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defaultThemeVersion="124226"/>
  <mc:AlternateContent xmlns:mc="http://schemas.openxmlformats.org/markup-compatibility/2006">
    <mc:Choice Requires="x15">
      <x15ac:absPath xmlns:x15ac="http://schemas.microsoft.com/office/spreadsheetml/2010/11/ac" url="https://sp.bisinfo.org/teams/fsb/nmeg/Documents/Report 2021/Data for publication/"/>
    </mc:Choice>
  </mc:AlternateContent>
  <xr:revisionPtr revIDLastSave="0" documentId="8_{157261C3-879D-405A-B4F1-49478935119B}" xr6:coauthVersionLast="46" xr6:coauthVersionMax="46" xr10:uidLastSave="{00000000-0000-0000-0000-000000000000}"/>
  <bookViews>
    <workbookView xWindow="-120" yWindow="-120" windowWidth="29040" windowHeight="17640" tabRatio="846" xr2:uid="{00000000-000D-0000-FFFF-FFFF00000000}"/>
  </bookViews>
  <sheets>
    <sheet name="Cover Page" sheetId="1" r:id="rId1"/>
    <sheet name="FX rate" sheetId="68" state="hidden" r:id="rId2"/>
    <sheet name="FX rate q" sheetId="100" state="hidden" r:id="rId3"/>
    <sheet name="1 macro-mapping" sheetId="21" r:id="rId4"/>
    <sheet name="1b fund flows" sheetId="99" r:id="rId5"/>
    <sheet name="1 macro-mapping checks" sheetId="67" state="hidden" r:id="rId6"/>
    <sheet name="2 sup_templates" sheetId="31" r:id="rId7"/>
    <sheet name="2 sup_templates checks" sheetId="69" state="hidden" r:id="rId8"/>
    <sheet name="3 interconnectedness" sheetId="98" r:id="rId9"/>
    <sheet name="3 interconnectedness (old)" sheetId="77" state="hidden" r:id="rId10"/>
    <sheet name="3 interconnectedness checks" sheetId="70" state="hidden" r:id="rId11"/>
    <sheet name="4 classification" sheetId="38" r:id="rId12"/>
    <sheet name="5 risk metrics" sheetId="92" r:id="rId13"/>
    <sheet name="6 innov &amp; adaptations" sheetId="80" r:id="rId14"/>
    <sheet name="5 risk metrics (old)" sheetId="84" state="hidden" r:id="rId15"/>
    <sheet name="risk metrics ranges" sheetId="74" state="hidden" r:id="rId16"/>
    <sheet name="risk metrics options" sheetId="87" state="hidden" r:id="rId17"/>
    <sheet name="8a Summary sheet" sheetId="88" r:id="rId18"/>
    <sheet name="8b cross-sheet checks" sheetId="71" r:id="rId19"/>
    <sheet name="9 Definitions" sheetId="86" r:id="rId20"/>
  </sheets>
  <externalReferences>
    <externalReference r:id="rId21"/>
    <externalReference r:id="rId22"/>
    <externalReference r:id="rId23"/>
  </externalReferences>
  <definedNames>
    <definedName name="_ftn1" localSheetId="19">'9 Definitions'!#REF!</definedName>
    <definedName name="_ftnref1" localSheetId="19">'9 Definitions'!$E$46</definedName>
    <definedName name="Economic_Function_1" localSheetId="11">'4 classification'!$A$11:$A$42</definedName>
    <definedName name="Economic_Function_1" localSheetId="14">'5 risk metrics (old)'!#REF!</definedName>
    <definedName name="Economic_Function_1">'5 risk metrics (old)'!$A$10:$A$51</definedName>
    <definedName name="Economic_Function_1_new" localSheetId="14">'5 risk metrics (old)'!$A$10:$A$47</definedName>
    <definedName name="Economic_Function_2" localSheetId="11">'4 classification'!$A$45:$A$76</definedName>
    <definedName name="Economic_Function_2" localSheetId="14">'5 risk metrics (old)'!#REF!</definedName>
    <definedName name="Economic_Function_2_new" localSheetId="14">'5 risk metrics (old)'!$A$53:$A$87</definedName>
    <definedName name="Economic_Function_3" localSheetId="11">'4 classification'!$A$79:$A$110</definedName>
    <definedName name="Economic_Function_3" localSheetId="14">'5 risk metrics (old)'!#REF!</definedName>
    <definedName name="Economic_Function_3_new" localSheetId="14">'5 risk metrics (old)'!$A$92:$A$129</definedName>
    <definedName name="Economic_Function_4" localSheetId="11">'4 classification'!$A$113:$A$145</definedName>
    <definedName name="Economic_Function_4" localSheetId="14">'5 risk metrics (old)'!#REF!</definedName>
    <definedName name="Economic_Function_4_new" localSheetId="14">'5 risk metrics (old)'!$A$135:$A$170</definedName>
    <definedName name="Economic_Function_5" localSheetId="11">'4 classification'!$A$148:$A$179</definedName>
    <definedName name="Economic_Function_5" localSheetId="14">'5 risk metrics (old)'!#REF!</definedName>
    <definedName name="Economic_Function_5_new" localSheetId="14">'5 risk metrics (old)'!$A$174:$A$208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"12/18/2018 09:04:46"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ot_SB" localSheetId="11">'4 classification'!$A$216:$A$246</definedName>
    <definedName name="Not_SB" localSheetId="14">'5 risk metrics (old)'!#REF!</definedName>
    <definedName name="_xlnm.Print_Area" localSheetId="3">'1 macro-mapping'!$B$2:$AY$57</definedName>
    <definedName name="_xlnm.Print_Area" localSheetId="5">'1 macro-mapping checks'!$B$2:$AZ$32</definedName>
    <definedName name="_xlnm.Print_Area" localSheetId="6">'2 sup_templates'!$B$2:$CL$43</definedName>
    <definedName name="_xlnm.Print_Area" localSheetId="7">'2 sup_templates checks'!$B$2:$CL$25</definedName>
    <definedName name="_xlnm.Print_Area" localSheetId="9">'3 interconnectedness (old)'!$B$2:$AV$33</definedName>
    <definedName name="_xlnm.Print_Area" localSheetId="10">'3 interconnectedness checks'!$B$2:$AU$24</definedName>
    <definedName name="_xlnm.Print_Area" localSheetId="11">'4 classification'!$B$12:$W$42,'4 classification'!$B$46:$W$76,'4 classification'!$B$80:$W$110,'4 classification'!$B$114:$W$145,'4 classification'!$B$149:$W$179,'4 classification'!$B$183:$W$213,'4 classification'!$B$217:$W$258</definedName>
    <definedName name="_xlnm.Print_Area" localSheetId="14">'5 risk metrics (old)'!$B$10:$CN$38,'5 risk metrics (old)'!$B$53:$CN$75,'5 risk metrics (old)'!$B$88:$CN$89,'5 risk metrics (old)'!$B$95:$AZ$133,'5 risk metrics (old)'!$B$137:$CN$288</definedName>
    <definedName name="_xlnm.Print_Area" localSheetId="13">'6 innov &amp; adaptations'!$B$2:$I$52</definedName>
    <definedName name="_xlnm.Print_Area" localSheetId="18">'8b cross-sheet checks'!$B$10:$F$36</definedName>
    <definedName name="_xlnm.Print_Area" localSheetId="0">'Cover Page'!$B$2:$I$62</definedName>
    <definedName name="_xlnm.Print_Titles" localSheetId="3">'1 macro-mapping'!$B:$B,'1 macro-mapping'!$2:$7</definedName>
    <definedName name="_xlnm.Print_Titles" localSheetId="5">'1 macro-mapping checks'!$B:$B,'1 macro-mapping checks'!$2:$5</definedName>
    <definedName name="_xlnm.Print_Titles" localSheetId="6">'2 sup_templates'!$2:$5</definedName>
    <definedName name="_xlnm.Print_Titles" localSheetId="7">'2 sup_templates checks'!$2:$5</definedName>
    <definedName name="_xlnm.Print_Titles" localSheetId="9">'3 interconnectedness (old)'!$2:$5</definedName>
    <definedName name="_xlnm.Print_Titles" localSheetId="10">'3 interconnectedness checks'!$2:$5</definedName>
    <definedName name="_xlnm.Print_Titles" localSheetId="11">'4 classification'!$2:$11</definedName>
    <definedName name="_xlnm.Print_Titles" localSheetId="14">'5 risk metrics (old)'!$2:$9</definedName>
    <definedName name="_xlnm.Print_Titles" localSheetId="13">'6 innov &amp; adaptations'!$2:$19</definedName>
    <definedName name="Residual_SB" localSheetId="11">'4 classification'!$A$182:$A$213</definedName>
    <definedName name="Residual_SB" localSheetId="14">'5 risk metrics (old)'!#REF!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F196" i="92" l="1"/>
  <c r="EE196" i="92"/>
  <c r="ED196" i="92"/>
  <c r="EC196" i="92"/>
  <c r="EB196" i="92"/>
  <c r="EA196" i="92"/>
  <c r="DZ196" i="92"/>
  <c r="DY196" i="92"/>
  <c r="DX196" i="92"/>
  <c r="DW196" i="92"/>
  <c r="DV196" i="92"/>
  <c r="DU196" i="92"/>
  <c r="DT196" i="92"/>
  <c r="DS196" i="92"/>
  <c r="DR196" i="92"/>
  <c r="DQ196" i="92"/>
  <c r="DP196" i="92"/>
  <c r="DO196" i="92"/>
  <c r="DN196" i="92"/>
  <c r="DM196" i="92"/>
  <c r="DL196" i="92"/>
  <c r="DK196" i="92"/>
  <c r="DJ196" i="92"/>
  <c r="DI196" i="92"/>
  <c r="DH196" i="92"/>
  <c r="DG196" i="92"/>
  <c r="DF196" i="92"/>
  <c r="DE196" i="92"/>
  <c r="DD196" i="92"/>
  <c r="DC196" i="92"/>
  <c r="DB196" i="92"/>
  <c r="DA196" i="92"/>
  <c r="CZ196" i="92"/>
  <c r="CY196" i="92"/>
  <c r="CX196" i="92"/>
  <c r="CW196" i="92"/>
  <c r="CV196" i="92"/>
  <c r="CU196" i="92"/>
  <c r="CT196" i="92"/>
  <c r="CS196" i="92"/>
  <c r="CR196" i="92"/>
  <c r="CQ196" i="92"/>
  <c r="CP196" i="92"/>
  <c r="CO196" i="92"/>
  <c r="CN196" i="92"/>
  <c r="CM196" i="92"/>
  <c r="CL196" i="92"/>
  <c r="CK196" i="92"/>
  <c r="AA39" i="38" l="1"/>
  <c r="AB73" i="38"/>
  <c r="U210" i="38"/>
  <c r="U209" i="38"/>
  <c r="U208" i="38"/>
  <c r="U207" i="38"/>
  <c r="U206" i="38"/>
  <c r="U205" i="38"/>
  <c r="U204" i="38"/>
  <c r="U203" i="38"/>
  <c r="U202" i="38"/>
  <c r="U201" i="38"/>
  <c r="U200" i="38"/>
  <c r="U199" i="38"/>
  <c r="U198" i="38"/>
  <c r="U197" i="38"/>
  <c r="U196" i="38"/>
  <c r="U195" i="38"/>
  <c r="U194" i="38"/>
  <c r="U193" i="38"/>
  <c r="U192" i="38"/>
  <c r="AY32" i="98" l="1"/>
  <c r="AU32" i="98"/>
  <c r="AQ32" i="98"/>
  <c r="AO32" i="98"/>
  <c r="AM32" i="98"/>
  <c r="AK32" i="98"/>
  <c r="AG32" i="98"/>
  <c r="AC32" i="98"/>
  <c r="Y32" i="98"/>
  <c r="U32" i="98"/>
  <c r="S32" i="98"/>
  <c r="Q32" i="98"/>
  <c r="O32" i="98"/>
  <c r="K32" i="98"/>
  <c r="G32" i="98"/>
  <c r="C32" i="98"/>
  <c r="AY202" i="92" l="1"/>
  <c r="AX202" i="92"/>
  <c r="AW202" i="92"/>
  <c r="AV202" i="92"/>
  <c r="AU202" i="92"/>
  <c r="AT202" i="92"/>
  <c r="AS202" i="92"/>
  <c r="AR202" i="92"/>
  <c r="AQ202" i="92"/>
  <c r="AP202" i="92"/>
  <c r="AO202" i="92"/>
  <c r="AN202" i="92"/>
  <c r="AM202" i="92"/>
  <c r="AL202" i="92"/>
  <c r="AK202" i="92"/>
  <c r="AJ202" i="92"/>
  <c r="AI202" i="92"/>
  <c r="AH202" i="92"/>
  <c r="AG202" i="92"/>
  <c r="AF202" i="92"/>
  <c r="AE202" i="92"/>
  <c r="AD202" i="92"/>
  <c r="AC202" i="92"/>
  <c r="AB202" i="92"/>
  <c r="AA202" i="92"/>
  <c r="Z202" i="92"/>
  <c r="Y202" i="92"/>
  <c r="X202" i="92"/>
  <c r="W202" i="92"/>
  <c r="V202" i="92"/>
  <c r="U202" i="92"/>
  <c r="T202" i="92"/>
  <c r="S202" i="92"/>
  <c r="R202" i="92"/>
  <c r="Q202" i="92"/>
  <c r="P202" i="92"/>
  <c r="O202" i="92"/>
  <c r="N202" i="92"/>
  <c r="M202" i="92"/>
  <c r="L202" i="92"/>
  <c r="K202" i="92"/>
  <c r="J202" i="92"/>
  <c r="I202" i="92"/>
  <c r="H202" i="92"/>
  <c r="G202" i="92"/>
  <c r="F202" i="92"/>
  <c r="E202" i="92"/>
  <c r="AY201" i="92"/>
  <c r="AX201" i="92"/>
  <c r="AW201" i="92"/>
  <c r="AV201" i="92"/>
  <c r="AU201" i="92"/>
  <c r="AT201" i="92"/>
  <c r="AS201" i="92"/>
  <c r="AR201" i="92"/>
  <c r="AQ201" i="92"/>
  <c r="AP201" i="92"/>
  <c r="AO201" i="92"/>
  <c r="AN201" i="92"/>
  <c r="AM201" i="92"/>
  <c r="AL201" i="92"/>
  <c r="AK201" i="92"/>
  <c r="AJ201" i="92"/>
  <c r="AI201" i="92"/>
  <c r="AH201" i="92"/>
  <c r="AG201" i="92"/>
  <c r="AF201" i="92"/>
  <c r="AE201" i="92"/>
  <c r="AD201" i="92"/>
  <c r="AC201" i="92"/>
  <c r="AB201" i="92"/>
  <c r="AA201" i="92"/>
  <c r="Z201" i="92"/>
  <c r="Y201" i="92"/>
  <c r="X201" i="92"/>
  <c r="W201" i="92"/>
  <c r="V201" i="92"/>
  <c r="U201" i="92"/>
  <c r="T201" i="92"/>
  <c r="S201" i="92"/>
  <c r="R201" i="92"/>
  <c r="Q201" i="92"/>
  <c r="P201" i="92"/>
  <c r="O201" i="92"/>
  <c r="N201" i="92"/>
  <c r="M201" i="92"/>
  <c r="L201" i="92"/>
  <c r="K201" i="92"/>
  <c r="J201" i="92"/>
  <c r="I201" i="92"/>
  <c r="H201" i="92"/>
  <c r="G201" i="92"/>
  <c r="F201" i="92"/>
  <c r="E201" i="92"/>
  <c r="AY200" i="92"/>
  <c r="AX200" i="92"/>
  <c r="AW200" i="92"/>
  <c r="AV200" i="92"/>
  <c r="AU200" i="92"/>
  <c r="AT200" i="92"/>
  <c r="AS200" i="92"/>
  <c r="AR200" i="92"/>
  <c r="AQ200" i="92"/>
  <c r="AP200" i="92"/>
  <c r="AO200" i="92"/>
  <c r="AN200" i="92"/>
  <c r="AM200" i="92"/>
  <c r="AL200" i="92"/>
  <c r="AK200" i="92"/>
  <c r="AJ200" i="92"/>
  <c r="AI200" i="92"/>
  <c r="AH200" i="92"/>
  <c r="AG200" i="92"/>
  <c r="AF200" i="92"/>
  <c r="AE200" i="92"/>
  <c r="AD200" i="92"/>
  <c r="AC200" i="92"/>
  <c r="AB200" i="92"/>
  <c r="AA200" i="92"/>
  <c r="Z200" i="92"/>
  <c r="Y200" i="92"/>
  <c r="X200" i="92"/>
  <c r="W200" i="92"/>
  <c r="V200" i="92"/>
  <c r="U200" i="92"/>
  <c r="T200" i="92"/>
  <c r="S200" i="92"/>
  <c r="R200" i="92"/>
  <c r="Q200" i="92"/>
  <c r="P200" i="92"/>
  <c r="O200" i="92"/>
  <c r="N200" i="92"/>
  <c r="M200" i="92"/>
  <c r="L200" i="92"/>
  <c r="K200" i="92"/>
  <c r="J200" i="92"/>
  <c r="I200" i="92"/>
  <c r="H200" i="92"/>
  <c r="G200" i="92"/>
  <c r="F200" i="92"/>
  <c r="E200" i="92"/>
  <c r="AY199" i="92"/>
  <c r="AX199" i="92"/>
  <c r="AW199" i="92"/>
  <c r="AV199" i="92"/>
  <c r="AU199" i="92"/>
  <c r="AT199" i="92"/>
  <c r="AS199" i="92"/>
  <c r="AR199" i="92"/>
  <c r="AQ199" i="92"/>
  <c r="AP199" i="92"/>
  <c r="AO199" i="92"/>
  <c r="AN199" i="92"/>
  <c r="AM199" i="92"/>
  <c r="AL199" i="92"/>
  <c r="AK199" i="92"/>
  <c r="AJ199" i="92"/>
  <c r="AI199" i="92"/>
  <c r="AH199" i="92"/>
  <c r="AG199" i="92"/>
  <c r="AF199" i="92"/>
  <c r="AE199" i="92"/>
  <c r="AD199" i="92"/>
  <c r="AC199" i="92"/>
  <c r="AB199" i="92"/>
  <c r="AA199" i="92"/>
  <c r="Z199" i="92"/>
  <c r="Y199" i="92"/>
  <c r="X199" i="92"/>
  <c r="W199" i="92"/>
  <c r="V199" i="92"/>
  <c r="U199" i="92"/>
  <c r="T199" i="92"/>
  <c r="S199" i="92"/>
  <c r="R199" i="92"/>
  <c r="Q199" i="92"/>
  <c r="P199" i="92"/>
  <c r="O199" i="92"/>
  <c r="N199" i="92"/>
  <c r="M199" i="92"/>
  <c r="L199" i="92"/>
  <c r="K199" i="92"/>
  <c r="J199" i="92"/>
  <c r="I199" i="92"/>
  <c r="H199" i="92"/>
  <c r="G199" i="92"/>
  <c r="F199" i="92"/>
  <c r="E199" i="92"/>
  <c r="AY198" i="92"/>
  <c r="AX198" i="92"/>
  <c r="AW198" i="92"/>
  <c r="AV198" i="92"/>
  <c r="AU198" i="92"/>
  <c r="AT198" i="92"/>
  <c r="AS198" i="92"/>
  <c r="AR198" i="92"/>
  <c r="AQ198" i="92"/>
  <c r="AP198" i="92"/>
  <c r="AO198" i="92"/>
  <c r="AN198" i="92"/>
  <c r="AM198" i="92"/>
  <c r="AL198" i="92"/>
  <c r="AK198" i="92"/>
  <c r="AJ198" i="92"/>
  <c r="AI198" i="92"/>
  <c r="AH198" i="92"/>
  <c r="AG198" i="92"/>
  <c r="AF198" i="92"/>
  <c r="AE198" i="92"/>
  <c r="AD198" i="92"/>
  <c r="AC198" i="92"/>
  <c r="AB198" i="92"/>
  <c r="AA198" i="92"/>
  <c r="Z198" i="92"/>
  <c r="Y198" i="92"/>
  <c r="X198" i="92"/>
  <c r="W198" i="92"/>
  <c r="V198" i="92"/>
  <c r="U198" i="92"/>
  <c r="T198" i="92"/>
  <c r="S198" i="92"/>
  <c r="R198" i="92"/>
  <c r="Q198" i="92"/>
  <c r="P198" i="92"/>
  <c r="O198" i="92"/>
  <c r="N198" i="92"/>
  <c r="M198" i="92"/>
  <c r="L198" i="92"/>
  <c r="K198" i="92"/>
  <c r="J198" i="92"/>
  <c r="I198" i="92"/>
  <c r="H198" i="92"/>
  <c r="G198" i="92"/>
  <c r="F198" i="92"/>
  <c r="E198" i="92"/>
  <c r="AY164" i="92"/>
  <c r="AX164" i="92"/>
  <c r="AW164" i="92"/>
  <c r="AV164" i="92"/>
  <c r="AU164" i="92"/>
  <c r="AT164" i="92"/>
  <c r="AS164" i="92"/>
  <c r="AR164" i="92"/>
  <c r="AQ164" i="92"/>
  <c r="AP164" i="92"/>
  <c r="AO164" i="92"/>
  <c r="AN164" i="92"/>
  <c r="AM164" i="92"/>
  <c r="AL164" i="92"/>
  <c r="AK164" i="92"/>
  <c r="AJ164" i="92"/>
  <c r="AI164" i="92"/>
  <c r="AH164" i="92"/>
  <c r="AG164" i="92"/>
  <c r="AF164" i="92"/>
  <c r="AE164" i="92"/>
  <c r="AD164" i="92"/>
  <c r="AC164" i="92"/>
  <c r="AB164" i="92"/>
  <c r="AA164" i="92"/>
  <c r="Z164" i="92"/>
  <c r="Y164" i="92"/>
  <c r="X164" i="92"/>
  <c r="W164" i="92"/>
  <c r="V164" i="92"/>
  <c r="U164" i="92"/>
  <c r="T164" i="92"/>
  <c r="S164" i="92"/>
  <c r="R164" i="92"/>
  <c r="Q164" i="92"/>
  <c r="P164" i="92"/>
  <c r="O164" i="92"/>
  <c r="N164" i="92"/>
  <c r="M164" i="92"/>
  <c r="L164" i="92"/>
  <c r="K164" i="92"/>
  <c r="J164" i="92"/>
  <c r="I164" i="92"/>
  <c r="H164" i="92"/>
  <c r="G164" i="92"/>
  <c r="F164" i="92"/>
  <c r="E164" i="92"/>
  <c r="AY163" i="92"/>
  <c r="AX163" i="92"/>
  <c r="AW163" i="92"/>
  <c r="AV163" i="92"/>
  <c r="AU163" i="92"/>
  <c r="AT163" i="92"/>
  <c r="AS163" i="92"/>
  <c r="AR163" i="92"/>
  <c r="AQ163" i="92"/>
  <c r="AP163" i="92"/>
  <c r="AO163" i="92"/>
  <c r="AN163" i="92"/>
  <c r="AM163" i="92"/>
  <c r="AL163" i="92"/>
  <c r="AK163" i="92"/>
  <c r="AJ163" i="92"/>
  <c r="AI163" i="92"/>
  <c r="AH163" i="92"/>
  <c r="AG163" i="92"/>
  <c r="AF163" i="92"/>
  <c r="AE163" i="92"/>
  <c r="AD163" i="92"/>
  <c r="AC163" i="92"/>
  <c r="AB163" i="92"/>
  <c r="AA163" i="92"/>
  <c r="Z163" i="92"/>
  <c r="Y163" i="92"/>
  <c r="X163" i="92"/>
  <c r="W163" i="92"/>
  <c r="V163" i="92"/>
  <c r="U163" i="92"/>
  <c r="T163" i="92"/>
  <c r="S163" i="92"/>
  <c r="R163" i="92"/>
  <c r="Q163" i="92"/>
  <c r="P163" i="92"/>
  <c r="O163" i="92"/>
  <c r="N163" i="92"/>
  <c r="M163" i="92"/>
  <c r="L163" i="92"/>
  <c r="K163" i="92"/>
  <c r="J163" i="92"/>
  <c r="I163" i="92"/>
  <c r="H163" i="92"/>
  <c r="G163" i="92"/>
  <c r="F163" i="92"/>
  <c r="E163" i="92"/>
  <c r="AY162" i="92"/>
  <c r="AX162" i="92"/>
  <c r="AW162" i="92"/>
  <c r="AV162" i="92"/>
  <c r="AU162" i="92"/>
  <c r="AT162" i="92"/>
  <c r="AS162" i="92"/>
  <c r="AR162" i="92"/>
  <c r="AQ162" i="92"/>
  <c r="AP162" i="92"/>
  <c r="AO162" i="92"/>
  <c r="AN162" i="92"/>
  <c r="AM162" i="92"/>
  <c r="AL162" i="92"/>
  <c r="AK162" i="92"/>
  <c r="AJ162" i="92"/>
  <c r="AI162" i="92"/>
  <c r="AH162" i="92"/>
  <c r="AG162" i="92"/>
  <c r="AF162" i="92"/>
  <c r="AE162" i="92"/>
  <c r="AD162" i="92"/>
  <c r="AC162" i="92"/>
  <c r="AB162" i="92"/>
  <c r="AA162" i="92"/>
  <c r="Z162" i="92"/>
  <c r="Y162" i="92"/>
  <c r="X162" i="92"/>
  <c r="W162" i="92"/>
  <c r="V162" i="92"/>
  <c r="U162" i="92"/>
  <c r="T162" i="92"/>
  <c r="S162" i="92"/>
  <c r="R162" i="92"/>
  <c r="Q162" i="92"/>
  <c r="P162" i="92"/>
  <c r="O162" i="92"/>
  <c r="N162" i="92"/>
  <c r="M162" i="92"/>
  <c r="L162" i="92"/>
  <c r="K162" i="92"/>
  <c r="J162" i="92"/>
  <c r="I162" i="92"/>
  <c r="H162" i="92"/>
  <c r="G162" i="92"/>
  <c r="F162" i="92"/>
  <c r="E162" i="92"/>
  <c r="AY161" i="92"/>
  <c r="AX161" i="92"/>
  <c r="AW161" i="92"/>
  <c r="AV161" i="92"/>
  <c r="AU161" i="92"/>
  <c r="AT161" i="92"/>
  <c r="AS161" i="92"/>
  <c r="AR161" i="92"/>
  <c r="AQ161" i="92"/>
  <c r="AP161" i="92"/>
  <c r="AO161" i="92"/>
  <c r="AN161" i="92"/>
  <c r="AM161" i="92"/>
  <c r="AL161" i="92"/>
  <c r="AK161" i="92"/>
  <c r="AJ161" i="92"/>
  <c r="AI161" i="92"/>
  <c r="AH161" i="92"/>
  <c r="AG161" i="92"/>
  <c r="AF161" i="92"/>
  <c r="AE161" i="92"/>
  <c r="AD161" i="92"/>
  <c r="AC161" i="92"/>
  <c r="AB161" i="92"/>
  <c r="AA161" i="92"/>
  <c r="Z161" i="92"/>
  <c r="Y161" i="92"/>
  <c r="X161" i="92"/>
  <c r="W161" i="92"/>
  <c r="V161" i="92"/>
  <c r="U161" i="92"/>
  <c r="T161" i="92"/>
  <c r="S161" i="92"/>
  <c r="R161" i="92"/>
  <c r="Q161" i="92"/>
  <c r="P161" i="92"/>
  <c r="O161" i="92"/>
  <c r="N161" i="92"/>
  <c r="M161" i="92"/>
  <c r="L161" i="92"/>
  <c r="K161" i="92"/>
  <c r="J161" i="92"/>
  <c r="I161" i="92"/>
  <c r="H161" i="92"/>
  <c r="G161" i="92"/>
  <c r="F161" i="92"/>
  <c r="E161" i="92"/>
  <c r="AY160" i="92"/>
  <c r="AX160" i="92"/>
  <c r="AW160" i="92"/>
  <c r="AV160" i="92"/>
  <c r="AU160" i="92"/>
  <c r="AT160" i="92"/>
  <c r="AS160" i="92"/>
  <c r="AR160" i="92"/>
  <c r="AQ160" i="92"/>
  <c r="AP160" i="92"/>
  <c r="AO160" i="92"/>
  <c r="AN160" i="92"/>
  <c r="AM160" i="92"/>
  <c r="AL160" i="92"/>
  <c r="AK160" i="92"/>
  <c r="AJ160" i="92"/>
  <c r="AI160" i="92"/>
  <c r="AH160" i="92"/>
  <c r="AG160" i="92"/>
  <c r="AF160" i="92"/>
  <c r="AE160" i="92"/>
  <c r="AD160" i="92"/>
  <c r="AC160" i="92"/>
  <c r="AB160" i="92"/>
  <c r="AA160" i="92"/>
  <c r="Z160" i="92"/>
  <c r="Y160" i="92"/>
  <c r="X160" i="92"/>
  <c r="W160" i="92"/>
  <c r="V160" i="92"/>
  <c r="U160" i="92"/>
  <c r="T160" i="92"/>
  <c r="S160" i="92"/>
  <c r="R160" i="92"/>
  <c r="Q160" i="92"/>
  <c r="P160" i="92"/>
  <c r="O160" i="92"/>
  <c r="N160" i="92"/>
  <c r="M160" i="92"/>
  <c r="L160" i="92"/>
  <c r="K160" i="92"/>
  <c r="J160" i="92"/>
  <c r="I160" i="92"/>
  <c r="H160" i="92"/>
  <c r="G160" i="92"/>
  <c r="F160" i="92"/>
  <c r="E160" i="92"/>
  <c r="AY123" i="92"/>
  <c r="AX123" i="92"/>
  <c r="AW123" i="92"/>
  <c r="AV123" i="92"/>
  <c r="AU123" i="92"/>
  <c r="AT123" i="92"/>
  <c r="AS123" i="92"/>
  <c r="AR123" i="92"/>
  <c r="AQ123" i="92"/>
  <c r="AP123" i="92"/>
  <c r="AO123" i="92"/>
  <c r="AN123" i="92"/>
  <c r="AM123" i="92"/>
  <c r="AL123" i="92"/>
  <c r="AK123" i="92"/>
  <c r="AJ123" i="92"/>
  <c r="AI123" i="92"/>
  <c r="AH123" i="92"/>
  <c r="AG123" i="92"/>
  <c r="AF123" i="92"/>
  <c r="AE123" i="92"/>
  <c r="AD123" i="92"/>
  <c r="AC123" i="92"/>
  <c r="AB123" i="92"/>
  <c r="AA123" i="92"/>
  <c r="Z123" i="92"/>
  <c r="Y123" i="92"/>
  <c r="X123" i="92"/>
  <c r="W123" i="92"/>
  <c r="V123" i="92"/>
  <c r="U123" i="92"/>
  <c r="T123" i="92"/>
  <c r="S123" i="92"/>
  <c r="R123" i="92"/>
  <c r="Q123" i="92"/>
  <c r="P123" i="92"/>
  <c r="O123" i="92"/>
  <c r="N123" i="92"/>
  <c r="M123" i="92"/>
  <c r="L123" i="92"/>
  <c r="K123" i="92"/>
  <c r="J123" i="92"/>
  <c r="I123" i="92"/>
  <c r="H123" i="92"/>
  <c r="G123" i="92"/>
  <c r="F123" i="92"/>
  <c r="E123" i="92"/>
  <c r="AY122" i="92"/>
  <c r="AX122" i="92"/>
  <c r="AW122" i="92"/>
  <c r="AV122" i="92"/>
  <c r="AU122" i="92"/>
  <c r="AT122" i="92"/>
  <c r="AS122" i="92"/>
  <c r="AR122" i="92"/>
  <c r="AQ122" i="92"/>
  <c r="AP122" i="92"/>
  <c r="AO122" i="92"/>
  <c r="AN122" i="92"/>
  <c r="AM122" i="92"/>
  <c r="AL122" i="92"/>
  <c r="AK122" i="92"/>
  <c r="AJ122" i="92"/>
  <c r="AI122" i="92"/>
  <c r="AH122" i="92"/>
  <c r="AG122" i="92"/>
  <c r="AF122" i="92"/>
  <c r="AE122" i="92"/>
  <c r="AD122" i="92"/>
  <c r="AC122" i="92"/>
  <c r="AB122" i="92"/>
  <c r="AA122" i="92"/>
  <c r="Z122" i="92"/>
  <c r="Y122" i="92"/>
  <c r="X122" i="92"/>
  <c r="W122" i="92"/>
  <c r="V122" i="92"/>
  <c r="U122" i="92"/>
  <c r="T122" i="92"/>
  <c r="S122" i="92"/>
  <c r="R122" i="92"/>
  <c r="Q122" i="92"/>
  <c r="P122" i="92"/>
  <c r="O122" i="92"/>
  <c r="N122" i="92"/>
  <c r="M122" i="92"/>
  <c r="L122" i="92"/>
  <c r="K122" i="92"/>
  <c r="J122" i="92"/>
  <c r="I122" i="92"/>
  <c r="H122" i="92"/>
  <c r="G122" i="92"/>
  <c r="F122" i="92"/>
  <c r="E122" i="92"/>
  <c r="AY121" i="92"/>
  <c r="AX121" i="92"/>
  <c r="AW121" i="92"/>
  <c r="AV121" i="92"/>
  <c r="AU121" i="92"/>
  <c r="AT121" i="92"/>
  <c r="AS121" i="92"/>
  <c r="AR121" i="92"/>
  <c r="AQ121" i="92"/>
  <c r="AP121" i="92"/>
  <c r="AO121" i="92"/>
  <c r="AN121" i="92"/>
  <c r="AM121" i="92"/>
  <c r="AL121" i="92"/>
  <c r="AK121" i="92"/>
  <c r="AJ121" i="92"/>
  <c r="AI121" i="92"/>
  <c r="AH121" i="92"/>
  <c r="AG121" i="92"/>
  <c r="AF121" i="92"/>
  <c r="AE121" i="92"/>
  <c r="AD121" i="92"/>
  <c r="AC121" i="92"/>
  <c r="AB121" i="92"/>
  <c r="AA121" i="92"/>
  <c r="Z121" i="92"/>
  <c r="Y121" i="92"/>
  <c r="X121" i="92"/>
  <c r="W121" i="92"/>
  <c r="V121" i="92"/>
  <c r="U121" i="92"/>
  <c r="T121" i="92"/>
  <c r="S121" i="92"/>
  <c r="R121" i="92"/>
  <c r="Q121" i="92"/>
  <c r="P121" i="92"/>
  <c r="O121" i="92"/>
  <c r="N121" i="92"/>
  <c r="M121" i="92"/>
  <c r="L121" i="92"/>
  <c r="K121" i="92"/>
  <c r="J121" i="92"/>
  <c r="I121" i="92"/>
  <c r="H121" i="92"/>
  <c r="G121" i="92"/>
  <c r="F121" i="92"/>
  <c r="E121" i="92"/>
  <c r="AY120" i="92"/>
  <c r="AX120" i="92"/>
  <c r="AW120" i="92"/>
  <c r="AV120" i="92"/>
  <c r="AU120" i="92"/>
  <c r="AT120" i="92"/>
  <c r="AS120" i="92"/>
  <c r="AR120" i="92"/>
  <c r="AQ120" i="92"/>
  <c r="AP120" i="92"/>
  <c r="AO120" i="92"/>
  <c r="AN120" i="92"/>
  <c r="AM120" i="92"/>
  <c r="AL120" i="92"/>
  <c r="AK120" i="92"/>
  <c r="AJ120" i="92"/>
  <c r="AI120" i="92"/>
  <c r="AH120" i="92"/>
  <c r="AG120" i="92"/>
  <c r="AF120" i="92"/>
  <c r="AE120" i="92"/>
  <c r="AD120" i="92"/>
  <c r="AC120" i="92"/>
  <c r="AB120" i="92"/>
  <c r="AA120" i="92"/>
  <c r="Z120" i="92"/>
  <c r="Y120" i="92"/>
  <c r="X120" i="92"/>
  <c r="W120" i="92"/>
  <c r="V120" i="92"/>
  <c r="U120" i="92"/>
  <c r="T120" i="92"/>
  <c r="S120" i="92"/>
  <c r="R120" i="92"/>
  <c r="Q120" i="92"/>
  <c r="P120" i="92"/>
  <c r="O120" i="92"/>
  <c r="N120" i="92"/>
  <c r="M120" i="92"/>
  <c r="L120" i="92"/>
  <c r="K120" i="92"/>
  <c r="J120" i="92"/>
  <c r="I120" i="92"/>
  <c r="H120" i="92"/>
  <c r="G120" i="92"/>
  <c r="F120" i="92"/>
  <c r="E120" i="92"/>
  <c r="AY119" i="92"/>
  <c r="AX119" i="92"/>
  <c r="AW119" i="92"/>
  <c r="AV119" i="92"/>
  <c r="AU119" i="92"/>
  <c r="AT119" i="92"/>
  <c r="AS119" i="92"/>
  <c r="AR119" i="92"/>
  <c r="AQ119" i="92"/>
  <c r="AP119" i="92"/>
  <c r="AO119" i="92"/>
  <c r="AN119" i="92"/>
  <c r="AM119" i="92"/>
  <c r="AL119" i="92"/>
  <c r="AK119" i="92"/>
  <c r="AJ119" i="92"/>
  <c r="AI119" i="92"/>
  <c r="AH119" i="92"/>
  <c r="AG119" i="92"/>
  <c r="AF119" i="92"/>
  <c r="AE119" i="92"/>
  <c r="AD119" i="92"/>
  <c r="AC119" i="92"/>
  <c r="AB119" i="92"/>
  <c r="AA119" i="92"/>
  <c r="Z119" i="92"/>
  <c r="Y119" i="92"/>
  <c r="X119" i="92"/>
  <c r="W119" i="92"/>
  <c r="V119" i="92"/>
  <c r="U119" i="92"/>
  <c r="T119" i="92"/>
  <c r="S119" i="92"/>
  <c r="R119" i="92"/>
  <c r="Q119" i="92"/>
  <c r="P119" i="92"/>
  <c r="O119" i="92"/>
  <c r="N119" i="92"/>
  <c r="M119" i="92"/>
  <c r="L119" i="92"/>
  <c r="K119" i="92"/>
  <c r="J119" i="92"/>
  <c r="I119" i="92"/>
  <c r="H119" i="92"/>
  <c r="G119" i="92"/>
  <c r="F119" i="92"/>
  <c r="E119" i="92"/>
  <c r="AY82" i="92"/>
  <c r="AX82" i="92"/>
  <c r="AW82" i="92"/>
  <c r="AV82" i="92"/>
  <c r="AU82" i="92"/>
  <c r="AT82" i="92"/>
  <c r="AS82" i="92"/>
  <c r="AR82" i="92"/>
  <c r="AQ82" i="92"/>
  <c r="AP82" i="92"/>
  <c r="AO82" i="92"/>
  <c r="AN82" i="92"/>
  <c r="AM82" i="92"/>
  <c r="AL82" i="92"/>
  <c r="AK82" i="92"/>
  <c r="AJ82" i="92"/>
  <c r="AI82" i="92"/>
  <c r="AH82" i="92"/>
  <c r="AG82" i="92"/>
  <c r="AF82" i="92"/>
  <c r="AE82" i="92"/>
  <c r="AD82" i="92"/>
  <c r="AC82" i="92"/>
  <c r="AB82" i="92"/>
  <c r="AA82" i="92"/>
  <c r="Z82" i="92"/>
  <c r="Y82" i="92"/>
  <c r="X82" i="92"/>
  <c r="W82" i="92"/>
  <c r="V82" i="92"/>
  <c r="U82" i="92"/>
  <c r="T82" i="92"/>
  <c r="S82" i="92"/>
  <c r="R82" i="92"/>
  <c r="Q82" i="92"/>
  <c r="P82" i="92"/>
  <c r="O82" i="92"/>
  <c r="N82" i="92"/>
  <c r="M82" i="92"/>
  <c r="L82" i="92"/>
  <c r="K82" i="92"/>
  <c r="J82" i="92"/>
  <c r="I82" i="92"/>
  <c r="H82" i="92"/>
  <c r="G82" i="92"/>
  <c r="F82" i="92"/>
  <c r="E82" i="92"/>
  <c r="AY81" i="92"/>
  <c r="AX81" i="92"/>
  <c r="AW81" i="92"/>
  <c r="AV81" i="92"/>
  <c r="AU81" i="92"/>
  <c r="AT81" i="92"/>
  <c r="AS81" i="92"/>
  <c r="AR81" i="92"/>
  <c r="AQ81" i="92"/>
  <c r="AP81" i="92"/>
  <c r="AO81" i="92"/>
  <c r="AN81" i="92"/>
  <c r="AM81" i="92"/>
  <c r="AL81" i="92"/>
  <c r="AK81" i="92"/>
  <c r="AJ81" i="92"/>
  <c r="AI81" i="92"/>
  <c r="AH81" i="92"/>
  <c r="AG81" i="92"/>
  <c r="AF81" i="92"/>
  <c r="AE81" i="92"/>
  <c r="AD81" i="92"/>
  <c r="AC81" i="92"/>
  <c r="AB81" i="92"/>
  <c r="AA81" i="92"/>
  <c r="Z81" i="92"/>
  <c r="Y81" i="92"/>
  <c r="X81" i="92"/>
  <c r="W81" i="92"/>
  <c r="V81" i="92"/>
  <c r="U81" i="92"/>
  <c r="T81" i="92"/>
  <c r="S81" i="92"/>
  <c r="R81" i="92"/>
  <c r="Q81" i="92"/>
  <c r="P81" i="92"/>
  <c r="O81" i="92"/>
  <c r="N81" i="92"/>
  <c r="M81" i="92"/>
  <c r="L81" i="92"/>
  <c r="K81" i="92"/>
  <c r="J81" i="92"/>
  <c r="I81" i="92"/>
  <c r="H81" i="92"/>
  <c r="G81" i="92"/>
  <c r="F81" i="92"/>
  <c r="E81" i="92"/>
  <c r="AY80" i="92"/>
  <c r="AX80" i="92"/>
  <c r="AW80" i="92"/>
  <c r="AV80" i="92"/>
  <c r="AU80" i="92"/>
  <c r="AT80" i="92"/>
  <c r="AS80" i="92"/>
  <c r="AR80" i="92"/>
  <c r="AQ80" i="92"/>
  <c r="AP80" i="92"/>
  <c r="AO80" i="92"/>
  <c r="AN80" i="92"/>
  <c r="AM80" i="92"/>
  <c r="AL80" i="92"/>
  <c r="AK80" i="92"/>
  <c r="AJ80" i="92"/>
  <c r="AI80" i="92"/>
  <c r="AH80" i="92"/>
  <c r="AG80" i="92"/>
  <c r="AF80" i="92"/>
  <c r="AE80" i="92"/>
  <c r="AD80" i="92"/>
  <c r="AC80" i="92"/>
  <c r="AB80" i="92"/>
  <c r="AA80" i="92"/>
  <c r="Z80" i="92"/>
  <c r="Y80" i="92"/>
  <c r="X80" i="92"/>
  <c r="W80" i="92"/>
  <c r="V80" i="92"/>
  <c r="U80" i="92"/>
  <c r="T80" i="92"/>
  <c r="S80" i="92"/>
  <c r="R80" i="92"/>
  <c r="Q80" i="92"/>
  <c r="P80" i="92"/>
  <c r="O80" i="92"/>
  <c r="N80" i="92"/>
  <c r="M80" i="92"/>
  <c r="L80" i="92"/>
  <c r="K80" i="92"/>
  <c r="J80" i="92"/>
  <c r="I80" i="92"/>
  <c r="H80" i="92"/>
  <c r="G80" i="92"/>
  <c r="F80" i="92"/>
  <c r="E80" i="92"/>
  <c r="AY79" i="92"/>
  <c r="AX79" i="92"/>
  <c r="AW79" i="92"/>
  <c r="AV79" i="92"/>
  <c r="AU79" i="92"/>
  <c r="AT79" i="92"/>
  <c r="AS79" i="92"/>
  <c r="AR79" i="92"/>
  <c r="AQ79" i="92"/>
  <c r="AP79" i="92"/>
  <c r="AO79" i="92"/>
  <c r="AN79" i="92"/>
  <c r="AM79" i="92"/>
  <c r="AL79" i="92"/>
  <c r="AK79" i="92"/>
  <c r="AJ79" i="92"/>
  <c r="AI79" i="92"/>
  <c r="AH79" i="92"/>
  <c r="AG79" i="92"/>
  <c r="AF79" i="92"/>
  <c r="AE79" i="92"/>
  <c r="AD79" i="92"/>
  <c r="AC79" i="92"/>
  <c r="AB79" i="92"/>
  <c r="AA79" i="92"/>
  <c r="Z79" i="92"/>
  <c r="Y79" i="92"/>
  <c r="X79" i="92"/>
  <c r="W79" i="92"/>
  <c r="V79" i="92"/>
  <c r="U79" i="92"/>
  <c r="T79" i="92"/>
  <c r="S79" i="92"/>
  <c r="R79" i="92"/>
  <c r="Q79" i="92"/>
  <c r="P79" i="92"/>
  <c r="O79" i="92"/>
  <c r="N79" i="92"/>
  <c r="M79" i="92"/>
  <c r="L79" i="92"/>
  <c r="K79" i="92"/>
  <c r="J79" i="92"/>
  <c r="I79" i="92"/>
  <c r="H79" i="92"/>
  <c r="G79" i="92"/>
  <c r="F79" i="92"/>
  <c r="E79" i="92"/>
  <c r="AY78" i="92"/>
  <c r="AX78" i="92"/>
  <c r="AW78" i="92"/>
  <c r="AV78" i="92"/>
  <c r="AU78" i="92"/>
  <c r="AT78" i="92"/>
  <c r="AS78" i="92"/>
  <c r="AR78" i="92"/>
  <c r="AQ78" i="92"/>
  <c r="AP78" i="92"/>
  <c r="AO78" i="92"/>
  <c r="AN78" i="92"/>
  <c r="AM78" i="92"/>
  <c r="AL78" i="92"/>
  <c r="AK78" i="92"/>
  <c r="AJ78" i="92"/>
  <c r="AI78" i="92"/>
  <c r="AH78" i="92"/>
  <c r="AG78" i="92"/>
  <c r="AF78" i="92"/>
  <c r="AE78" i="92"/>
  <c r="AD78" i="92"/>
  <c r="AC78" i="92"/>
  <c r="AB78" i="92"/>
  <c r="AA78" i="92"/>
  <c r="Z78" i="92"/>
  <c r="Y78" i="92"/>
  <c r="X78" i="92"/>
  <c r="W78" i="92"/>
  <c r="V78" i="92"/>
  <c r="U78" i="92"/>
  <c r="T78" i="92"/>
  <c r="S78" i="92"/>
  <c r="R78" i="92"/>
  <c r="Q78" i="92"/>
  <c r="P78" i="92"/>
  <c r="O78" i="92"/>
  <c r="N78" i="92"/>
  <c r="M78" i="92"/>
  <c r="L78" i="92"/>
  <c r="K78" i="92"/>
  <c r="J78" i="92"/>
  <c r="I78" i="92"/>
  <c r="H78" i="92"/>
  <c r="G78" i="92"/>
  <c r="F78" i="92"/>
  <c r="E78" i="92"/>
  <c r="D82" i="92"/>
  <c r="CE43" i="92"/>
  <c r="CD43" i="92"/>
  <c r="CC43" i="92"/>
  <c r="CB43" i="92"/>
  <c r="CA43" i="92"/>
  <c r="BZ43" i="92"/>
  <c r="BY43" i="92"/>
  <c r="BX43" i="92"/>
  <c r="BW43" i="92"/>
  <c r="BV43" i="92"/>
  <c r="BU43" i="92"/>
  <c r="BT43" i="92"/>
  <c r="BS43" i="92"/>
  <c r="BR43" i="92"/>
  <c r="BQ43" i="92"/>
  <c r="BP43" i="92"/>
  <c r="BO43" i="92"/>
  <c r="BN43" i="92"/>
  <c r="BM43" i="92"/>
  <c r="BL43" i="92"/>
  <c r="BK43" i="92"/>
  <c r="BJ43" i="92"/>
  <c r="BI43" i="92"/>
  <c r="BH43" i="92"/>
  <c r="BG43" i="92"/>
  <c r="BF43" i="92"/>
  <c r="BE43" i="92"/>
  <c r="BD43" i="92"/>
  <c r="BC43" i="92"/>
  <c r="BB43" i="92"/>
  <c r="BA43" i="92"/>
  <c r="AZ43" i="92"/>
  <c r="AY43" i="92"/>
  <c r="AX43" i="92"/>
  <c r="AW43" i="92"/>
  <c r="AV43" i="92"/>
  <c r="AU43" i="92"/>
  <c r="AT43" i="92"/>
  <c r="AS43" i="92"/>
  <c r="AR43" i="92"/>
  <c r="AQ43" i="92"/>
  <c r="AP43" i="92"/>
  <c r="AO43" i="92"/>
  <c r="AN43" i="92"/>
  <c r="AM43" i="92"/>
  <c r="AL43" i="92"/>
  <c r="AK43" i="92"/>
  <c r="AJ43" i="92"/>
  <c r="AI43" i="92"/>
  <c r="AH43" i="92"/>
  <c r="AG43" i="92"/>
  <c r="AF43" i="92"/>
  <c r="AE43" i="92"/>
  <c r="AD43" i="92"/>
  <c r="AC43" i="92"/>
  <c r="AB43" i="92"/>
  <c r="AA43" i="92"/>
  <c r="Z43" i="92"/>
  <c r="Y43" i="92"/>
  <c r="X43" i="92"/>
  <c r="W43" i="92"/>
  <c r="V43" i="92"/>
  <c r="U43" i="92"/>
  <c r="T43" i="92"/>
  <c r="S43" i="92"/>
  <c r="R43" i="92"/>
  <c r="Q43" i="92"/>
  <c r="P43" i="92"/>
  <c r="O43" i="92"/>
  <c r="N43" i="92"/>
  <c r="M43" i="92"/>
  <c r="L43" i="92"/>
  <c r="K43" i="92"/>
  <c r="J43" i="92"/>
  <c r="I43" i="92"/>
  <c r="H43" i="92"/>
  <c r="G43" i="92"/>
  <c r="F43" i="92"/>
  <c r="E43" i="92"/>
  <c r="CE42" i="92"/>
  <c r="CD42" i="92"/>
  <c r="CC42" i="92"/>
  <c r="CB42" i="92"/>
  <c r="CA42" i="92"/>
  <c r="BZ42" i="92"/>
  <c r="BY42" i="92"/>
  <c r="BX42" i="92"/>
  <c r="BW42" i="92"/>
  <c r="BV42" i="92"/>
  <c r="BU42" i="92"/>
  <c r="BT42" i="92"/>
  <c r="BS42" i="92"/>
  <c r="BR42" i="92"/>
  <c r="BQ42" i="92"/>
  <c r="BP42" i="92"/>
  <c r="BO42" i="92"/>
  <c r="BN42" i="92"/>
  <c r="BM42" i="92"/>
  <c r="BL42" i="92"/>
  <c r="BK42" i="92"/>
  <c r="BJ42" i="92"/>
  <c r="BI42" i="92"/>
  <c r="BH42" i="92"/>
  <c r="BG42" i="92"/>
  <c r="BF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O42" i="92"/>
  <c r="N42" i="92"/>
  <c r="M42" i="92"/>
  <c r="L42" i="92"/>
  <c r="K42" i="92"/>
  <c r="J42" i="92"/>
  <c r="I42" i="92"/>
  <c r="H42" i="92"/>
  <c r="G42" i="92"/>
  <c r="F42" i="92"/>
  <c r="E42" i="92"/>
  <c r="CE41" i="92"/>
  <c r="CD41" i="92"/>
  <c r="CC41" i="92"/>
  <c r="CB41" i="92"/>
  <c r="CA41" i="92"/>
  <c r="BZ41" i="92"/>
  <c r="BY41" i="92"/>
  <c r="BX41" i="92"/>
  <c r="BW41" i="92"/>
  <c r="BV41" i="92"/>
  <c r="BU41" i="92"/>
  <c r="BT41" i="92"/>
  <c r="BS41" i="92"/>
  <c r="BR41" i="92"/>
  <c r="BQ41" i="92"/>
  <c r="BP41" i="92"/>
  <c r="BO41" i="92"/>
  <c r="BN41" i="92"/>
  <c r="BM41" i="92"/>
  <c r="BL41" i="92"/>
  <c r="BK41" i="92"/>
  <c r="BJ41" i="92"/>
  <c r="BI41" i="92"/>
  <c r="BH41" i="92"/>
  <c r="BG41" i="92"/>
  <c r="BF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O41" i="92"/>
  <c r="N41" i="92"/>
  <c r="M41" i="92"/>
  <c r="L41" i="92"/>
  <c r="K41" i="92"/>
  <c r="J41" i="92"/>
  <c r="I41" i="92"/>
  <c r="H41" i="92"/>
  <c r="G41" i="92"/>
  <c r="F41" i="92"/>
  <c r="E41" i="92"/>
  <c r="CE40" i="92"/>
  <c r="CD40" i="92"/>
  <c r="CC40" i="92"/>
  <c r="CB40" i="92"/>
  <c r="CA40" i="92"/>
  <c r="BZ40" i="92"/>
  <c r="BY40" i="92"/>
  <c r="BX40" i="92"/>
  <c r="BW40" i="92"/>
  <c r="BV40" i="92"/>
  <c r="BU40" i="92"/>
  <c r="BT40" i="92"/>
  <c r="BS40" i="92"/>
  <c r="BR40" i="92"/>
  <c r="BQ40" i="92"/>
  <c r="BP40" i="92"/>
  <c r="BO40" i="92"/>
  <c r="BN40" i="92"/>
  <c r="BM40" i="92"/>
  <c r="BL40" i="92"/>
  <c r="BK40" i="92"/>
  <c r="BJ40" i="92"/>
  <c r="BI40" i="92"/>
  <c r="BH40" i="92"/>
  <c r="BG40" i="92"/>
  <c r="BF40" i="92"/>
  <c r="BE40" i="92"/>
  <c r="BD40" i="92"/>
  <c r="BC40" i="92"/>
  <c r="BB40" i="92"/>
  <c r="BA40" i="92"/>
  <c r="AZ40" i="92"/>
  <c r="AY40" i="92"/>
  <c r="AX40" i="92"/>
  <c r="AW40" i="92"/>
  <c r="AV40" i="92"/>
  <c r="AU40" i="92"/>
  <c r="AT40" i="92"/>
  <c r="AS40" i="92"/>
  <c r="AR40" i="92"/>
  <c r="AQ40" i="92"/>
  <c r="AP40" i="92"/>
  <c r="AO40" i="92"/>
  <c r="AN40" i="92"/>
  <c r="AM40" i="92"/>
  <c r="AL40" i="92"/>
  <c r="AK40" i="92"/>
  <c r="AJ40" i="92"/>
  <c r="AI40" i="92"/>
  <c r="AH40" i="92"/>
  <c r="AG40" i="92"/>
  <c r="AF40" i="92"/>
  <c r="AE40" i="92"/>
  <c r="AD40" i="92"/>
  <c r="AC40" i="92"/>
  <c r="AB40" i="92"/>
  <c r="AA40" i="92"/>
  <c r="Z40" i="92"/>
  <c r="Y40" i="92"/>
  <c r="X40" i="92"/>
  <c r="W40" i="92"/>
  <c r="V40" i="92"/>
  <c r="U40" i="92"/>
  <c r="T40" i="92"/>
  <c r="S40" i="92"/>
  <c r="R40" i="92"/>
  <c r="Q40" i="92"/>
  <c r="P40" i="92"/>
  <c r="O40" i="92"/>
  <c r="N40" i="92"/>
  <c r="M40" i="92"/>
  <c r="L40" i="92"/>
  <c r="K40" i="92"/>
  <c r="J40" i="92"/>
  <c r="I40" i="92"/>
  <c r="H40" i="92"/>
  <c r="G40" i="92"/>
  <c r="F40" i="92"/>
  <c r="E40" i="92"/>
  <c r="CE39" i="92"/>
  <c r="CD39" i="92"/>
  <c r="CC39" i="92"/>
  <c r="CB39" i="92"/>
  <c r="CA39" i="92"/>
  <c r="BZ39" i="92"/>
  <c r="BY39" i="92"/>
  <c r="BX39" i="92"/>
  <c r="BW39" i="92"/>
  <c r="BV39" i="92"/>
  <c r="BU39" i="92"/>
  <c r="BT39" i="92"/>
  <c r="BS39" i="92"/>
  <c r="BR39" i="92"/>
  <c r="BQ39" i="92"/>
  <c r="BP39" i="92"/>
  <c r="BO39" i="92"/>
  <c r="BN39" i="92"/>
  <c r="BM39" i="92"/>
  <c r="BL39" i="92"/>
  <c r="BK39" i="92"/>
  <c r="BJ39" i="92"/>
  <c r="BI39" i="92"/>
  <c r="BH39" i="92"/>
  <c r="BG39" i="92"/>
  <c r="BF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O39" i="92"/>
  <c r="N39" i="92"/>
  <c r="M39" i="92"/>
  <c r="L39" i="92"/>
  <c r="K39" i="92"/>
  <c r="J39" i="92"/>
  <c r="I39" i="92"/>
  <c r="H39" i="92"/>
  <c r="G39" i="92"/>
  <c r="F39" i="92"/>
  <c r="E39" i="92"/>
  <c r="D42" i="92"/>
  <c r="N31" i="88" l="1"/>
  <c r="O31" i="88"/>
  <c r="O30" i="88"/>
  <c r="O32" i="88" s="1"/>
  <c r="N30" i="88"/>
  <c r="N32" i="88" s="1"/>
  <c r="EV31" i="92" l="1"/>
  <c r="EU31" i="92"/>
  <c r="ET31" i="92"/>
  <c r="ES31" i="92"/>
  <c r="ER31" i="92"/>
  <c r="EQ31" i="92"/>
  <c r="EP31" i="92"/>
  <c r="EO31" i="92"/>
  <c r="EN31" i="92"/>
  <c r="EM31" i="92"/>
  <c r="EL31" i="92"/>
  <c r="EK31" i="92"/>
  <c r="EJ31" i="92"/>
  <c r="EI31" i="92"/>
  <c r="EH31" i="92"/>
  <c r="EG31" i="92"/>
  <c r="EV30" i="92"/>
  <c r="EU30" i="92"/>
  <c r="ET30" i="92"/>
  <c r="ES30" i="92"/>
  <c r="ER30" i="92"/>
  <c r="EQ30" i="92"/>
  <c r="EP30" i="92"/>
  <c r="EO30" i="92"/>
  <c r="EN30" i="92"/>
  <c r="EM30" i="92"/>
  <c r="EL30" i="92"/>
  <c r="EK30" i="92"/>
  <c r="EJ30" i="92"/>
  <c r="EI30" i="92"/>
  <c r="EH30" i="92"/>
  <c r="EG30" i="92"/>
  <c r="EV29" i="92"/>
  <c r="EU29" i="92"/>
  <c r="ET29" i="92"/>
  <c r="ES29" i="92"/>
  <c r="ER29" i="92"/>
  <c r="EQ29" i="92"/>
  <c r="EP29" i="92"/>
  <c r="EO29" i="92"/>
  <c r="EN29" i="92"/>
  <c r="EM29" i="92"/>
  <c r="EL29" i="92"/>
  <c r="EK29" i="92"/>
  <c r="EJ29" i="92"/>
  <c r="EI29" i="92"/>
  <c r="EH29" i="92"/>
  <c r="EG29" i="92"/>
  <c r="EV27" i="92"/>
  <c r="EU27" i="92"/>
  <c r="ET27" i="92"/>
  <c r="ES27" i="92"/>
  <c r="ER27" i="92"/>
  <c r="EQ27" i="92"/>
  <c r="EP27" i="92"/>
  <c r="EO27" i="92"/>
  <c r="EN27" i="92"/>
  <c r="EM27" i="92"/>
  <c r="EL27" i="92"/>
  <c r="EK27" i="92"/>
  <c r="EJ27" i="92"/>
  <c r="EI27" i="92"/>
  <c r="EH27" i="92"/>
  <c r="EG27" i="92"/>
  <c r="EV25" i="92"/>
  <c r="EU25" i="92"/>
  <c r="ET25" i="92"/>
  <c r="ES25" i="92"/>
  <c r="ER25" i="92"/>
  <c r="EQ25" i="92"/>
  <c r="EP25" i="92"/>
  <c r="EO25" i="92"/>
  <c r="EN25" i="92"/>
  <c r="EM25" i="92"/>
  <c r="EL25" i="92"/>
  <c r="EK25" i="92"/>
  <c r="EJ25" i="92"/>
  <c r="EI25" i="92"/>
  <c r="EH25" i="92"/>
  <c r="EG25" i="92"/>
  <c r="EV24" i="92"/>
  <c r="EU24" i="92"/>
  <c r="ET24" i="92"/>
  <c r="ES24" i="92"/>
  <c r="ER24" i="92"/>
  <c r="EQ24" i="92"/>
  <c r="EP24" i="92"/>
  <c r="EO24" i="92"/>
  <c r="EN24" i="92"/>
  <c r="EM24" i="92"/>
  <c r="EL24" i="92"/>
  <c r="EK24" i="92"/>
  <c r="EJ24" i="92"/>
  <c r="EI24" i="92"/>
  <c r="EH24" i="92"/>
  <c r="EG24" i="92"/>
  <c r="EV22" i="92"/>
  <c r="EU22" i="92"/>
  <c r="ET22" i="92"/>
  <c r="ES22" i="92"/>
  <c r="ER22" i="92"/>
  <c r="EQ22" i="92"/>
  <c r="EP22" i="92"/>
  <c r="EO22" i="92"/>
  <c r="EN22" i="92"/>
  <c r="EM22" i="92"/>
  <c r="EL22" i="92"/>
  <c r="EK22" i="92"/>
  <c r="EJ22" i="92"/>
  <c r="EI22" i="92"/>
  <c r="EH22" i="92"/>
  <c r="EG22" i="92"/>
  <c r="EV21" i="92"/>
  <c r="EU21" i="92"/>
  <c r="ET21" i="92"/>
  <c r="ES21" i="92"/>
  <c r="ER21" i="92"/>
  <c r="EQ21" i="92"/>
  <c r="EP21" i="92"/>
  <c r="EO21" i="92"/>
  <c r="EN21" i="92"/>
  <c r="EM21" i="92"/>
  <c r="EL21" i="92"/>
  <c r="EK21" i="92"/>
  <c r="EJ21" i="92"/>
  <c r="EI21" i="92"/>
  <c r="EH21" i="92"/>
  <c r="EG21" i="92"/>
  <c r="EV19" i="92"/>
  <c r="EU19" i="92"/>
  <c r="ET19" i="92"/>
  <c r="ES19" i="92"/>
  <c r="ER19" i="92"/>
  <c r="EQ19" i="92"/>
  <c r="EP19" i="92"/>
  <c r="EO19" i="92"/>
  <c r="EN19" i="92"/>
  <c r="EM19" i="92"/>
  <c r="EL19" i="92"/>
  <c r="EK19" i="92"/>
  <c r="EJ19" i="92"/>
  <c r="EI19" i="92"/>
  <c r="EH19" i="92"/>
  <c r="EG19" i="92"/>
  <c r="EV18" i="92"/>
  <c r="EU18" i="92"/>
  <c r="ET18" i="92"/>
  <c r="ES18" i="92"/>
  <c r="ER18" i="92"/>
  <c r="EQ18" i="92"/>
  <c r="EP18" i="92"/>
  <c r="EO18" i="92"/>
  <c r="EN18" i="92"/>
  <c r="EM18" i="92"/>
  <c r="EL18" i="92"/>
  <c r="EK18" i="92"/>
  <c r="EJ18" i="92"/>
  <c r="EI18" i="92"/>
  <c r="EH18" i="92"/>
  <c r="EG18" i="92"/>
  <c r="EV17" i="92"/>
  <c r="EU17" i="92"/>
  <c r="ET17" i="92"/>
  <c r="ES17" i="92"/>
  <c r="ER17" i="92"/>
  <c r="EQ17" i="92"/>
  <c r="EP17" i="92"/>
  <c r="EO17" i="92"/>
  <c r="EN17" i="92"/>
  <c r="EM17" i="92"/>
  <c r="EL17" i="92"/>
  <c r="EK17" i="92"/>
  <c r="EJ17" i="92"/>
  <c r="EI17" i="92"/>
  <c r="EH17" i="92"/>
  <c r="EG17" i="92"/>
  <c r="Q245" i="38" l="1"/>
  <c r="P245" i="38"/>
  <c r="O245" i="38"/>
  <c r="N245" i="38"/>
  <c r="M245" i="38"/>
  <c r="L245" i="38"/>
  <c r="K245" i="38"/>
  <c r="J245" i="38"/>
  <c r="I245" i="38"/>
  <c r="H245" i="38"/>
  <c r="G245" i="38"/>
  <c r="F245" i="38"/>
  <c r="E245" i="38"/>
  <c r="D245" i="38"/>
  <c r="C245" i="38"/>
  <c r="R212" i="38"/>
  <c r="O212" i="38"/>
  <c r="L212" i="38"/>
  <c r="I212" i="38"/>
  <c r="F212" i="38"/>
  <c r="C212" i="38"/>
  <c r="T212" i="38"/>
  <c r="S212" i="38"/>
  <c r="Q212" i="38"/>
  <c r="P212" i="38"/>
  <c r="N212" i="38"/>
  <c r="M212" i="38"/>
  <c r="K212" i="38"/>
  <c r="J212" i="38"/>
  <c r="H212" i="38"/>
  <c r="G212" i="38"/>
  <c r="E212" i="38"/>
  <c r="D212" i="38"/>
  <c r="R178" i="38"/>
  <c r="O178" i="38"/>
  <c r="L178" i="38"/>
  <c r="I178" i="38"/>
  <c r="F178" i="38"/>
  <c r="C178" i="38"/>
  <c r="T178" i="38"/>
  <c r="S178" i="38"/>
  <c r="Q178" i="38"/>
  <c r="P178" i="38"/>
  <c r="N178" i="38"/>
  <c r="M178" i="38"/>
  <c r="K178" i="38"/>
  <c r="J178" i="38"/>
  <c r="H178" i="38"/>
  <c r="G178" i="38"/>
  <c r="E178" i="38"/>
  <c r="D178" i="38"/>
  <c r="R144" i="38"/>
  <c r="Q144" i="38"/>
  <c r="P144" i="38"/>
  <c r="N144" i="38"/>
  <c r="M144" i="38"/>
  <c r="L144" i="38"/>
  <c r="J144" i="38"/>
  <c r="I144" i="38"/>
  <c r="H144" i="38"/>
  <c r="F144" i="38"/>
  <c r="E144" i="38"/>
  <c r="D144" i="38"/>
  <c r="R109" i="38"/>
  <c r="O109" i="38"/>
  <c r="L109" i="38"/>
  <c r="I109" i="38"/>
  <c r="F109" i="38"/>
  <c r="C109" i="38"/>
  <c r="T109" i="38"/>
  <c r="S109" i="38"/>
  <c r="Q109" i="38"/>
  <c r="P109" i="38"/>
  <c r="N109" i="38"/>
  <c r="M109" i="38"/>
  <c r="K109" i="38"/>
  <c r="J109" i="38"/>
  <c r="H109" i="38"/>
  <c r="G109" i="38"/>
  <c r="E109" i="38"/>
  <c r="D109" i="38"/>
  <c r="X75" i="38"/>
  <c r="U75" i="38"/>
  <c r="R75" i="38"/>
  <c r="O75" i="38"/>
  <c r="L75" i="38"/>
  <c r="I75" i="38"/>
  <c r="F75" i="38"/>
  <c r="C75" i="38"/>
  <c r="Z75" i="38"/>
  <c r="Y75" i="38"/>
  <c r="W75" i="38"/>
  <c r="V75" i="38"/>
  <c r="T75" i="38"/>
  <c r="S75" i="38"/>
  <c r="Q75" i="38"/>
  <c r="P75" i="38"/>
  <c r="N75" i="38"/>
  <c r="M75" i="38"/>
  <c r="K75" i="38"/>
  <c r="J75" i="38"/>
  <c r="H75" i="38"/>
  <c r="G75" i="38"/>
  <c r="E75" i="38"/>
  <c r="D75" i="38"/>
  <c r="Z41" i="38"/>
  <c r="Y41" i="38"/>
  <c r="X41" i="38"/>
  <c r="W41" i="38"/>
  <c r="V41" i="38"/>
  <c r="U41" i="38"/>
  <c r="T41" i="38"/>
  <c r="S41" i="38"/>
  <c r="R41" i="38"/>
  <c r="Q41" i="38"/>
  <c r="P41" i="38"/>
  <c r="O41" i="38"/>
  <c r="N41" i="38"/>
  <c r="M41" i="38"/>
  <c r="L41" i="38"/>
  <c r="K41" i="38"/>
  <c r="J41" i="38"/>
  <c r="I41" i="38"/>
  <c r="H41" i="38"/>
  <c r="G41" i="38"/>
  <c r="F41" i="38"/>
  <c r="E41" i="38"/>
  <c r="D41" i="38"/>
  <c r="C41" i="38"/>
  <c r="AR101" i="21"/>
  <c r="AS101" i="21"/>
  <c r="AR102" i="21"/>
  <c r="AS102" i="21"/>
  <c r="AR103" i="21"/>
  <c r="AS103" i="21"/>
  <c r="AR104" i="21"/>
  <c r="AS104" i="21"/>
  <c r="AR105" i="21"/>
  <c r="AS105" i="21"/>
  <c r="AR106" i="21"/>
  <c r="AS106" i="21"/>
  <c r="AR107" i="21"/>
  <c r="AS107" i="21"/>
  <c r="AR108" i="21"/>
  <c r="AS108" i="21"/>
  <c r="AR109" i="21"/>
  <c r="AS109" i="21"/>
  <c r="AR110" i="21"/>
  <c r="AS110" i="21"/>
  <c r="AR111" i="21"/>
  <c r="AS111" i="21"/>
  <c r="AR112" i="21"/>
  <c r="AS112" i="21"/>
  <c r="AR113" i="21"/>
  <c r="AS113" i="21"/>
  <c r="AR114" i="21"/>
  <c r="AS114" i="21"/>
  <c r="AR115" i="21"/>
  <c r="AS115" i="21"/>
  <c r="AR116" i="21"/>
  <c r="AS116" i="21"/>
  <c r="AR117" i="21"/>
  <c r="AS117" i="21"/>
  <c r="AR118" i="21"/>
  <c r="AS118" i="21"/>
  <c r="AR119" i="21"/>
  <c r="AS119" i="21"/>
  <c r="AR71" i="21"/>
  <c r="AS71" i="21"/>
  <c r="AR72" i="21"/>
  <c r="AS72" i="21"/>
  <c r="AR73" i="21"/>
  <c r="AS73" i="21"/>
  <c r="AR74" i="21"/>
  <c r="AS74" i="21"/>
  <c r="AR75" i="21"/>
  <c r="AS75" i="21"/>
  <c r="AR76" i="21"/>
  <c r="AS76" i="21"/>
  <c r="AR77" i="21"/>
  <c r="AS77" i="21"/>
  <c r="AR78" i="21"/>
  <c r="AS78" i="21"/>
  <c r="AR79" i="21"/>
  <c r="AS79" i="21"/>
  <c r="AR80" i="21"/>
  <c r="AS80" i="21"/>
  <c r="AR81" i="21"/>
  <c r="AS81" i="21"/>
  <c r="AR82" i="21"/>
  <c r="AS82" i="21"/>
  <c r="AR83" i="21"/>
  <c r="AS83" i="21"/>
  <c r="AR84" i="21"/>
  <c r="AS84" i="21"/>
  <c r="AR85" i="21"/>
  <c r="AS85" i="21"/>
  <c r="AR86" i="21"/>
  <c r="AS86" i="21"/>
  <c r="AR87" i="21"/>
  <c r="AS87" i="21"/>
  <c r="AR88" i="21"/>
  <c r="AS88" i="21"/>
  <c r="AR89" i="21"/>
  <c r="AS89" i="21"/>
  <c r="CT46" i="99"/>
  <c r="CS46" i="99"/>
  <c r="CQ46" i="99"/>
  <c r="CT45" i="99"/>
  <c r="CS45" i="99"/>
  <c r="CQ45" i="99"/>
  <c r="CT44" i="99"/>
  <c r="CS44" i="99"/>
  <c r="CQ44" i="99"/>
  <c r="CT43" i="99"/>
  <c r="CS43" i="99"/>
  <c r="CR43" i="99"/>
  <c r="CQ43" i="99"/>
  <c r="CT42" i="99"/>
  <c r="CS42" i="99"/>
  <c r="CQ42" i="99"/>
  <c r="CT41" i="99"/>
  <c r="CS41" i="99"/>
  <c r="CQ41" i="99"/>
  <c r="CT40" i="99"/>
  <c r="CS40" i="99"/>
  <c r="CQ40" i="99"/>
  <c r="CT39" i="99"/>
  <c r="CS39" i="99"/>
  <c r="CQ39" i="99"/>
  <c r="CT38" i="99"/>
  <c r="CS38" i="99"/>
  <c r="CQ38" i="99"/>
  <c r="CT37" i="99"/>
  <c r="CS37" i="99"/>
  <c r="CQ37" i="99"/>
  <c r="CT36" i="99"/>
  <c r="CS36" i="99"/>
  <c r="CQ36" i="99"/>
  <c r="CT35" i="99"/>
  <c r="CS35" i="99"/>
  <c r="CR35" i="99"/>
  <c r="CQ35" i="99"/>
  <c r="CT34" i="99"/>
  <c r="CS34" i="99"/>
  <c r="CQ34" i="99"/>
  <c r="CT33" i="99"/>
  <c r="CS33" i="99"/>
  <c r="CQ33" i="99"/>
  <c r="CT32" i="99"/>
  <c r="CS32" i="99"/>
  <c r="CQ32" i="99"/>
  <c r="CT31" i="99"/>
  <c r="CS31" i="99"/>
  <c r="CQ31" i="99"/>
  <c r="CT30" i="99"/>
  <c r="CS30" i="99"/>
  <c r="CQ30" i="99"/>
  <c r="CT29" i="99"/>
  <c r="CS29" i="99"/>
  <c r="CQ29" i="99"/>
  <c r="CT28" i="99"/>
  <c r="CS28" i="99"/>
  <c r="CQ28" i="99"/>
  <c r="CT27" i="99"/>
  <c r="CS27" i="99"/>
  <c r="CR27" i="99"/>
  <c r="CQ27" i="99"/>
  <c r="CT26" i="99"/>
  <c r="CS26" i="99"/>
  <c r="CQ26" i="99"/>
  <c r="CT25" i="99"/>
  <c r="CS25" i="99"/>
  <c r="CQ25" i="99"/>
  <c r="CT24" i="99"/>
  <c r="CS24" i="99"/>
  <c r="CQ24" i="99"/>
  <c r="CT23" i="99"/>
  <c r="CS23" i="99"/>
  <c r="CQ23" i="99"/>
  <c r="CT22" i="99"/>
  <c r="CS22" i="99"/>
  <c r="CQ22" i="99"/>
  <c r="CT21" i="99"/>
  <c r="CS21" i="99"/>
  <c r="CQ21" i="99"/>
  <c r="CT20" i="99"/>
  <c r="CS20" i="99"/>
  <c r="CQ20" i="99"/>
  <c r="CT19" i="99"/>
  <c r="CS19" i="99"/>
  <c r="CR19" i="99"/>
  <c r="CQ19" i="99"/>
  <c r="CT18" i="99"/>
  <c r="CS18" i="99"/>
  <c r="CQ18" i="99"/>
  <c r="CT17" i="99"/>
  <c r="CS17" i="99"/>
  <c r="CQ17" i="99"/>
  <c r="CT16" i="99"/>
  <c r="CS16" i="99"/>
  <c r="CQ16" i="99"/>
  <c r="CT15" i="99"/>
  <c r="CS15" i="99"/>
  <c r="CQ15" i="99"/>
  <c r="CT14" i="99"/>
  <c r="CS14" i="99"/>
  <c r="CQ14" i="99"/>
  <c r="CT13" i="99"/>
  <c r="CS13" i="99"/>
  <c r="CQ13" i="99"/>
  <c r="CT12" i="99"/>
  <c r="CS12" i="99"/>
  <c r="CQ12" i="99"/>
  <c r="CT11" i="99"/>
  <c r="CS11" i="99"/>
  <c r="CR11" i="99"/>
  <c r="CQ11" i="99"/>
  <c r="CT10" i="99"/>
  <c r="CS10" i="99"/>
  <c r="CQ10" i="99"/>
  <c r="CQ9" i="99"/>
  <c r="CP46" i="99"/>
  <c r="CO46" i="99"/>
  <c r="CN46" i="99"/>
  <c r="CL46" i="99"/>
  <c r="CO45" i="99"/>
  <c r="CN45" i="99"/>
  <c r="CM45" i="99"/>
  <c r="CL45" i="99"/>
  <c r="CO44" i="99"/>
  <c r="CN44" i="99"/>
  <c r="CL44" i="99"/>
  <c r="CO43" i="99"/>
  <c r="CN43" i="99"/>
  <c r="CL43" i="99"/>
  <c r="CO42" i="99"/>
  <c r="CN42" i="99"/>
  <c r="CL42" i="99"/>
  <c r="CO41" i="99"/>
  <c r="CN41" i="99"/>
  <c r="CL41" i="99"/>
  <c r="CO40" i="99"/>
  <c r="CN40" i="99"/>
  <c r="CL40" i="99"/>
  <c r="CO39" i="99"/>
  <c r="CN39" i="99"/>
  <c r="CL39" i="99"/>
  <c r="CP38" i="99"/>
  <c r="CO38" i="99"/>
  <c r="CN38" i="99"/>
  <c r="CL38" i="99"/>
  <c r="CO37" i="99"/>
  <c r="CN37" i="99"/>
  <c r="CM37" i="99"/>
  <c r="CL37" i="99"/>
  <c r="CO36" i="99"/>
  <c r="CN36" i="99"/>
  <c r="CL36" i="99"/>
  <c r="CO35" i="99"/>
  <c r="CN35" i="99"/>
  <c r="CL35" i="99"/>
  <c r="CO34" i="99"/>
  <c r="CN34" i="99"/>
  <c r="CL34" i="99"/>
  <c r="CO33" i="99"/>
  <c r="CN33" i="99"/>
  <c r="CL33" i="99"/>
  <c r="CO32" i="99"/>
  <c r="CN32" i="99"/>
  <c r="CL32" i="99"/>
  <c r="CO31" i="99"/>
  <c r="CN31" i="99"/>
  <c r="CL31" i="99"/>
  <c r="CP30" i="99"/>
  <c r="CO30" i="99"/>
  <c r="CN30" i="99"/>
  <c r="CL30" i="99"/>
  <c r="CO29" i="99"/>
  <c r="CN29" i="99"/>
  <c r="CM29" i="99"/>
  <c r="CL29" i="99"/>
  <c r="CO28" i="99"/>
  <c r="CN28" i="99"/>
  <c r="CL28" i="99"/>
  <c r="CO27" i="99"/>
  <c r="CN27" i="99"/>
  <c r="CL27" i="99"/>
  <c r="CO26" i="99"/>
  <c r="CN26" i="99"/>
  <c r="CL26" i="99"/>
  <c r="CO25" i="99"/>
  <c r="CN25" i="99"/>
  <c r="CL25" i="99"/>
  <c r="CO24" i="99"/>
  <c r="CN24" i="99"/>
  <c r="CL24" i="99"/>
  <c r="CO23" i="99"/>
  <c r="CN23" i="99"/>
  <c r="CL23" i="99"/>
  <c r="CP22" i="99"/>
  <c r="CO22" i="99"/>
  <c r="CN22" i="99"/>
  <c r="CL22" i="99"/>
  <c r="CO21" i="99"/>
  <c r="CN21" i="99"/>
  <c r="CM21" i="99"/>
  <c r="CL21" i="99"/>
  <c r="CO20" i="99"/>
  <c r="CN20" i="99"/>
  <c r="CL20" i="99"/>
  <c r="CO19" i="99"/>
  <c r="CN19" i="99"/>
  <c r="CL19" i="99"/>
  <c r="CO18" i="99"/>
  <c r="CN18" i="99"/>
  <c r="CL18" i="99"/>
  <c r="CO17" i="99"/>
  <c r="CN17" i="99"/>
  <c r="CL17" i="99"/>
  <c r="CO16" i="99"/>
  <c r="CN16" i="99"/>
  <c r="CL16" i="99"/>
  <c r="CO15" i="99"/>
  <c r="CN15" i="99"/>
  <c r="CL15" i="99"/>
  <c r="CP14" i="99"/>
  <c r="CO14" i="99"/>
  <c r="CN14" i="99"/>
  <c r="CL14" i="99"/>
  <c r="CO13" i="99"/>
  <c r="CN13" i="99"/>
  <c r="CL13" i="99"/>
  <c r="CO12" i="99"/>
  <c r="CN12" i="99"/>
  <c r="CL12" i="99"/>
  <c r="CO11" i="99"/>
  <c r="CN11" i="99"/>
  <c r="CL11" i="99"/>
  <c r="CO10" i="99"/>
  <c r="CN10" i="99"/>
  <c r="CL10" i="99"/>
  <c r="CL9" i="99"/>
  <c r="BL46" i="99"/>
  <c r="BK46" i="99"/>
  <c r="BJ46" i="99"/>
  <c r="BI46" i="99"/>
  <c r="BL45" i="99"/>
  <c r="BK45" i="99"/>
  <c r="BI45" i="99"/>
  <c r="BL44" i="99"/>
  <c r="BK44" i="99"/>
  <c r="BI44" i="99"/>
  <c r="BL43" i="99"/>
  <c r="BK43" i="99"/>
  <c r="BI43" i="99"/>
  <c r="BL42" i="99"/>
  <c r="BK42" i="99"/>
  <c r="BI42" i="99"/>
  <c r="BL41" i="99"/>
  <c r="BK41" i="99"/>
  <c r="BI41" i="99"/>
  <c r="BL40" i="99"/>
  <c r="BK40" i="99"/>
  <c r="BI40" i="99"/>
  <c r="BM39" i="99"/>
  <c r="BL39" i="99"/>
  <c r="BK39" i="99"/>
  <c r="BI39" i="99"/>
  <c r="BL38" i="99"/>
  <c r="BK38" i="99"/>
  <c r="BJ38" i="99"/>
  <c r="BI38" i="99"/>
  <c r="BL37" i="99"/>
  <c r="BK37" i="99"/>
  <c r="BI37" i="99"/>
  <c r="BL36" i="99"/>
  <c r="BK36" i="99"/>
  <c r="BI36" i="99"/>
  <c r="BL35" i="99"/>
  <c r="BK35" i="99"/>
  <c r="BI35" i="99"/>
  <c r="BL34" i="99"/>
  <c r="BK34" i="99"/>
  <c r="BI34" i="99"/>
  <c r="BL33" i="99"/>
  <c r="BK33" i="99"/>
  <c r="BI33" i="99"/>
  <c r="BL32" i="99"/>
  <c r="BK32" i="99"/>
  <c r="BI32" i="99"/>
  <c r="BM31" i="99"/>
  <c r="BL31" i="99"/>
  <c r="BK31" i="99"/>
  <c r="BI31" i="99"/>
  <c r="BL30" i="99"/>
  <c r="BK30" i="99"/>
  <c r="BJ30" i="99"/>
  <c r="BI30" i="99"/>
  <c r="BL29" i="99"/>
  <c r="BK29" i="99"/>
  <c r="BI29" i="99"/>
  <c r="BL28" i="99"/>
  <c r="BK28" i="99"/>
  <c r="BI28" i="99"/>
  <c r="BL27" i="99"/>
  <c r="BK27" i="99"/>
  <c r="BI27" i="99"/>
  <c r="BL26" i="99"/>
  <c r="BK26" i="99"/>
  <c r="BI26" i="99"/>
  <c r="BL25" i="99"/>
  <c r="BK25" i="99"/>
  <c r="BI25" i="99"/>
  <c r="BL24" i="99"/>
  <c r="BK24" i="99"/>
  <c r="BI24" i="99"/>
  <c r="BM23" i="99"/>
  <c r="BL23" i="99"/>
  <c r="BK23" i="99"/>
  <c r="BI23" i="99"/>
  <c r="BL22" i="99"/>
  <c r="BK22" i="99"/>
  <c r="BJ22" i="99"/>
  <c r="BI22" i="99"/>
  <c r="BL21" i="99"/>
  <c r="BK21" i="99"/>
  <c r="BI21" i="99"/>
  <c r="BL20" i="99"/>
  <c r="BK20" i="99"/>
  <c r="BI20" i="99"/>
  <c r="BL19" i="99"/>
  <c r="BK19" i="99"/>
  <c r="BI19" i="99"/>
  <c r="BL18" i="99"/>
  <c r="BK18" i="99"/>
  <c r="BI18" i="99"/>
  <c r="BL17" i="99"/>
  <c r="BK17" i="99"/>
  <c r="BI17" i="99"/>
  <c r="BL16" i="99"/>
  <c r="BK16" i="99"/>
  <c r="BI16" i="99"/>
  <c r="BM15" i="99"/>
  <c r="BL15" i="99"/>
  <c r="BK15" i="99"/>
  <c r="BI15" i="99"/>
  <c r="BL14" i="99"/>
  <c r="BK14" i="99"/>
  <c r="BJ14" i="99"/>
  <c r="BI14" i="99"/>
  <c r="BL13" i="99"/>
  <c r="BK13" i="99"/>
  <c r="BI13" i="99"/>
  <c r="BL12" i="99"/>
  <c r="BK12" i="99"/>
  <c r="BI12" i="99"/>
  <c r="BL11" i="99"/>
  <c r="BK11" i="99"/>
  <c r="BI11" i="99"/>
  <c r="BL10" i="99"/>
  <c r="BK10" i="99"/>
  <c r="BI10" i="99"/>
  <c r="BI9" i="99"/>
  <c r="BG46" i="99"/>
  <c r="BF46" i="99"/>
  <c r="BD46" i="99"/>
  <c r="BG45" i="99"/>
  <c r="BF45" i="99"/>
  <c r="BD45" i="99"/>
  <c r="BG44" i="99"/>
  <c r="BF44" i="99"/>
  <c r="BD44" i="99"/>
  <c r="BG43" i="99"/>
  <c r="BF43" i="99"/>
  <c r="BD43" i="99"/>
  <c r="BG42" i="99"/>
  <c r="BF42" i="99"/>
  <c r="BD42" i="99"/>
  <c r="BG41" i="99"/>
  <c r="BF41" i="99"/>
  <c r="BD41" i="99"/>
  <c r="BG40" i="99"/>
  <c r="BF40" i="99"/>
  <c r="BE40" i="99"/>
  <c r="BD40" i="99"/>
  <c r="BG39" i="99"/>
  <c r="BF39" i="99"/>
  <c r="BD39" i="99"/>
  <c r="BG38" i="99"/>
  <c r="BF38" i="99"/>
  <c r="BD38" i="99"/>
  <c r="BG37" i="99"/>
  <c r="BF37" i="99"/>
  <c r="BD37" i="99"/>
  <c r="BG36" i="99"/>
  <c r="BF36" i="99"/>
  <c r="BD36" i="99"/>
  <c r="BG35" i="99"/>
  <c r="BF35" i="99"/>
  <c r="BD35" i="99"/>
  <c r="BG34" i="99"/>
  <c r="BF34" i="99"/>
  <c r="BD34" i="99"/>
  <c r="BG33" i="99"/>
  <c r="BF33" i="99"/>
  <c r="BD33" i="99"/>
  <c r="BG32" i="99"/>
  <c r="BF32" i="99"/>
  <c r="BE32" i="99"/>
  <c r="BD32" i="99"/>
  <c r="BG31" i="99"/>
  <c r="BF31" i="99"/>
  <c r="BD31" i="99"/>
  <c r="BG30" i="99"/>
  <c r="BF30" i="99"/>
  <c r="BD30" i="99"/>
  <c r="BG29" i="99"/>
  <c r="BF29" i="99"/>
  <c r="BD29" i="99"/>
  <c r="BG28" i="99"/>
  <c r="BF28" i="99"/>
  <c r="BD28" i="99"/>
  <c r="BG27" i="99"/>
  <c r="BF27" i="99"/>
  <c r="BD27" i="99"/>
  <c r="BG26" i="99"/>
  <c r="BF26" i="99"/>
  <c r="BD26" i="99"/>
  <c r="BG25" i="99"/>
  <c r="BF25" i="99"/>
  <c r="BD25" i="99"/>
  <c r="BG24" i="99"/>
  <c r="BF24" i="99"/>
  <c r="BE24" i="99"/>
  <c r="BD24" i="99"/>
  <c r="BG23" i="99"/>
  <c r="BF23" i="99"/>
  <c r="BD23" i="99"/>
  <c r="BG22" i="99"/>
  <c r="BF22" i="99"/>
  <c r="BD22" i="99"/>
  <c r="BG21" i="99"/>
  <c r="BF21" i="99"/>
  <c r="BD21" i="99"/>
  <c r="BG20" i="99"/>
  <c r="BF20" i="99"/>
  <c r="BD20" i="99"/>
  <c r="BG19" i="99"/>
  <c r="BF19" i="99"/>
  <c r="BD19" i="99"/>
  <c r="BG18" i="99"/>
  <c r="BF18" i="99"/>
  <c r="BD18" i="99"/>
  <c r="BG17" i="99"/>
  <c r="BF17" i="99"/>
  <c r="BE17" i="99"/>
  <c r="BD17" i="99"/>
  <c r="BG16" i="99"/>
  <c r="BF16" i="99"/>
  <c r="BE16" i="99"/>
  <c r="BD16" i="99"/>
  <c r="BG15" i="99"/>
  <c r="BF15" i="99"/>
  <c r="BD15" i="99"/>
  <c r="BG14" i="99"/>
  <c r="BF14" i="99"/>
  <c r="BD14" i="99"/>
  <c r="BG13" i="99"/>
  <c r="BF13" i="99"/>
  <c r="BD13" i="99"/>
  <c r="BG12" i="99"/>
  <c r="BF12" i="99"/>
  <c r="BD12" i="99"/>
  <c r="BG11" i="99"/>
  <c r="BF11" i="99"/>
  <c r="BD11" i="99"/>
  <c r="BG10" i="99"/>
  <c r="BF10" i="99"/>
  <c r="BD10" i="99"/>
  <c r="BD9" i="99"/>
  <c r="AE46" i="99"/>
  <c r="BM46" i="99" s="1"/>
  <c r="AB46" i="99"/>
  <c r="CR46" i="99" s="1"/>
  <c r="AE45" i="99"/>
  <c r="BM45" i="99" s="1"/>
  <c r="AB45" i="99"/>
  <c r="BJ45" i="99" s="1"/>
  <c r="AE44" i="99"/>
  <c r="CU44" i="99" s="1"/>
  <c r="AB44" i="99"/>
  <c r="BJ44" i="99" s="1"/>
  <c r="AE43" i="99"/>
  <c r="BM43" i="99" s="1"/>
  <c r="AB43" i="99"/>
  <c r="BJ43" i="99" s="1"/>
  <c r="AE42" i="99"/>
  <c r="BM42" i="99" s="1"/>
  <c r="AB42" i="99"/>
  <c r="BJ42" i="99" s="1"/>
  <c r="AE41" i="99"/>
  <c r="BM41" i="99" s="1"/>
  <c r="AB41" i="99"/>
  <c r="BJ41" i="99" s="1"/>
  <c r="AE40" i="99"/>
  <c r="BM40" i="99" s="1"/>
  <c r="AB40" i="99"/>
  <c r="BJ40" i="99" s="1"/>
  <c r="AE39" i="99"/>
  <c r="CU39" i="99" s="1"/>
  <c r="AB39" i="99"/>
  <c r="BJ39" i="99" s="1"/>
  <c r="AE38" i="99"/>
  <c r="BM38" i="99" s="1"/>
  <c r="AB38" i="99"/>
  <c r="CR38" i="99" s="1"/>
  <c r="AE37" i="99"/>
  <c r="BM37" i="99" s="1"/>
  <c r="AB37" i="99"/>
  <c r="BJ37" i="99" s="1"/>
  <c r="AE36" i="99"/>
  <c r="CU36" i="99" s="1"/>
  <c r="AB36" i="99"/>
  <c r="BJ36" i="99" s="1"/>
  <c r="AE35" i="99"/>
  <c r="BM35" i="99" s="1"/>
  <c r="AB35" i="99"/>
  <c r="BJ35" i="99" s="1"/>
  <c r="AE34" i="99"/>
  <c r="BM34" i="99" s="1"/>
  <c r="AB34" i="99"/>
  <c r="BJ34" i="99" s="1"/>
  <c r="AE33" i="99"/>
  <c r="BM33" i="99" s="1"/>
  <c r="AB33" i="99"/>
  <c r="BJ33" i="99" s="1"/>
  <c r="AE32" i="99"/>
  <c r="BM32" i="99" s="1"/>
  <c r="AB32" i="99"/>
  <c r="BJ32" i="99" s="1"/>
  <c r="AE31" i="99"/>
  <c r="CU31" i="99" s="1"/>
  <c r="AB31" i="99"/>
  <c r="BJ31" i="99" s="1"/>
  <c r="AE30" i="99"/>
  <c r="BM30" i="99" s="1"/>
  <c r="AB30" i="99"/>
  <c r="CR30" i="99" s="1"/>
  <c r="AE29" i="99"/>
  <c r="BM29" i="99" s="1"/>
  <c r="AB29" i="99"/>
  <c r="BJ29" i="99" s="1"/>
  <c r="AE28" i="99"/>
  <c r="BM28" i="99" s="1"/>
  <c r="AB28" i="99"/>
  <c r="BJ28" i="99" s="1"/>
  <c r="AE27" i="99"/>
  <c r="BM27" i="99" s="1"/>
  <c r="AB27" i="99"/>
  <c r="BJ27" i="99" s="1"/>
  <c r="AE26" i="99"/>
  <c r="BM26" i="99" s="1"/>
  <c r="AB26" i="99"/>
  <c r="BJ26" i="99" s="1"/>
  <c r="AE25" i="99"/>
  <c r="BM25" i="99" s="1"/>
  <c r="AB25" i="99"/>
  <c r="BJ25" i="99" s="1"/>
  <c r="AE24" i="99"/>
  <c r="BM24" i="99" s="1"/>
  <c r="AB24" i="99"/>
  <c r="BJ24" i="99" s="1"/>
  <c r="AE23" i="99"/>
  <c r="CU23" i="99" s="1"/>
  <c r="AB23" i="99"/>
  <c r="BJ23" i="99" s="1"/>
  <c r="AE22" i="99"/>
  <c r="BM22" i="99" s="1"/>
  <c r="AB22" i="99"/>
  <c r="CR22" i="99" s="1"/>
  <c r="AE21" i="99"/>
  <c r="BM21" i="99" s="1"/>
  <c r="AB21" i="99"/>
  <c r="BJ21" i="99" s="1"/>
  <c r="AE20" i="99"/>
  <c r="CU20" i="99" s="1"/>
  <c r="AB20" i="99"/>
  <c r="BJ20" i="99" s="1"/>
  <c r="AE19" i="99"/>
  <c r="BM19" i="99" s="1"/>
  <c r="AB19" i="99"/>
  <c r="BJ19" i="99" s="1"/>
  <c r="AE18" i="99"/>
  <c r="BM18" i="99" s="1"/>
  <c r="AB18" i="99"/>
  <c r="BJ18" i="99" s="1"/>
  <c r="AE17" i="99"/>
  <c r="BM17" i="99" s="1"/>
  <c r="AB17" i="99"/>
  <c r="BJ17" i="99" s="1"/>
  <c r="AE16" i="99"/>
  <c r="BM16" i="99" s="1"/>
  <c r="AB16" i="99"/>
  <c r="BJ16" i="99" s="1"/>
  <c r="AE15" i="99"/>
  <c r="CU15" i="99" s="1"/>
  <c r="AB15" i="99"/>
  <c r="BJ15" i="99" s="1"/>
  <c r="AE14" i="99"/>
  <c r="BM14" i="99" s="1"/>
  <c r="AB14" i="99"/>
  <c r="CR14" i="99" s="1"/>
  <c r="AE13" i="99"/>
  <c r="BM13" i="99" s="1"/>
  <c r="AB13" i="99"/>
  <c r="BJ13" i="99" s="1"/>
  <c r="AE12" i="99"/>
  <c r="CU12" i="99" s="1"/>
  <c r="AB12" i="99"/>
  <c r="BJ12" i="99" s="1"/>
  <c r="AE11" i="99"/>
  <c r="BM11" i="99" s="1"/>
  <c r="AB11" i="99"/>
  <c r="BJ11" i="99" s="1"/>
  <c r="AE10" i="99"/>
  <c r="BM10" i="99" s="1"/>
  <c r="AB10" i="99"/>
  <c r="BJ10" i="99" s="1"/>
  <c r="Z46" i="99"/>
  <c r="BH46" i="99" s="1"/>
  <c r="W46" i="99"/>
  <c r="BE46" i="99" s="1"/>
  <c r="Z45" i="99"/>
  <c r="BH45" i="99" s="1"/>
  <c r="W45" i="99"/>
  <c r="BE45" i="99" s="1"/>
  <c r="Z44" i="99"/>
  <c r="BH44" i="99" s="1"/>
  <c r="W44" i="99"/>
  <c r="BE44" i="99" s="1"/>
  <c r="Z43" i="99"/>
  <c r="BH43" i="99" s="1"/>
  <c r="W43" i="99"/>
  <c r="BE43" i="99" s="1"/>
  <c r="Z42" i="99"/>
  <c r="BH42" i="99" s="1"/>
  <c r="W42" i="99"/>
  <c r="BE42" i="99" s="1"/>
  <c r="Z41" i="99"/>
  <c r="CP41" i="99" s="1"/>
  <c r="W41" i="99"/>
  <c r="BE41" i="99" s="1"/>
  <c r="Z40" i="99"/>
  <c r="BH40" i="99" s="1"/>
  <c r="W40" i="99"/>
  <c r="CM40" i="99" s="1"/>
  <c r="Z39" i="99"/>
  <c r="BH39" i="99" s="1"/>
  <c r="W39" i="99"/>
  <c r="BE39" i="99" s="1"/>
  <c r="Z38" i="99"/>
  <c r="BH38" i="99" s="1"/>
  <c r="W38" i="99"/>
  <c r="BE38" i="99" s="1"/>
  <c r="Z37" i="99"/>
  <c r="BH37" i="99" s="1"/>
  <c r="W37" i="99"/>
  <c r="BE37" i="99" s="1"/>
  <c r="Z36" i="99"/>
  <c r="BH36" i="99" s="1"/>
  <c r="W36" i="99"/>
  <c r="BE36" i="99" s="1"/>
  <c r="Z35" i="99"/>
  <c r="BH35" i="99" s="1"/>
  <c r="W35" i="99"/>
  <c r="BE35" i="99" s="1"/>
  <c r="Z34" i="99"/>
  <c r="BH34" i="99" s="1"/>
  <c r="W34" i="99"/>
  <c r="BE34" i="99" s="1"/>
  <c r="Z33" i="99"/>
  <c r="CP33" i="99" s="1"/>
  <c r="W33" i="99"/>
  <c r="BE33" i="99" s="1"/>
  <c r="Z32" i="99"/>
  <c r="BH32" i="99" s="1"/>
  <c r="W32" i="99"/>
  <c r="CM32" i="99" s="1"/>
  <c r="Z31" i="99"/>
  <c r="BH31" i="99" s="1"/>
  <c r="W31" i="99"/>
  <c r="BE31" i="99" s="1"/>
  <c r="Z30" i="99"/>
  <c r="BH30" i="99" s="1"/>
  <c r="W30" i="99"/>
  <c r="BE30" i="99" s="1"/>
  <c r="Z29" i="99"/>
  <c r="BH29" i="99" s="1"/>
  <c r="W29" i="99"/>
  <c r="BE29" i="99" s="1"/>
  <c r="Z28" i="99"/>
  <c r="BH28" i="99" s="1"/>
  <c r="W28" i="99"/>
  <c r="BE28" i="99" s="1"/>
  <c r="Z27" i="99"/>
  <c r="BH27" i="99" s="1"/>
  <c r="W27" i="99"/>
  <c r="BE27" i="99" s="1"/>
  <c r="Z26" i="99"/>
  <c r="BH26" i="99" s="1"/>
  <c r="W26" i="99"/>
  <c r="BE26" i="99" s="1"/>
  <c r="Z25" i="99"/>
  <c r="CP25" i="99" s="1"/>
  <c r="W25" i="99"/>
  <c r="BE25" i="99" s="1"/>
  <c r="Z24" i="99"/>
  <c r="BH24" i="99" s="1"/>
  <c r="W24" i="99"/>
  <c r="CM24" i="99" s="1"/>
  <c r="Z23" i="99"/>
  <c r="BH23" i="99" s="1"/>
  <c r="W23" i="99"/>
  <c r="BE23" i="99" s="1"/>
  <c r="Z22" i="99"/>
  <c r="BH22" i="99" s="1"/>
  <c r="W22" i="99"/>
  <c r="BE22" i="99" s="1"/>
  <c r="Z21" i="99"/>
  <c r="BH21" i="99" s="1"/>
  <c r="W21" i="99"/>
  <c r="BE21" i="99" s="1"/>
  <c r="Z20" i="99"/>
  <c r="BH20" i="99" s="1"/>
  <c r="W20" i="99"/>
  <c r="BE20" i="99" s="1"/>
  <c r="Z19" i="99"/>
  <c r="BH19" i="99" s="1"/>
  <c r="W19" i="99"/>
  <c r="BE19" i="99" s="1"/>
  <c r="Z18" i="99"/>
  <c r="BH18" i="99" s="1"/>
  <c r="W18" i="99"/>
  <c r="BE18" i="99" s="1"/>
  <c r="Z17" i="99"/>
  <c r="CP17" i="99" s="1"/>
  <c r="W17" i="99"/>
  <c r="CM17" i="99" s="1"/>
  <c r="Z16" i="99"/>
  <c r="BH16" i="99" s="1"/>
  <c r="W16" i="99"/>
  <c r="CM16" i="99" s="1"/>
  <c r="Z15" i="99"/>
  <c r="BH15" i="99" s="1"/>
  <c r="W15" i="99"/>
  <c r="BE15" i="99" s="1"/>
  <c r="Z14" i="99"/>
  <c r="BH14" i="99" s="1"/>
  <c r="W14" i="99"/>
  <c r="BE14" i="99" s="1"/>
  <c r="Z13" i="99"/>
  <c r="CP13" i="99" s="1"/>
  <c r="W13" i="99"/>
  <c r="BE13" i="99" s="1"/>
  <c r="Z12" i="99"/>
  <c r="CP12" i="99" s="1"/>
  <c r="W12" i="99"/>
  <c r="BE12" i="99" s="1"/>
  <c r="Z11" i="99"/>
  <c r="CP11" i="99" s="1"/>
  <c r="W11" i="99"/>
  <c r="CM11" i="99" s="1"/>
  <c r="Z10" i="99"/>
  <c r="BH10" i="99" s="1"/>
  <c r="W10" i="99"/>
  <c r="BE10" i="99" s="1"/>
  <c r="AJ9" i="99"/>
  <c r="AO9" i="99"/>
  <c r="AT9" i="99"/>
  <c r="AY9" i="99"/>
  <c r="BR9" i="99"/>
  <c r="BW9" i="99"/>
  <c r="CB9" i="99"/>
  <c r="AJ10" i="99"/>
  <c r="AL10" i="99"/>
  <c r="AM10" i="99"/>
  <c r="AO10" i="99"/>
  <c r="AQ10" i="99"/>
  <c r="AR10" i="99"/>
  <c r="AT10" i="99"/>
  <c r="AV10" i="99"/>
  <c r="AW10" i="99"/>
  <c r="AY10" i="99"/>
  <c r="BA10" i="99"/>
  <c r="BB10" i="99"/>
  <c r="BR10" i="99"/>
  <c r="BT10" i="99"/>
  <c r="BU10" i="99"/>
  <c r="BW10" i="99"/>
  <c r="BY10" i="99"/>
  <c r="BZ10" i="99"/>
  <c r="CB10" i="99"/>
  <c r="CD10" i="99"/>
  <c r="CE10" i="99"/>
  <c r="AJ11" i="99"/>
  <c r="AL11" i="99"/>
  <c r="AM11" i="99"/>
  <c r="AO11" i="99"/>
  <c r="AQ11" i="99"/>
  <c r="AR11" i="99"/>
  <c r="AT11" i="99"/>
  <c r="AV11" i="99"/>
  <c r="AW11" i="99"/>
  <c r="AY11" i="99"/>
  <c r="BA11" i="99"/>
  <c r="BB11" i="99"/>
  <c r="BR11" i="99"/>
  <c r="BT11" i="99"/>
  <c r="BU11" i="99"/>
  <c r="BW11" i="99"/>
  <c r="BY11" i="99"/>
  <c r="BZ11" i="99"/>
  <c r="CB11" i="99"/>
  <c r="CD11" i="99"/>
  <c r="CE11" i="99"/>
  <c r="AJ12" i="99"/>
  <c r="AL12" i="99"/>
  <c r="AM12" i="99"/>
  <c r="AO12" i="99"/>
  <c r="AQ12" i="99"/>
  <c r="AR12" i="99"/>
  <c r="AT12" i="99"/>
  <c r="AV12" i="99"/>
  <c r="AW12" i="99"/>
  <c r="AY12" i="99"/>
  <c r="BA12" i="99"/>
  <c r="BB12" i="99"/>
  <c r="BR12" i="99"/>
  <c r="BT12" i="99"/>
  <c r="BU12" i="99"/>
  <c r="BW12" i="99"/>
  <c r="BY12" i="99"/>
  <c r="BZ12" i="99"/>
  <c r="CB12" i="99"/>
  <c r="CD12" i="99"/>
  <c r="CE12" i="99"/>
  <c r="AJ13" i="99"/>
  <c r="AL13" i="99"/>
  <c r="AM13" i="99"/>
  <c r="AO13" i="99"/>
  <c r="AQ13" i="99"/>
  <c r="AR13" i="99"/>
  <c r="AT13" i="99"/>
  <c r="AV13" i="99"/>
  <c r="AW13" i="99"/>
  <c r="AY13" i="99"/>
  <c r="BA13" i="99"/>
  <c r="BB13" i="99"/>
  <c r="BR13" i="99"/>
  <c r="BT13" i="99"/>
  <c r="BU13" i="99"/>
  <c r="BW13" i="99"/>
  <c r="BY13" i="99"/>
  <c r="BZ13" i="99"/>
  <c r="CB13" i="99"/>
  <c r="CD13" i="99"/>
  <c r="CE13" i="99"/>
  <c r="AJ14" i="99"/>
  <c r="AL14" i="99"/>
  <c r="AM14" i="99"/>
  <c r="AO14" i="99"/>
  <c r="AQ14" i="99"/>
  <c r="AR14" i="99"/>
  <c r="AT14" i="99"/>
  <c r="AV14" i="99"/>
  <c r="AW14" i="99"/>
  <c r="AY14" i="99"/>
  <c r="BA14" i="99"/>
  <c r="BB14" i="99"/>
  <c r="BR14" i="99"/>
  <c r="BT14" i="99"/>
  <c r="BU14" i="99"/>
  <c r="BW14" i="99"/>
  <c r="BY14" i="99"/>
  <c r="BZ14" i="99"/>
  <c r="CB14" i="99"/>
  <c r="CD14" i="99"/>
  <c r="CE14" i="99"/>
  <c r="AJ15" i="99"/>
  <c r="AL15" i="99"/>
  <c r="AM15" i="99"/>
  <c r="AO15" i="99"/>
  <c r="AQ15" i="99"/>
  <c r="AR15" i="99"/>
  <c r="AT15" i="99"/>
  <c r="AV15" i="99"/>
  <c r="AW15" i="99"/>
  <c r="AY15" i="99"/>
  <c r="BA15" i="99"/>
  <c r="BB15" i="99"/>
  <c r="BR15" i="99"/>
  <c r="BT15" i="99"/>
  <c r="BU15" i="99"/>
  <c r="BW15" i="99"/>
  <c r="BY15" i="99"/>
  <c r="BZ15" i="99"/>
  <c r="CB15" i="99"/>
  <c r="CD15" i="99"/>
  <c r="CE15" i="99"/>
  <c r="AJ16" i="99"/>
  <c r="AL16" i="99"/>
  <c r="AM16" i="99"/>
  <c r="AO16" i="99"/>
  <c r="AQ16" i="99"/>
  <c r="AR16" i="99"/>
  <c r="AT16" i="99"/>
  <c r="AV16" i="99"/>
  <c r="AW16" i="99"/>
  <c r="AY16" i="99"/>
  <c r="BA16" i="99"/>
  <c r="BB16" i="99"/>
  <c r="BR16" i="99"/>
  <c r="BT16" i="99"/>
  <c r="BU16" i="99"/>
  <c r="BW16" i="99"/>
  <c r="BY16" i="99"/>
  <c r="BZ16" i="99"/>
  <c r="CB16" i="99"/>
  <c r="CD16" i="99"/>
  <c r="CE16" i="99"/>
  <c r="AJ17" i="99"/>
  <c r="AL17" i="99"/>
  <c r="AM17" i="99"/>
  <c r="AO17" i="99"/>
  <c r="AQ17" i="99"/>
  <c r="AR17" i="99"/>
  <c r="AT17" i="99"/>
  <c r="AV17" i="99"/>
  <c r="AW17" i="99"/>
  <c r="AY17" i="99"/>
  <c r="BA17" i="99"/>
  <c r="BB17" i="99"/>
  <c r="BR17" i="99"/>
  <c r="BT17" i="99"/>
  <c r="BU17" i="99"/>
  <c r="BW17" i="99"/>
  <c r="BY17" i="99"/>
  <c r="BZ17" i="99"/>
  <c r="CB17" i="99"/>
  <c r="CD17" i="99"/>
  <c r="CE17" i="99"/>
  <c r="AJ18" i="99"/>
  <c r="AL18" i="99"/>
  <c r="AM18" i="99"/>
  <c r="AO18" i="99"/>
  <c r="AQ18" i="99"/>
  <c r="AR18" i="99"/>
  <c r="AT18" i="99"/>
  <c r="AV18" i="99"/>
  <c r="AW18" i="99"/>
  <c r="AY18" i="99"/>
  <c r="BA18" i="99"/>
  <c r="BB18" i="99"/>
  <c r="BR18" i="99"/>
  <c r="BT18" i="99"/>
  <c r="BU18" i="99"/>
  <c r="BW18" i="99"/>
  <c r="BY18" i="99"/>
  <c r="BZ18" i="99"/>
  <c r="CB18" i="99"/>
  <c r="CD18" i="99"/>
  <c r="CE18" i="99"/>
  <c r="AJ19" i="99"/>
  <c r="AL19" i="99"/>
  <c r="AM19" i="99"/>
  <c r="AO19" i="99"/>
  <c r="AQ19" i="99"/>
  <c r="AR19" i="99"/>
  <c r="AT19" i="99"/>
  <c r="AV19" i="99"/>
  <c r="AW19" i="99"/>
  <c r="AY19" i="99"/>
  <c r="BA19" i="99"/>
  <c r="BB19" i="99"/>
  <c r="BR19" i="99"/>
  <c r="BT19" i="99"/>
  <c r="BU19" i="99"/>
  <c r="BW19" i="99"/>
  <c r="BY19" i="99"/>
  <c r="BZ19" i="99"/>
  <c r="CB19" i="99"/>
  <c r="CD19" i="99"/>
  <c r="CE19" i="99"/>
  <c r="AJ20" i="99"/>
  <c r="AL20" i="99"/>
  <c r="AM20" i="99"/>
  <c r="AO20" i="99"/>
  <c r="AQ20" i="99"/>
  <c r="AR20" i="99"/>
  <c r="AT20" i="99"/>
  <c r="AV20" i="99"/>
  <c r="AW20" i="99"/>
  <c r="AY20" i="99"/>
  <c r="BA20" i="99"/>
  <c r="BB20" i="99"/>
  <c r="BR20" i="99"/>
  <c r="BT20" i="99"/>
  <c r="BU20" i="99"/>
  <c r="BW20" i="99"/>
  <c r="BY20" i="99"/>
  <c r="BZ20" i="99"/>
  <c r="CB20" i="99"/>
  <c r="CD20" i="99"/>
  <c r="CE20" i="99"/>
  <c r="AJ21" i="99"/>
  <c r="AL21" i="99"/>
  <c r="AM21" i="99"/>
  <c r="AO21" i="99"/>
  <c r="AQ21" i="99"/>
  <c r="AR21" i="99"/>
  <c r="AT21" i="99"/>
  <c r="AV21" i="99"/>
  <c r="AW21" i="99"/>
  <c r="AY21" i="99"/>
  <c r="BA21" i="99"/>
  <c r="BB21" i="99"/>
  <c r="BR21" i="99"/>
  <c r="BT21" i="99"/>
  <c r="BU21" i="99"/>
  <c r="BW21" i="99"/>
  <c r="BY21" i="99"/>
  <c r="BZ21" i="99"/>
  <c r="CB21" i="99"/>
  <c r="CD21" i="99"/>
  <c r="CE21" i="99"/>
  <c r="AJ22" i="99"/>
  <c r="AL22" i="99"/>
  <c r="AM22" i="99"/>
  <c r="AO22" i="99"/>
  <c r="AQ22" i="99"/>
  <c r="AR22" i="99"/>
  <c r="AT22" i="99"/>
  <c r="AV22" i="99"/>
  <c r="AW22" i="99"/>
  <c r="AY22" i="99"/>
  <c r="BA22" i="99"/>
  <c r="BB22" i="99"/>
  <c r="BR22" i="99"/>
  <c r="BT22" i="99"/>
  <c r="BU22" i="99"/>
  <c r="BW22" i="99"/>
  <c r="BY22" i="99"/>
  <c r="BZ22" i="99"/>
  <c r="CB22" i="99"/>
  <c r="CD22" i="99"/>
  <c r="CE22" i="99"/>
  <c r="AJ23" i="99"/>
  <c r="AL23" i="99"/>
  <c r="AM23" i="99"/>
  <c r="AO23" i="99"/>
  <c r="AQ23" i="99"/>
  <c r="AR23" i="99"/>
  <c r="AT23" i="99"/>
  <c r="AV23" i="99"/>
  <c r="AW23" i="99"/>
  <c r="AY23" i="99"/>
  <c r="BA23" i="99"/>
  <c r="BB23" i="99"/>
  <c r="BR23" i="99"/>
  <c r="BT23" i="99"/>
  <c r="BU23" i="99"/>
  <c r="BW23" i="99"/>
  <c r="BY23" i="99"/>
  <c r="BZ23" i="99"/>
  <c r="CB23" i="99"/>
  <c r="CD23" i="99"/>
  <c r="CE23" i="99"/>
  <c r="AJ24" i="99"/>
  <c r="AL24" i="99"/>
  <c r="AM24" i="99"/>
  <c r="AO24" i="99"/>
  <c r="AQ24" i="99"/>
  <c r="AR24" i="99"/>
  <c r="AT24" i="99"/>
  <c r="AV24" i="99"/>
  <c r="AW24" i="99"/>
  <c r="AY24" i="99"/>
  <c r="BA24" i="99"/>
  <c r="BB24" i="99"/>
  <c r="BR24" i="99"/>
  <c r="BT24" i="99"/>
  <c r="BU24" i="99"/>
  <c r="BW24" i="99"/>
  <c r="BY24" i="99"/>
  <c r="BZ24" i="99"/>
  <c r="CB24" i="99"/>
  <c r="CD24" i="99"/>
  <c r="CE24" i="99"/>
  <c r="AJ25" i="99"/>
  <c r="AL25" i="99"/>
  <c r="AM25" i="99"/>
  <c r="AO25" i="99"/>
  <c r="AQ25" i="99"/>
  <c r="AR25" i="99"/>
  <c r="AT25" i="99"/>
  <c r="AV25" i="99"/>
  <c r="AW25" i="99"/>
  <c r="AY25" i="99"/>
  <c r="BA25" i="99"/>
  <c r="BB25" i="99"/>
  <c r="BR25" i="99"/>
  <c r="BT25" i="99"/>
  <c r="BU25" i="99"/>
  <c r="BW25" i="99"/>
  <c r="BY25" i="99"/>
  <c r="BZ25" i="99"/>
  <c r="CB25" i="99"/>
  <c r="CD25" i="99"/>
  <c r="CE25" i="99"/>
  <c r="AJ26" i="99"/>
  <c r="AL26" i="99"/>
  <c r="AM26" i="99"/>
  <c r="AO26" i="99"/>
  <c r="AQ26" i="99"/>
  <c r="AR26" i="99"/>
  <c r="AT26" i="99"/>
  <c r="AV26" i="99"/>
  <c r="AW26" i="99"/>
  <c r="AY26" i="99"/>
  <c r="BA26" i="99"/>
  <c r="BB26" i="99"/>
  <c r="BR26" i="99"/>
  <c r="BT26" i="99"/>
  <c r="BU26" i="99"/>
  <c r="BW26" i="99"/>
  <c r="BY26" i="99"/>
  <c r="BZ26" i="99"/>
  <c r="CB26" i="99"/>
  <c r="CD26" i="99"/>
  <c r="CE26" i="99"/>
  <c r="AJ27" i="99"/>
  <c r="AL27" i="99"/>
  <c r="AM27" i="99"/>
  <c r="AO27" i="99"/>
  <c r="AQ27" i="99"/>
  <c r="AR27" i="99"/>
  <c r="AT27" i="99"/>
  <c r="AV27" i="99"/>
  <c r="AW27" i="99"/>
  <c r="AY27" i="99"/>
  <c r="BA27" i="99"/>
  <c r="BB27" i="99"/>
  <c r="BR27" i="99"/>
  <c r="BT27" i="99"/>
  <c r="BU27" i="99"/>
  <c r="BW27" i="99"/>
  <c r="BY27" i="99"/>
  <c r="BZ27" i="99"/>
  <c r="CB27" i="99"/>
  <c r="CD27" i="99"/>
  <c r="CE27" i="99"/>
  <c r="AJ28" i="99"/>
  <c r="AL28" i="99"/>
  <c r="AM28" i="99"/>
  <c r="AO28" i="99"/>
  <c r="AQ28" i="99"/>
  <c r="AR28" i="99"/>
  <c r="AT28" i="99"/>
  <c r="AV28" i="99"/>
  <c r="AW28" i="99"/>
  <c r="AY28" i="99"/>
  <c r="BA28" i="99"/>
  <c r="BB28" i="99"/>
  <c r="BR28" i="99"/>
  <c r="BT28" i="99"/>
  <c r="BU28" i="99"/>
  <c r="BW28" i="99"/>
  <c r="BY28" i="99"/>
  <c r="BZ28" i="99"/>
  <c r="CB28" i="99"/>
  <c r="CD28" i="99"/>
  <c r="CE28" i="99"/>
  <c r="AJ29" i="99"/>
  <c r="AL29" i="99"/>
  <c r="AM29" i="99"/>
  <c r="AO29" i="99"/>
  <c r="AQ29" i="99"/>
  <c r="AR29" i="99"/>
  <c r="AT29" i="99"/>
  <c r="AV29" i="99"/>
  <c r="AW29" i="99"/>
  <c r="AY29" i="99"/>
  <c r="BA29" i="99"/>
  <c r="BB29" i="99"/>
  <c r="BR29" i="99"/>
  <c r="BT29" i="99"/>
  <c r="BU29" i="99"/>
  <c r="BW29" i="99"/>
  <c r="BY29" i="99"/>
  <c r="BZ29" i="99"/>
  <c r="CB29" i="99"/>
  <c r="CD29" i="99"/>
  <c r="CE29" i="99"/>
  <c r="AJ30" i="99"/>
  <c r="AL30" i="99"/>
  <c r="AM30" i="99"/>
  <c r="AO30" i="99"/>
  <c r="AQ30" i="99"/>
  <c r="AR30" i="99"/>
  <c r="AT30" i="99"/>
  <c r="AV30" i="99"/>
  <c r="AW30" i="99"/>
  <c r="AY30" i="99"/>
  <c r="BA30" i="99"/>
  <c r="BB30" i="99"/>
  <c r="BR30" i="99"/>
  <c r="BT30" i="99"/>
  <c r="BU30" i="99"/>
  <c r="BW30" i="99"/>
  <c r="BY30" i="99"/>
  <c r="BZ30" i="99"/>
  <c r="CB30" i="99"/>
  <c r="CD30" i="99"/>
  <c r="CE30" i="99"/>
  <c r="AJ31" i="99"/>
  <c r="AL31" i="99"/>
  <c r="AM31" i="99"/>
  <c r="AO31" i="99"/>
  <c r="AQ31" i="99"/>
  <c r="AR31" i="99"/>
  <c r="AT31" i="99"/>
  <c r="AV31" i="99"/>
  <c r="AW31" i="99"/>
  <c r="AY31" i="99"/>
  <c r="BA31" i="99"/>
  <c r="BB31" i="99"/>
  <c r="BR31" i="99"/>
  <c r="BT31" i="99"/>
  <c r="BU31" i="99"/>
  <c r="BW31" i="99"/>
  <c r="BY31" i="99"/>
  <c r="BZ31" i="99"/>
  <c r="CB31" i="99"/>
  <c r="CD31" i="99"/>
  <c r="CE31" i="99"/>
  <c r="AJ32" i="99"/>
  <c r="AL32" i="99"/>
  <c r="AM32" i="99"/>
  <c r="AO32" i="99"/>
  <c r="AQ32" i="99"/>
  <c r="AR32" i="99"/>
  <c r="AT32" i="99"/>
  <c r="AV32" i="99"/>
  <c r="AW32" i="99"/>
  <c r="AY32" i="99"/>
  <c r="BA32" i="99"/>
  <c r="BB32" i="99"/>
  <c r="BR32" i="99"/>
  <c r="BT32" i="99"/>
  <c r="BU32" i="99"/>
  <c r="BW32" i="99"/>
  <c r="BY32" i="99"/>
  <c r="BZ32" i="99"/>
  <c r="CB32" i="99"/>
  <c r="CD32" i="99"/>
  <c r="CE32" i="99"/>
  <c r="AJ33" i="99"/>
  <c r="AL33" i="99"/>
  <c r="AM33" i="99"/>
  <c r="AO33" i="99"/>
  <c r="AQ33" i="99"/>
  <c r="AR33" i="99"/>
  <c r="AT33" i="99"/>
  <c r="AV33" i="99"/>
  <c r="AW33" i="99"/>
  <c r="AY33" i="99"/>
  <c r="BA33" i="99"/>
  <c r="BB33" i="99"/>
  <c r="BR33" i="99"/>
  <c r="BT33" i="99"/>
  <c r="BU33" i="99"/>
  <c r="BW33" i="99"/>
  <c r="BY33" i="99"/>
  <c r="BZ33" i="99"/>
  <c r="CB33" i="99"/>
  <c r="CD33" i="99"/>
  <c r="CE33" i="99"/>
  <c r="AJ34" i="99"/>
  <c r="AL34" i="99"/>
  <c r="AM34" i="99"/>
  <c r="AO34" i="99"/>
  <c r="AQ34" i="99"/>
  <c r="AR34" i="99"/>
  <c r="AT34" i="99"/>
  <c r="AV34" i="99"/>
  <c r="AW34" i="99"/>
  <c r="AY34" i="99"/>
  <c r="BA34" i="99"/>
  <c r="BB34" i="99"/>
  <c r="BR34" i="99"/>
  <c r="BT34" i="99"/>
  <c r="BU34" i="99"/>
  <c r="BW34" i="99"/>
  <c r="BY34" i="99"/>
  <c r="BZ34" i="99"/>
  <c r="CB34" i="99"/>
  <c r="CD34" i="99"/>
  <c r="CE34" i="99"/>
  <c r="AJ35" i="99"/>
  <c r="AL35" i="99"/>
  <c r="AM35" i="99"/>
  <c r="AO35" i="99"/>
  <c r="AQ35" i="99"/>
  <c r="AR35" i="99"/>
  <c r="AT35" i="99"/>
  <c r="AV35" i="99"/>
  <c r="AW35" i="99"/>
  <c r="AY35" i="99"/>
  <c r="BA35" i="99"/>
  <c r="BB35" i="99"/>
  <c r="BR35" i="99"/>
  <c r="BT35" i="99"/>
  <c r="BU35" i="99"/>
  <c r="BW35" i="99"/>
  <c r="BY35" i="99"/>
  <c r="BZ35" i="99"/>
  <c r="CB35" i="99"/>
  <c r="CD35" i="99"/>
  <c r="CE35" i="99"/>
  <c r="AJ36" i="99"/>
  <c r="AL36" i="99"/>
  <c r="AM36" i="99"/>
  <c r="AO36" i="99"/>
  <c r="AQ36" i="99"/>
  <c r="AR36" i="99"/>
  <c r="AT36" i="99"/>
  <c r="AV36" i="99"/>
  <c r="AW36" i="99"/>
  <c r="AY36" i="99"/>
  <c r="BA36" i="99"/>
  <c r="BB36" i="99"/>
  <c r="BR36" i="99"/>
  <c r="BT36" i="99"/>
  <c r="BU36" i="99"/>
  <c r="BW36" i="99"/>
  <c r="BY36" i="99"/>
  <c r="BZ36" i="99"/>
  <c r="CB36" i="99"/>
  <c r="CD36" i="99"/>
  <c r="CE36" i="99"/>
  <c r="AJ37" i="99"/>
  <c r="AL37" i="99"/>
  <c r="AM37" i="99"/>
  <c r="AO37" i="99"/>
  <c r="AQ37" i="99"/>
  <c r="AR37" i="99"/>
  <c r="AT37" i="99"/>
  <c r="AV37" i="99"/>
  <c r="AW37" i="99"/>
  <c r="AY37" i="99"/>
  <c r="BA37" i="99"/>
  <c r="BB37" i="99"/>
  <c r="BR37" i="99"/>
  <c r="BT37" i="99"/>
  <c r="BU37" i="99"/>
  <c r="BW37" i="99"/>
  <c r="BY37" i="99"/>
  <c r="BZ37" i="99"/>
  <c r="CB37" i="99"/>
  <c r="CD37" i="99"/>
  <c r="CE37" i="99"/>
  <c r="AJ38" i="99"/>
  <c r="AL38" i="99"/>
  <c r="AM38" i="99"/>
  <c r="AO38" i="99"/>
  <c r="AQ38" i="99"/>
  <c r="AR38" i="99"/>
  <c r="AT38" i="99"/>
  <c r="AV38" i="99"/>
  <c r="AW38" i="99"/>
  <c r="AY38" i="99"/>
  <c r="BA38" i="99"/>
  <c r="BB38" i="99"/>
  <c r="BR38" i="99"/>
  <c r="BT38" i="99"/>
  <c r="BU38" i="99"/>
  <c r="BW38" i="99"/>
  <c r="BY38" i="99"/>
  <c r="BZ38" i="99"/>
  <c r="CB38" i="99"/>
  <c r="CD38" i="99"/>
  <c r="CE38" i="99"/>
  <c r="AJ39" i="99"/>
  <c r="AL39" i="99"/>
  <c r="AM39" i="99"/>
  <c r="AO39" i="99"/>
  <c r="AQ39" i="99"/>
  <c r="AR39" i="99"/>
  <c r="AT39" i="99"/>
  <c r="AV39" i="99"/>
  <c r="AW39" i="99"/>
  <c r="AY39" i="99"/>
  <c r="BA39" i="99"/>
  <c r="BB39" i="99"/>
  <c r="BR39" i="99"/>
  <c r="BT39" i="99"/>
  <c r="BU39" i="99"/>
  <c r="BW39" i="99"/>
  <c r="BY39" i="99"/>
  <c r="BZ39" i="99"/>
  <c r="CB39" i="99"/>
  <c r="CD39" i="99"/>
  <c r="CE39" i="99"/>
  <c r="AJ40" i="99"/>
  <c r="AL40" i="99"/>
  <c r="AM40" i="99"/>
  <c r="AO40" i="99"/>
  <c r="AQ40" i="99"/>
  <c r="AR40" i="99"/>
  <c r="AT40" i="99"/>
  <c r="AV40" i="99"/>
  <c r="AW40" i="99"/>
  <c r="AY40" i="99"/>
  <c r="BA40" i="99"/>
  <c r="BB40" i="99"/>
  <c r="BR40" i="99"/>
  <c r="BT40" i="99"/>
  <c r="BU40" i="99"/>
  <c r="BW40" i="99"/>
  <c r="BY40" i="99"/>
  <c r="BZ40" i="99"/>
  <c r="CB40" i="99"/>
  <c r="CD40" i="99"/>
  <c r="CE40" i="99"/>
  <c r="AJ41" i="99"/>
  <c r="AL41" i="99"/>
  <c r="AM41" i="99"/>
  <c r="AO41" i="99"/>
  <c r="AQ41" i="99"/>
  <c r="AR41" i="99"/>
  <c r="AT41" i="99"/>
  <c r="AV41" i="99"/>
  <c r="AW41" i="99"/>
  <c r="AY41" i="99"/>
  <c r="BA41" i="99"/>
  <c r="BB41" i="99"/>
  <c r="BR41" i="99"/>
  <c r="BT41" i="99"/>
  <c r="BU41" i="99"/>
  <c r="BW41" i="99"/>
  <c r="BY41" i="99"/>
  <c r="BZ41" i="99"/>
  <c r="CB41" i="99"/>
  <c r="CD41" i="99"/>
  <c r="CE41" i="99"/>
  <c r="BH17" i="99" l="1"/>
  <c r="BH25" i="99"/>
  <c r="CU28" i="99"/>
  <c r="BM12" i="99"/>
  <c r="BM20" i="99"/>
  <c r="BM36" i="99"/>
  <c r="BM44" i="99"/>
  <c r="CP10" i="99"/>
  <c r="CM13" i="99"/>
  <c r="CM18" i="99"/>
  <c r="CP19" i="99"/>
  <c r="CM26" i="99"/>
  <c r="CP27" i="99"/>
  <c r="CM34" i="99"/>
  <c r="CP35" i="99"/>
  <c r="CM42" i="99"/>
  <c r="CP43" i="99"/>
  <c r="CR16" i="99"/>
  <c r="CU17" i="99"/>
  <c r="CR24" i="99"/>
  <c r="CU25" i="99"/>
  <c r="CR32" i="99"/>
  <c r="CU33" i="99"/>
  <c r="CR40" i="99"/>
  <c r="CU41" i="99"/>
  <c r="BH33" i="99"/>
  <c r="BH41" i="99"/>
  <c r="CM15" i="99"/>
  <c r="CP16" i="99"/>
  <c r="CM23" i="99"/>
  <c r="CP24" i="99"/>
  <c r="CM31" i="99"/>
  <c r="CP32" i="99"/>
  <c r="CM39" i="99"/>
  <c r="CP40" i="99"/>
  <c r="CR13" i="99"/>
  <c r="CU14" i="99"/>
  <c r="CR21" i="99"/>
  <c r="CU22" i="99"/>
  <c r="CR29" i="99"/>
  <c r="CU30" i="99"/>
  <c r="CR37" i="99"/>
  <c r="CU38" i="99"/>
  <c r="CR45" i="99"/>
  <c r="CU46" i="99"/>
  <c r="CM20" i="99"/>
  <c r="CP21" i="99"/>
  <c r="CM28" i="99"/>
  <c r="CP29" i="99"/>
  <c r="CM36" i="99"/>
  <c r="CP37" i="99"/>
  <c r="CM44" i="99"/>
  <c r="CP45" i="99"/>
  <c r="CR10" i="99"/>
  <c r="CU11" i="99"/>
  <c r="CR18" i="99"/>
  <c r="CU19" i="99"/>
  <c r="CR26" i="99"/>
  <c r="CU27" i="99"/>
  <c r="CR34" i="99"/>
  <c r="CU35" i="99"/>
  <c r="CR42" i="99"/>
  <c r="CU43" i="99"/>
  <c r="CP18" i="99"/>
  <c r="CM25" i="99"/>
  <c r="CP26" i="99"/>
  <c r="CM33" i="99"/>
  <c r="CP34" i="99"/>
  <c r="CM41" i="99"/>
  <c r="CP42" i="99"/>
  <c r="CR15" i="99"/>
  <c r="CU16" i="99"/>
  <c r="CR23" i="99"/>
  <c r="CU24" i="99"/>
  <c r="CR31" i="99"/>
  <c r="CU32" i="99"/>
  <c r="CR39" i="99"/>
  <c r="CU40" i="99"/>
  <c r="CM14" i="99"/>
  <c r="CP15" i="99"/>
  <c r="CM22" i="99"/>
  <c r="CP23" i="99"/>
  <c r="CM30" i="99"/>
  <c r="CP31" i="99"/>
  <c r="CM38" i="99"/>
  <c r="CP39" i="99"/>
  <c r="CM46" i="99"/>
  <c r="CR12" i="99"/>
  <c r="CU13" i="99"/>
  <c r="CR20" i="99"/>
  <c r="CU21" i="99"/>
  <c r="CR28" i="99"/>
  <c r="CU29" i="99"/>
  <c r="CR36" i="99"/>
  <c r="CU37" i="99"/>
  <c r="CR44" i="99"/>
  <c r="CU45" i="99"/>
  <c r="CM10" i="99"/>
  <c r="CM19" i="99"/>
  <c r="CP20" i="99"/>
  <c r="CM27" i="99"/>
  <c r="CP28" i="99"/>
  <c r="CM35" i="99"/>
  <c r="CP36" i="99"/>
  <c r="CM43" i="99"/>
  <c r="CP44" i="99"/>
  <c r="CU10" i="99"/>
  <c r="CR17" i="99"/>
  <c r="CU18" i="99"/>
  <c r="CR25" i="99"/>
  <c r="CU26" i="99"/>
  <c r="CR33" i="99"/>
  <c r="CU34" i="99"/>
  <c r="CR41" i="99"/>
  <c r="CU42" i="99"/>
  <c r="BH13" i="99"/>
  <c r="BH11" i="99"/>
  <c r="BE11" i="99"/>
  <c r="BH12" i="99"/>
  <c r="CM12" i="99"/>
  <c r="BK32" i="31"/>
  <c r="BI32" i="31"/>
  <c r="BG32" i="31"/>
  <c r="BE32" i="31"/>
  <c r="BC32" i="31"/>
  <c r="BA32" i="31"/>
  <c r="AY32" i="31"/>
  <c r="AW32" i="31"/>
  <c r="AU32" i="31"/>
  <c r="AS32" i="31"/>
  <c r="AQ32" i="31"/>
  <c r="AO32" i="31"/>
  <c r="BL32" i="31"/>
  <c r="BJ32" i="31"/>
  <c r="BH32" i="31"/>
  <c r="BF32" i="31"/>
  <c r="BD32" i="31"/>
  <c r="BB32" i="31"/>
  <c r="AZ32" i="31"/>
  <c r="AX32" i="31"/>
  <c r="AV32" i="31"/>
  <c r="AT32" i="31"/>
  <c r="AR32" i="31"/>
  <c r="AP32" i="31"/>
  <c r="AJ32" i="31"/>
  <c r="AG32" i="31"/>
  <c r="AD32" i="31"/>
  <c r="AA32" i="31"/>
  <c r="X32" i="31"/>
  <c r="U32" i="31"/>
  <c r="R32" i="31"/>
  <c r="O32" i="31"/>
  <c r="L32" i="31"/>
  <c r="I32" i="31"/>
  <c r="F32" i="31"/>
  <c r="AL32" i="31"/>
  <c r="AK32" i="31"/>
  <c r="AI32" i="31"/>
  <c r="AH32" i="31"/>
  <c r="AF32" i="31"/>
  <c r="AE32" i="31"/>
  <c r="AC32" i="31"/>
  <c r="AB32" i="31"/>
  <c r="Z32" i="31"/>
  <c r="Y32" i="31"/>
  <c r="W32" i="31"/>
  <c r="V32" i="31"/>
  <c r="T32" i="31"/>
  <c r="S32" i="31"/>
  <c r="Q32" i="31"/>
  <c r="P32" i="31"/>
  <c r="N32" i="31"/>
  <c r="M32" i="31"/>
  <c r="K32" i="31"/>
  <c r="J32" i="31"/>
  <c r="H32" i="31"/>
  <c r="G32" i="31"/>
  <c r="E32" i="31"/>
  <c r="D32" i="31"/>
  <c r="C32" i="31"/>
  <c r="CK31" i="31"/>
  <c r="CJ31" i="31"/>
  <c r="CG31" i="31"/>
  <c r="CC31" i="31"/>
  <c r="CB31" i="31"/>
  <c r="BY31" i="31"/>
  <c r="BU31" i="31"/>
  <c r="BT31" i="31"/>
  <c r="BQ31" i="31"/>
  <c r="AK31" i="31"/>
  <c r="AC31" i="31"/>
  <c r="U31" i="31"/>
  <c r="Q31" i="31"/>
  <c r="M31" i="31"/>
  <c r="I31" i="31"/>
  <c r="E31" i="31"/>
  <c r="CO27" i="69"/>
  <c r="CP27" i="69"/>
  <c r="CQ27" i="69"/>
  <c r="CR27" i="69"/>
  <c r="CS27" i="69"/>
  <c r="CT27" i="69"/>
  <c r="CU27" i="69"/>
  <c r="CV27" i="69"/>
  <c r="CW27" i="69"/>
  <c r="CX27" i="69"/>
  <c r="CY27" i="69"/>
  <c r="CZ27" i="69"/>
  <c r="DA27" i="69"/>
  <c r="DB27" i="69"/>
  <c r="CO28" i="69"/>
  <c r="CO31" i="31" s="1"/>
  <c r="CP28" i="69"/>
  <c r="CP31" i="31" s="1"/>
  <c r="CQ28" i="69"/>
  <c r="CR28" i="69"/>
  <c r="CR31" i="31" s="1"/>
  <c r="CS28" i="69"/>
  <c r="CS31" i="31" s="1"/>
  <c r="CT28" i="69"/>
  <c r="CU28" i="69"/>
  <c r="CU31" i="31" s="1"/>
  <c r="CV28" i="69"/>
  <c r="CV31" i="31" s="1"/>
  <c r="CW28" i="69"/>
  <c r="CW31" i="31" s="1"/>
  <c r="CX28" i="69"/>
  <c r="CX31" i="31" s="1"/>
  <c r="CY28" i="69"/>
  <c r="CZ28" i="69"/>
  <c r="CZ31" i="31" s="1"/>
  <c r="DA28" i="69"/>
  <c r="DA31" i="31" s="1"/>
  <c r="DB28" i="69"/>
  <c r="CO29" i="69"/>
  <c r="CP29" i="69"/>
  <c r="CQ29" i="69"/>
  <c r="CQ31" i="31" s="1"/>
  <c r="CR29" i="69"/>
  <c r="CS29" i="69"/>
  <c r="CT29" i="69"/>
  <c r="CT31" i="31" s="1"/>
  <c r="CU29" i="69"/>
  <c r="CV29" i="69"/>
  <c r="CW29" i="69"/>
  <c r="CX29" i="69"/>
  <c r="CY29" i="69"/>
  <c r="CY31" i="31" s="1"/>
  <c r="CZ29" i="69"/>
  <c r="DA29" i="69"/>
  <c r="DB29" i="69"/>
  <c r="DB31" i="31" s="1"/>
  <c r="BO28" i="69"/>
  <c r="BO31" i="31" s="1"/>
  <c r="BP28" i="69"/>
  <c r="BP31" i="31" s="1"/>
  <c r="BQ28" i="69"/>
  <c r="BR28" i="69"/>
  <c r="BR31" i="31" s="1"/>
  <c r="BS28" i="69"/>
  <c r="BS31" i="31" s="1"/>
  <c r="BT28" i="69"/>
  <c r="BU28" i="69"/>
  <c r="BV28" i="69"/>
  <c r="BV31" i="31" s="1"/>
  <c r="BW28" i="69"/>
  <c r="BW31" i="31" s="1"/>
  <c r="BX28" i="69"/>
  <c r="BX31" i="31" s="1"/>
  <c r="BY28" i="69"/>
  <c r="BZ28" i="69"/>
  <c r="BZ31" i="31" s="1"/>
  <c r="CA28" i="69"/>
  <c r="CA31" i="31" s="1"/>
  <c r="CB28" i="69"/>
  <c r="CC28" i="69"/>
  <c r="CD28" i="69"/>
  <c r="CD31" i="31" s="1"/>
  <c r="CE28" i="69"/>
  <c r="CE31" i="31" s="1"/>
  <c r="CF28" i="69"/>
  <c r="CF31" i="31" s="1"/>
  <c r="CG28" i="69"/>
  <c r="CH28" i="69"/>
  <c r="CH31" i="31" s="1"/>
  <c r="CI28" i="69"/>
  <c r="CI31" i="31" s="1"/>
  <c r="CJ28" i="69"/>
  <c r="CK28" i="69"/>
  <c r="CL28" i="69"/>
  <c r="CL31" i="31" s="1"/>
  <c r="BO29" i="69"/>
  <c r="BP29" i="69"/>
  <c r="BQ29" i="69"/>
  <c r="BR29" i="69"/>
  <c r="BS29" i="69"/>
  <c r="BT29" i="69"/>
  <c r="BU29" i="69"/>
  <c r="BV29" i="69"/>
  <c r="BW29" i="69"/>
  <c r="BX29" i="69"/>
  <c r="BY29" i="69"/>
  <c r="BZ29" i="69"/>
  <c r="CA29" i="69"/>
  <c r="CB29" i="69"/>
  <c r="CC29" i="69"/>
  <c r="CD29" i="69"/>
  <c r="CE29" i="69"/>
  <c r="CF29" i="69"/>
  <c r="CG29" i="69"/>
  <c r="CH29" i="69"/>
  <c r="CI29" i="69"/>
  <c r="CJ29" i="69"/>
  <c r="CK29" i="69"/>
  <c r="CL29" i="69"/>
  <c r="AO26" i="69"/>
  <c r="AP26" i="69"/>
  <c r="AQ26" i="69"/>
  <c r="AR26" i="69"/>
  <c r="AS26" i="69"/>
  <c r="AT26" i="69"/>
  <c r="AU26" i="69"/>
  <c r="AV26" i="69"/>
  <c r="AW26" i="69"/>
  <c r="AX26" i="69"/>
  <c r="AY26" i="69"/>
  <c r="AZ26" i="69"/>
  <c r="BA26" i="69"/>
  <c r="BB26" i="69"/>
  <c r="BC26" i="69"/>
  <c r="BD26" i="69"/>
  <c r="BE26" i="69"/>
  <c r="BF26" i="69"/>
  <c r="BG26" i="69"/>
  <c r="BH26" i="69"/>
  <c r="BI26" i="69"/>
  <c r="BJ26" i="69"/>
  <c r="BK26" i="69"/>
  <c r="BL26" i="69"/>
  <c r="AO27" i="69"/>
  <c r="AP27" i="69"/>
  <c r="AQ27" i="69"/>
  <c r="AR27" i="69"/>
  <c r="AS27" i="69"/>
  <c r="AT27" i="69"/>
  <c r="AU27" i="69"/>
  <c r="AV27" i="69"/>
  <c r="AW27" i="69"/>
  <c r="AX27" i="69"/>
  <c r="AY27" i="69"/>
  <c r="AZ27" i="69"/>
  <c r="BA27" i="69"/>
  <c r="BB27" i="69"/>
  <c r="BC27" i="69"/>
  <c r="BD27" i="69"/>
  <c r="BE27" i="69"/>
  <c r="BF27" i="69"/>
  <c r="BG27" i="69"/>
  <c r="BH27" i="69"/>
  <c r="BI27" i="69"/>
  <c r="BJ27" i="69"/>
  <c r="BK27" i="69"/>
  <c r="BL27" i="69"/>
  <c r="AO28" i="69"/>
  <c r="AP28" i="69"/>
  <c r="AQ28" i="69"/>
  <c r="AR28" i="69"/>
  <c r="AS28" i="69"/>
  <c r="AT28" i="69"/>
  <c r="AU28" i="69"/>
  <c r="AV28" i="69"/>
  <c r="AW28" i="69"/>
  <c r="AX28" i="69"/>
  <c r="AY28" i="69"/>
  <c r="AZ28" i="69"/>
  <c r="BA28" i="69"/>
  <c r="BB28" i="69"/>
  <c r="BC28" i="69"/>
  <c r="BD28" i="69"/>
  <c r="BE28" i="69"/>
  <c r="BF28" i="69"/>
  <c r="BG28" i="69"/>
  <c r="BH28" i="69"/>
  <c r="BI28" i="69"/>
  <c r="BJ28" i="69"/>
  <c r="BK28" i="69"/>
  <c r="BL28" i="69"/>
  <c r="AO29" i="69"/>
  <c r="AP29" i="69"/>
  <c r="AQ29" i="69"/>
  <c r="AR29" i="69"/>
  <c r="AS29" i="69"/>
  <c r="AT29" i="69"/>
  <c r="AU29" i="69"/>
  <c r="AV29" i="69"/>
  <c r="AW29" i="69"/>
  <c r="AX29" i="69"/>
  <c r="AY29" i="69"/>
  <c r="AZ29" i="69"/>
  <c r="BA29" i="69"/>
  <c r="BB29" i="69"/>
  <c r="BC29" i="69"/>
  <c r="BD29" i="69"/>
  <c r="BE29" i="69"/>
  <c r="BF29" i="69"/>
  <c r="BG29" i="69"/>
  <c r="BH29" i="69"/>
  <c r="BI29" i="69"/>
  <c r="BJ29" i="69"/>
  <c r="BK29" i="69"/>
  <c r="BL29" i="69"/>
  <c r="C27" i="69"/>
  <c r="D27" i="69"/>
  <c r="E27" i="69"/>
  <c r="F27" i="69"/>
  <c r="G27" i="69"/>
  <c r="H27" i="69"/>
  <c r="I27" i="69"/>
  <c r="J27" i="69"/>
  <c r="K27" i="69"/>
  <c r="L27" i="69"/>
  <c r="M27" i="69"/>
  <c r="N27" i="69"/>
  <c r="O27" i="69"/>
  <c r="P27" i="69"/>
  <c r="Q27" i="69"/>
  <c r="R27" i="69"/>
  <c r="S27" i="69"/>
  <c r="T27" i="69"/>
  <c r="U27" i="69"/>
  <c r="V27" i="69"/>
  <c r="W27" i="69"/>
  <c r="X27" i="69"/>
  <c r="Y27" i="69"/>
  <c r="Z27" i="69"/>
  <c r="AA27" i="69"/>
  <c r="AB27" i="69"/>
  <c r="AC27" i="69"/>
  <c r="AD27" i="69"/>
  <c r="AE27" i="69"/>
  <c r="AF27" i="69"/>
  <c r="AG27" i="69"/>
  <c r="AH27" i="69"/>
  <c r="AI27" i="69"/>
  <c r="AJ27" i="69"/>
  <c r="AK27" i="69"/>
  <c r="AL27" i="69"/>
  <c r="C28" i="69"/>
  <c r="C31" i="31" s="1"/>
  <c r="D28" i="69"/>
  <c r="E28" i="69"/>
  <c r="F28" i="69"/>
  <c r="F31" i="31" s="1"/>
  <c r="G28" i="69"/>
  <c r="G31" i="31" s="1"/>
  <c r="H28" i="69"/>
  <c r="H31" i="31" s="1"/>
  <c r="I28" i="69"/>
  <c r="J28" i="69"/>
  <c r="J31" i="31" s="1"/>
  <c r="K28" i="69"/>
  <c r="K31" i="31" s="1"/>
  <c r="L28" i="69"/>
  <c r="M28" i="69"/>
  <c r="N28" i="69"/>
  <c r="N31" i="31" s="1"/>
  <c r="O28" i="69"/>
  <c r="O31" i="31" s="1"/>
  <c r="P28" i="69"/>
  <c r="P31" i="31" s="1"/>
  <c r="Q28" i="69"/>
  <c r="R28" i="69"/>
  <c r="R31" i="31" s="1"/>
  <c r="S28" i="69"/>
  <c r="S31" i="31" s="1"/>
  <c r="T28" i="69"/>
  <c r="U28" i="69"/>
  <c r="V28" i="69"/>
  <c r="V31" i="31" s="1"/>
  <c r="W28" i="69"/>
  <c r="W31" i="31" s="1"/>
  <c r="X28" i="69"/>
  <c r="X31" i="31" s="1"/>
  <c r="Y28" i="69"/>
  <c r="Z28" i="69"/>
  <c r="Z31" i="31" s="1"/>
  <c r="AA28" i="69"/>
  <c r="AA31" i="31" s="1"/>
  <c r="AB28" i="69"/>
  <c r="AC28" i="69"/>
  <c r="AD28" i="69"/>
  <c r="AD31" i="31" s="1"/>
  <c r="AE28" i="69"/>
  <c r="AE31" i="31" s="1"/>
  <c r="AF28" i="69"/>
  <c r="AF31" i="31" s="1"/>
  <c r="AG28" i="69"/>
  <c r="AH28" i="69"/>
  <c r="AH31" i="31" s="1"/>
  <c r="AI28" i="69"/>
  <c r="AI31" i="31" s="1"/>
  <c r="AJ28" i="69"/>
  <c r="AJ31" i="31" s="1"/>
  <c r="AK28" i="69"/>
  <c r="AL28" i="69"/>
  <c r="AL31" i="31" s="1"/>
  <c r="C29" i="69"/>
  <c r="D29" i="69"/>
  <c r="D31" i="31" s="1"/>
  <c r="E29" i="69"/>
  <c r="F29" i="69"/>
  <c r="G29" i="69"/>
  <c r="H29" i="69"/>
  <c r="I29" i="69"/>
  <c r="J29" i="69"/>
  <c r="K29" i="69"/>
  <c r="L29" i="69"/>
  <c r="L31" i="31" s="1"/>
  <c r="M29" i="69"/>
  <c r="N29" i="69"/>
  <c r="O29" i="69"/>
  <c r="P29" i="69"/>
  <c r="Q29" i="69"/>
  <c r="R29" i="69"/>
  <c r="S29" i="69"/>
  <c r="T29" i="69"/>
  <c r="T31" i="31" s="1"/>
  <c r="U29" i="69"/>
  <c r="V29" i="69"/>
  <c r="W29" i="69"/>
  <c r="X29" i="69"/>
  <c r="Y29" i="69"/>
  <c r="Y31" i="31" s="1"/>
  <c r="Z29" i="69"/>
  <c r="AA29" i="69"/>
  <c r="AB29" i="69"/>
  <c r="AB31" i="31" s="1"/>
  <c r="AC29" i="69"/>
  <c r="AD29" i="69"/>
  <c r="AE29" i="69"/>
  <c r="AF29" i="69"/>
  <c r="AG29" i="69"/>
  <c r="AG31" i="31" s="1"/>
  <c r="AH29" i="69"/>
  <c r="AI29" i="69"/>
  <c r="AJ29" i="69"/>
  <c r="AK29" i="69"/>
  <c r="AL29" i="69"/>
  <c r="D31" i="67"/>
  <c r="F31" i="67"/>
  <c r="G31" i="67"/>
  <c r="G36" i="21" s="1"/>
  <c r="H31" i="67"/>
  <c r="I31" i="67"/>
  <c r="J31" i="67"/>
  <c r="K31" i="67"/>
  <c r="L31" i="67"/>
  <c r="N31" i="67"/>
  <c r="N36" i="21" s="1"/>
  <c r="O31" i="67"/>
  <c r="P31" i="67"/>
  <c r="Q31" i="67"/>
  <c r="R31" i="67"/>
  <c r="S31" i="67"/>
  <c r="S36" i="21" s="1"/>
  <c r="T31" i="67"/>
  <c r="U31" i="67"/>
  <c r="V31" i="67"/>
  <c r="W31" i="67"/>
  <c r="X31" i="67"/>
  <c r="Y31" i="67"/>
  <c r="Z31" i="67"/>
  <c r="AA31" i="67"/>
  <c r="AA36" i="21" s="1"/>
  <c r="AB31" i="67"/>
  <c r="AC31" i="67"/>
  <c r="AD31" i="67"/>
  <c r="AD36" i="21" s="1"/>
  <c r="AE31" i="67"/>
  <c r="AF31" i="67"/>
  <c r="AF36" i="21" s="1"/>
  <c r="AG31" i="67"/>
  <c r="AH31" i="67"/>
  <c r="AI31" i="67"/>
  <c r="AJ31" i="67"/>
  <c r="AK31" i="67"/>
  <c r="D32" i="67"/>
  <c r="F32" i="67"/>
  <c r="G32" i="67"/>
  <c r="H32" i="67"/>
  <c r="I32" i="67"/>
  <c r="I36" i="21" s="1"/>
  <c r="J32" i="67"/>
  <c r="K32" i="67"/>
  <c r="L32" i="67"/>
  <c r="N32" i="67"/>
  <c r="O32" i="67"/>
  <c r="P32" i="67"/>
  <c r="Q32" i="67"/>
  <c r="Q36" i="21" s="1"/>
  <c r="R32" i="67"/>
  <c r="S32" i="67"/>
  <c r="T32" i="67"/>
  <c r="U32" i="67"/>
  <c r="V32" i="67"/>
  <c r="W32" i="67"/>
  <c r="X32" i="67"/>
  <c r="Y32" i="67"/>
  <c r="Y36" i="21" s="1"/>
  <c r="Z32" i="67"/>
  <c r="AA32" i="67"/>
  <c r="AB32" i="67"/>
  <c r="AC32" i="67"/>
  <c r="AD32" i="67"/>
  <c r="AE32" i="67"/>
  <c r="AF32" i="67"/>
  <c r="AG32" i="67"/>
  <c r="AH32" i="67"/>
  <c r="AI32" i="67"/>
  <c r="AJ32" i="67"/>
  <c r="AK32" i="67"/>
  <c r="AS30" i="67"/>
  <c r="AT30" i="67"/>
  <c r="AU30" i="67"/>
  <c r="AV30" i="67"/>
  <c r="AW30" i="67"/>
  <c r="AX30" i="67"/>
  <c r="AY30" i="67"/>
  <c r="AZ30" i="67"/>
  <c r="AS31" i="67"/>
  <c r="AT31" i="67"/>
  <c r="AU31" i="67"/>
  <c r="AV31" i="67"/>
  <c r="AW36" i="21" s="1"/>
  <c r="AW31" i="67"/>
  <c r="AX31" i="67"/>
  <c r="AY31" i="67"/>
  <c r="AZ31" i="67"/>
  <c r="AS32" i="67"/>
  <c r="AT32" i="67"/>
  <c r="AU32" i="67"/>
  <c r="AV32" i="67"/>
  <c r="AW32" i="67"/>
  <c r="AX32" i="67"/>
  <c r="AY32" i="67"/>
  <c r="AZ32" i="67"/>
  <c r="AM30" i="67"/>
  <c r="AN30" i="67"/>
  <c r="AO30" i="67"/>
  <c r="AP30" i="67"/>
  <c r="AQ30" i="67"/>
  <c r="AM31" i="67"/>
  <c r="AN31" i="67"/>
  <c r="AO31" i="67"/>
  <c r="AP31" i="67"/>
  <c r="AQ31" i="67"/>
  <c r="AM32" i="67"/>
  <c r="AN32" i="67"/>
  <c r="AO32" i="67"/>
  <c r="AP32" i="67"/>
  <c r="AQ32" i="67"/>
  <c r="AV36" i="21"/>
  <c r="AR36" i="21"/>
  <c r="AM36" i="21"/>
  <c r="H36" i="21"/>
  <c r="L36" i="21"/>
  <c r="P36" i="21"/>
  <c r="T36" i="21"/>
  <c r="V36" i="21"/>
  <c r="X36" i="21"/>
  <c r="AB36" i="21"/>
  <c r="AE36" i="21"/>
  <c r="AG36" i="21"/>
  <c r="AI36" i="21"/>
  <c r="AJ36" i="21"/>
  <c r="D30" i="67"/>
  <c r="F30" i="67"/>
  <c r="G30" i="67"/>
  <c r="H30" i="67"/>
  <c r="I30" i="67"/>
  <c r="J30" i="67"/>
  <c r="K30" i="67"/>
  <c r="L30" i="67"/>
  <c r="N30" i="67"/>
  <c r="O30" i="67"/>
  <c r="P30" i="67"/>
  <c r="Q30" i="67"/>
  <c r="R30" i="67"/>
  <c r="S30" i="67"/>
  <c r="T30" i="67"/>
  <c r="U30" i="67"/>
  <c r="V30" i="67"/>
  <c r="W30" i="67"/>
  <c r="X30" i="67"/>
  <c r="Y30" i="67"/>
  <c r="Z30" i="67"/>
  <c r="AA30" i="67"/>
  <c r="AB30" i="67"/>
  <c r="AC30" i="67"/>
  <c r="AD30" i="67"/>
  <c r="AE30" i="67"/>
  <c r="AF30" i="67"/>
  <c r="AG30" i="67"/>
  <c r="AH30" i="67"/>
  <c r="AI30" i="67"/>
  <c r="AJ30" i="67"/>
  <c r="AK30" i="67"/>
  <c r="AX33" i="67"/>
  <c r="AY33" i="67"/>
  <c r="AZ33" i="67"/>
  <c r="EE141" i="92"/>
  <c r="EE142" i="92"/>
  <c r="EE143" i="92"/>
  <c r="EE145" i="92"/>
  <c r="EE146" i="92"/>
  <c r="EE147" i="92"/>
  <c r="EE149" i="92"/>
  <c r="EE150" i="92"/>
  <c r="EE151" i="92"/>
  <c r="EE153" i="92"/>
  <c r="EE155" i="92"/>
  <c r="EE156" i="92"/>
  <c r="DO141" i="92"/>
  <c r="DO142" i="92"/>
  <c r="DO143" i="92"/>
  <c r="DO145" i="92"/>
  <c r="DO146" i="92"/>
  <c r="DO147" i="92"/>
  <c r="DO149" i="92"/>
  <c r="DO150" i="92"/>
  <c r="DO151" i="92"/>
  <c r="DO153" i="92"/>
  <c r="DO155" i="92"/>
  <c r="DO156" i="92"/>
  <c r="CY141" i="92"/>
  <c r="CY142" i="92"/>
  <c r="CY143" i="92"/>
  <c r="CY145" i="92"/>
  <c r="CY146" i="92"/>
  <c r="CY147" i="92"/>
  <c r="CY149" i="92"/>
  <c r="CY150" i="92"/>
  <c r="CY151" i="92"/>
  <c r="CY153" i="92"/>
  <c r="CY155" i="92"/>
  <c r="CY156" i="92"/>
  <c r="AK36" i="21" l="1"/>
  <c r="AC36" i="21"/>
  <c r="U36" i="21"/>
  <c r="K36" i="21"/>
  <c r="AO36" i="21"/>
  <c r="AX36" i="21"/>
  <c r="D36" i="21"/>
  <c r="F36" i="21"/>
  <c r="AQ36" i="21"/>
  <c r="AU36" i="21"/>
  <c r="W36" i="21"/>
  <c r="O36" i="21"/>
  <c r="AH36" i="21"/>
  <c r="Z36" i="21"/>
  <c r="R36" i="21"/>
  <c r="AY36" i="21"/>
  <c r="J36" i="21"/>
  <c r="AP36" i="21"/>
  <c r="AN36" i="21"/>
  <c r="M30" i="88"/>
  <c r="L30" i="88"/>
  <c r="K30" i="88"/>
  <c r="J30" i="88"/>
  <c r="I30" i="88"/>
  <c r="H30" i="88"/>
  <c r="G30" i="88"/>
  <c r="F30" i="88"/>
  <c r="E30" i="88"/>
  <c r="D30" i="88"/>
  <c r="M31" i="88"/>
  <c r="L31" i="88"/>
  <c r="K31" i="88"/>
  <c r="J31" i="88"/>
  <c r="I31" i="88"/>
  <c r="H31" i="88"/>
  <c r="G31" i="88"/>
  <c r="F31" i="88"/>
  <c r="E31" i="88"/>
  <c r="D31" i="88"/>
  <c r="AI243" i="38"/>
  <c r="AJ243" i="38"/>
  <c r="AK243" i="38"/>
  <c r="AL243" i="38"/>
  <c r="AM243" i="38"/>
  <c r="AN243" i="38"/>
  <c r="AO243" i="38"/>
  <c r="AP243" i="38"/>
  <c r="AQ243" i="38"/>
  <c r="AR243" i="38"/>
  <c r="AS243" i="38"/>
  <c r="AT243" i="38"/>
  <c r="AU243" i="38"/>
  <c r="AV243" i="38"/>
  <c r="AW243" i="38"/>
  <c r="CC243" i="38"/>
  <c r="CB243" i="38"/>
  <c r="CA243" i="38"/>
  <c r="BZ243" i="38"/>
  <c r="BY243" i="38"/>
  <c r="BX243" i="38"/>
  <c r="BW243" i="38"/>
  <c r="BV243" i="38"/>
  <c r="BU243" i="38"/>
  <c r="BT243" i="38"/>
  <c r="BS243" i="38"/>
  <c r="BR243" i="38"/>
  <c r="BQ243" i="38"/>
  <c r="BP243" i="38"/>
  <c r="BO243" i="38"/>
  <c r="CC242" i="38"/>
  <c r="CB242" i="38"/>
  <c r="CA242" i="38"/>
  <c r="BZ242" i="38"/>
  <c r="BY242" i="38"/>
  <c r="BX242" i="38"/>
  <c r="BW242" i="38"/>
  <c r="BV242" i="38"/>
  <c r="BU242" i="38"/>
  <c r="BT242" i="38"/>
  <c r="BS242" i="38"/>
  <c r="BR242" i="38"/>
  <c r="BQ242" i="38"/>
  <c r="BP242" i="38"/>
  <c r="BO242" i="38"/>
  <c r="CC241" i="38"/>
  <c r="CB241" i="38"/>
  <c r="CA241" i="38"/>
  <c r="BZ241" i="38"/>
  <c r="BY241" i="38"/>
  <c r="BX241" i="38"/>
  <c r="BW241" i="38"/>
  <c r="BV241" i="38"/>
  <c r="BU241" i="38"/>
  <c r="BT241" i="38"/>
  <c r="BS241" i="38"/>
  <c r="BR241" i="38"/>
  <c r="BQ241" i="38"/>
  <c r="BP241" i="38"/>
  <c r="BO241" i="38"/>
  <c r="CC240" i="38"/>
  <c r="CB240" i="38"/>
  <c r="CA240" i="38"/>
  <c r="BZ240" i="38"/>
  <c r="BY240" i="38"/>
  <c r="BX240" i="38"/>
  <c r="BW240" i="38"/>
  <c r="BV240" i="38"/>
  <c r="BU240" i="38"/>
  <c r="BT240" i="38"/>
  <c r="BS240" i="38"/>
  <c r="BR240" i="38"/>
  <c r="BQ240" i="38"/>
  <c r="BP240" i="38"/>
  <c r="BO240" i="38"/>
  <c r="CC239" i="38"/>
  <c r="CB239" i="38"/>
  <c r="CA239" i="38"/>
  <c r="BZ239" i="38"/>
  <c r="BY239" i="38"/>
  <c r="BX239" i="38"/>
  <c r="BW239" i="38"/>
  <c r="BV239" i="38"/>
  <c r="BU239" i="38"/>
  <c r="BT239" i="38"/>
  <c r="BS239" i="38"/>
  <c r="BR239" i="38"/>
  <c r="BQ239" i="38"/>
  <c r="BP239" i="38"/>
  <c r="BO239" i="38"/>
  <c r="CC238" i="38"/>
  <c r="CB238" i="38"/>
  <c r="CA238" i="38"/>
  <c r="BZ238" i="38"/>
  <c r="BY238" i="38"/>
  <c r="BX238" i="38"/>
  <c r="BW238" i="38"/>
  <c r="BV238" i="38"/>
  <c r="BU238" i="38"/>
  <c r="BT238" i="38"/>
  <c r="BS238" i="38"/>
  <c r="BR238" i="38"/>
  <c r="BQ238" i="38"/>
  <c r="BP238" i="38"/>
  <c r="BO238" i="38"/>
  <c r="CC237" i="38"/>
  <c r="CB237" i="38"/>
  <c r="CA237" i="38"/>
  <c r="BZ237" i="38"/>
  <c r="BY237" i="38"/>
  <c r="BX237" i="38"/>
  <c r="BW237" i="38"/>
  <c r="BV237" i="38"/>
  <c r="BU237" i="38"/>
  <c r="BT237" i="38"/>
  <c r="BS237" i="38"/>
  <c r="BR237" i="38"/>
  <c r="BQ237" i="38"/>
  <c r="BP237" i="38"/>
  <c r="BO237" i="38"/>
  <c r="CC236" i="38"/>
  <c r="CB236" i="38"/>
  <c r="CA236" i="38"/>
  <c r="BZ236" i="38"/>
  <c r="BY236" i="38"/>
  <c r="BX236" i="38"/>
  <c r="BW236" i="38"/>
  <c r="BV236" i="38"/>
  <c r="BU236" i="38"/>
  <c r="BT236" i="38"/>
  <c r="BS236" i="38"/>
  <c r="BR236" i="38"/>
  <c r="BQ236" i="38"/>
  <c r="BP236" i="38"/>
  <c r="BO236" i="38"/>
  <c r="CC235" i="38"/>
  <c r="CB235" i="38"/>
  <c r="CA235" i="38"/>
  <c r="BZ235" i="38"/>
  <c r="BY235" i="38"/>
  <c r="BX235" i="38"/>
  <c r="BW235" i="38"/>
  <c r="BV235" i="38"/>
  <c r="BU235" i="38"/>
  <c r="BT235" i="38"/>
  <c r="BS235" i="38"/>
  <c r="BR235" i="38"/>
  <c r="BQ235" i="38"/>
  <c r="BP235" i="38"/>
  <c r="BO235" i="38"/>
  <c r="CC234" i="38"/>
  <c r="CB234" i="38"/>
  <c r="CA234" i="38"/>
  <c r="BZ234" i="38"/>
  <c r="BY234" i="38"/>
  <c r="BX234" i="38"/>
  <c r="BW234" i="38"/>
  <c r="BV234" i="38"/>
  <c r="BU234" i="38"/>
  <c r="BT234" i="38"/>
  <c r="BS234" i="38"/>
  <c r="BR234" i="38"/>
  <c r="BQ234" i="38"/>
  <c r="BP234" i="38"/>
  <c r="BO234" i="38"/>
  <c r="CC233" i="38"/>
  <c r="CB233" i="38"/>
  <c r="CA233" i="38"/>
  <c r="BZ233" i="38"/>
  <c r="BY233" i="38"/>
  <c r="BX233" i="38"/>
  <c r="BW233" i="38"/>
  <c r="BV233" i="38"/>
  <c r="BU233" i="38"/>
  <c r="BT233" i="38"/>
  <c r="BS233" i="38"/>
  <c r="BR233" i="38"/>
  <c r="BQ233" i="38"/>
  <c r="BP233" i="38"/>
  <c r="BO233" i="38"/>
  <c r="CC232" i="38"/>
  <c r="CB232" i="38"/>
  <c r="CA232" i="38"/>
  <c r="BZ232" i="38"/>
  <c r="BY232" i="38"/>
  <c r="BX232" i="38"/>
  <c r="BW232" i="38"/>
  <c r="BV232" i="38"/>
  <c r="BU232" i="38"/>
  <c r="BT232" i="38"/>
  <c r="BS232" i="38"/>
  <c r="BR232" i="38"/>
  <c r="BQ232" i="38"/>
  <c r="BP232" i="38"/>
  <c r="BO232" i="38"/>
  <c r="CC231" i="38"/>
  <c r="CB231" i="38"/>
  <c r="CA231" i="38"/>
  <c r="BZ231" i="38"/>
  <c r="BY231" i="38"/>
  <c r="BX231" i="38"/>
  <c r="BW231" i="38"/>
  <c r="BV231" i="38"/>
  <c r="BU231" i="38"/>
  <c r="BT231" i="38"/>
  <c r="BS231" i="38"/>
  <c r="BR231" i="38"/>
  <c r="BQ231" i="38"/>
  <c r="BP231" i="38"/>
  <c r="BO231" i="38"/>
  <c r="CC230" i="38"/>
  <c r="CB230" i="38"/>
  <c r="CA230" i="38"/>
  <c r="BZ230" i="38"/>
  <c r="BY230" i="38"/>
  <c r="BX230" i="38"/>
  <c r="BW230" i="38"/>
  <c r="BV230" i="38"/>
  <c r="BU230" i="38"/>
  <c r="BT230" i="38"/>
  <c r="BS230" i="38"/>
  <c r="BR230" i="38"/>
  <c r="BQ230" i="38"/>
  <c r="BP230" i="38"/>
  <c r="BO230" i="38"/>
  <c r="CC229" i="38"/>
  <c r="CB229" i="38"/>
  <c r="CA229" i="38"/>
  <c r="BZ229" i="38"/>
  <c r="BY229" i="38"/>
  <c r="BX229" i="38"/>
  <c r="BW229" i="38"/>
  <c r="BV229" i="38"/>
  <c r="BU229" i="38"/>
  <c r="BT229" i="38"/>
  <c r="BS229" i="38"/>
  <c r="BR229" i="38"/>
  <c r="BQ229" i="38"/>
  <c r="BP229" i="38"/>
  <c r="BO229" i="38"/>
  <c r="CC228" i="38"/>
  <c r="CB228" i="38"/>
  <c r="CA228" i="38"/>
  <c r="BZ228" i="38"/>
  <c r="BY228" i="38"/>
  <c r="BX228" i="38"/>
  <c r="BW228" i="38"/>
  <c r="BV228" i="38"/>
  <c r="BU228" i="38"/>
  <c r="BT228" i="38"/>
  <c r="BS228" i="38"/>
  <c r="BR228" i="38"/>
  <c r="BQ228" i="38"/>
  <c r="BP228" i="38"/>
  <c r="BO228" i="38"/>
  <c r="CC227" i="38"/>
  <c r="CB227" i="38"/>
  <c r="CA227" i="38"/>
  <c r="BZ227" i="38"/>
  <c r="BY227" i="38"/>
  <c r="BX227" i="38"/>
  <c r="BW227" i="38"/>
  <c r="BV227" i="38"/>
  <c r="BU227" i="38"/>
  <c r="BT227" i="38"/>
  <c r="BS227" i="38"/>
  <c r="BR227" i="38"/>
  <c r="BQ227" i="38"/>
  <c r="BP227" i="38"/>
  <c r="BO227" i="38"/>
  <c r="CC226" i="38"/>
  <c r="CB226" i="38"/>
  <c r="CA226" i="38"/>
  <c r="BZ226" i="38"/>
  <c r="BY226" i="38"/>
  <c r="BX226" i="38"/>
  <c r="BW226" i="38"/>
  <c r="BV226" i="38"/>
  <c r="BU226" i="38"/>
  <c r="BT226" i="38"/>
  <c r="BS226" i="38"/>
  <c r="BR226" i="38"/>
  <c r="BQ226" i="38"/>
  <c r="BP226" i="38"/>
  <c r="BO226" i="38"/>
  <c r="CC225" i="38"/>
  <c r="CB225" i="38"/>
  <c r="CA225" i="38"/>
  <c r="BZ225" i="38"/>
  <c r="BY225" i="38"/>
  <c r="BX225" i="38"/>
  <c r="BW225" i="38"/>
  <c r="BV225" i="38"/>
  <c r="BU225" i="38"/>
  <c r="BT225" i="38"/>
  <c r="BS225" i="38"/>
  <c r="BR225" i="38"/>
  <c r="BQ225" i="38"/>
  <c r="BP225" i="38"/>
  <c r="BO225" i="38"/>
  <c r="CF210" i="38"/>
  <c r="CE210" i="38"/>
  <c r="CD210" i="38"/>
  <c r="CC210" i="38"/>
  <c r="CB210" i="38"/>
  <c r="CA210" i="38"/>
  <c r="BZ210" i="38"/>
  <c r="BY210" i="38"/>
  <c r="BX210" i="38"/>
  <c r="BW210" i="38"/>
  <c r="BV210" i="38"/>
  <c r="BU210" i="38"/>
  <c r="BT210" i="38"/>
  <c r="BS210" i="38"/>
  <c r="BR210" i="38"/>
  <c r="BQ210" i="38"/>
  <c r="BP210" i="38"/>
  <c r="BO210" i="38"/>
  <c r="CG209" i="38"/>
  <c r="CF209" i="38"/>
  <c r="CE209" i="38"/>
  <c r="CD209" i="38"/>
  <c r="CC209" i="38"/>
  <c r="CB209" i="38"/>
  <c r="CA209" i="38"/>
  <c r="BZ209" i="38"/>
  <c r="BY209" i="38"/>
  <c r="BX209" i="38"/>
  <c r="BW209" i="38"/>
  <c r="BV209" i="38"/>
  <c r="BU209" i="38"/>
  <c r="BT209" i="38"/>
  <c r="BS209" i="38"/>
  <c r="BR209" i="38"/>
  <c r="BQ209" i="38"/>
  <c r="BP209" i="38"/>
  <c r="BO209" i="38"/>
  <c r="CG208" i="38"/>
  <c r="CF208" i="38"/>
  <c r="CE208" i="38"/>
  <c r="CD208" i="38"/>
  <c r="CC208" i="38"/>
  <c r="CB208" i="38"/>
  <c r="CA208" i="38"/>
  <c r="BZ208" i="38"/>
  <c r="BY208" i="38"/>
  <c r="BX208" i="38"/>
  <c r="BW208" i="38"/>
  <c r="BV208" i="38"/>
  <c r="BU208" i="38"/>
  <c r="BT208" i="38"/>
  <c r="BS208" i="38"/>
  <c r="BR208" i="38"/>
  <c r="BQ208" i="38"/>
  <c r="BP208" i="38"/>
  <c r="BO208" i="38"/>
  <c r="CG207" i="38"/>
  <c r="CF207" i="38"/>
  <c r="CE207" i="38"/>
  <c r="CD207" i="38"/>
  <c r="CC207" i="38"/>
  <c r="CB207" i="38"/>
  <c r="CA207" i="38"/>
  <c r="BZ207" i="38"/>
  <c r="BY207" i="38"/>
  <c r="BX207" i="38"/>
  <c r="BW207" i="38"/>
  <c r="BV207" i="38"/>
  <c r="BU207" i="38"/>
  <c r="BT207" i="38"/>
  <c r="BS207" i="38"/>
  <c r="BR207" i="38"/>
  <c r="BQ207" i="38"/>
  <c r="BP207" i="38"/>
  <c r="BO207" i="38"/>
  <c r="CH206" i="38"/>
  <c r="CG206" i="38"/>
  <c r="CF206" i="38"/>
  <c r="CE206" i="38"/>
  <c r="CD206" i="38"/>
  <c r="CC206" i="38"/>
  <c r="CB206" i="38"/>
  <c r="CA206" i="38"/>
  <c r="BZ206" i="38"/>
  <c r="BY206" i="38"/>
  <c r="BX206" i="38"/>
  <c r="BW206" i="38"/>
  <c r="BV206" i="38"/>
  <c r="BU206" i="38"/>
  <c r="BT206" i="38"/>
  <c r="BS206" i="38"/>
  <c r="BR206" i="38"/>
  <c r="BQ206" i="38"/>
  <c r="BP206" i="38"/>
  <c r="BO206" i="38"/>
  <c r="CF205" i="38"/>
  <c r="CE205" i="38"/>
  <c r="CD205" i="38"/>
  <c r="CC205" i="38"/>
  <c r="CB205" i="38"/>
  <c r="CA205" i="38"/>
  <c r="BZ205" i="38"/>
  <c r="BY205" i="38"/>
  <c r="BX205" i="38"/>
  <c r="BW205" i="38"/>
  <c r="BV205" i="38"/>
  <c r="BU205" i="38"/>
  <c r="BT205" i="38"/>
  <c r="BS205" i="38"/>
  <c r="BR205" i="38"/>
  <c r="BQ205" i="38"/>
  <c r="BP205" i="38"/>
  <c r="BO205" i="38"/>
  <c r="CI204" i="38"/>
  <c r="CG204" i="38"/>
  <c r="CF204" i="38"/>
  <c r="CE204" i="38"/>
  <c r="CD204" i="38"/>
  <c r="CC204" i="38"/>
  <c r="CB204" i="38"/>
  <c r="CA204" i="38"/>
  <c r="BZ204" i="38"/>
  <c r="BY204" i="38"/>
  <c r="BX204" i="38"/>
  <c r="BW204" i="38"/>
  <c r="BV204" i="38"/>
  <c r="BU204" i="38"/>
  <c r="BT204" i="38"/>
  <c r="BS204" i="38"/>
  <c r="BR204" i="38"/>
  <c r="BQ204" i="38"/>
  <c r="BP204" i="38"/>
  <c r="BO204" i="38"/>
  <c r="CG203" i="38"/>
  <c r="CF203" i="38"/>
  <c r="CE203" i="38"/>
  <c r="CD203" i="38"/>
  <c r="CC203" i="38"/>
  <c r="CB203" i="38"/>
  <c r="CA203" i="38"/>
  <c r="BZ203" i="38"/>
  <c r="BY203" i="38"/>
  <c r="BX203" i="38"/>
  <c r="BW203" i="38"/>
  <c r="BV203" i="38"/>
  <c r="BU203" i="38"/>
  <c r="BT203" i="38"/>
  <c r="BS203" i="38"/>
  <c r="BR203" i="38"/>
  <c r="BQ203" i="38"/>
  <c r="BP203" i="38"/>
  <c r="BO203" i="38"/>
  <c r="CH202" i="38"/>
  <c r="CG202" i="38"/>
  <c r="CF202" i="38"/>
  <c r="CE202" i="38"/>
  <c r="CD202" i="38"/>
  <c r="CC202" i="38"/>
  <c r="CB202" i="38"/>
  <c r="CA202" i="38"/>
  <c r="BZ202" i="38"/>
  <c r="BY202" i="38"/>
  <c r="BX202" i="38"/>
  <c r="BW202" i="38"/>
  <c r="BV202" i="38"/>
  <c r="BU202" i="38"/>
  <c r="BT202" i="38"/>
  <c r="BS202" i="38"/>
  <c r="BR202" i="38"/>
  <c r="BQ202" i="38"/>
  <c r="BP202" i="38"/>
  <c r="BO202" i="38"/>
  <c r="CI201" i="38"/>
  <c r="CG201" i="38"/>
  <c r="CF201" i="38"/>
  <c r="CE201" i="38"/>
  <c r="CD201" i="38"/>
  <c r="CC201" i="38"/>
  <c r="CB201" i="38"/>
  <c r="CA201" i="38"/>
  <c r="BZ201" i="38"/>
  <c r="BY201" i="38"/>
  <c r="BX201" i="38"/>
  <c r="BW201" i="38"/>
  <c r="BV201" i="38"/>
  <c r="BU201" i="38"/>
  <c r="BT201" i="38"/>
  <c r="BS201" i="38"/>
  <c r="BR201" i="38"/>
  <c r="BQ201" i="38"/>
  <c r="BP201" i="38"/>
  <c r="BO201" i="38"/>
  <c r="CG200" i="38"/>
  <c r="CF200" i="38"/>
  <c r="CE200" i="38"/>
  <c r="CD200" i="38"/>
  <c r="CC200" i="38"/>
  <c r="CB200" i="38"/>
  <c r="CA200" i="38"/>
  <c r="BZ200" i="38"/>
  <c r="BY200" i="38"/>
  <c r="BX200" i="38"/>
  <c r="BW200" i="38"/>
  <c r="BV200" i="38"/>
  <c r="BU200" i="38"/>
  <c r="BT200" i="38"/>
  <c r="BS200" i="38"/>
  <c r="BR200" i="38"/>
  <c r="BQ200" i="38"/>
  <c r="BP200" i="38"/>
  <c r="BO200" i="38"/>
  <c r="CG199" i="38"/>
  <c r="CF199" i="38"/>
  <c r="CE199" i="38"/>
  <c r="CD199" i="38"/>
  <c r="CC199" i="38"/>
  <c r="CB199" i="38"/>
  <c r="CA199" i="38"/>
  <c r="BZ199" i="38"/>
  <c r="BY199" i="38"/>
  <c r="BX199" i="38"/>
  <c r="BW199" i="38"/>
  <c r="BV199" i="38"/>
  <c r="BU199" i="38"/>
  <c r="BT199" i="38"/>
  <c r="BS199" i="38"/>
  <c r="BR199" i="38"/>
  <c r="BQ199" i="38"/>
  <c r="BP199" i="38"/>
  <c r="BO199" i="38"/>
  <c r="CH198" i="38"/>
  <c r="CG198" i="38"/>
  <c r="CF198" i="38"/>
  <c r="CE198" i="38"/>
  <c r="CD198" i="38"/>
  <c r="CC198" i="38"/>
  <c r="CB198" i="38"/>
  <c r="CA198" i="38"/>
  <c r="BZ198" i="38"/>
  <c r="BY198" i="38"/>
  <c r="BX198" i="38"/>
  <c r="BW198" i="38"/>
  <c r="BV198" i="38"/>
  <c r="BU198" i="38"/>
  <c r="BT198" i="38"/>
  <c r="BS198" i="38"/>
  <c r="BR198" i="38"/>
  <c r="BQ198" i="38"/>
  <c r="BP198" i="38"/>
  <c r="BO198" i="38"/>
  <c r="CI197" i="38"/>
  <c r="CG197" i="38"/>
  <c r="CF197" i="38"/>
  <c r="CE197" i="38"/>
  <c r="CD197" i="38"/>
  <c r="CC197" i="38"/>
  <c r="CB197" i="38"/>
  <c r="CA197" i="38"/>
  <c r="BZ197" i="38"/>
  <c r="BY197" i="38"/>
  <c r="BX197" i="38"/>
  <c r="BW197" i="38"/>
  <c r="BV197" i="38"/>
  <c r="BU197" i="38"/>
  <c r="BT197" i="38"/>
  <c r="BS197" i="38"/>
  <c r="BR197" i="38"/>
  <c r="BQ197" i="38"/>
  <c r="BP197" i="38"/>
  <c r="BO197" i="38"/>
  <c r="CI196" i="38"/>
  <c r="CG196" i="38"/>
  <c r="CF196" i="38"/>
  <c r="CE196" i="38"/>
  <c r="CD196" i="38"/>
  <c r="CC196" i="38"/>
  <c r="CB196" i="38"/>
  <c r="CA196" i="38"/>
  <c r="BZ196" i="38"/>
  <c r="BY196" i="38"/>
  <c r="BX196" i="38"/>
  <c r="BW196" i="38"/>
  <c r="BV196" i="38"/>
  <c r="BU196" i="38"/>
  <c r="BT196" i="38"/>
  <c r="BS196" i="38"/>
  <c r="BR196" i="38"/>
  <c r="BQ196" i="38"/>
  <c r="BP196" i="38"/>
  <c r="BO196" i="38"/>
  <c r="CG195" i="38"/>
  <c r="CF195" i="38"/>
  <c r="CE195" i="38"/>
  <c r="CD195" i="38"/>
  <c r="CC195" i="38"/>
  <c r="CB195" i="38"/>
  <c r="CA195" i="38"/>
  <c r="BZ195" i="38"/>
  <c r="BY195" i="38"/>
  <c r="BX195" i="38"/>
  <c r="BW195" i="38"/>
  <c r="BV195" i="38"/>
  <c r="BU195" i="38"/>
  <c r="BT195" i="38"/>
  <c r="BS195" i="38"/>
  <c r="BR195" i="38"/>
  <c r="BQ195" i="38"/>
  <c r="BP195" i="38"/>
  <c r="BO195" i="38"/>
  <c r="CH194" i="38"/>
  <c r="CG194" i="38"/>
  <c r="CF194" i="38"/>
  <c r="CE194" i="38"/>
  <c r="CD194" i="38"/>
  <c r="CC194" i="38"/>
  <c r="CB194" i="38"/>
  <c r="CA194" i="38"/>
  <c r="BZ194" i="38"/>
  <c r="BY194" i="38"/>
  <c r="BX194" i="38"/>
  <c r="BW194" i="38"/>
  <c r="BV194" i="38"/>
  <c r="BU194" i="38"/>
  <c r="BT194" i="38"/>
  <c r="BS194" i="38"/>
  <c r="BR194" i="38"/>
  <c r="BQ194" i="38"/>
  <c r="BP194" i="38"/>
  <c r="BO194" i="38"/>
  <c r="CI193" i="38"/>
  <c r="CG193" i="38"/>
  <c r="CF193" i="38"/>
  <c r="CE193" i="38"/>
  <c r="CD193" i="38"/>
  <c r="CC193" i="38"/>
  <c r="CB193" i="38"/>
  <c r="CA193" i="38"/>
  <c r="BZ193" i="38"/>
  <c r="BY193" i="38"/>
  <c r="BX193" i="38"/>
  <c r="BW193" i="38"/>
  <c r="BV193" i="38"/>
  <c r="BU193" i="38"/>
  <c r="BT193" i="38"/>
  <c r="BS193" i="38"/>
  <c r="BR193" i="38"/>
  <c r="BQ193" i="38"/>
  <c r="BP193" i="38"/>
  <c r="BO193" i="38"/>
  <c r="CG192" i="38"/>
  <c r="CF192" i="38"/>
  <c r="CE192" i="38"/>
  <c r="CD192" i="38"/>
  <c r="CC192" i="38"/>
  <c r="CB192" i="38"/>
  <c r="CA192" i="38"/>
  <c r="BZ192" i="38"/>
  <c r="BY192" i="38"/>
  <c r="BX192" i="38"/>
  <c r="BW192" i="38"/>
  <c r="BV192" i="38"/>
  <c r="BU192" i="38"/>
  <c r="BT192" i="38"/>
  <c r="BS192" i="38"/>
  <c r="BR192" i="38"/>
  <c r="BQ192" i="38"/>
  <c r="BP192" i="38"/>
  <c r="BO192" i="38"/>
  <c r="AI210" i="38"/>
  <c r="AJ210" i="38"/>
  <c r="AK210" i="38"/>
  <c r="AL210" i="38"/>
  <c r="AM210" i="38"/>
  <c r="AN210" i="38"/>
  <c r="AO210" i="38"/>
  <c r="AP210" i="38"/>
  <c r="AQ210" i="38"/>
  <c r="AR210" i="38"/>
  <c r="AS210" i="38"/>
  <c r="AT210" i="38"/>
  <c r="AU210" i="38"/>
  <c r="AV210" i="38"/>
  <c r="AW210" i="38"/>
  <c r="AX210" i="38"/>
  <c r="AY210" i="38"/>
  <c r="AZ210" i="38"/>
  <c r="R226" i="38"/>
  <c r="CD226" i="38" s="1"/>
  <c r="R227" i="38"/>
  <c r="CD227" i="38" s="1"/>
  <c r="R228" i="38"/>
  <c r="CD228" i="38" s="1"/>
  <c r="R229" i="38"/>
  <c r="CD229" i="38" s="1"/>
  <c r="R230" i="38"/>
  <c r="CD230" i="38" s="1"/>
  <c r="R231" i="38"/>
  <c r="CD231" i="38" s="1"/>
  <c r="R232" i="38"/>
  <c r="CD232" i="38" s="1"/>
  <c r="R233" i="38"/>
  <c r="CD233" i="38" s="1"/>
  <c r="R234" i="38"/>
  <c r="CD234" i="38" s="1"/>
  <c r="R235" i="38"/>
  <c r="CD235" i="38" s="1"/>
  <c r="R236" i="38"/>
  <c r="CD236" i="38" s="1"/>
  <c r="R237" i="38"/>
  <c r="CD237" i="38" s="1"/>
  <c r="R238" i="38"/>
  <c r="CD238" i="38" s="1"/>
  <c r="R239" i="38"/>
  <c r="CD239" i="38" s="1"/>
  <c r="R240" i="38"/>
  <c r="CD240" i="38" s="1"/>
  <c r="R241" i="38"/>
  <c r="CD241" i="38" s="1"/>
  <c r="R242" i="38"/>
  <c r="CD242" i="38" s="1"/>
  <c r="R243" i="38"/>
  <c r="AX243" i="38" s="1"/>
  <c r="R244" i="38"/>
  <c r="R225" i="38"/>
  <c r="CD225" i="38" s="1"/>
  <c r="U211" i="38"/>
  <c r="V211" i="38"/>
  <c r="W211" i="38"/>
  <c r="V193" i="38"/>
  <c r="CH193" i="38" s="1"/>
  <c r="W193" i="38"/>
  <c r="V194" i="38"/>
  <c r="W194" i="38"/>
  <c r="CI194" i="38" s="1"/>
  <c r="V195" i="38"/>
  <c r="CH195" i="38" s="1"/>
  <c r="W195" i="38"/>
  <c r="CI195" i="38" s="1"/>
  <c r="V196" i="38"/>
  <c r="CH196" i="38" s="1"/>
  <c r="W196" i="38"/>
  <c r="V197" i="38"/>
  <c r="CH197" i="38" s="1"/>
  <c r="W197" i="38"/>
  <c r="V198" i="38"/>
  <c r="W198" i="38"/>
  <c r="CI198" i="38" s="1"/>
  <c r="V199" i="38"/>
  <c r="CH199" i="38" s="1"/>
  <c r="W199" i="38"/>
  <c r="CI199" i="38" s="1"/>
  <c r="V200" i="38"/>
  <c r="CH200" i="38" s="1"/>
  <c r="W200" i="38"/>
  <c r="CI200" i="38" s="1"/>
  <c r="V201" i="38"/>
  <c r="CH201" i="38" s="1"/>
  <c r="W201" i="38"/>
  <c r="V202" i="38"/>
  <c r="W202" i="38"/>
  <c r="CI202" i="38" s="1"/>
  <c r="V203" i="38"/>
  <c r="CH203" i="38" s="1"/>
  <c r="W203" i="38"/>
  <c r="CI203" i="38" s="1"/>
  <c r="V204" i="38"/>
  <c r="CH204" i="38" s="1"/>
  <c r="W204" i="38"/>
  <c r="V205" i="38"/>
  <c r="CH205" i="38" s="1"/>
  <c r="W205" i="38"/>
  <c r="CI205" i="38" s="1"/>
  <c r="V206" i="38"/>
  <c r="W206" i="38"/>
  <c r="CI206" i="38" s="1"/>
  <c r="V207" i="38"/>
  <c r="CH207" i="38" s="1"/>
  <c r="W207" i="38"/>
  <c r="CI207" i="38" s="1"/>
  <c r="V208" i="38"/>
  <c r="CH208" i="38" s="1"/>
  <c r="W208" i="38"/>
  <c r="CI208" i="38" s="1"/>
  <c r="V209" i="38"/>
  <c r="H20" i="88" s="1"/>
  <c r="W209" i="38"/>
  <c r="CI209" i="38" s="1"/>
  <c r="V210" i="38"/>
  <c r="W210" i="38"/>
  <c r="BC210" i="38" s="1"/>
  <c r="W192" i="38"/>
  <c r="CI192" i="38" s="1"/>
  <c r="V192" i="38"/>
  <c r="CH192" i="38" s="1"/>
  <c r="DB30" i="31"/>
  <c r="DA30" i="31"/>
  <c r="CZ30" i="31"/>
  <c r="CY30" i="31"/>
  <c r="CX30" i="31"/>
  <c r="CW30" i="31"/>
  <c r="CV30" i="31"/>
  <c r="CU30" i="31"/>
  <c r="CT30" i="31"/>
  <c r="CS30" i="31"/>
  <c r="CR30" i="31"/>
  <c r="CQ30" i="31"/>
  <c r="CP30" i="31"/>
  <c r="CO30" i="31"/>
  <c r="CL30" i="31"/>
  <c r="CK30" i="31"/>
  <c r="CJ30" i="31"/>
  <c r="CI30" i="31"/>
  <c r="CH30" i="31"/>
  <c r="CG30" i="31"/>
  <c r="CF30" i="31"/>
  <c r="CE30" i="31"/>
  <c r="CD30" i="31"/>
  <c r="CC30" i="31"/>
  <c r="CB30" i="31"/>
  <c r="CA30" i="31"/>
  <c r="BZ30" i="31"/>
  <c r="BY30" i="31"/>
  <c r="BX30" i="31"/>
  <c r="BW30" i="31"/>
  <c r="BV30" i="31"/>
  <c r="BU30" i="31"/>
  <c r="BT30" i="31"/>
  <c r="BS30" i="31"/>
  <c r="BR30" i="31"/>
  <c r="BQ30" i="31"/>
  <c r="BP30" i="31"/>
  <c r="BO30" i="31"/>
  <c r="BL30" i="31"/>
  <c r="BK30" i="31"/>
  <c r="BJ30" i="31"/>
  <c r="BI30" i="31"/>
  <c r="BH30" i="31"/>
  <c r="BG30" i="31"/>
  <c r="BF30" i="31"/>
  <c r="BE30" i="31"/>
  <c r="BD30" i="31"/>
  <c r="BC30" i="31"/>
  <c r="BB30" i="31"/>
  <c r="BA30" i="31"/>
  <c r="AZ30" i="31"/>
  <c r="AY30" i="31"/>
  <c r="AX30" i="31"/>
  <c r="AW30" i="31"/>
  <c r="AV30" i="31"/>
  <c r="AU30" i="31"/>
  <c r="AT30" i="31"/>
  <c r="AS30" i="31"/>
  <c r="AR30" i="31"/>
  <c r="AQ30" i="31"/>
  <c r="AP30" i="31"/>
  <c r="AO30" i="31"/>
  <c r="AL30" i="31"/>
  <c r="AK30" i="31"/>
  <c r="AJ30" i="31"/>
  <c r="AI30" i="31"/>
  <c r="AH30" i="31"/>
  <c r="AG30" i="31"/>
  <c r="AF30" i="31"/>
  <c r="AE30" i="31"/>
  <c r="AD30" i="31"/>
  <c r="AC30" i="31"/>
  <c r="AB30" i="31"/>
  <c r="AA30" i="31"/>
  <c r="Z30" i="31"/>
  <c r="Y30" i="31"/>
  <c r="X30" i="31"/>
  <c r="W30" i="31"/>
  <c r="V30" i="31"/>
  <c r="U30" i="31"/>
  <c r="T30" i="31"/>
  <c r="S30" i="31"/>
  <c r="R30" i="31"/>
  <c r="Q30" i="31"/>
  <c r="P30" i="31"/>
  <c r="O30" i="31"/>
  <c r="N30" i="31"/>
  <c r="M30" i="31"/>
  <c r="L30" i="31"/>
  <c r="K30" i="31"/>
  <c r="J30" i="31"/>
  <c r="I30" i="31"/>
  <c r="H30" i="31"/>
  <c r="G30" i="31"/>
  <c r="F30" i="31"/>
  <c r="E30" i="31"/>
  <c r="D30" i="31"/>
  <c r="C30" i="31"/>
  <c r="CL195" i="92"/>
  <c r="CM195" i="92"/>
  <c r="CN195" i="92"/>
  <c r="CO195" i="92"/>
  <c r="CP195" i="92"/>
  <c r="CQ195" i="92"/>
  <c r="CR195" i="92"/>
  <c r="CS195" i="92"/>
  <c r="CT195" i="92"/>
  <c r="CU195" i="92"/>
  <c r="CV195" i="92"/>
  <c r="CW195" i="92"/>
  <c r="CX195" i="92"/>
  <c r="CY195" i="92"/>
  <c r="CZ195" i="92"/>
  <c r="DA195" i="92"/>
  <c r="DB195" i="92"/>
  <c r="DC195" i="92"/>
  <c r="DD195" i="92"/>
  <c r="DE195" i="92"/>
  <c r="DF195" i="92"/>
  <c r="DG195" i="92"/>
  <c r="DH195" i="92"/>
  <c r="DI195" i="92"/>
  <c r="DJ195" i="92"/>
  <c r="DK195" i="92"/>
  <c r="DL195" i="92"/>
  <c r="DM195" i="92"/>
  <c r="DN195" i="92"/>
  <c r="DO195" i="92"/>
  <c r="DP195" i="92"/>
  <c r="DQ195" i="92"/>
  <c r="DR195" i="92"/>
  <c r="DS195" i="92"/>
  <c r="DT195" i="92"/>
  <c r="DU195" i="92"/>
  <c r="DV195" i="92"/>
  <c r="DW195" i="92"/>
  <c r="DX195" i="92"/>
  <c r="DY195" i="92"/>
  <c r="DZ195" i="92"/>
  <c r="EA195" i="92"/>
  <c r="EB195" i="92"/>
  <c r="EC195" i="92"/>
  <c r="ED195" i="92"/>
  <c r="EE195" i="92"/>
  <c r="EF195" i="92"/>
  <c r="CK195" i="92"/>
  <c r="CI210" i="38" l="1"/>
  <c r="CH209" i="38"/>
  <c r="BB210" i="38"/>
  <c r="H21" i="88"/>
  <c r="H22" i="88" s="1"/>
  <c r="CH210" i="38"/>
  <c r="BA210" i="38"/>
  <c r="CD243" i="38"/>
  <c r="CG210" i="38"/>
  <c r="CG205" i="38"/>
  <c r="AL20" i="88"/>
  <c r="W20" i="88"/>
  <c r="AM35" i="21"/>
  <c r="AN35" i="21"/>
  <c r="AO35" i="21"/>
  <c r="AP35" i="21"/>
  <c r="AQ35" i="21"/>
  <c r="AU35" i="21"/>
  <c r="AS33" i="67" s="1"/>
  <c r="AV35" i="21"/>
  <c r="AT33" i="67" s="1"/>
  <c r="AW35" i="21"/>
  <c r="AU33" i="67" s="1"/>
  <c r="AX35" i="21"/>
  <c r="AV33" i="67" s="1"/>
  <c r="AY35" i="21"/>
  <c r="AW33" i="67" s="1"/>
  <c r="D35" i="21"/>
  <c r="F35" i="21"/>
  <c r="G35" i="21"/>
  <c r="H35" i="21"/>
  <c r="I35" i="21"/>
  <c r="J35" i="21"/>
  <c r="K35" i="21"/>
  <c r="L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CF176" i="38"/>
  <c r="CE176" i="38"/>
  <c r="CD176" i="38"/>
  <c r="CC176" i="38"/>
  <c r="CB176" i="38"/>
  <c r="CA176" i="38"/>
  <c r="BZ176" i="38"/>
  <c r="BY176" i="38"/>
  <c r="BX176" i="38"/>
  <c r="BW176" i="38"/>
  <c r="BV176" i="38"/>
  <c r="BU176" i="38"/>
  <c r="BT176" i="38"/>
  <c r="BS176" i="38"/>
  <c r="BR176" i="38"/>
  <c r="BQ176" i="38"/>
  <c r="BP176" i="38"/>
  <c r="BO176" i="38"/>
  <c r="CF175" i="38"/>
  <c r="CE175" i="38"/>
  <c r="CD175" i="38"/>
  <c r="CC175" i="38"/>
  <c r="CB175" i="38"/>
  <c r="CA175" i="38"/>
  <c r="BZ175" i="38"/>
  <c r="BY175" i="38"/>
  <c r="BX175" i="38"/>
  <c r="BW175" i="38"/>
  <c r="BV175" i="38"/>
  <c r="BU175" i="38"/>
  <c r="BT175" i="38"/>
  <c r="BS175" i="38"/>
  <c r="BR175" i="38"/>
  <c r="BQ175" i="38"/>
  <c r="BP175" i="38"/>
  <c r="BO175" i="38"/>
  <c r="CG174" i="38"/>
  <c r="CF174" i="38"/>
  <c r="CE174" i="38"/>
  <c r="CD174" i="38"/>
  <c r="CC174" i="38"/>
  <c r="CB174" i="38"/>
  <c r="CA174" i="38"/>
  <c r="BZ174" i="38"/>
  <c r="BY174" i="38"/>
  <c r="BX174" i="38"/>
  <c r="BW174" i="38"/>
  <c r="BV174" i="38"/>
  <c r="BU174" i="38"/>
  <c r="BT174" i="38"/>
  <c r="BS174" i="38"/>
  <c r="BR174" i="38"/>
  <c r="BQ174" i="38"/>
  <c r="BP174" i="38"/>
  <c r="BO174" i="38"/>
  <c r="CF173" i="38"/>
  <c r="CE173" i="38"/>
  <c r="CD173" i="38"/>
  <c r="CC173" i="38"/>
  <c r="CB173" i="38"/>
  <c r="CA173" i="38"/>
  <c r="BZ173" i="38"/>
  <c r="BY173" i="38"/>
  <c r="BX173" i="38"/>
  <c r="BW173" i="38"/>
  <c r="BV173" i="38"/>
  <c r="BU173" i="38"/>
  <c r="BT173" i="38"/>
  <c r="BS173" i="38"/>
  <c r="BR173" i="38"/>
  <c r="BQ173" i="38"/>
  <c r="BP173" i="38"/>
  <c r="BO173" i="38"/>
  <c r="CI172" i="38"/>
  <c r="CF172" i="38"/>
  <c r="CE172" i="38"/>
  <c r="CD172" i="38"/>
  <c r="CC172" i="38"/>
  <c r="CB172" i="38"/>
  <c r="CA172" i="38"/>
  <c r="BZ172" i="38"/>
  <c r="BY172" i="38"/>
  <c r="BX172" i="38"/>
  <c r="BW172" i="38"/>
  <c r="BV172" i="38"/>
  <c r="BU172" i="38"/>
  <c r="BT172" i="38"/>
  <c r="BS172" i="38"/>
  <c r="BR172" i="38"/>
  <c r="BQ172" i="38"/>
  <c r="BP172" i="38"/>
  <c r="BO172" i="38"/>
  <c r="CF171" i="38"/>
  <c r="CE171" i="38"/>
  <c r="CD171" i="38"/>
  <c r="CC171" i="38"/>
  <c r="CB171" i="38"/>
  <c r="CA171" i="38"/>
  <c r="BZ171" i="38"/>
  <c r="BY171" i="38"/>
  <c r="BX171" i="38"/>
  <c r="BW171" i="38"/>
  <c r="BV171" i="38"/>
  <c r="BU171" i="38"/>
  <c r="BT171" i="38"/>
  <c r="BS171" i="38"/>
  <c r="BR171" i="38"/>
  <c r="BQ171" i="38"/>
  <c r="BP171" i="38"/>
  <c r="BO171" i="38"/>
  <c r="CF170" i="38"/>
  <c r="CE170" i="38"/>
  <c r="CD170" i="38"/>
  <c r="CC170" i="38"/>
  <c r="CB170" i="38"/>
  <c r="CA170" i="38"/>
  <c r="BZ170" i="38"/>
  <c r="BY170" i="38"/>
  <c r="BX170" i="38"/>
  <c r="BW170" i="38"/>
  <c r="BV170" i="38"/>
  <c r="BU170" i="38"/>
  <c r="BT170" i="38"/>
  <c r="BS170" i="38"/>
  <c r="BR170" i="38"/>
  <c r="BQ170" i="38"/>
  <c r="BP170" i="38"/>
  <c r="BO170" i="38"/>
  <c r="CH169" i="38"/>
  <c r="CF169" i="38"/>
  <c r="CE169" i="38"/>
  <c r="CD169" i="38"/>
  <c r="CC169" i="38"/>
  <c r="CB169" i="38"/>
  <c r="CA169" i="38"/>
  <c r="BZ169" i="38"/>
  <c r="BY169" i="38"/>
  <c r="BX169" i="38"/>
  <c r="BW169" i="38"/>
  <c r="BV169" i="38"/>
  <c r="BU169" i="38"/>
  <c r="BT169" i="38"/>
  <c r="BS169" i="38"/>
  <c r="BR169" i="38"/>
  <c r="BQ169" i="38"/>
  <c r="BP169" i="38"/>
  <c r="BO169" i="38"/>
  <c r="CF168" i="38"/>
  <c r="CE168" i="38"/>
  <c r="CD168" i="38"/>
  <c r="CC168" i="38"/>
  <c r="CB168" i="38"/>
  <c r="CA168" i="38"/>
  <c r="BZ168" i="38"/>
  <c r="BY168" i="38"/>
  <c r="BX168" i="38"/>
  <c r="BW168" i="38"/>
  <c r="BV168" i="38"/>
  <c r="BU168" i="38"/>
  <c r="BT168" i="38"/>
  <c r="BS168" i="38"/>
  <c r="BR168" i="38"/>
  <c r="BQ168" i="38"/>
  <c r="BP168" i="38"/>
  <c r="BO168" i="38"/>
  <c r="CF167" i="38"/>
  <c r="CE167" i="38"/>
  <c r="CD167" i="38"/>
  <c r="CC167" i="38"/>
  <c r="CB167" i="38"/>
  <c r="CA167" i="38"/>
  <c r="BZ167" i="38"/>
  <c r="BY167" i="38"/>
  <c r="BX167" i="38"/>
  <c r="BW167" i="38"/>
  <c r="BV167" i="38"/>
  <c r="BU167" i="38"/>
  <c r="BT167" i="38"/>
  <c r="BS167" i="38"/>
  <c r="BR167" i="38"/>
  <c r="BQ167" i="38"/>
  <c r="BP167" i="38"/>
  <c r="BO167" i="38"/>
  <c r="CG166" i="38"/>
  <c r="CF166" i="38"/>
  <c r="CE166" i="38"/>
  <c r="CD166" i="38"/>
  <c r="CC166" i="38"/>
  <c r="CB166" i="38"/>
  <c r="CA166" i="38"/>
  <c r="BZ166" i="38"/>
  <c r="BY166" i="38"/>
  <c r="BX166" i="38"/>
  <c r="BW166" i="38"/>
  <c r="BV166" i="38"/>
  <c r="BU166" i="38"/>
  <c r="BT166" i="38"/>
  <c r="BS166" i="38"/>
  <c r="BR166" i="38"/>
  <c r="BQ166" i="38"/>
  <c r="BP166" i="38"/>
  <c r="BO166" i="38"/>
  <c r="CF165" i="38"/>
  <c r="CE165" i="38"/>
  <c r="CD165" i="38"/>
  <c r="CC165" i="38"/>
  <c r="CB165" i="38"/>
  <c r="CA165" i="38"/>
  <c r="BZ165" i="38"/>
  <c r="BY165" i="38"/>
  <c r="BX165" i="38"/>
  <c r="BW165" i="38"/>
  <c r="BV165" i="38"/>
  <c r="BU165" i="38"/>
  <c r="BT165" i="38"/>
  <c r="BS165" i="38"/>
  <c r="BR165" i="38"/>
  <c r="BQ165" i="38"/>
  <c r="BP165" i="38"/>
  <c r="BO165" i="38"/>
  <c r="CI164" i="38"/>
  <c r="CF164" i="38"/>
  <c r="CE164" i="38"/>
  <c r="CD164" i="38"/>
  <c r="CC164" i="38"/>
  <c r="CB164" i="38"/>
  <c r="CA164" i="38"/>
  <c r="BZ164" i="38"/>
  <c r="BY164" i="38"/>
  <c r="BX164" i="38"/>
  <c r="BW164" i="38"/>
  <c r="BV164" i="38"/>
  <c r="BU164" i="38"/>
  <c r="BT164" i="38"/>
  <c r="BS164" i="38"/>
  <c r="BR164" i="38"/>
  <c r="BQ164" i="38"/>
  <c r="BP164" i="38"/>
  <c r="BO164" i="38"/>
  <c r="CF163" i="38"/>
  <c r="CE163" i="38"/>
  <c r="CD163" i="38"/>
  <c r="CC163" i="38"/>
  <c r="CB163" i="38"/>
  <c r="CA163" i="38"/>
  <c r="BZ163" i="38"/>
  <c r="BY163" i="38"/>
  <c r="BX163" i="38"/>
  <c r="BW163" i="38"/>
  <c r="BV163" i="38"/>
  <c r="BU163" i="38"/>
  <c r="BT163" i="38"/>
  <c r="BS163" i="38"/>
  <c r="BR163" i="38"/>
  <c r="BQ163" i="38"/>
  <c r="BP163" i="38"/>
  <c r="BO163" i="38"/>
  <c r="CF162" i="38"/>
  <c r="CE162" i="38"/>
  <c r="CD162" i="38"/>
  <c r="CC162" i="38"/>
  <c r="CB162" i="38"/>
  <c r="CA162" i="38"/>
  <c r="BZ162" i="38"/>
  <c r="BY162" i="38"/>
  <c r="BX162" i="38"/>
  <c r="BW162" i="38"/>
  <c r="BV162" i="38"/>
  <c r="BU162" i="38"/>
  <c r="BT162" i="38"/>
  <c r="BS162" i="38"/>
  <c r="BR162" i="38"/>
  <c r="BQ162" i="38"/>
  <c r="BP162" i="38"/>
  <c r="BO162" i="38"/>
  <c r="CI161" i="38"/>
  <c r="CH161" i="38"/>
  <c r="CF161" i="38"/>
  <c r="CE161" i="38"/>
  <c r="CD161" i="38"/>
  <c r="CC161" i="38"/>
  <c r="CB161" i="38"/>
  <c r="CA161" i="38"/>
  <c r="BZ161" i="38"/>
  <c r="BY161" i="38"/>
  <c r="BX161" i="38"/>
  <c r="BW161" i="38"/>
  <c r="BV161" i="38"/>
  <c r="BU161" i="38"/>
  <c r="BT161" i="38"/>
  <c r="BS161" i="38"/>
  <c r="BR161" i="38"/>
  <c r="BQ161" i="38"/>
  <c r="BP161" i="38"/>
  <c r="BO161" i="38"/>
  <c r="CF160" i="38"/>
  <c r="CE160" i="38"/>
  <c r="CD160" i="38"/>
  <c r="CC160" i="38"/>
  <c r="CB160" i="38"/>
  <c r="CA160" i="38"/>
  <c r="BZ160" i="38"/>
  <c r="BY160" i="38"/>
  <c r="BX160" i="38"/>
  <c r="BW160" i="38"/>
  <c r="BV160" i="38"/>
  <c r="BU160" i="38"/>
  <c r="BT160" i="38"/>
  <c r="BS160" i="38"/>
  <c r="BR160" i="38"/>
  <c r="BQ160" i="38"/>
  <c r="BP160" i="38"/>
  <c r="BO160" i="38"/>
  <c r="CF159" i="38"/>
  <c r="CE159" i="38"/>
  <c r="CD159" i="38"/>
  <c r="CC159" i="38"/>
  <c r="CB159" i="38"/>
  <c r="CA159" i="38"/>
  <c r="BZ159" i="38"/>
  <c r="BY159" i="38"/>
  <c r="BX159" i="38"/>
  <c r="BW159" i="38"/>
  <c r="BV159" i="38"/>
  <c r="BU159" i="38"/>
  <c r="BT159" i="38"/>
  <c r="BS159" i="38"/>
  <c r="BR159" i="38"/>
  <c r="BQ159" i="38"/>
  <c r="BP159" i="38"/>
  <c r="BO159" i="38"/>
  <c r="CI158" i="38"/>
  <c r="CH158" i="38"/>
  <c r="CG158" i="38"/>
  <c r="CF158" i="38"/>
  <c r="CE158" i="38"/>
  <c r="CD158" i="38"/>
  <c r="CC158" i="38"/>
  <c r="CB158" i="38"/>
  <c r="CA158" i="38"/>
  <c r="BZ158" i="38"/>
  <c r="BY158" i="38"/>
  <c r="BX158" i="38"/>
  <c r="BW158" i="38"/>
  <c r="BV158" i="38"/>
  <c r="BU158" i="38"/>
  <c r="BT158" i="38"/>
  <c r="BS158" i="38"/>
  <c r="BR158" i="38"/>
  <c r="BQ158" i="38"/>
  <c r="BP158" i="38"/>
  <c r="BO158" i="38"/>
  <c r="AI176" i="38"/>
  <c r="AJ176" i="38"/>
  <c r="AK176" i="38"/>
  <c r="AL176" i="38"/>
  <c r="AM176" i="38"/>
  <c r="AN176" i="38"/>
  <c r="AO176" i="38"/>
  <c r="AP176" i="38"/>
  <c r="AQ176" i="38"/>
  <c r="AR176" i="38"/>
  <c r="AS176" i="38"/>
  <c r="AT176" i="38"/>
  <c r="AU176" i="38"/>
  <c r="AV176" i="38"/>
  <c r="AW176" i="38"/>
  <c r="AX176" i="38"/>
  <c r="AY176" i="38"/>
  <c r="AZ176" i="38"/>
  <c r="W159" i="38"/>
  <c r="CI159" i="38" s="1"/>
  <c r="W160" i="38"/>
  <c r="CI160" i="38" s="1"/>
  <c r="W161" i="38"/>
  <c r="W162" i="38"/>
  <c r="CI162" i="38" s="1"/>
  <c r="W163" i="38"/>
  <c r="CI163" i="38" s="1"/>
  <c r="W164" i="38"/>
  <c r="W165" i="38"/>
  <c r="CI165" i="38" s="1"/>
  <c r="W166" i="38"/>
  <c r="CI166" i="38" s="1"/>
  <c r="W167" i="38"/>
  <c r="CI167" i="38" s="1"/>
  <c r="W168" i="38"/>
  <c r="CI168" i="38" s="1"/>
  <c r="W169" i="38"/>
  <c r="CI169" i="38" s="1"/>
  <c r="W170" i="38"/>
  <c r="CI170" i="38" s="1"/>
  <c r="W171" i="38"/>
  <c r="CI171" i="38" s="1"/>
  <c r="W172" i="38"/>
  <c r="W173" i="38"/>
  <c r="CI173" i="38" s="1"/>
  <c r="W174" i="38"/>
  <c r="CI174" i="38" s="1"/>
  <c r="W175" i="38"/>
  <c r="CI175" i="38" s="1"/>
  <c r="W176" i="38"/>
  <c r="CI176" i="38" s="1"/>
  <c r="W177" i="38"/>
  <c r="W158" i="38"/>
  <c r="V158" i="38"/>
  <c r="V159" i="38"/>
  <c r="CH159" i="38" s="1"/>
  <c r="V160" i="38"/>
  <c r="CH160" i="38" s="1"/>
  <c r="V161" i="38"/>
  <c r="V162" i="38"/>
  <c r="CH162" i="38" s="1"/>
  <c r="V163" i="38"/>
  <c r="CH163" i="38" s="1"/>
  <c r="V164" i="38"/>
  <c r="CH164" i="38" s="1"/>
  <c r="V165" i="38"/>
  <c r="CH165" i="38" s="1"/>
  <c r="V166" i="38"/>
  <c r="CH166" i="38" s="1"/>
  <c r="V167" i="38"/>
  <c r="CH167" i="38" s="1"/>
  <c r="V168" i="38"/>
  <c r="CH168" i="38" s="1"/>
  <c r="V169" i="38"/>
  <c r="V170" i="38"/>
  <c r="CH170" i="38" s="1"/>
  <c r="V171" i="38"/>
  <c r="CH171" i="38" s="1"/>
  <c r="V172" i="38"/>
  <c r="CH172" i="38" s="1"/>
  <c r="V173" i="38"/>
  <c r="CH173" i="38" s="1"/>
  <c r="V174" i="38"/>
  <c r="CH174" i="38" s="1"/>
  <c r="V175" i="38"/>
  <c r="CH175" i="38" s="1"/>
  <c r="V176" i="38"/>
  <c r="BB176" i="38" s="1"/>
  <c r="V177" i="38"/>
  <c r="U159" i="38"/>
  <c r="CG159" i="38" s="1"/>
  <c r="U160" i="38"/>
  <c r="CG160" i="38" s="1"/>
  <c r="U161" i="38"/>
  <c r="CG161" i="38" s="1"/>
  <c r="U162" i="38"/>
  <c r="CG162" i="38" s="1"/>
  <c r="U163" i="38"/>
  <c r="CG163" i="38" s="1"/>
  <c r="U164" i="38"/>
  <c r="CG164" i="38" s="1"/>
  <c r="U165" i="38"/>
  <c r="CG165" i="38" s="1"/>
  <c r="U166" i="38"/>
  <c r="U167" i="38"/>
  <c r="CG167" i="38" s="1"/>
  <c r="U168" i="38"/>
  <c r="CG168" i="38" s="1"/>
  <c r="U169" i="38"/>
  <c r="CG169" i="38" s="1"/>
  <c r="U170" i="38"/>
  <c r="CG170" i="38" s="1"/>
  <c r="U171" i="38"/>
  <c r="CG171" i="38" s="1"/>
  <c r="U172" i="38"/>
  <c r="CG172" i="38" s="1"/>
  <c r="U173" i="38"/>
  <c r="CG173" i="38" s="1"/>
  <c r="U174" i="38"/>
  <c r="U175" i="38"/>
  <c r="G20" i="88" s="1"/>
  <c r="V20" i="88" s="1"/>
  <c r="U176" i="38"/>
  <c r="G21" i="88" s="1"/>
  <c r="U177" i="38"/>
  <c r="U158" i="38"/>
  <c r="CD142" i="38"/>
  <c r="CC142" i="38"/>
  <c r="CB142" i="38"/>
  <c r="BZ142" i="38"/>
  <c r="BY142" i="38"/>
  <c r="BX142" i="38"/>
  <c r="BV142" i="38"/>
  <c r="BU142" i="38"/>
  <c r="BT142" i="38"/>
  <c r="BR142" i="38"/>
  <c r="BQ142" i="38"/>
  <c r="BP142" i="38"/>
  <c r="CD141" i="38"/>
  <c r="CC141" i="38"/>
  <c r="CB141" i="38"/>
  <c r="BZ141" i="38"/>
  <c r="BY141" i="38"/>
  <c r="BX141" i="38"/>
  <c r="BV141" i="38"/>
  <c r="BU141" i="38"/>
  <c r="BT141" i="38"/>
  <c r="BR141" i="38"/>
  <c r="BQ141" i="38"/>
  <c r="BP141" i="38"/>
  <c r="CF140" i="38"/>
  <c r="CD140" i="38"/>
  <c r="CC140" i="38"/>
  <c r="CB140" i="38"/>
  <c r="BZ140" i="38"/>
  <c r="BY140" i="38"/>
  <c r="BX140" i="38"/>
  <c r="BV140" i="38"/>
  <c r="BU140" i="38"/>
  <c r="BT140" i="38"/>
  <c r="BR140" i="38"/>
  <c r="BQ140" i="38"/>
  <c r="BP140" i="38"/>
  <c r="CD139" i="38"/>
  <c r="CC139" i="38"/>
  <c r="CB139" i="38"/>
  <c r="BZ139" i="38"/>
  <c r="BY139" i="38"/>
  <c r="BX139" i="38"/>
  <c r="BV139" i="38"/>
  <c r="BU139" i="38"/>
  <c r="BT139" i="38"/>
  <c r="BR139" i="38"/>
  <c r="BQ139" i="38"/>
  <c r="BP139" i="38"/>
  <c r="CF138" i="38"/>
  <c r="CD138" i="38"/>
  <c r="CC138" i="38"/>
  <c r="CB138" i="38"/>
  <c r="BZ138" i="38"/>
  <c r="BY138" i="38"/>
  <c r="BX138" i="38"/>
  <c r="BV138" i="38"/>
  <c r="BU138" i="38"/>
  <c r="BT138" i="38"/>
  <c r="BR138" i="38"/>
  <c r="BQ138" i="38"/>
  <c r="BP138" i="38"/>
  <c r="CD137" i="38"/>
  <c r="CC137" i="38"/>
  <c r="CB137" i="38"/>
  <c r="BZ137" i="38"/>
  <c r="BY137" i="38"/>
  <c r="BX137" i="38"/>
  <c r="BV137" i="38"/>
  <c r="BU137" i="38"/>
  <c r="BT137" i="38"/>
  <c r="BR137" i="38"/>
  <c r="BQ137" i="38"/>
  <c r="BP137" i="38"/>
  <c r="CD136" i="38"/>
  <c r="CC136" i="38"/>
  <c r="CB136" i="38"/>
  <c r="BZ136" i="38"/>
  <c r="BY136" i="38"/>
  <c r="BX136" i="38"/>
  <c r="BV136" i="38"/>
  <c r="BU136" i="38"/>
  <c r="BT136" i="38"/>
  <c r="BR136" i="38"/>
  <c r="BQ136" i="38"/>
  <c r="BP136" i="38"/>
  <c r="CD135" i="38"/>
  <c r="CC135" i="38"/>
  <c r="CB135" i="38"/>
  <c r="BZ135" i="38"/>
  <c r="BY135" i="38"/>
  <c r="BX135" i="38"/>
  <c r="BW135" i="38"/>
  <c r="BV135" i="38"/>
  <c r="BU135" i="38"/>
  <c r="BT135" i="38"/>
  <c r="BR135" i="38"/>
  <c r="BQ135" i="38"/>
  <c r="BP135" i="38"/>
  <c r="BO135" i="38"/>
  <c r="CD134" i="38"/>
  <c r="CC134" i="38"/>
  <c r="CB134" i="38"/>
  <c r="CA134" i="38"/>
  <c r="BZ134" i="38"/>
  <c r="BY134" i="38"/>
  <c r="BX134" i="38"/>
  <c r="BV134" i="38"/>
  <c r="BU134" i="38"/>
  <c r="BT134" i="38"/>
  <c r="BR134" i="38"/>
  <c r="BQ134" i="38"/>
  <c r="BP134" i="38"/>
  <c r="CE133" i="38"/>
  <c r="CD133" i="38"/>
  <c r="CC133" i="38"/>
  <c r="CB133" i="38"/>
  <c r="BZ133" i="38"/>
  <c r="BY133" i="38"/>
  <c r="BX133" i="38"/>
  <c r="BW133" i="38"/>
  <c r="BV133" i="38"/>
  <c r="BU133" i="38"/>
  <c r="BT133" i="38"/>
  <c r="BR133" i="38"/>
  <c r="BQ133" i="38"/>
  <c r="BP133" i="38"/>
  <c r="BO133" i="38"/>
  <c r="CD132" i="38"/>
  <c r="CC132" i="38"/>
  <c r="CB132" i="38"/>
  <c r="CA132" i="38"/>
  <c r="BZ132" i="38"/>
  <c r="BY132" i="38"/>
  <c r="BX132" i="38"/>
  <c r="BV132" i="38"/>
  <c r="BU132" i="38"/>
  <c r="BT132" i="38"/>
  <c r="BS132" i="38"/>
  <c r="BR132" i="38"/>
  <c r="BQ132" i="38"/>
  <c r="BP132" i="38"/>
  <c r="CD131" i="38"/>
  <c r="CC131" i="38"/>
  <c r="CB131" i="38"/>
  <c r="BZ131" i="38"/>
  <c r="BY131" i="38"/>
  <c r="BX131" i="38"/>
  <c r="BW131" i="38"/>
  <c r="BV131" i="38"/>
  <c r="BU131" i="38"/>
  <c r="BT131" i="38"/>
  <c r="BR131" i="38"/>
  <c r="BQ131" i="38"/>
  <c r="BP131" i="38"/>
  <c r="CD130" i="38"/>
  <c r="CC130" i="38"/>
  <c r="CB130" i="38"/>
  <c r="CA130" i="38"/>
  <c r="BZ130" i="38"/>
  <c r="BY130" i="38"/>
  <c r="BX130" i="38"/>
  <c r="BV130" i="38"/>
  <c r="BU130" i="38"/>
  <c r="BT130" i="38"/>
  <c r="BS130" i="38"/>
  <c r="BR130" i="38"/>
  <c r="BQ130" i="38"/>
  <c r="BP130" i="38"/>
  <c r="CE129" i="38"/>
  <c r="CD129" i="38"/>
  <c r="CC129" i="38"/>
  <c r="CB129" i="38"/>
  <c r="BZ129" i="38"/>
  <c r="BY129" i="38"/>
  <c r="BX129" i="38"/>
  <c r="BW129" i="38"/>
  <c r="BV129" i="38"/>
  <c r="BU129" i="38"/>
  <c r="BT129" i="38"/>
  <c r="BR129" i="38"/>
  <c r="BQ129" i="38"/>
  <c r="BP129" i="38"/>
  <c r="BO129" i="38"/>
  <c r="CD128" i="38"/>
  <c r="CC128" i="38"/>
  <c r="CB128" i="38"/>
  <c r="CA128" i="38"/>
  <c r="BZ128" i="38"/>
  <c r="BY128" i="38"/>
  <c r="BX128" i="38"/>
  <c r="BV128" i="38"/>
  <c r="BU128" i="38"/>
  <c r="BT128" i="38"/>
  <c r="BS128" i="38"/>
  <c r="BR128" i="38"/>
  <c r="BQ128" i="38"/>
  <c r="BP128" i="38"/>
  <c r="CD127" i="38"/>
  <c r="CC127" i="38"/>
  <c r="CB127" i="38"/>
  <c r="BZ127" i="38"/>
  <c r="BY127" i="38"/>
  <c r="BX127" i="38"/>
  <c r="BW127" i="38"/>
  <c r="BV127" i="38"/>
  <c r="BU127" i="38"/>
  <c r="BT127" i="38"/>
  <c r="BR127" i="38"/>
  <c r="BQ127" i="38"/>
  <c r="BP127" i="38"/>
  <c r="BO127" i="38"/>
  <c r="CD126" i="38"/>
  <c r="CC126" i="38"/>
  <c r="CB126" i="38"/>
  <c r="CA126" i="38"/>
  <c r="BZ126" i="38"/>
  <c r="BY126" i="38"/>
  <c r="BX126" i="38"/>
  <c r="BV126" i="38"/>
  <c r="BU126" i="38"/>
  <c r="BT126" i="38"/>
  <c r="BR126" i="38"/>
  <c r="BQ126" i="38"/>
  <c r="BP126" i="38"/>
  <c r="CF125" i="38"/>
  <c r="CE125" i="38"/>
  <c r="CD125" i="38"/>
  <c r="CC125" i="38"/>
  <c r="CB125" i="38"/>
  <c r="BZ125" i="38"/>
  <c r="BY125" i="38"/>
  <c r="BX125" i="38"/>
  <c r="BW125" i="38"/>
  <c r="BV125" i="38"/>
  <c r="BU125" i="38"/>
  <c r="BT125" i="38"/>
  <c r="BR125" i="38"/>
  <c r="BQ125" i="38"/>
  <c r="BP125" i="38"/>
  <c r="BO125" i="38"/>
  <c r="CD124" i="38"/>
  <c r="CC124" i="38"/>
  <c r="CB124" i="38"/>
  <c r="CA124" i="38"/>
  <c r="BZ124" i="38"/>
  <c r="BY124" i="38"/>
  <c r="BX124" i="38"/>
  <c r="BV124" i="38"/>
  <c r="BU124" i="38"/>
  <c r="BT124" i="38"/>
  <c r="BS124" i="38"/>
  <c r="BR124" i="38"/>
  <c r="BQ124" i="38"/>
  <c r="BP124" i="38"/>
  <c r="AJ142" i="38"/>
  <c r="AK142" i="38"/>
  <c r="AL142" i="38"/>
  <c r="AN142" i="38"/>
  <c r="AO142" i="38"/>
  <c r="AP142" i="38"/>
  <c r="AR142" i="38"/>
  <c r="AS142" i="38"/>
  <c r="AT142" i="38"/>
  <c r="AU142" i="38"/>
  <c r="AV142" i="38"/>
  <c r="AW142" i="38"/>
  <c r="AX142" i="38"/>
  <c r="V125" i="38"/>
  <c r="CH125" i="38" s="1"/>
  <c r="V126" i="38"/>
  <c r="CH126" i="38" s="1"/>
  <c r="V127" i="38"/>
  <c r="CH127" i="38" s="1"/>
  <c r="V128" i="38"/>
  <c r="CH128" i="38" s="1"/>
  <c r="V129" i="38"/>
  <c r="CH129" i="38" s="1"/>
  <c r="V130" i="38"/>
  <c r="CH130" i="38" s="1"/>
  <c r="V131" i="38"/>
  <c r="CH131" i="38" s="1"/>
  <c r="V132" i="38"/>
  <c r="CH132" i="38" s="1"/>
  <c r="V133" i="38"/>
  <c r="CH133" i="38" s="1"/>
  <c r="V134" i="38"/>
  <c r="CH134" i="38" s="1"/>
  <c r="V135" i="38"/>
  <c r="CH135" i="38" s="1"/>
  <c r="V136" i="38"/>
  <c r="CH136" i="38" s="1"/>
  <c r="V137" i="38"/>
  <c r="CH137" i="38" s="1"/>
  <c r="V138" i="38"/>
  <c r="CH138" i="38" s="1"/>
  <c r="V139" i="38"/>
  <c r="CH139" i="38" s="1"/>
  <c r="V140" i="38"/>
  <c r="CH140" i="38" s="1"/>
  <c r="V141" i="38"/>
  <c r="CH141" i="38" s="1"/>
  <c r="V142" i="38"/>
  <c r="CH142" i="38" s="1"/>
  <c r="V143" i="38"/>
  <c r="V124" i="38"/>
  <c r="CH124" i="38" s="1"/>
  <c r="U125" i="38"/>
  <c r="CG125" i="38" s="1"/>
  <c r="U126" i="38"/>
  <c r="CG126" i="38" s="1"/>
  <c r="U127" i="38"/>
  <c r="CG127" i="38" s="1"/>
  <c r="U128" i="38"/>
  <c r="CG128" i="38" s="1"/>
  <c r="U129" i="38"/>
  <c r="CG129" i="38" s="1"/>
  <c r="U130" i="38"/>
  <c r="CG130" i="38" s="1"/>
  <c r="U131" i="38"/>
  <c r="CG131" i="38" s="1"/>
  <c r="U132" i="38"/>
  <c r="CG132" i="38" s="1"/>
  <c r="U133" i="38"/>
  <c r="CG133" i="38" s="1"/>
  <c r="U134" i="38"/>
  <c r="CG134" i="38" s="1"/>
  <c r="U135" i="38"/>
  <c r="CG135" i="38" s="1"/>
  <c r="U136" i="38"/>
  <c r="CG136" i="38" s="1"/>
  <c r="U137" i="38"/>
  <c r="CG137" i="38" s="1"/>
  <c r="U138" i="38"/>
  <c r="CG138" i="38" s="1"/>
  <c r="U139" i="38"/>
  <c r="CG139" i="38" s="1"/>
  <c r="U140" i="38"/>
  <c r="CG140" i="38" s="1"/>
  <c r="U141" i="38"/>
  <c r="CG141" i="38" s="1"/>
  <c r="U142" i="38"/>
  <c r="CG142" i="38" s="1"/>
  <c r="U143" i="38"/>
  <c r="U124" i="38"/>
  <c r="CG124" i="38" s="1"/>
  <c r="S143" i="38"/>
  <c r="T125" i="38"/>
  <c r="T126" i="38"/>
  <c r="CF126" i="38" s="1"/>
  <c r="T127" i="38"/>
  <c r="CF127" i="38" s="1"/>
  <c r="T128" i="38"/>
  <c r="CF128" i="38" s="1"/>
  <c r="T129" i="38"/>
  <c r="CF129" i="38" s="1"/>
  <c r="T130" i="38"/>
  <c r="CF130" i="38" s="1"/>
  <c r="T131" i="38"/>
  <c r="CF131" i="38" s="1"/>
  <c r="T132" i="38"/>
  <c r="CF132" i="38" s="1"/>
  <c r="T133" i="38"/>
  <c r="CF133" i="38" s="1"/>
  <c r="T134" i="38"/>
  <c r="CF134" i="38" s="1"/>
  <c r="T135" i="38"/>
  <c r="CF135" i="38" s="1"/>
  <c r="T136" i="38"/>
  <c r="D28" i="71" s="1"/>
  <c r="T137" i="38"/>
  <c r="CF137" i="38" s="1"/>
  <c r="T138" i="38"/>
  <c r="T139" i="38"/>
  <c r="CF139" i="38" s="1"/>
  <c r="T140" i="38"/>
  <c r="T141" i="38"/>
  <c r="CF141" i="38" s="1"/>
  <c r="T142" i="38"/>
  <c r="T143" i="38"/>
  <c r="T124" i="38"/>
  <c r="CF124" i="38" s="1"/>
  <c r="O142" i="38"/>
  <c r="CA142" i="38" s="1"/>
  <c r="O141" i="38"/>
  <c r="CA141" i="38" s="1"/>
  <c r="O140" i="38"/>
  <c r="CA140" i="38" s="1"/>
  <c r="O139" i="38"/>
  <c r="CA139" i="38" s="1"/>
  <c r="O138" i="38"/>
  <c r="CA138" i="38" s="1"/>
  <c r="O137" i="38"/>
  <c r="CA137" i="38" s="1"/>
  <c r="O136" i="38"/>
  <c r="CA136" i="38" s="1"/>
  <c r="O135" i="38"/>
  <c r="CA135" i="38" s="1"/>
  <c r="O134" i="38"/>
  <c r="O133" i="38"/>
  <c r="CA133" i="38" s="1"/>
  <c r="O132" i="38"/>
  <c r="O131" i="38"/>
  <c r="CA131" i="38" s="1"/>
  <c r="O130" i="38"/>
  <c r="O129" i="38"/>
  <c r="CA129" i="38" s="1"/>
  <c r="O128" i="38"/>
  <c r="O127" i="38"/>
  <c r="CA127" i="38" s="1"/>
  <c r="O126" i="38"/>
  <c r="O125" i="38"/>
  <c r="CA125" i="38" s="1"/>
  <c r="O124" i="38"/>
  <c r="K142" i="38"/>
  <c r="BW142" i="38" s="1"/>
  <c r="K141" i="38"/>
  <c r="BW141" i="38" s="1"/>
  <c r="K140" i="38"/>
  <c r="BW140" i="38" s="1"/>
  <c r="K139" i="38"/>
  <c r="BW139" i="38" s="1"/>
  <c r="K138" i="38"/>
  <c r="BW138" i="38" s="1"/>
  <c r="K137" i="38"/>
  <c r="BW137" i="38" s="1"/>
  <c r="K136" i="38"/>
  <c r="BW136" i="38" s="1"/>
  <c r="K135" i="38"/>
  <c r="K134" i="38"/>
  <c r="BW134" i="38" s="1"/>
  <c r="K133" i="38"/>
  <c r="K132" i="38"/>
  <c r="BW132" i="38" s="1"/>
  <c r="K131" i="38"/>
  <c r="K130" i="38"/>
  <c r="BW130" i="38" s="1"/>
  <c r="K129" i="38"/>
  <c r="K128" i="38"/>
  <c r="BW128" i="38" s="1"/>
  <c r="K127" i="38"/>
  <c r="K126" i="38"/>
  <c r="BW126" i="38" s="1"/>
  <c r="K125" i="38"/>
  <c r="K124" i="38"/>
  <c r="BW124" i="38" s="1"/>
  <c r="G124" i="38"/>
  <c r="G142" i="38"/>
  <c r="AM142" i="38" s="1"/>
  <c r="G141" i="38"/>
  <c r="BS141" i="38" s="1"/>
  <c r="G140" i="38"/>
  <c r="BS140" i="38" s="1"/>
  <c r="G139" i="38"/>
  <c r="BS139" i="38" s="1"/>
  <c r="G138" i="38"/>
  <c r="BS138" i="38" s="1"/>
  <c r="G137" i="38"/>
  <c r="BS137" i="38" s="1"/>
  <c r="G136" i="38"/>
  <c r="BS136" i="38" s="1"/>
  <c r="G135" i="38"/>
  <c r="BS135" i="38" s="1"/>
  <c r="G134" i="38"/>
  <c r="BS134" i="38" s="1"/>
  <c r="G133" i="38"/>
  <c r="BS133" i="38" s="1"/>
  <c r="G132" i="38"/>
  <c r="G131" i="38"/>
  <c r="BS131" i="38" s="1"/>
  <c r="G130" i="38"/>
  <c r="G129" i="38"/>
  <c r="BS129" i="38" s="1"/>
  <c r="G128" i="38"/>
  <c r="G127" i="38"/>
  <c r="BS127" i="38" s="1"/>
  <c r="G126" i="38"/>
  <c r="BS126" i="38" s="1"/>
  <c r="G125" i="38"/>
  <c r="BS125" i="38" s="1"/>
  <c r="C125" i="38"/>
  <c r="S125" i="38" s="1"/>
  <c r="C126" i="38"/>
  <c r="BO126" i="38" s="1"/>
  <c r="C127" i="38"/>
  <c r="C128" i="38"/>
  <c r="C129" i="38"/>
  <c r="S129" i="38" s="1"/>
  <c r="C130" i="38"/>
  <c r="C131" i="38"/>
  <c r="S131" i="38" s="1"/>
  <c r="CE131" i="38" s="1"/>
  <c r="C132" i="38"/>
  <c r="BO132" i="38" s="1"/>
  <c r="C133" i="38"/>
  <c r="S133" i="38" s="1"/>
  <c r="C134" i="38"/>
  <c r="BO134" i="38" s="1"/>
  <c r="C135" i="38"/>
  <c r="C136" i="38"/>
  <c r="BO136" i="38" s="1"/>
  <c r="C137" i="38"/>
  <c r="S137" i="38" s="1"/>
  <c r="CE137" i="38" s="1"/>
  <c r="C138" i="38"/>
  <c r="C139" i="38"/>
  <c r="S139" i="38" s="1"/>
  <c r="CE139" i="38" s="1"/>
  <c r="C140" i="38"/>
  <c r="C141" i="38"/>
  <c r="S141" i="38" s="1"/>
  <c r="CE141" i="38" s="1"/>
  <c r="C142" i="38"/>
  <c r="C124" i="38"/>
  <c r="CF107" i="38"/>
  <c r="CE107" i="38"/>
  <c r="CD107" i="38"/>
  <c r="CC107" i="38"/>
  <c r="CB107" i="38"/>
  <c r="CA107" i="38"/>
  <c r="BZ107" i="38"/>
  <c r="BY107" i="38"/>
  <c r="BX107" i="38"/>
  <c r="BW107" i="38"/>
  <c r="BV107" i="38"/>
  <c r="BU107" i="38"/>
  <c r="BT107" i="38"/>
  <c r="BS107" i="38"/>
  <c r="BR107" i="38"/>
  <c r="BQ107" i="38"/>
  <c r="BP107" i="38"/>
  <c r="BO107" i="38"/>
  <c r="CI106" i="38"/>
  <c r="CF106" i="38"/>
  <c r="CE106" i="38"/>
  <c r="CD106" i="38"/>
  <c r="CC106" i="38"/>
  <c r="CB106" i="38"/>
  <c r="CA106" i="38"/>
  <c r="BZ106" i="38"/>
  <c r="BY106" i="38"/>
  <c r="BX106" i="38"/>
  <c r="BW106" i="38"/>
  <c r="BV106" i="38"/>
  <c r="BU106" i="38"/>
  <c r="BT106" i="38"/>
  <c r="BS106" i="38"/>
  <c r="BR106" i="38"/>
  <c r="BQ106" i="38"/>
  <c r="BP106" i="38"/>
  <c r="BO106" i="38"/>
  <c r="CF105" i="38"/>
  <c r="CE105" i="38"/>
  <c r="CD105" i="38"/>
  <c r="CC105" i="38"/>
  <c r="CB105" i="38"/>
  <c r="CA105" i="38"/>
  <c r="BZ105" i="38"/>
  <c r="BY105" i="38"/>
  <c r="BX105" i="38"/>
  <c r="BW105" i="38"/>
  <c r="BV105" i="38"/>
  <c r="BU105" i="38"/>
  <c r="BT105" i="38"/>
  <c r="BS105" i="38"/>
  <c r="BR105" i="38"/>
  <c r="BQ105" i="38"/>
  <c r="BP105" i="38"/>
  <c r="BO105" i="38"/>
  <c r="CI104" i="38"/>
  <c r="CF104" i="38"/>
  <c r="CE104" i="38"/>
  <c r="CD104" i="38"/>
  <c r="CC104" i="38"/>
  <c r="CB104" i="38"/>
  <c r="CA104" i="38"/>
  <c r="BZ104" i="38"/>
  <c r="BY104" i="38"/>
  <c r="BX104" i="38"/>
  <c r="BW104" i="38"/>
  <c r="BV104" i="38"/>
  <c r="BU104" i="38"/>
  <c r="BT104" i="38"/>
  <c r="BS104" i="38"/>
  <c r="BR104" i="38"/>
  <c r="BQ104" i="38"/>
  <c r="BP104" i="38"/>
  <c r="BO104" i="38"/>
  <c r="CH103" i="38"/>
  <c r="CF103" i="38"/>
  <c r="CE103" i="38"/>
  <c r="CD103" i="38"/>
  <c r="CC103" i="38"/>
  <c r="CB103" i="38"/>
  <c r="CA103" i="38"/>
  <c r="BZ103" i="38"/>
  <c r="BY103" i="38"/>
  <c r="BX103" i="38"/>
  <c r="BW103" i="38"/>
  <c r="BV103" i="38"/>
  <c r="BU103" i="38"/>
  <c r="BT103" i="38"/>
  <c r="BS103" i="38"/>
  <c r="BR103" i="38"/>
  <c r="BQ103" i="38"/>
  <c r="BP103" i="38"/>
  <c r="BO103" i="38"/>
  <c r="CF102" i="38"/>
  <c r="CE102" i="38"/>
  <c r="CD102" i="38"/>
  <c r="CC102" i="38"/>
  <c r="CB102" i="38"/>
  <c r="CA102" i="38"/>
  <c r="BZ102" i="38"/>
  <c r="BY102" i="38"/>
  <c r="BX102" i="38"/>
  <c r="BW102" i="38"/>
  <c r="BV102" i="38"/>
  <c r="BU102" i="38"/>
  <c r="BT102" i="38"/>
  <c r="BS102" i="38"/>
  <c r="BR102" i="38"/>
  <c r="BQ102" i="38"/>
  <c r="BP102" i="38"/>
  <c r="BO102" i="38"/>
  <c r="CH101" i="38"/>
  <c r="CF101" i="38"/>
  <c r="CE101" i="38"/>
  <c r="CD101" i="38"/>
  <c r="CC101" i="38"/>
  <c r="CB101" i="38"/>
  <c r="CA101" i="38"/>
  <c r="BZ101" i="38"/>
  <c r="BY101" i="38"/>
  <c r="BX101" i="38"/>
  <c r="BW101" i="38"/>
  <c r="BV101" i="38"/>
  <c r="BU101" i="38"/>
  <c r="BT101" i="38"/>
  <c r="BS101" i="38"/>
  <c r="BR101" i="38"/>
  <c r="BQ101" i="38"/>
  <c r="BP101" i="38"/>
  <c r="BO101" i="38"/>
  <c r="CG100" i="38"/>
  <c r="CF100" i="38"/>
  <c r="CE100" i="38"/>
  <c r="CD100" i="38"/>
  <c r="CC100" i="38"/>
  <c r="CB100" i="38"/>
  <c r="CA100" i="38"/>
  <c r="BZ100" i="38"/>
  <c r="BY100" i="38"/>
  <c r="BX100" i="38"/>
  <c r="BW100" i="38"/>
  <c r="BV100" i="38"/>
  <c r="BU100" i="38"/>
  <c r="BT100" i="38"/>
  <c r="BS100" i="38"/>
  <c r="BR100" i="38"/>
  <c r="BQ100" i="38"/>
  <c r="BP100" i="38"/>
  <c r="BO100" i="38"/>
  <c r="CF99" i="38"/>
  <c r="CE99" i="38"/>
  <c r="CD99" i="38"/>
  <c r="CC99" i="38"/>
  <c r="CB99" i="38"/>
  <c r="CA99" i="38"/>
  <c r="BZ99" i="38"/>
  <c r="BY99" i="38"/>
  <c r="BX99" i="38"/>
  <c r="BW99" i="38"/>
  <c r="BV99" i="38"/>
  <c r="BU99" i="38"/>
  <c r="BT99" i="38"/>
  <c r="BS99" i="38"/>
  <c r="BR99" i="38"/>
  <c r="BQ99" i="38"/>
  <c r="BP99" i="38"/>
  <c r="BO99" i="38"/>
  <c r="CI98" i="38"/>
  <c r="CG98" i="38"/>
  <c r="CF98" i="38"/>
  <c r="CE98" i="38"/>
  <c r="CD98" i="38"/>
  <c r="CC98" i="38"/>
  <c r="CB98" i="38"/>
  <c r="CA98" i="38"/>
  <c r="BZ98" i="38"/>
  <c r="BY98" i="38"/>
  <c r="BX98" i="38"/>
  <c r="BW98" i="38"/>
  <c r="BV98" i="38"/>
  <c r="BU98" i="38"/>
  <c r="BT98" i="38"/>
  <c r="BS98" i="38"/>
  <c r="BR98" i="38"/>
  <c r="BQ98" i="38"/>
  <c r="BP98" i="38"/>
  <c r="BO98" i="38"/>
  <c r="CF97" i="38"/>
  <c r="CE97" i="38"/>
  <c r="CD97" i="38"/>
  <c r="CC97" i="38"/>
  <c r="CB97" i="38"/>
  <c r="CA97" i="38"/>
  <c r="BZ97" i="38"/>
  <c r="BY97" i="38"/>
  <c r="BX97" i="38"/>
  <c r="BW97" i="38"/>
  <c r="BV97" i="38"/>
  <c r="BU97" i="38"/>
  <c r="BT97" i="38"/>
  <c r="BS97" i="38"/>
  <c r="BR97" i="38"/>
  <c r="BQ97" i="38"/>
  <c r="BP97" i="38"/>
  <c r="BO97" i="38"/>
  <c r="CI96" i="38"/>
  <c r="CF96" i="38"/>
  <c r="CE96" i="38"/>
  <c r="CD96" i="38"/>
  <c r="CC96" i="38"/>
  <c r="CB96" i="38"/>
  <c r="CA96" i="38"/>
  <c r="BZ96" i="38"/>
  <c r="BY96" i="38"/>
  <c r="BX96" i="38"/>
  <c r="BW96" i="38"/>
  <c r="BV96" i="38"/>
  <c r="BU96" i="38"/>
  <c r="BT96" i="38"/>
  <c r="BS96" i="38"/>
  <c r="BR96" i="38"/>
  <c r="BQ96" i="38"/>
  <c r="BP96" i="38"/>
  <c r="BO96" i="38"/>
  <c r="CH95" i="38"/>
  <c r="CF95" i="38"/>
  <c r="CE95" i="38"/>
  <c r="CD95" i="38"/>
  <c r="CC95" i="38"/>
  <c r="CB95" i="38"/>
  <c r="CA95" i="38"/>
  <c r="BZ95" i="38"/>
  <c r="BY95" i="38"/>
  <c r="BX95" i="38"/>
  <c r="BW95" i="38"/>
  <c r="BV95" i="38"/>
  <c r="BU95" i="38"/>
  <c r="BT95" i="38"/>
  <c r="BS95" i="38"/>
  <c r="BR95" i="38"/>
  <c r="BQ95" i="38"/>
  <c r="BP95" i="38"/>
  <c r="BO95" i="38"/>
  <c r="CF94" i="38"/>
  <c r="CE94" i="38"/>
  <c r="CD94" i="38"/>
  <c r="CC94" i="38"/>
  <c r="CB94" i="38"/>
  <c r="CA94" i="38"/>
  <c r="BZ94" i="38"/>
  <c r="BY94" i="38"/>
  <c r="BX94" i="38"/>
  <c r="BW94" i="38"/>
  <c r="BV94" i="38"/>
  <c r="BU94" i="38"/>
  <c r="BT94" i="38"/>
  <c r="BS94" i="38"/>
  <c r="BR94" i="38"/>
  <c r="BQ94" i="38"/>
  <c r="BP94" i="38"/>
  <c r="BO94" i="38"/>
  <c r="CH93" i="38"/>
  <c r="CF93" i="38"/>
  <c r="CE93" i="38"/>
  <c r="CD93" i="38"/>
  <c r="CC93" i="38"/>
  <c r="CB93" i="38"/>
  <c r="CA93" i="38"/>
  <c r="BZ93" i="38"/>
  <c r="BY93" i="38"/>
  <c r="BX93" i="38"/>
  <c r="BW93" i="38"/>
  <c r="BV93" i="38"/>
  <c r="BU93" i="38"/>
  <c r="BT93" i="38"/>
  <c r="BS93" i="38"/>
  <c r="BR93" i="38"/>
  <c r="BQ93" i="38"/>
  <c r="BP93" i="38"/>
  <c r="BO93" i="38"/>
  <c r="CG92" i="38"/>
  <c r="CF92" i="38"/>
  <c r="CE92" i="38"/>
  <c r="CD92" i="38"/>
  <c r="CC92" i="38"/>
  <c r="CB92" i="38"/>
  <c r="CA92" i="38"/>
  <c r="BZ92" i="38"/>
  <c r="BY92" i="38"/>
  <c r="BX92" i="38"/>
  <c r="BW92" i="38"/>
  <c r="BV92" i="38"/>
  <c r="BU92" i="38"/>
  <c r="BT92" i="38"/>
  <c r="BS92" i="38"/>
  <c r="BR92" i="38"/>
  <c r="BQ92" i="38"/>
  <c r="BP92" i="38"/>
  <c r="BO92" i="38"/>
  <c r="CF91" i="38"/>
  <c r="CE91" i="38"/>
  <c r="CD91" i="38"/>
  <c r="CC91" i="38"/>
  <c r="CB91" i="38"/>
  <c r="CA91" i="38"/>
  <c r="BZ91" i="38"/>
  <c r="BY91" i="38"/>
  <c r="BX91" i="38"/>
  <c r="BW91" i="38"/>
  <c r="BV91" i="38"/>
  <c r="BU91" i="38"/>
  <c r="BT91" i="38"/>
  <c r="BS91" i="38"/>
  <c r="BR91" i="38"/>
  <c r="BQ91" i="38"/>
  <c r="BP91" i="38"/>
  <c r="BO91" i="38"/>
  <c r="CI90" i="38"/>
  <c r="CG90" i="38"/>
  <c r="CF90" i="38"/>
  <c r="CE90" i="38"/>
  <c r="CD90" i="38"/>
  <c r="CC90" i="38"/>
  <c r="CB90" i="38"/>
  <c r="CA90" i="38"/>
  <c r="BZ90" i="38"/>
  <c r="BY90" i="38"/>
  <c r="BX90" i="38"/>
  <c r="BW90" i="38"/>
  <c r="BV90" i="38"/>
  <c r="BU90" i="38"/>
  <c r="BT90" i="38"/>
  <c r="BS90" i="38"/>
  <c r="BR90" i="38"/>
  <c r="BQ90" i="38"/>
  <c r="BP90" i="38"/>
  <c r="BO90" i="38"/>
  <c r="CF89" i="38"/>
  <c r="CE89" i="38"/>
  <c r="CD89" i="38"/>
  <c r="CC89" i="38"/>
  <c r="CB89" i="38"/>
  <c r="CA89" i="38"/>
  <c r="BZ89" i="38"/>
  <c r="BY89" i="38"/>
  <c r="BX89" i="38"/>
  <c r="BW89" i="38"/>
  <c r="BV89" i="38"/>
  <c r="BU89" i="38"/>
  <c r="BT89" i="38"/>
  <c r="BS89" i="38"/>
  <c r="BR89" i="38"/>
  <c r="BQ89" i="38"/>
  <c r="BP89" i="38"/>
  <c r="BO89" i="38"/>
  <c r="AI107" i="38"/>
  <c r="AJ107" i="38"/>
  <c r="AK107" i="38"/>
  <c r="AL107" i="38"/>
  <c r="AM107" i="38"/>
  <c r="AN107" i="38"/>
  <c r="AO107" i="38"/>
  <c r="AP107" i="38"/>
  <c r="AQ107" i="38"/>
  <c r="AR107" i="38"/>
  <c r="AS107" i="38"/>
  <c r="AT107" i="38"/>
  <c r="AU107" i="38"/>
  <c r="AV107" i="38"/>
  <c r="AW107" i="38"/>
  <c r="AX107" i="38"/>
  <c r="AY107" i="38"/>
  <c r="AZ107" i="38"/>
  <c r="U90" i="38"/>
  <c r="V90" i="38"/>
  <c r="CH90" i="38" s="1"/>
  <c r="W90" i="38"/>
  <c r="U91" i="38"/>
  <c r="CG91" i="38" s="1"/>
  <c r="V91" i="38"/>
  <c r="CH91" i="38" s="1"/>
  <c r="W91" i="38"/>
  <c r="CI91" i="38" s="1"/>
  <c r="U92" i="38"/>
  <c r="V92" i="38"/>
  <c r="CH92" i="38" s="1"/>
  <c r="W92" i="38"/>
  <c r="CI92" i="38" s="1"/>
  <c r="U93" i="38"/>
  <c r="CG93" i="38" s="1"/>
  <c r="V93" i="38"/>
  <c r="W93" i="38"/>
  <c r="CI93" i="38" s="1"/>
  <c r="U94" i="38"/>
  <c r="CG94" i="38" s="1"/>
  <c r="V94" i="38"/>
  <c r="CH94" i="38" s="1"/>
  <c r="W94" i="38"/>
  <c r="CI94" i="38" s="1"/>
  <c r="U95" i="38"/>
  <c r="CG95" i="38" s="1"/>
  <c r="V95" i="38"/>
  <c r="W95" i="38"/>
  <c r="CI95" i="38" s="1"/>
  <c r="U96" i="38"/>
  <c r="CG96" i="38" s="1"/>
  <c r="V96" i="38"/>
  <c r="CH96" i="38" s="1"/>
  <c r="W96" i="38"/>
  <c r="U97" i="38"/>
  <c r="CG97" i="38" s="1"/>
  <c r="V97" i="38"/>
  <c r="CH97" i="38" s="1"/>
  <c r="W97" i="38"/>
  <c r="CI97" i="38" s="1"/>
  <c r="U98" i="38"/>
  <c r="V98" i="38"/>
  <c r="CH98" i="38" s="1"/>
  <c r="W98" i="38"/>
  <c r="U99" i="38"/>
  <c r="CG99" i="38" s="1"/>
  <c r="V99" i="38"/>
  <c r="CH99" i="38" s="1"/>
  <c r="W99" i="38"/>
  <c r="CI99" i="38" s="1"/>
  <c r="U100" i="38"/>
  <c r="V100" i="38"/>
  <c r="CH100" i="38" s="1"/>
  <c r="W100" i="38"/>
  <c r="CI100" i="38" s="1"/>
  <c r="U101" i="38"/>
  <c r="CG101" i="38" s="1"/>
  <c r="V101" i="38"/>
  <c r="W101" i="38"/>
  <c r="CI101" i="38" s="1"/>
  <c r="U102" i="38"/>
  <c r="CG102" i="38" s="1"/>
  <c r="V102" i="38"/>
  <c r="CH102" i="38" s="1"/>
  <c r="W102" i="38"/>
  <c r="CI102" i="38" s="1"/>
  <c r="U103" i="38"/>
  <c r="CG103" i="38" s="1"/>
  <c r="V103" i="38"/>
  <c r="W103" i="38"/>
  <c r="CI103" i="38" s="1"/>
  <c r="U104" i="38"/>
  <c r="CG104" i="38" s="1"/>
  <c r="V104" i="38"/>
  <c r="CH104" i="38" s="1"/>
  <c r="W104" i="38"/>
  <c r="U105" i="38"/>
  <c r="CG105" i="38" s="1"/>
  <c r="V105" i="38"/>
  <c r="CH105" i="38" s="1"/>
  <c r="W105" i="38"/>
  <c r="CI105" i="38" s="1"/>
  <c r="U106" i="38"/>
  <c r="V106" i="38"/>
  <c r="CH106" i="38" s="1"/>
  <c r="W106" i="38"/>
  <c r="U107" i="38"/>
  <c r="V107" i="38"/>
  <c r="BB107" i="38" s="1"/>
  <c r="W107" i="38"/>
  <c r="BC107" i="38" s="1"/>
  <c r="U108" i="38"/>
  <c r="V108" i="38"/>
  <c r="W108" i="38"/>
  <c r="W89" i="38"/>
  <c r="CI89" i="38" s="1"/>
  <c r="V89" i="38"/>
  <c r="CH89" i="38" s="1"/>
  <c r="U89" i="38"/>
  <c r="CG89" i="38" s="1"/>
  <c r="CL73" i="38"/>
  <c r="CK73" i="38"/>
  <c r="CJ73" i="38"/>
  <c r="CI73" i="38"/>
  <c r="CH73" i="38"/>
  <c r="CG73" i="38"/>
  <c r="CF73" i="38"/>
  <c r="CE73" i="38"/>
  <c r="CD73" i="38"/>
  <c r="CC73" i="38"/>
  <c r="CB73" i="38"/>
  <c r="CA73" i="38"/>
  <c r="BZ73" i="38"/>
  <c r="BY73" i="38"/>
  <c r="BX73" i="38"/>
  <c r="BW73" i="38"/>
  <c r="BV73" i="38"/>
  <c r="BU73" i="38"/>
  <c r="BT73" i="38"/>
  <c r="BS73" i="38"/>
  <c r="BR73" i="38"/>
  <c r="BQ73" i="38"/>
  <c r="BP73" i="38"/>
  <c r="BO73" i="38"/>
  <c r="CL72" i="38"/>
  <c r="CK72" i="38"/>
  <c r="CJ72" i="38"/>
  <c r="CI72" i="38"/>
  <c r="CH72" i="38"/>
  <c r="CG72" i="38"/>
  <c r="CF72" i="38"/>
  <c r="CE72" i="38"/>
  <c r="CD72" i="38"/>
  <c r="CC72" i="38"/>
  <c r="CB72" i="38"/>
  <c r="CA72" i="38"/>
  <c r="BZ72" i="38"/>
  <c r="BY72" i="38"/>
  <c r="BX72" i="38"/>
  <c r="BW72" i="38"/>
  <c r="BV72" i="38"/>
  <c r="BU72" i="38"/>
  <c r="BT72" i="38"/>
  <c r="BS72" i="38"/>
  <c r="BR72" i="38"/>
  <c r="BQ72" i="38"/>
  <c r="BP72" i="38"/>
  <c r="BO72" i="38"/>
  <c r="CL71" i="38"/>
  <c r="CK71" i="38"/>
  <c r="CJ71" i="38"/>
  <c r="CI71" i="38"/>
  <c r="CH71" i="38"/>
  <c r="CG71" i="38"/>
  <c r="CF71" i="38"/>
  <c r="CE71" i="38"/>
  <c r="CD71" i="38"/>
  <c r="CC71" i="38"/>
  <c r="CB71" i="38"/>
  <c r="CA71" i="38"/>
  <c r="BZ71" i="38"/>
  <c r="BY71" i="38"/>
  <c r="BX71" i="38"/>
  <c r="BW71" i="38"/>
  <c r="BV71" i="38"/>
  <c r="BU71" i="38"/>
  <c r="BT71" i="38"/>
  <c r="BS71" i="38"/>
  <c r="BR71" i="38"/>
  <c r="BQ71" i="38"/>
  <c r="BP71" i="38"/>
  <c r="BO71" i="38"/>
  <c r="CO70" i="38"/>
  <c r="CL70" i="38"/>
  <c r="CK70" i="38"/>
  <c r="CJ70" i="38"/>
  <c r="CI70" i="38"/>
  <c r="CH70" i="38"/>
  <c r="CG70" i="38"/>
  <c r="CF70" i="38"/>
  <c r="CE70" i="38"/>
  <c r="CD70" i="38"/>
  <c r="CC70" i="38"/>
  <c r="CB70" i="38"/>
  <c r="CA70" i="38"/>
  <c r="BZ70" i="38"/>
  <c r="BY70" i="38"/>
  <c r="BX70" i="38"/>
  <c r="BW70" i="38"/>
  <c r="BV70" i="38"/>
  <c r="BU70" i="38"/>
  <c r="BT70" i="38"/>
  <c r="BS70" i="38"/>
  <c r="BR70" i="38"/>
  <c r="BQ70" i="38"/>
  <c r="BP70" i="38"/>
  <c r="BO70" i="38"/>
  <c r="CL69" i="38"/>
  <c r="CK69" i="38"/>
  <c r="CJ69" i="38"/>
  <c r="CI69" i="38"/>
  <c r="CH69" i="38"/>
  <c r="CG69" i="38"/>
  <c r="CF69" i="38"/>
  <c r="CE69" i="38"/>
  <c r="CD69" i="38"/>
  <c r="CC69" i="38"/>
  <c r="CB69" i="38"/>
  <c r="CA69" i="38"/>
  <c r="BZ69" i="38"/>
  <c r="BY69" i="38"/>
  <c r="BX69" i="38"/>
  <c r="BW69" i="38"/>
  <c r="BV69" i="38"/>
  <c r="BU69" i="38"/>
  <c r="BT69" i="38"/>
  <c r="BS69" i="38"/>
  <c r="BR69" i="38"/>
  <c r="BQ69" i="38"/>
  <c r="BP69" i="38"/>
  <c r="BO69" i="38"/>
  <c r="CM68" i="38"/>
  <c r="CL68" i="38"/>
  <c r="CK68" i="38"/>
  <c r="CJ68" i="38"/>
  <c r="CI68" i="38"/>
  <c r="CH68" i="38"/>
  <c r="CG68" i="38"/>
  <c r="CF68" i="38"/>
  <c r="CE68" i="38"/>
  <c r="CD68" i="38"/>
  <c r="CC68" i="38"/>
  <c r="CB68" i="38"/>
  <c r="CA68" i="38"/>
  <c r="BZ68" i="38"/>
  <c r="BY68" i="38"/>
  <c r="BX68" i="38"/>
  <c r="BW68" i="38"/>
  <c r="BV68" i="38"/>
  <c r="BU68" i="38"/>
  <c r="BT68" i="38"/>
  <c r="BS68" i="38"/>
  <c r="BR68" i="38"/>
  <c r="BQ68" i="38"/>
  <c r="BP68" i="38"/>
  <c r="BO68" i="38"/>
  <c r="CL67" i="38"/>
  <c r="CK67" i="38"/>
  <c r="CJ67" i="38"/>
  <c r="CI67" i="38"/>
  <c r="CH67" i="38"/>
  <c r="CG67" i="38"/>
  <c r="CF67" i="38"/>
  <c r="CE67" i="38"/>
  <c r="CD67" i="38"/>
  <c r="CC67" i="38"/>
  <c r="CB67" i="38"/>
  <c r="CA67" i="38"/>
  <c r="BZ67" i="38"/>
  <c r="BY67" i="38"/>
  <c r="BX67" i="38"/>
  <c r="BW67" i="38"/>
  <c r="BV67" i="38"/>
  <c r="BU67" i="38"/>
  <c r="BT67" i="38"/>
  <c r="BS67" i="38"/>
  <c r="BR67" i="38"/>
  <c r="BQ67" i="38"/>
  <c r="BP67" i="38"/>
  <c r="BO67" i="38"/>
  <c r="CL66" i="38"/>
  <c r="CK66" i="38"/>
  <c r="CJ66" i="38"/>
  <c r="CI66" i="38"/>
  <c r="CH66" i="38"/>
  <c r="CG66" i="38"/>
  <c r="CF66" i="38"/>
  <c r="CE66" i="38"/>
  <c r="CD66" i="38"/>
  <c r="CC66" i="38"/>
  <c r="CB66" i="38"/>
  <c r="CA66" i="38"/>
  <c r="BZ66" i="38"/>
  <c r="BY66" i="38"/>
  <c r="BX66" i="38"/>
  <c r="BW66" i="38"/>
  <c r="BV66" i="38"/>
  <c r="BU66" i="38"/>
  <c r="BT66" i="38"/>
  <c r="BS66" i="38"/>
  <c r="BR66" i="38"/>
  <c r="BQ66" i="38"/>
  <c r="BP66" i="38"/>
  <c r="BO66" i="38"/>
  <c r="CN65" i="38"/>
  <c r="CL65" i="38"/>
  <c r="CK65" i="38"/>
  <c r="CJ65" i="38"/>
  <c r="CI65" i="38"/>
  <c r="CH65" i="38"/>
  <c r="CG65" i="38"/>
  <c r="CF65" i="38"/>
  <c r="CE65" i="38"/>
  <c r="CD65" i="38"/>
  <c r="CC65" i="38"/>
  <c r="CB65" i="38"/>
  <c r="CA65" i="38"/>
  <c r="BZ65" i="38"/>
  <c r="BY65" i="38"/>
  <c r="BX65" i="38"/>
  <c r="BW65" i="38"/>
  <c r="BV65" i="38"/>
  <c r="BU65" i="38"/>
  <c r="BT65" i="38"/>
  <c r="BS65" i="38"/>
  <c r="BR65" i="38"/>
  <c r="BQ65" i="38"/>
  <c r="BP65" i="38"/>
  <c r="BO65" i="38"/>
  <c r="CO64" i="38"/>
  <c r="CL64" i="38"/>
  <c r="CK64" i="38"/>
  <c r="CJ64" i="38"/>
  <c r="CI64" i="38"/>
  <c r="CH64" i="38"/>
  <c r="CG64" i="38"/>
  <c r="CF64" i="38"/>
  <c r="CE64" i="38"/>
  <c r="CD64" i="38"/>
  <c r="CC64" i="38"/>
  <c r="CB64" i="38"/>
  <c r="CA64" i="38"/>
  <c r="BZ64" i="38"/>
  <c r="BY64" i="38"/>
  <c r="BX64" i="38"/>
  <c r="BW64" i="38"/>
  <c r="BV64" i="38"/>
  <c r="BU64" i="38"/>
  <c r="BT64" i="38"/>
  <c r="BS64" i="38"/>
  <c r="BR64" i="38"/>
  <c r="BQ64" i="38"/>
  <c r="BP64" i="38"/>
  <c r="BO64" i="38"/>
  <c r="CL63" i="38"/>
  <c r="CK63" i="38"/>
  <c r="CJ63" i="38"/>
  <c r="CI63" i="38"/>
  <c r="CH63" i="38"/>
  <c r="CG63" i="38"/>
  <c r="CF63" i="38"/>
  <c r="CE63" i="38"/>
  <c r="CD63" i="38"/>
  <c r="CC63" i="38"/>
  <c r="CB63" i="38"/>
  <c r="CA63" i="38"/>
  <c r="BZ63" i="38"/>
  <c r="BY63" i="38"/>
  <c r="BX63" i="38"/>
  <c r="BW63" i="38"/>
  <c r="BV63" i="38"/>
  <c r="BU63" i="38"/>
  <c r="BT63" i="38"/>
  <c r="BS63" i="38"/>
  <c r="BR63" i="38"/>
  <c r="BQ63" i="38"/>
  <c r="BP63" i="38"/>
  <c r="BO63" i="38"/>
  <c r="CO62" i="38"/>
  <c r="CM62" i="38"/>
  <c r="CL62" i="38"/>
  <c r="CK62" i="38"/>
  <c r="CJ62" i="38"/>
  <c r="CI62" i="38"/>
  <c r="CH62" i="38"/>
  <c r="CG62" i="38"/>
  <c r="CF62" i="38"/>
  <c r="CE62" i="38"/>
  <c r="CD62" i="38"/>
  <c r="CC62" i="38"/>
  <c r="CB62" i="38"/>
  <c r="CA62" i="38"/>
  <c r="BZ62" i="38"/>
  <c r="BY62" i="38"/>
  <c r="BX62" i="38"/>
  <c r="BW62" i="38"/>
  <c r="BV62" i="38"/>
  <c r="BU62" i="38"/>
  <c r="BT62" i="38"/>
  <c r="BS62" i="38"/>
  <c r="BR62" i="38"/>
  <c r="BQ62" i="38"/>
  <c r="BP62" i="38"/>
  <c r="BO62" i="38"/>
  <c r="CL61" i="38"/>
  <c r="CK61" i="38"/>
  <c r="CJ61" i="38"/>
  <c r="CI61" i="38"/>
  <c r="CH61" i="38"/>
  <c r="CG61" i="38"/>
  <c r="CF61" i="38"/>
  <c r="CE61" i="38"/>
  <c r="CD61" i="38"/>
  <c r="CC61" i="38"/>
  <c r="CB61" i="38"/>
  <c r="CA61" i="38"/>
  <c r="BZ61" i="38"/>
  <c r="BY61" i="38"/>
  <c r="BX61" i="38"/>
  <c r="BW61" i="38"/>
  <c r="BV61" i="38"/>
  <c r="BU61" i="38"/>
  <c r="BT61" i="38"/>
  <c r="BS61" i="38"/>
  <c r="BR61" i="38"/>
  <c r="BQ61" i="38"/>
  <c r="BP61" i="38"/>
  <c r="BO61" i="38"/>
  <c r="CM60" i="38"/>
  <c r="CL60" i="38"/>
  <c r="CK60" i="38"/>
  <c r="CJ60" i="38"/>
  <c r="CI60" i="38"/>
  <c r="CH60" i="38"/>
  <c r="CG60" i="38"/>
  <c r="CF60" i="38"/>
  <c r="CE60" i="38"/>
  <c r="CD60" i="38"/>
  <c r="CC60" i="38"/>
  <c r="CB60" i="38"/>
  <c r="CA60" i="38"/>
  <c r="BZ60" i="38"/>
  <c r="BY60" i="38"/>
  <c r="BX60" i="38"/>
  <c r="BW60" i="38"/>
  <c r="BV60" i="38"/>
  <c r="BU60" i="38"/>
  <c r="BT60" i="38"/>
  <c r="BS60" i="38"/>
  <c r="BR60" i="38"/>
  <c r="BQ60" i="38"/>
  <c r="BP60" i="38"/>
  <c r="BO60" i="38"/>
  <c r="CN59" i="38"/>
  <c r="CL59" i="38"/>
  <c r="CK59" i="38"/>
  <c r="CJ59" i="38"/>
  <c r="CI59" i="38"/>
  <c r="CH59" i="38"/>
  <c r="CG59" i="38"/>
  <c r="CF59" i="38"/>
  <c r="CE59" i="38"/>
  <c r="CD59" i="38"/>
  <c r="CC59" i="38"/>
  <c r="CB59" i="38"/>
  <c r="CA59" i="38"/>
  <c r="BZ59" i="38"/>
  <c r="BY59" i="38"/>
  <c r="BX59" i="38"/>
  <c r="BW59" i="38"/>
  <c r="BV59" i="38"/>
  <c r="BU59" i="38"/>
  <c r="BT59" i="38"/>
  <c r="BS59" i="38"/>
  <c r="BR59" i="38"/>
  <c r="BQ59" i="38"/>
  <c r="BP59" i="38"/>
  <c r="BO59" i="38"/>
  <c r="CL58" i="38"/>
  <c r="CK58" i="38"/>
  <c r="CJ58" i="38"/>
  <c r="CI58" i="38"/>
  <c r="CH58" i="38"/>
  <c r="CG58" i="38"/>
  <c r="CF58" i="38"/>
  <c r="CE58" i="38"/>
  <c r="CD58" i="38"/>
  <c r="CC58" i="38"/>
  <c r="CB58" i="38"/>
  <c r="CA58" i="38"/>
  <c r="BZ58" i="38"/>
  <c r="BY58" i="38"/>
  <c r="BX58" i="38"/>
  <c r="BW58" i="38"/>
  <c r="BV58" i="38"/>
  <c r="BU58" i="38"/>
  <c r="BT58" i="38"/>
  <c r="BS58" i="38"/>
  <c r="BR58" i="38"/>
  <c r="BQ58" i="38"/>
  <c r="BP58" i="38"/>
  <c r="BO58" i="38"/>
  <c r="CN57" i="38"/>
  <c r="CL57" i="38"/>
  <c r="CK57" i="38"/>
  <c r="CJ57" i="38"/>
  <c r="CI57" i="38"/>
  <c r="CH57" i="38"/>
  <c r="CG57" i="38"/>
  <c r="CF57" i="38"/>
  <c r="CE57" i="38"/>
  <c r="CD57" i="38"/>
  <c r="CC57" i="38"/>
  <c r="CB57" i="38"/>
  <c r="CA57" i="38"/>
  <c r="BZ57" i="38"/>
  <c r="BY57" i="38"/>
  <c r="BX57" i="38"/>
  <c r="BW57" i="38"/>
  <c r="BV57" i="38"/>
  <c r="BU57" i="38"/>
  <c r="BT57" i="38"/>
  <c r="BS57" i="38"/>
  <c r="BR57" i="38"/>
  <c r="BQ57" i="38"/>
  <c r="BP57" i="38"/>
  <c r="BO57" i="38"/>
  <c r="CO56" i="38"/>
  <c r="CL56" i="38"/>
  <c r="CK56" i="38"/>
  <c r="CJ56" i="38"/>
  <c r="CI56" i="38"/>
  <c r="CH56" i="38"/>
  <c r="CG56" i="38"/>
  <c r="CF56" i="38"/>
  <c r="CE56" i="38"/>
  <c r="CD56" i="38"/>
  <c r="CC56" i="38"/>
  <c r="CB56" i="38"/>
  <c r="CA56" i="38"/>
  <c r="BZ56" i="38"/>
  <c r="BY56" i="38"/>
  <c r="BX56" i="38"/>
  <c r="BW56" i="38"/>
  <c r="BV56" i="38"/>
  <c r="BU56" i="38"/>
  <c r="BT56" i="38"/>
  <c r="BS56" i="38"/>
  <c r="BR56" i="38"/>
  <c r="BQ56" i="38"/>
  <c r="BP56" i="38"/>
  <c r="BO56" i="38"/>
  <c r="CL55" i="38"/>
  <c r="CK55" i="38"/>
  <c r="CJ55" i="38"/>
  <c r="CI55" i="38"/>
  <c r="CH55" i="38"/>
  <c r="CG55" i="38"/>
  <c r="CF55" i="38"/>
  <c r="CE55" i="38"/>
  <c r="CD55" i="38"/>
  <c r="CC55" i="38"/>
  <c r="CB55" i="38"/>
  <c r="CA55" i="38"/>
  <c r="BZ55" i="38"/>
  <c r="BY55" i="38"/>
  <c r="BX55" i="38"/>
  <c r="BW55" i="38"/>
  <c r="BV55" i="38"/>
  <c r="BU55" i="38"/>
  <c r="BT55" i="38"/>
  <c r="BS55" i="38"/>
  <c r="BR55" i="38"/>
  <c r="BQ55" i="38"/>
  <c r="BP55" i="38"/>
  <c r="BO55" i="38"/>
  <c r="AI73" i="38"/>
  <c r="AJ73" i="38"/>
  <c r="AK73" i="38"/>
  <c r="AL73" i="38"/>
  <c r="AM73" i="38"/>
  <c r="AN73" i="38"/>
  <c r="AO73" i="38"/>
  <c r="AP73" i="38"/>
  <c r="AQ73" i="38"/>
  <c r="AR73" i="38"/>
  <c r="AS73" i="38"/>
  <c r="AT73" i="38"/>
  <c r="AU73" i="38"/>
  <c r="AV73" i="38"/>
  <c r="AW73" i="38"/>
  <c r="AX73" i="38"/>
  <c r="AY73" i="38"/>
  <c r="AZ73" i="38"/>
  <c r="BA73" i="38"/>
  <c r="BB73" i="38"/>
  <c r="BC73" i="38"/>
  <c r="BD73" i="38"/>
  <c r="BE73" i="38"/>
  <c r="BF73" i="38"/>
  <c r="BI73" i="38"/>
  <c r="AA56" i="38"/>
  <c r="CM56" i="38" s="1"/>
  <c r="AB56" i="38"/>
  <c r="CN56" i="38" s="1"/>
  <c r="AC56" i="38"/>
  <c r="AA57" i="38"/>
  <c r="CM57" i="38" s="1"/>
  <c r="AB57" i="38"/>
  <c r="AC57" i="38"/>
  <c r="CO57" i="38" s="1"/>
  <c r="AA58" i="38"/>
  <c r="CM58" i="38" s="1"/>
  <c r="AB58" i="38"/>
  <c r="CN58" i="38" s="1"/>
  <c r="AC58" i="38"/>
  <c r="CO58" i="38" s="1"/>
  <c r="AA59" i="38"/>
  <c r="CM59" i="38" s="1"/>
  <c r="AB59" i="38"/>
  <c r="AC59" i="38"/>
  <c r="CO59" i="38" s="1"/>
  <c r="AA60" i="38"/>
  <c r="AB60" i="38"/>
  <c r="CN60" i="38" s="1"/>
  <c r="AC60" i="38"/>
  <c r="CO60" i="38" s="1"/>
  <c r="AA61" i="38"/>
  <c r="CM61" i="38" s="1"/>
  <c r="AB61" i="38"/>
  <c r="CN61" i="38" s="1"/>
  <c r="AC61" i="38"/>
  <c r="CO61" i="38" s="1"/>
  <c r="AA62" i="38"/>
  <c r="AB62" i="38"/>
  <c r="CN62" i="38" s="1"/>
  <c r="AC62" i="38"/>
  <c r="AA63" i="38"/>
  <c r="CM63" i="38" s="1"/>
  <c r="AB63" i="38"/>
  <c r="CN63" i="38" s="1"/>
  <c r="AC63" i="38"/>
  <c r="CO63" i="38" s="1"/>
  <c r="AA64" i="38"/>
  <c r="CM64" i="38" s="1"/>
  <c r="AB64" i="38"/>
  <c r="CN64" i="38" s="1"/>
  <c r="AC64" i="38"/>
  <c r="AA65" i="38"/>
  <c r="CM65" i="38" s="1"/>
  <c r="AB65" i="38"/>
  <c r="AC65" i="38"/>
  <c r="CO65" i="38" s="1"/>
  <c r="AA66" i="38"/>
  <c r="CM66" i="38" s="1"/>
  <c r="AB66" i="38"/>
  <c r="CN66" i="38" s="1"/>
  <c r="AC66" i="38"/>
  <c r="CO66" i="38" s="1"/>
  <c r="AA67" i="38"/>
  <c r="CM67" i="38" s="1"/>
  <c r="AB67" i="38"/>
  <c r="CN67" i="38" s="1"/>
  <c r="AC67" i="38"/>
  <c r="CO67" i="38" s="1"/>
  <c r="AA68" i="38"/>
  <c r="AB68" i="38"/>
  <c r="CN68" i="38" s="1"/>
  <c r="AC68" i="38"/>
  <c r="CO68" i="38" s="1"/>
  <c r="AA69" i="38"/>
  <c r="CM69" i="38" s="1"/>
  <c r="AB69" i="38"/>
  <c r="CN69" i="38" s="1"/>
  <c r="AC69" i="38"/>
  <c r="CO69" i="38" s="1"/>
  <c r="AA70" i="38"/>
  <c r="CM70" i="38" s="1"/>
  <c r="AB70" i="38"/>
  <c r="CN70" i="38" s="1"/>
  <c r="AC70" i="38"/>
  <c r="AA71" i="38"/>
  <c r="CM71" i="38" s="1"/>
  <c r="AB71" i="38"/>
  <c r="CN71" i="38" s="1"/>
  <c r="AC71" i="38"/>
  <c r="CO71" i="38" s="1"/>
  <c r="AA72" i="38"/>
  <c r="CM72" i="38" s="1"/>
  <c r="AB72" i="38"/>
  <c r="CN72" i="38" s="1"/>
  <c r="AC72" i="38"/>
  <c r="CO72" i="38" s="1"/>
  <c r="AA73" i="38"/>
  <c r="D21" i="88" s="1"/>
  <c r="CN73" i="38"/>
  <c r="AC73" i="38"/>
  <c r="CO73" i="38" s="1"/>
  <c r="AA74" i="38"/>
  <c r="AB74" i="38"/>
  <c r="AC74" i="38"/>
  <c r="AC55" i="38"/>
  <c r="CO55" i="38" s="1"/>
  <c r="AB55" i="38"/>
  <c r="CN55" i="38" s="1"/>
  <c r="AA55" i="38"/>
  <c r="CM55" i="38" s="1"/>
  <c r="AA22" i="38"/>
  <c r="D17" i="71" s="1"/>
  <c r="AB22" i="38"/>
  <c r="CN22" i="38" s="1"/>
  <c r="AA23" i="38"/>
  <c r="AB23" i="38"/>
  <c r="CN23" i="38" s="1"/>
  <c r="AA24" i="38"/>
  <c r="D19" i="71" s="1"/>
  <c r="AB24" i="38"/>
  <c r="AA25" i="38"/>
  <c r="AB25" i="38"/>
  <c r="CN25" i="38" s="1"/>
  <c r="AA26" i="38"/>
  <c r="D21" i="71" s="1"/>
  <c r="AB26" i="38"/>
  <c r="CN26" i="38" s="1"/>
  <c r="AA27" i="38"/>
  <c r="AB27" i="38"/>
  <c r="CN27" i="38" s="1"/>
  <c r="AA28" i="38"/>
  <c r="AB28" i="38"/>
  <c r="AA29" i="38"/>
  <c r="D24" i="71" s="1"/>
  <c r="AB29" i="38"/>
  <c r="CN29" i="38" s="1"/>
  <c r="AA30" i="38"/>
  <c r="D25" i="71" s="1"/>
  <c r="AB30" i="38"/>
  <c r="CN30" i="38" s="1"/>
  <c r="AA31" i="38"/>
  <c r="AB31" i="38"/>
  <c r="CN31" i="38" s="1"/>
  <c r="AA32" i="38"/>
  <c r="D27" i="71" s="1"/>
  <c r="AB32" i="38"/>
  <c r="CN32" i="38" s="1"/>
  <c r="AA33" i="38"/>
  <c r="AB33" i="38"/>
  <c r="CN33" i="38" s="1"/>
  <c r="AA34" i="38"/>
  <c r="D29" i="71" s="1"/>
  <c r="AB34" i="38"/>
  <c r="CN34" i="38" s="1"/>
  <c r="AA35" i="38"/>
  <c r="AB35" i="38"/>
  <c r="CN35" i="38" s="1"/>
  <c r="AA36" i="38"/>
  <c r="D31" i="71" s="1"/>
  <c r="AB36" i="38"/>
  <c r="AA37" i="38"/>
  <c r="D32" i="71" s="1"/>
  <c r="AB37" i="38"/>
  <c r="CN37" i="38" s="1"/>
  <c r="AA38" i="38"/>
  <c r="D33" i="71" s="1"/>
  <c r="AB38" i="38"/>
  <c r="CN38" i="38" s="1"/>
  <c r="C21" i="88"/>
  <c r="AG21" i="88" s="1"/>
  <c r="AB39" i="38"/>
  <c r="CN39" i="38" s="1"/>
  <c r="AA40" i="38"/>
  <c r="AB40" i="38"/>
  <c r="AB21" i="38"/>
  <c r="AA21" i="38"/>
  <c r="CL39" i="38"/>
  <c r="CK39" i="38"/>
  <c r="CJ39" i="38"/>
  <c r="CI39" i="38"/>
  <c r="CH39" i="38"/>
  <c r="CG39" i="38"/>
  <c r="CF39" i="38"/>
  <c r="CE39" i="38"/>
  <c r="CD39" i="38"/>
  <c r="CC39" i="38"/>
  <c r="CB39" i="38"/>
  <c r="CA39" i="38"/>
  <c r="BZ39" i="38"/>
  <c r="BY39" i="38"/>
  <c r="BX39" i="38"/>
  <c r="BW39" i="38"/>
  <c r="BV39" i="38"/>
  <c r="BU39" i="38"/>
  <c r="BT39" i="38"/>
  <c r="BS39" i="38"/>
  <c r="BR39" i="38"/>
  <c r="BQ39" i="38"/>
  <c r="BP39" i="38"/>
  <c r="BO39" i="38"/>
  <c r="CL38" i="38"/>
  <c r="CK38" i="38"/>
  <c r="CJ38" i="38"/>
  <c r="CI38" i="38"/>
  <c r="CH38" i="38"/>
  <c r="CG38" i="38"/>
  <c r="CF38" i="38"/>
  <c r="CE38" i="38"/>
  <c r="CD38" i="38"/>
  <c r="CC38" i="38"/>
  <c r="CB38" i="38"/>
  <c r="CA38" i="38"/>
  <c r="BZ38" i="38"/>
  <c r="BY38" i="38"/>
  <c r="BX38" i="38"/>
  <c r="BW38" i="38"/>
  <c r="BV38" i="38"/>
  <c r="BU38" i="38"/>
  <c r="BT38" i="38"/>
  <c r="BS38" i="38"/>
  <c r="BR38" i="38"/>
  <c r="BQ38" i="38"/>
  <c r="BP38" i="38"/>
  <c r="BO38" i="38"/>
  <c r="CM37" i="38"/>
  <c r="CL37" i="38"/>
  <c r="CK37" i="38"/>
  <c r="CJ37" i="38"/>
  <c r="CI37" i="38"/>
  <c r="CH37" i="38"/>
  <c r="CG37" i="38"/>
  <c r="CF37" i="38"/>
  <c r="CE37" i="38"/>
  <c r="CD37" i="38"/>
  <c r="CC37" i="38"/>
  <c r="CB37" i="38"/>
  <c r="CA37" i="38"/>
  <c r="BZ37" i="38"/>
  <c r="BY37" i="38"/>
  <c r="BX37" i="38"/>
  <c r="BW37" i="38"/>
  <c r="BV37" i="38"/>
  <c r="BU37" i="38"/>
  <c r="BT37" i="38"/>
  <c r="BS37" i="38"/>
  <c r="BR37" i="38"/>
  <c r="BQ37" i="38"/>
  <c r="BP37" i="38"/>
  <c r="BO37" i="38"/>
  <c r="CN36" i="38"/>
  <c r="CM36" i="38"/>
  <c r="CL36" i="38"/>
  <c r="CK36" i="38"/>
  <c r="CJ36" i="38"/>
  <c r="CI36" i="38"/>
  <c r="CH36" i="38"/>
  <c r="CG36" i="38"/>
  <c r="CF36" i="38"/>
  <c r="CE36" i="38"/>
  <c r="CD36" i="38"/>
  <c r="CC36" i="38"/>
  <c r="CB36" i="38"/>
  <c r="CA36" i="38"/>
  <c r="BZ36" i="38"/>
  <c r="BY36" i="38"/>
  <c r="BX36" i="38"/>
  <c r="BW36" i="38"/>
  <c r="BV36" i="38"/>
  <c r="BU36" i="38"/>
  <c r="BT36" i="38"/>
  <c r="BS36" i="38"/>
  <c r="BR36" i="38"/>
  <c r="BQ36" i="38"/>
  <c r="BP36" i="38"/>
  <c r="BO36" i="38"/>
  <c r="CM35" i="38"/>
  <c r="CL35" i="38"/>
  <c r="CK35" i="38"/>
  <c r="CJ35" i="38"/>
  <c r="CI35" i="38"/>
  <c r="CH35" i="38"/>
  <c r="CG35" i="38"/>
  <c r="CF35" i="38"/>
  <c r="CE35" i="38"/>
  <c r="CD35" i="38"/>
  <c r="CC35" i="38"/>
  <c r="CB35" i="38"/>
  <c r="CA35" i="38"/>
  <c r="BZ35" i="38"/>
  <c r="BY35" i="38"/>
  <c r="BX35" i="38"/>
  <c r="BW35" i="38"/>
  <c r="BV35" i="38"/>
  <c r="BU35" i="38"/>
  <c r="BT35" i="38"/>
  <c r="BS35" i="38"/>
  <c r="BR35" i="38"/>
  <c r="BQ35" i="38"/>
  <c r="BP35" i="38"/>
  <c r="BO35" i="38"/>
  <c r="CM34" i="38"/>
  <c r="CL34" i="38"/>
  <c r="CK34" i="38"/>
  <c r="CJ34" i="38"/>
  <c r="CI34" i="38"/>
  <c r="CH34" i="38"/>
  <c r="CG34" i="38"/>
  <c r="CF34" i="38"/>
  <c r="CE34" i="38"/>
  <c r="CD34" i="38"/>
  <c r="CC34" i="38"/>
  <c r="CB34" i="38"/>
  <c r="CA34" i="38"/>
  <c r="BZ34" i="38"/>
  <c r="BY34" i="38"/>
  <c r="BX34" i="38"/>
  <c r="BW34" i="38"/>
  <c r="BV34" i="38"/>
  <c r="BU34" i="38"/>
  <c r="BT34" i="38"/>
  <c r="BS34" i="38"/>
  <c r="BR34" i="38"/>
  <c r="BQ34" i="38"/>
  <c r="BP34" i="38"/>
  <c r="BO34" i="38"/>
  <c r="CM33" i="38"/>
  <c r="CL33" i="38"/>
  <c r="CK33" i="38"/>
  <c r="CJ33" i="38"/>
  <c r="CI33" i="38"/>
  <c r="CH33" i="38"/>
  <c r="CG33" i="38"/>
  <c r="CF33" i="38"/>
  <c r="CE33" i="38"/>
  <c r="CD33" i="38"/>
  <c r="CC33" i="38"/>
  <c r="CB33" i="38"/>
  <c r="CA33" i="38"/>
  <c r="BZ33" i="38"/>
  <c r="BY33" i="38"/>
  <c r="BX33" i="38"/>
  <c r="BW33" i="38"/>
  <c r="BV33" i="38"/>
  <c r="BU33" i="38"/>
  <c r="BT33" i="38"/>
  <c r="BS33" i="38"/>
  <c r="BR33" i="38"/>
  <c r="BQ33" i="38"/>
  <c r="BP33" i="38"/>
  <c r="BO33" i="38"/>
  <c r="CM32" i="38"/>
  <c r="CL32" i="38"/>
  <c r="CK32" i="38"/>
  <c r="CJ32" i="38"/>
  <c r="CI32" i="38"/>
  <c r="CH32" i="38"/>
  <c r="CG32" i="38"/>
  <c r="CF32" i="38"/>
  <c r="CE32" i="38"/>
  <c r="CD32" i="38"/>
  <c r="CC32" i="38"/>
  <c r="CB32" i="38"/>
  <c r="CA32" i="38"/>
  <c r="BZ32" i="38"/>
  <c r="BY32" i="38"/>
  <c r="BX32" i="38"/>
  <c r="BW32" i="38"/>
  <c r="BV32" i="38"/>
  <c r="BU32" i="38"/>
  <c r="BT32" i="38"/>
  <c r="BS32" i="38"/>
  <c r="BR32" i="38"/>
  <c r="BQ32" i="38"/>
  <c r="BP32" i="38"/>
  <c r="BO32" i="38"/>
  <c r="CM31" i="38"/>
  <c r="CL31" i="38"/>
  <c r="CK31" i="38"/>
  <c r="CJ31" i="38"/>
  <c r="CI31" i="38"/>
  <c r="CH31" i="38"/>
  <c r="CG31" i="38"/>
  <c r="CF31" i="38"/>
  <c r="CE31" i="38"/>
  <c r="CD31" i="38"/>
  <c r="CC31" i="38"/>
  <c r="CB31" i="38"/>
  <c r="CA31" i="38"/>
  <c r="BZ31" i="38"/>
  <c r="BY31" i="38"/>
  <c r="BX31" i="38"/>
  <c r="BW31" i="38"/>
  <c r="BV31" i="38"/>
  <c r="BU31" i="38"/>
  <c r="BT31" i="38"/>
  <c r="BS31" i="38"/>
  <c r="BR31" i="38"/>
  <c r="BQ31" i="38"/>
  <c r="BP31" i="38"/>
  <c r="BO31" i="38"/>
  <c r="CM30" i="38"/>
  <c r="CL30" i="38"/>
  <c r="CK30" i="38"/>
  <c r="CJ30" i="38"/>
  <c r="CI30" i="38"/>
  <c r="CH30" i="38"/>
  <c r="CG30" i="38"/>
  <c r="CF30" i="38"/>
  <c r="CE30" i="38"/>
  <c r="CD30" i="38"/>
  <c r="CC30" i="38"/>
  <c r="CB30" i="38"/>
  <c r="CA30" i="38"/>
  <c r="BZ30" i="38"/>
  <c r="BY30" i="38"/>
  <c r="BX30" i="38"/>
  <c r="BW30" i="38"/>
  <c r="BV30" i="38"/>
  <c r="BU30" i="38"/>
  <c r="BT30" i="38"/>
  <c r="BS30" i="38"/>
  <c r="BR30" i="38"/>
  <c r="BQ30" i="38"/>
  <c r="BP30" i="38"/>
  <c r="BO30" i="38"/>
  <c r="CM29" i="38"/>
  <c r="CL29" i="38"/>
  <c r="CK29" i="38"/>
  <c r="CJ29" i="38"/>
  <c r="CI29" i="38"/>
  <c r="CH29" i="38"/>
  <c r="CG29" i="38"/>
  <c r="CF29" i="38"/>
  <c r="CE29" i="38"/>
  <c r="CD29" i="38"/>
  <c r="CC29" i="38"/>
  <c r="CB29" i="38"/>
  <c r="CA29" i="38"/>
  <c r="BZ29" i="38"/>
  <c r="BY29" i="38"/>
  <c r="BX29" i="38"/>
  <c r="BW29" i="38"/>
  <c r="BV29" i="38"/>
  <c r="BU29" i="38"/>
  <c r="BT29" i="38"/>
  <c r="BS29" i="38"/>
  <c r="BR29" i="38"/>
  <c r="BQ29" i="38"/>
  <c r="BP29" i="38"/>
  <c r="BO29" i="38"/>
  <c r="CN28" i="38"/>
  <c r="CL28" i="38"/>
  <c r="CK28" i="38"/>
  <c r="CJ28" i="38"/>
  <c r="CI28" i="38"/>
  <c r="CH28" i="38"/>
  <c r="CG28" i="38"/>
  <c r="CF28" i="38"/>
  <c r="CE28" i="38"/>
  <c r="CD28" i="38"/>
  <c r="CC28" i="38"/>
  <c r="CB28" i="38"/>
  <c r="CA28" i="38"/>
  <c r="BZ28" i="38"/>
  <c r="BY28" i="38"/>
  <c r="BX28" i="38"/>
  <c r="BW28" i="38"/>
  <c r="BV28" i="38"/>
  <c r="BU28" i="38"/>
  <c r="BT28" i="38"/>
  <c r="BS28" i="38"/>
  <c r="BR28" i="38"/>
  <c r="BQ28" i="38"/>
  <c r="BP28" i="38"/>
  <c r="BO28" i="38"/>
  <c r="CM27" i="38"/>
  <c r="CL27" i="38"/>
  <c r="CK27" i="38"/>
  <c r="CJ27" i="38"/>
  <c r="CI27" i="38"/>
  <c r="CH27" i="38"/>
  <c r="CG27" i="38"/>
  <c r="CF27" i="38"/>
  <c r="CE27" i="38"/>
  <c r="CD27" i="38"/>
  <c r="CC27" i="38"/>
  <c r="CB27" i="38"/>
  <c r="CA27" i="38"/>
  <c r="BZ27" i="38"/>
  <c r="BY27" i="38"/>
  <c r="BX27" i="38"/>
  <c r="BW27" i="38"/>
  <c r="BV27" i="38"/>
  <c r="BU27" i="38"/>
  <c r="BT27" i="38"/>
  <c r="BS27" i="38"/>
  <c r="BR27" i="38"/>
  <c r="BQ27" i="38"/>
  <c r="BP27" i="38"/>
  <c r="BO27" i="38"/>
  <c r="CM26" i="38"/>
  <c r="CL26" i="38"/>
  <c r="CK26" i="38"/>
  <c r="CJ26" i="38"/>
  <c r="CI26" i="38"/>
  <c r="CH26" i="38"/>
  <c r="CG26" i="38"/>
  <c r="CF26" i="38"/>
  <c r="CE26" i="38"/>
  <c r="CD26" i="38"/>
  <c r="CC26" i="38"/>
  <c r="CB26" i="38"/>
  <c r="CA26" i="38"/>
  <c r="BZ26" i="38"/>
  <c r="BY26" i="38"/>
  <c r="BX26" i="38"/>
  <c r="BW26" i="38"/>
  <c r="BV26" i="38"/>
  <c r="BU26" i="38"/>
  <c r="BT26" i="38"/>
  <c r="BS26" i="38"/>
  <c r="BR26" i="38"/>
  <c r="BQ26" i="38"/>
  <c r="BP26" i="38"/>
  <c r="BO26" i="38"/>
  <c r="CM25" i="38"/>
  <c r="CL25" i="38"/>
  <c r="CK25" i="38"/>
  <c r="CJ25" i="38"/>
  <c r="CI25" i="38"/>
  <c r="CH25" i="38"/>
  <c r="CG25" i="38"/>
  <c r="CF25" i="38"/>
  <c r="CE25" i="38"/>
  <c r="CD25" i="38"/>
  <c r="CC25" i="38"/>
  <c r="CB25" i="38"/>
  <c r="CA25" i="38"/>
  <c r="BZ25" i="38"/>
  <c r="BY25" i="38"/>
  <c r="BX25" i="38"/>
  <c r="BW25" i="38"/>
  <c r="BV25" i="38"/>
  <c r="BU25" i="38"/>
  <c r="BT25" i="38"/>
  <c r="BS25" i="38"/>
  <c r="BR25" i="38"/>
  <c r="BQ25" i="38"/>
  <c r="BP25" i="38"/>
  <c r="BO25" i="38"/>
  <c r="CN24" i="38"/>
  <c r="CM24" i="38"/>
  <c r="CL24" i="38"/>
  <c r="CK24" i="38"/>
  <c r="CJ24" i="38"/>
  <c r="CI24" i="38"/>
  <c r="CH24" i="38"/>
  <c r="CG24" i="38"/>
  <c r="CF24" i="38"/>
  <c r="CE24" i="38"/>
  <c r="CD24" i="38"/>
  <c r="CC24" i="38"/>
  <c r="CB24" i="38"/>
  <c r="CA24" i="38"/>
  <c r="BZ24" i="38"/>
  <c r="BY24" i="38"/>
  <c r="BX24" i="38"/>
  <c r="BW24" i="38"/>
  <c r="BV24" i="38"/>
  <c r="BU24" i="38"/>
  <c r="BT24" i="38"/>
  <c r="BS24" i="38"/>
  <c r="BR24" i="38"/>
  <c r="BQ24" i="38"/>
  <c r="BP24" i="38"/>
  <c r="BO24" i="38"/>
  <c r="CM23" i="38"/>
  <c r="CL23" i="38"/>
  <c r="CK23" i="38"/>
  <c r="CJ23" i="38"/>
  <c r="CI23" i="38"/>
  <c r="CH23" i="38"/>
  <c r="CG23" i="38"/>
  <c r="CF23" i="38"/>
  <c r="CE23" i="38"/>
  <c r="CD23" i="38"/>
  <c r="CC23" i="38"/>
  <c r="CB23" i="38"/>
  <c r="CA23" i="38"/>
  <c r="BZ23" i="38"/>
  <c r="BY23" i="38"/>
  <c r="BX23" i="38"/>
  <c r="BW23" i="38"/>
  <c r="BV23" i="38"/>
  <c r="BU23" i="38"/>
  <c r="BT23" i="38"/>
  <c r="BS23" i="38"/>
  <c r="BR23" i="38"/>
  <c r="BQ23" i="38"/>
  <c r="BP23" i="38"/>
  <c r="BO23" i="38"/>
  <c r="CM22" i="38"/>
  <c r="CL22" i="38"/>
  <c r="CK22" i="38"/>
  <c r="CJ22" i="38"/>
  <c r="CI22" i="38"/>
  <c r="CH22" i="38"/>
  <c r="CG22" i="38"/>
  <c r="CF22" i="38"/>
  <c r="CE22" i="38"/>
  <c r="CD22" i="38"/>
  <c r="CC22" i="38"/>
  <c r="CB22" i="38"/>
  <c r="CA22" i="38"/>
  <c r="BZ22" i="38"/>
  <c r="BY22" i="38"/>
  <c r="BX22" i="38"/>
  <c r="BW22" i="38"/>
  <c r="BV22" i="38"/>
  <c r="BU22" i="38"/>
  <c r="BT22" i="38"/>
  <c r="BS22" i="38"/>
  <c r="BR22" i="38"/>
  <c r="BQ22" i="38"/>
  <c r="BP22" i="38"/>
  <c r="BO22" i="38"/>
  <c r="CN21" i="38"/>
  <c r="CM21" i="38"/>
  <c r="CL21" i="38"/>
  <c r="CK21" i="38"/>
  <c r="CJ21" i="38"/>
  <c r="CI21" i="38"/>
  <c r="CH21" i="38"/>
  <c r="CG21" i="38"/>
  <c r="CF21" i="38"/>
  <c r="CE21" i="38"/>
  <c r="CD21" i="38"/>
  <c r="CC21" i="38"/>
  <c r="CB21" i="38"/>
  <c r="CA21" i="38"/>
  <c r="BZ21" i="38"/>
  <c r="BY21" i="38"/>
  <c r="BX21" i="38"/>
  <c r="BW21" i="38"/>
  <c r="BV21" i="38"/>
  <c r="BU21" i="38"/>
  <c r="BT21" i="38"/>
  <c r="BS21" i="38"/>
  <c r="BR21" i="38"/>
  <c r="BQ21" i="38"/>
  <c r="BP21" i="38"/>
  <c r="BO21" i="38"/>
  <c r="AI39" i="38"/>
  <c r="AJ39" i="38"/>
  <c r="AK39" i="38"/>
  <c r="AL39" i="38"/>
  <c r="AM39" i="38"/>
  <c r="AN39" i="38"/>
  <c r="AO39" i="38"/>
  <c r="AP39" i="38"/>
  <c r="AQ39" i="38"/>
  <c r="AR39" i="38"/>
  <c r="AS39" i="38"/>
  <c r="AT39" i="38"/>
  <c r="AU39" i="38"/>
  <c r="AV39" i="38"/>
  <c r="AW39" i="38"/>
  <c r="AX39" i="38"/>
  <c r="AY39" i="38"/>
  <c r="AZ39" i="38"/>
  <c r="BA39" i="38"/>
  <c r="BB39" i="38"/>
  <c r="BC39" i="38"/>
  <c r="BD39" i="38"/>
  <c r="BE39" i="38"/>
  <c r="BF39" i="38"/>
  <c r="BG39" i="38"/>
  <c r="D30" i="71" l="1"/>
  <c r="D26" i="71"/>
  <c r="D22" i="71"/>
  <c r="D18" i="71"/>
  <c r="S138" i="38"/>
  <c r="CE138" i="38" s="1"/>
  <c r="S130" i="38"/>
  <c r="CE130" i="38" s="1"/>
  <c r="AK20" i="88"/>
  <c r="BS142" i="38"/>
  <c r="BC176" i="38"/>
  <c r="CH176" i="38"/>
  <c r="E20" i="88"/>
  <c r="CI107" i="38"/>
  <c r="S128" i="38"/>
  <c r="CE128" i="38" s="1"/>
  <c r="BO137" i="38"/>
  <c r="BO139" i="38"/>
  <c r="BO141" i="38"/>
  <c r="D16" i="71"/>
  <c r="S124" i="38"/>
  <c r="CE124" i="38" s="1"/>
  <c r="S135" i="38"/>
  <c r="CE135" i="38" s="1"/>
  <c r="S127" i="38"/>
  <c r="CE127" i="38" s="1"/>
  <c r="AQ142" i="38"/>
  <c r="BO124" i="38"/>
  <c r="BO128" i="38"/>
  <c r="BO130" i="38"/>
  <c r="BH39" i="38"/>
  <c r="D20" i="71"/>
  <c r="S134" i="38"/>
  <c r="CE134" i="38" s="1"/>
  <c r="S126" i="38"/>
  <c r="CE126" i="38" s="1"/>
  <c r="CG175" i="38"/>
  <c r="BO131" i="38"/>
  <c r="CG106" i="38"/>
  <c r="F20" i="88"/>
  <c r="CM28" i="38"/>
  <c r="D23" i="71"/>
  <c r="D20" i="88"/>
  <c r="S140" i="38"/>
  <c r="CE140" i="38" s="1"/>
  <c r="S132" i="38"/>
  <c r="CE132" i="38" s="1"/>
  <c r="BO138" i="38"/>
  <c r="BO140" i="38"/>
  <c r="E21" i="88"/>
  <c r="BH73" i="38"/>
  <c r="AL21" i="88"/>
  <c r="W21" i="88"/>
  <c r="BA176" i="38"/>
  <c r="G22" i="88"/>
  <c r="AK21" i="88"/>
  <c r="V21" i="88"/>
  <c r="CG176" i="38"/>
  <c r="CH107" i="38"/>
  <c r="CM73" i="38"/>
  <c r="BG73" i="38"/>
  <c r="CM39" i="38"/>
  <c r="R21" i="88"/>
  <c r="CF136" i="38"/>
  <c r="S136" i="38"/>
  <c r="CE136" i="38" s="1"/>
  <c r="D34" i="71"/>
  <c r="AZ142" i="38"/>
  <c r="BB142" i="38"/>
  <c r="BO142" i="38"/>
  <c r="S142" i="38"/>
  <c r="F21" i="88" s="1"/>
  <c r="CG107" i="38"/>
  <c r="BA107" i="38"/>
  <c r="AI21" i="88"/>
  <c r="BA142" i="38"/>
  <c r="AI142" i="38"/>
  <c r="CF142" i="38"/>
  <c r="C20" i="88"/>
  <c r="CM38" i="38"/>
  <c r="EE180" i="92"/>
  <c r="EE181" i="92"/>
  <c r="EE182" i="92"/>
  <c r="EE184" i="92"/>
  <c r="EE185" i="92"/>
  <c r="EE186" i="92"/>
  <c r="EE188" i="92"/>
  <c r="EE189" i="92"/>
  <c r="EE190" i="92"/>
  <c r="EE192" i="92"/>
  <c r="EE194" i="92"/>
  <c r="DO180" i="92"/>
  <c r="DO181" i="92"/>
  <c r="DO182" i="92"/>
  <c r="DO184" i="92"/>
  <c r="DO185" i="92"/>
  <c r="DO186" i="92"/>
  <c r="DO188" i="92"/>
  <c r="DO189" i="92"/>
  <c r="DO190" i="92"/>
  <c r="DO192" i="92"/>
  <c r="DO194" i="92"/>
  <c r="CY180" i="92"/>
  <c r="CY181" i="92"/>
  <c r="CY182" i="92"/>
  <c r="CY184" i="92"/>
  <c r="CY185" i="92"/>
  <c r="CY186" i="92"/>
  <c r="CY188" i="92"/>
  <c r="CY189" i="92"/>
  <c r="CY190" i="92"/>
  <c r="CY192" i="92"/>
  <c r="CY194" i="92"/>
  <c r="CY98" i="92"/>
  <c r="CY99" i="92"/>
  <c r="CY100" i="92"/>
  <c r="CY102" i="92"/>
  <c r="CY103" i="92"/>
  <c r="CY104" i="92"/>
  <c r="CY106" i="92"/>
  <c r="CY107" i="92"/>
  <c r="CY108" i="92"/>
  <c r="CY110" i="92"/>
  <c r="CY112" i="92"/>
  <c r="CY113" i="92"/>
  <c r="DO98" i="92"/>
  <c r="DO99" i="92"/>
  <c r="DO100" i="92"/>
  <c r="DO102" i="92"/>
  <c r="DO103" i="92"/>
  <c r="DO104" i="92"/>
  <c r="DO106" i="92"/>
  <c r="DO107" i="92"/>
  <c r="DO108" i="92"/>
  <c r="DO110" i="92"/>
  <c r="DO112" i="92"/>
  <c r="DO113" i="92"/>
  <c r="EE98" i="92"/>
  <c r="EE99" i="92"/>
  <c r="EE100" i="92"/>
  <c r="EE102" i="92"/>
  <c r="EE103" i="92"/>
  <c r="EE104" i="92"/>
  <c r="EE106" i="92"/>
  <c r="EE107" i="92"/>
  <c r="EE108" i="92"/>
  <c r="EE110" i="92"/>
  <c r="EE112" i="92"/>
  <c r="EE113" i="92"/>
  <c r="EE58" i="92"/>
  <c r="EE59" i="92"/>
  <c r="EE60" i="92"/>
  <c r="EE62" i="92"/>
  <c r="EE63" i="92"/>
  <c r="EE64" i="92"/>
  <c r="EE66" i="92"/>
  <c r="EE67" i="92"/>
  <c r="EE68" i="92"/>
  <c r="EE70" i="92"/>
  <c r="EE72" i="92"/>
  <c r="EE73" i="92"/>
  <c r="EE75" i="92"/>
  <c r="DO58" i="92"/>
  <c r="DO59" i="92"/>
  <c r="DO60" i="92"/>
  <c r="DO62" i="92"/>
  <c r="DO63" i="92"/>
  <c r="DO64" i="92"/>
  <c r="DO66" i="92"/>
  <c r="DO67" i="92"/>
  <c r="DO68" i="92"/>
  <c r="DO70" i="92"/>
  <c r="DO72" i="92"/>
  <c r="DO73" i="92"/>
  <c r="DO75" i="92"/>
  <c r="CY58" i="92"/>
  <c r="CY59" i="92"/>
  <c r="CY60" i="92"/>
  <c r="CY62" i="92"/>
  <c r="CY63" i="92"/>
  <c r="CY64" i="92"/>
  <c r="CY66" i="92"/>
  <c r="CY67" i="92"/>
  <c r="CY68" i="92"/>
  <c r="CY70" i="92"/>
  <c r="CY72" i="92"/>
  <c r="CY73" i="92"/>
  <c r="CY75" i="92"/>
  <c r="FK17" i="92"/>
  <c r="FK18" i="92"/>
  <c r="FK19" i="92"/>
  <c r="FK21" i="92"/>
  <c r="FK22" i="92"/>
  <c r="FK24" i="92"/>
  <c r="FK25" i="92"/>
  <c r="FK27" i="92"/>
  <c r="FK29" i="92"/>
  <c r="FK30" i="92"/>
  <c r="FK31" i="92"/>
  <c r="EE17" i="92"/>
  <c r="EE18" i="92"/>
  <c r="EE19" i="92"/>
  <c r="EE21" i="92"/>
  <c r="EE22" i="92"/>
  <c r="EE24" i="92"/>
  <c r="EE25" i="92"/>
  <c r="EE27" i="92"/>
  <c r="EE29" i="92"/>
  <c r="EE30" i="92"/>
  <c r="EE31" i="92"/>
  <c r="DO17" i="92"/>
  <c r="DO18" i="92"/>
  <c r="DO19" i="92"/>
  <c r="DO21" i="92"/>
  <c r="DO22" i="92"/>
  <c r="DO24" i="92"/>
  <c r="DO25" i="92"/>
  <c r="DO27" i="92"/>
  <c r="DO29" i="92"/>
  <c r="DO30" i="92"/>
  <c r="DO31" i="92"/>
  <c r="CY30" i="92"/>
  <c r="CY17" i="92"/>
  <c r="CY18" i="92"/>
  <c r="CY19" i="92"/>
  <c r="CY21" i="92"/>
  <c r="CY22" i="92"/>
  <c r="CY24" i="92"/>
  <c r="CY25" i="92"/>
  <c r="CY27" i="92"/>
  <c r="CY29" i="92"/>
  <c r="CY31" i="92"/>
  <c r="CK17" i="92"/>
  <c r="S59" i="98"/>
  <c r="R59" i="98"/>
  <c r="Q59" i="98"/>
  <c r="P59" i="98"/>
  <c r="M59" i="98"/>
  <c r="L59" i="98"/>
  <c r="K59" i="98"/>
  <c r="F59" i="98"/>
  <c r="S58" i="98"/>
  <c r="R58" i="98"/>
  <c r="Q58" i="98"/>
  <c r="P58" i="98"/>
  <c r="M58" i="98"/>
  <c r="L58" i="98"/>
  <c r="K58" i="98"/>
  <c r="F58" i="98"/>
  <c r="J57" i="98"/>
  <c r="I57" i="98"/>
  <c r="J56" i="98"/>
  <c r="I56" i="98"/>
  <c r="J55" i="98"/>
  <c r="I55" i="98"/>
  <c r="G55" i="98"/>
  <c r="J54" i="98"/>
  <c r="I54" i="98"/>
  <c r="G54" i="98"/>
  <c r="S53" i="98"/>
  <c r="R53" i="98"/>
  <c r="Q53" i="98"/>
  <c r="P53" i="98"/>
  <c r="M53" i="98"/>
  <c r="L53" i="98"/>
  <c r="K53" i="98"/>
  <c r="J53" i="98"/>
  <c r="I53" i="98"/>
  <c r="G53" i="98"/>
  <c r="F53" i="98"/>
  <c r="S52" i="98"/>
  <c r="R52" i="98"/>
  <c r="Q52" i="98"/>
  <c r="P52" i="98"/>
  <c r="M52" i="98"/>
  <c r="L52" i="98"/>
  <c r="K52" i="98"/>
  <c r="J52" i="98"/>
  <c r="I52" i="98"/>
  <c r="G52" i="98"/>
  <c r="F52" i="98"/>
  <c r="BA32" i="98"/>
  <c r="AW32" i="98"/>
  <c r="AS32" i="98"/>
  <c r="AP32" i="98"/>
  <c r="AN32" i="98"/>
  <c r="AL32" i="98"/>
  <c r="AI32" i="98"/>
  <c r="AE32" i="98"/>
  <c r="AA32" i="98"/>
  <c r="W32" i="98"/>
  <c r="T32" i="98"/>
  <c r="R32" i="98"/>
  <c r="P32" i="98"/>
  <c r="M32" i="98"/>
  <c r="I32" i="98"/>
  <c r="E32" i="98"/>
  <c r="AP31" i="98"/>
  <c r="AO31" i="98"/>
  <c r="AI31" i="98"/>
  <c r="AG31" i="98"/>
  <c r="AE31" i="98"/>
  <c r="AC31" i="98"/>
  <c r="AA31" i="98"/>
  <c r="Y31" i="98"/>
  <c r="W31" i="98"/>
  <c r="U31" i="98"/>
  <c r="T31" i="98"/>
  <c r="S31" i="98"/>
  <c r="R31" i="98"/>
  <c r="Q31" i="98"/>
  <c r="P31" i="98"/>
  <c r="O31" i="98"/>
  <c r="M31" i="98"/>
  <c r="K31" i="98"/>
  <c r="I31" i="98"/>
  <c r="G31" i="98"/>
  <c r="E31" i="98"/>
  <c r="C31" i="98"/>
  <c r="CJ46" i="99"/>
  <c r="CI46" i="99"/>
  <c r="CG46" i="99"/>
  <c r="CE46" i="99"/>
  <c r="CD46" i="99"/>
  <c r="CB46" i="99"/>
  <c r="BZ46" i="99"/>
  <c r="BY46" i="99"/>
  <c r="BW46" i="99"/>
  <c r="BU46" i="99"/>
  <c r="BT46" i="99"/>
  <c r="BR46" i="99"/>
  <c r="CJ45" i="99"/>
  <c r="CI45" i="99"/>
  <c r="CG45" i="99"/>
  <c r="CE45" i="99"/>
  <c r="CD45" i="99"/>
  <c r="CB45" i="99"/>
  <c r="BZ45" i="99"/>
  <c r="BY45" i="99"/>
  <c r="BW45" i="99"/>
  <c r="BU45" i="99"/>
  <c r="BT45" i="99"/>
  <c r="BR45" i="99"/>
  <c r="CJ44" i="99"/>
  <c r="CI44" i="99"/>
  <c r="CG44" i="99"/>
  <c r="CE44" i="99"/>
  <c r="CD44" i="99"/>
  <c r="CB44" i="99"/>
  <c r="BZ44" i="99"/>
  <c r="BY44" i="99"/>
  <c r="BW44" i="99"/>
  <c r="BU44" i="99"/>
  <c r="BT44" i="99"/>
  <c r="BR44" i="99"/>
  <c r="CJ43" i="99"/>
  <c r="CI43" i="99"/>
  <c r="CG43" i="99"/>
  <c r="CE43" i="99"/>
  <c r="CD43" i="99"/>
  <c r="CB43" i="99"/>
  <c r="BZ43" i="99"/>
  <c r="BY43" i="99"/>
  <c r="BW43" i="99"/>
  <c r="BU43" i="99"/>
  <c r="BT43" i="99"/>
  <c r="BR43" i="99"/>
  <c r="CJ42" i="99"/>
  <c r="CI42" i="99"/>
  <c r="CG42" i="99"/>
  <c r="CE42" i="99"/>
  <c r="CD42" i="99"/>
  <c r="CB42" i="99"/>
  <c r="BZ42" i="99"/>
  <c r="BY42" i="99"/>
  <c r="BW42" i="99"/>
  <c r="BU42" i="99"/>
  <c r="BT42" i="99"/>
  <c r="BR42" i="99"/>
  <c r="CJ41" i="99"/>
  <c r="CI41" i="99"/>
  <c r="CG41" i="99"/>
  <c r="CJ40" i="99"/>
  <c r="CI40" i="99"/>
  <c r="CG40" i="99"/>
  <c r="CJ39" i="99"/>
  <c r="CI39" i="99"/>
  <c r="CG39" i="99"/>
  <c r="CJ38" i="99"/>
  <c r="CI38" i="99"/>
  <c r="CG38" i="99"/>
  <c r="CJ37" i="99"/>
  <c r="CI37" i="99"/>
  <c r="CG37" i="99"/>
  <c r="CJ36" i="99"/>
  <c r="CI36" i="99"/>
  <c r="CG36" i="99"/>
  <c r="CJ35" i="99"/>
  <c r="CI35" i="99"/>
  <c r="CG35" i="99"/>
  <c r="CJ34" i="99"/>
  <c r="CI34" i="99"/>
  <c r="CG34" i="99"/>
  <c r="CJ33" i="99"/>
  <c r="CI33" i="99"/>
  <c r="CG33" i="99"/>
  <c r="CJ32" i="99"/>
  <c r="CI32" i="99"/>
  <c r="CG32" i="99"/>
  <c r="CJ31" i="99"/>
  <c r="CI31" i="99"/>
  <c r="CG31" i="99"/>
  <c r="CJ30" i="99"/>
  <c r="CI30" i="99"/>
  <c r="CG30" i="99"/>
  <c r="CJ29" i="99"/>
  <c r="CI29" i="99"/>
  <c r="CG29" i="99"/>
  <c r="CJ28" i="99"/>
  <c r="CI28" i="99"/>
  <c r="CG28" i="99"/>
  <c r="CJ27" i="99"/>
  <c r="CI27" i="99"/>
  <c r="CG27" i="99"/>
  <c r="CJ26" i="99"/>
  <c r="CI26" i="99"/>
  <c r="CG26" i="99"/>
  <c r="CJ25" i="99"/>
  <c r="CI25" i="99"/>
  <c r="CG25" i="99"/>
  <c r="CJ24" i="99"/>
  <c r="CI24" i="99"/>
  <c r="CG24" i="99"/>
  <c r="CJ23" i="99"/>
  <c r="CI23" i="99"/>
  <c r="CG23" i="99"/>
  <c r="CJ22" i="99"/>
  <c r="CI22" i="99"/>
  <c r="CG22" i="99"/>
  <c r="CJ21" i="99"/>
  <c r="CI21" i="99"/>
  <c r="CG21" i="99"/>
  <c r="CJ20" i="99"/>
  <c r="CI20" i="99"/>
  <c r="CG20" i="99"/>
  <c r="CJ19" i="99"/>
  <c r="CI19" i="99"/>
  <c r="CG19" i="99"/>
  <c r="CJ18" i="99"/>
  <c r="CI18" i="99"/>
  <c r="CG18" i="99"/>
  <c r="CJ17" i="99"/>
  <c r="CI17" i="99"/>
  <c r="CG17" i="99"/>
  <c r="CJ16" i="99"/>
  <c r="CI16" i="99"/>
  <c r="CG16" i="99"/>
  <c r="CJ15" i="99"/>
  <c r="CI15" i="99"/>
  <c r="CG15" i="99"/>
  <c r="CJ14" i="99"/>
  <c r="CI14" i="99"/>
  <c r="CG14" i="99"/>
  <c r="CJ13" i="99"/>
  <c r="CI13" i="99"/>
  <c r="CG13" i="99"/>
  <c r="CJ12" i="99"/>
  <c r="CI12" i="99"/>
  <c r="CG12" i="99"/>
  <c r="CJ11" i="99"/>
  <c r="CI11" i="99"/>
  <c r="CG11" i="99"/>
  <c r="CJ10" i="99"/>
  <c r="CI10" i="99"/>
  <c r="CG10" i="99"/>
  <c r="CG9" i="99"/>
  <c r="AJ42" i="99"/>
  <c r="AL42" i="99"/>
  <c r="AM42" i="99"/>
  <c r="AO42" i="99"/>
  <c r="AQ42" i="99"/>
  <c r="AR42" i="99"/>
  <c r="AT42" i="99"/>
  <c r="AV42" i="99"/>
  <c r="AW42" i="99"/>
  <c r="AY42" i="99"/>
  <c r="BA42" i="99"/>
  <c r="BB42" i="99"/>
  <c r="AJ43" i="99"/>
  <c r="AL43" i="99"/>
  <c r="AM43" i="99"/>
  <c r="AO43" i="99"/>
  <c r="AQ43" i="99"/>
  <c r="AR43" i="99"/>
  <c r="AT43" i="99"/>
  <c r="AV43" i="99"/>
  <c r="AW43" i="99"/>
  <c r="AY43" i="99"/>
  <c r="BA43" i="99"/>
  <c r="BB43" i="99"/>
  <c r="AJ44" i="99"/>
  <c r="AL44" i="99"/>
  <c r="AM44" i="99"/>
  <c r="AO44" i="99"/>
  <c r="AQ44" i="99"/>
  <c r="AR44" i="99"/>
  <c r="AT44" i="99"/>
  <c r="AV44" i="99"/>
  <c r="AW44" i="99"/>
  <c r="AY44" i="99"/>
  <c r="BA44" i="99"/>
  <c r="BB44" i="99"/>
  <c r="AJ45" i="99"/>
  <c r="AL45" i="99"/>
  <c r="AM45" i="99"/>
  <c r="AO45" i="99"/>
  <c r="AQ45" i="99"/>
  <c r="AR45" i="99"/>
  <c r="AT45" i="99"/>
  <c r="AV45" i="99"/>
  <c r="AW45" i="99"/>
  <c r="AY45" i="99"/>
  <c r="BA45" i="99"/>
  <c r="BB45" i="99"/>
  <c r="AJ46" i="99"/>
  <c r="AL46" i="99"/>
  <c r="AM46" i="99"/>
  <c r="AO46" i="99"/>
  <c r="AQ46" i="99"/>
  <c r="AR46" i="99"/>
  <c r="AT46" i="99"/>
  <c r="AV46" i="99"/>
  <c r="AW46" i="99"/>
  <c r="AY46" i="99"/>
  <c r="BA46" i="99"/>
  <c r="BB46" i="99"/>
  <c r="AY89" i="21"/>
  <c r="AX89" i="21"/>
  <c r="AW89" i="21"/>
  <c r="AV89" i="21"/>
  <c r="AU89" i="21"/>
  <c r="AY88" i="21"/>
  <c r="AX88" i="21"/>
  <c r="AW88" i="21"/>
  <c r="AV88" i="21"/>
  <c r="AU88" i="21"/>
  <c r="AQ89" i="21"/>
  <c r="AP89" i="21"/>
  <c r="AO89" i="21"/>
  <c r="AN89" i="21"/>
  <c r="AM89" i="21"/>
  <c r="AY119" i="21"/>
  <c r="AX119" i="21"/>
  <c r="AW119" i="21"/>
  <c r="AV119" i="21"/>
  <c r="AU119" i="21"/>
  <c r="AY118" i="21"/>
  <c r="AX118" i="21"/>
  <c r="AW118" i="21"/>
  <c r="AV118" i="21"/>
  <c r="AU118" i="21"/>
  <c r="AY117" i="21"/>
  <c r="AX117" i="21"/>
  <c r="AW117" i="21"/>
  <c r="AV117" i="21"/>
  <c r="AU117" i="21"/>
  <c r="AY116" i="21"/>
  <c r="AX116" i="21"/>
  <c r="AW116" i="21"/>
  <c r="AV116" i="21"/>
  <c r="AU116" i="21"/>
  <c r="AY115" i="21"/>
  <c r="AX115" i="21"/>
  <c r="AW115" i="21"/>
  <c r="AV115" i="21"/>
  <c r="AU115" i="21"/>
  <c r="AY114" i="21"/>
  <c r="AX114" i="21"/>
  <c r="AW114" i="21"/>
  <c r="AV114" i="21"/>
  <c r="AU114" i="21"/>
  <c r="AY113" i="21"/>
  <c r="AX113" i="21"/>
  <c r="AW113" i="21"/>
  <c r="AV113" i="21"/>
  <c r="AU113" i="21"/>
  <c r="AY112" i="21"/>
  <c r="AX112" i="21"/>
  <c r="AW112" i="21"/>
  <c r="AV112" i="21"/>
  <c r="AU112" i="21"/>
  <c r="AY111" i="21"/>
  <c r="AX111" i="21"/>
  <c r="AW111" i="21"/>
  <c r="AV111" i="21"/>
  <c r="AU111" i="21"/>
  <c r="AY110" i="21"/>
  <c r="AX110" i="21"/>
  <c r="AW110" i="21"/>
  <c r="AV110" i="21"/>
  <c r="AU110" i="21"/>
  <c r="AY109" i="21"/>
  <c r="AX109" i="21"/>
  <c r="AW109" i="21"/>
  <c r="AV109" i="21"/>
  <c r="AU109" i="21"/>
  <c r="AY108" i="21"/>
  <c r="AX108" i="21"/>
  <c r="AW108" i="21"/>
  <c r="AV108" i="21"/>
  <c r="AU108" i="21"/>
  <c r="AQ119" i="21"/>
  <c r="AP119" i="21"/>
  <c r="AO119" i="21"/>
  <c r="AN119" i="21"/>
  <c r="AM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L119" i="21"/>
  <c r="K119" i="21"/>
  <c r="J119" i="21"/>
  <c r="I119" i="21"/>
  <c r="H119" i="21"/>
  <c r="G119" i="21"/>
  <c r="F119" i="21"/>
  <c r="AQ118" i="21"/>
  <c r="AP118" i="21"/>
  <c r="AO118" i="21"/>
  <c r="AN118" i="21"/>
  <c r="AM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L118" i="21"/>
  <c r="K118" i="21"/>
  <c r="J118" i="21"/>
  <c r="I118" i="21"/>
  <c r="H118" i="21"/>
  <c r="G118" i="21"/>
  <c r="F118" i="21"/>
  <c r="AQ117" i="21"/>
  <c r="AP117" i="21"/>
  <c r="AO117" i="21"/>
  <c r="AN117" i="21"/>
  <c r="AM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L117" i="21"/>
  <c r="K117" i="21"/>
  <c r="J117" i="21"/>
  <c r="I117" i="21"/>
  <c r="H117" i="21"/>
  <c r="G117" i="21"/>
  <c r="F117" i="21"/>
  <c r="D117" i="21"/>
  <c r="AQ116" i="21"/>
  <c r="AP116" i="21"/>
  <c r="AO116" i="21"/>
  <c r="AN116" i="21"/>
  <c r="AM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L116" i="21"/>
  <c r="K116" i="21"/>
  <c r="J116" i="21"/>
  <c r="I116" i="21"/>
  <c r="H116" i="21"/>
  <c r="G116" i="21"/>
  <c r="F116" i="21"/>
  <c r="D116" i="21"/>
  <c r="AQ115" i="21"/>
  <c r="AP115" i="21"/>
  <c r="AO115" i="21"/>
  <c r="AN115" i="21"/>
  <c r="AM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L115" i="21"/>
  <c r="K115" i="21"/>
  <c r="J115" i="21"/>
  <c r="I115" i="21"/>
  <c r="H115" i="21"/>
  <c r="G115" i="21"/>
  <c r="F115" i="21"/>
  <c r="D115" i="21"/>
  <c r="AQ114" i="21"/>
  <c r="AP114" i="21"/>
  <c r="AO114" i="21"/>
  <c r="AN114" i="21"/>
  <c r="AM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L114" i="21"/>
  <c r="K114" i="21"/>
  <c r="J114" i="21"/>
  <c r="I114" i="21"/>
  <c r="H114" i="21"/>
  <c r="G114" i="21"/>
  <c r="F114" i="21"/>
  <c r="D114" i="21"/>
  <c r="AQ113" i="21"/>
  <c r="AP113" i="21"/>
  <c r="AO113" i="21"/>
  <c r="AN113" i="21"/>
  <c r="AM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L113" i="21"/>
  <c r="K113" i="21"/>
  <c r="J113" i="21"/>
  <c r="I113" i="21"/>
  <c r="H113" i="21"/>
  <c r="G113" i="21"/>
  <c r="F113" i="21"/>
  <c r="D113" i="21"/>
  <c r="AQ112" i="21"/>
  <c r="AP112" i="21"/>
  <c r="AO112" i="21"/>
  <c r="AN112" i="21"/>
  <c r="AM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L112" i="21"/>
  <c r="K112" i="21"/>
  <c r="J112" i="21"/>
  <c r="I112" i="21"/>
  <c r="H112" i="21"/>
  <c r="G112" i="21"/>
  <c r="F112" i="21"/>
  <c r="D112" i="21"/>
  <c r="AQ111" i="21"/>
  <c r="AP111" i="21"/>
  <c r="AO111" i="21"/>
  <c r="AN111" i="21"/>
  <c r="AM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L111" i="21"/>
  <c r="K111" i="21"/>
  <c r="J111" i="21"/>
  <c r="I111" i="21"/>
  <c r="H111" i="21"/>
  <c r="G111" i="21"/>
  <c r="F111" i="21"/>
  <c r="D111" i="21"/>
  <c r="AQ110" i="21"/>
  <c r="AP110" i="21"/>
  <c r="AO110" i="21"/>
  <c r="AN110" i="21"/>
  <c r="AM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L110" i="21"/>
  <c r="K110" i="21"/>
  <c r="J110" i="21"/>
  <c r="I110" i="21"/>
  <c r="H110" i="21"/>
  <c r="G110" i="21"/>
  <c r="F110" i="21"/>
  <c r="D110" i="21"/>
  <c r="AQ109" i="21"/>
  <c r="AP109" i="21"/>
  <c r="AO109" i="21"/>
  <c r="AN109" i="21"/>
  <c r="AM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L109" i="21"/>
  <c r="K109" i="21"/>
  <c r="J109" i="21"/>
  <c r="I109" i="21"/>
  <c r="H109" i="21"/>
  <c r="G109" i="21"/>
  <c r="F109" i="21"/>
  <c r="D109" i="21"/>
  <c r="AQ108" i="21"/>
  <c r="AP108" i="21"/>
  <c r="AO108" i="21"/>
  <c r="AN108" i="21"/>
  <c r="AM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L108" i="21"/>
  <c r="K108" i="21"/>
  <c r="J108" i="21"/>
  <c r="I108" i="21"/>
  <c r="H108" i="21"/>
  <c r="G108" i="21"/>
  <c r="F108" i="21"/>
  <c r="D108" i="21"/>
  <c r="AY107" i="21"/>
  <c r="AX107" i="21"/>
  <c r="AW107" i="21"/>
  <c r="AV107" i="21"/>
  <c r="AU107" i="21"/>
  <c r="AQ107" i="21"/>
  <c r="AP107" i="21"/>
  <c r="AO107" i="21"/>
  <c r="AN107" i="21"/>
  <c r="AM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L107" i="21"/>
  <c r="K107" i="21"/>
  <c r="J107" i="21"/>
  <c r="I107" i="21"/>
  <c r="H107" i="21"/>
  <c r="G107" i="21"/>
  <c r="F107" i="21"/>
  <c r="D107" i="21"/>
  <c r="AY106" i="21"/>
  <c r="AX106" i="21"/>
  <c r="AW106" i="21"/>
  <c r="AV106" i="21"/>
  <c r="AU106" i="21"/>
  <c r="AQ106" i="21"/>
  <c r="AP106" i="21"/>
  <c r="AO106" i="21"/>
  <c r="AN106" i="21"/>
  <c r="AM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L106" i="21"/>
  <c r="K106" i="21"/>
  <c r="J106" i="21"/>
  <c r="I106" i="21"/>
  <c r="H106" i="21"/>
  <c r="G106" i="21"/>
  <c r="F106" i="21"/>
  <c r="D106" i="21"/>
  <c r="AY105" i="21"/>
  <c r="AX105" i="21"/>
  <c r="AW105" i="21"/>
  <c r="AV105" i="21"/>
  <c r="AU105" i="21"/>
  <c r="AQ105" i="21"/>
  <c r="AP105" i="21"/>
  <c r="AO105" i="21"/>
  <c r="AN105" i="21"/>
  <c r="AM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L105" i="21"/>
  <c r="K105" i="21"/>
  <c r="J105" i="21"/>
  <c r="I105" i="21"/>
  <c r="H105" i="21"/>
  <c r="G105" i="21"/>
  <c r="F105" i="21"/>
  <c r="D105" i="21"/>
  <c r="AY104" i="21"/>
  <c r="AX104" i="21"/>
  <c r="AW104" i="21"/>
  <c r="AV104" i="21"/>
  <c r="AU104" i="21"/>
  <c r="AQ104" i="21"/>
  <c r="AP104" i="21"/>
  <c r="AO104" i="21"/>
  <c r="AN104" i="21"/>
  <c r="AM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L104" i="21"/>
  <c r="K104" i="21"/>
  <c r="J104" i="21"/>
  <c r="I104" i="21"/>
  <c r="H104" i="21"/>
  <c r="G104" i="21"/>
  <c r="F104" i="21"/>
  <c r="D104" i="21"/>
  <c r="AY103" i="21"/>
  <c r="AX103" i="21"/>
  <c r="AW103" i="21"/>
  <c r="AV103" i="21"/>
  <c r="AU103" i="21"/>
  <c r="AQ103" i="21"/>
  <c r="AP103" i="21"/>
  <c r="AO103" i="21"/>
  <c r="AN103" i="21"/>
  <c r="AM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L103" i="21"/>
  <c r="K103" i="21"/>
  <c r="J103" i="21"/>
  <c r="I103" i="21"/>
  <c r="H103" i="21"/>
  <c r="G103" i="21"/>
  <c r="F103" i="21"/>
  <c r="D103" i="21"/>
  <c r="AY102" i="21"/>
  <c r="AX102" i="21"/>
  <c r="AW102" i="21"/>
  <c r="AV102" i="21"/>
  <c r="AU102" i="21"/>
  <c r="AQ102" i="21"/>
  <c r="AP102" i="21"/>
  <c r="AO102" i="21"/>
  <c r="AN102" i="21"/>
  <c r="AM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L102" i="21"/>
  <c r="K102" i="21"/>
  <c r="J102" i="21"/>
  <c r="I102" i="21"/>
  <c r="H102" i="21"/>
  <c r="G102" i="21"/>
  <c r="F102" i="21"/>
  <c r="D102" i="21"/>
  <c r="AY101" i="21"/>
  <c r="AX101" i="21"/>
  <c r="AW101" i="21"/>
  <c r="AV101" i="21"/>
  <c r="AU101" i="21"/>
  <c r="AQ101" i="21"/>
  <c r="AP101" i="21"/>
  <c r="AO101" i="21"/>
  <c r="AN101" i="21"/>
  <c r="AM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L101" i="21"/>
  <c r="K101" i="21"/>
  <c r="J101" i="21"/>
  <c r="I101" i="21"/>
  <c r="H101" i="21"/>
  <c r="G101" i="21"/>
  <c r="F101" i="21"/>
  <c r="D101"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L89" i="21"/>
  <c r="K89" i="21"/>
  <c r="J89" i="21"/>
  <c r="I89" i="21"/>
  <c r="H89" i="21"/>
  <c r="G89" i="21"/>
  <c r="F89" i="21"/>
  <c r="M34" i="21"/>
  <c r="E34" i="21"/>
  <c r="C34" i="21" s="1"/>
  <c r="AH20" i="88" l="1"/>
  <c r="S20" i="88"/>
  <c r="AI20" i="88"/>
  <c r="T20" i="88"/>
  <c r="C34" i="71"/>
  <c r="C31" i="88"/>
  <c r="D9" i="88"/>
  <c r="E9" i="88"/>
  <c r="E34" i="71"/>
  <c r="E22" i="88"/>
  <c r="U20" i="88"/>
  <c r="AJ20" i="88"/>
  <c r="T21" i="88"/>
  <c r="F22" i="88"/>
  <c r="U21" i="88"/>
  <c r="AJ21" i="88"/>
  <c r="S21" i="88"/>
  <c r="AH21" i="88"/>
  <c r="D22" i="88"/>
  <c r="CE142" i="38"/>
  <c r="AY142" i="38"/>
  <c r="R20" i="88"/>
  <c r="R22" i="88" s="1"/>
  <c r="AG20" i="88"/>
  <c r="AG22" i="88" s="1"/>
  <c r="C22" i="88"/>
  <c r="C9" i="88"/>
  <c r="Q6" i="68"/>
  <c r="R6" i="68"/>
  <c r="S6" i="68"/>
  <c r="T6" i="68"/>
  <c r="U6" i="68"/>
  <c r="V6" i="68"/>
  <c r="W6" i="68"/>
  <c r="X6" i="68"/>
  <c r="Y6" i="68"/>
  <c r="Z6" i="68"/>
  <c r="AA6" i="68"/>
  <c r="AB6" i="68"/>
  <c r="AC6" i="68"/>
  <c r="AD6" i="68"/>
  <c r="AE6" i="68"/>
  <c r="AF6" i="68"/>
  <c r="AG6" i="68"/>
  <c r="AH6" i="68"/>
  <c r="AI6" i="68"/>
  <c r="AJ6" i="68"/>
  <c r="P6" i="68"/>
  <c r="AJ3" i="68"/>
  <c r="AJ4" i="68"/>
  <c r="AJ5" i="68"/>
  <c r="AJ7" i="68"/>
  <c r="AJ8" i="68"/>
  <c r="AJ9" i="68"/>
  <c r="AJ10" i="68"/>
  <c r="AJ11" i="68"/>
  <c r="AJ12" i="68"/>
  <c r="AJ13" i="68"/>
  <c r="AJ14" i="68"/>
  <c r="AJ15" i="68"/>
  <c r="AJ16" i="68"/>
  <c r="AJ17" i="68"/>
  <c r="AJ18" i="68"/>
  <c r="AJ19" i="68"/>
  <c r="AJ20" i="68"/>
  <c r="AJ21" i="68"/>
  <c r="AJ22" i="68"/>
  <c r="AJ23" i="68"/>
  <c r="AJ2" i="68"/>
  <c r="U38" i="99"/>
  <c r="U39" i="99"/>
  <c r="U40" i="99"/>
  <c r="U41" i="99"/>
  <c r="U42" i="99"/>
  <c r="U43" i="99"/>
  <c r="U44" i="99"/>
  <c r="U45" i="99"/>
  <c r="U46" i="99"/>
  <c r="R38" i="99"/>
  <c r="R39" i="99"/>
  <c r="R40" i="99"/>
  <c r="R41" i="99"/>
  <c r="R42" i="99"/>
  <c r="R43" i="99"/>
  <c r="R44" i="99"/>
  <c r="R45" i="99"/>
  <c r="R46" i="99"/>
  <c r="P38" i="99"/>
  <c r="P39" i="99"/>
  <c r="P40" i="99"/>
  <c r="P41" i="99"/>
  <c r="P42" i="99"/>
  <c r="P43" i="99"/>
  <c r="P44" i="99"/>
  <c r="P45" i="99"/>
  <c r="P46" i="99"/>
  <c r="M38" i="99"/>
  <c r="M39" i="99"/>
  <c r="M40" i="99"/>
  <c r="M41" i="99"/>
  <c r="M42" i="99"/>
  <c r="M43" i="99"/>
  <c r="M44" i="99"/>
  <c r="M45" i="99"/>
  <c r="M46" i="99"/>
  <c r="K38" i="99"/>
  <c r="K39" i="99"/>
  <c r="K40" i="99"/>
  <c r="K41" i="99"/>
  <c r="K42" i="99"/>
  <c r="K43" i="99"/>
  <c r="K44" i="99"/>
  <c r="K45" i="99"/>
  <c r="K46" i="99"/>
  <c r="H39" i="99"/>
  <c r="H40" i="99"/>
  <c r="H41" i="99"/>
  <c r="H42" i="99"/>
  <c r="H43" i="99"/>
  <c r="H44" i="99"/>
  <c r="H45" i="99"/>
  <c r="H46" i="99"/>
  <c r="F35" i="99"/>
  <c r="F36" i="99"/>
  <c r="F37" i="99"/>
  <c r="F38" i="99"/>
  <c r="F39" i="99"/>
  <c r="F40" i="99"/>
  <c r="F41" i="99"/>
  <c r="F42" i="99"/>
  <c r="F43" i="99"/>
  <c r="F44" i="99"/>
  <c r="F45" i="99"/>
  <c r="F46" i="99"/>
  <c r="C35" i="99"/>
  <c r="C36" i="99"/>
  <c r="C37" i="99"/>
  <c r="C38" i="99"/>
  <c r="C39" i="99"/>
  <c r="C40" i="99"/>
  <c r="C41" i="99"/>
  <c r="C42" i="99"/>
  <c r="C43" i="99"/>
  <c r="C44" i="99"/>
  <c r="C45" i="99"/>
  <c r="C46" i="99"/>
  <c r="M16" i="21"/>
  <c r="C16" i="71" s="1"/>
  <c r="E16" i="71" s="1"/>
  <c r="AZ6" i="100"/>
  <c r="BA6" i="100"/>
  <c r="BB6" i="100"/>
  <c r="BC6" i="100"/>
  <c r="AS34" i="88" l="1"/>
  <c r="AR34" i="88"/>
  <c r="N34" i="88"/>
  <c r="AD34" i="88"/>
  <c r="AC34" i="88"/>
  <c r="O34" i="88"/>
  <c r="BV45" i="99"/>
  <c r="AN45" i="99"/>
  <c r="CC42" i="99"/>
  <c r="AU42" i="99"/>
  <c r="AK40" i="99"/>
  <c r="BS40" i="99"/>
  <c r="AU41" i="99"/>
  <c r="CC41" i="99"/>
  <c r="BS46" i="99"/>
  <c r="AK46" i="99"/>
  <c r="BS38" i="99"/>
  <c r="AK38" i="99"/>
  <c r="AN42" i="99"/>
  <c r="BV42" i="99"/>
  <c r="AP46" i="99"/>
  <c r="BX46" i="99"/>
  <c r="CA46" i="99"/>
  <c r="AS46" i="99"/>
  <c r="CA38" i="99"/>
  <c r="AS38" i="99"/>
  <c r="AU39" i="99"/>
  <c r="CC39" i="99"/>
  <c r="CF40" i="99"/>
  <c r="AX40" i="99"/>
  <c r="AZ41" i="99"/>
  <c r="CH41" i="99"/>
  <c r="CK42" i="99"/>
  <c r="BC42" i="99"/>
  <c r="BV37" i="99"/>
  <c r="AN37" i="99"/>
  <c r="CF43" i="99"/>
  <c r="AX43" i="99"/>
  <c r="BX40" i="99"/>
  <c r="AP40" i="99"/>
  <c r="AK37" i="99"/>
  <c r="BS37" i="99"/>
  <c r="BX45" i="99"/>
  <c r="AP45" i="99"/>
  <c r="AS45" i="99"/>
  <c r="CA45" i="99"/>
  <c r="CC46" i="99"/>
  <c r="AU46" i="99"/>
  <c r="CC38" i="99"/>
  <c r="AU38" i="99"/>
  <c r="CF39" i="99"/>
  <c r="AX39" i="99"/>
  <c r="AZ40" i="99"/>
  <c r="CH40" i="99"/>
  <c r="BC41" i="99"/>
  <c r="CK41" i="99"/>
  <c r="BS41" i="99"/>
  <c r="AK41" i="99"/>
  <c r="CK45" i="99"/>
  <c r="BC45" i="99"/>
  <c r="AK45" i="99"/>
  <c r="BS45" i="99"/>
  <c r="AN41" i="99"/>
  <c r="BV41" i="99"/>
  <c r="BS44" i="99"/>
  <c r="AK44" i="99"/>
  <c r="BS36" i="99"/>
  <c r="AK36" i="99"/>
  <c r="BV40" i="99"/>
  <c r="AN40" i="99"/>
  <c r="AP44" i="99"/>
  <c r="BX44" i="99"/>
  <c r="CA44" i="99"/>
  <c r="AS44" i="99"/>
  <c r="CC45" i="99"/>
  <c r="AU45" i="99"/>
  <c r="AX46" i="99"/>
  <c r="CF46" i="99"/>
  <c r="AX38" i="99"/>
  <c r="CF38" i="99"/>
  <c r="AZ39" i="99"/>
  <c r="CH39" i="99"/>
  <c r="BC40" i="99"/>
  <c r="CK40" i="99"/>
  <c r="AP41" i="99"/>
  <c r="BX41" i="99"/>
  <c r="AN44" i="99"/>
  <c r="BV44" i="99"/>
  <c r="AK35" i="99"/>
  <c r="BS35" i="99"/>
  <c r="AN39" i="99"/>
  <c r="BV39" i="99"/>
  <c r="BX43" i="99"/>
  <c r="AP43" i="99"/>
  <c r="AS43" i="99"/>
  <c r="CA43" i="99"/>
  <c r="CC44" i="99"/>
  <c r="AU44" i="99"/>
  <c r="CF45" i="99"/>
  <c r="AX45" i="99"/>
  <c r="CH46" i="99"/>
  <c r="AZ46" i="99"/>
  <c r="AZ38" i="99"/>
  <c r="CH38" i="99"/>
  <c r="BC39" i="99"/>
  <c r="CK39" i="99"/>
  <c r="CH44" i="99"/>
  <c r="AZ44" i="99"/>
  <c r="AN36" i="99"/>
  <c r="BV36" i="99"/>
  <c r="AK43" i="99"/>
  <c r="BS43" i="99"/>
  <c r="BS42" i="99"/>
  <c r="AK42" i="99"/>
  <c r="AN46" i="99"/>
  <c r="BV46" i="99"/>
  <c r="BV38" i="99"/>
  <c r="AN38" i="99"/>
  <c r="AP42" i="99"/>
  <c r="BX42" i="99"/>
  <c r="CA42" i="99"/>
  <c r="AS42" i="99"/>
  <c r="CC43" i="99"/>
  <c r="AU43" i="99"/>
  <c r="AX44" i="99"/>
  <c r="CF44" i="99"/>
  <c r="AZ45" i="99"/>
  <c r="CH45" i="99"/>
  <c r="CK46" i="99"/>
  <c r="BC46" i="99"/>
  <c r="BC38" i="99"/>
  <c r="CK38" i="99"/>
  <c r="CA41" i="99"/>
  <c r="AS41" i="99"/>
  <c r="CA40" i="99"/>
  <c r="AS40" i="99"/>
  <c r="AX42" i="99"/>
  <c r="CF42" i="99"/>
  <c r="CH43" i="99"/>
  <c r="AZ43" i="99"/>
  <c r="CK44" i="99"/>
  <c r="BC44" i="99"/>
  <c r="BS39" i="99"/>
  <c r="AK39" i="99"/>
  <c r="BV43" i="99"/>
  <c r="AN43" i="99"/>
  <c r="AN35" i="99"/>
  <c r="BV35" i="99"/>
  <c r="BX39" i="99"/>
  <c r="AP39" i="99"/>
  <c r="CA39" i="99"/>
  <c r="AS39" i="99"/>
  <c r="CC40" i="99"/>
  <c r="AU40" i="99"/>
  <c r="CF41" i="99"/>
  <c r="AX41" i="99"/>
  <c r="CH42" i="99"/>
  <c r="AZ42" i="99"/>
  <c r="CK43" i="99"/>
  <c r="BC43" i="99"/>
  <c r="Q6" i="100"/>
  <c r="R6" i="100"/>
  <c r="S6" i="100"/>
  <c r="T6" i="100"/>
  <c r="U6" i="100"/>
  <c r="V6" i="100"/>
  <c r="W6" i="100"/>
  <c r="X6" i="100"/>
  <c r="Y6" i="100"/>
  <c r="Z6" i="100"/>
  <c r="AA6" i="100"/>
  <c r="AB6" i="100"/>
  <c r="AC6" i="100"/>
  <c r="AD6" i="100"/>
  <c r="AE6" i="100"/>
  <c r="AF6" i="100"/>
  <c r="AG6" i="100"/>
  <c r="AH6" i="100"/>
  <c r="AI6" i="100"/>
  <c r="AJ6" i="100"/>
  <c r="AK6" i="100"/>
  <c r="AL6" i="100"/>
  <c r="AM6" i="100"/>
  <c r="AN6" i="100"/>
  <c r="AO6" i="100"/>
  <c r="AP6" i="100"/>
  <c r="AQ6" i="100"/>
  <c r="AR6" i="100"/>
  <c r="AS6" i="100"/>
  <c r="AT6" i="100"/>
  <c r="AU6" i="100"/>
  <c r="AV6" i="100"/>
  <c r="AW6" i="100"/>
  <c r="AX6" i="100"/>
  <c r="AY6" i="100"/>
  <c r="P6" i="100"/>
  <c r="C6" i="100" l="1"/>
  <c r="C47" i="100" s="1"/>
  <c r="C15" i="100" l="1"/>
  <c r="C23" i="100"/>
  <c r="C31" i="100"/>
  <c r="C39" i="100"/>
  <c r="C7" i="100"/>
  <c r="C8" i="100"/>
  <c r="C16" i="100"/>
  <c r="C24" i="100"/>
  <c r="C32" i="100"/>
  <c r="C40" i="100"/>
  <c r="C9" i="100"/>
  <c r="C17" i="100"/>
  <c r="C25" i="100"/>
  <c r="C33" i="100"/>
  <c r="C41" i="100"/>
  <c r="C10" i="100"/>
  <c r="C18" i="100"/>
  <c r="C26" i="100"/>
  <c r="C34" i="100"/>
  <c r="C42" i="100"/>
  <c r="C11" i="100"/>
  <c r="C19" i="100"/>
  <c r="C27" i="100"/>
  <c r="C35" i="100"/>
  <c r="C43" i="100"/>
  <c r="C12" i="100"/>
  <c r="C20" i="100"/>
  <c r="C28" i="100"/>
  <c r="C36" i="100"/>
  <c r="C44" i="100"/>
  <c r="C13" i="100"/>
  <c r="C21" i="100"/>
  <c r="C29" i="100"/>
  <c r="C37" i="100"/>
  <c r="C45" i="100"/>
  <c r="C14" i="100"/>
  <c r="C22" i="100"/>
  <c r="C30" i="100"/>
  <c r="C38" i="100"/>
  <c r="C46" i="100"/>
  <c r="C6" i="68"/>
  <c r="C11" i="68" l="1"/>
  <c r="C19" i="68"/>
  <c r="C12" i="68"/>
  <c r="C20" i="68"/>
  <c r="C22" i="68"/>
  <c r="C25" i="68"/>
  <c r="C18" i="68"/>
  <c r="C13" i="68"/>
  <c r="C21" i="68"/>
  <c r="C14" i="68"/>
  <c r="C15" i="68"/>
  <c r="C23" i="68"/>
  <c r="C10" i="68"/>
  <c r="C8" i="68"/>
  <c r="C16" i="68"/>
  <c r="C24" i="68"/>
  <c r="C9" i="68"/>
  <c r="C7" i="68"/>
  <c r="C17" i="68"/>
  <c r="AD31" i="88" l="1"/>
  <c r="AS30" i="88"/>
  <c r="AS32" i="88" s="1"/>
  <c r="AC31" i="88"/>
  <c r="AR30" i="88"/>
  <c r="AR32" i="88" s="1"/>
  <c r="AS31" i="88"/>
  <c r="AR31" i="88"/>
  <c r="AD30" i="88"/>
  <c r="AD32" i="88" s="1"/>
  <c r="AC30" i="88"/>
  <c r="AC32" i="88" s="1"/>
  <c r="D119" i="21"/>
  <c r="D118" i="21"/>
  <c r="D89" i="21"/>
  <c r="X30" i="88"/>
  <c r="W30" i="88"/>
  <c r="V30" i="88"/>
  <c r="U30" i="88"/>
  <c r="AB30" i="88"/>
  <c r="T30" i="88"/>
  <c r="AA30" i="88"/>
  <c r="S30" i="88"/>
  <c r="Z30" i="88"/>
  <c r="Y30" i="88"/>
  <c r="AM31" i="88"/>
  <c r="AP30" i="88"/>
  <c r="AH30" i="88"/>
  <c r="V31" i="88"/>
  <c r="AI9" i="88"/>
  <c r="AL31" i="88"/>
  <c r="AO30" i="88"/>
  <c r="U31" i="88"/>
  <c r="T9" i="88"/>
  <c r="AH9" i="88"/>
  <c r="AK31" i="88"/>
  <c r="AN30" i="88"/>
  <c r="AB31" i="88"/>
  <c r="T31" i="88"/>
  <c r="S9" i="88"/>
  <c r="AG9" i="88"/>
  <c r="AJ31" i="88"/>
  <c r="AM30" i="88"/>
  <c r="AA31" i="88"/>
  <c r="S31" i="88"/>
  <c r="AQ31" i="88"/>
  <c r="AI31" i="88"/>
  <c r="AL30" i="88"/>
  <c r="Z31" i="88"/>
  <c r="AP31" i="88"/>
  <c r="AH31" i="88"/>
  <c r="AK30" i="88"/>
  <c r="Y31" i="88"/>
  <c r="AO31" i="88"/>
  <c r="AG31" i="88"/>
  <c r="AJ30" i="88"/>
  <c r="X31" i="88"/>
  <c r="R31" i="88"/>
  <c r="R9" i="88"/>
  <c r="AN31" i="88"/>
  <c r="AQ30" i="88"/>
  <c r="AI30" i="88"/>
  <c r="W31" i="88"/>
  <c r="C119" i="21"/>
  <c r="C89" i="21"/>
  <c r="M89" i="21"/>
  <c r="E89" i="21"/>
  <c r="M101" i="21"/>
  <c r="M119" i="21"/>
  <c r="E119" i="21"/>
  <c r="EF194" i="92"/>
  <c r="ED194" i="92"/>
  <c r="EC194" i="92"/>
  <c r="EB194" i="92"/>
  <c r="EA194" i="92"/>
  <c r="DZ194" i="92"/>
  <c r="DY194" i="92"/>
  <c r="DX194" i="92"/>
  <c r="DW194" i="92"/>
  <c r="DV194" i="92"/>
  <c r="DU194" i="92"/>
  <c r="DT194" i="92"/>
  <c r="DS194" i="92"/>
  <c r="DR194" i="92"/>
  <c r="DQ194" i="92"/>
  <c r="DP194" i="92"/>
  <c r="DN194" i="92"/>
  <c r="DM194" i="92"/>
  <c r="DL194" i="92"/>
  <c r="DK194" i="92"/>
  <c r="DJ194" i="92"/>
  <c r="DI194" i="92"/>
  <c r="DH194" i="92"/>
  <c r="DG194" i="92"/>
  <c r="DF194" i="92"/>
  <c r="DE194" i="92"/>
  <c r="DD194" i="92"/>
  <c r="DC194" i="92"/>
  <c r="DB194" i="92"/>
  <c r="DA194" i="92"/>
  <c r="CZ194" i="92"/>
  <c r="CX194" i="92"/>
  <c r="CW194" i="92"/>
  <c r="CV194" i="92"/>
  <c r="CU194" i="92"/>
  <c r="CT194" i="92"/>
  <c r="CS194" i="92"/>
  <c r="CR194" i="92"/>
  <c r="CQ194" i="92"/>
  <c r="CP194" i="92"/>
  <c r="CO194" i="92"/>
  <c r="CN194" i="92"/>
  <c r="CM194" i="92"/>
  <c r="CL194" i="92"/>
  <c r="CK194" i="92"/>
  <c r="EF192" i="92"/>
  <c r="ED192" i="92"/>
  <c r="EC192" i="92"/>
  <c r="EB192" i="92"/>
  <c r="EA192" i="92"/>
  <c r="DZ192" i="92"/>
  <c r="DY192" i="92"/>
  <c r="DX192" i="92"/>
  <c r="DW192" i="92"/>
  <c r="DV192" i="92"/>
  <c r="DU192" i="92"/>
  <c r="DT192" i="92"/>
  <c r="DS192" i="92"/>
  <c r="DR192" i="92"/>
  <c r="DQ192" i="92"/>
  <c r="DP192" i="92"/>
  <c r="DN192" i="92"/>
  <c r="DM192" i="92"/>
  <c r="DL192" i="92"/>
  <c r="DK192" i="92"/>
  <c r="DJ192" i="92"/>
  <c r="DI192" i="92"/>
  <c r="DH192" i="92"/>
  <c r="DG192" i="92"/>
  <c r="DF192" i="92"/>
  <c r="DE192" i="92"/>
  <c r="DD192" i="92"/>
  <c r="DC192" i="92"/>
  <c r="DB192" i="92"/>
  <c r="DA192" i="92"/>
  <c r="CZ192" i="92"/>
  <c r="CX192" i="92"/>
  <c r="CW192" i="92"/>
  <c r="CV192" i="92"/>
  <c r="CU192" i="92"/>
  <c r="CT192" i="92"/>
  <c r="CS192" i="92"/>
  <c r="CR192" i="92"/>
  <c r="CQ192" i="92"/>
  <c r="CP192" i="92"/>
  <c r="CO192" i="92"/>
  <c r="CN192" i="92"/>
  <c r="CM192" i="92"/>
  <c r="CL192" i="92"/>
  <c r="CK192" i="92"/>
  <c r="EF190" i="92"/>
  <c r="ED190" i="92"/>
  <c r="EC190" i="92"/>
  <c r="EB190" i="92"/>
  <c r="EA190" i="92"/>
  <c r="DZ190" i="92"/>
  <c r="DY190" i="92"/>
  <c r="DX190" i="92"/>
  <c r="DW190" i="92"/>
  <c r="DV190" i="92"/>
  <c r="DU190" i="92"/>
  <c r="DT190" i="92"/>
  <c r="DS190" i="92"/>
  <c r="DR190" i="92"/>
  <c r="DQ190" i="92"/>
  <c r="DP190" i="92"/>
  <c r="DN190" i="92"/>
  <c r="DM190" i="92"/>
  <c r="DL190" i="92"/>
  <c r="DK190" i="92"/>
  <c r="DJ190" i="92"/>
  <c r="DI190" i="92"/>
  <c r="DH190" i="92"/>
  <c r="DG190" i="92"/>
  <c r="DF190" i="92"/>
  <c r="DE190" i="92"/>
  <c r="DD190" i="92"/>
  <c r="DC190" i="92"/>
  <c r="DB190" i="92"/>
  <c r="DA190" i="92"/>
  <c r="CZ190" i="92"/>
  <c r="CX190" i="92"/>
  <c r="CW190" i="92"/>
  <c r="CV190" i="92"/>
  <c r="CU190" i="92"/>
  <c r="CT190" i="92"/>
  <c r="CS190" i="92"/>
  <c r="CR190" i="92"/>
  <c r="CQ190" i="92"/>
  <c r="CP190" i="92"/>
  <c r="CO190" i="92"/>
  <c r="CN190" i="92"/>
  <c r="CM190" i="92"/>
  <c r="CL190" i="92"/>
  <c r="CK190" i="92"/>
  <c r="EF189" i="92"/>
  <c r="ED189" i="92"/>
  <c r="EC189" i="92"/>
  <c r="EB189" i="92"/>
  <c r="EA189" i="92"/>
  <c r="DZ189" i="92"/>
  <c r="DY189" i="92"/>
  <c r="DX189" i="92"/>
  <c r="DW189" i="92"/>
  <c r="DV189" i="92"/>
  <c r="DU189" i="92"/>
  <c r="DT189" i="92"/>
  <c r="DS189" i="92"/>
  <c r="DR189" i="92"/>
  <c r="DQ189" i="92"/>
  <c r="DP189" i="92"/>
  <c r="DN189" i="92"/>
  <c r="DM189" i="92"/>
  <c r="DL189" i="92"/>
  <c r="DK189" i="92"/>
  <c r="DJ189" i="92"/>
  <c r="DI189" i="92"/>
  <c r="DH189" i="92"/>
  <c r="DG189" i="92"/>
  <c r="DF189" i="92"/>
  <c r="DE189" i="92"/>
  <c r="DD189" i="92"/>
  <c r="DC189" i="92"/>
  <c r="DB189" i="92"/>
  <c r="DA189" i="92"/>
  <c r="CZ189" i="92"/>
  <c r="CX189" i="92"/>
  <c r="CW189" i="92"/>
  <c r="CV189" i="92"/>
  <c r="CU189" i="92"/>
  <c r="CT189" i="92"/>
  <c r="CS189" i="92"/>
  <c r="CR189" i="92"/>
  <c r="CQ189" i="92"/>
  <c r="CP189" i="92"/>
  <c r="CO189" i="92"/>
  <c r="CN189" i="92"/>
  <c r="CM189" i="92"/>
  <c r="CL189" i="92"/>
  <c r="CK189" i="92"/>
  <c r="EF188" i="92"/>
  <c r="ED188" i="92"/>
  <c r="EC188" i="92"/>
  <c r="EB188" i="92"/>
  <c r="EA188" i="92"/>
  <c r="DZ188" i="92"/>
  <c r="DY188" i="92"/>
  <c r="DX188" i="92"/>
  <c r="DW188" i="92"/>
  <c r="DV188" i="92"/>
  <c r="DU188" i="92"/>
  <c r="DT188" i="92"/>
  <c r="DS188" i="92"/>
  <c r="DR188" i="92"/>
  <c r="DQ188" i="92"/>
  <c r="DP188" i="92"/>
  <c r="DN188" i="92"/>
  <c r="DM188" i="92"/>
  <c r="DL188" i="92"/>
  <c r="DK188" i="92"/>
  <c r="DJ188" i="92"/>
  <c r="DI188" i="92"/>
  <c r="DH188" i="92"/>
  <c r="DG188" i="92"/>
  <c r="DF188" i="92"/>
  <c r="DE188" i="92"/>
  <c r="DD188" i="92"/>
  <c r="DC188" i="92"/>
  <c r="DB188" i="92"/>
  <c r="DA188" i="92"/>
  <c r="CZ188" i="92"/>
  <c r="CX188" i="92"/>
  <c r="CW188" i="92"/>
  <c r="CV188" i="92"/>
  <c r="CU188" i="92"/>
  <c r="CT188" i="92"/>
  <c r="CS188" i="92"/>
  <c r="CR188" i="92"/>
  <c r="CQ188" i="92"/>
  <c r="CP188" i="92"/>
  <c r="CO188" i="92"/>
  <c r="CN188" i="92"/>
  <c r="CM188" i="92"/>
  <c r="CL188" i="92"/>
  <c r="CK188" i="92"/>
  <c r="EF186" i="92"/>
  <c r="ED186" i="92"/>
  <c r="EC186" i="92"/>
  <c r="EB186" i="92"/>
  <c r="EA186" i="92"/>
  <c r="DZ186" i="92"/>
  <c r="DY186" i="92"/>
  <c r="DX186" i="92"/>
  <c r="DW186" i="92"/>
  <c r="DV186" i="92"/>
  <c r="DU186" i="92"/>
  <c r="DT186" i="92"/>
  <c r="DS186" i="92"/>
  <c r="DR186" i="92"/>
  <c r="DQ186" i="92"/>
  <c r="DP186" i="92"/>
  <c r="DN186" i="92"/>
  <c r="DM186" i="92"/>
  <c r="DL186" i="92"/>
  <c r="DK186" i="92"/>
  <c r="DJ186" i="92"/>
  <c r="DI186" i="92"/>
  <c r="DH186" i="92"/>
  <c r="DG186" i="92"/>
  <c r="DF186" i="92"/>
  <c r="DE186" i="92"/>
  <c r="DD186" i="92"/>
  <c r="DC186" i="92"/>
  <c r="DB186" i="92"/>
  <c r="DA186" i="92"/>
  <c r="CZ186" i="92"/>
  <c r="CX186" i="92"/>
  <c r="CW186" i="92"/>
  <c r="CV186" i="92"/>
  <c r="CU186" i="92"/>
  <c r="CT186" i="92"/>
  <c r="CS186" i="92"/>
  <c r="CR186" i="92"/>
  <c r="CQ186" i="92"/>
  <c r="CP186" i="92"/>
  <c r="CO186" i="92"/>
  <c r="CN186" i="92"/>
  <c r="CM186" i="92"/>
  <c r="CL186" i="92"/>
  <c r="CK186" i="92"/>
  <c r="EF185" i="92"/>
  <c r="ED185" i="92"/>
  <c r="EC185" i="92"/>
  <c r="EB185" i="92"/>
  <c r="EA185" i="92"/>
  <c r="DZ185" i="92"/>
  <c r="DY185" i="92"/>
  <c r="DX185" i="92"/>
  <c r="DW185" i="92"/>
  <c r="DV185" i="92"/>
  <c r="DU185" i="92"/>
  <c r="DT185" i="92"/>
  <c r="DS185" i="92"/>
  <c r="DR185" i="92"/>
  <c r="DQ185" i="92"/>
  <c r="DP185" i="92"/>
  <c r="DN185" i="92"/>
  <c r="DM185" i="92"/>
  <c r="DL185" i="92"/>
  <c r="DK185" i="92"/>
  <c r="DJ185" i="92"/>
  <c r="DI185" i="92"/>
  <c r="DH185" i="92"/>
  <c r="DG185" i="92"/>
  <c r="DF185" i="92"/>
  <c r="DE185" i="92"/>
  <c r="DD185" i="92"/>
  <c r="DC185" i="92"/>
  <c r="DB185" i="92"/>
  <c r="DA185" i="92"/>
  <c r="CZ185" i="92"/>
  <c r="CX185" i="92"/>
  <c r="CW185" i="92"/>
  <c r="CV185" i="92"/>
  <c r="CU185" i="92"/>
  <c r="CT185" i="92"/>
  <c r="CS185" i="92"/>
  <c r="CR185" i="92"/>
  <c r="CQ185" i="92"/>
  <c r="CP185" i="92"/>
  <c r="CO185" i="92"/>
  <c r="CN185" i="92"/>
  <c r="CM185" i="92"/>
  <c r="CL185" i="92"/>
  <c r="CK185" i="92"/>
  <c r="EF184" i="92"/>
  <c r="ED184" i="92"/>
  <c r="EC184" i="92"/>
  <c r="EB184" i="92"/>
  <c r="EA184" i="92"/>
  <c r="DZ184" i="92"/>
  <c r="DY184" i="92"/>
  <c r="DX184" i="92"/>
  <c r="DW184" i="92"/>
  <c r="DV184" i="92"/>
  <c r="DU184" i="92"/>
  <c r="DT184" i="92"/>
  <c r="DS184" i="92"/>
  <c r="DR184" i="92"/>
  <c r="DQ184" i="92"/>
  <c r="DP184" i="92"/>
  <c r="DN184" i="92"/>
  <c r="DM184" i="92"/>
  <c r="DL184" i="92"/>
  <c r="DK184" i="92"/>
  <c r="DJ184" i="92"/>
  <c r="DI184" i="92"/>
  <c r="DH184" i="92"/>
  <c r="DG184" i="92"/>
  <c r="DF184" i="92"/>
  <c r="DE184" i="92"/>
  <c r="DD184" i="92"/>
  <c r="DC184" i="92"/>
  <c r="DB184" i="92"/>
  <c r="DA184" i="92"/>
  <c r="CZ184" i="92"/>
  <c r="CX184" i="92"/>
  <c r="CW184" i="92"/>
  <c r="CV184" i="92"/>
  <c r="CU184" i="92"/>
  <c r="CT184" i="92"/>
  <c r="CS184" i="92"/>
  <c r="CR184" i="92"/>
  <c r="CQ184" i="92"/>
  <c r="CP184" i="92"/>
  <c r="CO184" i="92"/>
  <c r="CN184" i="92"/>
  <c r="CM184" i="92"/>
  <c r="CL184" i="92"/>
  <c r="CK184" i="92"/>
  <c r="EF182" i="92"/>
  <c r="ED182" i="92"/>
  <c r="EC182" i="92"/>
  <c r="EB182" i="92"/>
  <c r="EA182" i="92"/>
  <c r="DZ182" i="92"/>
  <c r="DY182" i="92"/>
  <c r="DX182" i="92"/>
  <c r="DW182" i="92"/>
  <c r="DV182" i="92"/>
  <c r="DU182" i="92"/>
  <c r="DT182" i="92"/>
  <c r="DS182" i="92"/>
  <c r="DR182" i="92"/>
  <c r="DQ182" i="92"/>
  <c r="DP182" i="92"/>
  <c r="DN182" i="92"/>
  <c r="DM182" i="92"/>
  <c r="DL182" i="92"/>
  <c r="DK182" i="92"/>
  <c r="DJ182" i="92"/>
  <c r="DI182" i="92"/>
  <c r="DH182" i="92"/>
  <c r="DG182" i="92"/>
  <c r="DF182" i="92"/>
  <c r="DE182" i="92"/>
  <c r="DD182" i="92"/>
  <c r="DC182" i="92"/>
  <c r="DB182" i="92"/>
  <c r="DA182" i="92"/>
  <c r="CZ182" i="92"/>
  <c r="CX182" i="92"/>
  <c r="CW182" i="92"/>
  <c r="CV182" i="92"/>
  <c r="CU182" i="92"/>
  <c r="CT182" i="92"/>
  <c r="CS182" i="92"/>
  <c r="CR182" i="92"/>
  <c r="CQ182" i="92"/>
  <c r="CP182" i="92"/>
  <c r="CO182" i="92"/>
  <c r="CN182" i="92"/>
  <c r="CM182" i="92"/>
  <c r="CL182" i="92"/>
  <c r="CK182" i="92"/>
  <c r="EF181" i="92"/>
  <c r="ED181" i="92"/>
  <c r="EC181" i="92"/>
  <c r="EB181" i="92"/>
  <c r="EA181" i="92"/>
  <c r="DZ181" i="92"/>
  <c r="DY181" i="92"/>
  <c r="DX181" i="92"/>
  <c r="DW181" i="92"/>
  <c r="DV181" i="92"/>
  <c r="DU181" i="92"/>
  <c r="DT181" i="92"/>
  <c r="DS181" i="92"/>
  <c r="DR181" i="92"/>
  <c r="DQ181" i="92"/>
  <c r="DP181" i="92"/>
  <c r="DN181" i="92"/>
  <c r="DM181" i="92"/>
  <c r="DL181" i="92"/>
  <c r="DK181" i="92"/>
  <c r="DJ181" i="92"/>
  <c r="DI181" i="92"/>
  <c r="DH181" i="92"/>
  <c r="DG181" i="92"/>
  <c r="DF181" i="92"/>
  <c r="DE181" i="92"/>
  <c r="DD181" i="92"/>
  <c r="DC181" i="92"/>
  <c r="DB181" i="92"/>
  <c r="DA181" i="92"/>
  <c r="CZ181" i="92"/>
  <c r="CX181" i="92"/>
  <c r="CW181" i="92"/>
  <c r="CV181" i="92"/>
  <c r="CU181" i="92"/>
  <c r="CT181" i="92"/>
  <c r="CS181" i="92"/>
  <c r="CR181" i="92"/>
  <c r="CQ181" i="92"/>
  <c r="CP181" i="92"/>
  <c r="CO181" i="92"/>
  <c r="CN181" i="92"/>
  <c r="CM181" i="92"/>
  <c r="CL181" i="92"/>
  <c r="CK181" i="92"/>
  <c r="EF180" i="92"/>
  <c r="ED180" i="92"/>
  <c r="EC180" i="92"/>
  <c r="EB180" i="92"/>
  <c r="EA180" i="92"/>
  <c r="DZ180" i="92"/>
  <c r="DY180" i="92"/>
  <c r="DX180" i="92"/>
  <c r="DW180" i="92"/>
  <c r="DV180" i="92"/>
  <c r="DU180" i="92"/>
  <c r="DT180" i="92"/>
  <c r="DS180" i="92"/>
  <c r="DR180" i="92"/>
  <c r="DQ180" i="92"/>
  <c r="DP180" i="92"/>
  <c r="DN180" i="92"/>
  <c r="DM180" i="92"/>
  <c r="DL180" i="92"/>
  <c r="DK180" i="92"/>
  <c r="DJ180" i="92"/>
  <c r="DI180" i="92"/>
  <c r="DH180" i="92"/>
  <c r="DG180" i="92"/>
  <c r="DF180" i="92"/>
  <c r="DE180" i="92"/>
  <c r="DD180" i="92"/>
  <c r="DC180" i="92"/>
  <c r="DB180" i="92"/>
  <c r="DA180" i="92"/>
  <c r="CZ180" i="92"/>
  <c r="CX180" i="92"/>
  <c r="CW180" i="92"/>
  <c r="CV180" i="92"/>
  <c r="CU180" i="92"/>
  <c r="CT180" i="92"/>
  <c r="CS180" i="92"/>
  <c r="CR180" i="92"/>
  <c r="CQ180" i="92"/>
  <c r="CP180" i="92"/>
  <c r="CO180" i="92"/>
  <c r="CN180" i="92"/>
  <c r="CM180" i="92"/>
  <c r="CL180" i="92"/>
  <c r="CK180" i="92"/>
  <c r="EF156" i="92"/>
  <c r="ED156" i="92"/>
  <c r="EC156" i="92"/>
  <c r="EB156" i="92"/>
  <c r="EA156" i="92"/>
  <c r="DZ156" i="92"/>
  <c r="DY156" i="92"/>
  <c r="DX156" i="92"/>
  <c r="DW156" i="92"/>
  <c r="DV156" i="92"/>
  <c r="DU156" i="92"/>
  <c r="DT156" i="92"/>
  <c r="DS156" i="92"/>
  <c r="DR156" i="92"/>
  <c r="DQ156" i="92"/>
  <c r="DP156" i="92"/>
  <c r="DN156" i="92"/>
  <c r="DM156" i="92"/>
  <c r="DL156" i="92"/>
  <c r="DK156" i="92"/>
  <c r="DJ156" i="92"/>
  <c r="DI156" i="92"/>
  <c r="DH156" i="92"/>
  <c r="DG156" i="92"/>
  <c r="DF156" i="92"/>
  <c r="DE156" i="92"/>
  <c r="DD156" i="92"/>
  <c r="DC156" i="92"/>
  <c r="DB156" i="92"/>
  <c r="DA156" i="92"/>
  <c r="CZ156" i="92"/>
  <c r="CX156" i="92"/>
  <c r="CW156" i="92"/>
  <c r="CV156" i="92"/>
  <c r="CU156" i="92"/>
  <c r="CT156" i="92"/>
  <c r="CS156" i="92"/>
  <c r="CR156" i="92"/>
  <c r="CQ156" i="92"/>
  <c r="CP156" i="92"/>
  <c r="CO156" i="92"/>
  <c r="CN156" i="92"/>
  <c r="CM156" i="92"/>
  <c r="CL156" i="92"/>
  <c r="CK156" i="92"/>
  <c r="EF155" i="92"/>
  <c r="ED155" i="92"/>
  <c r="EC155" i="92"/>
  <c r="EB155" i="92"/>
  <c r="EA155" i="92"/>
  <c r="DZ155" i="92"/>
  <c r="DY155" i="92"/>
  <c r="DX155" i="92"/>
  <c r="DW155" i="92"/>
  <c r="DV155" i="92"/>
  <c r="DU155" i="92"/>
  <c r="DT155" i="92"/>
  <c r="DS155" i="92"/>
  <c r="DR155" i="92"/>
  <c r="DQ155" i="92"/>
  <c r="DP155" i="92"/>
  <c r="DN155" i="92"/>
  <c r="DM155" i="92"/>
  <c r="DL155" i="92"/>
  <c r="DK155" i="92"/>
  <c r="DJ155" i="92"/>
  <c r="DI155" i="92"/>
  <c r="DH155" i="92"/>
  <c r="DG155" i="92"/>
  <c r="DF155" i="92"/>
  <c r="DE155" i="92"/>
  <c r="DD155" i="92"/>
  <c r="DC155" i="92"/>
  <c r="DB155" i="92"/>
  <c r="DA155" i="92"/>
  <c r="CZ155" i="92"/>
  <c r="CX155" i="92"/>
  <c r="CW155" i="92"/>
  <c r="CV155" i="92"/>
  <c r="CU155" i="92"/>
  <c r="CT155" i="92"/>
  <c r="CS155" i="92"/>
  <c r="CR155" i="92"/>
  <c r="CQ155" i="92"/>
  <c r="CP155" i="92"/>
  <c r="CO155" i="92"/>
  <c r="CN155" i="92"/>
  <c r="CM155" i="92"/>
  <c r="CL155" i="92"/>
  <c r="CK155" i="92"/>
  <c r="EF153" i="92"/>
  <c r="ED153" i="92"/>
  <c r="EC153" i="92"/>
  <c r="EB153" i="92"/>
  <c r="EA153" i="92"/>
  <c r="DZ153" i="92"/>
  <c r="DY153" i="92"/>
  <c r="DX153" i="92"/>
  <c r="DW153" i="92"/>
  <c r="DV153" i="92"/>
  <c r="DU153" i="92"/>
  <c r="DT153" i="92"/>
  <c r="DS153" i="92"/>
  <c r="DR153" i="92"/>
  <c r="DQ153" i="92"/>
  <c r="DP153" i="92"/>
  <c r="DN153" i="92"/>
  <c r="DM153" i="92"/>
  <c r="DL153" i="92"/>
  <c r="DK153" i="92"/>
  <c r="DJ153" i="92"/>
  <c r="DI153" i="92"/>
  <c r="DH153" i="92"/>
  <c r="DG153" i="92"/>
  <c r="DF153" i="92"/>
  <c r="DE153" i="92"/>
  <c r="DD153" i="92"/>
  <c r="DC153" i="92"/>
  <c r="DB153" i="92"/>
  <c r="DA153" i="92"/>
  <c r="CZ153" i="92"/>
  <c r="CX153" i="92"/>
  <c r="CW153" i="92"/>
  <c r="CV153" i="92"/>
  <c r="CU153" i="92"/>
  <c r="CT153" i="92"/>
  <c r="CS153" i="92"/>
  <c r="CR153" i="92"/>
  <c r="CQ153" i="92"/>
  <c r="CP153" i="92"/>
  <c r="CO153" i="92"/>
  <c r="CN153" i="92"/>
  <c r="CM153" i="92"/>
  <c r="CL153" i="92"/>
  <c r="CK153" i="92"/>
  <c r="EF151" i="92"/>
  <c r="ED151" i="92"/>
  <c r="EC151" i="92"/>
  <c r="EB151" i="92"/>
  <c r="EA151" i="92"/>
  <c r="DZ151" i="92"/>
  <c r="DY151" i="92"/>
  <c r="DX151" i="92"/>
  <c r="DW151" i="92"/>
  <c r="DV151" i="92"/>
  <c r="DU151" i="92"/>
  <c r="DT151" i="92"/>
  <c r="DS151" i="92"/>
  <c r="DR151" i="92"/>
  <c r="DQ151" i="92"/>
  <c r="DP151" i="92"/>
  <c r="DN151" i="92"/>
  <c r="DM151" i="92"/>
  <c r="DL151" i="92"/>
  <c r="DK151" i="92"/>
  <c r="DJ151" i="92"/>
  <c r="DI151" i="92"/>
  <c r="DH151" i="92"/>
  <c r="DG151" i="92"/>
  <c r="DF151" i="92"/>
  <c r="DE151" i="92"/>
  <c r="DD151" i="92"/>
  <c r="DC151" i="92"/>
  <c r="DB151" i="92"/>
  <c r="DA151" i="92"/>
  <c r="CZ151" i="92"/>
  <c r="CX151" i="92"/>
  <c r="CW151" i="92"/>
  <c r="CV151" i="92"/>
  <c r="CU151" i="92"/>
  <c r="CT151" i="92"/>
  <c r="CS151" i="92"/>
  <c r="CR151" i="92"/>
  <c r="CQ151" i="92"/>
  <c r="CP151" i="92"/>
  <c r="CO151" i="92"/>
  <c r="CN151" i="92"/>
  <c r="CM151" i="92"/>
  <c r="CL151" i="92"/>
  <c r="CK151" i="92"/>
  <c r="EF150" i="92"/>
  <c r="ED150" i="92"/>
  <c r="EC150" i="92"/>
  <c r="EB150" i="92"/>
  <c r="EA150" i="92"/>
  <c r="DZ150" i="92"/>
  <c r="DY150" i="92"/>
  <c r="DX150" i="92"/>
  <c r="DW150" i="92"/>
  <c r="DV150" i="92"/>
  <c r="DU150" i="92"/>
  <c r="DT150" i="92"/>
  <c r="DS150" i="92"/>
  <c r="DR150" i="92"/>
  <c r="DQ150" i="92"/>
  <c r="DP150" i="92"/>
  <c r="DN150" i="92"/>
  <c r="DM150" i="92"/>
  <c r="DL150" i="92"/>
  <c r="DK150" i="92"/>
  <c r="DJ150" i="92"/>
  <c r="DI150" i="92"/>
  <c r="DH150" i="92"/>
  <c r="DG150" i="92"/>
  <c r="DF150" i="92"/>
  <c r="DE150" i="92"/>
  <c r="DD150" i="92"/>
  <c r="DC150" i="92"/>
  <c r="DB150" i="92"/>
  <c r="DA150" i="92"/>
  <c r="CZ150" i="92"/>
  <c r="CX150" i="92"/>
  <c r="CW150" i="92"/>
  <c r="CV150" i="92"/>
  <c r="CU150" i="92"/>
  <c r="CT150" i="92"/>
  <c r="CS150" i="92"/>
  <c r="CR150" i="92"/>
  <c r="CQ150" i="92"/>
  <c r="CP150" i="92"/>
  <c r="CO150" i="92"/>
  <c r="CN150" i="92"/>
  <c r="CM150" i="92"/>
  <c r="CL150" i="92"/>
  <c r="CK150" i="92"/>
  <c r="EF149" i="92"/>
  <c r="ED149" i="92"/>
  <c r="EC149" i="92"/>
  <c r="EB149" i="92"/>
  <c r="EA149" i="92"/>
  <c r="DZ149" i="92"/>
  <c r="DY149" i="92"/>
  <c r="DX149" i="92"/>
  <c r="DW149" i="92"/>
  <c r="DV149" i="92"/>
  <c r="DU149" i="92"/>
  <c r="DT149" i="92"/>
  <c r="DS149" i="92"/>
  <c r="DR149" i="92"/>
  <c r="DQ149" i="92"/>
  <c r="DP149" i="92"/>
  <c r="DN149" i="92"/>
  <c r="DM149" i="92"/>
  <c r="DL149" i="92"/>
  <c r="DK149" i="92"/>
  <c r="DJ149" i="92"/>
  <c r="DI149" i="92"/>
  <c r="DH149" i="92"/>
  <c r="DG149" i="92"/>
  <c r="DF149" i="92"/>
  <c r="DE149" i="92"/>
  <c r="DD149" i="92"/>
  <c r="DC149" i="92"/>
  <c r="DB149" i="92"/>
  <c r="DA149" i="92"/>
  <c r="CZ149" i="92"/>
  <c r="CX149" i="92"/>
  <c r="CW149" i="92"/>
  <c r="CV149" i="92"/>
  <c r="CU149" i="92"/>
  <c r="CT149" i="92"/>
  <c r="CS149" i="92"/>
  <c r="CR149" i="92"/>
  <c r="CQ149" i="92"/>
  <c r="CP149" i="92"/>
  <c r="CO149" i="92"/>
  <c r="CN149" i="92"/>
  <c r="CM149" i="92"/>
  <c r="CL149" i="92"/>
  <c r="CK149" i="92"/>
  <c r="EF147" i="92"/>
  <c r="ED147" i="92"/>
  <c r="EC147" i="92"/>
  <c r="EB147" i="92"/>
  <c r="EA147" i="92"/>
  <c r="DZ147" i="92"/>
  <c r="DY147" i="92"/>
  <c r="DX147" i="92"/>
  <c r="DW147" i="92"/>
  <c r="DV147" i="92"/>
  <c r="DU147" i="92"/>
  <c r="DT147" i="92"/>
  <c r="DS147" i="92"/>
  <c r="DR147" i="92"/>
  <c r="DQ147" i="92"/>
  <c r="DP147" i="92"/>
  <c r="DN147" i="92"/>
  <c r="DM147" i="92"/>
  <c r="DL147" i="92"/>
  <c r="DK147" i="92"/>
  <c r="DJ147" i="92"/>
  <c r="DI147" i="92"/>
  <c r="DH147" i="92"/>
  <c r="DG147" i="92"/>
  <c r="DF147" i="92"/>
  <c r="DE147" i="92"/>
  <c r="DD147" i="92"/>
  <c r="DC147" i="92"/>
  <c r="DB147" i="92"/>
  <c r="DA147" i="92"/>
  <c r="CZ147" i="92"/>
  <c r="CX147" i="92"/>
  <c r="CW147" i="92"/>
  <c r="CV147" i="92"/>
  <c r="CU147" i="92"/>
  <c r="CT147" i="92"/>
  <c r="CS147" i="92"/>
  <c r="CR147" i="92"/>
  <c r="CQ147" i="92"/>
  <c r="CP147" i="92"/>
  <c r="CO147" i="92"/>
  <c r="CN147" i="92"/>
  <c r="CM147" i="92"/>
  <c r="CL147" i="92"/>
  <c r="CK147" i="92"/>
  <c r="EF146" i="92"/>
  <c r="ED146" i="92"/>
  <c r="EC146" i="92"/>
  <c r="EB146" i="92"/>
  <c r="EA146" i="92"/>
  <c r="DZ146" i="92"/>
  <c r="DY146" i="92"/>
  <c r="DX146" i="92"/>
  <c r="DW146" i="92"/>
  <c r="DV146" i="92"/>
  <c r="DU146" i="92"/>
  <c r="DT146" i="92"/>
  <c r="DS146" i="92"/>
  <c r="DR146" i="92"/>
  <c r="DQ146" i="92"/>
  <c r="DP146" i="92"/>
  <c r="DN146" i="92"/>
  <c r="DM146" i="92"/>
  <c r="DL146" i="92"/>
  <c r="DK146" i="92"/>
  <c r="DJ146" i="92"/>
  <c r="DI146" i="92"/>
  <c r="DH146" i="92"/>
  <c r="DG146" i="92"/>
  <c r="DF146" i="92"/>
  <c r="DE146" i="92"/>
  <c r="DD146" i="92"/>
  <c r="DC146" i="92"/>
  <c r="DB146" i="92"/>
  <c r="DA146" i="92"/>
  <c r="CZ146" i="92"/>
  <c r="CX146" i="92"/>
  <c r="CW146" i="92"/>
  <c r="CV146" i="92"/>
  <c r="CU146" i="92"/>
  <c r="CT146" i="92"/>
  <c r="CS146" i="92"/>
  <c r="CR146" i="92"/>
  <c r="CQ146" i="92"/>
  <c r="CP146" i="92"/>
  <c r="CO146" i="92"/>
  <c r="CN146" i="92"/>
  <c r="CM146" i="92"/>
  <c r="CL146" i="92"/>
  <c r="CK146" i="92"/>
  <c r="EF145" i="92"/>
  <c r="ED145" i="92"/>
  <c r="EC145" i="92"/>
  <c r="EB145" i="92"/>
  <c r="EA145" i="92"/>
  <c r="DZ145" i="92"/>
  <c r="DY145" i="92"/>
  <c r="DX145" i="92"/>
  <c r="DW145" i="92"/>
  <c r="DV145" i="92"/>
  <c r="DU145" i="92"/>
  <c r="DT145" i="92"/>
  <c r="DS145" i="92"/>
  <c r="DR145" i="92"/>
  <c r="DQ145" i="92"/>
  <c r="DP145" i="92"/>
  <c r="DN145" i="92"/>
  <c r="DM145" i="92"/>
  <c r="DL145" i="92"/>
  <c r="DK145" i="92"/>
  <c r="DJ145" i="92"/>
  <c r="DI145" i="92"/>
  <c r="DH145" i="92"/>
  <c r="DG145" i="92"/>
  <c r="DF145" i="92"/>
  <c r="DE145" i="92"/>
  <c r="DD145" i="92"/>
  <c r="DC145" i="92"/>
  <c r="DB145" i="92"/>
  <c r="DA145" i="92"/>
  <c r="CZ145" i="92"/>
  <c r="CX145" i="92"/>
  <c r="CW145" i="92"/>
  <c r="CV145" i="92"/>
  <c r="CU145" i="92"/>
  <c r="CT145" i="92"/>
  <c r="CS145" i="92"/>
  <c r="CR145" i="92"/>
  <c r="CQ145" i="92"/>
  <c r="CP145" i="92"/>
  <c r="CO145" i="92"/>
  <c r="CN145" i="92"/>
  <c r="CM145" i="92"/>
  <c r="CL145" i="92"/>
  <c r="CK145" i="92"/>
  <c r="EF143" i="92"/>
  <c r="ED143" i="92"/>
  <c r="EC143" i="92"/>
  <c r="EB143" i="92"/>
  <c r="EA143" i="92"/>
  <c r="DZ143" i="92"/>
  <c r="DY143" i="92"/>
  <c r="DX143" i="92"/>
  <c r="DW143" i="92"/>
  <c r="DV143" i="92"/>
  <c r="DU143" i="92"/>
  <c r="DT143" i="92"/>
  <c r="DS143" i="92"/>
  <c r="DR143" i="92"/>
  <c r="DQ143" i="92"/>
  <c r="DP143" i="92"/>
  <c r="DN143" i="92"/>
  <c r="DM143" i="92"/>
  <c r="DL143" i="92"/>
  <c r="DK143" i="92"/>
  <c r="DJ143" i="92"/>
  <c r="DI143" i="92"/>
  <c r="DH143" i="92"/>
  <c r="DG143" i="92"/>
  <c r="DF143" i="92"/>
  <c r="DE143" i="92"/>
  <c r="DD143" i="92"/>
  <c r="DC143" i="92"/>
  <c r="DB143" i="92"/>
  <c r="DA143" i="92"/>
  <c r="CZ143" i="92"/>
  <c r="CX143" i="92"/>
  <c r="CW143" i="92"/>
  <c r="CV143" i="92"/>
  <c r="CU143" i="92"/>
  <c r="CT143" i="92"/>
  <c r="CS143" i="92"/>
  <c r="CR143" i="92"/>
  <c r="CQ143" i="92"/>
  <c r="CP143" i="92"/>
  <c r="CO143" i="92"/>
  <c r="CN143" i="92"/>
  <c r="CM143" i="92"/>
  <c r="CL143" i="92"/>
  <c r="CK143" i="92"/>
  <c r="EF142" i="92"/>
  <c r="ED142" i="92"/>
  <c r="EC142" i="92"/>
  <c r="EB142" i="92"/>
  <c r="EA142" i="92"/>
  <c r="DZ142" i="92"/>
  <c r="DY142" i="92"/>
  <c r="DX142" i="92"/>
  <c r="DW142" i="92"/>
  <c r="DV142" i="92"/>
  <c r="DU142" i="92"/>
  <c r="DT142" i="92"/>
  <c r="DS142" i="92"/>
  <c r="DR142" i="92"/>
  <c r="DQ142" i="92"/>
  <c r="DP142" i="92"/>
  <c r="DN142" i="92"/>
  <c r="DM142" i="92"/>
  <c r="DL142" i="92"/>
  <c r="DK142" i="92"/>
  <c r="DJ142" i="92"/>
  <c r="DI142" i="92"/>
  <c r="DH142" i="92"/>
  <c r="DG142" i="92"/>
  <c r="DF142" i="92"/>
  <c r="DE142" i="92"/>
  <c r="DD142" i="92"/>
  <c r="DC142" i="92"/>
  <c r="DB142" i="92"/>
  <c r="DA142" i="92"/>
  <c r="CZ142" i="92"/>
  <c r="CX142" i="92"/>
  <c r="CW142" i="92"/>
  <c r="CV142" i="92"/>
  <c r="CU142" i="92"/>
  <c r="CT142" i="92"/>
  <c r="CS142" i="92"/>
  <c r="CR142" i="92"/>
  <c r="CQ142" i="92"/>
  <c r="CP142" i="92"/>
  <c r="CO142" i="92"/>
  <c r="CN142" i="92"/>
  <c r="CM142" i="92"/>
  <c r="CL142" i="92"/>
  <c r="CK142" i="92"/>
  <c r="EF141" i="92"/>
  <c r="ED141" i="92"/>
  <c r="EC141" i="92"/>
  <c r="EB141" i="92"/>
  <c r="EA141" i="92"/>
  <c r="DZ141" i="92"/>
  <c r="DY141" i="92"/>
  <c r="DX141" i="92"/>
  <c r="DW141" i="92"/>
  <c r="DV141" i="92"/>
  <c r="DU141" i="92"/>
  <c r="DT141" i="92"/>
  <c r="DS141" i="92"/>
  <c r="DR141" i="92"/>
  <c r="DQ141" i="92"/>
  <c r="DP141" i="92"/>
  <c r="DN141" i="92"/>
  <c r="DM141" i="92"/>
  <c r="DL141" i="92"/>
  <c r="DK141" i="92"/>
  <c r="DJ141" i="92"/>
  <c r="DI141" i="92"/>
  <c r="DH141" i="92"/>
  <c r="DG141" i="92"/>
  <c r="DF141" i="92"/>
  <c r="DE141" i="92"/>
  <c r="DD141" i="92"/>
  <c r="DC141" i="92"/>
  <c r="DB141" i="92"/>
  <c r="DA141" i="92"/>
  <c r="CZ141" i="92"/>
  <c r="CX141" i="92"/>
  <c r="CW141" i="92"/>
  <c r="CV141" i="92"/>
  <c r="CU141" i="92"/>
  <c r="CT141" i="92"/>
  <c r="CS141" i="92"/>
  <c r="CR141" i="92"/>
  <c r="CQ141" i="92"/>
  <c r="CP141" i="92"/>
  <c r="CO141" i="92"/>
  <c r="CN141" i="92"/>
  <c r="CM141" i="92"/>
  <c r="CL141" i="92"/>
  <c r="CK141" i="92"/>
  <c r="CL98" i="92"/>
  <c r="CM98" i="92"/>
  <c r="CN98" i="92"/>
  <c r="CO98" i="92"/>
  <c r="CP98" i="92"/>
  <c r="CQ98" i="92"/>
  <c r="CR98" i="92"/>
  <c r="CS98" i="92"/>
  <c r="CT98" i="92"/>
  <c r="CU98" i="92"/>
  <c r="CV98" i="92"/>
  <c r="CW98" i="92"/>
  <c r="CX98" i="92"/>
  <c r="CZ98" i="92"/>
  <c r="DA98" i="92"/>
  <c r="DB98" i="92"/>
  <c r="DC98" i="92"/>
  <c r="DD98" i="92"/>
  <c r="DE98" i="92"/>
  <c r="DF98" i="92"/>
  <c r="DG98" i="92"/>
  <c r="DH98" i="92"/>
  <c r="DI98" i="92"/>
  <c r="DJ98" i="92"/>
  <c r="DK98" i="92"/>
  <c r="DL98" i="92"/>
  <c r="DM98" i="92"/>
  <c r="DN98" i="92"/>
  <c r="DP98" i="92"/>
  <c r="DQ98" i="92"/>
  <c r="DR98" i="92"/>
  <c r="DS98" i="92"/>
  <c r="DT98" i="92"/>
  <c r="DU98" i="92"/>
  <c r="DV98" i="92"/>
  <c r="DW98" i="92"/>
  <c r="DX98" i="92"/>
  <c r="DY98" i="92"/>
  <c r="DZ98" i="92"/>
  <c r="EA98" i="92"/>
  <c r="EB98" i="92"/>
  <c r="EC98" i="92"/>
  <c r="ED98" i="92"/>
  <c r="EF98" i="92"/>
  <c r="CL99" i="92"/>
  <c r="CM99" i="92"/>
  <c r="CN99" i="92"/>
  <c r="CO99" i="92"/>
  <c r="CP99" i="92"/>
  <c r="CQ99" i="92"/>
  <c r="CR99" i="92"/>
  <c r="CS99" i="92"/>
  <c r="CT99" i="92"/>
  <c r="CU99" i="92"/>
  <c r="CV99" i="92"/>
  <c r="CW99" i="92"/>
  <c r="CX99" i="92"/>
  <c r="CZ99" i="92"/>
  <c r="DA99" i="92"/>
  <c r="DB99" i="92"/>
  <c r="DC99" i="92"/>
  <c r="DD99" i="92"/>
  <c r="DE99" i="92"/>
  <c r="DF99" i="92"/>
  <c r="DG99" i="92"/>
  <c r="DH99" i="92"/>
  <c r="DI99" i="92"/>
  <c r="DJ99" i="92"/>
  <c r="DK99" i="92"/>
  <c r="DL99" i="92"/>
  <c r="DM99" i="92"/>
  <c r="DN99" i="92"/>
  <c r="DP99" i="92"/>
  <c r="DQ99" i="92"/>
  <c r="DR99" i="92"/>
  <c r="DS99" i="92"/>
  <c r="DT99" i="92"/>
  <c r="DU99" i="92"/>
  <c r="DV99" i="92"/>
  <c r="DW99" i="92"/>
  <c r="DX99" i="92"/>
  <c r="DY99" i="92"/>
  <c r="DZ99" i="92"/>
  <c r="EA99" i="92"/>
  <c r="EB99" i="92"/>
  <c r="EC99" i="92"/>
  <c r="ED99" i="92"/>
  <c r="EF99" i="92"/>
  <c r="CL100" i="92"/>
  <c r="CM100" i="92"/>
  <c r="CN100" i="92"/>
  <c r="CO100" i="92"/>
  <c r="CP100" i="92"/>
  <c r="CQ100" i="92"/>
  <c r="CR100" i="92"/>
  <c r="CS100" i="92"/>
  <c r="CT100" i="92"/>
  <c r="CU100" i="92"/>
  <c r="CV100" i="92"/>
  <c r="CW100" i="92"/>
  <c r="CX100" i="92"/>
  <c r="CZ100" i="92"/>
  <c r="DA100" i="92"/>
  <c r="DB100" i="92"/>
  <c r="DC100" i="92"/>
  <c r="DD100" i="92"/>
  <c r="DE100" i="92"/>
  <c r="DF100" i="92"/>
  <c r="DG100" i="92"/>
  <c r="DH100" i="92"/>
  <c r="DI100" i="92"/>
  <c r="DJ100" i="92"/>
  <c r="DK100" i="92"/>
  <c r="DL100" i="92"/>
  <c r="DM100" i="92"/>
  <c r="DN100" i="92"/>
  <c r="DP100" i="92"/>
  <c r="DQ100" i="92"/>
  <c r="DR100" i="92"/>
  <c r="DS100" i="92"/>
  <c r="DT100" i="92"/>
  <c r="DU100" i="92"/>
  <c r="DV100" i="92"/>
  <c r="DW100" i="92"/>
  <c r="DX100" i="92"/>
  <c r="DY100" i="92"/>
  <c r="DZ100" i="92"/>
  <c r="EA100" i="92"/>
  <c r="EB100" i="92"/>
  <c r="EC100" i="92"/>
  <c r="ED100" i="92"/>
  <c r="EF100" i="92"/>
  <c r="CL102" i="92"/>
  <c r="CM102" i="92"/>
  <c r="CN102" i="92"/>
  <c r="CO102" i="92"/>
  <c r="CP102" i="92"/>
  <c r="CQ102" i="92"/>
  <c r="CR102" i="92"/>
  <c r="CS102" i="92"/>
  <c r="CT102" i="92"/>
  <c r="CU102" i="92"/>
  <c r="CV102" i="92"/>
  <c r="CW102" i="92"/>
  <c r="CX102" i="92"/>
  <c r="CZ102" i="92"/>
  <c r="DA102" i="92"/>
  <c r="DB102" i="92"/>
  <c r="DC102" i="92"/>
  <c r="DD102" i="92"/>
  <c r="DE102" i="92"/>
  <c r="DF102" i="92"/>
  <c r="DG102" i="92"/>
  <c r="DH102" i="92"/>
  <c r="DI102" i="92"/>
  <c r="DJ102" i="92"/>
  <c r="DK102" i="92"/>
  <c r="DL102" i="92"/>
  <c r="DM102" i="92"/>
  <c r="DN102" i="92"/>
  <c r="DP102" i="92"/>
  <c r="DQ102" i="92"/>
  <c r="DR102" i="92"/>
  <c r="DS102" i="92"/>
  <c r="DT102" i="92"/>
  <c r="DU102" i="92"/>
  <c r="DV102" i="92"/>
  <c r="DW102" i="92"/>
  <c r="DX102" i="92"/>
  <c r="DY102" i="92"/>
  <c r="DZ102" i="92"/>
  <c r="EA102" i="92"/>
  <c r="EB102" i="92"/>
  <c r="EC102" i="92"/>
  <c r="ED102" i="92"/>
  <c r="EF102" i="92"/>
  <c r="CL103" i="92"/>
  <c r="CM103" i="92"/>
  <c r="CN103" i="92"/>
  <c r="CO103" i="92"/>
  <c r="CP103" i="92"/>
  <c r="CQ103" i="92"/>
  <c r="CR103" i="92"/>
  <c r="CS103" i="92"/>
  <c r="CT103" i="92"/>
  <c r="CU103" i="92"/>
  <c r="CV103" i="92"/>
  <c r="CW103" i="92"/>
  <c r="CX103" i="92"/>
  <c r="CZ103" i="92"/>
  <c r="DA103" i="92"/>
  <c r="DB103" i="92"/>
  <c r="DC103" i="92"/>
  <c r="DD103" i="92"/>
  <c r="DE103" i="92"/>
  <c r="DF103" i="92"/>
  <c r="DG103" i="92"/>
  <c r="DH103" i="92"/>
  <c r="DI103" i="92"/>
  <c r="DJ103" i="92"/>
  <c r="DK103" i="92"/>
  <c r="DL103" i="92"/>
  <c r="DM103" i="92"/>
  <c r="DN103" i="92"/>
  <c r="DP103" i="92"/>
  <c r="DQ103" i="92"/>
  <c r="DR103" i="92"/>
  <c r="DS103" i="92"/>
  <c r="DT103" i="92"/>
  <c r="DU103" i="92"/>
  <c r="DV103" i="92"/>
  <c r="DW103" i="92"/>
  <c r="DX103" i="92"/>
  <c r="DY103" i="92"/>
  <c r="DZ103" i="92"/>
  <c r="EA103" i="92"/>
  <c r="EB103" i="92"/>
  <c r="EC103" i="92"/>
  <c r="ED103" i="92"/>
  <c r="EF103" i="92"/>
  <c r="CL104" i="92"/>
  <c r="CM104" i="92"/>
  <c r="CN104" i="92"/>
  <c r="CO104" i="92"/>
  <c r="CP104" i="92"/>
  <c r="CQ104" i="92"/>
  <c r="CR104" i="92"/>
  <c r="CS104" i="92"/>
  <c r="CT104" i="92"/>
  <c r="CU104" i="92"/>
  <c r="CV104" i="92"/>
  <c r="CW104" i="92"/>
  <c r="CX104" i="92"/>
  <c r="CZ104" i="92"/>
  <c r="DA104" i="92"/>
  <c r="DB104" i="92"/>
  <c r="DC104" i="92"/>
  <c r="DD104" i="92"/>
  <c r="DE104" i="92"/>
  <c r="DF104" i="92"/>
  <c r="DG104" i="92"/>
  <c r="DH104" i="92"/>
  <c r="DI104" i="92"/>
  <c r="DJ104" i="92"/>
  <c r="DK104" i="92"/>
  <c r="DL104" i="92"/>
  <c r="DM104" i="92"/>
  <c r="DN104" i="92"/>
  <c r="DP104" i="92"/>
  <c r="DQ104" i="92"/>
  <c r="DR104" i="92"/>
  <c r="DS104" i="92"/>
  <c r="DT104" i="92"/>
  <c r="DU104" i="92"/>
  <c r="DV104" i="92"/>
  <c r="DW104" i="92"/>
  <c r="DX104" i="92"/>
  <c r="DY104" i="92"/>
  <c r="DZ104" i="92"/>
  <c r="EA104" i="92"/>
  <c r="EB104" i="92"/>
  <c r="EC104" i="92"/>
  <c r="ED104" i="92"/>
  <c r="EF104" i="92"/>
  <c r="CL106" i="92"/>
  <c r="CM106" i="92"/>
  <c r="CN106" i="92"/>
  <c r="CO106" i="92"/>
  <c r="CP106" i="92"/>
  <c r="CQ106" i="92"/>
  <c r="CR106" i="92"/>
  <c r="CS106" i="92"/>
  <c r="CT106" i="92"/>
  <c r="CU106" i="92"/>
  <c r="CV106" i="92"/>
  <c r="CW106" i="92"/>
  <c r="CX106" i="92"/>
  <c r="CZ106" i="92"/>
  <c r="DA106" i="92"/>
  <c r="DB106" i="92"/>
  <c r="DC106" i="92"/>
  <c r="DD106" i="92"/>
  <c r="DE106" i="92"/>
  <c r="DF106" i="92"/>
  <c r="DG106" i="92"/>
  <c r="DH106" i="92"/>
  <c r="DI106" i="92"/>
  <c r="DJ106" i="92"/>
  <c r="DK106" i="92"/>
  <c r="DL106" i="92"/>
  <c r="DM106" i="92"/>
  <c r="DN106" i="92"/>
  <c r="DP106" i="92"/>
  <c r="DQ106" i="92"/>
  <c r="DR106" i="92"/>
  <c r="DS106" i="92"/>
  <c r="DT106" i="92"/>
  <c r="DU106" i="92"/>
  <c r="DV106" i="92"/>
  <c r="DW106" i="92"/>
  <c r="DX106" i="92"/>
  <c r="DY106" i="92"/>
  <c r="DZ106" i="92"/>
  <c r="EA106" i="92"/>
  <c r="EB106" i="92"/>
  <c r="EC106" i="92"/>
  <c r="ED106" i="92"/>
  <c r="EF106" i="92"/>
  <c r="CL107" i="92"/>
  <c r="CM107" i="92"/>
  <c r="CN107" i="92"/>
  <c r="CO107" i="92"/>
  <c r="CP107" i="92"/>
  <c r="CQ107" i="92"/>
  <c r="CR107" i="92"/>
  <c r="CS107" i="92"/>
  <c r="CT107" i="92"/>
  <c r="CU107" i="92"/>
  <c r="CV107" i="92"/>
  <c r="CW107" i="92"/>
  <c r="CX107" i="92"/>
  <c r="CZ107" i="92"/>
  <c r="DA107" i="92"/>
  <c r="DB107" i="92"/>
  <c r="DC107" i="92"/>
  <c r="DD107" i="92"/>
  <c r="DE107" i="92"/>
  <c r="DF107" i="92"/>
  <c r="DG107" i="92"/>
  <c r="DH107" i="92"/>
  <c r="DI107" i="92"/>
  <c r="DJ107" i="92"/>
  <c r="DK107" i="92"/>
  <c r="DL107" i="92"/>
  <c r="DM107" i="92"/>
  <c r="DN107" i="92"/>
  <c r="DP107" i="92"/>
  <c r="DQ107" i="92"/>
  <c r="DR107" i="92"/>
  <c r="DS107" i="92"/>
  <c r="DT107" i="92"/>
  <c r="DU107" i="92"/>
  <c r="DV107" i="92"/>
  <c r="DW107" i="92"/>
  <c r="DX107" i="92"/>
  <c r="DY107" i="92"/>
  <c r="DZ107" i="92"/>
  <c r="EA107" i="92"/>
  <c r="EB107" i="92"/>
  <c r="EC107" i="92"/>
  <c r="ED107" i="92"/>
  <c r="EF107" i="92"/>
  <c r="CL108" i="92"/>
  <c r="CM108" i="92"/>
  <c r="CN108" i="92"/>
  <c r="CO108" i="92"/>
  <c r="CP108" i="92"/>
  <c r="CQ108" i="92"/>
  <c r="CR108" i="92"/>
  <c r="CS108" i="92"/>
  <c r="CT108" i="92"/>
  <c r="CU108" i="92"/>
  <c r="CV108" i="92"/>
  <c r="CW108" i="92"/>
  <c r="CX108" i="92"/>
  <c r="CZ108" i="92"/>
  <c r="DA108" i="92"/>
  <c r="DB108" i="92"/>
  <c r="DC108" i="92"/>
  <c r="DD108" i="92"/>
  <c r="DE108" i="92"/>
  <c r="DF108" i="92"/>
  <c r="DG108" i="92"/>
  <c r="DH108" i="92"/>
  <c r="DI108" i="92"/>
  <c r="DJ108" i="92"/>
  <c r="DK108" i="92"/>
  <c r="DL108" i="92"/>
  <c r="DM108" i="92"/>
  <c r="DN108" i="92"/>
  <c r="DP108" i="92"/>
  <c r="DQ108" i="92"/>
  <c r="DR108" i="92"/>
  <c r="DS108" i="92"/>
  <c r="DT108" i="92"/>
  <c r="DU108" i="92"/>
  <c r="DV108" i="92"/>
  <c r="DW108" i="92"/>
  <c r="DX108" i="92"/>
  <c r="DY108" i="92"/>
  <c r="DZ108" i="92"/>
  <c r="EA108" i="92"/>
  <c r="EB108" i="92"/>
  <c r="EC108" i="92"/>
  <c r="ED108" i="92"/>
  <c r="EF108" i="92"/>
  <c r="CL110" i="92"/>
  <c r="CM110" i="92"/>
  <c r="CN110" i="92"/>
  <c r="CO110" i="92"/>
  <c r="CP110" i="92"/>
  <c r="CQ110" i="92"/>
  <c r="CR110" i="92"/>
  <c r="CS110" i="92"/>
  <c r="CT110" i="92"/>
  <c r="CU110" i="92"/>
  <c r="CV110" i="92"/>
  <c r="CW110" i="92"/>
  <c r="CX110" i="92"/>
  <c r="CZ110" i="92"/>
  <c r="DA110" i="92"/>
  <c r="DB110" i="92"/>
  <c r="DC110" i="92"/>
  <c r="DD110" i="92"/>
  <c r="DE110" i="92"/>
  <c r="DF110" i="92"/>
  <c r="DG110" i="92"/>
  <c r="DH110" i="92"/>
  <c r="DI110" i="92"/>
  <c r="DJ110" i="92"/>
  <c r="DK110" i="92"/>
  <c r="DL110" i="92"/>
  <c r="DM110" i="92"/>
  <c r="DN110" i="92"/>
  <c r="DP110" i="92"/>
  <c r="DQ110" i="92"/>
  <c r="DR110" i="92"/>
  <c r="DS110" i="92"/>
  <c r="DT110" i="92"/>
  <c r="DU110" i="92"/>
  <c r="DV110" i="92"/>
  <c r="DW110" i="92"/>
  <c r="DX110" i="92"/>
  <c r="DY110" i="92"/>
  <c r="DZ110" i="92"/>
  <c r="EA110" i="92"/>
  <c r="EB110" i="92"/>
  <c r="EC110" i="92"/>
  <c r="ED110" i="92"/>
  <c r="EF110" i="92"/>
  <c r="CL112" i="92"/>
  <c r="CM112" i="92"/>
  <c r="CN112" i="92"/>
  <c r="CO112" i="92"/>
  <c r="CP112" i="92"/>
  <c r="CQ112" i="92"/>
  <c r="CR112" i="92"/>
  <c r="CS112" i="92"/>
  <c r="CT112" i="92"/>
  <c r="CU112" i="92"/>
  <c r="CV112" i="92"/>
  <c r="CW112" i="92"/>
  <c r="CX112" i="92"/>
  <c r="CZ112" i="92"/>
  <c r="DA112" i="92"/>
  <c r="DB112" i="92"/>
  <c r="DC112" i="92"/>
  <c r="DD112" i="92"/>
  <c r="DE112" i="92"/>
  <c r="DF112" i="92"/>
  <c r="DG112" i="92"/>
  <c r="DH112" i="92"/>
  <c r="DI112" i="92"/>
  <c r="DJ112" i="92"/>
  <c r="DK112" i="92"/>
  <c r="DL112" i="92"/>
  <c r="DM112" i="92"/>
  <c r="DN112" i="92"/>
  <c r="DP112" i="92"/>
  <c r="DQ112" i="92"/>
  <c r="DR112" i="92"/>
  <c r="DS112" i="92"/>
  <c r="DT112" i="92"/>
  <c r="DU112" i="92"/>
  <c r="DV112" i="92"/>
  <c r="DW112" i="92"/>
  <c r="DX112" i="92"/>
  <c r="DY112" i="92"/>
  <c r="DZ112" i="92"/>
  <c r="EA112" i="92"/>
  <c r="EB112" i="92"/>
  <c r="EC112" i="92"/>
  <c r="ED112" i="92"/>
  <c r="EF112" i="92"/>
  <c r="CL113" i="92"/>
  <c r="CM113" i="92"/>
  <c r="CN113" i="92"/>
  <c r="CO113" i="92"/>
  <c r="CP113" i="92"/>
  <c r="CQ113" i="92"/>
  <c r="CR113" i="92"/>
  <c r="CS113" i="92"/>
  <c r="CT113" i="92"/>
  <c r="CU113" i="92"/>
  <c r="CV113" i="92"/>
  <c r="CW113" i="92"/>
  <c r="CX113" i="92"/>
  <c r="CZ113" i="92"/>
  <c r="DA113" i="92"/>
  <c r="DB113" i="92"/>
  <c r="DC113" i="92"/>
  <c r="DD113" i="92"/>
  <c r="DE113" i="92"/>
  <c r="DF113" i="92"/>
  <c r="DG113" i="92"/>
  <c r="DH113" i="92"/>
  <c r="DI113" i="92"/>
  <c r="DJ113" i="92"/>
  <c r="DK113" i="92"/>
  <c r="DL113" i="92"/>
  <c r="DM113" i="92"/>
  <c r="DN113" i="92"/>
  <c r="DP113" i="92"/>
  <c r="DQ113" i="92"/>
  <c r="DR113" i="92"/>
  <c r="DS113" i="92"/>
  <c r="DT113" i="92"/>
  <c r="DU113" i="92"/>
  <c r="DV113" i="92"/>
  <c r="DW113" i="92"/>
  <c r="DX113" i="92"/>
  <c r="DY113" i="92"/>
  <c r="DZ113" i="92"/>
  <c r="EA113" i="92"/>
  <c r="EB113" i="92"/>
  <c r="EC113" i="92"/>
  <c r="ED113" i="92"/>
  <c r="EF113" i="92"/>
  <c r="EF75" i="92"/>
  <c r="ED75" i="92"/>
  <c r="EC75" i="92"/>
  <c r="EB75" i="92"/>
  <c r="EA75" i="92"/>
  <c r="DZ75" i="92"/>
  <c r="DY75" i="92"/>
  <c r="DX75" i="92"/>
  <c r="DW75" i="92"/>
  <c r="DV75" i="92"/>
  <c r="DU75" i="92"/>
  <c r="DT75" i="92"/>
  <c r="DS75" i="92"/>
  <c r="DR75" i="92"/>
  <c r="DQ75" i="92"/>
  <c r="DP75" i="92"/>
  <c r="DN75" i="92"/>
  <c r="DM75" i="92"/>
  <c r="DL75" i="92"/>
  <c r="DK75" i="92"/>
  <c r="DJ75" i="92"/>
  <c r="DI75" i="92"/>
  <c r="DH75" i="92"/>
  <c r="DG75" i="92"/>
  <c r="DF75" i="92"/>
  <c r="DE75" i="92"/>
  <c r="DD75" i="92"/>
  <c r="DC75" i="92"/>
  <c r="DB75" i="92"/>
  <c r="DA75" i="92"/>
  <c r="CZ75" i="92"/>
  <c r="CX75" i="92"/>
  <c r="CW75" i="92"/>
  <c r="CV75" i="92"/>
  <c r="CU75" i="92"/>
  <c r="CT75" i="92"/>
  <c r="CS75" i="92"/>
  <c r="CR75" i="92"/>
  <c r="CQ75" i="92"/>
  <c r="CP75" i="92"/>
  <c r="CO75" i="92"/>
  <c r="CN75" i="92"/>
  <c r="CM75" i="92"/>
  <c r="CL75" i="92"/>
  <c r="CK75" i="92"/>
  <c r="EF73" i="92"/>
  <c r="ED73" i="92"/>
  <c r="EC73" i="92"/>
  <c r="EB73" i="92"/>
  <c r="EA73" i="92"/>
  <c r="DZ73" i="92"/>
  <c r="DY73" i="92"/>
  <c r="DX73" i="92"/>
  <c r="DW73" i="92"/>
  <c r="DV73" i="92"/>
  <c r="DU73" i="92"/>
  <c r="DT73" i="92"/>
  <c r="DS73" i="92"/>
  <c r="DR73" i="92"/>
  <c r="DQ73" i="92"/>
  <c r="DP73" i="92"/>
  <c r="DN73" i="92"/>
  <c r="DM73" i="92"/>
  <c r="DL73" i="92"/>
  <c r="DK73" i="92"/>
  <c r="DJ73" i="92"/>
  <c r="DI73" i="92"/>
  <c r="DH73" i="92"/>
  <c r="DG73" i="92"/>
  <c r="DF73" i="92"/>
  <c r="DE73" i="92"/>
  <c r="DD73" i="92"/>
  <c r="DC73" i="92"/>
  <c r="DB73" i="92"/>
  <c r="DA73" i="92"/>
  <c r="CZ73" i="92"/>
  <c r="CX73" i="92"/>
  <c r="CW73" i="92"/>
  <c r="CV73" i="92"/>
  <c r="CU73" i="92"/>
  <c r="CT73" i="92"/>
  <c r="CS73" i="92"/>
  <c r="CR73" i="92"/>
  <c r="CQ73" i="92"/>
  <c r="CP73" i="92"/>
  <c r="CO73" i="92"/>
  <c r="CN73" i="92"/>
  <c r="CM73" i="92"/>
  <c r="CL73" i="92"/>
  <c r="CK73" i="92"/>
  <c r="EF72" i="92"/>
  <c r="ED72" i="92"/>
  <c r="EC72" i="92"/>
  <c r="EB72" i="92"/>
  <c r="EA72" i="92"/>
  <c r="DZ72" i="92"/>
  <c r="DY72" i="92"/>
  <c r="DX72" i="92"/>
  <c r="DW72" i="92"/>
  <c r="DV72" i="92"/>
  <c r="DU72" i="92"/>
  <c r="DT72" i="92"/>
  <c r="DS72" i="92"/>
  <c r="DR72" i="92"/>
  <c r="DQ72" i="92"/>
  <c r="DP72" i="92"/>
  <c r="DN72" i="92"/>
  <c r="DM72" i="92"/>
  <c r="DL72" i="92"/>
  <c r="DK72" i="92"/>
  <c r="DJ72" i="92"/>
  <c r="DI72" i="92"/>
  <c r="DH72" i="92"/>
  <c r="DG72" i="92"/>
  <c r="DF72" i="92"/>
  <c r="DE72" i="92"/>
  <c r="DD72" i="92"/>
  <c r="DC72" i="92"/>
  <c r="DB72" i="92"/>
  <c r="DA72" i="92"/>
  <c r="CZ72" i="92"/>
  <c r="CX72" i="92"/>
  <c r="CW72" i="92"/>
  <c r="CV72" i="92"/>
  <c r="CU72" i="92"/>
  <c r="CT72" i="92"/>
  <c r="CS72" i="92"/>
  <c r="CR72" i="92"/>
  <c r="CQ72" i="92"/>
  <c r="CP72" i="92"/>
  <c r="CO72" i="92"/>
  <c r="CN72" i="92"/>
  <c r="CM72" i="92"/>
  <c r="CL72" i="92"/>
  <c r="CK72" i="92"/>
  <c r="EF70" i="92"/>
  <c r="ED70" i="92"/>
  <c r="EC70" i="92"/>
  <c r="EB70" i="92"/>
  <c r="EA70" i="92"/>
  <c r="DZ70" i="92"/>
  <c r="DY70" i="92"/>
  <c r="DX70" i="92"/>
  <c r="DW70" i="92"/>
  <c r="DV70" i="92"/>
  <c r="DU70" i="92"/>
  <c r="DT70" i="92"/>
  <c r="DS70" i="92"/>
  <c r="DR70" i="92"/>
  <c r="DQ70" i="92"/>
  <c r="DP70" i="92"/>
  <c r="DN70" i="92"/>
  <c r="DM70" i="92"/>
  <c r="DL70" i="92"/>
  <c r="DK70" i="92"/>
  <c r="DJ70" i="92"/>
  <c r="DI70" i="92"/>
  <c r="DH70" i="92"/>
  <c r="DG70" i="92"/>
  <c r="DF70" i="92"/>
  <c r="DE70" i="92"/>
  <c r="DD70" i="92"/>
  <c r="DC70" i="92"/>
  <c r="DB70" i="92"/>
  <c r="DA70" i="92"/>
  <c r="CZ70" i="92"/>
  <c r="CX70" i="92"/>
  <c r="CW70" i="92"/>
  <c r="CV70" i="92"/>
  <c r="CU70" i="92"/>
  <c r="CT70" i="92"/>
  <c r="CS70" i="92"/>
  <c r="CR70" i="92"/>
  <c r="CQ70" i="92"/>
  <c r="CP70" i="92"/>
  <c r="CO70" i="92"/>
  <c r="CN70" i="92"/>
  <c r="CM70" i="92"/>
  <c r="CL70" i="92"/>
  <c r="CK70" i="92"/>
  <c r="EF68" i="92"/>
  <c r="ED68" i="92"/>
  <c r="EC68" i="92"/>
  <c r="EB68" i="92"/>
  <c r="EA68" i="92"/>
  <c r="DZ68" i="92"/>
  <c r="DY68" i="92"/>
  <c r="DX68" i="92"/>
  <c r="DW68" i="92"/>
  <c r="DV68" i="92"/>
  <c r="DU68" i="92"/>
  <c r="DT68" i="92"/>
  <c r="DS68" i="92"/>
  <c r="DR68" i="92"/>
  <c r="DQ68" i="92"/>
  <c r="DP68" i="92"/>
  <c r="DN68" i="92"/>
  <c r="DM68" i="92"/>
  <c r="DL68" i="92"/>
  <c r="DK68" i="92"/>
  <c r="DJ68" i="92"/>
  <c r="DI68" i="92"/>
  <c r="DH68" i="92"/>
  <c r="DG68" i="92"/>
  <c r="DF68" i="92"/>
  <c r="DE68" i="92"/>
  <c r="DD68" i="92"/>
  <c r="DC68" i="92"/>
  <c r="DB68" i="92"/>
  <c r="DA68" i="92"/>
  <c r="CZ68" i="92"/>
  <c r="CX68" i="92"/>
  <c r="CW68" i="92"/>
  <c r="CV68" i="92"/>
  <c r="CU68" i="92"/>
  <c r="CT68" i="92"/>
  <c r="CS68" i="92"/>
  <c r="CR68" i="92"/>
  <c r="CQ68" i="92"/>
  <c r="CP68" i="92"/>
  <c r="CO68" i="92"/>
  <c r="CN68" i="92"/>
  <c r="CM68" i="92"/>
  <c r="CL68" i="92"/>
  <c r="CK68" i="92"/>
  <c r="EF67" i="92"/>
  <c r="ED67" i="92"/>
  <c r="EC67" i="92"/>
  <c r="EB67" i="92"/>
  <c r="EA67" i="92"/>
  <c r="DZ67" i="92"/>
  <c r="DY67" i="92"/>
  <c r="DX67" i="92"/>
  <c r="DW67" i="92"/>
  <c r="DV67" i="92"/>
  <c r="DU67" i="92"/>
  <c r="DT67" i="92"/>
  <c r="DS67" i="92"/>
  <c r="DR67" i="92"/>
  <c r="DQ67" i="92"/>
  <c r="DP67" i="92"/>
  <c r="DN67" i="92"/>
  <c r="DM67" i="92"/>
  <c r="DL67" i="92"/>
  <c r="DK67" i="92"/>
  <c r="DJ67" i="92"/>
  <c r="DI67" i="92"/>
  <c r="DH67" i="92"/>
  <c r="DG67" i="92"/>
  <c r="DF67" i="92"/>
  <c r="DE67" i="92"/>
  <c r="DD67" i="92"/>
  <c r="DC67" i="92"/>
  <c r="DB67" i="92"/>
  <c r="DA67" i="92"/>
  <c r="CZ67" i="92"/>
  <c r="CX67" i="92"/>
  <c r="CW67" i="92"/>
  <c r="CV67" i="92"/>
  <c r="CU67" i="92"/>
  <c r="CT67" i="92"/>
  <c r="CS67" i="92"/>
  <c r="CR67" i="92"/>
  <c r="CQ67" i="92"/>
  <c r="CP67" i="92"/>
  <c r="CO67" i="92"/>
  <c r="CN67" i="92"/>
  <c r="CM67" i="92"/>
  <c r="CL67" i="92"/>
  <c r="CK67" i="92"/>
  <c r="EF66" i="92"/>
  <c r="ED66" i="92"/>
  <c r="EC66" i="92"/>
  <c r="EB66" i="92"/>
  <c r="EA66" i="92"/>
  <c r="DZ66" i="92"/>
  <c r="DY66" i="92"/>
  <c r="DX66" i="92"/>
  <c r="DW66" i="92"/>
  <c r="DV66" i="92"/>
  <c r="DU66" i="92"/>
  <c r="DT66" i="92"/>
  <c r="DS66" i="92"/>
  <c r="DR66" i="92"/>
  <c r="DQ66" i="92"/>
  <c r="DP66" i="92"/>
  <c r="DN66" i="92"/>
  <c r="DM66" i="92"/>
  <c r="DL66" i="92"/>
  <c r="DK66" i="92"/>
  <c r="DJ66" i="92"/>
  <c r="DI66" i="92"/>
  <c r="DH66" i="92"/>
  <c r="DG66" i="92"/>
  <c r="DF66" i="92"/>
  <c r="DE66" i="92"/>
  <c r="DD66" i="92"/>
  <c r="DC66" i="92"/>
  <c r="DB66" i="92"/>
  <c r="DA66" i="92"/>
  <c r="CZ66" i="92"/>
  <c r="CX66" i="92"/>
  <c r="CW66" i="92"/>
  <c r="CV66" i="92"/>
  <c r="CU66" i="92"/>
  <c r="CT66" i="92"/>
  <c r="CS66" i="92"/>
  <c r="CR66" i="92"/>
  <c r="CQ66" i="92"/>
  <c r="CP66" i="92"/>
  <c r="CO66" i="92"/>
  <c r="CN66" i="92"/>
  <c r="CM66" i="92"/>
  <c r="CL66" i="92"/>
  <c r="CK66" i="92"/>
  <c r="EF64" i="92"/>
  <c r="ED64" i="92"/>
  <c r="EC64" i="92"/>
  <c r="EB64" i="92"/>
  <c r="EA64" i="92"/>
  <c r="DZ64" i="92"/>
  <c r="DY64" i="92"/>
  <c r="DX64" i="92"/>
  <c r="DW64" i="92"/>
  <c r="DV64" i="92"/>
  <c r="DU64" i="92"/>
  <c r="DT64" i="92"/>
  <c r="DS64" i="92"/>
  <c r="DR64" i="92"/>
  <c r="DQ64" i="92"/>
  <c r="DP64" i="92"/>
  <c r="DN64" i="92"/>
  <c r="DM64" i="92"/>
  <c r="DL64" i="92"/>
  <c r="DK64" i="92"/>
  <c r="DJ64" i="92"/>
  <c r="DI64" i="92"/>
  <c r="DH64" i="92"/>
  <c r="DG64" i="92"/>
  <c r="DF64" i="92"/>
  <c r="DE64" i="92"/>
  <c r="DD64" i="92"/>
  <c r="DC64" i="92"/>
  <c r="DB64" i="92"/>
  <c r="DA64" i="92"/>
  <c r="CZ64" i="92"/>
  <c r="CX64" i="92"/>
  <c r="CW64" i="92"/>
  <c r="CV64" i="92"/>
  <c r="CU64" i="92"/>
  <c r="CT64" i="92"/>
  <c r="CS64" i="92"/>
  <c r="CR64" i="92"/>
  <c r="CQ64" i="92"/>
  <c r="CP64" i="92"/>
  <c r="CO64" i="92"/>
  <c r="CN64" i="92"/>
  <c r="CM64" i="92"/>
  <c r="CL64" i="92"/>
  <c r="CK64" i="92"/>
  <c r="EF63" i="92"/>
  <c r="ED63" i="92"/>
  <c r="EC63" i="92"/>
  <c r="EB63" i="92"/>
  <c r="EA63" i="92"/>
  <c r="DZ63" i="92"/>
  <c r="DY63" i="92"/>
  <c r="DX63" i="92"/>
  <c r="DW63" i="92"/>
  <c r="DV63" i="92"/>
  <c r="DU63" i="92"/>
  <c r="DT63" i="92"/>
  <c r="DS63" i="92"/>
  <c r="DR63" i="92"/>
  <c r="DQ63" i="92"/>
  <c r="DP63" i="92"/>
  <c r="DN63" i="92"/>
  <c r="DM63" i="92"/>
  <c r="DL63" i="92"/>
  <c r="DK63" i="92"/>
  <c r="DJ63" i="92"/>
  <c r="DI63" i="92"/>
  <c r="DH63" i="92"/>
  <c r="DG63" i="92"/>
  <c r="DF63" i="92"/>
  <c r="DE63" i="92"/>
  <c r="DD63" i="92"/>
  <c r="DC63" i="92"/>
  <c r="DB63" i="92"/>
  <c r="DA63" i="92"/>
  <c r="CZ63" i="92"/>
  <c r="CX63" i="92"/>
  <c r="CW63" i="92"/>
  <c r="CV63" i="92"/>
  <c r="CU63" i="92"/>
  <c r="CT63" i="92"/>
  <c r="CS63" i="92"/>
  <c r="CR63" i="92"/>
  <c r="CQ63" i="92"/>
  <c r="CP63" i="92"/>
  <c r="CO63" i="92"/>
  <c r="CN63" i="92"/>
  <c r="CM63" i="92"/>
  <c r="CL63" i="92"/>
  <c r="CK63" i="92"/>
  <c r="EF62" i="92"/>
  <c r="ED62" i="92"/>
  <c r="EC62" i="92"/>
  <c r="EB62" i="92"/>
  <c r="EA62" i="92"/>
  <c r="DZ62" i="92"/>
  <c r="DY62" i="92"/>
  <c r="DX62" i="92"/>
  <c r="DW62" i="92"/>
  <c r="DV62" i="92"/>
  <c r="DU62" i="92"/>
  <c r="DT62" i="92"/>
  <c r="DS62" i="92"/>
  <c r="DR62" i="92"/>
  <c r="DQ62" i="92"/>
  <c r="DP62" i="92"/>
  <c r="DN62" i="92"/>
  <c r="DM62" i="92"/>
  <c r="DL62" i="92"/>
  <c r="DK62" i="92"/>
  <c r="DJ62" i="92"/>
  <c r="DI62" i="92"/>
  <c r="DH62" i="92"/>
  <c r="DG62" i="92"/>
  <c r="DF62" i="92"/>
  <c r="DE62" i="92"/>
  <c r="DD62" i="92"/>
  <c r="DC62" i="92"/>
  <c r="DB62" i="92"/>
  <c r="DA62" i="92"/>
  <c r="CZ62" i="92"/>
  <c r="CX62" i="92"/>
  <c r="CW62" i="92"/>
  <c r="CV62" i="92"/>
  <c r="CU62" i="92"/>
  <c r="CT62" i="92"/>
  <c r="CS62" i="92"/>
  <c r="CR62" i="92"/>
  <c r="CQ62" i="92"/>
  <c r="CP62" i="92"/>
  <c r="CO62" i="92"/>
  <c r="CN62" i="92"/>
  <c r="CM62" i="92"/>
  <c r="CL62" i="92"/>
  <c r="CK62" i="92"/>
  <c r="EF60" i="92"/>
  <c r="ED60" i="92"/>
  <c r="EC60" i="92"/>
  <c r="EB60" i="92"/>
  <c r="EA60" i="92"/>
  <c r="DZ60" i="92"/>
  <c r="DY60" i="92"/>
  <c r="DX60" i="92"/>
  <c r="DW60" i="92"/>
  <c r="DV60" i="92"/>
  <c r="DU60" i="92"/>
  <c r="DT60" i="92"/>
  <c r="DS60" i="92"/>
  <c r="DR60" i="92"/>
  <c r="DQ60" i="92"/>
  <c r="DP60" i="92"/>
  <c r="DN60" i="92"/>
  <c r="DM60" i="92"/>
  <c r="DL60" i="92"/>
  <c r="DK60" i="92"/>
  <c r="DJ60" i="92"/>
  <c r="DI60" i="92"/>
  <c r="DH60" i="92"/>
  <c r="DG60" i="92"/>
  <c r="DF60" i="92"/>
  <c r="DE60" i="92"/>
  <c r="DD60" i="92"/>
  <c r="DC60" i="92"/>
  <c r="DB60" i="92"/>
  <c r="DA60" i="92"/>
  <c r="CZ60" i="92"/>
  <c r="CX60" i="92"/>
  <c r="CW60" i="92"/>
  <c r="CV60" i="92"/>
  <c r="CU60" i="92"/>
  <c r="CT60" i="92"/>
  <c r="CS60" i="92"/>
  <c r="CR60" i="92"/>
  <c r="CQ60" i="92"/>
  <c r="CP60" i="92"/>
  <c r="CO60" i="92"/>
  <c r="CN60" i="92"/>
  <c r="CM60" i="92"/>
  <c r="CL60" i="92"/>
  <c r="CK60" i="92"/>
  <c r="EF59" i="92"/>
  <c r="ED59" i="92"/>
  <c r="EC59" i="92"/>
  <c r="EB59" i="92"/>
  <c r="EA59" i="92"/>
  <c r="DZ59" i="92"/>
  <c r="DY59" i="92"/>
  <c r="DX59" i="92"/>
  <c r="DW59" i="92"/>
  <c r="DV59" i="92"/>
  <c r="DU59" i="92"/>
  <c r="DT59" i="92"/>
  <c r="DS59" i="92"/>
  <c r="DR59" i="92"/>
  <c r="DQ59" i="92"/>
  <c r="DP59" i="92"/>
  <c r="DN59" i="92"/>
  <c r="DM59" i="92"/>
  <c r="DL59" i="92"/>
  <c r="DK59" i="92"/>
  <c r="DJ59" i="92"/>
  <c r="DI59" i="92"/>
  <c r="DH59" i="92"/>
  <c r="DG59" i="92"/>
  <c r="DF59" i="92"/>
  <c r="DE59" i="92"/>
  <c r="DD59" i="92"/>
  <c r="DC59" i="92"/>
  <c r="DB59" i="92"/>
  <c r="DA59" i="92"/>
  <c r="CZ59" i="92"/>
  <c r="CX59" i="92"/>
  <c r="CW59" i="92"/>
  <c r="CV59" i="92"/>
  <c r="CU59" i="92"/>
  <c r="CT59" i="92"/>
  <c r="CS59" i="92"/>
  <c r="CR59" i="92"/>
  <c r="CQ59" i="92"/>
  <c r="CP59" i="92"/>
  <c r="CO59" i="92"/>
  <c r="CN59" i="92"/>
  <c r="CM59" i="92"/>
  <c r="CL59" i="92"/>
  <c r="CK59" i="92"/>
  <c r="EF58" i="92"/>
  <c r="ED58" i="92"/>
  <c r="EC58" i="92"/>
  <c r="EB58" i="92"/>
  <c r="EA58" i="92"/>
  <c r="DZ58" i="92"/>
  <c r="DY58" i="92"/>
  <c r="DX58" i="92"/>
  <c r="DW58" i="92"/>
  <c r="DV58" i="92"/>
  <c r="DU58" i="92"/>
  <c r="DT58" i="92"/>
  <c r="DS58" i="92"/>
  <c r="DR58" i="92"/>
  <c r="DQ58" i="92"/>
  <c r="DP58" i="92"/>
  <c r="DN58" i="92"/>
  <c r="DM58" i="92"/>
  <c r="DL58" i="92"/>
  <c r="DK58" i="92"/>
  <c r="DJ58" i="92"/>
  <c r="DI58" i="92"/>
  <c r="DH58" i="92"/>
  <c r="DG58" i="92"/>
  <c r="DF58" i="92"/>
  <c r="DE58" i="92"/>
  <c r="DD58" i="92"/>
  <c r="DC58" i="92"/>
  <c r="DB58" i="92"/>
  <c r="DA58" i="92"/>
  <c r="CZ58" i="92"/>
  <c r="CX58" i="92"/>
  <c r="CW58" i="92"/>
  <c r="CV58" i="92"/>
  <c r="CU58" i="92"/>
  <c r="CT58" i="92"/>
  <c r="CS58" i="92"/>
  <c r="CR58" i="92"/>
  <c r="CQ58" i="92"/>
  <c r="CP58" i="92"/>
  <c r="CO58" i="92"/>
  <c r="CN58" i="92"/>
  <c r="CM58" i="92"/>
  <c r="CL58" i="92"/>
  <c r="CK58" i="92"/>
  <c r="FL31" i="92"/>
  <c r="FJ31" i="92"/>
  <c r="FI31" i="92"/>
  <c r="FH31" i="92"/>
  <c r="FG31" i="92"/>
  <c r="FF31" i="92"/>
  <c r="FE31" i="92"/>
  <c r="FD31" i="92"/>
  <c r="FC31" i="92"/>
  <c r="FB31" i="92"/>
  <c r="FA31" i="92"/>
  <c r="EZ31" i="92"/>
  <c r="EY31" i="92"/>
  <c r="EX31" i="92"/>
  <c r="EW31" i="92"/>
  <c r="EF31" i="92"/>
  <c r="ED31" i="92"/>
  <c r="EC31" i="92"/>
  <c r="EB31" i="92"/>
  <c r="EA31" i="92"/>
  <c r="DZ31" i="92"/>
  <c r="DY31" i="92"/>
  <c r="DX31" i="92"/>
  <c r="DW31" i="92"/>
  <c r="DV31" i="92"/>
  <c r="DU31" i="92"/>
  <c r="DT31" i="92"/>
  <c r="DS31" i="92"/>
  <c r="DR31" i="92"/>
  <c r="DQ31" i="92"/>
  <c r="DP31" i="92"/>
  <c r="DN31" i="92"/>
  <c r="DM31" i="92"/>
  <c r="DL31" i="92"/>
  <c r="DK31" i="92"/>
  <c r="DJ31" i="92"/>
  <c r="DI31" i="92"/>
  <c r="DH31" i="92"/>
  <c r="DG31" i="92"/>
  <c r="DF31" i="92"/>
  <c r="DE31" i="92"/>
  <c r="DD31" i="92"/>
  <c r="DC31" i="92"/>
  <c r="DB31" i="92"/>
  <c r="DA31" i="92"/>
  <c r="CZ31" i="92"/>
  <c r="CX31" i="92"/>
  <c r="CW31" i="92"/>
  <c r="CV31" i="92"/>
  <c r="CU31" i="92"/>
  <c r="CT31" i="92"/>
  <c r="CS31" i="92"/>
  <c r="CR31" i="92"/>
  <c r="CQ31" i="92"/>
  <c r="CP31" i="92"/>
  <c r="CO31" i="92"/>
  <c r="CN31" i="92"/>
  <c r="CM31" i="92"/>
  <c r="CL31" i="92"/>
  <c r="CK31" i="92"/>
  <c r="FL30" i="92"/>
  <c r="FJ30" i="92"/>
  <c r="FI30" i="92"/>
  <c r="FH30" i="92"/>
  <c r="FG30" i="92"/>
  <c r="FF30" i="92"/>
  <c r="FE30" i="92"/>
  <c r="FD30" i="92"/>
  <c r="FC30" i="92"/>
  <c r="FB30" i="92"/>
  <c r="FA30" i="92"/>
  <c r="EZ30" i="92"/>
  <c r="EY30" i="92"/>
  <c r="EX30" i="92"/>
  <c r="EW30" i="92"/>
  <c r="EF30" i="92"/>
  <c r="ED30" i="92"/>
  <c r="EC30" i="92"/>
  <c r="EB30" i="92"/>
  <c r="EA30" i="92"/>
  <c r="DZ30" i="92"/>
  <c r="DY30" i="92"/>
  <c r="DX30" i="92"/>
  <c r="DW30" i="92"/>
  <c r="DV30" i="92"/>
  <c r="DU30" i="92"/>
  <c r="DT30" i="92"/>
  <c r="DS30" i="92"/>
  <c r="DR30" i="92"/>
  <c r="DQ30" i="92"/>
  <c r="DP30" i="92"/>
  <c r="DN30" i="92"/>
  <c r="DM30" i="92"/>
  <c r="DL30" i="92"/>
  <c r="DK30" i="92"/>
  <c r="DJ30" i="92"/>
  <c r="DI30" i="92"/>
  <c r="DH30" i="92"/>
  <c r="DG30" i="92"/>
  <c r="DF30" i="92"/>
  <c r="DE30" i="92"/>
  <c r="DD30" i="92"/>
  <c r="DC30" i="92"/>
  <c r="DB30" i="92"/>
  <c r="DA30" i="92"/>
  <c r="CZ30" i="92"/>
  <c r="CX30" i="92"/>
  <c r="CW30" i="92"/>
  <c r="CV30" i="92"/>
  <c r="CU30" i="92"/>
  <c r="CT30" i="92"/>
  <c r="CS30" i="92"/>
  <c r="CR30" i="92"/>
  <c r="CQ30" i="92"/>
  <c r="CP30" i="92"/>
  <c r="CO30" i="92"/>
  <c r="CN30" i="92"/>
  <c r="CM30" i="92"/>
  <c r="CL30" i="92"/>
  <c r="CK30" i="92"/>
  <c r="FL29" i="92"/>
  <c r="FJ29" i="92"/>
  <c r="FI29" i="92"/>
  <c r="FH29" i="92"/>
  <c r="FG29" i="92"/>
  <c r="FF29" i="92"/>
  <c r="FE29" i="92"/>
  <c r="FD29" i="92"/>
  <c r="FC29" i="92"/>
  <c r="FB29" i="92"/>
  <c r="FA29" i="92"/>
  <c r="EZ29" i="92"/>
  <c r="EY29" i="92"/>
  <c r="EX29" i="92"/>
  <c r="EW29" i="92"/>
  <c r="EF29" i="92"/>
  <c r="ED29" i="92"/>
  <c r="EC29" i="92"/>
  <c r="EB29" i="92"/>
  <c r="EA29" i="92"/>
  <c r="DZ29" i="92"/>
  <c r="DY29" i="92"/>
  <c r="DX29" i="92"/>
  <c r="DW29" i="92"/>
  <c r="DV29" i="92"/>
  <c r="DU29" i="92"/>
  <c r="DT29" i="92"/>
  <c r="DS29" i="92"/>
  <c r="DR29" i="92"/>
  <c r="DQ29" i="92"/>
  <c r="DP29" i="92"/>
  <c r="DN29" i="92"/>
  <c r="DM29" i="92"/>
  <c r="DL29" i="92"/>
  <c r="DK29" i="92"/>
  <c r="DJ29" i="92"/>
  <c r="DI29" i="92"/>
  <c r="DH29" i="92"/>
  <c r="DG29" i="92"/>
  <c r="DF29" i="92"/>
  <c r="DE29" i="92"/>
  <c r="DD29" i="92"/>
  <c r="DC29" i="92"/>
  <c r="DB29" i="92"/>
  <c r="DA29" i="92"/>
  <c r="CZ29" i="92"/>
  <c r="CX29" i="92"/>
  <c r="CW29" i="92"/>
  <c r="CV29" i="92"/>
  <c r="CU29" i="92"/>
  <c r="CT29" i="92"/>
  <c r="CS29" i="92"/>
  <c r="CR29" i="92"/>
  <c r="CQ29" i="92"/>
  <c r="CP29" i="92"/>
  <c r="CO29" i="92"/>
  <c r="CN29" i="92"/>
  <c r="CM29" i="92"/>
  <c r="CL29" i="92"/>
  <c r="CK29" i="92"/>
  <c r="FL27" i="92"/>
  <c r="FJ27" i="92"/>
  <c r="FI27" i="92"/>
  <c r="FH27" i="92"/>
  <c r="FG27" i="92"/>
  <c r="FF27" i="92"/>
  <c r="FE27" i="92"/>
  <c r="FD27" i="92"/>
  <c r="FC27" i="92"/>
  <c r="FB27" i="92"/>
  <c r="FA27" i="92"/>
  <c r="EZ27" i="92"/>
  <c r="EY27" i="92"/>
  <c r="EX27" i="92"/>
  <c r="EW27" i="92"/>
  <c r="EF27" i="92"/>
  <c r="ED27" i="92"/>
  <c r="EC27" i="92"/>
  <c r="EB27" i="92"/>
  <c r="EA27" i="92"/>
  <c r="DZ27" i="92"/>
  <c r="DY27" i="92"/>
  <c r="DX27" i="92"/>
  <c r="DW27" i="92"/>
  <c r="DV27" i="92"/>
  <c r="DU27" i="92"/>
  <c r="DT27" i="92"/>
  <c r="DS27" i="92"/>
  <c r="DR27" i="92"/>
  <c r="DQ27" i="92"/>
  <c r="DP27" i="92"/>
  <c r="DN27" i="92"/>
  <c r="DM27" i="92"/>
  <c r="DL27" i="92"/>
  <c r="DK27" i="92"/>
  <c r="DJ27" i="92"/>
  <c r="DI27" i="92"/>
  <c r="DH27" i="92"/>
  <c r="DG27" i="92"/>
  <c r="DF27" i="92"/>
  <c r="DE27" i="92"/>
  <c r="DD27" i="92"/>
  <c r="DC27" i="92"/>
  <c r="DB27" i="92"/>
  <c r="DA27" i="92"/>
  <c r="CZ27" i="92"/>
  <c r="CX27" i="92"/>
  <c r="CW27" i="92"/>
  <c r="CV27" i="92"/>
  <c r="CU27" i="92"/>
  <c r="CT27" i="92"/>
  <c r="CS27" i="92"/>
  <c r="CR27" i="92"/>
  <c r="CQ27" i="92"/>
  <c r="CP27" i="92"/>
  <c r="CO27" i="92"/>
  <c r="CN27" i="92"/>
  <c r="CM27" i="92"/>
  <c r="CL27" i="92"/>
  <c r="CK27" i="92"/>
  <c r="FL25" i="92"/>
  <c r="FJ25" i="92"/>
  <c r="FI25" i="92"/>
  <c r="FH25" i="92"/>
  <c r="FG25" i="92"/>
  <c r="FF25" i="92"/>
  <c r="FE25" i="92"/>
  <c r="FD25" i="92"/>
  <c r="FC25" i="92"/>
  <c r="FB25" i="92"/>
  <c r="FA25" i="92"/>
  <c r="EZ25" i="92"/>
  <c r="EY25" i="92"/>
  <c r="EX25" i="92"/>
  <c r="EW25" i="92"/>
  <c r="EF25" i="92"/>
  <c r="ED25" i="92"/>
  <c r="EC25" i="92"/>
  <c r="EB25" i="92"/>
  <c r="EA25" i="92"/>
  <c r="DZ25" i="92"/>
  <c r="DY25" i="92"/>
  <c r="DX25" i="92"/>
  <c r="DW25" i="92"/>
  <c r="DV25" i="92"/>
  <c r="DU25" i="92"/>
  <c r="DT25" i="92"/>
  <c r="DS25" i="92"/>
  <c r="DR25" i="92"/>
  <c r="DQ25" i="92"/>
  <c r="DP25" i="92"/>
  <c r="DN25" i="92"/>
  <c r="DM25" i="92"/>
  <c r="DL25" i="92"/>
  <c r="DK25" i="92"/>
  <c r="DJ25" i="92"/>
  <c r="DI25" i="92"/>
  <c r="DH25" i="92"/>
  <c r="DG25" i="92"/>
  <c r="DF25" i="92"/>
  <c r="DE25" i="92"/>
  <c r="DD25" i="92"/>
  <c r="DC25" i="92"/>
  <c r="DB25" i="92"/>
  <c r="DA25" i="92"/>
  <c r="CZ25" i="92"/>
  <c r="CX25" i="92"/>
  <c r="CW25" i="92"/>
  <c r="CV25" i="92"/>
  <c r="CU25" i="92"/>
  <c r="CT25" i="92"/>
  <c r="CS25" i="92"/>
  <c r="CR25" i="92"/>
  <c r="CQ25" i="92"/>
  <c r="CP25" i="92"/>
  <c r="CO25" i="92"/>
  <c r="CN25" i="92"/>
  <c r="CM25" i="92"/>
  <c r="CL25" i="92"/>
  <c r="CK25" i="92"/>
  <c r="FL24" i="92"/>
  <c r="FJ24" i="92"/>
  <c r="FI24" i="92"/>
  <c r="FH24" i="92"/>
  <c r="FG24" i="92"/>
  <c r="FF24" i="92"/>
  <c r="FE24" i="92"/>
  <c r="FD24" i="92"/>
  <c r="FC24" i="92"/>
  <c r="FB24" i="92"/>
  <c r="FA24" i="92"/>
  <c r="EZ24" i="92"/>
  <c r="EY24" i="92"/>
  <c r="EX24" i="92"/>
  <c r="EW24" i="92"/>
  <c r="EF24" i="92"/>
  <c r="ED24" i="92"/>
  <c r="EC24" i="92"/>
  <c r="EB24" i="92"/>
  <c r="EA24" i="92"/>
  <c r="DZ24" i="92"/>
  <c r="DY24" i="92"/>
  <c r="DX24" i="92"/>
  <c r="DW24" i="92"/>
  <c r="DV24" i="92"/>
  <c r="DU24" i="92"/>
  <c r="DT24" i="92"/>
  <c r="DS24" i="92"/>
  <c r="DR24" i="92"/>
  <c r="DQ24" i="92"/>
  <c r="DP24" i="92"/>
  <c r="DN24" i="92"/>
  <c r="DM24" i="92"/>
  <c r="DL24" i="92"/>
  <c r="DK24" i="92"/>
  <c r="DJ24" i="92"/>
  <c r="DI24" i="92"/>
  <c r="DH24" i="92"/>
  <c r="DG24" i="92"/>
  <c r="DF24" i="92"/>
  <c r="DE24" i="92"/>
  <c r="DD24" i="92"/>
  <c r="DC24" i="92"/>
  <c r="DB24" i="92"/>
  <c r="DA24" i="92"/>
  <c r="CZ24" i="92"/>
  <c r="CX24" i="92"/>
  <c r="CW24" i="92"/>
  <c r="CV24" i="92"/>
  <c r="CU24" i="92"/>
  <c r="CT24" i="92"/>
  <c r="CS24" i="92"/>
  <c r="CR24" i="92"/>
  <c r="CQ24" i="92"/>
  <c r="CP24" i="92"/>
  <c r="CO24" i="92"/>
  <c r="CN24" i="92"/>
  <c r="CM24" i="92"/>
  <c r="CL24" i="92"/>
  <c r="CK24" i="92"/>
  <c r="FL22" i="92"/>
  <c r="FJ22" i="92"/>
  <c r="FI22" i="92"/>
  <c r="FH22" i="92"/>
  <c r="FG22" i="92"/>
  <c r="FF22" i="92"/>
  <c r="FE22" i="92"/>
  <c r="FD22" i="92"/>
  <c r="FC22" i="92"/>
  <c r="FB22" i="92"/>
  <c r="FA22" i="92"/>
  <c r="EZ22" i="92"/>
  <c r="EY22" i="92"/>
  <c r="EX22" i="92"/>
  <c r="EW22" i="92"/>
  <c r="EF22" i="92"/>
  <c r="ED22" i="92"/>
  <c r="EC22" i="92"/>
  <c r="EB22" i="92"/>
  <c r="EA22" i="92"/>
  <c r="DZ22" i="92"/>
  <c r="DY22" i="92"/>
  <c r="DX22" i="92"/>
  <c r="DW22" i="92"/>
  <c r="DV22" i="92"/>
  <c r="DU22" i="92"/>
  <c r="DT22" i="92"/>
  <c r="DS22" i="92"/>
  <c r="DR22" i="92"/>
  <c r="DQ22" i="92"/>
  <c r="DP22" i="92"/>
  <c r="DN22" i="92"/>
  <c r="DM22" i="92"/>
  <c r="DL22" i="92"/>
  <c r="DK22" i="92"/>
  <c r="DJ22" i="92"/>
  <c r="DI22" i="92"/>
  <c r="DH22" i="92"/>
  <c r="DG22" i="92"/>
  <c r="DF22" i="92"/>
  <c r="DE22" i="92"/>
  <c r="DD22" i="92"/>
  <c r="DC22" i="92"/>
  <c r="DB22" i="92"/>
  <c r="DA22" i="92"/>
  <c r="CZ22" i="92"/>
  <c r="CX22" i="92"/>
  <c r="CW22" i="92"/>
  <c r="CV22" i="92"/>
  <c r="CU22" i="92"/>
  <c r="CT22" i="92"/>
  <c r="CS22" i="92"/>
  <c r="CR22" i="92"/>
  <c r="CQ22" i="92"/>
  <c r="CP22" i="92"/>
  <c r="CO22" i="92"/>
  <c r="CN22" i="92"/>
  <c r="CM22" i="92"/>
  <c r="CL22" i="92"/>
  <c r="CK22" i="92"/>
  <c r="FL21" i="92"/>
  <c r="FJ21" i="92"/>
  <c r="FI21" i="92"/>
  <c r="FH21" i="92"/>
  <c r="FG21" i="92"/>
  <c r="FF21" i="92"/>
  <c r="FE21" i="92"/>
  <c r="FD21" i="92"/>
  <c r="FC21" i="92"/>
  <c r="FB21" i="92"/>
  <c r="FA21" i="92"/>
  <c r="EZ21" i="92"/>
  <c r="EY21" i="92"/>
  <c r="EX21" i="92"/>
  <c r="EW21" i="92"/>
  <c r="EF21" i="92"/>
  <c r="ED21" i="92"/>
  <c r="EC21" i="92"/>
  <c r="EB21" i="92"/>
  <c r="EA21" i="92"/>
  <c r="DZ21" i="92"/>
  <c r="DY21" i="92"/>
  <c r="DX21" i="92"/>
  <c r="DW21" i="92"/>
  <c r="DV21" i="92"/>
  <c r="DU21" i="92"/>
  <c r="DT21" i="92"/>
  <c r="DS21" i="92"/>
  <c r="DR21" i="92"/>
  <c r="DQ21" i="92"/>
  <c r="DP21" i="92"/>
  <c r="DN21" i="92"/>
  <c r="DM21" i="92"/>
  <c r="DL21" i="92"/>
  <c r="DK21" i="92"/>
  <c r="DJ21" i="92"/>
  <c r="DI21" i="92"/>
  <c r="DH21" i="92"/>
  <c r="DG21" i="92"/>
  <c r="DF21" i="92"/>
  <c r="DE21" i="92"/>
  <c r="DD21" i="92"/>
  <c r="DC21" i="92"/>
  <c r="DB21" i="92"/>
  <c r="DA21" i="92"/>
  <c r="CZ21" i="92"/>
  <c r="CX21" i="92"/>
  <c r="CW21" i="92"/>
  <c r="CV21" i="92"/>
  <c r="CU21" i="92"/>
  <c r="CT21" i="92"/>
  <c r="CS21" i="92"/>
  <c r="CR21" i="92"/>
  <c r="CQ21" i="92"/>
  <c r="CP21" i="92"/>
  <c r="CO21" i="92"/>
  <c r="CN21" i="92"/>
  <c r="CM21" i="92"/>
  <c r="CL21" i="92"/>
  <c r="CK21" i="92"/>
  <c r="FL19" i="92"/>
  <c r="FJ19" i="92"/>
  <c r="FI19" i="92"/>
  <c r="FH19" i="92"/>
  <c r="FG19" i="92"/>
  <c r="FF19" i="92"/>
  <c r="FE19" i="92"/>
  <c r="FD19" i="92"/>
  <c r="FC19" i="92"/>
  <c r="FB19" i="92"/>
  <c r="FA19" i="92"/>
  <c r="EZ19" i="92"/>
  <c r="EY19" i="92"/>
  <c r="EX19" i="92"/>
  <c r="EW19" i="92"/>
  <c r="EF19" i="92"/>
  <c r="ED19" i="92"/>
  <c r="EC19" i="92"/>
  <c r="EB19" i="92"/>
  <c r="EA19" i="92"/>
  <c r="DZ19" i="92"/>
  <c r="DY19" i="92"/>
  <c r="DX19" i="92"/>
  <c r="DW19" i="92"/>
  <c r="DV19" i="92"/>
  <c r="DU19" i="92"/>
  <c r="DT19" i="92"/>
  <c r="DS19" i="92"/>
  <c r="DR19" i="92"/>
  <c r="DQ19" i="92"/>
  <c r="DP19" i="92"/>
  <c r="DN19" i="92"/>
  <c r="DM19" i="92"/>
  <c r="DL19" i="92"/>
  <c r="DK19" i="92"/>
  <c r="DJ19" i="92"/>
  <c r="DI19" i="92"/>
  <c r="DH19" i="92"/>
  <c r="DG19" i="92"/>
  <c r="DF19" i="92"/>
  <c r="DE19" i="92"/>
  <c r="DD19" i="92"/>
  <c r="DC19" i="92"/>
  <c r="DB19" i="92"/>
  <c r="DA19" i="92"/>
  <c r="CZ19" i="92"/>
  <c r="CX19" i="92"/>
  <c r="CW19" i="92"/>
  <c r="CV19" i="92"/>
  <c r="CU19" i="92"/>
  <c r="CT19" i="92"/>
  <c r="CS19" i="92"/>
  <c r="CR19" i="92"/>
  <c r="CQ19" i="92"/>
  <c r="CP19" i="92"/>
  <c r="CO19" i="92"/>
  <c r="CN19" i="92"/>
  <c r="CM19" i="92"/>
  <c r="CL19" i="92"/>
  <c r="CK19" i="92"/>
  <c r="FL18" i="92"/>
  <c r="FJ18" i="92"/>
  <c r="FI18" i="92"/>
  <c r="FH18" i="92"/>
  <c r="FG18" i="92"/>
  <c r="FF18" i="92"/>
  <c r="FE18" i="92"/>
  <c r="FD18" i="92"/>
  <c r="FC18" i="92"/>
  <c r="FB18" i="92"/>
  <c r="FA18" i="92"/>
  <c r="EZ18" i="92"/>
  <c r="EY18" i="92"/>
  <c r="EX18" i="92"/>
  <c r="EW18" i="92"/>
  <c r="EF18" i="92"/>
  <c r="ED18" i="92"/>
  <c r="EC18" i="92"/>
  <c r="EB18" i="92"/>
  <c r="EA18" i="92"/>
  <c r="DZ18" i="92"/>
  <c r="DY18" i="92"/>
  <c r="DX18" i="92"/>
  <c r="DW18" i="92"/>
  <c r="DV18" i="92"/>
  <c r="DU18" i="92"/>
  <c r="DT18" i="92"/>
  <c r="DS18" i="92"/>
  <c r="DR18" i="92"/>
  <c r="DQ18" i="92"/>
  <c r="DP18" i="92"/>
  <c r="DN18" i="92"/>
  <c r="DM18" i="92"/>
  <c r="DL18" i="92"/>
  <c r="DK18" i="92"/>
  <c r="DJ18" i="92"/>
  <c r="DI18" i="92"/>
  <c r="DH18" i="92"/>
  <c r="DG18" i="92"/>
  <c r="DF18" i="92"/>
  <c r="DE18" i="92"/>
  <c r="DD18" i="92"/>
  <c r="DC18" i="92"/>
  <c r="DB18" i="92"/>
  <c r="DA18" i="92"/>
  <c r="CZ18" i="92"/>
  <c r="CX18" i="92"/>
  <c r="CW18" i="92"/>
  <c r="CV18" i="92"/>
  <c r="CU18" i="92"/>
  <c r="CT18" i="92"/>
  <c r="CS18" i="92"/>
  <c r="CR18" i="92"/>
  <c r="CQ18" i="92"/>
  <c r="CP18" i="92"/>
  <c r="CO18" i="92"/>
  <c r="CN18" i="92"/>
  <c r="CM18" i="92"/>
  <c r="CL18" i="92"/>
  <c r="CK18" i="92"/>
  <c r="FL17" i="92"/>
  <c r="FJ17" i="92"/>
  <c r="FI17" i="92"/>
  <c r="FH17" i="92"/>
  <c r="FG17" i="92"/>
  <c r="FF17" i="92"/>
  <c r="FE17" i="92"/>
  <c r="FD17" i="92"/>
  <c r="FC17" i="92"/>
  <c r="FB17" i="92"/>
  <c r="FA17" i="92"/>
  <c r="EZ17" i="92"/>
  <c r="EY17" i="92"/>
  <c r="EX17" i="92"/>
  <c r="EW17" i="92"/>
  <c r="EF17" i="92"/>
  <c r="ED17" i="92"/>
  <c r="EC17" i="92"/>
  <c r="EB17" i="92"/>
  <c r="EA17" i="92"/>
  <c r="DZ17" i="92"/>
  <c r="DY17" i="92"/>
  <c r="DX17" i="92"/>
  <c r="DW17" i="92"/>
  <c r="DV17" i="92"/>
  <c r="DU17" i="92"/>
  <c r="DT17" i="92"/>
  <c r="DS17" i="92"/>
  <c r="DR17" i="92"/>
  <c r="DQ17" i="92"/>
  <c r="DP17" i="92"/>
  <c r="DN17" i="92"/>
  <c r="DM17" i="92"/>
  <c r="DL17" i="92"/>
  <c r="DK17" i="92"/>
  <c r="DJ17" i="92"/>
  <c r="DI17" i="92"/>
  <c r="DH17" i="92"/>
  <c r="DG17" i="92"/>
  <c r="DF17" i="92"/>
  <c r="DE17" i="92"/>
  <c r="DD17" i="92"/>
  <c r="DC17" i="92"/>
  <c r="DB17" i="92"/>
  <c r="DA17" i="92"/>
  <c r="CZ17" i="92"/>
  <c r="CX17" i="92"/>
  <c r="CW17" i="92"/>
  <c r="CV17" i="92"/>
  <c r="CU17" i="92"/>
  <c r="CT17" i="92"/>
  <c r="CS17" i="92"/>
  <c r="CR17" i="92"/>
  <c r="CQ17" i="92"/>
  <c r="CP17" i="92"/>
  <c r="CO17" i="92"/>
  <c r="CN17" i="92"/>
  <c r="CM17" i="92"/>
  <c r="CL17" i="92"/>
  <c r="C34" i="99" l="1"/>
  <c r="C33" i="99"/>
  <c r="C32" i="99"/>
  <c r="C31" i="99"/>
  <c r="C30" i="99"/>
  <c r="C29" i="99"/>
  <c r="C28" i="99"/>
  <c r="C27" i="99"/>
  <c r="C26" i="99"/>
  <c r="C25" i="99"/>
  <c r="C24" i="99"/>
  <c r="C23" i="99"/>
  <c r="C22" i="99"/>
  <c r="C21" i="99"/>
  <c r="C20" i="99"/>
  <c r="C19" i="99"/>
  <c r="C18" i="99"/>
  <c r="C17" i="99"/>
  <c r="C16" i="99"/>
  <c r="C15" i="99"/>
  <c r="C14" i="99"/>
  <c r="C13" i="99"/>
  <c r="C12" i="99"/>
  <c r="C11" i="99"/>
  <c r="H17" i="99"/>
  <c r="BS30" i="99" l="1"/>
  <c r="AK30" i="99"/>
  <c r="AK11" i="99"/>
  <c r="BS11" i="99"/>
  <c r="AK19" i="99"/>
  <c r="BS19" i="99"/>
  <c r="BS27" i="99"/>
  <c r="AK27" i="99"/>
  <c r="AK20" i="99"/>
  <c r="BS20" i="99"/>
  <c r="AK28" i="99"/>
  <c r="BS28" i="99"/>
  <c r="AK13" i="99"/>
  <c r="BS13" i="99"/>
  <c r="AK21" i="99"/>
  <c r="BS21" i="99"/>
  <c r="AK29" i="99"/>
  <c r="BS29" i="99"/>
  <c r="BS14" i="99"/>
  <c r="AK14" i="99"/>
  <c r="AK31" i="99"/>
  <c r="BS31" i="99"/>
  <c r="BS16" i="99"/>
  <c r="AK16" i="99"/>
  <c r="BS24" i="99"/>
  <c r="AK24" i="99"/>
  <c r="BS32" i="99"/>
  <c r="AK32" i="99"/>
  <c r="BS22" i="99"/>
  <c r="AK22" i="99"/>
  <c r="BS15" i="99"/>
  <c r="AK15" i="99"/>
  <c r="BS17" i="99"/>
  <c r="AK17" i="99"/>
  <c r="BS25" i="99"/>
  <c r="AK25" i="99"/>
  <c r="BS33" i="99"/>
  <c r="AK33" i="99"/>
  <c r="AK12" i="99"/>
  <c r="BS12" i="99"/>
  <c r="AK23" i="99"/>
  <c r="BS23" i="99"/>
  <c r="BX17" i="99"/>
  <c r="AP17" i="99"/>
  <c r="AK18" i="99"/>
  <c r="BS18" i="99"/>
  <c r="AK26" i="99"/>
  <c r="BS26" i="99"/>
  <c r="AK34" i="99"/>
  <c r="BS34" i="99"/>
  <c r="U37" i="99"/>
  <c r="R37" i="99"/>
  <c r="U36" i="99"/>
  <c r="R36" i="99"/>
  <c r="U35" i="99"/>
  <c r="R35" i="99"/>
  <c r="U34" i="99"/>
  <c r="R34" i="99"/>
  <c r="U33" i="99"/>
  <c r="R33" i="99"/>
  <c r="U32" i="99"/>
  <c r="R32" i="99"/>
  <c r="U31" i="99"/>
  <c r="R31" i="99"/>
  <c r="U30" i="99"/>
  <c r="R30" i="99"/>
  <c r="U29" i="99"/>
  <c r="R29" i="99"/>
  <c r="U28" i="99"/>
  <c r="R28" i="99"/>
  <c r="U27" i="99"/>
  <c r="R27" i="99"/>
  <c r="U26" i="99"/>
  <c r="R26" i="99"/>
  <c r="U25" i="99"/>
  <c r="R25" i="99"/>
  <c r="U24" i="99"/>
  <c r="R24" i="99"/>
  <c r="U23" i="99"/>
  <c r="R23" i="99"/>
  <c r="U22" i="99"/>
  <c r="R22" i="99"/>
  <c r="U21" i="99"/>
  <c r="R21" i="99"/>
  <c r="U20" i="99"/>
  <c r="R20" i="99"/>
  <c r="U19" i="99"/>
  <c r="R19" i="99"/>
  <c r="U18" i="99"/>
  <c r="R18" i="99"/>
  <c r="U17" i="99"/>
  <c r="R17" i="99"/>
  <c r="U16" i="99"/>
  <c r="R16" i="99"/>
  <c r="U15" i="99"/>
  <c r="R15" i="99"/>
  <c r="U14" i="99"/>
  <c r="R14" i="99"/>
  <c r="U13" i="99"/>
  <c r="R13" i="99"/>
  <c r="U12" i="99"/>
  <c r="R12" i="99"/>
  <c r="U11" i="99"/>
  <c r="R11" i="99"/>
  <c r="U10" i="99"/>
  <c r="R10" i="99"/>
  <c r="P37" i="99"/>
  <c r="M37" i="99"/>
  <c r="P36" i="99"/>
  <c r="M36" i="99"/>
  <c r="P35" i="99"/>
  <c r="M35" i="99"/>
  <c r="P34" i="99"/>
  <c r="M34" i="99"/>
  <c r="P33" i="99"/>
  <c r="M33" i="99"/>
  <c r="P32" i="99"/>
  <c r="M32" i="99"/>
  <c r="P31" i="99"/>
  <c r="M31" i="99"/>
  <c r="P30" i="99"/>
  <c r="M30" i="99"/>
  <c r="P29" i="99"/>
  <c r="M29" i="99"/>
  <c r="P28" i="99"/>
  <c r="M28" i="99"/>
  <c r="P27" i="99"/>
  <c r="M27" i="99"/>
  <c r="P26" i="99"/>
  <c r="M26" i="99"/>
  <c r="P25" i="99"/>
  <c r="M25" i="99"/>
  <c r="P24" i="99"/>
  <c r="M24" i="99"/>
  <c r="P23" i="99"/>
  <c r="M23" i="99"/>
  <c r="P22" i="99"/>
  <c r="M22" i="99"/>
  <c r="P21" i="99"/>
  <c r="M21" i="99"/>
  <c r="P20" i="99"/>
  <c r="M20" i="99"/>
  <c r="P19" i="99"/>
  <c r="M19" i="99"/>
  <c r="P18" i="99"/>
  <c r="M18" i="99"/>
  <c r="P17" i="99"/>
  <c r="M17" i="99"/>
  <c r="P16" i="99"/>
  <c r="M16" i="99"/>
  <c r="P15" i="99"/>
  <c r="M15" i="99"/>
  <c r="P14" i="99"/>
  <c r="M14" i="99"/>
  <c r="P13" i="99"/>
  <c r="M13" i="99"/>
  <c r="P12" i="99"/>
  <c r="M12" i="99"/>
  <c r="P11" i="99"/>
  <c r="M11" i="99"/>
  <c r="P10" i="99"/>
  <c r="M10" i="99"/>
  <c r="H38" i="99"/>
  <c r="K37" i="99"/>
  <c r="H37" i="99"/>
  <c r="K36" i="99"/>
  <c r="H36" i="99"/>
  <c r="K35" i="99"/>
  <c r="H35" i="99"/>
  <c r="K34" i="99"/>
  <c r="H34" i="99"/>
  <c r="K33" i="99"/>
  <c r="H33" i="99"/>
  <c r="K32" i="99"/>
  <c r="H32" i="99"/>
  <c r="K31" i="99"/>
  <c r="H31" i="99"/>
  <c r="K30" i="99"/>
  <c r="H30" i="99"/>
  <c r="K29" i="99"/>
  <c r="H29" i="99"/>
  <c r="K28" i="99"/>
  <c r="H28" i="99"/>
  <c r="K27" i="99"/>
  <c r="H27" i="99"/>
  <c r="K26" i="99"/>
  <c r="H26" i="99"/>
  <c r="K25" i="99"/>
  <c r="H25" i="99"/>
  <c r="K24" i="99"/>
  <c r="H24" i="99"/>
  <c r="K23" i="99"/>
  <c r="H23" i="99"/>
  <c r="K22" i="99"/>
  <c r="H22" i="99"/>
  <c r="K21" i="99"/>
  <c r="H21" i="99"/>
  <c r="K20" i="99"/>
  <c r="H20" i="99"/>
  <c r="K19" i="99"/>
  <c r="H19" i="99"/>
  <c r="K18" i="99"/>
  <c r="H18" i="99"/>
  <c r="K17" i="99"/>
  <c r="K16" i="99"/>
  <c r="H16" i="99"/>
  <c r="K15" i="99"/>
  <c r="H15" i="99"/>
  <c r="K14" i="99"/>
  <c r="H14" i="99"/>
  <c r="K13" i="99"/>
  <c r="H13" i="99"/>
  <c r="K12" i="99"/>
  <c r="H12" i="99"/>
  <c r="K11" i="99"/>
  <c r="H11" i="99"/>
  <c r="K10" i="99"/>
  <c r="H10" i="99"/>
  <c r="F34" i="99"/>
  <c r="F33" i="99"/>
  <c r="F32" i="99"/>
  <c r="F31" i="99"/>
  <c r="F30" i="99"/>
  <c r="F29" i="99"/>
  <c r="F28" i="99"/>
  <c r="F27" i="99"/>
  <c r="F26" i="99"/>
  <c r="F25" i="99"/>
  <c r="F24" i="99"/>
  <c r="F23" i="99"/>
  <c r="F22" i="99"/>
  <c r="F21" i="99"/>
  <c r="F20" i="99"/>
  <c r="F19" i="99"/>
  <c r="F18" i="99"/>
  <c r="F17" i="99"/>
  <c r="F16" i="99"/>
  <c r="F15" i="99"/>
  <c r="F14" i="99"/>
  <c r="F13" i="99"/>
  <c r="F12" i="99"/>
  <c r="F11" i="99"/>
  <c r="AN20" i="99" l="1"/>
  <c r="BV20" i="99"/>
  <c r="AP27" i="99"/>
  <c r="BX27" i="99"/>
  <c r="CF18" i="99"/>
  <c r="AX18" i="99"/>
  <c r="CF26" i="99"/>
  <c r="AX26" i="99"/>
  <c r="CF34" i="99"/>
  <c r="AX34" i="99"/>
  <c r="BC14" i="99"/>
  <c r="CK14" i="99"/>
  <c r="BC26" i="99"/>
  <c r="CK26" i="99"/>
  <c r="BV13" i="99"/>
  <c r="AN13" i="99"/>
  <c r="BV21" i="99"/>
  <c r="AN21" i="99"/>
  <c r="BV29" i="99"/>
  <c r="AN29" i="99"/>
  <c r="AP11" i="99"/>
  <c r="BX11" i="99"/>
  <c r="BX15" i="99"/>
  <c r="AP15" i="99"/>
  <c r="CA19" i="99"/>
  <c r="AS19" i="99"/>
  <c r="CA23" i="99"/>
  <c r="AS23" i="99"/>
  <c r="CA27" i="99"/>
  <c r="AS27" i="99"/>
  <c r="AS31" i="99"/>
  <c r="CA31" i="99"/>
  <c r="AS35" i="99"/>
  <c r="CA35" i="99"/>
  <c r="CC11" i="99"/>
  <c r="AU11" i="99"/>
  <c r="AU15" i="99"/>
  <c r="CC15" i="99"/>
  <c r="CC19" i="99"/>
  <c r="AU19" i="99"/>
  <c r="AU23" i="99"/>
  <c r="CC23" i="99"/>
  <c r="CC27" i="99"/>
  <c r="AU27" i="99"/>
  <c r="AU31" i="99"/>
  <c r="CC31" i="99"/>
  <c r="CC35" i="99"/>
  <c r="AU35" i="99"/>
  <c r="AZ11" i="99"/>
  <c r="CH11" i="99"/>
  <c r="AZ15" i="99"/>
  <c r="CH15" i="99"/>
  <c r="AZ19" i="99"/>
  <c r="CH19" i="99"/>
  <c r="AZ23" i="99"/>
  <c r="CH23" i="99"/>
  <c r="AZ27" i="99"/>
  <c r="CH27" i="99"/>
  <c r="AZ31" i="99"/>
  <c r="CH31" i="99"/>
  <c r="AZ35" i="99"/>
  <c r="CH35" i="99"/>
  <c r="AS10" i="99"/>
  <c r="CA10" i="99"/>
  <c r="BX31" i="99"/>
  <c r="AP31" i="99"/>
  <c r="BV14" i="99"/>
  <c r="AN14" i="99"/>
  <c r="AN30" i="99"/>
  <c r="BV30" i="99"/>
  <c r="CA15" i="99"/>
  <c r="AS15" i="99"/>
  <c r="BX24" i="99"/>
  <c r="AP24" i="99"/>
  <c r="AP32" i="99"/>
  <c r="BX32" i="99"/>
  <c r="AX11" i="99"/>
  <c r="CF11" i="99"/>
  <c r="AX19" i="99"/>
  <c r="CF19" i="99"/>
  <c r="AX27" i="99"/>
  <c r="CF27" i="99"/>
  <c r="AX35" i="99"/>
  <c r="CF35" i="99"/>
  <c r="BC15" i="99"/>
  <c r="CK15" i="99"/>
  <c r="BC23" i="99"/>
  <c r="CK23" i="99"/>
  <c r="BC31" i="99"/>
  <c r="CK31" i="99"/>
  <c r="BV15" i="99"/>
  <c r="AN15" i="99"/>
  <c r="BV23" i="99"/>
  <c r="AN23" i="99"/>
  <c r="BV31" i="99"/>
  <c r="AN31" i="99"/>
  <c r="AP12" i="99"/>
  <c r="BX12" i="99"/>
  <c r="BX16" i="99"/>
  <c r="AP16" i="99"/>
  <c r="AS20" i="99"/>
  <c r="CA20" i="99"/>
  <c r="CA24" i="99"/>
  <c r="AS24" i="99"/>
  <c r="AS28" i="99"/>
  <c r="CA28" i="99"/>
  <c r="AS32" i="99"/>
  <c r="CA32" i="99"/>
  <c r="CA36" i="99"/>
  <c r="AS36" i="99"/>
  <c r="AU12" i="99"/>
  <c r="CC12" i="99"/>
  <c r="CC16" i="99"/>
  <c r="AU16" i="99"/>
  <c r="AU20" i="99"/>
  <c r="CC20" i="99"/>
  <c r="CC24" i="99"/>
  <c r="AU24" i="99"/>
  <c r="AU28" i="99"/>
  <c r="CC28" i="99"/>
  <c r="CC32" i="99"/>
  <c r="AU32" i="99"/>
  <c r="AU36" i="99"/>
  <c r="CC36" i="99"/>
  <c r="AZ12" i="99"/>
  <c r="CH12" i="99"/>
  <c r="AZ16" i="99"/>
  <c r="CH16" i="99"/>
  <c r="AZ20" i="99"/>
  <c r="CH20" i="99"/>
  <c r="AZ24" i="99"/>
  <c r="CH24" i="99"/>
  <c r="AZ28" i="99"/>
  <c r="CH28" i="99"/>
  <c r="AZ32" i="99"/>
  <c r="CH32" i="99"/>
  <c r="AZ36" i="99"/>
  <c r="CH36" i="99"/>
  <c r="AN12" i="99"/>
  <c r="BV12" i="99"/>
  <c r="AP19" i="99"/>
  <c r="BX19" i="99"/>
  <c r="AX14" i="99"/>
  <c r="CF14" i="99"/>
  <c r="AN22" i="99"/>
  <c r="BV22" i="99"/>
  <c r="AS11" i="99"/>
  <c r="CA11" i="99"/>
  <c r="AP20" i="99"/>
  <c r="BX20" i="99"/>
  <c r="BX28" i="99"/>
  <c r="AP28" i="99"/>
  <c r="BX36" i="99"/>
  <c r="AP36" i="99"/>
  <c r="CF15" i="99"/>
  <c r="AX15" i="99"/>
  <c r="CF23" i="99"/>
  <c r="AX23" i="99"/>
  <c r="CF31" i="99"/>
  <c r="AX31" i="99"/>
  <c r="BC11" i="99"/>
  <c r="CK11" i="99"/>
  <c r="BC19" i="99"/>
  <c r="CK19" i="99"/>
  <c r="BC27" i="99"/>
  <c r="CK27" i="99"/>
  <c r="BC35" i="99"/>
  <c r="CK35" i="99"/>
  <c r="BV16" i="99"/>
  <c r="AN16" i="99"/>
  <c r="BV24" i="99"/>
  <c r="AN24" i="99"/>
  <c r="BV32" i="99"/>
  <c r="AN32" i="99"/>
  <c r="AS12" i="99"/>
  <c r="CA12" i="99"/>
  <c r="CA16" i="99"/>
  <c r="AS16" i="99"/>
  <c r="AP21" i="99"/>
  <c r="BX21" i="99"/>
  <c r="BX25" i="99"/>
  <c r="AP25" i="99"/>
  <c r="AP29" i="99"/>
  <c r="BX29" i="99"/>
  <c r="AP33" i="99"/>
  <c r="BX33" i="99"/>
  <c r="BX37" i="99"/>
  <c r="AP37" i="99"/>
  <c r="CF12" i="99"/>
  <c r="AX12" i="99"/>
  <c r="AX16" i="99"/>
  <c r="CF16" i="99"/>
  <c r="CF20" i="99"/>
  <c r="AX20" i="99"/>
  <c r="AX24" i="99"/>
  <c r="CF24" i="99"/>
  <c r="AX28" i="99"/>
  <c r="CF28" i="99"/>
  <c r="CF32" i="99"/>
  <c r="AX32" i="99"/>
  <c r="AX36" i="99"/>
  <c r="CF36" i="99"/>
  <c r="BC12" i="99"/>
  <c r="CK12" i="99"/>
  <c r="BC16" i="99"/>
  <c r="CK16" i="99"/>
  <c r="BC20" i="99"/>
  <c r="CK20" i="99"/>
  <c r="BC24" i="99"/>
  <c r="CK24" i="99"/>
  <c r="BC28" i="99"/>
  <c r="CK28" i="99"/>
  <c r="BC32" i="99"/>
  <c r="CK32" i="99"/>
  <c r="BC36" i="99"/>
  <c r="CK36" i="99"/>
  <c r="BX23" i="99"/>
  <c r="AP23" i="99"/>
  <c r="AN17" i="99"/>
  <c r="BV17" i="99"/>
  <c r="AP13" i="99"/>
  <c r="BX13" i="99"/>
  <c r="AS21" i="99"/>
  <c r="CA21" i="99"/>
  <c r="AS29" i="99"/>
  <c r="CA29" i="99"/>
  <c r="AS37" i="99"/>
  <c r="CA37" i="99"/>
  <c r="AU17" i="99"/>
  <c r="CC17" i="99"/>
  <c r="CC25" i="99"/>
  <c r="AU25" i="99"/>
  <c r="AU33" i="99"/>
  <c r="CC33" i="99"/>
  <c r="AZ13" i="99"/>
  <c r="CH13" i="99"/>
  <c r="AZ21" i="99"/>
  <c r="CH21" i="99"/>
  <c r="AZ33" i="99"/>
  <c r="CH33" i="99"/>
  <c r="BV26" i="99"/>
  <c r="AN26" i="99"/>
  <c r="AS13" i="99"/>
  <c r="CA13" i="99"/>
  <c r="BX18" i="99"/>
  <c r="AP18" i="99"/>
  <c r="AP22" i="99"/>
  <c r="BX22" i="99"/>
  <c r="BX26" i="99"/>
  <c r="AP26" i="99"/>
  <c r="AP30" i="99"/>
  <c r="BX30" i="99"/>
  <c r="BX34" i="99"/>
  <c r="AP34" i="99"/>
  <c r="AP38" i="99"/>
  <c r="BX38" i="99"/>
  <c r="AX13" i="99"/>
  <c r="CF13" i="99"/>
  <c r="CF17" i="99"/>
  <c r="AX17" i="99"/>
  <c r="AX21" i="99"/>
  <c r="CF21" i="99"/>
  <c r="CF25" i="99"/>
  <c r="AX25" i="99"/>
  <c r="AX29" i="99"/>
  <c r="CF29" i="99"/>
  <c r="AX33" i="99"/>
  <c r="CF33" i="99"/>
  <c r="CF37" i="99"/>
  <c r="AX37" i="99"/>
  <c r="BC13" i="99"/>
  <c r="CK13" i="99"/>
  <c r="BC17" i="99"/>
  <c r="CK17" i="99"/>
  <c r="BC21" i="99"/>
  <c r="CK21" i="99"/>
  <c r="BC25" i="99"/>
  <c r="CK25" i="99"/>
  <c r="BC29" i="99"/>
  <c r="CK29" i="99"/>
  <c r="BC33" i="99"/>
  <c r="CK33" i="99"/>
  <c r="BC37" i="99"/>
  <c r="CK37" i="99"/>
  <c r="CA14" i="99"/>
  <c r="AS14" i="99"/>
  <c r="AP35" i="99"/>
  <c r="BX35" i="99"/>
  <c r="AN25" i="99"/>
  <c r="BV25" i="99"/>
  <c r="AN33" i="99"/>
  <c r="BV33" i="99"/>
  <c r="CA17" i="99"/>
  <c r="AS17" i="99"/>
  <c r="CA25" i="99"/>
  <c r="AS25" i="99"/>
  <c r="CA33" i="99"/>
  <c r="AS33" i="99"/>
  <c r="CC13" i="99"/>
  <c r="AU13" i="99"/>
  <c r="AU21" i="99"/>
  <c r="CC21" i="99"/>
  <c r="AU29" i="99"/>
  <c r="CC29" i="99"/>
  <c r="AU37" i="99"/>
  <c r="CC37" i="99"/>
  <c r="AZ17" i="99"/>
  <c r="CH17" i="99"/>
  <c r="AZ25" i="99"/>
  <c r="CH25" i="99"/>
  <c r="AZ29" i="99"/>
  <c r="CH29" i="99"/>
  <c r="AZ37" i="99"/>
  <c r="CH37" i="99"/>
  <c r="BV18" i="99"/>
  <c r="AN18" i="99"/>
  <c r="BV34" i="99"/>
  <c r="AN34" i="99"/>
  <c r="AN11" i="99"/>
  <c r="BV11" i="99"/>
  <c r="AN19" i="99"/>
  <c r="BV19" i="99"/>
  <c r="AN27" i="99"/>
  <c r="BV27" i="99"/>
  <c r="BX10" i="99"/>
  <c r="AP10" i="99"/>
  <c r="AP14" i="99"/>
  <c r="BX14" i="99"/>
  <c r="AS18" i="99"/>
  <c r="CA18" i="99"/>
  <c r="CA22" i="99"/>
  <c r="AS22" i="99"/>
  <c r="AS26" i="99"/>
  <c r="CA26" i="99"/>
  <c r="CA30" i="99"/>
  <c r="AS30" i="99"/>
  <c r="AS34" i="99"/>
  <c r="CA34" i="99"/>
  <c r="CC10" i="99"/>
  <c r="AU10" i="99"/>
  <c r="AU14" i="99"/>
  <c r="CC14" i="99"/>
  <c r="CC18" i="99"/>
  <c r="AU18" i="99"/>
  <c r="AU22" i="99"/>
  <c r="CC22" i="99"/>
  <c r="CC26" i="99"/>
  <c r="AU26" i="99"/>
  <c r="AU30" i="99"/>
  <c r="CC30" i="99"/>
  <c r="AU34" i="99"/>
  <c r="CC34" i="99"/>
  <c r="AZ10" i="99"/>
  <c r="CH10" i="99"/>
  <c r="AZ14" i="99"/>
  <c r="CH14" i="99"/>
  <c r="AZ18" i="99"/>
  <c r="CH18" i="99"/>
  <c r="AZ22" i="99"/>
  <c r="CH22" i="99"/>
  <c r="AZ26" i="99"/>
  <c r="CH26" i="99"/>
  <c r="AZ30" i="99"/>
  <c r="CH30" i="99"/>
  <c r="AZ34" i="99"/>
  <c r="CH34" i="99"/>
  <c r="AN28" i="99"/>
  <c r="BV28" i="99"/>
  <c r="CF10" i="99"/>
  <c r="AX10" i="99"/>
  <c r="AX22" i="99"/>
  <c r="CF22" i="99"/>
  <c r="AX30" i="99"/>
  <c r="CF30" i="99"/>
  <c r="BC10" i="99"/>
  <c r="CK10" i="99"/>
  <c r="BC18" i="99"/>
  <c r="CK18" i="99"/>
  <c r="BC22" i="99"/>
  <c r="CK22" i="99"/>
  <c r="BC30" i="99"/>
  <c r="CK30" i="99"/>
  <c r="BC34" i="99"/>
  <c r="CK34" i="99"/>
  <c r="C10" i="99"/>
  <c r="AK10" i="99" l="1"/>
  <c r="BS10" i="99"/>
  <c r="F10" i="99"/>
  <c r="AN10" i="99" l="1"/>
  <c r="BV10" i="99"/>
  <c r="CK113" i="92"/>
  <c r="D3" i="71" l="1"/>
  <c r="D4" i="71"/>
  <c r="D5" i="71"/>
  <c r="M33" i="21"/>
  <c r="M32" i="67" l="1"/>
  <c r="C30" i="88"/>
  <c r="C33" i="71"/>
  <c r="E33" i="71" s="1"/>
  <c r="E8" i="88"/>
  <c r="D8" i="88"/>
  <c r="M35" i="21"/>
  <c r="M118" i="21"/>
  <c r="U14" i="88"/>
  <c r="AJ14" i="88"/>
  <c r="AI14" i="88"/>
  <c r="T14" i="88"/>
  <c r="E14" i="88"/>
  <c r="AB34" i="88"/>
  <c r="U34" i="88"/>
  <c r="T34" i="88"/>
  <c r="W34" i="88"/>
  <c r="S34" i="88"/>
  <c r="X34" i="88"/>
  <c r="V34" i="88"/>
  <c r="AA34" i="88"/>
  <c r="Z34" i="88"/>
  <c r="Y34" i="88"/>
  <c r="I59" i="98"/>
  <c r="G57" i="98"/>
  <c r="D33" i="88" l="1"/>
  <c r="AR33" i="88"/>
  <c r="N33" i="88"/>
  <c r="AD33" i="88"/>
  <c r="AS33" i="88"/>
  <c r="O33" i="88"/>
  <c r="AC33" i="88"/>
  <c r="R30" i="88"/>
  <c r="AG30" i="88"/>
  <c r="S8" i="88"/>
  <c r="AH8" i="88"/>
  <c r="T8" i="88"/>
  <c r="AI8" i="88"/>
  <c r="F57" i="98"/>
  <c r="F56" i="98"/>
  <c r="E58" i="98"/>
  <c r="E56" i="98"/>
  <c r="E57" i="98"/>
  <c r="E54" i="98"/>
  <c r="E55" i="98"/>
  <c r="D11" i="70"/>
  <c r="C11" i="70"/>
  <c r="C21" i="70"/>
  <c r="J59" i="98"/>
  <c r="G59" i="98"/>
  <c r="G58" i="98"/>
  <c r="F55" i="98"/>
  <c r="E53" i="98"/>
  <c r="E59" i="98" l="1"/>
  <c r="D202" i="92"/>
  <c r="D201" i="92"/>
  <c r="D200" i="92"/>
  <c r="D199" i="92"/>
  <c r="D198" i="92"/>
  <c r="D164" i="92"/>
  <c r="D163" i="92"/>
  <c r="D162" i="92"/>
  <c r="D161" i="92"/>
  <c r="D160" i="92"/>
  <c r="D123" i="92"/>
  <c r="D122" i="92"/>
  <c r="D121" i="92"/>
  <c r="D120" i="92"/>
  <c r="D119" i="92"/>
  <c r="CK112" i="92"/>
  <c r="CK110" i="92"/>
  <c r="CK108" i="92"/>
  <c r="CK107" i="92"/>
  <c r="CK106" i="92"/>
  <c r="CK104" i="92"/>
  <c r="CK103" i="92"/>
  <c r="CK102" i="92"/>
  <c r="CK100" i="92"/>
  <c r="CK99" i="92"/>
  <c r="CK98" i="92"/>
  <c r="D81" i="92"/>
  <c r="D80" i="92"/>
  <c r="D79" i="92"/>
  <c r="D78" i="92"/>
  <c r="D43" i="92"/>
  <c r="D41" i="92"/>
  <c r="D40" i="92"/>
  <c r="D39" i="92"/>
  <c r="AI242" i="38" l="1"/>
  <c r="AJ242" i="38"/>
  <c r="AK242" i="38"/>
  <c r="AL242" i="38"/>
  <c r="AM242" i="38"/>
  <c r="AN242" i="38"/>
  <c r="AO242" i="38"/>
  <c r="AP242" i="38"/>
  <c r="AQ242" i="38"/>
  <c r="AR242" i="38"/>
  <c r="AS242" i="38"/>
  <c r="AT242" i="38"/>
  <c r="AU242" i="38"/>
  <c r="AV242" i="38"/>
  <c r="AW242" i="38"/>
  <c r="AI209" i="38"/>
  <c r="AJ209" i="38"/>
  <c r="AK209" i="38"/>
  <c r="AL209" i="38"/>
  <c r="AM209" i="38"/>
  <c r="AN209" i="38"/>
  <c r="AO209" i="38"/>
  <c r="AP209" i="38"/>
  <c r="AQ209" i="38"/>
  <c r="AR209" i="38"/>
  <c r="AS209" i="38"/>
  <c r="AT209" i="38"/>
  <c r="AU209" i="38"/>
  <c r="AV209" i="38"/>
  <c r="AW209" i="38"/>
  <c r="AX209" i="38"/>
  <c r="AY209" i="38"/>
  <c r="AZ209" i="38"/>
  <c r="AI175" i="38"/>
  <c r="AJ175" i="38"/>
  <c r="AK175" i="38"/>
  <c r="AL175" i="38"/>
  <c r="AM175" i="38"/>
  <c r="AN175" i="38"/>
  <c r="AO175" i="38"/>
  <c r="AP175" i="38"/>
  <c r="AQ175" i="38"/>
  <c r="AR175" i="38"/>
  <c r="AS175" i="38"/>
  <c r="AT175" i="38"/>
  <c r="AU175" i="38"/>
  <c r="AV175" i="38"/>
  <c r="AW175" i="38"/>
  <c r="AX175" i="38"/>
  <c r="AY175" i="38"/>
  <c r="AZ175" i="38"/>
  <c r="AJ141" i="38"/>
  <c r="AK141" i="38"/>
  <c r="AL141" i="38"/>
  <c r="AN141" i="38"/>
  <c r="AO141" i="38"/>
  <c r="AP141" i="38"/>
  <c r="AR141" i="38"/>
  <c r="AS141" i="38"/>
  <c r="AT141" i="38"/>
  <c r="AV141" i="38"/>
  <c r="AW141" i="38"/>
  <c r="AX141" i="38"/>
  <c r="AI106" i="38"/>
  <c r="AJ106" i="38"/>
  <c r="AK106" i="38"/>
  <c r="AO106" i="38"/>
  <c r="AP106" i="38"/>
  <c r="AQ106" i="38"/>
  <c r="AR106" i="38"/>
  <c r="AS106" i="38"/>
  <c r="AT106" i="38"/>
  <c r="AU106" i="38"/>
  <c r="AV106" i="38"/>
  <c r="AW106" i="38"/>
  <c r="AX106" i="38"/>
  <c r="AY106" i="38"/>
  <c r="AZ106" i="38"/>
  <c r="AI38" i="38" l="1"/>
  <c r="AJ38" i="38"/>
  <c r="AL38" i="38"/>
  <c r="AM38" i="38"/>
  <c r="AN38" i="38"/>
  <c r="AO38" i="38"/>
  <c r="AP38" i="38"/>
  <c r="AQ38" i="38"/>
  <c r="AR38" i="38"/>
  <c r="AS38" i="38"/>
  <c r="AT38" i="38"/>
  <c r="AU38" i="38"/>
  <c r="AV38" i="38"/>
  <c r="AW38" i="38"/>
  <c r="AX38" i="38"/>
  <c r="AY38" i="38"/>
  <c r="AZ38" i="38"/>
  <c r="BA38" i="38"/>
  <c r="BB38" i="38"/>
  <c r="BC38" i="38"/>
  <c r="BD38" i="38"/>
  <c r="BE38" i="38"/>
  <c r="BF38" i="38"/>
  <c r="AI72" i="38"/>
  <c r="AJ72" i="38"/>
  <c r="AK72" i="38"/>
  <c r="AL72" i="38"/>
  <c r="AM72" i="38"/>
  <c r="AN72" i="38"/>
  <c r="AO72" i="38"/>
  <c r="AP72" i="38"/>
  <c r="AQ72" i="38"/>
  <c r="AR72" i="38"/>
  <c r="AS72" i="38"/>
  <c r="AT72" i="38"/>
  <c r="AU72" i="38"/>
  <c r="AV72" i="38"/>
  <c r="AW72" i="38"/>
  <c r="AX72" i="38"/>
  <c r="AY72" i="38"/>
  <c r="AZ72" i="38"/>
  <c r="BA72" i="38"/>
  <c r="BB72" i="38"/>
  <c r="BC72" i="38"/>
  <c r="BD72" i="38"/>
  <c r="BE72" i="38"/>
  <c r="BF72" i="38"/>
  <c r="AI88" i="21" l="1"/>
  <c r="AH88" i="21"/>
  <c r="AG88" i="21"/>
  <c r="AF88" i="21"/>
  <c r="AC88" i="21"/>
  <c r="Z88" i="21"/>
  <c r="Y88" i="21"/>
  <c r="X88" i="21"/>
  <c r="P88" i="21"/>
  <c r="O88" i="21"/>
  <c r="L88" i="21"/>
  <c r="K88" i="21"/>
  <c r="D88" i="21"/>
  <c r="M21" i="21"/>
  <c r="M20" i="21"/>
  <c r="M19" i="21"/>
  <c r="M18" i="21"/>
  <c r="M17" i="21"/>
  <c r="E33" i="21"/>
  <c r="C19" i="71" l="1"/>
  <c r="E19" i="71" s="1"/>
  <c r="M104" i="21"/>
  <c r="C20" i="71"/>
  <c r="E20" i="71" s="1"/>
  <c r="M105" i="21"/>
  <c r="C21" i="71"/>
  <c r="E21" i="71" s="1"/>
  <c r="M106" i="21"/>
  <c r="C17" i="71"/>
  <c r="E17" i="71" s="1"/>
  <c r="M102" i="21"/>
  <c r="C18" i="71"/>
  <c r="E18" i="71" s="1"/>
  <c r="M103" i="21"/>
  <c r="E32" i="67"/>
  <c r="E35" i="21"/>
  <c r="E118" i="21"/>
  <c r="C33" i="21"/>
  <c r="C32" i="67" s="1"/>
  <c r="C8" i="88" l="1"/>
  <c r="R8" i="88" s="1"/>
  <c r="C35" i="21"/>
  <c r="D12" i="88"/>
  <c r="C118" i="21"/>
  <c r="AI12" i="88"/>
  <c r="AG8" i="88" l="1"/>
  <c r="T12" i="88"/>
  <c r="S12" i="88"/>
  <c r="AH12" i="88"/>
  <c r="AD21" i="84"/>
  <c r="AH16" i="77" l="1"/>
  <c r="AK16" i="77"/>
  <c r="AL16" i="77"/>
  <c r="M24" i="21" l="1"/>
  <c r="M25" i="21"/>
  <c r="M23" i="21"/>
  <c r="C25" i="71" l="1"/>
  <c r="E25" i="71" s="1"/>
  <c r="M110" i="21"/>
  <c r="C23" i="71"/>
  <c r="E23" i="71" s="1"/>
  <c r="M108" i="21"/>
  <c r="C24" i="71"/>
  <c r="E24" i="71" s="1"/>
  <c r="M109" i="21"/>
  <c r="M22" i="21"/>
  <c r="M27" i="21"/>
  <c r="M28" i="21"/>
  <c r="M32" i="21"/>
  <c r="M26" i="21"/>
  <c r="M30" i="21"/>
  <c r="M29" i="21"/>
  <c r="M31" i="21"/>
  <c r="C26" i="71" l="1"/>
  <c r="E26" i="71" s="1"/>
  <c r="M111" i="21"/>
  <c r="C27" i="71"/>
  <c r="E27" i="71" s="1"/>
  <c r="M112" i="21"/>
  <c r="C22" i="71"/>
  <c r="E22" i="71" s="1"/>
  <c r="M107" i="21"/>
  <c r="M31" i="67"/>
  <c r="M36" i="21" s="1"/>
  <c r="C32" i="71"/>
  <c r="E32" i="71" s="1"/>
  <c r="M117" i="21"/>
  <c r="C28" i="71"/>
  <c r="E28" i="71" s="1"/>
  <c r="M113" i="21"/>
  <c r="M30" i="67"/>
  <c r="C31" i="71"/>
  <c r="E31" i="71" s="1"/>
  <c r="M116" i="21"/>
  <c r="C29" i="71"/>
  <c r="E29" i="71" s="1"/>
  <c r="M114" i="21"/>
  <c r="C30" i="71"/>
  <c r="E30" i="71" s="1"/>
  <c r="M115" i="21"/>
  <c r="E20" i="21"/>
  <c r="E105" i="21" s="1"/>
  <c r="E19" i="21"/>
  <c r="E104" i="21" s="1"/>
  <c r="AJ13" i="88" l="1"/>
  <c r="AI13" i="88"/>
  <c r="T13" i="88"/>
  <c r="E13" i="88"/>
  <c r="U13" i="88"/>
  <c r="X33" i="88"/>
  <c r="AB33" i="88"/>
  <c r="T33" i="88"/>
  <c r="Y33" i="88"/>
  <c r="W33" i="88"/>
  <c r="AA33" i="88"/>
  <c r="S33" i="88"/>
  <c r="V33" i="88"/>
  <c r="U33" i="88"/>
  <c r="Z33" i="88"/>
  <c r="AS204" i="84"/>
  <c r="AR204" i="84"/>
  <c r="AQ204" i="84"/>
  <c r="AP204" i="84"/>
  <c r="AO204" i="84"/>
  <c r="AN204" i="84"/>
  <c r="AM204" i="84"/>
  <c r="AL204" i="84"/>
  <c r="AK204" i="84"/>
  <c r="AJ204" i="84"/>
  <c r="AI204" i="84"/>
  <c r="AH204" i="84"/>
  <c r="AG204" i="84"/>
  <c r="AF204" i="84"/>
  <c r="AE204" i="84"/>
  <c r="AD204" i="84"/>
  <c r="AC204" i="84"/>
  <c r="AB204" i="84"/>
  <c r="AA204" i="84"/>
  <c r="Z204" i="84"/>
  <c r="Y204" i="84"/>
  <c r="X204" i="84"/>
  <c r="W204" i="84"/>
  <c r="V204" i="84"/>
  <c r="U204" i="84"/>
  <c r="T204" i="84"/>
  <c r="S204" i="84"/>
  <c r="R204" i="84"/>
  <c r="Q204" i="84"/>
  <c r="P204" i="84"/>
  <c r="O204" i="84"/>
  <c r="N204" i="84"/>
  <c r="M204" i="84"/>
  <c r="L204" i="84"/>
  <c r="K204" i="84"/>
  <c r="J204" i="84"/>
  <c r="I204" i="84"/>
  <c r="H204" i="84"/>
  <c r="G204" i="84"/>
  <c r="F204" i="84"/>
  <c r="E204" i="84"/>
  <c r="AS203" i="84"/>
  <c r="AR203" i="84"/>
  <c r="AQ203" i="84"/>
  <c r="AP203" i="84"/>
  <c r="AO203" i="84"/>
  <c r="AN203" i="84"/>
  <c r="AM203" i="84"/>
  <c r="AL203" i="84"/>
  <c r="AK203" i="84"/>
  <c r="AJ203" i="84"/>
  <c r="AI203" i="84"/>
  <c r="AH203" i="84"/>
  <c r="AG203" i="84"/>
  <c r="AF203" i="84"/>
  <c r="AE203" i="84"/>
  <c r="AD203" i="84"/>
  <c r="AC203" i="84"/>
  <c r="AB203" i="84"/>
  <c r="AA203" i="84"/>
  <c r="Z203" i="84"/>
  <c r="Y203" i="84"/>
  <c r="X203" i="84"/>
  <c r="W203" i="84"/>
  <c r="V203" i="84"/>
  <c r="U203" i="84"/>
  <c r="T203" i="84"/>
  <c r="S203" i="84"/>
  <c r="R203" i="84"/>
  <c r="Q203" i="84"/>
  <c r="P203" i="84"/>
  <c r="O203" i="84"/>
  <c r="N203" i="84"/>
  <c r="M203" i="84"/>
  <c r="L203" i="84"/>
  <c r="K203" i="84"/>
  <c r="J203" i="84"/>
  <c r="I203" i="84"/>
  <c r="H203" i="84"/>
  <c r="G203" i="84"/>
  <c r="F203" i="84"/>
  <c r="E203" i="84"/>
  <c r="AS202" i="84"/>
  <c r="AR202" i="84"/>
  <c r="AQ202" i="84"/>
  <c r="AP202" i="84"/>
  <c r="AO202" i="84"/>
  <c r="AN202" i="84"/>
  <c r="AM202" i="84"/>
  <c r="AL202" i="84"/>
  <c r="AK202" i="84"/>
  <c r="AJ202" i="84"/>
  <c r="AI202" i="84"/>
  <c r="AH202" i="84"/>
  <c r="AG202" i="84"/>
  <c r="AF202" i="84"/>
  <c r="AE202" i="84"/>
  <c r="AD202" i="84"/>
  <c r="AC202" i="84"/>
  <c r="AB202" i="84"/>
  <c r="AA202" i="84"/>
  <c r="Z202" i="84"/>
  <c r="Y202" i="84"/>
  <c r="X202" i="84"/>
  <c r="W202" i="84"/>
  <c r="V202" i="84"/>
  <c r="U202" i="84"/>
  <c r="T202" i="84"/>
  <c r="S202" i="84"/>
  <c r="R202" i="84"/>
  <c r="Q202" i="84"/>
  <c r="P202" i="84"/>
  <c r="O202" i="84"/>
  <c r="N202" i="84"/>
  <c r="M202" i="84"/>
  <c r="L202" i="84"/>
  <c r="K202" i="84"/>
  <c r="J202" i="84"/>
  <c r="I202" i="84"/>
  <c r="H202" i="84"/>
  <c r="G202" i="84"/>
  <c r="F202" i="84"/>
  <c r="E202" i="84"/>
  <c r="AS201" i="84"/>
  <c r="AR201" i="84"/>
  <c r="AQ201" i="84"/>
  <c r="AP201" i="84"/>
  <c r="AO201" i="84"/>
  <c r="AN201" i="84"/>
  <c r="AM201" i="84"/>
  <c r="AL201" i="84"/>
  <c r="AK201" i="84"/>
  <c r="AJ201" i="84"/>
  <c r="AI201" i="84"/>
  <c r="AH201" i="84"/>
  <c r="AG201" i="84"/>
  <c r="AF201" i="84"/>
  <c r="AE201" i="84"/>
  <c r="AD201" i="84"/>
  <c r="AC201" i="84"/>
  <c r="AB201" i="84"/>
  <c r="AA201" i="84"/>
  <c r="Z201" i="84"/>
  <c r="Y201" i="84"/>
  <c r="X201" i="84"/>
  <c r="W201" i="84"/>
  <c r="V201" i="84"/>
  <c r="U201" i="84"/>
  <c r="T201" i="84"/>
  <c r="S201" i="84"/>
  <c r="R201" i="84"/>
  <c r="Q201" i="84"/>
  <c r="P201" i="84"/>
  <c r="O201" i="84"/>
  <c r="N201" i="84"/>
  <c r="M201" i="84"/>
  <c r="L201" i="84"/>
  <c r="K201" i="84"/>
  <c r="J201" i="84"/>
  <c r="I201" i="84"/>
  <c r="H201" i="84"/>
  <c r="G201" i="84"/>
  <c r="F201" i="84"/>
  <c r="E201" i="84"/>
  <c r="AS200" i="84"/>
  <c r="AR200" i="84"/>
  <c r="AQ200" i="84"/>
  <c r="AP200" i="84"/>
  <c r="AO200" i="84"/>
  <c r="AN200" i="84"/>
  <c r="AM200" i="84"/>
  <c r="AL200" i="84"/>
  <c r="AK200" i="84"/>
  <c r="AJ200" i="84"/>
  <c r="AI200" i="84"/>
  <c r="AH200" i="84"/>
  <c r="AG200" i="84"/>
  <c r="AF200" i="84"/>
  <c r="AE200" i="84"/>
  <c r="AD200" i="84"/>
  <c r="AC200" i="84"/>
  <c r="AB200" i="84"/>
  <c r="AA200" i="84"/>
  <c r="Z200" i="84"/>
  <c r="Y200" i="84"/>
  <c r="X200" i="84"/>
  <c r="W200" i="84"/>
  <c r="V200" i="84"/>
  <c r="U200" i="84"/>
  <c r="T200" i="84"/>
  <c r="S200" i="84"/>
  <c r="R200" i="84"/>
  <c r="Q200" i="84"/>
  <c r="P200" i="84"/>
  <c r="O200" i="84"/>
  <c r="N200" i="84"/>
  <c r="M200" i="84"/>
  <c r="L200" i="84"/>
  <c r="K200" i="84"/>
  <c r="J200" i="84"/>
  <c r="I200" i="84"/>
  <c r="H200" i="84"/>
  <c r="G200" i="84"/>
  <c r="F200" i="84"/>
  <c r="E200" i="84"/>
  <c r="D201" i="84"/>
  <c r="D202" i="84"/>
  <c r="D203" i="84"/>
  <c r="D204" i="84"/>
  <c r="D125" i="84"/>
  <c r="D200" i="84"/>
  <c r="AS166" i="84"/>
  <c r="AR166" i="84"/>
  <c r="AQ166" i="84"/>
  <c r="AP166" i="84"/>
  <c r="AO166" i="84"/>
  <c r="AN166" i="84"/>
  <c r="AM166" i="84"/>
  <c r="AL166" i="84"/>
  <c r="AK166" i="84"/>
  <c r="AJ166" i="84"/>
  <c r="AI166" i="84"/>
  <c r="AH166" i="84"/>
  <c r="AG166" i="84"/>
  <c r="AF166" i="84"/>
  <c r="AE166" i="84"/>
  <c r="AD166" i="84"/>
  <c r="AC166" i="84"/>
  <c r="AB166" i="84"/>
  <c r="AA166" i="84"/>
  <c r="Z166" i="84"/>
  <c r="Y166" i="84"/>
  <c r="X166" i="84"/>
  <c r="W166" i="84"/>
  <c r="V166" i="84"/>
  <c r="U166" i="84"/>
  <c r="T166" i="84"/>
  <c r="S166" i="84"/>
  <c r="R166" i="84"/>
  <c r="Q166" i="84"/>
  <c r="P166" i="84"/>
  <c r="O166" i="84"/>
  <c r="N166" i="84"/>
  <c r="M166" i="84"/>
  <c r="L166" i="84"/>
  <c r="K166" i="84"/>
  <c r="J166" i="84"/>
  <c r="I166" i="84"/>
  <c r="H166" i="84"/>
  <c r="G166" i="84"/>
  <c r="F166" i="84"/>
  <c r="E166" i="84"/>
  <c r="AS165" i="84"/>
  <c r="AR165" i="84"/>
  <c r="AQ165" i="84"/>
  <c r="AP165" i="84"/>
  <c r="AO165" i="84"/>
  <c r="AN165" i="84"/>
  <c r="AM165" i="84"/>
  <c r="AL165" i="84"/>
  <c r="AK165" i="84"/>
  <c r="AJ165" i="84"/>
  <c r="AI165" i="84"/>
  <c r="AH165" i="84"/>
  <c r="AG165" i="84"/>
  <c r="AF165" i="84"/>
  <c r="AE165" i="84"/>
  <c r="AD165" i="84"/>
  <c r="AC165" i="84"/>
  <c r="AB165" i="84"/>
  <c r="AA165" i="84"/>
  <c r="Z165" i="84"/>
  <c r="Y165" i="84"/>
  <c r="X165" i="84"/>
  <c r="W165" i="84"/>
  <c r="V165" i="84"/>
  <c r="U165" i="84"/>
  <c r="T165" i="84"/>
  <c r="S165" i="84"/>
  <c r="R165" i="84"/>
  <c r="Q165" i="84"/>
  <c r="P165" i="84"/>
  <c r="O165" i="84"/>
  <c r="N165" i="84"/>
  <c r="M165" i="84"/>
  <c r="L165" i="84"/>
  <c r="K165" i="84"/>
  <c r="J165" i="84"/>
  <c r="I165" i="84"/>
  <c r="H165" i="84"/>
  <c r="G165" i="84"/>
  <c r="F165" i="84"/>
  <c r="E165" i="84"/>
  <c r="AS164" i="84"/>
  <c r="AR164" i="84"/>
  <c r="AQ164" i="84"/>
  <c r="AP164" i="84"/>
  <c r="AO164" i="84"/>
  <c r="AN164" i="84"/>
  <c r="AM164" i="84"/>
  <c r="AL164" i="84"/>
  <c r="AK164" i="84"/>
  <c r="AJ164" i="84"/>
  <c r="AI164" i="84"/>
  <c r="AH164" i="84"/>
  <c r="AG164" i="84"/>
  <c r="AF164" i="84"/>
  <c r="AE164" i="84"/>
  <c r="AD164" i="84"/>
  <c r="AC164" i="84"/>
  <c r="AB164" i="84"/>
  <c r="AA164" i="84"/>
  <c r="Z164" i="84"/>
  <c r="Y164" i="84"/>
  <c r="X164" i="84"/>
  <c r="W164" i="84"/>
  <c r="V164" i="84"/>
  <c r="U164" i="84"/>
  <c r="T164" i="84"/>
  <c r="S164" i="84"/>
  <c r="R164" i="84"/>
  <c r="Q164" i="84"/>
  <c r="P164" i="84"/>
  <c r="O164" i="84"/>
  <c r="N164" i="84"/>
  <c r="M164" i="84"/>
  <c r="L164" i="84"/>
  <c r="K164" i="84"/>
  <c r="J164" i="84"/>
  <c r="I164" i="84"/>
  <c r="H164" i="84"/>
  <c r="G164" i="84"/>
  <c r="F164" i="84"/>
  <c r="E164" i="84"/>
  <c r="AS163" i="84"/>
  <c r="AR163" i="84"/>
  <c r="AQ163" i="84"/>
  <c r="AP163" i="84"/>
  <c r="AO163" i="84"/>
  <c r="AN163" i="84"/>
  <c r="AM163" i="84"/>
  <c r="AL163" i="84"/>
  <c r="AK163" i="84"/>
  <c r="AJ163" i="84"/>
  <c r="AI163" i="84"/>
  <c r="AH163" i="84"/>
  <c r="AG163" i="84"/>
  <c r="AF163" i="84"/>
  <c r="AE163" i="84"/>
  <c r="AD163" i="84"/>
  <c r="AC163" i="84"/>
  <c r="AB163" i="84"/>
  <c r="AA163" i="84"/>
  <c r="Z163" i="84"/>
  <c r="Y163" i="84"/>
  <c r="X163" i="84"/>
  <c r="W163" i="84"/>
  <c r="V163" i="84"/>
  <c r="U163" i="84"/>
  <c r="T163" i="84"/>
  <c r="S163" i="84"/>
  <c r="R163" i="84"/>
  <c r="Q163" i="84"/>
  <c r="P163" i="84"/>
  <c r="O163" i="84"/>
  <c r="N163" i="84"/>
  <c r="M163" i="84"/>
  <c r="L163" i="84"/>
  <c r="K163" i="84"/>
  <c r="J163" i="84"/>
  <c r="I163" i="84"/>
  <c r="H163" i="84"/>
  <c r="G163" i="84"/>
  <c r="F163" i="84"/>
  <c r="E163" i="84"/>
  <c r="AS162" i="84"/>
  <c r="AR162" i="84"/>
  <c r="AQ162" i="84"/>
  <c r="AP162" i="84"/>
  <c r="AO162" i="84"/>
  <c r="AN162" i="84"/>
  <c r="AM162" i="84"/>
  <c r="AL162" i="84"/>
  <c r="AK162" i="84"/>
  <c r="AJ162" i="84"/>
  <c r="AI162" i="84"/>
  <c r="AH162" i="84"/>
  <c r="AG162" i="84"/>
  <c r="AF162" i="84"/>
  <c r="AE162" i="84"/>
  <c r="AD162" i="84"/>
  <c r="AC162" i="84"/>
  <c r="AB162" i="84"/>
  <c r="AA162" i="84"/>
  <c r="Z162" i="84"/>
  <c r="Y162" i="84"/>
  <c r="X162" i="84"/>
  <c r="W162" i="84"/>
  <c r="V162" i="84"/>
  <c r="U162" i="84"/>
  <c r="T162" i="84"/>
  <c r="S162" i="84"/>
  <c r="R162" i="84"/>
  <c r="Q162" i="84"/>
  <c r="P162" i="84"/>
  <c r="O162" i="84"/>
  <c r="N162" i="84"/>
  <c r="M162" i="84"/>
  <c r="L162" i="84"/>
  <c r="K162" i="84"/>
  <c r="J162" i="84"/>
  <c r="I162" i="84"/>
  <c r="H162" i="84"/>
  <c r="G162" i="84"/>
  <c r="F162" i="84"/>
  <c r="E162" i="84"/>
  <c r="D166" i="84"/>
  <c r="D165" i="84"/>
  <c r="D164" i="84"/>
  <c r="D163" i="84"/>
  <c r="D162" i="84"/>
  <c r="AS125" i="84"/>
  <c r="AR125" i="84"/>
  <c r="AQ125" i="84"/>
  <c r="AP125" i="84"/>
  <c r="AO125" i="84"/>
  <c r="AN125" i="84"/>
  <c r="AM125" i="84"/>
  <c r="AL125" i="84"/>
  <c r="AK125" i="84"/>
  <c r="AJ125" i="84"/>
  <c r="AI125" i="84"/>
  <c r="AH125" i="84"/>
  <c r="AG125" i="84"/>
  <c r="AF125" i="84"/>
  <c r="AE125" i="84"/>
  <c r="AD125" i="84"/>
  <c r="AC125" i="84"/>
  <c r="AB125" i="84"/>
  <c r="AA125" i="84"/>
  <c r="Z125" i="84"/>
  <c r="Y125" i="84"/>
  <c r="X125" i="84"/>
  <c r="W125" i="84"/>
  <c r="V125" i="84"/>
  <c r="U125" i="84"/>
  <c r="T125" i="84"/>
  <c r="S125" i="84"/>
  <c r="R125" i="84"/>
  <c r="Q125" i="84"/>
  <c r="P125" i="84"/>
  <c r="O125" i="84"/>
  <c r="N125" i="84"/>
  <c r="M125" i="84"/>
  <c r="L125" i="84"/>
  <c r="K125" i="84"/>
  <c r="J125" i="84"/>
  <c r="I125" i="84"/>
  <c r="H125" i="84"/>
  <c r="G125" i="84"/>
  <c r="F125" i="84"/>
  <c r="E125" i="84"/>
  <c r="AS124" i="84"/>
  <c r="AR124" i="84"/>
  <c r="AQ124" i="84"/>
  <c r="AP124" i="84"/>
  <c r="AO124" i="84"/>
  <c r="AN124" i="84"/>
  <c r="AM124" i="84"/>
  <c r="AL124" i="84"/>
  <c r="AK124" i="84"/>
  <c r="AJ124" i="84"/>
  <c r="AI124" i="84"/>
  <c r="AH124" i="84"/>
  <c r="AG124" i="84"/>
  <c r="AF124" i="84"/>
  <c r="AE124" i="84"/>
  <c r="AD124" i="84"/>
  <c r="AC124" i="84"/>
  <c r="AB124" i="84"/>
  <c r="AA124" i="84"/>
  <c r="Z124" i="84"/>
  <c r="Y124" i="84"/>
  <c r="X124" i="84"/>
  <c r="W124" i="84"/>
  <c r="V124" i="84"/>
  <c r="U124" i="84"/>
  <c r="T124" i="84"/>
  <c r="S124" i="84"/>
  <c r="R124" i="84"/>
  <c r="Q124" i="84"/>
  <c r="P124" i="84"/>
  <c r="O124" i="84"/>
  <c r="N124" i="84"/>
  <c r="M124" i="84"/>
  <c r="L124" i="84"/>
  <c r="K124" i="84"/>
  <c r="J124" i="84"/>
  <c r="I124" i="84"/>
  <c r="H124" i="84"/>
  <c r="G124" i="84"/>
  <c r="F124" i="84"/>
  <c r="E124" i="84"/>
  <c r="AS123" i="84"/>
  <c r="AR123" i="84"/>
  <c r="AQ123" i="84"/>
  <c r="AP123" i="84"/>
  <c r="AO123" i="84"/>
  <c r="AN123" i="84"/>
  <c r="AM123" i="84"/>
  <c r="AL123" i="84"/>
  <c r="AK123" i="84"/>
  <c r="AJ123" i="84"/>
  <c r="AI123" i="84"/>
  <c r="AH123" i="84"/>
  <c r="AG123" i="84"/>
  <c r="AF123" i="84"/>
  <c r="AE123" i="84"/>
  <c r="AD123" i="84"/>
  <c r="AC123" i="84"/>
  <c r="AB123" i="84"/>
  <c r="AA123" i="84"/>
  <c r="Z123" i="84"/>
  <c r="Y123" i="84"/>
  <c r="X123" i="84"/>
  <c r="W123" i="84"/>
  <c r="V123" i="84"/>
  <c r="U123" i="84"/>
  <c r="T123" i="84"/>
  <c r="S123" i="84"/>
  <c r="R123" i="84"/>
  <c r="Q123" i="84"/>
  <c r="P123" i="84"/>
  <c r="O123" i="84"/>
  <c r="N123" i="84"/>
  <c r="M123" i="84"/>
  <c r="L123" i="84"/>
  <c r="K123" i="84"/>
  <c r="J123" i="84"/>
  <c r="I123" i="84"/>
  <c r="H123" i="84"/>
  <c r="G123" i="84"/>
  <c r="F123" i="84"/>
  <c r="E123" i="84"/>
  <c r="AS122" i="84"/>
  <c r="AR122" i="84"/>
  <c r="AQ122" i="84"/>
  <c r="AP122" i="84"/>
  <c r="AO122" i="84"/>
  <c r="AN122" i="84"/>
  <c r="AM122" i="84"/>
  <c r="AL122" i="84"/>
  <c r="AK122" i="84"/>
  <c r="AJ122" i="84"/>
  <c r="AI122" i="84"/>
  <c r="AH122" i="84"/>
  <c r="AG122" i="84"/>
  <c r="AF122" i="84"/>
  <c r="AE122" i="84"/>
  <c r="AD122" i="84"/>
  <c r="AC122" i="84"/>
  <c r="AB122" i="84"/>
  <c r="AA122" i="84"/>
  <c r="Z122" i="84"/>
  <c r="Y122" i="84"/>
  <c r="X122" i="84"/>
  <c r="W122" i="84"/>
  <c r="V122" i="84"/>
  <c r="U122" i="84"/>
  <c r="T122" i="84"/>
  <c r="S122" i="84"/>
  <c r="R122" i="84"/>
  <c r="Q122" i="84"/>
  <c r="P122" i="84"/>
  <c r="O122" i="84"/>
  <c r="N122" i="84"/>
  <c r="M122" i="84"/>
  <c r="L122" i="84"/>
  <c r="K122" i="84"/>
  <c r="J122" i="84"/>
  <c r="I122" i="84"/>
  <c r="H122" i="84"/>
  <c r="G122" i="84"/>
  <c r="F122" i="84"/>
  <c r="E122" i="84"/>
  <c r="AS121" i="84"/>
  <c r="AR121" i="84"/>
  <c r="AQ121" i="84"/>
  <c r="AP121" i="84"/>
  <c r="AO121" i="84"/>
  <c r="AN121" i="84"/>
  <c r="AM121" i="84"/>
  <c r="AL121" i="84"/>
  <c r="AK121" i="84"/>
  <c r="AJ121" i="84"/>
  <c r="AI121" i="84"/>
  <c r="AH121" i="84"/>
  <c r="AG121" i="84"/>
  <c r="AF121" i="84"/>
  <c r="AE121" i="84"/>
  <c r="AD121" i="84"/>
  <c r="AC121" i="84"/>
  <c r="AB121" i="84"/>
  <c r="AA121" i="84"/>
  <c r="Z121" i="84"/>
  <c r="Y121" i="84"/>
  <c r="X121" i="84"/>
  <c r="W121" i="84"/>
  <c r="V121" i="84"/>
  <c r="U121" i="84"/>
  <c r="T121" i="84"/>
  <c r="S121" i="84"/>
  <c r="R121" i="84"/>
  <c r="Q121" i="84"/>
  <c r="P121" i="84"/>
  <c r="O121" i="84"/>
  <c r="N121" i="84"/>
  <c r="M121" i="84"/>
  <c r="L121" i="84"/>
  <c r="K121" i="84"/>
  <c r="J121" i="84"/>
  <c r="I121" i="84"/>
  <c r="H121" i="84"/>
  <c r="G121" i="84"/>
  <c r="F121" i="84"/>
  <c r="E121" i="84"/>
  <c r="D124" i="84"/>
  <c r="D123" i="84"/>
  <c r="D122" i="84"/>
  <c r="D121" i="84"/>
  <c r="AS83" i="84"/>
  <c r="AR83" i="84"/>
  <c r="AQ83" i="84"/>
  <c r="AP83" i="84"/>
  <c r="AO83" i="84"/>
  <c r="AN83" i="84"/>
  <c r="AM83" i="84"/>
  <c r="AL83" i="84"/>
  <c r="AK83" i="84"/>
  <c r="AJ83" i="84"/>
  <c r="AI83" i="84"/>
  <c r="AH83" i="84"/>
  <c r="AG83" i="84"/>
  <c r="AF83" i="84"/>
  <c r="AE83" i="84"/>
  <c r="AD83" i="84"/>
  <c r="AC83" i="84"/>
  <c r="AB83" i="84"/>
  <c r="AA83" i="84"/>
  <c r="Z83" i="84"/>
  <c r="Y83" i="84"/>
  <c r="X83" i="84"/>
  <c r="W83" i="84"/>
  <c r="V83" i="84"/>
  <c r="U83" i="84"/>
  <c r="T83" i="84"/>
  <c r="S83" i="84"/>
  <c r="R83" i="84"/>
  <c r="Q83" i="84"/>
  <c r="P83" i="84"/>
  <c r="O83" i="84"/>
  <c r="N83" i="84"/>
  <c r="M83" i="84"/>
  <c r="L83" i="84"/>
  <c r="K83" i="84"/>
  <c r="J83" i="84"/>
  <c r="I83" i="84"/>
  <c r="H83" i="84"/>
  <c r="G83" i="84"/>
  <c r="F83" i="84"/>
  <c r="E83" i="84"/>
  <c r="AS82" i="84"/>
  <c r="AR82" i="84"/>
  <c r="AQ82" i="84"/>
  <c r="AP82" i="84"/>
  <c r="AO82" i="84"/>
  <c r="AN82" i="84"/>
  <c r="AM82" i="84"/>
  <c r="AL82" i="84"/>
  <c r="AK82" i="84"/>
  <c r="AJ82" i="84"/>
  <c r="AI82" i="84"/>
  <c r="AH82" i="84"/>
  <c r="AG82" i="84"/>
  <c r="AF82" i="84"/>
  <c r="AE82" i="84"/>
  <c r="AD82" i="84"/>
  <c r="AC82" i="84"/>
  <c r="AB82" i="84"/>
  <c r="AA82" i="84"/>
  <c r="Z82" i="84"/>
  <c r="Y82" i="84"/>
  <c r="X82" i="84"/>
  <c r="W82" i="84"/>
  <c r="V82" i="84"/>
  <c r="U82" i="84"/>
  <c r="T82" i="84"/>
  <c r="S82" i="84"/>
  <c r="R82" i="84"/>
  <c r="Q82" i="84"/>
  <c r="P82" i="84"/>
  <c r="O82" i="84"/>
  <c r="N82" i="84"/>
  <c r="M82" i="84"/>
  <c r="L82" i="84"/>
  <c r="K82" i="84"/>
  <c r="J82" i="84"/>
  <c r="I82" i="84"/>
  <c r="H82" i="84"/>
  <c r="G82" i="84"/>
  <c r="F82" i="84"/>
  <c r="E82" i="84"/>
  <c r="AS81" i="84"/>
  <c r="AR81" i="84"/>
  <c r="AQ81" i="84"/>
  <c r="AP81" i="84"/>
  <c r="AO81" i="84"/>
  <c r="AN81" i="84"/>
  <c r="AM81" i="84"/>
  <c r="AL81" i="84"/>
  <c r="AK81" i="84"/>
  <c r="AJ81" i="84"/>
  <c r="AI81" i="84"/>
  <c r="AH81" i="84"/>
  <c r="AG81" i="84"/>
  <c r="AF81" i="84"/>
  <c r="AE81" i="84"/>
  <c r="AD81" i="84"/>
  <c r="AC81" i="84"/>
  <c r="AB81" i="84"/>
  <c r="AA81" i="84"/>
  <c r="Z81" i="84"/>
  <c r="Y81" i="84"/>
  <c r="X81" i="84"/>
  <c r="W81" i="84"/>
  <c r="V81" i="84"/>
  <c r="U81" i="84"/>
  <c r="T81" i="84"/>
  <c r="S81" i="84"/>
  <c r="R81" i="84"/>
  <c r="Q81" i="84"/>
  <c r="P81" i="84"/>
  <c r="O81" i="84"/>
  <c r="N81" i="84"/>
  <c r="M81" i="84"/>
  <c r="L81" i="84"/>
  <c r="K81" i="84"/>
  <c r="J81" i="84"/>
  <c r="I81" i="84"/>
  <c r="H81" i="84"/>
  <c r="G81" i="84"/>
  <c r="F81" i="84"/>
  <c r="E81" i="84"/>
  <c r="AS80" i="84"/>
  <c r="AR80" i="84"/>
  <c r="AQ80" i="84"/>
  <c r="AP80" i="84"/>
  <c r="AO80" i="84"/>
  <c r="AN80" i="84"/>
  <c r="AM80" i="84"/>
  <c r="AL80" i="84"/>
  <c r="AK80" i="84"/>
  <c r="AJ80" i="84"/>
  <c r="AI80" i="84"/>
  <c r="AH80" i="84"/>
  <c r="AG80" i="84"/>
  <c r="AF80" i="84"/>
  <c r="AE80" i="84"/>
  <c r="AD80" i="84"/>
  <c r="AC80" i="84"/>
  <c r="AB80" i="84"/>
  <c r="AA80" i="84"/>
  <c r="Z80" i="84"/>
  <c r="Y80" i="84"/>
  <c r="X80" i="84"/>
  <c r="W80" i="84"/>
  <c r="V80" i="84"/>
  <c r="U80" i="84"/>
  <c r="T80" i="84"/>
  <c r="S80" i="84"/>
  <c r="R80" i="84"/>
  <c r="Q80" i="84"/>
  <c r="P80" i="84"/>
  <c r="O80" i="84"/>
  <c r="N80" i="84"/>
  <c r="M80" i="84"/>
  <c r="L80" i="84"/>
  <c r="K80" i="84"/>
  <c r="J80" i="84"/>
  <c r="I80" i="84"/>
  <c r="H80" i="84"/>
  <c r="G80" i="84"/>
  <c r="F80" i="84"/>
  <c r="E80" i="84"/>
  <c r="AS79" i="84"/>
  <c r="AR79" i="84"/>
  <c r="AQ79" i="84"/>
  <c r="AP79" i="84"/>
  <c r="AO79" i="84"/>
  <c r="AN79" i="84"/>
  <c r="AM79" i="84"/>
  <c r="AL79" i="84"/>
  <c r="AK79" i="84"/>
  <c r="AJ79" i="84"/>
  <c r="AI79" i="84"/>
  <c r="AH79" i="84"/>
  <c r="AG79" i="84"/>
  <c r="AF79" i="84"/>
  <c r="AE79" i="84"/>
  <c r="AD79" i="84"/>
  <c r="AC79" i="84"/>
  <c r="AB79" i="84"/>
  <c r="AA79" i="84"/>
  <c r="Z79" i="84"/>
  <c r="Y79" i="84"/>
  <c r="X79" i="84"/>
  <c r="W79" i="84"/>
  <c r="V79" i="84"/>
  <c r="U79" i="84"/>
  <c r="T79" i="84"/>
  <c r="S79" i="84"/>
  <c r="R79" i="84"/>
  <c r="Q79" i="84"/>
  <c r="P79" i="84"/>
  <c r="O79" i="84"/>
  <c r="N79" i="84"/>
  <c r="M79" i="84"/>
  <c r="L79" i="84"/>
  <c r="K79" i="84"/>
  <c r="J79" i="84"/>
  <c r="I79" i="84"/>
  <c r="H79" i="84"/>
  <c r="G79" i="84"/>
  <c r="F79" i="84"/>
  <c r="E79" i="84"/>
  <c r="D83" i="84"/>
  <c r="AS44" i="84"/>
  <c r="AR44" i="84"/>
  <c r="AQ44" i="84"/>
  <c r="AP44" i="84"/>
  <c r="AO44" i="84"/>
  <c r="AN44" i="84"/>
  <c r="AM44" i="84"/>
  <c r="AL44" i="84"/>
  <c r="AK44" i="84"/>
  <c r="AJ44" i="84"/>
  <c r="AI44" i="84"/>
  <c r="AH44" i="84"/>
  <c r="AG44" i="84"/>
  <c r="AF44" i="84"/>
  <c r="AE44" i="84"/>
  <c r="AD44" i="84"/>
  <c r="AC44" i="84"/>
  <c r="AB44" i="84"/>
  <c r="AA44" i="84"/>
  <c r="Z44" i="84"/>
  <c r="Y44" i="84"/>
  <c r="X44" i="84"/>
  <c r="W44" i="84"/>
  <c r="V44" i="84"/>
  <c r="U44" i="84"/>
  <c r="T44" i="84"/>
  <c r="S44" i="84"/>
  <c r="R44" i="84"/>
  <c r="Q44" i="84"/>
  <c r="P44" i="84"/>
  <c r="O44" i="84"/>
  <c r="N44" i="84"/>
  <c r="M44" i="84"/>
  <c r="L44" i="84"/>
  <c r="K44" i="84"/>
  <c r="J44" i="84"/>
  <c r="I44" i="84"/>
  <c r="H44" i="84"/>
  <c r="G44" i="84"/>
  <c r="F44" i="84"/>
  <c r="E44" i="84"/>
  <c r="AS43" i="84"/>
  <c r="AR43" i="84"/>
  <c r="AQ43" i="84"/>
  <c r="AP43" i="84"/>
  <c r="AO43" i="84"/>
  <c r="AN43" i="84"/>
  <c r="AM43" i="84"/>
  <c r="AL43" i="84"/>
  <c r="AK43" i="84"/>
  <c r="AJ43" i="84"/>
  <c r="AI43" i="84"/>
  <c r="AH43" i="84"/>
  <c r="AG43" i="84"/>
  <c r="AF43" i="84"/>
  <c r="AE43" i="84"/>
  <c r="AD43" i="84"/>
  <c r="AC43" i="84"/>
  <c r="AB43" i="84"/>
  <c r="AA43" i="84"/>
  <c r="Z43" i="84"/>
  <c r="Y43" i="84"/>
  <c r="X43" i="84"/>
  <c r="W43" i="84"/>
  <c r="V43" i="84"/>
  <c r="U43" i="84"/>
  <c r="T43" i="84"/>
  <c r="S43" i="84"/>
  <c r="R43" i="84"/>
  <c r="Q43" i="84"/>
  <c r="P43" i="84"/>
  <c r="O43" i="84"/>
  <c r="N43" i="84"/>
  <c r="M43" i="84"/>
  <c r="L43" i="84"/>
  <c r="K43" i="84"/>
  <c r="J43" i="84"/>
  <c r="I43" i="84"/>
  <c r="H43" i="84"/>
  <c r="G43" i="84"/>
  <c r="F43" i="84"/>
  <c r="E43" i="84"/>
  <c r="AS42" i="84"/>
  <c r="AR42" i="84"/>
  <c r="AQ42" i="84"/>
  <c r="AP42" i="84"/>
  <c r="AO42" i="84"/>
  <c r="AN42" i="84"/>
  <c r="AM42" i="84"/>
  <c r="AL42" i="84"/>
  <c r="AK42" i="84"/>
  <c r="AJ42" i="84"/>
  <c r="AI42" i="84"/>
  <c r="AH42" i="84"/>
  <c r="AG42" i="84"/>
  <c r="AF42" i="84"/>
  <c r="AE42" i="84"/>
  <c r="AD42" i="84"/>
  <c r="AC42" i="84"/>
  <c r="AB42" i="84"/>
  <c r="AA42" i="84"/>
  <c r="Z42" i="84"/>
  <c r="Y42" i="84"/>
  <c r="X42" i="84"/>
  <c r="W42" i="84"/>
  <c r="V42" i="84"/>
  <c r="U42" i="84"/>
  <c r="T42" i="84"/>
  <c r="S42" i="84"/>
  <c r="R42" i="84"/>
  <c r="Q42" i="84"/>
  <c r="P42" i="84"/>
  <c r="O42" i="84"/>
  <c r="N42" i="84"/>
  <c r="M42" i="84"/>
  <c r="L42" i="84"/>
  <c r="K42" i="84"/>
  <c r="J42" i="84"/>
  <c r="I42" i="84"/>
  <c r="H42" i="84"/>
  <c r="G42" i="84"/>
  <c r="F42" i="84"/>
  <c r="E42" i="84"/>
  <c r="AS41" i="84"/>
  <c r="AR41" i="84"/>
  <c r="AQ41" i="84"/>
  <c r="AP41" i="84"/>
  <c r="AO41" i="84"/>
  <c r="AN41" i="84"/>
  <c r="AM41" i="84"/>
  <c r="AL41" i="84"/>
  <c r="AK41" i="84"/>
  <c r="AJ41" i="84"/>
  <c r="AI41" i="84"/>
  <c r="AH41" i="84"/>
  <c r="AG41" i="84"/>
  <c r="AF41" i="84"/>
  <c r="AE41" i="84"/>
  <c r="AD41" i="84"/>
  <c r="AC41" i="84"/>
  <c r="AB41" i="84"/>
  <c r="AA41" i="84"/>
  <c r="Z41" i="84"/>
  <c r="Y41" i="84"/>
  <c r="X41" i="84"/>
  <c r="W41" i="84"/>
  <c r="V41" i="84"/>
  <c r="U41" i="84"/>
  <c r="T41" i="84"/>
  <c r="S41" i="84"/>
  <c r="R41" i="84"/>
  <c r="Q41" i="84"/>
  <c r="P41" i="84"/>
  <c r="O41" i="84"/>
  <c r="N41" i="84"/>
  <c r="M41" i="84"/>
  <c r="L41" i="84"/>
  <c r="K41" i="84"/>
  <c r="J41" i="84"/>
  <c r="I41" i="84"/>
  <c r="H41" i="84"/>
  <c r="G41" i="84"/>
  <c r="F41" i="84"/>
  <c r="E41" i="84"/>
  <c r="AS40" i="84"/>
  <c r="AR40" i="84"/>
  <c r="AQ40" i="84"/>
  <c r="AP40" i="84"/>
  <c r="AO40" i="84"/>
  <c r="AN40" i="84"/>
  <c r="AM40" i="84"/>
  <c r="AL40" i="84"/>
  <c r="AK40" i="84"/>
  <c r="AJ40" i="84"/>
  <c r="AI40" i="84"/>
  <c r="AH40" i="84"/>
  <c r="AG40" i="84"/>
  <c r="AF40" i="84"/>
  <c r="AE40" i="84"/>
  <c r="AD40" i="84"/>
  <c r="AC40" i="84"/>
  <c r="AB40" i="84"/>
  <c r="AA40" i="84"/>
  <c r="Z40" i="84"/>
  <c r="Y40" i="84"/>
  <c r="X40" i="84"/>
  <c r="W40" i="84"/>
  <c r="V40" i="84"/>
  <c r="U40" i="84"/>
  <c r="T40" i="84"/>
  <c r="S40" i="84"/>
  <c r="R40" i="84"/>
  <c r="Q40" i="84"/>
  <c r="P40" i="84"/>
  <c r="O40" i="84"/>
  <c r="N40" i="84"/>
  <c r="M40" i="84"/>
  <c r="L40" i="84"/>
  <c r="K40" i="84"/>
  <c r="J40" i="84"/>
  <c r="I40" i="84"/>
  <c r="H40" i="84"/>
  <c r="G40" i="84"/>
  <c r="F40" i="84"/>
  <c r="E40" i="84"/>
  <c r="AS39" i="84"/>
  <c r="AR39" i="84"/>
  <c r="AQ39" i="84"/>
  <c r="AP39" i="84"/>
  <c r="AO39" i="84"/>
  <c r="AN39" i="84"/>
  <c r="AM39" i="84"/>
  <c r="AL39" i="84"/>
  <c r="AK39" i="84"/>
  <c r="AJ39" i="84"/>
  <c r="AI39" i="84"/>
  <c r="AH39" i="84"/>
  <c r="AG39" i="84"/>
  <c r="AF39" i="84"/>
  <c r="AE39" i="84"/>
  <c r="AD39" i="84"/>
  <c r="AC39" i="84"/>
  <c r="AB39" i="84"/>
  <c r="AA39" i="84"/>
  <c r="Z39" i="84"/>
  <c r="Y39" i="84"/>
  <c r="X39" i="84"/>
  <c r="W39" i="84"/>
  <c r="V39" i="84"/>
  <c r="U39" i="84"/>
  <c r="T39" i="84"/>
  <c r="S39" i="84"/>
  <c r="R39" i="84"/>
  <c r="Q39" i="84"/>
  <c r="P39" i="84"/>
  <c r="O39" i="84"/>
  <c r="N39" i="84"/>
  <c r="M39" i="84"/>
  <c r="L39" i="84"/>
  <c r="K39" i="84"/>
  <c r="J39" i="84"/>
  <c r="I39" i="84"/>
  <c r="H39" i="84"/>
  <c r="G39" i="84"/>
  <c r="F39" i="84"/>
  <c r="E39" i="84"/>
  <c r="D44" i="84"/>
  <c r="D43" i="84"/>
  <c r="D42" i="84"/>
  <c r="D41" i="84"/>
  <c r="D40" i="84"/>
  <c r="D39" i="84"/>
  <c r="D82" i="84"/>
  <c r="D81" i="84"/>
  <c r="D80" i="84"/>
  <c r="D79" i="84"/>
  <c r="E22" i="21" l="1"/>
  <c r="E107" i="21" s="1"/>
  <c r="AE11" i="77" l="1"/>
  <c r="AI17" i="77"/>
  <c r="AE17" i="77"/>
  <c r="AH17" i="77"/>
  <c r="AG16" i="77"/>
  <c r="AG15" i="77"/>
  <c r="AF15" i="77"/>
  <c r="AE15" i="77"/>
  <c r="AG17" i="77"/>
  <c r="AF14" i="77"/>
  <c r="AE14" i="77"/>
  <c r="AF16" i="77"/>
  <c r="AF13" i="77"/>
  <c r="AE13" i="77"/>
  <c r="AF17" i="77"/>
  <c r="AE12" i="77"/>
  <c r="AE16" i="77"/>
  <c r="E32" i="21" l="1"/>
  <c r="E31" i="21"/>
  <c r="E30" i="21"/>
  <c r="E115" i="21" s="1"/>
  <c r="E29" i="21"/>
  <c r="E114" i="21" s="1"/>
  <c r="E28" i="21"/>
  <c r="E113" i="21" s="1"/>
  <c r="E27" i="21"/>
  <c r="E112" i="21" s="1"/>
  <c r="E26" i="21"/>
  <c r="E111" i="21" s="1"/>
  <c r="E25" i="21"/>
  <c r="E110" i="21" s="1"/>
  <c r="E24" i="21"/>
  <c r="E109" i="21" s="1"/>
  <c r="E23" i="21"/>
  <c r="E108" i="21" s="1"/>
  <c r="E21" i="21"/>
  <c r="E106" i="21" s="1"/>
  <c r="E18" i="21"/>
  <c r="E103" i="21" s="1"/>
  <c r="E17" i="21"/>
  <c r="E102" i="21" s="1"/>
  <c r="E16" i="21"/>
  <c r="C16" i="21" l="1"/>
  <c r="C101" i="21" s="1"/>
  <c r="E101" i="21"/>
  <c r="E30" i="67"/>
  <c r="E116" i="21"/>
  <c r="E31" i="67"/>
  <c r="E36" i="21" s="1"/>
  <c r="E117" i="21"/>
  <c r="C31" i="21"/>
  <c r="C30" i="21"/>
  <c r="C115" i="21" s="1"/>
  <c r="C29" i="21"/>
  <c r="C114" i="21" s="1"/>
  <c r="C28" i="21"/>
  <c r="C113" i="21" s="1"/>
  <c r="C27" i="21"/>
  <c r="C112" i="21" s="1"/>
  <c r="C26" i="21"/>
  <c r="C111" i="21" s="1"/>
  <c r="C25" i="21"/>
  <c r="C110" i="21" s="1"/>
  <c r="C24" i="21"/>
  <c r="C109" i="21" s="1"/>
  <c r="C23" i="21"/>
  <c r="C108" i="21" s="1"/>
  <c r="C22" i="21"/>
  <c r="C107" i="21" s="1"/>
  <c r="C21" i="21"/>
  <c r="C106" i="21" s="1"/>
  <c r="C20" i="21"/>
  <c r="C105" i="21" s="1"/>
  <c r="C19" i="21"/>
  <c r="C104" i="21" s="1"/>
  <c r="C18" i="21"/>
  <c r="C103" i="21" s="1"/>
  <c r="C17" i="21"/>
  <c r="C102" i="21" s="1"/>
  <c r="C30" i="67" l="1"/>
  <c r="C116" i="21"/>
  <c r="C32" i="21"/>
  <c r="C31" i="67" s="1"/>
  <c r="C36" i="21" s="1"/>
  <c r="BH187" i="84"/>
  <c r="BH188" i="84"/>
  <c r="BH182" i="84"/>
  <c r="BG196" i="84"/>
  <c r="AW17" i="84"/>
  <c r="CL197" i="84"/>
  <c r="CK197" i="84"/>
  <c r="CJ197" i="84"/>
  <c r="CI197" i="84"/>
  <c r="CH197" i="84"/>
  <c r="CG197" i="84"/>
  <c r="CF197" i="84"/>
  <c r="CE197" i="84"/>
  <c r="CD197" i="84"/>
  <c r="CC197" i="84"/>
  <c r="CB197" i="84"/>
  <c r="CA197" i="84"/>
  <c r="BZ197" i="84"/>
  <c r="BY197" i="84"/>
  <c r="BX197" i="84"/>
  <c r="BW197" i="84"/>
  <c r="BV197" i="84"/>
  <c r="BU197" i="84"/>
  <c r="BT197" i="84"/>
  <c r="BS197" i="84"/>
  <c r="BR197" i="84"/>
  <c r="BQ197" i="84"/>
  <c r="BP197" i="84"/>
  <c r="BO197" i="84"/>
  <c r="BN197" i="84"/>
  <c r="BM197" i="84"/>
  <c r="BL197" i="84"/>
  <c r="BK197" i="84"/>
  <c r="BJ197" i="84"/>
  <c r="BI197" i="84"/>
  <c r="BF197" i="84"/>
  <c r="BE197" i="84"/>
  <c r="BD197" i="84"/>
  <c r="BC197" i="84"/>
  <c r="BB197" i="84"/>
  <c r="BA197" i="84"/>
  <c r="AZ197" i="84"/>
  <c r="AY197" i="84"/>
  <c r="AX197" i="84"/>
  <c r="CL196" i="84"/>
  <c r="CK196" i="84"/>
  <c r="CJ196" i="84"/>
  <c r="CI196" i="84"/>
  <c r="CH196" i="84"/>
  <c r="CG196" i="84"/>
  <c r="CF196" i="84"/>
  <c r="CE196" i="84"/>
  <c r="CD196" i="84"/>
  <c r="CC196" i="84"/>
  <c r="CB196" i="84"/>
  <c r="CA196" i="84"/>
  <c r="BZ196" i="84"/>
  <c r="BY196" i="84"/>
  <c r="BX196" i="84"/>
  <c r="BW196" i="84"/>
  <c r="BV196" i="84"/>
  <c r="BU196" i="84"/>
  <c r="BT196" i="84"/>
  <c r="BS196" i="84"/>
  <c r="BR196" i="84"/>
  <c r="BQ196" i="84"/>
  <c r="BP196" i="84"/>
  <c r="BO196" i="84"/>
  <c r="BN196" i="84"/>
  <c r="BM196" i="84"/>
  <c r="BL196" i="84"/>
  <c r="BK196" i="84"/>
  <c r="BJ196" i="84"/>
  <c r="BI196" i="84"/>
  <c r="BH196" i="84"/>
  <c r="BF196" i="84"/>
  <c r="BE196" i="84"/>
  <c r="BD196" i="84"/>
  <c r="BC196" i="84"/>
  <c r="BB196" i="84"/>
  <c r="BA196" i="84"/>
  <c r="AZ196" i="84"/>
  <c r="AY196" i="84"/>
  <c r="AX196" i="84"/>
  <c r="CL194" i="84"/>
  <c r="CK194" i="84"/>
  <c r="CJ194" i="84"/>
  <c r="CI194" i="84"/>
  <c r="CH194" i="84"/>
  <c r="CG194" i="84"/>
  <c r="CF194" i="84"/>
  <c r="CE194" i="84"/>
  <c r="CD194" i="84"/>
  <c r="CC194" i="84"/>
  <c r="CB194" i="84"/>
  <c r="CA194" i="84"/>
  <c r="BZ194" i="84"/>
  <c r="BY194" i="84"/>
  <c r="BX194" i="84"/>
  <c r="BW194" i="84"/>
  <c r="BV194" i="84"/>
  <c r="BU194" i="84"/>
  <c r="BT194" i="84"/>
  <c r="BS194" i="84"/>
  <c r="BR194" i="84"/>
  <c r="BQ194" i="84"/>
  <c r="BP194" i="84"/>
  <c r="BO194" i="84"/>
  <c r="BN194" i="84"/>
  <c r="BM194" i="84"/>
  <c r="BL194" i="84"/>
  <c r="BK194" i="84"/>
  <c r="BJ194" i="84"/>
  <c r="BI194" i="84"/>
  <c r="BF194" i="84"/>
  <c r="BE194" i="84"/>
  <c r="BD194" i="84"/>
  <c r="BC194" i="84"/>
  <c r="BB194" i="84"/>
  <c r="BA194" i="84"/>
  <c r="AZ194" i="84"/>
  <c r="AY194" i="84"/>
  <c r="AX194" i="84"/>
  <c r="CL192" i="84"/>
  <c r="CK192" i="84"/>
  <c r="CJ192" i="84"/>
  <c r="CI192" i="84"/>
  <c r="CH192" i="84"/>
  <c r="CG192" i="84"/>
  <c r="CF192" i="84"/>
  <c r="CE192" i="84"/>
  <c r="CD192" i="84"/>
  <c r="CC192" i="84"/>
  <c r="CB192" i="84"/>
  <c r="CA192" i="84"/>
  <c r="BZ192" i="84"/>
  <c r="BY192" i="84"/>
  <c r="BX192" i="84"/>
  <c r="BW192" i="84"/>
  <c r="BV192" i="84"/>
  <c r="BU192" i="84"/>
  <c r="BT192" i="84"/>
  <c r="BS192" i="84"/>
  <c r="BR192" i="84"/>
  <c r="BQ192" i="84"/>
  <c r="BP192" i="84"/>
  <c r="BO192" i="84"/>
  <c r="BN192" i="84"/>
  <c r="BM192" i="84"/>
  <c r="BL192" i="84"/>
  <c r="BK192" i="84"/>
  <c r="BJ192" i="84"/>
  <c r="BI192" i="84"/>
  <c r="BH192" i="84"/>
  <c r="BG192" i="84"/>
  <c r="BF192" i="84"/>
  <c r="BE192" i="84"/>
  <c r="BD192" i="84"/>
  <c r="BC192" i="84"/>
  <c r="BB192" i="84"/>
  <c r="BA192" i="84"/>
  <c r="AZ192" i="84"/>
  <c r="AY192" i="84"/>
  <c r="AX192" i="84"/>
  <c r="CL191" i="84"/>
  <c r="CK191" i="84"/>
  <c r="CJ191" i="84"/>
  <c r="CI191" i="84"/>
  <c r="CH191" i="84"/>
  <c r="CG191" i="84"/>
  <c r="CF191" i="84"/>
  <c r="CE191" i="84"/>
  <c r="CD191" i="84"/>
  <c r="CC191" i="84"/>
  <c r="CB191" i="84"/>
  <c r="CA191" i="84"/>
  <c r="BZ191" i="84"/>
  <c r="BY191" i="84"/>
  <c r="BX191" i="84"/>
  <c r="BW191" i="84"/>
  <c r="BV191" i="84"/>
  <c r="BU191" i="84"/>
  <c r="BT191" i="84"/>
  <c r="BS191" i="84"/>
  <c r="BR191" i="84"/>
  <c r="BQ191" i="84"/>
  <c r="BP191" i="84"/>
  <c r="BO191" i="84"/>
  <c r="BN191" i="84"/>
  <c r="BM191" i="84"/>
  <c r="BL191" i="84"/>
  <c r="BK191" i="84"/>
  <c r="BJ191" i="84"/>
  <c r="BI191" i="84"/>
  <c r="BF191" i="84"/>
  <c r="BE191" i="84"/>
  <c r="BD191" i="84"/>
  <c r="BC191" i="84"/>
  <c r="BB191" i="84"/>
  <c r="BA191" i="84"/>
  <c r="AZ191" i="84"/>
  <c r="AY191" i="84"/>
  <c r="AX191" i="84"/>
  <c r="CL190" i="84"/>
  <c r="CK190" i="84"/>
  <c r="CJ190" i="84"/>
  <c r="CI190" i="84"/>
  <c r="CH190" i="84"/>
  <c r="CG190" i="84"/>
  <c r="CF190" i="84"/>
  <c r="CE190" i="84"/>
  <c r="CD190" i="84"/>
  <c r="CC190" i="84"/>
  <c r="CB190" i="84"/>
  <c r="CA190" i="84"/>
  <c r="BZ190" i="84"/>
  <c r="BY190" i="84"/>
  <c r="BX190" i="84"/>
  <c r="BW190" i="84"/>
  <c r="BV190" i="84"/>
  <c r="BU190" i="84"/>
  <c r="BT190" i="84"/>
  <c r="BS190" i="84"/>
  <c r="BR190" i="84"/>
  <c r="BQ190" i="84"/>
  <c r="BP190" i="84"/>
  <c r="BO190" i="84"/>
  <c r="BN190" i="84"/>
  <c r="BM190" i="84"/>
  <c r="BL190" i="84"/>
  <c r="BK190" i="84"/>
  <c r="BJ190" i="84"/>
  <c r="BI190" i="84"/>
  <c r="BF190" i="84"/>
  <c r="BE190" i="84"/>
  <c r="BD190" i="84"/>
  <c r="BC190" i="84"/>
  <c r="BB190" i="84"/>
  <c r="BA190" i="84"/>
  <c r="AZ190" i="84"/>
  <c r="AY190" i="84"/>
  <c r="AX190" i="84"/>
  <c r="CL188" i="84"/>
  <c r="CK188" i="84"/>
  <c r="CJ188" i="84"/>
  <c r="CI188" i="84"/>
  <c r="CH188" i="84"/>
  <c r="CG188" i="84"/>
  <c r="CF188" i="84"/>
  <c r="CE188" i="84"/>
  <c r="CD188" i="84"/>
  <c r="CC188" i="84"/>
  <c r="CB188" i="84"/>
  <c r="CA188" i="84"/>
  <c r="BZ188" i="84"/>
  <c r="BY188" i="84"/>
  <c r="BX188" i="84"/>
  <c r="BW188" i="84"/>
  <c r="BV188" i="84"/>
  <c r="BU188" i="84"/>
  <c r="BT188" i="84"/>
  <c r="BS188" i="84"/>
  <c r="BR188" i="84"/>
  <c r="BQ188" i="84"/>
  <c r="BP188" i="84"/>
  <c r="BO188" i="84"/>
  <c r="BN188" i="84"/>
  <c r="BM188" i="84"/>
  <c r="BL188" i="84"/>
  <c r="BK188" i="84"/>
  <c r="BJ188" i="84"/>
  <c r="BI188" i="84"/>
  <c r="BG188" i="84"/>
  <c r="BF188" i="84"/>
  <c r="BE188" i="84"/>
  <c r="BD188" i="84"/>
  <c r="BC188" i="84"/>
  <c r="BB188" i="84"/>
  <c r="BA188" i="84"/>
  <c r="AZ188" i="84"/>
  <c r="AY188" i="84"/>
  <c r="AX188" i="84"/>
  <c r="CL187" i="84"/>
  <c r="CK187" i="84"/>
  <c r="CJ187" i="84"/>
  <c r="CI187" i="84"/>
  <c r="CH187" i="84"/>
  <c r="CG187" i="84"/>
  <c r="CF187" i="84"/>
  <c r="CE187" i="84"/>
  <c r="CD187" i="84"/>
  <c r="CC187" i="84"/>
  <c r="CB187" i="84"/>
  <c r="CA187" i="84"/>
  <c r="BZ187" i="84"/>
  <c r="BY187" i="84"/>
  <c r="BX187" i="84"/>
  <c r="BW187" i="84"/>
  <c r="BV187" i="84"/>
  <c r="BU187" i="84"/>
  <c r="BT187" i="84"/>
  <c r="BS187" i="84"/>
  <c r="BR187" i="84"/>
  <c r="BQ187" i="84"/>
  <c r="BP187" i="84"/>
  <c r="BO187" i="84"/>
  <c r="BN187" i="84"/>
  <c r="BM187" i="84"/>
  <c r="BL187" i="84"/>
  <c r="BK187" i="84"/>
  <c r="BJ187" i="84"/>
  <c r="BI187" i="84"/>
  <c r="BG187" i="84"/>
  <c r="BF187" i="84"/>
  <c r="BE187" i="84"/>
  <c r="BD187" i="84"/>
  <c r="BC187" i="84"/>
  <c r="BB187" i="84"/>
  <c r="BA187" i="84"/>
  <c r="AZ187" i="84"/>
  <c r="AY187" i="84"/>
  <c r="AX187" i="84"/>
  <c r="CL186" i="84"/>
  <c r="CK186" i="84"/>
  <c r="CJ186" i="84"/>
  <c r="CI186" i="84"/>
  <c r="CH186" i="84"/>
  <c r="CG186" i="84"/>
  <c r="CF186" i="84"/>
  <c r="CE186" i="84"/>
  <c r="CD186" i="84"/>
  <c r="CC186" i="84"/>
  <c r="CB186" i="84"/>
  <c r="CA186" i="84"/>
  <c r="BZ186" i="84"/>
  <c r="BY186" i="84"/>
  <c r="BX186" i="84"/>
  <c r="BW186" i="84"/>
  <c r="BV186" i="84"/>
  <c r="BU186" i="84"/>
  <c r="BT186" i="84"/>
  <c r="BS186" i="84"/>
  <c r="BR186" i="84"/>
  <c r="BQ186" i="84"/>
  <c r="BP186" i="84"/>
  <c r="BO186" i="84"/>
  <c r="BN186" i="84"/>
  <c r="BM186" i="84"/>
  <c r="BL186" i="84"/>
  <c r="BK186" i="84"/>
  <c r="BJ186" i="84"/>
  <c r="BI186" i="84"/>
  <c r="BH186" i="84"/>
  <c r="BG186" i="84"/>
  <c r="BF186" i="84"/>
  <c r="BE186" i="84"/>
  <c r="BD186" i="84"/>
  <c r="BC186" i="84"/>
  <c r="BB186" i="84"/>
  <c r="BA186" i="84"/>
  <c r="AZ186" i="84"/>
  <c r="AY186" i="84"/>
  <c r="AX186" i="84"/>
  <c r="CL184" i="84"/>
  <c r="CK184" i="84"/>
  <c r="CJ184" i="84"/>
  <c r="CI184" i="84"/>
  <c r="CH184" i="84"/>
  <c r="CG184" i="84"/>
  <c r="CF184" i="84"/>
  <c r="CE184" i="84"/>
  <c r="CD184" i="84"/>
  <c r="CC184" i="84"/>
  <c r="CB184" i="84"/>
  <c r="CA184" i="84"/>
  <c r="BZ184" i="84"/>
  <c r="BY184" i="84"/>
  <c r="BX184" i="84"/>
  <c r="BW184" i="84"/>
  <c r="BV184" i="84"/>
  <c r="BU184" i="84"/>
  <c r="BT184" i="84"/>
  <c r="BS184" i="84"/>
  <c r="BR184" i="84"/>
  <c r="BQ184" i="84"/>
  <c r="BP184" i="84"/>
  <c r="BO184" i="84"/>
  <c r="BN184" i="84"/>
  <c r="BM184" i="84"/>
  <c r="BL184" i="84"/>
  <c r="BK184" i="84"/>
  <c r="BJ184" i="84"/>
  <c r="BI184" i="84"/>
  <c r="BF184" i="84"/>
  <c r="BE184" i="84"/>
  <c r="BD184" i="84"/>
  <c r="BC184" i="84"/>
  <c r="BB184" i="84"/>
  <c r="BA184" i="84"/>
  <c r="AZ184" i="84"/>
  <c r="AY184" i="84"/>
  <c r="AX184" i="84"/>
  <c r="CL183" i="84"/>
  <c r="CK183" i="84"/>
  <c r="CJ183" i="84"/>
  <c r="CI183" i="84"/>
  <c r="CH183" i="84"/>
  <c r="CG183" i="84"/>
  <c r="CF183" i="84"/>
  <c r="CE183" i="84"/>
  <c r="CD183" i="84"/>
  <c r="CC183" i="84"/>
  <c r="CB183" i="84"/>
  <c r="CA183" i="84"/>
  <c r="BZ183" i="84"/>
  <c r="BY183" i="84"/>
  <c r="BX183" i="84"/>
  <c r="BW183" i="84"/>
  <c r="BV183" i="84"/>
  <c r="BU183" i="84"/>
  <c r="BT183" i="84"/>
  <c r="BS183" i="84"/>
  <c r="BR183" i="84"/>
  <c r="BQ183" i="84"/>
  <c r="BP183" i="84"/>
  <c r="BO183" i="84"/>
  <c r="BN183" i="84"/>
  <c r="BM183" i="84"/>
  <c r="BL183" i="84"/>
  <c r="BK183" i="84"/>
  <c r="BJ183" i="84"/>
  <c r="BI183" i="84"/>
  <c r="BF183" i="84"/>
  <c r="BE183" i="84"/>
  <c r="BD183" i="84"/>
  <c r="BC183" i="84"/>
  <c r="BB183" i="84"/>
  <c r="BA183" i="84"/>
  <c r="AZ183" i="84"/>
  <c r="AY183" i="84"/>
  <c r="AX183" i="84"/>
  <c r="CL182" i="84"/>
  <c r="CK182" i="84"/>
  <c r="CJ182" i="84"/>
  <c r="CI182" i="84"/>
  <c r="CH182" i="84"/>
  <c r="CG182" i="84"/>
  <c r="CF182" i="84"/>
  <c r="CE182" i="84"/>
  <c r="CD182" i="84"/>
  <c r="CC182" i="84"/>
  <c r="CB182" i="84"/>
  <c r="CA182" i="84"/>
  <c r="BZ182" i="84"/>
  <c r="BY182" i="84"/>
  <c r="BX182" i="84"/>
  <c r="BW182" i="84"/>
  <c r="BV182" i="84"/>
  <c r="BU182" i="84"/>
  <c r="BT182" i="84"/>
  <c r="BS182" i="84"/>
  <c r="BR182" i="84"/>
  <c r="BQ182" i="84"/>
  <c r="BP182" i="84"/>
  <c r="BO182" i="84"/>
  <c r="BN182" i="84"/>
  <c r="BM182" i="84"/>
  <c r="BL182" i="84"/>
  <c r="BK182" i="84"/>
  <c r="BJ182" i="84"/>
  <c r="BI182" i="84"/>
  <c r="BF182" i="84"/>
  <c r="BE182" i="84"/>
  <c r="BD182" i="84"/>
  <c r="BC182" i="84"/>
  <c r="BB182" i="84"/>
  <c r="BA182" i="84"/>
  <c r="AZ182" i="84"/>
  <c r="AY182" i="84"/>
  <c r="AX182" i="84"/>
  <c r="AW197" i="84"/>
  <c r="AW196" i="84"/>
  <c r="AW194" i="84"/>
  <c r="AW192" i="84"/>
  <c r="AW191" i="84"/>
  <c r="AW190" i="84"/>
  <c r="AW188" i="84"/>
  <c r="AW187" i="84"/>
  <c r="AW186" i="84"/>
  <c r="AW184" i="84"/>
  <c r="AW183" i="84"/>
  <c r="AW182" i="84"/>
  <c r="CL158" i="84"/>
  <c r="CK158" i="84"/>
  <c r="CJ158" i="84"/>
  <c r="CI158" i="84"/>
  <c r="CH158" i="84"/>
  <c r="CG158" i="84"/>
  <c r="CF158" i="84"/>
  <c r="CE158" i="84"/>
  <c r="CD158" i="84"/>
  <c r="CC158" i="84"/>
  <c r="CB158" i="84"/>
  <c r="CA158" i="84"/>
  <c r="BZ158" i="84"/>
  <c r="BY158" i="84"/>
  <c r="BX158" i="84"/>
  <c r="BW158" i="84"/>
  <c r="BV158" i="84"/>
  <c r="BU158" i="84"/>
  <c r="BT158" i="84"/>
  <c r="BS158" i="84"/>
  <c r="BR158" i="84"/>
  <c r="BQ158" i="84"/>
  <c r="BP158" i="84"/>
  <c r="BO158" i="84"/>
  <c r="BN158" i="84"/>
  <c r="BM158" i="84"/>
  <c r="BL158" i="84"/>
  <c r="BK158" i="84"/>
  <c r="BJ158" i="84"/>
  <c r="BI158" i="84"/>
  <c r="BH158" i="84"/>
  <c r="BG158" i="84"/>
  <c r="BF158" i="84"/>
  <c r="BE158" i="84"/>
  <c r="BD158" i="84"/>
  <c r="BC158" i="84"/>
  <c r="BB158" i="84"/>
  <c r="BA158" i="84"/>
  <c r="AZ158" i="84"/>
  <c r="AY158" i="84"/>
  <c r="AX158" i="84"/>
  <c r="CL157" i="84"/>
  <c r="CK157" i="84"/>
  <c r="CJ157" i="84"/>
  <c r="CI157" i="84"/>
  <c r="CH157" i="84"/>
  <c r="CG157" i="84"/>
  <c r="CF157" i="84"/>
  <c r="CE157" i="84"/>
  <c r="CD157" i="84"/>
  <c r="CC157" i="84"/>
  <c r="CB157" i="84"/>
  <c r="CA157" i="84"/>
  <c r="BZ157" i="84"/>
  <c r="BY157" i="84"/>
  <c r="BX157" i="84"/>
  <c r="BW157" i="84"/>
  <c r="BV157" i="84"/>
  <c r="BU157" i="84"/>
  <c r="BT157" i="84"/>
  <c r="BS157" i="84"/>
  <c r="BR157" i="84"/>
  <c r="BQ157" i="84"/>
  <c r="BP157" i="84"/>
  <c r="BO157" i="84"/>
  <c r="BN157" i="84"/>
  <c r="BM157" i="84"/>
  <c r="BL157" i="84"/>
  <c r="BK157" i="84"/>
  <c r="BJ157" i="84"/>
  <c r="BI157" i="84"/>
  <c r="BH157" i="84"/>
  <c r="BG157" i="84"/>
  <c r="BF157" i="84"/>
  <c r="BE157" i="84"/>
  <c r="BD157" i="84"/>
  <c r="BC157" i="84"/>
  <c r="BB157" i="84"/>
  <c r="BA157" i="84"/>
  <c r="AZ157" i="84"/>
  <c r="AY157" i="84"/>
  <c r="AX157" i="84"/>
  <c r="CL155" i="84"/>
  <c r="CK155" i="84"/>
  <c r="CJ155" i="84"/>
  <c r="CI155" i="84"/>
  <c r="CH155" i="84"/>
  <c r="CG155" i="84"/>
  <c r="CF155" i="84"/>
  <c r="CE155" i="84"/>
  <c r="CD155" i="84"/>
  <c r="CC155" i="84"/>
  <c r="CB155" i="84"/>
  <c r="CA155" i="84"/>
  <c r="BZ155" i="84"/>
  <c r="BY155" i="84"/>
  <c r="BX155" i="84"/>
  <c r="BW155" i="84"/>
  <c r="BV155" i="84"/>
  <c r="BU155" i="84"/>
  <c r="BT155" i="84"/>
  <c r="BS155" i="84"/>
  <c r="BR155" i="84"/>
  <c r="BQ155" i="84"/>
  <c r="BP155" i="84"/>
  <c r="BO155" i="84"/>
  <c r="BN155" i="84"/>
  <c r="BM155" i="84"/>
  <c r="BL155" i="84"/>
  <c r="BK155" i="84"/>
  <c r="BJ155" i="84"/>
  <c r="BI155" i="84"/>
  <c r="BH155" i="84"/>
  <c r="BG155" i="84"/>
  <c r="BF155" i="84"/>
  <c r="BE155" i="84"/>
  <c r="BD155" i="84"/>
  <c r="BC155" i="84"/>
  <c r="BB155" i="84"/>
  <c r="BA155" i="84"/>
  <c r="AZ155" i="84"/>
  <c r="AY155" i="84"/>
  <c r="AX155" i="84"/>
  <c r="CL153" i="84"/>
  <c r="CK153" i="84"/>
  <c r="CJ153" i="84"/>
  <c r="CI153" i="84"/>
  <c r="CH153" i="84"/>
  <c r="CG153" i="84"/>
  <c r="CF153" i="84"/>
  <c r="CE153" i="84"/>
  <c r="CD153" i="84"/>
  <c r="CC153" i="84"/>
  <c r="CB153" i="84"/>
  <c r="CA153" i="84"/>
  <c r="BZ153" i="84"/>
  <c r="BY153" i="84"/>
  <c r="BX153" i="84"/>
  <c r="BW153" i="84"/>
  <c r="BV153" i="84"/>
  <c r="BU153" i="84"/>
  <c r="BT153" i="84"/>
  <c r="BS153" i="84"/>
  <c r="BR153" i="84"/>
  <c r="BQ153" i="84"/>
  <c r="BP153" i="84"/>
  <c r="BO153" i="84"/>
  <c r="BN153" i="84"/>
  <c r="BM153" i="84"/>
  <c r="BL153" i="84"/>
  <c r="BK153" i="84"/>
  <c r="BJ153" i="84"/>
  <c r="BI153" i="84"/>
  <c r="BH153" i="84"/>
  <c r="BG153" i="84"/>
  <c r="BF153" i="84"/>
  <c r="BE153" i="84"/>
  <c r="BD153" i="84"/>
  <c r="BC153" i="84"/>
  <c r="BB153" i="84"/>
  <c r="BA153" i="84"/>
  <c r="AZ153" i="84"/>
  <c r="AY153" i="84"/>
  <c r="AX153" i="84"/>
  <c r="CL152" i="84"/>
  <c r="CK152" i="84"/>
  <c r="CJ152" i="84"/>
  <c r="CI152" i="84"/>
  <c r="CH152" i="84"/>
  <c r="CG152" i="84"/>
  <c r="CF152" i="84"/>
  <c r="CE152" i="84"/>
  <c r="CD152" i="84"/>
  <c r="CC152" i="84"/>
  <c r="CB152" i="84"/>
  <c r="CA152" i="84"/>
  <c r="BZ152" i="84"/>
  <c r="BY152" i="84"/>
  <c r="BX152" i="84"/>
  <c r="BW152" i="84"/>
  <c r="BV152" i="84"/>
  <c r="BU152" i="84"/>
  <c r="BT152" i="84"/>
  <c r="BS152" i="84"/>
  <c r="BR152" i="84"/>
  <c r="BQ152" i="84"/>
  <c r="BP152" i="84"/>
  <c r="BO152" i="84"/>
  <c r="BN152" i="84"/>
  <c r="BM152" i="84"/>
  <c r="BL152" i="84"/>
  <c r="BK152" i="84"/>
  <c r="BJ152" i="84"/>
  <c r="BI152" i="84"/>
  <c r="BH152" i="84"/>
  <c r="BG152" i="84"/>
  <c r="BF152" i="84"/>
  <c r="BE152" i="84"/>
  <c r="BD152" i="84"/>
  <c r="BC152" i="84"/>
  <c r="BB152" i="84"/>
  <c r="BA152" i="84"/>
  <c r="AZ152" i="84"/>
  <c r="AY152" i="84"/>
  <c r="AX152" i="84"/>
  <c r="CL151" i="84"/>
  <c r="CK151" i="84"/>
  <c r="CJ151" i="84"/>
  <c r="CI151" i="84"/>
  <c r="CH151" i="84"/>
  <c r="CG151" i="84"/>
  <c r="CF151" i="84"/>
  <c r="CE151" i="84"/>
  <c r="CD151" i="84"/>
  <c r="CC151" i="84"/>
  <c r="CB151" i="84"/>
  <c r="CA151" i="84"/>
  <c r="BZ151" i="84"/>
  <c r="BY151" i="84"/>
  <c r="BX151" i="84"/>
  <c r="BW151" i="84"/>
  <c r="BV151" i="84"/>
  <c r="BU151" i="84"/>
  <c r="BT151" i="84"/>
  <c r="BS151" i="84"/>
  <c r="BR151" i="84"/>
  <c r="BQ151" i="84"/>
  <c r="BP151" i="84"/>
  <c r="BO151" i="84"/>
  <c r="BN151" i="84"/>
  <c r="BM151" i="84"/>
  <c r="BL151" i="84"/>
  <c r="BK151" i="84"/>
  <c r="BJ151" i="84"/>
  <c r="BI151" i="84"/>
  <c r="BH151" i="84"/>
  <c r="BG151" i="84"/>
  <c r="BF151" i="84"/>
  <c r="BE151" i="84"/>
  <c r="BD151" i="84"/>
  <c r="BC151" i="84"/>
  <c r="BB151" i="84"/>
  <c r="BA151" i="84"/>
  <c r="AZ151" i="84"/>
  <c r="AY151" i="84"/>
  <c r="AX151" i="84"/>
  <c r="CL149" i="84"/>
  <c r="CK149" i="84"/>
  <c r="CJ149" i="84"/>
  <c r="CI149" i="84"/>
  <c r="CH149" i="84"/>
  <c r="CG149" i="84"/>
  <c r="CF149" i="84"/>
  <c r="CE149" i="84"/>
  <c r="CD149" i="84"/>
  <c r="CC149" i="84"/>
  <c r="CB149" i="84"/>
  <c r="CA149" i="84"/>
  <c r="BZ149" i="84"/>
  <c r="BY149" i="84"/>
  <c r="BX149" i="84"/>
  <c r="BW149" i="84"/>
  <c r="BV149" i="84"/>
  <c r="BU149" i="84"/>
  <c r="BT149" i="84"/>
  <c r="BS149" i="84"/>
  <c r="BR149" i="84"/>
  <c r="BQ149" i="84"/>
  <c r="BP149" i="84"/>
  <c r="BO149" i="84"/>
  <c r="BN149" i="84"/>
  <c r="BM149" i="84"/>
  <c r="BL149" i="84"/>
  <c r="BK149" i="84"/>
  <c r="BJ149" i="84"/>
  <c r="BI149" i="84"/>
  <c r="BH149" i="84"/>
  <c r="BG149" i="84"/>
  <c r="BF149" i="84"/>
  <c r="BE149" i="84"/>
  <c r="BD149" i="84"/>
  <c r="BC149" i="84"/>
  <c r="BB149" i="84"/>
  <c r="BA149" i="84"/>
  <c r="AZ149" i="84"/>
  <c r="AY149" i="84"/>
  <c r="AX149" i="84"/>
  <c r="CL148" i="84"/>
  <c r="CK148" i="84"/>
  <c r="CJ148" i="84"/>
  <c r="CI148" i="84"/>
  <c r="CH148" i="84"/>
  <c r="CG148" i="84"/>
  <c r="CF148" i="84"/>
  <c r="CE148" i="84"/>
  <c r="CD148" i="84"/>
  <c r="CC148" i="84"/>
  <c r="CB148" i="84"/>
  <c r="CA148" i="84"/>
  <c r="BZ148" i="84"/>
  <c r="BY148" i="84"/>
  <c r="BX148" i="84"/>
  <c r="BW148" i="84"/>
  <c r="BV148" i="84"/>
  <c r="BU148" i="84"/>
  <c r="BT148" i="84"/>
  <c r="BS148" i="84"/>
  <c r="BR148" i="84"/>
  <c r="BQ148" i="84"/>
  <c r="BP148" i="84"/>
  <c r="BO148" i="84"/>
  <c r="BN148" i="84"/>
  <c r="BM148" i="84"/>
  <c r="BL148" i="84"/>
  <c r="BK148" i="84"/>
  <c r="BJ148" i="84"/>
  <c r="BI148" i="84"/>
  <c r="BH148" i="84"/>
  <c r="BG148" i="84"/>
  <c r="BF148" i="84"/>
  <c r="BE148" i="84"/>
  <c r="BD148" i="84"/>
  <c r="BC148" i="84"/>
  <c r="BB148" i="84"/>
  <c r="BA148" i="84"/>
  <c r="AZ148" i="84"/>
  <c r="AY148" i="84"/>
  <c r="AX148" i="84"/>
  <c r="CL147" i="84"/>
  <c r="CK147" i="84"/>
  <c r="CJ147" i="84"/>
  <c r="CI147" i="84"/>
  <c r="CH147" i="84"/>
  <c r="CG147" i="84"/>
  <c r="CF147" i="84"/>
  <c r="CE147" i="84"/>
  <c r="CD147" i="84"/>
  <c r="CC147" i="84"/>
  <c r="CB147" i="84"/>
  <c r="CA147" i="84"/>
  <c r="BZ147" i="84"/>
  <c r="BY147" i="84"/>
  <c r="BX147" i="84"/>
  <c r="BW147" i="84"/>
  <c r="BV147" i="84"/>
  <c r="BU147" i="84"/>
  <c r="BT147" i="84"/>
  <c r="BS147" i="84"/>
  <c r="BR147" i="84"/>
  <c r="BQ147" i="84"/>
  <c r="BP147" i="84"/>
  <c r="BO147" i="84"/>
  <c r="BN147" i="84"/>
  <c r="BM147" i="84"/>
  <c r="BL147" i="84"/>
  <c r="BK147" i="84"/>
  <c r="BJ147" i="84"/>
  <c r="BI147" i="84"/>
  <c r="BH147" i="84"/>
  <c r="BG147" i="84"/>
  <c r="BF147" i="84"/>
  <c r="BE147" i="84"/>
  <c r="BD147" i="84"/>
  <c r="BC147" i="84"/>
  <c r="BB147" i="84"/>
  <c r="BA147" i="84"/>
  <c r="AZ147" i="84"/>
  <c r="AY147" i="84"/>
  <c r="AX147" i="84"/>
  <c r="AW147" i="84"/>
  <c r="AW148" i="84"/>
  <c r="AW149" i="84"/>
  <c r="AW158" i="84"/>
  <c r="AW157" i="84"/>
  <c r="AW155" i="84"/>
  <c r="AW153" i="84"/>
  <c r="AW152" i="84"/>
  <c r="AW151" i="84"/>
  <c r="CL145" i="84"/>
  <c r="CK145" i="84"/>
  <c r="CJ145" i="84"/>
  <c r="CI145" i="84"/>
  <c r="CH145" i="84"/>
  <c r="CG145" i="84"/>
  <c r="CF145" i="84"/>
  <c r="CE145" i="84"/>
  <c r="CD145" i="84"/>
  <c r="CC145" i="84"/>
  <c r="CB145" i="84"/>
  <c r="CA145" i="84"/>
  <c r="BZ145" i="84"/>
  <c r="BY145" i="84"/>
  <c r="BX145" i="84"/>
  <c r="BW145" i="84"/>
  <c r="BV145" i="84"/>
  <c r="BU145" i="84"/>
  <c r="BT145" i="84"/>
  <c r="BS145" i="84"/>
  <c r="BR145" i="84"/>
  <c r="BQ145" i="84"/>
  <c r="BP145" i="84"/>
  <c r="BO145" i="84"/>
  <c r="BN145" i="84"/>
  <c r="BM145" i="84"/>
  <c r="BL145" i="84"/>
  <c r="BK145" i="84"/>
  <c r="BJ145" i="84"/>
  <c r="BI145" i="84"/>
  <c r="BH145" i="84"/>
  <c r="BG145" i="84"/>
  <c r="BF145" i="84"/>
  <c r="BE145" i="84"/>
  <c r="BD145" i="84"/>
  <c r="BC145" i="84"/>
  <c r="BB145" i="84"/>
  <c r="BA145" i="84"/>
  <c r="AZ145" i="84"/>
  <c r="AY145" i="84"/>
  <c r="AX145" i="84"/>
  <c r="CL144" i="84"/>
  <c r="CK144" i="84"/>
  <c r="CJ144" i="84"/>
  <c r="CI144" i="84"/>
  <c r="CH144" i="84"/>
  <c r="CG144" i="84"/>
  <c r="CF144" i="84"/>
  <c r="CE144" i="84"/>
  <c r="CD144" i="84"/>
  <c r="CC144" i="84"/>
  <c r="CB144" i="84"/>
  <c r="CA144" i="84"/>
  <c r="BZ144" i="84"/>
  <c r="BY144" i="84"/>
  <c r="BX144" i="84"/>
  <c r="BW144" i="84"/>
  <c r="BV144" i="84"/>
  <c r="BU144" i="84"/>
  <c r="BT144" i="84"/>
  <c r="BS144" i="84"/>
  <c r="BR144" i="84"/>
  <c r="BQ144" i="84"/>
  <c r="BP144" i="84"/>
  <c r="BO144" i="84"/>
  <c r="BN144" i="84"/>
  <c r="BM144" i="84"/>
  <c r="BL144" i="84"/>
  <c r="BK144" i="84"/>
  <c r="BJ144" i="84"/>
  <c r="BI144" i="84"/>
  <c r="BH144" i="84"/>
  <c r="BG144" i="84"/>
  <c r="BF144" i="84"/>
  <c r="BE144" i="84"/>
  <c r="BD144" i="84"/>
  <c r="BC144" i="84"/>
  <c r="BB144" i="84"/>
  <c r="BA144" i="84"/>
  <c r="AZ144" i="84"/>
  <c r="AY144" i="84"/>
  <c r="AX144" i="84"/>
  <c r="CL143" i="84"/>
  <c r="CK143" i="84"/>
  <c r="CJ143" i="84"/>
  <c r="CI143" i="84"/>
  <c r="CH143" i="84"/>
  <c r="CG143" i="84"/>
  <c r="CF143" i="84"/>
  <c r="CE143" i="84"/>
  <c r="CD143" i="84"/>
  <c r="CC143" i="84"/>
  <c r="CB143" i="84"/>
  <c r="CA143" i="84"/>
  <c r="BZ143" i="84"/>
  <c r="BY143" i="84"/>
  <c r="BX143" i="84"/>
  <c r="BW143" i="84"/>
  <c r="BV143" i="84"/>
  <c r="BU143" i="84"/>
  <c r="BT143" i="84"/>
  <c r="BS143" i="84"/>
  <c r="BR143" i="84"/>
  <c r="BQ143" i="84"/>
  <c r="BP143" i="84"/>
  <c r="BO143" i="84"/>
  <c r="BN143" i="84"/>
  <c r="BM143" i="84"/>
  <c r="BL143" i="84"/>
  <c r="BK143" i="84"/>
  <c r="BJ143" i="84"/>
  <c r="BI143" i="84"/>
  <c r="BH143" i="84"/>
  <c r="BG143" i="84"/>
  <c r="BF143" i="84"/>
  <c r="BE143" i="84"/>
  <c r="BD143" i="84"/>
  <c r="BC143" i="84"/>
  <c r="BB143" i="84"/>
  <c r="BA143" i="84"/>
  <c r="AZ143" i="84"/>
  <c r="AY143" i="84"/>
  <c r="AX143" i="84"/>
  <c r="AW145" i="84"/>
  <c r="AW144" i="84"/>
  <c r="AW143" i="84"/>
  <c r="CL115" i="84"/>
  <c r="CK115" i="84"/>
  <c r="CJ115" i="84"/>
  <c r="CI115" i="84"/>
  <c r="CH115" i="84"/>
  <c r="CG115" i="84"/>
  <c r="CF115" i="84"/>
  <c r="CE115" i="84"/>
  <c r="CD115" i="84"/>
  <c r="CC115" i="84"/>
  <c r="CB115" i="84"/>
  <c r="CA115" i="84"/>
  <c r="BZ115" i="84"/>
  <c r="BY115" i="84"/>
  <c r="BX115" i="84"/>
  <c r="BW115" i="84"/>
  <c r="BV115" i="84"/>
  <c r="BU115" i="84"/>
  <c r="BT115" i="84"/>
  <c r="BS115" i="84"/>
  <c r="BR115" i="84"/>
  <c r="BQ115" i="84"/>
  <c r="BP115" i="84"/>
  <c r="BO115" i="84"/>
  <c r="BN115" i="84"/>
  <c r="BM115" i="84"/>
  <c r="BL115" i="84"/>
  <c r="BK115" i="84"/>
  <c r="BJ115" i="84"/>
  <c r="BI115" i="84"/>
  <c r="BH115" i="84"/>
  <c r="BG115" i="84"/>
  <c r="BF115" i="84"/>
  <c r="BE115" i="84"/>
  <c r="BD115" i="84"/>
  <c r="BC115" i="84"/>
  <c r="BB115" i="84"/>
  <c r="BA115" i="84"/>
  <c r="AZ115" i="84"/>
  <c r="AY115" i="84"/>
  <c r="AX115" i="84"/>
  <c r="CL114" i="84"/>
  <c r="CK114" i="84"/>
  <c r="CJ114" i="84"/>
  <c r="CI114" i="84"/>
  <c r="CH114" i="84"/>
  <c r="CG114" i="84"/>
  <c r="CF114" i="84"/>
  <c r="CE114" i="84"/>
  <c r="CD114" i="84"/>
  <c r="CC114" i="84"/>
  <c r="CB114" i="84"/>
  <c r="CA114" i="84"/>
  <c r="BZ114" i="84"/>
  <c r="BY114" i="84"/>
  <c r="BX114" i="84"/>
  <c r="BW114" i="84"/>
  <c r="BV114" i="84"/>
  <c r="BU114" i="84"/>
  <c r="BT114" i="84"/>
  <c r="BS114" i="84"/>
  <c r="BR114" i="84"/>
  <c r="BQ114" i="84"/>
  <c r="BP114" i="84"/>
  <c r="BO114" i="84"/>
  <c r="BN114" i="84"/>
  <c r="BM114" i="84"/>
  <c r="BL114" i="84"/>
  <c r="BK114" i="84"/>
  <c r="BJ114" i="84"/>
  <c r="BI114" i="84"/>
  <c r="BH114" i="84"/>
  <c r="BG114" i="84"/>
  <c r="BF114" i="84"/>
  <c r="BE114" i="84"/>
  <c r="BD114" i="84"/>
  <c r="BC114" i="84"/>
  <c r="BB114" i="84"/>
  <c r="BA114" i="84"/>
  <c r="AZ114" i="84"/>
  <c r="AY114" i="84"/>
  <c r="AX114" i="84"/>
  <c r="CL112" i="84"/>
  <c r="CK112" i="84"/>
  <c r="CJ112" i="84"/>
  <c r="CI112" i="84"/>
  <c r="CH112" i="84"/>
  <c r="CG112" i="84"/>
  <c r="CF112" i="84"/>
  <c r="CE112" i="84"/>
  <c r="CD112" i="84"/>
  <c r="CC112" i="84"/>
  <c r="CB112" i="84"/>
  <c r="CA112" i="84"/>
  <c r="BZ112" i="84"/>
  <c r="BY112" i="84"/>
  <c r="BX112" i="84"/>
  <c r="BW112" i="84"/>
  <c r="BV112" i="84"/>
  <c r="BU112" i="84"/>
  <c r="BT112" i="84"/>
  <c r="BS112" i="84"/>
  <c r="BR112" i="84"/>
  <c r="BQ112" i="84"/>
  <c r="BP112" i="84"/>
  <c r="BO112" i="84"/>
  <c r="BN112" i="84"/>
  <c r="BM112" i="84"/>
  <c r="BL112" i="84"/>
  <c r="BK112" i="84"/>
  <c r="BJ112" i="84"/>
  <c r="BI112" i="84"/>
  <c r="BH112" i="84"/>
  <c r="BG112" i="84"/>
  <c r="BF112" i="84"/>
  <c r="BE112" i="84"/>
  <c r="BD112" i="84"/>
  <c r="BC112" i="84"/>
  <c r="BB112" i="84"/>
  <c r="BA112" i="84"/>
  <c r="AZ112" i="84"/>
  <c r="AY112" i="84"/>
  <c r="AX112" i="84"/>
  <c r="CL110" i="84"/>
  <c r="CK110" i="84"/>
  <c r="CJ110" i="84"/>
  <c r="CI110" i="84"/>
  <c r="CH110" i="84"/>
  <c r="CG110" i="84"/>
  <c r="CF110" i="84"/>
  <c r="CE110" i="84"/>
  <c r="CD110" i="84"/>
  <c r="CC110" i="84"/>
  <c r="CB110" i="84"/>
  <c r="CA110" i="84"/>
  <c r="BZ110" i="84"/>
  <c r="BY110" i="84"/>
  <c r="BX110" i="84"/>
  <c r="BW110" i="84"/>
  <c r="BV110" i="84"/>
  <c r="BU110" i="84"/>
  <c r="BT110" i="84"/>
  <c r="BS110" i="84"/>
  <c r="BR110" i="84"/>
  <c r="BQ110" i="84"/>
  <c r="BP110" i="84"/>
  <c r="BO110" i="84"/>
  <c r="BN110" i="84"/>
  <c r="BM110" i="84"/>
  <c r="BL110" i="84"/>
  <c r="BK110" i="84"/>
  <c r="BJ110" i="84"/>
  <c r="BI110" i="84"/>
  <c r="BH110" i="84"/>
  <c r="BG110" i="84"/>
  <c r="BF110" i="84"/>
  <c r="BE110" i="84"/>
  <c r="BD110" i="84"/>
  <c r="BC110" i="84"/>
  <c r="BB110" i="84"/>
  <c r="BA110" i="84"/>
  <c r="AZ110" i="84"/>
  <c r="AY110" i="84"/>
  <c r="AX110" i="84"/>
  <c r="CL109" i="84"/>
  <c r="CK109" i="84"/>
  <c r="CJ109" i="84"/>
  <c r="CI109" i="84"/>
  <c r="CH109" i="84"/>
  <c r="CG109" i="84"/>
  <c r="CF109" i="84"/>
  <c r="CE109" i="84"/>
  <c r="CD109" i="84"/>
  <c r="CC109" i="84"/>
  <c r="CB109" i="84"/>
  <c r="CA109" i="84"/>
  <c r="BZ109" i="84"/>
  <c r="BY109" i="84"/>
  <c r="BX109" i="84"/>
  <c r="BW109" i="84"/>
  <c r="BV109" i="84"/>
  <c r="BU109" i="84"/>
  <c r="BT109" i="84"/>
  <c r="BS109" i="84"/>
  <c r="BR109" i="84"/>
  <c r="BQ109" i="84"/>
  <c r="BP109" i="84"/>
  <c r="BO109" i="84"/>
  <c r="BN109" i="84"/>
  <c r="BM109" i="84"/>
  <c r="BL109" i="84"/>
  <c r="BK109" i="84"/>
  <c r="BJ109" i="84"/>
  <c r="BI109" i="84"/>
  <c r="BH109" i="84"/>
  <c r="BG109" i="84"/>
  <c r="BF109" i="84"/>
  <c r="BE109" i="84"/>
  <c r="BD109" i="84"/>
  <c r="BC109" i="84"/>
  <c r="BB109" i="84"/>
  <c r="BA109" i="84"/>
  <c r="AZ109" i="84"/>
  <c r="AY109" i="84"/>
  <c r="AX109" i="84"/>
  <c r="CL108" i="84"/>
  <c r="CK108" i="84"/>
  <c r="CJ108" i="84"/>
  <c r="CI108" i="84"/>
  <c r="CH108" i="84"/>
  <c r="CG108" i="84"/>
  <c r="CF108" i="84"/>
  <c r="CE108" i="84"/>
  <c r="CD108" i="84"/>
  <c r="CC108" i="84"/>
  <c r="CB108" i="84"/>
  <c r="CA108" i="84"/>
  <c r="BZ108" i="84"/>
  <c r="BY108" i="84"/>
  <c r="BX108" i="84"/>
  <c r="BW108" i="84"/>
  <c r="BV108" i="84"/>
  <c r="BU108" i="84"/>
  <c r="BT108" i="84"/>
  <c r="BS108" i="84"/>
  <c r="BR108" i="84"/>
  <c r="BQ108" i="84"/>
  <c r="BP108" i="84"/>
  <c r="BO108" i="84"/>
  <c r="BN108" i="84"/>
  <c r="BM108" i="84"/>
  <c r="BL108" i="84"/>
  <c r="BK108" i="84"/>
  <c r="BJ108" i="84"/>
  <c r="BI108" i="84"/>
  <c r="BH108" i="84"/>
  <c r="BG108" i="84"/>
  <c r="BF108" i="84"/>
  <c r="BE108" i="84"/>
  <c r="BD108" i="84"/>
  <c r="BC108" i="84"/>
  <c r="BB108" i="84"/>
  <c r="BA108" i="84"/>
  <c r="AZ108" i="84"/>
  <c r="AY108" i="84"/>
  <c r="AX108" i="84"/>
  <c r="CL106" i="84"/>
  <c r="CK106" i="84"/>
  <c r="CJ106" i="84"/>
  <c r="CI106" i="84"/>
  <c r="CH106" i="84"/>
  <c r="CG106" i="84"/>
  <c r="CF106" i="84"/>
  <c r="CE106" i="84"/>
  <c r="CD106" i="84"/>
  <c r="CC106" i="84"/>
  <c r="CB106" i="84"/>
  <c r="CA106" i="84"/>
  <c r="BZ106" i="84"/>
  <c r="BY106" i="84"/>
  <c r="BX106" i="84"/>
  <c r="BW106" i="84"/>
  <c r="BV106" i="84"/>
  <c r="BU106" i="84"/>
  <c r="BT106" i="84"/>
  <c r="BS106" i="84"/>
  <c r="BR106" i="84"/>
  <c r="BQ106" i="84"/>
  <c r="BP106" i="84"/>
  <c r="BO106" i="84"/>
  <c r="BN106" i="84"/>
  <c r="BM106" i="84"/>
  <c r="BL106" i="84"/>
  <c r="BK106" i="84"/>
  <c r="BJ106" i="84"/>
  <c r="BI106" i="84"/>
  <c r="BH106" i="84"/>
  <c r="BG106" i="84"/>
  <c r="BF106" i="84"/>
  <c r="BE106" i="84"/>
  <c r="BD106" i="84"/>
  <c r="BC106" i="84"/>
  <c r="BB106" i="84"/>
  <c r="BA106" i="84"/>
  <c r="AZ106" i="84"/>
  <c r="AY106" i="84"/>
  <c r="AX106" i="84"/>
  <c r="CL105" i="84"/>
  <c r="CK105" i="84"/>
  <c r="CJ105" i="84"/>
  <c r="CI105" i="84"/>
  <c r="CH105" i="84"/>
  <c r="CG105" i="84"/>
  <c r="CF105" i="84"/>
  <c r="CE105" i="84"/>
  <c r="CD105" i="84"/>
  <c r="CC105" i="84"/>
  <c r="CB105" i="84"/>
  <c r="CA105" i="84"/>
  <c r="BZ105" i="84"/>
  <c r="BY105" i="84"/>
  <c r="BX105" i="84"/>
  <c r="BW105" i="84"/>
  <c r="BV105" i="84"/>
  <c r="BU105" i="84"/>
  <c r="BT105" i="84"/>
  <c r="BS105" i="84"/>
  <c r="BR105" i="84"/>
  <c r="BQ105" i="84"/>
  <c r="BP105" i="84"/>
  <c r="BO105" i="84"/>
  <c r="BN105" i="84"/>
  <c r="BM105" i="84"/>
  <c r="BL105" i="84"/>
  <c r="BK105" i="84"/>
  <c r="BJ105" i="84"/>
  <c r="BI105" i="84"/>
  <c r="BH105" i="84"/>
  <c r="BG105" i="84"/>
  <c r="BF105" i="84"/>
  <c r="BE105" i="84"/>
  <c r="BD105" i="84"/>
  <c r="BC105" i="84"/>
  <c r="BB105" i="84"/>
  <c r="BA105" i="84"/>
  <c r="AZ105" i="84"/>
  <c r="AY105" i="84"/>
  <c r="AX105" i="84"/>
  <c r="CL104" i="84"/>
  <c r="CK104" i="84"/>
  <c r="CJ104" i="84"/>
  <c r="CI104" i="84"/>
  <c r="CH104" i="84"/>
  <c r="CG104" i="84"/>
  <c r="CF104" i="84"/>
  <c r="CE104" i="84"/>
  <c r="CD104" i="84"/>
  <c r="CC104" i="84"/>
  <c r="CB104" i="84"/>
  <c r="CA104" i="84"/>
  <c r="BZ104" i="84"/>
  <c r="BY104" i="84"/>
  <c r="BX104" i="84"/>
  <c r="BW104" i="84"/>
  <c r="BV104" i="84"/>
  <c r="BU104" i="84"/>
  <c r="BT104" i="84"/>
  <c r="BS104" i="84"/>
  <c r="BR104" i="84"/>
  <c r="BQ104" i="84"/>
  <c r="BP104" i="84"/>
  <c r="BO104" i="84"/>
  <c r="BN104" i="84"/>
  <c r="BM104" i="84"/>
  <c r="BL104" i="84"/>
  <c r="BK104" i="84"/>
  <c r="BJ104" i="84"/>
  <c r="BI104" i="84"/>
  <c r="BH104" i="84"/>
  <c r="BG104" i="84"/>
  <c r="BF104" i="84"/>
  <c r="BE104" i="84"/>
  <c r="BD104" i="84"/>
  <c r="BC104" i="84"/>
  <c r="BB104" i="84"/>
  <c r="BA104" i="84"/>
  <c r="AZ104" i="84"/>
  <c r="AY104" i="84"/>
  <c r="AX104" i="84"/>
  <c r="CL102" i="84"/>
  <c r="CK102" i="84"/>
  <c r="CJ102" i="84"/>
  <c r="CI102" i="84"/>
  <c r="CH102" i="84"/>
  <c r="CG102" i="84"/>
  <c r="CF102" i="84"/>
  <c r="CE102" i="84"/>
  <c r="CD102" i="84"/>
  <c r="CC102" i="84"/>
  <c r="CB102" i="84"/>
  <c r="CA102" i="84"/>
  <c r="BZ102" i="84"/>
  <c r="BY102" i="84"/>
  <c r="BX102" i="84"/>
  <c r="BW102" i="84"/>
  <c r="BV102" i="84"/>
  <c r="BU102" i="84"/>
  <c r="BT102" i="84"/>
  <c r="BS102" i="84"/>
  <c r="BR102" i="84"/>
  <c r="BQ102" i="84"/>
  <c r="BP102" i="84"/>
  <c r="BO102" i="84"/>
  <c r="BN102" i="84"/>
  <c r="BM102" i="84"/>
  <c r="BL102" i="84"/>
  <c r="BK102" i="84"/>
  <c r="BJ102" i="84"/>
  <c r="BI102" i="84"/>
  <c r="BH102" i="84"/>
  <c r="BG102" i="84"/>
  <c r="BF102" i="84"/>
  <c r="BE102" i="84"/>
  <c r="BD102" i="84"/>
  <c r="BC102" i="84"/>
  <c r="BB102" i="84"/>
  <c r="BA102" i="84"/>
  <c r="AZ102" i="84"/>
  <c r="AY102" i="84"/>
  <c r="AX102" i="84"/>
  <c r="CL101" i="84"/>
  <c r="CK101" i="84"/>
  <c r="CJ101" i="84"/>
  <c r="CI101" i="84"/>
  <c r="CH101" i="84"/>
  <c r="CG101" i="84"/>
  <c r="CF101" i="84"/>
  <c r="CE101" i="84"/>
  <c r="CD101" i="84"/>
  <c r="CC101" i="84"/>
  <c r="CB101" i="84"/>
  <c r="CA101" i="84"/>
  <c r="BZ101" i="84"/>
  <c r="BY101" i="84"/>
  <c r="BX101" i="84"/>
  <c r="BW101" i="84"/>
  <c r="BV101" i="84"/>
  <c r="BU101" i="84"/>
  <c r="BT101" i="84"/>
  <c r="BS101" i="84"/>
  <c r="BR101" i="84"/>
  <c r="BQ101" i="84"/>
  <c r="BP101" i="84"/>
  <c r="BO101" i="84"/>
  <c r="BN101" i="84"/>
  <c r="BM101" i="84"/>
  <c r="BL101" i="84"/>
  <c r="BK101" i="84"/>
  <c r="BJ101" i="84"/>
  <c r="BI101" i="84"/>
  <c r="BH101" i="84"/>
  <c r="BG101" i="84"/>
  <c r="BF101" i="84"/>
  <c r="BE101" i="84"/>
  <c r="BD101" i="84"/>
  <c r="BC101" i="84"/>
  <c r="BB101" i="84"/>
  <c r="BA101" i="84"/>
  <c r="AZ101" i="84"/>
  <c r="AY101" i="84"/>
  <c r="AX101" i="84"/>
  <c r="CL100" i="84"/>
  <c r="CK100" i="84"/>
  <c r="CJ100" i="84"/>
  <c r="CI100" i="84"/>
  <c r="CH100" i="84"/>
  <c r="CG100" i="84"/>
  <c r="CF100" i="84"/>
  <c r="CE100" i="84"/>
  <c r="CD100" i="84"/>
  <c r="CC100" i="84"/>
  <c r="CB100" i="84"/>
  <c r="CA100" i="84"/>
  <c r="BZ100" i="84"/>
  <c r="BY100" i="84"/>
  <c r="BX100" i="84"/>
  <c r="BW100" i="84"/>
  <c r="BV100" i="84"/>
  <c r="BU100" i="84"/>
  <c r="BT100" i="84"/>
  <c r="BS100" i="84"/>
  <c r="BR100" i="84"/>
  <c r="BQ100" i="84"/>
  <c r="BP100" i="84"/>
  <c r="BO100" i="84"/>
  <c r="BN100" i="84"/>
  <c r="BM100" i="84"/>
  <c r="BL100" i="84"/>
  <c r="BK100" i="84"/>
  <c r="BJ100" i="84"/>
  <c r="BI100" i="84"/>
  <c r="BH100" i="84"/>
  <c r="BG100" i="84"/>
  <c r="BF100" i="84"/>
  <c r="BE100" i="84"/>
  <c r="BD100" i="84"/>
  <c r="BC100" i="84"/>
  <c r="BB100" i="84"/>
  <c r="BA100" i="84"/>
  <c r="AZ100" i="84"/>
  <c r="AY100" i="84"/>
  <c r="AX100" i="84"/>
  <c r="AW115" i="84"/>
  <c r="AW114" i="84"/>
  <c r="AW112" i="84"/>
  <c r="AW110" i="84"/>
  <c r="AW109" i="84"/>
  <c r="AW108" i="84"/>
  <c r="AW106" i="84"/>
  <c r="AW105" i="84"/>
  <c r="AW104" i="84"/>
  <c r="AW102" i="84"/>
  <c r="AW101" i="84"/>
  <c r="AW100" i="84"/>
  <c r="CL75" i="84"/>
  <c r="CK75" i="84"/>
  <c r="CJ75" i="84"/>
  <c r="CI75" i="84"/>
  <c r="CH75" i="84"/>
  <c r="CG75" i="84"/>
  <c r="CF75" i="84"/>
  <c r="CE75" i="84"/>
  <c r="CD75" i="84"/>
  <c r="CC75" i="84"/>
  <c r="CB75" i="84"/>
  <c r="CA75" i="84"/>
  <c r="BZ75" i="84"/>
  <c r="BY75" i="84"/>
  <c r="BX75" i="84"/>
  <c r="BW75" i="84"/>
  <c r="BV75" i="84"/>
  <c r="BU75" i="84"/>
  <c r="BT75" i="84"/>
  <c r="BS75" i="84"/>
  <c r="BR75" i="84"/>
  <c r="BQ75" i="84"/>
  <c r="BP75" i="84"/>
  <c r="BO75" i="84"/>
  <c r="BN75" i="84"/>
  <c r="BM75" i="84"/>
  <c r="BL75" i="84"/>
  <c r="BK75" i="84"/>
  <c r="BJ75" i="84"/>
  <c r="BI75" i="84"/>
  <c r="BH75" i="84"/>
  <c r="BG75" i="84"/>
  <c r="BF75" i="84"/>
  <c r="BE75" i="84"/>
  <c r="BD75" i="84"/>
  <c r="BC75" i="84"/>
  <c r="BB75" i="84"/>
  <c r="BA75" i="84"/>
  <c r="AZ75" i="84"/>
  <c r="AY75" i="84"/>
  <c r="AX75" i="84"/>
  <c r="AW75" i="84"/>
  <c r="CL74" i="84"/>
  <c r="CK74" i="84"/>
  <c r="CJ74" i="84"/>
  <c r="CI74" i="84"/>
  <c r="CH74" i="84"/>
  <c r="CG74" i="84"/>
  <c r="CF74" i="84"/>
  <c r="CE74" i="84"/>
  <c r="CD74" i="84"/>
  <c r="CC74" i="84"/>
  <c r="CB74" i="84"/>
  <c r="CA74" i="84"/>
  <c r="BZ74" i="84"/>
  <c r="BY74" i="84"/>
  <c r="BX74" i="84"/>
  <c r="BW74" i="84"/>
  <c r="BV74" i="84"/>
  <c r="BU74" i="84"/>
  <c r="BT74" i="84"/>
  <c r="BS74" i="84"/>
  <c r="BR74" i="84"/>
  <c r="BQ74" i="84"/>
  <c r="BP74" i="84"/>
  <c r="BO74" i="84"/>
  <c r="BN74" i="84"/>
  <c r="BM74" i="84"/>
  <c r="BL74" i="84"/>
  <c r="BK74" i="84"/>
  <c r="BJ74" i="84"/>
  <c r="BI74" i="84"/>
  <c r="BH74" i="84"/>
  <c r="BG74" i="84"/>
  <c r="BF74" i="84"/>
  <c r="BE74" i="84"/>
  <c r="BD74" i="84"/>
  <c r="BC74" i="84"/>
  <c r="BB74" i="84"/>
  <c r="BA74" i="84"/>
  <c r="AZ74" i="84"/>
  <c r="AY74" i="84"/>
  <c r="AX74" i="84"/>
  <c r="AW74" i="84"/>
  <c r="CL72" i="84"/>
  <c r="CK72" i="84"/>
  <c r="CJ72" i="84"/>
  <c r="CI72" i="84"/>
  <c r="CH72" i="84"/>
  <c r="CG72" i="84"/>
  <c r="CF72" i="84"/>
  <c r="CE72" i="84"/>
  <c r="CD72" i="84"/>
  <c r="CC72" i="84"/>
  <c r="CB72" i="84"/>
  <c r="CA72" i="84"/>
  <c r="BZ72" i="84"/>
  <c r="BY72" i="84"/>
  <c r="BX72" i="84"/>
  <c r="BW72" i="84"/>
  <c r="BV72" i="84"/>
  <c r="BU72" i="84"/>
  <c r="BT72" i="84"/>
  <c r="BS72" i="84"/>
  <c r="BR72" i="84"/>
  <c r="BQ72" i="84"/>
  <c r="BP72" i="84"/>
  <c r="BO72" i="84"/>
  <c r="BN72" i="84"/>
  <c r="BM72" i="84"/>
  <c r="BL72" i="84"/>
  <c r="BK72" i="84"/>
  <c r="BJ72" i="84"/>
  <c r="BI72" i="84"/>
  <c r="BH72" i="84"/>
  <c r="BG72" i="84"/>
  <c r="BF72" i="84"/>
  <c r="BE72" i="84"/>
  <c r="BD72" i="84"/>
  <c r="BC72" i="84"/>
  <c r="BB72" i="84"/>
  <c r="BA72" i="84"/>
  <c r="AZ72" i="84"/>
  <c r="AY72" i="84"/>
  <c r="AX72" i="84"/>
  <c r="AW72" i="84"/>
  <c r="CL70" i="84"/>
  <c r="CK70" i="84"/>
  <c r="CJ70" i="84"/>
  <c r="CI70" i="84"/>
  <c r="CH70" i="84"/>
  <c r="CG70" i="84"/>
  <c r="CF70" i="84"/>
  <c r="CE70" i="84"/>
  <c r="CD70" i="84"/>
  <c r="CC70" i="84"/>
  <c r="CB70" i="84"/>
  <c r="CA70" i="84"/>
  <c r="BZ70" i="84"/>
  <c r="BY70" i="84"/>
  <c r="BX70" i="84"/>
  <c r="BW70" i="84"/>
  <c r="BV70" i="84"/>
  <c r="BU70" i="84"/>
  <c r="BT70" i="84"/>
  <c r="BS70" i="84"/>
  <c r="BR70" i="84"/>
  <c r="BQ70" i="84"/>
  <c r="BP70" i="84"/>
  <c r="BO70" i="84"/>
  <c r="BN70" i="84"/>
  <c r="BM70" i="84"/>
  <c r="BL70" i="84"/>
  <c r="BK70" i="84"/>
  <c r="BJ70" i="84"/>
  <c r="BI70" i="84"/>
  <c r="BH70" i="84"/>
  <c r="BG70" i="84"/>
  <c r="BF70" i="84"/>
  <c r="BE70" i="84"/>
  <c r="BD70" i="84"/>
  <c r="BC70" i="84"/>
  <c r="BB70" i="84"/>
  <c r="BA70" i="84"/>
  <c r="AZ70" i="84"/>
  <c r="AY70" i="84"/>
  <c r="AX70" i="84"/>
  <c r="AW70" i="84"/>
  <c r="CL69" i="84"/>
  <c r="CK69" i="84"/>
  <c r="CJ69" i="84"/>
  <c r="CI69" i="84"/>
  <c r="CH69" i="84"/>
  <c r="CG69" i="84"/>
  <c r="CF69" i="84"/>
  <c r="CE69" i="84"/>
  <c r="CD69" i="84"/>
  <c r="CC69" i="84"/>
  <c r="CB69" i="84"/>
  <c r="CA69" i="84"/>
  <c r="BZ69" i="84"/>
  <c r="BY69" i="84"/>
  <c r="BX69" i="84"/>
  <c r="BW69" i="84"/>
  <c r="BV69" i="84"/>
  <c r="BU69" i="84"/>
  <c r="BT69" i="84"/>
  <c r="BS69" i="84"/>
  <c r="BR69" i="84"/>
  <c r="BQ69" i="84"/>
  <c r="BP69" i="84"/>
  <c r="BO69" i="84"/>
  <c r="BN69" i="84"/>
  <c r="BM69" i="84"/>
  <c r="BL69" i="84"/>
  <c r="BK69" i="84"/>
  <c r="BJ69" i="84"/>
  <c r="BI69" i="84"/>
  <c r="BH69" i="84"/>
  <c r="BG69" i="84"/>
  <c r="BF69" i="84"/>
  <c r="BE69" i="84"/>
  <c r="BD69" i="84"/>
  <c r="BC69" i="84"/>
  <c r="BB69" i="84"/>
  <c r="BA69" i="84"/>
  <c r="AZ69" i="84"/>
  <c r="AY69" i="84"/>
  <c r="AX69" i="84"/>
  <c r="AW69" i="84"/>
  <c r="CL68" i="84"/>
  <c r="CK68" i="84"/>
  <c r="CJ68" i="84"/>
  <c r="CI68" i="84"/>
  <c r="CH68" i="84"/>
  <c r="CG68" i="84"/>
  <c r="CF68" i="84"/>
  <c r="CE68" i="84"/>
  <c r="CD68" i="84"/>
  <c r="CC68" i="84"/>
  <c r="CB68" i="84"/>
  <c r="CA68" i="84"/>
  <c r="BZ68" i="84"/>
  <c r="BY68" i="84"/>
  <c r="BX68" i="84"/>
  <c r="BW68" i="84"/>
  <c r="BV68" i="84"/>
  <c r="BU68" i="84"/>
  <c r="BT68" i="84"/>
  <c r="BS68" i="84"/>
  <c r="BR68" i="84"/>
  <c r="BQ68" i="84"/>
  <c r="BP68" i="84"/>
  <c r="BO68" i="84"/>
  <c r="BN68" i="84"/>
  <c r="BM68" i="84"/>
  <c r="BL68" i="84"/>
  <c r="BK68" i="84"/>
  <c r="BJ68" i="84"/>
  <c r="BI68" i="84"/>
  <c r="BH68" i="84"/>
  <c r="BG68" i="84"/>
  <c r="BF68" i="84"/>
  <c r="BE68" i="84"/>
  <c r="BD68" i="84"/>
  <c r="BC68" i="84"/>
  <c r="BB68" i="84"/>
  <c r="BA68" i="84"/>
  <c r="AZ68" i="84"/>
  <c r="AY68" i="84"/>
  <c r="AX68" i="84"/>
  <c r="AW68" i="84"/>
  <c r="CL66" i="84"/>
  <c r="CK66" i="84"/>
  <c r="CJ66" i="84"/>
  <c r="CI66" i="84"/>
  <c r="CH66" i="84"/>
  <c r="CG66" i="84"/>
  <c r="CF66" i="84"/>
  <c r="CE66" i="84"/>
  <c r="CD66" i="84"/>
  <c r="CC66" i="84"/>
  <c r="CB66" i="84"/>
  <c r="CA66" i="84"/>
  <c r="BZ66" i="84"/>
  <c r="BY66" i="84"/>
  <c r="BX66" i="84"/>
  <c r="BW66" i="84"/>
  <c r="BV66" i="84"/>
  <c r="BU66" i="84"/>
  <c r="BT66" i="84"/>
  <c r="BS66" i="84"/>
  <c r="BR66" i="84"/>
  <c r="BQ66" i="84"/>
  <c r="BP66" i="84"/>
  <c r="BO66" i="84"/>
  <c r="BN66" i="84"/>
  <c r="BM66" i="84"/>
  <c r="BL66" i="84"/>
  <c r="BK66" i="84"/>
  <c r="BJ66" i="84"/>
  <c r="BI66" i="84"/>
  <c r="BH66" i="84"/>
  <c r="BG66" i="84"/>
  <c r="BF66" i="84"/>
  <c r="BE66" i="84"/>
  <c r="BD66" i="84"/>
  <c r="BC66" i="84"/>
  <c r="BB66" i="84"/>
  <c r="BA66" i="84"/>
  <c r="AZ66" i="84"/>
  <c r="AY66" i="84"/>
  <c r="AX66" i="84"/>
  <c r="AW66" i="84"/>
  <c r="CL65" i="84"/>
  <c r="CK65" i="84"/>
  <c r="CJ65" i="84"/>
  <c r="CI65" i="84"/>
  <c r="CH65" i="84"/>
  <c r="CG65" i="84"/>
  <c r="CF65" i="84"/>
  <c r="CE65" i="84"/>
  <c r="CD65" i="84"/>
  <c r="CC65" i="84"/>
  <c r="CB65" i="84"/>
  <c r="CA65" i="84"/>
  <c r="BZ65" i="84"/>
  <c r="BY65" i="84"/>
  <c r="BX65" i="84"/>
  <c r="BW65" i="84"/>
  <c r="BV65" i="84"/>
  <c r="BU65" i="84"/>
  <c r="BT65" i="84"/>
  <c r="BS65" i="84"/>
  <c r="BR65" i="84"/>
  <c r="BQ65" i="84"/>
  <c r="BP65" i="84"/>
  <c r="BO65" i="84"/>
  <c r="BN65" i="84"/>
  <c r="BM65" i="84"/>
  <c r="BL65" i="84"/>
  <c r="BK65" i="84"/>
  <c r="BJ65" i="84"/>
  <c r="BI65" i="84"/>
  <c r="BH65" i="84"/>
  <c r="BG65" i="84"/>
  <c r="BF65" i="84"/>
  <c r="BE65" i="84"/>
  <c r="BD65" i="84"/>
  <c r="BC65" i="84"/>
  <c r="BB65" i="84"/>
  <c r="BA65" i="84"/>
  <c r="AZ65" i="84"/>
  <c r="AY65" i="84"/>
  <c r="AX65" i="84"/>
  <c r="AW65" i="84"/>
  <c r="CL64" i="84"/>
  <c r="CK64" i="84"/>
  <c r="CJ64" i="84"/>
  <c r="CI64" i="84"/>
  <c r="CH64" i="84"/>
  <c r="CG64" i="84"/>
  <c r="CF64" i="84"/>
  <c r="CE64" i="84"/>
  <c r="CD64" i="84"/>
  <c r="CC64" i="84"/>
  <c r="CB64" i="84"/>
  <c r="CA64" i="84"/>
  <c r="BZ64" i="84"/>
  <c r="BY64" i="84"/>
  <c r="BX64" i="84"/>
  <c r="BW64" i="84"/>
  <c r="BV64" i="84"/>
  <c r="BU64" i="84"/>
  <c r="BT64" i="84"/>
  <c r="BS64" i="84"/>
  <c r="BR64" i="84"/>
  <c r="BQ64" i="84"/>
  <c r="BP64" i="84"/>
  <c r="BO64" i="84"/>
  <c r="BN64" i="84"/>
  <c r="BM64" i="84"/>
  <c r="BL64" i="84"/>
  <c r="BK64" i="84"/>
  <c r="BJ64" i="84"/>
  <c r="BI64" i="84"/>
  <c r="BH64" i="84"/>
  <c r="BG64" i="84"/>
  <c r="BF64" i="84"/>
  <c r="BE64" i="84"/>
  <c r="BD64" i="84"/>
  <c r="BC64" i="84"/>
  <c r="BB64" i="84"/>
  <c r="BA64" i="84"/>
  <c r="AZ64" i="84"/>
  <c r="AY64" i="84"/>
  <c r="AX64" i="84"/>
  <c r="AW64" i="84"/>
  <c r="CL62" i="84"/>
  <c r="CK62" i="84"/>
  <c r="CJ62" i="84"/>
  <c r="CI62" i="84"/>
  <c r="CH62" i="84"/>
  <c r="CG62" i="84"/>
  <c r="CF62" i="84"/>
  <c r="CE62" i="84"/>
  <c r="CD62" i="84"/>
  <c r="CC62" i="84"/>
  <c r="CB62" i="84"/>
  <c r="CA62" i="84"/>
  <c r="BZ62" i="84"/>
  <c r="BY62" i="84"/>
  <c r="BX62" i="84"/>
  <c r="BW62" i="84"/>
  <c r="BV62" i="84"/>
  <c r="BU62" i="84"/>
  <c r="BT62" i="84"/>
  <c r="BS62" i="84"/>
  <c r="BR62" i="84"/>
  <c r="BQ62" i="84"/>
  <c r="BP62" i="84"/>
  <c r="BO62" i="84"/>
  <c r="BN62" i="84"/>
  <c r="BM62" i="84"/>
  <c r="BL62" i="84"/>
  <c r="BK62" i="84"/>
  <c r="BJ62" i="84"/>
  <c r="BI62" i="84"/>
  <c r="BH62" i="84"/>
  <c r="BG62" i="84"/>
  <c r="BF62" i="84"/>
  <c r="BE62" i="84"/>
  <c r="BD62" i="84"/>
  <c r="BC62" i="84"/>
  <c r="BB62" i="84"/>
  <c r="BA62" i="84"/>
  <c r="AZ62" i="84"/>
  <c r="AY62" i="84"/>
  <c r="AX62" i="84"/>
  <c r="AW62" i="84"/>
  <c r="CL61" i="84"/>
  <c r="CK61" i="84"/>
  <c r="CJ61" i="84"/>
  <c r="CI61" i="84"/>
  <c r="CH61" i="84"/>
  <c r="CG61" i="84"/>
  <c r="CF61" i="84"/>
  <c r="CE61" i="84"/>
  <c r="CD61" i="84"/>
  <c r="CC61" i="84"/>
  <c r="CB61" i="84"/>
  <c r="CA61" i="84"/>
  <c r="BZ61" i="84"/>
  <c r="BY61" i="84"/>
  <c r="BX61" i="84"/>
  <c r="BW61" i="84"/>
  <c r="BV61" i="84"/>
  <c r="BU61" i="84"/>
  <c r="BT61" i="84"/>
  <c r="BS61" i="84"/>
  <c r="BR61" i="84"/>
  <c r="BQ61" i="84"/>
  <c r="BP61" i="84"/>
  <c r="BO61" i="84"/>
  <c r="BN61" i="84"/>
  <c r="BM61" i="84"/>
  <c r="BL61" i="84"/>
  <c r="BK61" i="84"/>
  <c r="BJ61" i="84"/>
  <c r="BI61" i="84"/>
  <c r="BH61" i="84"/>
  <c r="BG61" i="84"/>
  <c r="BF61" i="84"/>
  <c r="BE61" i="84"/>
  <c r="BD61" i="84"/>
  <c r="BC61" i="84"/>
  <c r="BB61" i="84"/>
  <c r="BA61" i="84"/>
  <c r="AZ61" i="84"/>
  <c r="AY61" i="84"/>
  <c r="AX61" i="84"/>
  <c r="AW61" i="84"/>
  <c r="CL60" i="84"/>
  <c r="CK60" i="84"/>
  <c r="CJ60" i="84"/>
  <c r="CI60" i="84"/>
  <c r="CH60" i="84"/>
  <c r="CG60" i="84"/>
  <c r="CF60" i="84"/>
  <c r="CE60" i="84"/>
  <c r="CD60" i="84"/>
  <c r="CC60" i="84"/>
  <c r="CB60" i="84"/>
  <c r="CA60" i="84"/>
  <c r="BZ60" i="84"/>
  <c r="BY60" i="84"/>
  <c r="BX60" i="84"/>
  <c r="BW60" i="84"/>
  <c r="BV60" i="84"/>
  <c r="BU60" i="84"/>
  <c r="BT60" i="84"/>
  <c r="BS60" i="84"/>
  <c r="BR60" i="84"/>
  <c r="BQ60" i="84"/>
  <c r="BP60" i="84"/>
  <c r="BO60" i="84"/>
  <c r="BN60" i="84"/>
  <c r="BM60" i="84"/>
  <c r="BL60" i="84"/>
  <c r="BK60" i="84"/>
  <c r="BJ60" i="84"/>
  <c r="BI60" i="84"/>
  <c r="BH60" i="84"/>
  <c r="BG60" i="84"/>
  <c r="BF60" i="84"/>
  <c r="BE60" i="84"/>
  <c r="BD60" i="84"/>
  <c r="BC60" i="84"/>
  <c r="BB60" i="84"/>
  <c r="BA60" i="84"/>
  <c r="AZ60" i="84"/>
  <c r="AY60" i="84"/>
  <c r="AX60" i="84"/>
  <c r="AW60" i="84"/>
  <c r="C117" i="21" l="1"/>
  <c r="BG197" i="84"/>
  <c r="BG194" i="84"/>
  <c r="BH183" i="84"/>
  <c r="BH197" i="84"/>
  <c r="BG184" i="84"/>
  <c r="BH194" i="84"/>
  <c r="BG183" i="84"/>
  <c r="BG190" i="84"/>
  <c r="BH190" i="84"/>
  <c r="BH184" i="84"/>
  <c r="BG191" i="84"/>
  <c r="BG182" i="84"/>
  <c r="BH191" i="84"/>
  <c r="D11" i="88" l="1"/>
  <c r="C10" i="88"/>
  <c r="T11" i="88"/>
  <c r="S11" i="88"/>
  <c r="AH11" i="88"/>
  <c r="AI11" i="88"/>
  <c r="CL32" i="84"/>
  <c r="CK32" i="84"/>
  <c r="CJ32" i="84"/>
  <c r="CI32" i="84"/>
  <c r="CH32" i="84"/>
  <c r="CG32" i="84"/>
  <c r="CF32" i="84"/>
  <c r="CE32" i="84"/>
  <c r="CD32" i="84"/>
  <c r="CC32" i="84"/>
  <c r="CB32" i="84"/>
  <c r="CA32" i="84"/>
  <c r="BZ32" i="84"/>
  <c r="BY32" i="84"/>
  <c r="BX32" i="84"/>
  <c r="BW32" i="84"/>
  <c r="BV32" i="84"/>
  <c r="BU32" i="84"/>
  <c r="BT32" i="84"/>
  <c r="BS32" i="84"/>
  <c r="BR32" i="84"/>
  <c r="BQ32" i="84"/>
  <c r="BP32" i="84"/>
  <c r="BO32" i="84"/>
  <c r="BN32" i="84"/>
  <c r="BM32" i="84"/>
  <c r="BL32" i="84"/>
  <c r="BK32" i="84"/>
  <c r="BJ32" i="84"/>
  <c r="BI32" i="84"/>
  <c r="BH32" i="84"/>
  <c r="BG32" i="84"/>
  <c r="BF32" i="84"/>
  <c r="BE32" i="84"/>
  <c r="BD32" i="84"/>
  <c r="BC32" i="84"/>
  <c r="BB32" i="84"/>
  <c r="BA32" i="84"/>
  <c r="AZ32" i="84"/>
  <c r="AY32" i="84"/>
  <c r="AX32" i="84"/>
  <c r="AW32" i="84"/>
  <c r="CL31" i="84"/>
  <c r="CK31" i="84"/>
  <c r="CJ31" i="84"/>
  <c r="CI31" i="84"/>
  <c r="CH31" i="84"/>
  <c r="CG31" i="84"/>
  <c r="CF31" i="84"/>
  <c r="CE31" i="84"/>
  <c r="CD31" i="84"/>
  <c r="CC31" i="84"/>
  <c r="CB31" i="84"/>
  <c r="CA31" i="84"/>
  <c r="BZ31" i="84"/>
  <c r="BY31" i="84"/>
  <c r="BX31" i="84"/>
  <c r="BW31" i="84"/>
  <c r="BV31" i="84"/>
  <c r="BU31" i="84"/>
  <c r="BT31" i="84"/>
  <c r="BS31" i="84"/>
  <c r="BR31" i="84"/>
  <c r="BQ31" i="84"/>
  <c r="BP31" i="84"/>
  <c r="BO31" i="84"/>
  <c r="BN31" i="84"/>
  <c r="BM31" i="84"/>
  <c r="BL31" i="84"/>
  <c r="BK31" i="84"/>
  <c r="BJ31" i="84"/>
  <c r="BI31" i="84"/>
  <c r="BH31" i="84"/>
  <c r="BG31" i="84"/>
  <c r="BF31" i="84"/>
  <c r="BE31" i="84"/>
  <c r="BD31" i="84"/>
  <c r="BC31" i="84"/>
  <c r="BB31" i="84"/>
  <c r="BA31" i="84"/>
  <c r="AZ31" i="84"/>
  <c r="AY31" i="84"/>
  <c r="AX31" i="84"/>
  <c r="CL30" i="84"/>
  <c r="CK30" i="84"/>
  <c r="CJ30" i="84"/>
  <c r="CI30" i="84"/>
  <c r="CH30" i="84"/>
  <c r="CG30" i="84"/>
  <c r="CF30" i="84"/>
  <c r="CE30" i="84"/>
  <c r="CD30" i="84"/>
  <c r="CC30" i="84"/>
  <c r="CB30" i="84"/>
  <c r="CA30" i="84"/>
  <c r="BZ30" i="84"/>
  <c r="BY30" i="84"/>
  <c r="BX30" i="84"/>
  <c r="BW30" i="84"/>
  <c r="BV30" i="84"/>
  <c r="BU30" i="84"/>
  <c r="BT30" i="84"/>
  <c r="BS30" i="84"/>
  <c r="BR30" i="84"/>
  <c r="BQ30" i="84"/>
  <c r="BP30" i="84"/>
  <c r="BO30" i="84"/>
  <c r="BN30" i="84"/>
  <c r="BM30" i="84"/>
  <c r="BL30" i="84"/>
  <c r="BK30" i="84"/>
  <c r="BJ30" i="84"/>
  <c r="BI30" i="84"/>
  <c r="BH30" i="84"/>
  <c r="BG30" i="84"/>
  <c r="BF30" i="84"/>
  <c r="BE30" i="84"/>
  <c r="BD30" i="84"/>
  <c r="BC30" i="84"/>
  <c r="BB30" i="84"/>
  <c r="BA30" i="84"/>
  <c r="AZ30" i="84"/>
  <c r="AY30" i="84"/>
  <c r="AX30" i="84"/>
  <c r="AW30" i="84"/>
  <c r="AW31" i="84"/>
  <c r="CL28" i="84"/>
  <c r="CK28" i="84"/>
  <c r="CJ28" i="84"/>
  <c r="CI28" i="84"/>
  <c r="CH28" i="84"/>
  <c r="CG28" i="84"/>
  <c r="CF28" i="84"/>
  <c r="CE28" i="84"/>
  <c r="CD28" i="84"/>
  <c r="CC28" i="84"/>
  <c r="CB28" i="84"/>
  <c r="CA28" i="84"/>
  <c r="BZ28" i="84"/>
  <c r="BY28" i="84"/>
  <c r="BX28" i="84"/>
  <c r="BW28" i="84"/>
  <c r="BV28" i="84"/>
  <c r="BU28" i="84"/>
  <c r="BT28" i="84"/>
  <c r="BS28" i="84"/>
  <c r="BR28" i="84"/>
  <c r="BQ28" i="84"/>
  <c r="BP28" i="84"/>
  <c r="BO28" i="84"/>
  <c r="BN28" i="84"/>
  <c r="BM28" i="84"/>
  <c r="BL28" i="84"/>
  <c r="BK28" i="84"/>
  <c r="BJ28" i="84"/>
  <c r="BI28" i="84"/>
  <c r="BH28" i="84"/>
  <c r="BG28" i="84"/>
  <c r="BF28" i="84"/>
  <c r="BE28" i="84"/>
  <c r="BD28" i="84"/>
  <c r="BC28" i="84"/>
  <c r="BB28" i="84"/>
  <c r="BA28" i="84"/>
  <c r="AZ28" i="84"/>
  <c r="AY28" i="84"/>
  <c r="AX28" i="84"/>
  <c r="AW28" i="84"/>
  <c r="CL26" i="84"/>
  <c r="CK26" i="84"/>
  <c r="CJ26" i="84"/>
  <c r="CI26" i="84"/>
  <c r="CH26" i="84"/>
  <c r="CG26" i="84"/>
  <c r="CF26" i="84"/>
  <c r="CE26" i="84"/>
  <c r="CD26" i="84"/>
  <c r="CC26" i="84"/>
  <c r="CB26" i="84"/>
  <c r="CA26" i="84"/>
  <c r="BZ26" i="84"/>
  <c r="BY26" i="84"/>
  <c r="BX26" i="84"/>
  <c r="BW26" i="84"/>
  <c r="BV26" i="84"/>
  <c r="BU26" i="84"/>
  <c r="BT26" i="84"/>
  <c r="BS26" i="84"/>
  <c r="BR26" i="84"/>
  <c r="BQ26" i="84"/>
  <c r="BP26" i="84"/>
  <c r="BO26" i="84"/>
  <c r="BN26" i="84"/>
  <c r="BM26" i="84"/>
  <c r="BL26" i="84"/>
  <c r="BK26" i="84"/>
  <c r="BJ26" i="84"/>
  <c r="BI26" i="84"/>
  <c r="BH26" i="84"/>
  <c r="BG26" i="84"/>
  <c r="BF26" i="84"/>
  <c r="BE26" i="84"/>
  <c r="BD26" i="84"/>
  <c r="BC26" i="84"/>
  <c r="BB26" i="84"/>
  <c r="BA26" i="84"/>
  <c r="AZ26" i="84"/>
  <c r="AY26" i="84"/>
  <c r="AX26" i="84"/>
  <c r="AW26" i="84"/>
  <c r="AW25" i="84"/>
  <c r="CJ25" i="84"/>
  <c r="CL25" i="84"/>
  <c r="CK25" i="84"/>
  <c r="CI25" i="84"/>
  <c r="CH25" i="84"/>
  <c r="CG25" i="84"/>
  <c r="CF25" i="84"/>
  <c r="CE25" i="84"/>
  <c r="CD25" i="84"/>
  <c r="CC25" i="84"/>
  <c r="CB25" i="84"/>
  <c r="CA25" i="84"/>
  <c r="BZ25" i="84"/>
  <c r="BY25" i="84"/>
  <c r="BX25" i="84"/>
  <c r="BW25" i="84"/>
  <c r="BV25" i="84"/>
  <c r="BU25" i="84"/>
  <c r="BT25" i="84"/>
  <c r="BS25" i="84"/>
  <c r="BR25" i="84"/>
  <c r="BQ25" i="84"/>
  <c r="BP25" i="84"/>
  <c r="BO25" i="84"/>
  <c r="BN25" i="84"/>
  <c r="BM25" i="84"/>
  <c r="BL25" i="84"/>
  <c r="BK25" i="84"/>
  <c r="BJ25" i="84"/>
  <c r="BI25" i="84"/>
  <c r="BH25" i="84"/>
  <c r="BG25" i="84"/>
  <c r="BF25" i="84"/>
  <c r="BE25" i="84"/>
  <c r="BD25" i="84"/>
  <c r="BC25" i="84"/>
  <c r="BB25" i="84"/>
  <c r="BA25" i="84"/>
  <c r="AZ25" i="84"/>
  <c r="AY25" i="84"/>
  <c r="AX25" i="84"/>
  <c r="CL23" i="84"/>
  <c r="CK23" i="84"/>
  <c r="CJ23" i="84"/>
  <c r="CI23" i="84"/>
  <c r="CH23" i="84"/>
  <c r="CG23" i="84"/>
  <c r="CF23" i="84"/>
  <c r="CE23" i="84"/>
  <c r="CD23" i="84"/>
  <c r="CC23" i="84"/>
  <c r="CB23" i="84"/>
  <c r="CA23" i="84"/>
  <c r="BZ23" i="84"/>
  <c r="BY23" i="84"/>
  <c r="BX23" i="84"/>
  <c r="BW23" i="84"/>
  <c r="BV23" i="84"/>
  <c r="BU23" i="84"/>
  <c r="BT23" i="84"/>
  <c r="BS23" i="84"/>
  <c r="BR23" i="84"/>
  <c r="BQ23" i="84"/>
  <c r="BP23" i="84"/>
  <c r="BO23" i="84"/>
  <c r="BN23" i="84"/>
  <c r="BM23" i="84"/>
  <c r="BL23" i="84"/>
  <c r="BK23" i="84"/>
  <c r="BJ23" i="84"/>
  <c r="BI23" i="84"/>
  <c r="BH23" i="84"/>
  <c r="BG23" i="84"/>
  <c r="BF23" i="84"/>
  <c r="BE23" i="84"/>
  <c r="BD23" i="84"/>
  <c r="BC23" i="84"/>
  <c r="BB23" i="84"/>
  <c r="BA23" i="84"/>
  <c r="AZ23" i="84"/>
  <c r="AY23" i="84"/>
  <c r="AX23" i="84"/>
  <c r="CL22" i="84"/>
  <c r="CK22" i="84"/>
  <c r="CJ22" i="84"/>
  <c r="CI22" i="84"/>
  <c r="CH22" i="84"/>
  <c r="CG22" i="84"/>
  <c r="CF22" i="84"/>
  <c r="CE22" i="84"/>
  <c r="CD22" i="84"/>
  <c r="CC22" i="84"/>
  <c r="CB22" i="84"/>
  <c r="CA22" i="84"/>
  <c r="BZ22" i="84"/>
  <c r="BY22" i="84"/>
  <c r="BX22" i="84"/>
  <c r="BW22" i="84"/>
  <c r="BV22" i="84"/>
  <c r="BU22" i="84"/>
  <c r="BT22" i="84"/>
  <c r="BS22" i="84"/>
  <c r="BR22" i="84"/>
  <c r="BQ22" i="84"/>
  <c r="BP22" i="84"/>
  <c r="BO22" i="84"/>
  <c r="BN22" i="84"/>
  <c r="BM22" i="84"/>
  <c r="BL22" i="84"/>
  <c r="BK22" i="84"/>
  <c r="BJ22" i="84"/>
  <c r="BI22" i="84"/>
  <c r="BH22" i="84"/>
  <c r="BG22" i="84"/>
  <c r="BF22" i="84"/>
  <c r="BE22" i="84"/>
  <c r="BD22" i="84"/>
  <c r="BC22" i="84"/>
  <c r="BB22" i="84"/>
  <c r="BA22" i="84"/>
  <c r="AZ22" i="84"/>
  <c r="AY22" i="84"/>
  <c r="AX22" i="84"/>
  <c r="AW22" i="84"/>
  <c r="AW23" i="84"/>
  <c r="CL21" i="84"/>
  <c r="CK21" i="84"/>
  <c r="CJ21" i="84"/>
  <c r="CI21" i="84"/>
  <c r="CH21" i="84"/>
  <c r="CG21" i="84"/>
  <c r="CF21" i="84"/>
  <c r="CE21" i="84"/>
  <c r="CD21" i="84"/>
  <c r="CC21" i="84"/>
  <c r="CB21" i="84"/>
  <c r="CA21" i="84"/>
  <c r="BZ21" i="84"/>
  <c r="BY21" i="84"/>
  <c r="BX21" i="84"/>
  <c r="BW21" i="84"/>
  <c r="BV21" i="84"/>
  <c r="BU21" i="84"/>
  <c r="BT21" i="84"/>
  <c r="BS21" i="84"/>
  <c r="BR21" i="84"/>
  <c r="BQ21" i="84"/>
  <c r="BP21" i="84"/>
  <c r="BO21" i="84"/>
  <c r="BN21" i="84"/>
  <c r="BM21" i="84"/>
  <c r="BL21" i="84"/>
  <c r="BK21" i="84"/>
  <c r="BJ21" i="84"/>
  <c r="BI21" i="84"/>
  <c r="BH21" i="84"/>
  <c r="BG21" i="84"/>
  <c r="BF21" i="84"/>
  <c r="BE21" i="84"/>
  <c r="BD21" i="84"/>
  <c r="BC21" i="84"/>
  <c r="BB21" i="84"/>
  <c r="BA21" i="84"/>
  <c r="AZ21" i="84"/>
  <c r="AY21" i="84"/>
  <c r="AX21" i="84"/>
  <c r="CL19" i="84"/>
  <c r="CK19" i="84"/>
  <c r="CJ19" i="84"/>
  <c r="CI19" i="84"/>
  <c r="CH19" i="84"/>
  <c r="CG19" i="84"/>
  <c r="CF19" i="84"/>
  <c r="CE19" i="84"/>
  <c r="CD19" i="84"/>
  <c r="CC19" i="84"/>
  <c r="CB19" i="84"/>
  <c r="CA19" i="84"/>
  <c r="BZ19" i="84"/>
  <c r="BY19" i="84"/>
  <c r="BX19" i="84"/>
  <c r="BW19" i="84"/>
  <c r="BV19" i="84"/>
  <c r="BU19" i="84"/>
  <c r="BT19" i="84"/>
  <c r="BS19" i="84"/>
  <c r="BR19" i="84"/>
  <c r="BQ19" i="84"/>
  <c r="BP19" i="84"/>
  <c r="BO19" i="84"/>
  <c r="BN19" i="84"/>
  <c r="BM19" i="84"/>
  <c r="BL19" i="84"/>
  <c r="BK19" i="84"/>
  <c r="BJ19" i="84"/>
  <c r="BI19" i="84"/>
  <c r="BH19" i="84"/>
  <c r="BG19" i="84"/>
  <c r="BF19" i="84"/>
  <c r="BE19" i="84"/>
  <c r="BD19" i="84"/>
  <c r="BC19" i="84"/>
  <c r="BB19" i="84"/>
  <c r="BA19" i="84"/>
  <c r="AZ19" i="84"/>
  <c r="AY19" i="84"/>
  <c r="AX19" i="84"/>
  <c r="CL18" i="84"/>
  <c r="CK18" i="84"/>
  <c r="CJ18" i="84"/>
  <c r="CI18" i="84"/>
  <c r="CH18" i="84"/>
  <c r="CG18" i="84"/>
  <c r="CF18" i="84"/>
  <c r="CE18" i="84"/>
  <c r="CD18" i="84"/>
  <c r="CC18" i="84"/>
  <c r="CB18" i="84"/>
  <c r="CA18" i="84"/>
  <c r="BZ18" i="84"/>
  <c r="BY18" i="84"/>
  <c r="BX18" i="84"/>
  <c r="BW18" i="84"/>
  <c r="BV18" i="84"/>
  <c r="BU18" i="84"/>
  <c r="BT18" i="84"/>
  <c r="BS18" i="84"/>
  <c r="BR18" i="84"/>
  <c r="BQ18" i="84"/>
  <c r="BP18" i="84"/>
  <c r="BO18" i="84"/>
  <c r="BN18" i="84"/>
  <c r="BM18" i="84"/>
  <c r="BL18" i="84"/>
  <c r="BK18" i="84"/>
  <c r="BJ18" i="84"/>
  <c r="BI18" i="84"/>
  <c r="BH18" i="84"/>
  <c r="BG18" i="84"/>
  <c r="BF18" i="84"/>
  <c r="BE18" i="84"/>
  <c r="BD18" i="84"/>
  <c r="BC18" i="84"/>
  <c r="BB18" i="84"/>
  <c r="BA18" i="84"/>
  <c r="AZ18" i="84"/>
  <c r="AY18" i="84"/>
  <c r="AX18" i="84"/>
  <c r="AW21" i="84"/>
  <c r="AW19" i="84"/>
  <c r="AW18" i="84"/>
  <c r="CL17" i="84"/>
  <c r="CK17" i="84"/>
  <c r="CJ17" i="84"/>
  <c r="CI17" i="84"/>
  <c r="CH17" i="84"/>
  <c r="CG17" i="84"/>
  <c r="CF17" i="84"/>
  <c r="CE17" i="84"/>
  <c r="CD17" i="84"/>
  <c r="CC17" i="84"/>
  <c r="CB17" i="84"/>
  <c r="CA17" i="84"/>
  <c r="BZ17" i="84"/>
  <c r="BY17" i="84"/>
  <c r="BX17" i="84"/>
  <c r="BW17" i="84"/>
  <c r="BV17" i="84"/>
  <c r="BU17" i="84"/>
  <c r="BT17" i="84"/>
  <c r="BS17" i="84"/>
  <c r="BR17" i="84"/>
  <c r="BQ17" i="84"/>
  <c r="BP17" i="84"/>
  <c r="BO17" i="84"/>
  <c r="BN17" i="84"/>
  <c r="BM17" i="84"/>
  <c r="BL17" i="84"/>
  <c r="BK17" i="84"/>
  <c r="BJ17" i="84"/>
  <c r="BI17" i="84"/>
  <c r="BH17" i="84"/>
  <c r="BG17" i="84"/>
  <c r="BF17" i="84"/>
  <c r="BE17" i="84"/>
  <c r="BD17" i="84"/>
  <c r="BC17" i="84"/>
  <c r="BB17" i="84"/>
  <c r="BA17" i="84"/>
  <c r="AZ17" i="84"/>
  <c r="AY17" i="84"/>
  <c r="AX17" i="84"/>
  <c r="AW233" i="38"/>
  <c r="AV233" i="38"/>
  <c r="AU233" i="38"/>
  <c r="AT233" i="38"/>
  <c r="AS233" i="38"/>
  <c r="AR233" i="38"/>
  <c r="AO233" i="38"/>
  <c r="AU232" i="38"/>
  <c r="AT232" i="38"/>
  <c r="AS232" i="38"/>
  <c r="AR232" i="38"/>
  <c r="AO232" i="38"/>
  <c r="AU231" i="38"/>
  <c r="AT231" i="38"/>
  <c r="AS231" i="38"/>
  <c r="AR231" i="38"/>
  <c r="AO231" i="38"/>
  <c r="AN231" i="38"/>
  <c r="AU230" i="38"/>
  <c r="AT230" i="38"/>
  <c r="AS230" i="38"/>
  <c r="AR230" i="38"/>
  <c r="AQ230" i="38"/>
  <c r="AO230" i="38"/>
  <c r="AN230" i="38"/>
  <c r="AM230" i="38"/>
  <c r="AL230" i="38"/>
  <c r="AK230" i="38"/>
  <c r="AJ230" i="38"/>
  <c r="AI230" i="38"/>
  <c r="AU229" i="38"/>
  <c r="AT229" i="38"/>
  <c r="AS229" i="38"/>
  <c r="AR229" i="38"/>
  <c r="AQ229" i="38"/>
  <c r="AO229" i="38"/>
  <c r="AN229" i="38"/>
  <c r="AM229" i="38"/>
  <c r="AL229" i="38"/>
  <c r="AK229" i="38"/>
  <c r="AJ229" i="38"/>
  <c r="AI229" i="38"/>
  <c r="AU228" i="38"/>
  <c r="AT228" i="38"/>
  <c r="AS228" i="38"/>
  <c r="AR228" i="38"/>
  <c r="AQ228" i="38"/>
  <c r="AO228" i="38"/>
  <c r="AN228" i="38"/>
  <c r="AM228" i="38"/>
  <c r="AL228" i="38"/>
  <c r="AK228" i="38"/>
  <c r="AJ228" i="38"/>
  <c r="AI228" i="38"/>
  <c r="AU227" i="38"/>
  <c r="AT227" i="38"/>
  <c r="AS227" i="38"/>
  <c r="AR227" i="38"/>
  <c r="AQ227" i="38"/>
  <c r="AO227" i="38"/>
  <c r="AN227" i="38"/>
  <c r="AM227" i="38"/>
  <c r="AL227" i="38"/>
  <c r="AK227" i="38"/>
  <c r="AJ227" i="38"/>
  <c r="AI227" i="38"/>
  <c r="AU226" i="38"/>
  <c r="AT226" i="38"/>
  <c r="AS226" i="38"/>
  <c r="AR226" i="38"/>
  <c r="AQ226" i="38"/>
  <c r="AO226" i="38"/>
  <c r="AN226" i="38"/>
  <c r="AM226" i="38"/>
  <c r="AL226" i="38"/>
  <c r="AK226" i="38"/>
  <c r="AJ226" i="38"/>
  <c r="AZ208" i="38"/>
  <c r="AY208" i="38"/>
  <c r="AX208" i="38"/>
  <c r="AW208" i="38"/>
  <c r="AV208" i="38"/>
  <c r="AU208" i="38"/>
  <c r="AT208" i="38"/>
  <c r="AS208" i="38"/>
  <c r="AR208" i="38"/>
  <c r="AQ208" i="38"/>
  <c r="AP208" i="38"/>
  <c r="AO208" i="38"/>
  <c r="AN208" i="38"/>
  <c r="AM208" i="38"/>
  <c r="AK208" i="38"/>
  <c r="AZ207" i="38"/>
  <c r="AY207" i="38"/>
  <c r="AX207" i="38"/>
  <c r="AW207" i="38"/>
  <c r="AV207" i="38"/>
  <c r="AU207" i="38"/>
  <c r="AT207" i="38"/>
  <c r="AS207" i="38"/>
  <c r="AR207" i="38"/>
  <c r="AQ207" i="38"/>
  <c r="AP207" i="38"/>
  <c r="AO207" i="38"/>
  <c r="AN207" i="38"/>
  <c r="AM207" i="38"/>
  <c r="AK207" i="38"/>
  <c r="AZ206" i="38"/>
  <c r="AY206" i="38"/>
  <c r="AX206" i="38"/>
  <c r="AW206" i="38"/>
  <c r="AV206" i="38"/>
  <c r="AU206" i="38"/>
  <c r="AT206" i="38"/>
  <c r="AS206" i="38"/>
  <c r="AR206" i="38"/>
  <c r="AQ206" i="38"/>
  <c r="AP206" i="38"/>
  <c r="AO206" i="38"/>
  <c r="AN206" i="38"/>
  <c r="AM206" i="38"/>
  <c r="AK206" i="38"/>
  <c r="AZ205" i="38"/>
  <c r="AY205" i="38"/>
  <c r="AX205" i="38"/>
  <c r="AW205" i="38"/>
  <c r="AV205" i="38"/>
  <c r="AU205" i="38"/>
  <c r="AT205" i="38"/>
  <c r="AS205" i="38"/>
  <c r="AR205" i="38"/>
  <c r="AQ205" i="38"/>
  <c r="AP205" i="38"/>
  <c r="AO205" i="38"/>
  <c r="AN205" i="38"/>
  <c r="AM205" i="38"/>
  <c r="AK205" i="38"/>
  <c r="AZ204" i="38"/>
  <c r="AY204" i="38"/>
  <c r="AX204" i="38"/>
  <c r="AW204" i="38"/>
  <c r="AV204" i="38"/>
  <c r="AU204" i="38"/>
  <c r="AT204" i="38"/>
  <c r="AS204" i="38"/>
  <c r="AR204" i="38"/>
  <c r="AQ204" i="38"/>
  <c r="AP204" i="38"/>
  <c r="AO204" i="38"/>
  <c r="AN204" i="38"/>
  <c r="AM204" i="38"/>
  <c r="AK204" i="38"/>
  <c r="AZ203" i="38"/>
  <c r="AY203" i="38"/>
  <c r="AX203" i="38"/>
  <c r="AW203" i="38"/>
  <c r="AV203" i="38"/>
  <c r="AU203" i="38"/>
  <c r="AT203" i="38"/>
  <c r="AS203" i="38"/>
  <c r="AR203" i="38"/>
  <c r="AQ203" i="38"/>
  <c r="AP203" i="38"/>
  <c r="AO203" i="38"/>
  <c r="AN203" i="38"/>
  <c r="AM203" i="38"/>
  <c r="AK203" i="38"/>
  <c r="AZ202" i="38"/>
  <c r="AY202" i="38"/>
  <c r="AX202" i="38"/>
  <c r="AW202" i="38"/>
  <c r="AV202" i="38"/>
  <c r="AU202" i="38"/>
  <c r="AT202" i="38"/>
  <c r="AS202" i="38"/>
  <c r="AR202" i="38"/>
  <c r="AQ202" i="38"/>
  <c r="AP202" i="38"/>
  <c r="AO202" i="38"/>
  <c r="AN202" i="38"/>
  <c r="AM202" i="38"/>
  <c r="AK202" i="38"/>
  <c r="AZ201" i="38"/>
  <c r="AY201" i="38"/>
  <c r="AX201" i="38"/>
  <c r="AW201" i="38"/>
  <c r="AV201" i="38"/>
  <c r="AU201" i="38"/>
  <c r="AT201" i="38"/>
  <c r="AS201" i="38"/>
  <c r="AR201" i="38"/>
  <c r="AQ201" i="38"/>
  <c r="AP201" i="38"/>
  <c r="AO201" i="38"/>
  <c r="AN201" i="38"/>
  <c r="AM201" i="38"/>
  <c r="AK201" i="38"/>
  <c r="AZ200" i="38"/>
  <c r="AY200" i="38"/>
  <c r="AX200" i="38"/>
  <c r="AW200" i="38"/>
  <c r="AV200" i="38"/>
  <c r="AU200" i="38"/>
  <c r="AT200" i="38"/>
  <c r="AS200" i="38"/>
  <c r="AR200" i="38"/>
  <c r="AQ200" i="38"/>
  <c r="AP200" i="38"/>
  <c r="AO200" i="38"/>
  <c r="AN200" i="38"/>
  <c r="AM200" i="38"/>
  <c r="AL200" i="38"/>
  <c r="AK200" i="38"/>
  <c r="AJ200" i="38"/>
  <c r="AI200" i="38"/>
  <c r="AZ199" i="38"/>
  <c r="AY199" i="38"/>
  <c r="AX199" i="38"/>
  <c r="AW199" i="38"/>
  <c r="AV199" i="38"/>
  <c r="AU199" i="38"/>
  <c r="AT199" i="38"/>
  <c r="AS199" i="38"/>
  <c r="AR199" i="38"/>
  <c r="AQ199" i="38"/>
  <c r="AP199" i="38"/>
  <c r="AO199" i="38"/>
  <c r="AN199" i="38"/>
  <c r="AM199" i="38"/>
  <c r="AL199" i="38"/>
  <c r="AK199" i="38"/>
  <c r="AJ199" i="38"/>
  <c r="AI199" i="38"/>
  <c r="AZ198" i="38"/>
  <c r="AY198" i="38"/>
  <c r="AX198" i="38"/>
  <c r="AW198" i="38"/>
  <c r="AV198" i="38"/>
  <c r="AU198" i="38"/>
  <c r="AT198" i="38"/>
  <c r="AS198" i="38"/>
  <c r="AR198" i="38"/>
  <c r="AQ198" i="38"/>
  <c r="AP198" i="38"/>
  <c r="AO198" i="38"/>
  <c r="AN198" i="38"/>
  <c r="AM198" i="38"/>
  <c r="AL198" i="38"/>
  <c r="AK198" i="38"/>
  <c r="AJ198" i="38"/>
  <c r="AI198" i="38"/>
  <c r="AZ197" i="38"/>
  <c r="AY197" i="38"/>
  <c r="AX197" i="38"/>
  <c r="AW197" i="38"/>
  <c r="AV197" i="38"/>
  <c r="AU197" i="38"/>
  <c r="AT197" i="38"/>
  <c r="AS197" i="38"/>
  <c r="AR197" i="38"/>
  <c r="AQ197" i="38"/>
  <c r="AP197" i="38"/>
  <c r="AO197" i="38"/>
  <c r="AN197" i="38"/>
  <c r="AM197" i="38"/>
  <c r="AL197" i="38"/>
  <c r="AK197" i="38"/>
  <c r="AJ197" i="38"/>
  <c r="AI197" i="38"/>
  <c r="AZ196" i="38"/>
  <c r="AY196" i="38"/>
  <c r="AX196" i="38"/>
  <c r="AW196" i="38"/>
  <c r="AV196" i="38"/>
  <c r="AU196" i="38"/>
  <c r="AT196" i="38"/>
  <c r="AS196" i="38"/>
  <c r="AR196" i="38"/>
  <c r="AQ196" i="38"/>
  <c r="AP196" i="38"/>
  <c r="AO196" i="38"/>
  <c r="AN196" i="38"/>
  <c r="AM196" i="38"/>
  <c r="AL196" i="38"/>
  <c r="AK196" i="38"/>
  <c r="AJ196" i="38"/>
  <c r="AI196" i="38"/>
  <c r="AZ195" i="38"/>
  <c r="AY195" i="38"/>
  <c r="AX195" i="38"/>
  <c r="AW195" i="38"/>
  <c r="AV195" i="38"/>
  <c r="AU195" i="38"/>
  <c r="AT195" i="38"/>
  <c r="AS195" i="38"/>
  <c r="AR195" i="38"/>
  <c r="AQ195" i="38"/>
  <c r="AP195" i="38"/>
  <c r="AO195" i="38"/>
  <c r="AN195" i="38"/>
  <c r="AM195" i="38"/>
  <c r="AL195" i="38"/>
  <c r="AK195" i="38"/>
  <c r="AJ195" i="38"/>
  <c r="AI195" i="38"/>
  <c r="AZ194" i="38"/>
  <c r="AY194" i="38"/>
  <c r="AX194" i="38"/>
  <c r="AW194" i="38"/>
  <c r="AV194" i="38"/>
  <c r="AU194" i="38"/>
  <c r="AT194" i="38"/>
  <c r="AS194" i="38"/>
  <c r="AR194" i="38"/>
  <c r="AQ194" i="38"/>
  <c r="AP194" i="38"/>
  <c r="AO194" i="38"/>
  <c r="AN194" i="38"/>
  <c r="AM194" i="38"/>
  <c r="AL194" i="38"/>
  <c r="AK194" i="38"/>
  <c r="AJ194" i="38"/>
  <c r="AI194" i="38"/>
  <c r="AZ193" i="38"/>
  <c r="AY193" i="38"/>
  <c r="AX193" i="38"/>
  <c r="AW193" i="38"/>
  <c r="AV193" i="38"/>
  <c r="AU193" i="38"/>
  <c r="AT193" i="38"/>
  <c r="AS193" i="38"/>
  <c r="AR193" i="38"/>
  <c r="AQ193" i="38"/>
  <c r="AP193" i="38"/>
  <c r="AO193" i="38"/>
  <c r="AN193" i="38"/>
  <c r="AM193" i="38"/>
  <c r="AL193" i="38"/>
  <c r="AK193" i="38"/>
  <c r="AJ193" i="38"/>
  <c r="AI193" i="38"/>
  <c r="AZ174" i="38"/>
  <c r="AY174" i="38"/>
  <c r="AX174" i="38"/>
  <c r="AW174" i="38"/>
  <c r="AV174" i="38"/>
  <c r="AU174" i="38"/>
  <c r="AT174" i="38"/>
  <c r="AS174" i="38"/>
  <c r="AR174" i="38"/>
  <c r="AQ174" i="38"/>
  <c r="AP174" i="38"/>
  <c r="AO174" i="38"/>
  <c r="AN174" i="38"/>
  <c r="AM174" i="38"/>
  <c r="AL174" i="38"/>
  <c r="AK174" i="38"/>
  <c r="AZ173" i="38"/>
  <c r="AY173" i="38"/>
  <c r="AX173" i="38"/>
  <c r="AW173" i="38"/>
  <c r="AV173" i="38"/>
  <c r="AU173" i="38"/>
  <c r="AT173" i="38"/>
  <c r="AS173" i="38"/>
  <c r="AR173" i="38"/>
  <c r="AQ173" i="38"/>
  <c r="AP173" i="38"/>
  <c r="AO173" i="38"/>
  <c r="AN173" i="38"/>
  <c r="AM173" i="38"/>
  <c r="AL173" i="38"/>
  <c r="AK173" i="38"/>
  <c r="AZ172" i="38"/>
  <c r="AY172" i="38"/>
  <c r="AX172" i="38"/>
  <c r="AW172" i="38"/>
  <c r="AV172" i="38"/>
  <c r="AU172" i="38"/>
  <c r="AT172" i="38"/>
  <c r="AS172" i="38"/>
  <c r="AR172" i="38"/>
  <c r="AQ172" i="38"/>
  <c r="AP172" i="38"/>
  <c r="AO172" i="38"/>
  <c r="AN172" i="38"/>
  <c r="AM172" i="38"/>
  <c r="AL172" i="38"/>
  <c r="AK172" i="38"/>
  <c r="AZ171" i="38"/>
  <c r="AY171" i="38"/>
  <c r="AX171" i="38"/>
  <c r="AW171" i="38"/>
  <c r="AV171" i="38"/>
  <c r="AU171" i="38"/>
  <c r="AT171" i="38"/>
  <c r="AS171" i="38"/>
  <c r="AR171" i="38"/>
  <c r="AQ171" i="38"/>
  <c r="AP171" i="38"/>
  <c r="AO171" i="38"/>
  <c r="AN171" i="38"/>
  <c r="AM171" i="38"/>
  <c r="AL171" i="38"/>
  <c r="AK171" i="38"/>
  <c r="AZ170" i="38"/>
  <c r="AY170" i="38"/>
  <c r="AX170" i="38"/>
  <c r="AW170" i="38"/>
  <c r="AV170" i="38"/>
  <c r="AU170" i="38"/>
  <c r="AT170" i="38"/>
  <c r="AS170" i="38"/>
  <c r="AR170" i="38"/>
  <c r="AQ170" i="38"/>
  <c r="AP170" i="38"/>
  <c r="AO170" i="38"/>
  <c r="AN170" i="38"/>
  <c r="AM170" i="38"/>
  <c r="AL170" i="38"/>
  <c r="AK170" i="38"/>
  <c r="AZ169" i="38"/>
  <c r="AY169" i="38"/>
  <c r="AX169" i="38"/>
  <c r="AW169" i="38"/>
  <c r="AV169" i="38"/>
  <c r="AU169" i="38"/>
  <c r="AT169" i="38"/>
  <c r="AS169" i="38"/>
  <c r="AR169" i="38"/>
  <c r="AQ169" i="38"/>
  <c r="AP169" i="38"/>
  <c r="AO169" i="38"/>
  <c r="AN169" i="38"/>
  <c r="AM169" i="38"/>
  <c r="AL169" i="38"/>
  <c r="AK169" i="38"/>
  <c r="AZ168" i="38"/>
  <c r="AY168" i="38"/>
  <c r="AX168" i="38"/>
  <c r="AW168" i="38"/>
  <c r="AV168" i="38"/>
  <c r="AU168" i="38"/>
  <c r="AT168" i="38"/>
  <c r="AS168" i="38"/>
  <c r="AR168" i="38"/>
  <c r="AQ168" i="38"/>
  <c r="AP168" i="38"/>
  <c r="AO168" i="38"/>
  <c r="AN168" i="38"/>
  <c r="AM168" i="38"/>
  <c r="AL168" i="38"/>
  <c r="AK168" i="38"/>
  <c r="AZ167" i="38"/>
  <c r="AY167" i="38"/>
  <c r="AX167" i="38"/>
  <c r="AW167" i="38"/>
  <c r="AV167" i="38"/>
  <c r="AU167" i="38"/>
  <c r="AT167" i="38"/>
  <c r="AS167" i="38"/>
  <c r="AR167" i="38"/>
  <c r="AQ167" i="38"/>
  <c r="AP167" i="38"/>
  <c r="AO167" i="38"/>
  <c r="AN167" i="38"/>
  <c r="AM167" i="38"/>
  <c r="AL167" i="38"/>
  <c r="AK167" i="38"/>
  <c r="AZ166" i="38"/>
  <c r="AY166" i="38"/>
  <c r="AX166" i="38"/>
  <c r="AW166" i="38"/>
  <c r="AV166" i="38"/>
  <c r="AU166" i="38"/>
  <c r="AT166" i="38"/>
  <c r="AS166" i="38"/>
  <c r="AR166" i="38"/>
  <c r="AQ166" i="38"/>
  <c r="AP166" i="38"/>
  <c r="AO166" i="38"/>
  <c r="AN166" i="38"/>
  <c r="AM166" i="38"/>
  <c r="AL166" i="38"/>
  <c r="AK166" i="38"/>
  <c r="AZ165" i="38"/>
  <c r="AY165" i="38"/>
  <c r="AX165" i="38"/>
  <c r="AW165" i="38"/>
  <c r="AV165" i="38"/>
  <c r="AU165" i="38"/>
  <c r="AT165" i="38"/>
  <c r="AS165" i="38"/>
  <c r="AR165" i="38"/>
  <c r="AQ165" i="38"/>
  <c r="AP165" i="38"/>
  <c r="AO165" i="38"/>
  <c r="AN165" i="38"/>
  <c r="AM165" i="38"/>
  <c r="AL165" i="38"/>
  <c r="AK165" i="38"/>
  <c r="AZ164" i="38"/>
  <c r="AY164" i="38"/>
  <c r="AX164" i="38"/>
  <c r="AW164" i="38"/>
  <c r="AV164" i="38"/>
  <c r="AU164" i="38"/>
  <c r="AT164" i="38"/>
  <c r="AS164" i="38"/>
  <c r="AR164" i="38"/>
  <c r="AQ164" i="38"/>
  <c r="AP164" i="38"/>
  <c r="AO164" i="38"/>
  <c r="AN164" i="38"/>
  <c r="AM164" i="38"/>
  <c r="AL164" i="38"/>
  <c r="AK164" i="38"/>
  <c r="AJ164" i="38"/>
  <c r="AI164" i="38"/>
  <c r="AZ163" i="38"/>
  <c r="AY163" i="38"/>
  <c r="AX163" i="38"/>
  <c r="AW163" i="38"/>
  <c r="AV163" i="38"/>
  <c r="AU163" i="38"/>
  <c r="AT163" i="38"/>
  <c r="AS163" i="38"/>
  <c r="AR163" i="38"/>
  <c r="AQ163" i="38"/>
  <c r="AP163" i="38"/>
  <c r="AO163" i="38"/>
  <c r="AN163" i="38"/>
  <c r="AM163" i="38"/>
  <c r="AL163" i="38"/>
  <c r="AK163" i="38"/>
  <c r="AJ163" i="38"/>
  <c r="AI163" i="38"/>
  <c r="AZ162" i="38"/>
  <c r="AY162" i="38"/>
  <c r="AX162" i="38"/>
  <c r="AW162" i="38"/>
  <c r="AV162" i="38"/>
  <c r="AU162" i="38"/>
  <c r="AT162" i="38"/>
  <c r="AS162" i="38"/>
  <c r="AR162" i="38"/>
  <c r="AQ162" i="38"/>
  <c r="AP162" i="38"/>
  <c r="AO162" i="38"/>
  <c r="AN162" i="38"/>
  <c r="AM162" i="38"/>
  <c r="AL162" i="38"/>
  <c r="AK162" i="38"/>
  <c r="AJ162" i="38"/>
  <c r="AI162" i="38"/>
  <c r="AZ161" i="38"/>
  <c r="AY161" i="38"/>
  <c r="AX161" i="38"/>
  <c r="AW161" i="38"/>
  <c r="AV161" i="38"/>
  <c r="AU161" i="38"/>
  <c r="AT161" i="38"/>
  <c r="AS161" i="38"/>
  <c r="AR161" i="38"/>
  <c r="AQ161" i="38"/>
  <c r="AP161" i="38"/>
  <c r="AO161" i="38"/>
  <c r="AN161" i="38"/>
  <c r="AM161" i="38"/>
  <c r="AL161" i="38"/>
  <c r="AK161" i="38"/>
  <c r="AJ161" i="38"/>
  <c r="AI161" i="38"/>
  <c r="AZ160" i="38"/>
  <c r="AY160" i="38"/>
  <c r="AX160" i="38"/>
  <c r="AW160" i="38"/>
  <c r="AV160" i="38"/>
  <c r="AU160" i="38"/>
  <c r="AT160" i="38"/>
  <c r="AS160" i="38"/>
  <c r="AR160" i="38"/>
  <c r="AQ160" i="38"/>
  <c r="AP160" i="38"/>
  <c r="AO160" i="38"/>
  <c r="AN160" i="38"/>
  <c r="AM160" i="38"/>
  <c r="AL160" i="38"/>
  <c r="AK160" i="38"/>
  <c r="AJ160" i="38"/>
  <c r="AI160" i="38"/>
  <c r="AZ159" i="38"/>
  <c r="AY159" i="38"/>
  <c r="AX159" i="38"/>
  <c r="AW159" i="38"/>
  <c r="AV159" i="38"/>
  <c r="AU159" i="38"/>
  <c r="AT159" i="38"/>
  <c r="AS159" i="38"/>
  <c r="AR159" i="38"/>
  <c r="AQ159" i="38"/>
  <c r="AP159" i="38"/>
  <c r="AO159" i="38"/>
  <c r="AN159" i="38"/>
  <c r="AM159" i="38"/>
  <c r="AL159" i="38"/>
  <c r="AK159" i="38"/>
  <c r="AJ159" i="38"/>
  <c r="AI159" i="38"/>
  <c r="AX140" i="38"/>
  <c r="AW140" i="38"/>
  <c r="AV140" i="38"/>
  <c r="AT140" i="38"/>
  <c r="AS140" i="38"/>
  <c r="AR140" i="38"/>
  <c r="AP140" i="38"/>
  <c r="AO140" i="38"/>
  <c r="AN140" i="38"/>
  <c r="AL140" i="38"/>
  <c r="AK140" i="38"/>
  <c r="AX139" i="38"/>
  <c r="AW139" i="38"/>
  <c r="AV139" i="38"/>
  <c r="AT139" i="38"/>
  <c r="AS139" i="38"/>
  <c r="AR139" i="38"/>
  <c r="AP139" i="38"/>
  <c r="AO139" i="38"/>
  <c r="AN139" i="38"/>
  <c r="AL139" i="38"/>
  <c r="AK139" i="38"/>
  <c r="AX138" i="38"/>
  <c r="AW138" i="38"/>
  <c r="AV138" i="38"/>
  <c r="AT138" i="38"/>
  <c r="AS138" i="38"/>
  <c r="AR138" i="38"/>
  <c r="AP138" i="38"/>
  <c r="AO138" i="38"/>
  <c r="AN138" i="38"/>
  <c r="AL138" i="38"/>
  <c r="AK138" i="38"/>
  <c r="AX137" i="38"/>
  <c r="AW137" i="38"/>
  <c r="AV137" i="38"/>
  <c r="AT137" i="38"/>
  <c r="AS137" i="38"/>
  <c r="AR137" i="38"/>
  <c r="AP137" i="38"/>
  <c r="AO137" i="38"/>
  <c r="AN137" i="38"/>
  <c r="AL137" i="38"/>
  <c r="AK137" i="38"/>
  <c r="AX136" i="38"/>
  <c r="AW136" i="38"/>
  <c r="AV136" i="38"/>
  <c r="AT136" i="38"/>
  <c r="AS136" i="38"/>
  <c r="AR136" i="38"/>
  <c r="AP136" i="38"/>
  <c r="AO136" i="38"/>
  <c r="AN136" i="38"/>
  <c r="AL136" i="38"/>
  <c r="AK136" i="38"/>
  <c r="AX135" i="38"/>
  <c r="AW135" i="38"/>
  <c r="AV135" i="38"/>
  <c r="AT135" i="38"/>
  <c r="AS135" i="38"/>
  <c r="AR135" i="38"/>
  <c r="AP135" i="38"/>
  <c r="AO135" i="38"/>
  <c r="AN135" i="38"/>
  <c r="AL135" i="38"/>
  <c r="AK135" i="38"/>
  <c r="AX134" i="38"/>
  <c r="AW134" i="38"/>
  <c r="AV134" i="38"/>
  <c r="AT134" i="38"/>
  <c r="AS134" i="38"/>
  <c r="AR134" i="38"/>
  <c r="AP134" i="38"/>
  <c r="AO134" i="38"/>
  <c r="AN134" i="38"/>
  <c r="AL134" i="38"/>
  <c r="AK134" i="38"/>
  <c r="AX133" i="38"/>
  <c r="AW133" i="38"/>
  <c r="AV133" i="38"/>
  <c r="AT133" i="38"/>
  <c r="AS133" i="38"/>
  <c r="AR133" i="38"/>
  <c r="AP133" i="38"/>
  <c r="AO133" i="38"/>
  <c r="AN133" i="38"/>
  <c r="AL133" i="38"/>
  <c r="AK133" i="38"/>
  <c r="AX132" i="38"/>
  <c r="AW132" i="38"/>
  <c r="AV132" i="38"/>
  <c r="AT132" i="38"/>
  <c r="AS132" i="38"/>
  <c r="AR132" i="38"/>
  <c r="AP132" i="38"/>
  <c r="AO132" i="38"/>
  <c r="AN132" i="38"/>
  <c r="AL132" i="38"/>
  <c r="AK132" i="38"/>
  <c r="AX131" i="38"/>
  <c r="AW131" i="38"/>
  <c r="AV131" i="38"/>
  <c r="AT131" i="38"/>
  <c r="AS131" i="38"/>
  <c r="AR131" i="38"/>
  <c r="AP131" i="38"/>
  <c r="AO131" i="38"/>
  <c r="AN131" i="38"/>
  <c r="AL131" i="38"/>
  <c r="AK131" i="38"/>
  <c r="AX130" i="38"/>
  <c r="AW130" i="38"/>
  <c r="AV130" i="38"/>
  <c r="AT130" i="38"/>
  <c r="AS130" i="38"/>
  <c r="AR130" i="38"/>
  <c r="AP130" i="38"/>
  <c r="AO130" i="38"/>
  <c r="AN130" i="38"/>
  <c r="AL130" i="38"/>
  <c r="AK130" i="38"/>
  <c r="AX129" i="38"/>
  <c r="AW129" i="38"/>
  <c r="AV129" i="38"/>
  <c r="AT129" i="38"/>
  <c r="AS129" i="38"/>
  <c r="AR129" i="38"/>
  <c r="AP129" i="38"/>
  <c r="AO129" i="38"/>
  <c r="AN129" i="38"/>
  <c r="AL129" i="38"/>
  <c r="AK129" i="38"/>
  <c r="AJ129" i="38"/>
  <c r="AX128" i="38"/>
  <c r="AW128" i="38"/>
  <c r="AV128" i="38"/>
  <c r="AT128" i="38"/>
  <c r="AS128" i="38"/>
  <c r="AR128" i="38"/>
  <c r="AP128" i="38"/>
  <c r="AO128" i="38"/>
  <c r="AN128" i="38"/>
  <c r="AL128" i="38"/>
  <c r="AK128" i="38"/>
  <c r="AJ128" i="38"/>
  <c r="AX127" i="38"/>
  <c r="AW127" i="38"/>
  <c r="AV127" i="38"/>
  <c r="AT127" i="38"/>
  <c r="AS127" i="38"/>
  <c r="AR127" i="38"/>
  <c r="AP127" i="38"/>
  <c r="AO127" i="38"/>
  <c r="AN127" i="38"/>
  <c r="AL127" i="38"/>
  <c r="AK127" i="38"/>
  <c r="AJ127" i="38"/>
  <c r="AX126" i="38"/>
  <c r="AW126" i="38"/>
  <c r="AV126" i="38"/>
  <c r="AT126" i="38"/>
  <c r="AS126" i="38"/>
  <c r="AR126" i="38"/>
  <c r="AP126" i="38"/>
  <c r="AO126" i="38"/>
  <c r="AN126" i="38"/>
  <c r="AL126" i="38"/>
  <c r="AK126" i="38"/>
  <c r="AJ126" i="38"/>
  <c r="AX125" i="38"/>
  <c r="AW125" i="38"/>
  <c r="AV125" i="38"/>
  <c r="AT125" i="38"/>
  <c r="AS125" i="38"/>
  <c r="AR125" i="38"/>
  <c r="AP125" i="38"/>
  <c r="AO125" i="38"/>
  <c r="AN125" i="38"/>
  <c r="AL125" i="38"/>
  <c r="AK125" i="38"/>
  <c r="AJ125" i="38"/>
  <c r="AZ105" i="38"/>
  <c r="AY105" i="38"/>
  <c r="AX105" i="38"/>
  <c r="AW105" i="38"/>
  <c r="AV105" i="38"/>
  <c r="AU105" i="38"/>
  <c r="AT105" i="38"/>
  <c r="AS105" i="38"/>
  <c r="AR105" i="38"/>
  <c r="AQ105" i="38"/>
  <c r="AP105" i="38"/>
  <c r="AO105" i="38"/>
  <c r="AN105" i="38"/>
  <c r="AM105" i="38"/>
  <c r="AK105" i="38"/>
  <c r="AJ105" i="38"/>
  <c r="AZ104" i="38"/>
  <c r="AY104" i="38"/>
  <c r="AX104" i="38"/>
  <c r="AW104" i="38"/>
  <c r="AV104" i="38"/>
  <c r="AU104" i="38"/>
  <c r="AT104" i="38"/>
  <c r="AS104" i="38"/>
  <c r="AR104" i="38"/>
  <c r="AQ104" i="38"/>
  <c r="AP104" i="38"/>
  <c r="AO104" i="38"/>
  <c r="AN104" i="38"/>
  <c r="AM104" i="38"/>
  <c r="AK104" i="38"/>
  <c r="AJ104" i="38"/>
  <c r="AZ103" i="38"/>
  <c r="AY103" i="38"/>
  <c r="AX103" i="38"/>
  <c r="AW103" i="38"/>
  <c r="AV103" i="38"/>
  <c r="AU103" i="38"/>
  <c r="AT103" i="38"/>
  <c r="AS103" i="38"/>
  <c r="AR103" i="38"/>
  <c r="AQ103" i="38"/>
  <c r="AP103" i="38"/>
  <c r="AO103" i="38"/>
  <c r="AN103" i="38"/>
  <c r="AM103" i="38"/>
  <c r="AK103" i="38"/>
  <c r="AJ103" i="38"/>
  <c r="AZ102" i="38"/>
  <c r="AY102" i="38"/>
  <c r="AX102" i="38"/>
  <c r="AW102" i="38"/>
  <c r="AV102" i="38"/>
  <c r="AU102" i="38"/>
  <c r="AT102" i="38"/>
  <c r="AS102" i="38"/>
  <c r="AR102" i="38"/>
  <c r="AQ102" i="38"/>
  <c r="AP102" i="38"/>
  <c r="AO102" i="38"/>
  <c r="AN102" i="38"/>
  <c r="AM102" i="38"/>
  <c r="AK102" i="38"/>
  <c r="AJ102" i="38"/>
  <c r="AZ101" i="38"/>
  <c r="AY101" i="38"/>
  <c r="AX101" i="38"/>
  <c r="AW101" i="38"/>
  <c r="AV101" i="38"/>
  <c r="AU101" i="38"/>
  <c r="AT101" i="38"/>
  <c r="AS101" i="38"/>
  <c r="AR101" i="38"/>
  <c r="AQ101" i="38"/>
  <c r="AP101" i="38"/>
  <c r="AO101" i="38"/>
  <c r="AN101" i="38"/>
  <c r="AM101" i="38"/>
  <c r="AK101" i="38"/>
  <c r="AJ101" i="38"/>
  <c r="AZ100" i="38"/>
  <c r="AY100" i="38"/>
  <c r="AX100" i="38"/>
  <c r="AW100" i="38"/>
  <c r="AV100" i="38"/>
  <c r="AU100" i="38"/>
  <c r="AT100" i="38"/>
  <c r="AS100" i="38"/>
  <c r="AR100" i="38"/>
  <c r="AQ100" i="38"/>
  <c r="AP100" i="38"/>
  <c r="AO100" i="38"/>
  <c r="AN100" i="38"/>
  <c r="AM100" i="38"/>
  <c r="AK100" i="38"/>
  <c r="AJ100" i="38"/>
  <c r="AZ99" i="38"/>
  <c r="AY99" i="38"/>
  <c r="AX99" i="38"/>
  <c r="AW99" i="38"/>
  <c r="AV99" i="38"/>
  <c r="AU99" i="38"/>
  <c r="AT99" i="38"/>
  <c r="AS99" i="38"/>
  <c r="AR99" i="38"/>
  <c r="AQ99" i="38"/>
  <c r="AP99" i="38"/>
  <c r="AO99" i="38"/>
  <c r="AN99" i="38"/>
  <c r="AM99" i="38"/>
  <c r="AK99" i="38"/>
  <c r="AJ99" i="38"/>
  <c r="AZ98" i="38"/>
  <c r="AY98" i="38"/>
  <c r="AX98" i="38"/>
  <c r="AW98" i="38"/>
  <c r="AV98" i="38"/>
  <c r="AU98" i="38"/>
  <c r="AT98" i="38"/>
  <c r="AS98" i="38"/>
  <c r="AR98" i="38"/>
  <c r="AQ98" i="38"/>
  <c r="AP98" i="38"/>
  <c r="AO98" i="38"/>
  <c r="AN98" i="38"/>
  <c r="AM98" i="38"/>
  <c r="AK98" i="38"/>
  <c r="AJ98" i="38"/>
  <c r="AZ97" i="38"/>
  <c r="AY97" i="38"/>
  <c r="AX97" i="38"/>
  <c r="AW97" i="38"/>
  <c r="AV97" i="38"/>
  <c r="AU97" i="38"/>
  <c r="AT97" i="38"/>
  <c r="AS97" i="38"/>
  <c r="AR97" i="38"/>
  <c r="AQ97" i="38"/>
  <c r="AP97" i="38"/>
  <c r="AO97" i="38"/>
  <c r="AN97" i="38"/>
  <c r="AM97" i="38"/>
  <c r="AK97" i="38"/>
  <c r="AJ97" i="38"/>
  <c r="AZ96" i="38"/>
  <c r="AY96" i="38"/>
  <c r="AX96" i="38"/>
  <c r="AW96" i="38"/>
  <c r="AV96" i="38"/>
  <c r="AU96" i="38"/>
  <c r="AT96" i="38"/>
  <c r="AS96" i="38"/>
  <c r="AR96" i="38"/>
  <c r="AQ96" i="38"/>
  <c r="AP96" i="38"/>
  <c r="AO96" i="38"/>
  <c r="AN96" i="38"/>
  <c r="AM96" i="38"/>
  <c r="AK96" i="38"/>
  <c r="AJ96" i="38"/>
  <c r="AZ95" i="38"/>
  <c r="AY95" i="38"/>
  <c r="AX95" i="38"/>
  <c r="AW95" i="38"/>
  <c r="AV95" i="38"/>
  <c r="AU95" i="38"/>
  <c r="AT95" i="38"/>
  <c r="AS95" i="38"/>
  <c r="AR95" i="38"/>
  <c r="AQ95" i="38"/>
  <c r="AP95" i="38"/>
  <c r="AO95" i="38"/>
  <c r="AN95" i="38"/>
  <c r="AM95" i="38"/>
  <c r="AL95" i="38"/>
  <c r="AK95" i="38"/>
  <c r="AJ95" i="38"/>
  <c r="AZ94" i="38"/>
  <c r="AY94" i="38"/>
  <c r="AX94" i="38"/>
  <c r="AW94" i="38"/>
  <c r="AV94" i="38"/>
  <c r="AU94" i="38"/>
  <c r="AT94" i="38"/>
  <c r="AS94" i="38"/>
  <c r="AR94" i="38"/>
  <c r="AQ94" i="38"/>
  <c r="AP94" i="38"/>
  <c r="AO94" i="38"/>
  <c r="AN94" i="38"/>
  <c r="AM94" i="38"/>
  <c r="AL94" i="38"/>
  <c r="AK94" i="38"/>
  <c r="AJ94" i="38"/>
  <c r="AI94" i="38"/>
  <c r="AZ93" i="38"/>
  <c r="AY93" i="38"/>
  <c r="AX93" i="38"/>
  <c r="AW93" i="38"/>
  <c r="AV93" i="38"/>
  <c r="AU93" i="38"/>
  <c r="AT93" i="38"/>
  <c r="AS93" i="38"/>
  <c r="AR93" i="38"/>
  <c r="AQ93" i="38"/>
  <c r="AP93" i="38"/>
  <c r="AO93" i="38"/>
  <c r="AN93" i="38"/>
  <c r="AM93" i="38"/>
  <c r="AL93" i="38"/>
  <c r="AK93" i="38"/>
  <c r="AJ93" i="38"/>
  <c r="AI93" i="38"/>
  <c r="AZ92" i="38"/>
  <c r="AY92" i="38"/>
  <c r="AX92" i="38"/>
  <c r="AW92" i="38"/>
  <c r="AV92" i="38"/>
  <c r="AU92" i="38"/>
  <c r="AT92" i="38"/>
  <c r="AS92" i="38"/>
  <c r="AR92" i="38"/>
  <c r="AQ92" i="38"/>
  <c r="AP92" i="38"/>
  <c r="AO92" i="38"/>
  <c r="AN92" i="38"/>
  <c r="AM92" i="38"/>
  <c r="AL92" i="38"/>
  <c r="AK92" i="38"/>
  <c r="AJ92" i="38"/>
  <c r="AI92" i="38"/>
  <c r="AZ91" i="38"/>
  <c r="AY91" i="38"/>
  <c r="AX91" i="38"/>
  <c r="AW91" i="38"/>
  <c r="AV91" i="38"/>
  <c r="AU91" i="38"/>
  <c r="AT91" i="38"/>
  <c r="AS91" i="38"/>
  <c r="AR91" i="38"/>
  <c r="AQ91" i="38"/>
  <c r="AP91" i="38"/>
  <c r="AO91" i="38"/>
  <c r="AN91" i="38"/>
  <c r="AM91" i="38"/>
  <c r="AL91" i="38"/>
  <c r="AK91" i="38"/>
  <c r="AJ91" i="38"/>
  <c r="AI91" i="38"/>
  <c r="AZ90" i="38"/>
  <c r="AY90" i="38"/>
  <c r="AX90" i="38"/>
  <c r="AW90" i="38"/>
  <c r="AV90" i="38"/>
  <c r="AU90" i="38"/>
  <c r="AT90" i="38"/>
  <c r="AS90" i="38"/>
  <c r="AR90" i="38"/>
  <c r="AQ90" i="38"/>
  <c r="AP90" i="38"/>
  <c r="AO90" i="38"/>
  <c r="AN90" i="38"/>
  <c r="AM90" i="38"/>
  <c r="AL90" i="38"/>
  <c r="AK90" i="38"/>
  <c r="AJ90" i="38"/>
  <c r="AI90" i="38"/>
  <c r="BF71" i="38"/>
  <c r="BE71" i="38"/>
  <c r="BD71" i="38"/>
  <c r="BC71" i="38"/>
  <c r="BB71" i="38"/>
  <c r="BA71" i="38"/>
  <c r="AZ71" i="38"/>
  <c r="AY71" i="38"/>
  <c r="AX71" i="38"/>
  <c r="AW71" i="38"/>
  <c r="AV71" i="38"/>
  <c r="AU71" i="38"/>
  <c r="AT71" i="38"/>
  <c r="AS71" i="38"/>
  <c r="AR71" i="38"/>
  <c r="AQ71" i="38"/>
  <c r="AP71" i="38"/>
  <c r="AO71" i="38"/>
  <c r="AN71" i="38"/>
  <c r="AM71" i="38"/>
  <c r="AL71" i="38"/>
  <c r="AK71" i="38"/>
  <c r="AJ71" i="38"/>
  <c r="AI71" i="38"/>
  <c r="BF70" i="38"/>
  <c r="BE70" i="38"/>
  <c r="BD70" i="38"/>
  <c r="BC70" i="38"/>
  <c r="BB70" i="38"/>
  <c r="BA70" i="38"/>
  <c r="AZ70" i="38"/>
  <c r="AY70" i="38"/>
  <c r="AX70" i="38"/>
  <c r="AW70" i="38"/>
  <c r="AV70" i="38"/>
  <c r="AU70" i="38"/>
  <c r="AT70" i="38"/>
  <c r="AS70" i="38"/>
  <c r="AR70" i="38"/>
  <c r="AQ70" i="38"/>
  <c r="AP70" i="38"/>
  <c r="AO70" i="38"/>
  <c r="AN70" i="38"/>
  <c r="AM70" i="38"/>
  <c r="AL70" i="38"/>
  <c r="AK70" i="38"/>
  <c r="AJ70" i="38"/>
  <c r="AI70" i="38"/>
  <c r="BF69" i="38"/>
  <c r="BE69" i="38"/>
  <c r="BD69" i="38"/>
  <c r="BC69" i="38"/>
  <c r="BB69" i="38"/>
  <c r="BA69" i="38"/>
  <c r="AZ69" i="38"/>
  <c r="AY69" i="38"/>
  <c r="AX69" i="38"/>
  <c r="AW69" i="38"/>
  <c r="AV69" i="38"/>
  <c r="AU69" i="38"/>
  <c r="AT69" i="38"/>
  <c r="AS69" i="38"/>
  <c r="AR69" i="38"/>
  <c r="AQ69" i="38"/>
  <c r="AP69" i="38"/>
  <c r="AO69" i="38"/>
  <c r="AN69" i="38"/>
  <c r="AM69" i="38"/>
  <c r="AL69" i="38"/>
  <c r="AK69" i="38"/>
  <c r="AJ69" i="38"/>
  <c r="AI69" i="38"/>
  <c r="BF68" i="38"/>
  <c r="BE68" i="38"/>
  <c r="BD68" i="38"/>
  <c r="BC68" i="38"/>
  <c r="BB68" i="38"/>
  <c r="BA68" i="38"/>
  <c r="AZ68" i="38"/>
  <c r="AY68" i="38"/>
  <c r="AX68" i="38"/>
  <c r="AW68" i="38"/>
  <c r="AV68" i="38"/>
  <c r="AU68" i="38"/>
  <c r="AT68" i="38"/>
  <c r="AS68" i="38"/>
  <c r="AR68" i="38"/>
  <c r="AQ68" i="38"/>
  <c r="AP68" i="38"/>
  <c r="AO68" i="38"/>
  <c r="AN68" i="38"/>
  <c r="AM68" i="38"/>
  <c r="AL68" i="38"/>
  <c r="AK68" i="38"/>
  <c r="AJ68" i="38"/>
  <c r="AI68" i="38"/>
  <c r="BF67" i="38"/>
  <c r="BE67" i="38"/>
  <c r="BD67" i="38"/>
  <c r="BC67" i="38"/>
  <c r="BB67" i="38"/>
  <c r="BA67" i="38"/>
  <c r="AZ67" i="38"/>
  <c r="AY67" i="38"/>
  <c r="AX67" i="38"/>
  <c r="AW67" i="38"/>
  <c r="AV67" i="38"/>
  <c r="AU67" i="38"/>
  <c r="AT67" i="38"/>
  <c r="AS67" i="38"/>
  <c r="AR67" i="38"/>
  <c r="AQ67" i="38"/>
  <c r="AP67" i="38"/>
  <c r="AO67" i="38"/>
  <c r="AN67" i="38"/>
  <c r="AM67" i="38"/>
  <c r="AL67" i="38"/>
  <c r="AK67" i="38"/>
  <c r="AJ67" i="38"/>
  <c r="AI67" i="38"/>
  <c r="BF66" i="38"/>
  <c r="BE66" i="38"/>
  <c r="BD66" i="38"/>
  <c r="BC66" i="38"/>
  <c r="BB66" i="38"/>
  <c r="BA66" i="38"/>
  <c r="AZ66" i="38"/>
  <c r="AY66" i="38"/>
  <c r="AX66" i="38"/>
  <c r="AW66" i="38"/>
  <c r="AV66" i="38"/>
  <c r="AU66" i="38"/>
  <c r="AT66" i="38"/>
  <c r="AS66" i="38"/>
  <c r="AR66" i="38"/>
  <c r="AQ66" i="38"/>
  <c r="AP66" i="38"/>
  <c r="AO66" i="38"/>
  <c r="AN66" i="38"/>
  <c r="AM66" i="38"/>
  <c r="AL66" i="38"/>
  <c r="AK66" i="38"/>
  <c r="AJ66" i="38"/>
  <c r="AI66" i="38"/>
  <c r="BF65" i="38"/>
  <c r="BE65" i="38"/>
  <c r="BD65" i="38"/>
  <c r="BC65" i="38"/>
  <c r="BB65" i="38"/>
  <c r="BA65" i="38"/>
  <c r="AZ65" i="38"/>
  <c r="AY65" i="38"/>
  <c r="AX65" i="38"/>
  <c r="AW65" i="38"/>
  <c r="AV65" i="38"/>
  <c r="AU65" i="38"/>
  <c r="AT65" i="38"/>
  <c r="AS65" i="38"/>
  <c r="AR65" i="38"/>
  <c r="AQ65" i="38"/>
  <c r="AP65" i="38"/>
  <c r="AO65" i="38"/>
  <c r="AN65" i="38"/>
  <c r="AM65" i="38"/>
  <c r="AL65" i="38"/>
  <c r="AK65" i="38"/>
  <c r="AJ65" i="38"/>
  <c r="AI65" i="38"/>
  <c r="BF64" i="38"/>
  <c r="BE64" i="38"/>
  <c r="BD64" i="38"/>
  <c r="BC64" i="38"/>
  <c r="BB64" i="38"/>
  <c r="BA64" i="38"/>
  <c r="AZ64" i="38"/>
  <c r="AY64" i="38"/>
  <c r="AX64" i="38"/>
  <c r="AW64" i="38"/>
  <c r="AV64" i="38"/>
  <c r="AU64" i="38"/>
  <c r="AT64" i="38"/>
  <c r="AS64" i="38"/>
  <c r="AR64" i="38"/>
  <c r="AQ64" i="38"/>
  <c r="AP64" i="38"/>
  <c r="AO64" i="38"/>
  <c r="AN64" i="38"/>
  <c r="AM64" i="38"/>
  <c r="AL64" i="38"/>
  <c r="AK64" i="38"/>
  <c r="AJ64" i="38"/>
  <c r="AI64" i="38"/>
  <c r="BF63" i="38"/>
  <c r="BE63" i="38"/>
  <c r="BD63" i="38"/>
  <c r="BC63" i="38"/>
  <c r="BB63" i="38"/>
  <c r="BA63" i="38"/>
  <c r="AZ63" i="38"/>
  <c r="AY63" i="38"/>
  <c r="AX63" i="38"/>
  <c r="AW63" i="38"/>
  <c r="AV63" i="38"/>
  <c r="AU63" i="38"/>
  <c r="AT63" i="38"/>
  <c r="AS63" i="38"/>
  <c r="AR63" i="38"/>
  <c r="AQ63" i="38"/>
  <c r="AP63" i="38"/>
  <c r="AO63" i="38"/>
  <c r="AN63" i="38"/>
  <c r="AM63" i="38"/>
  <c r="AL63" i="38"/>
  <c r="AK63" i="38"/>
  <c r="AJ63" i="38"/>
  <c r="AI63" i="38"/>
  <c r="BF62" i="38"/>
  <c r="BE62" i="38"/>
  <c r="BD62" i="38"/>
  <c r="BC62" i="38"/>
  <c r="BB62" i="38"/>
  <c r="BA62" i="38"/>
  <c r="AZ62" i="38"/>
  <c r="AY62" i="38"/>
  <c r="AX62" i="38"/>
  <c r="AW62" i="38"/>
  <c r="AV62" i="38"/>
  <c r="AU62" i="38"/>
  <c r="AT62" i="38"/>
  <c r="AS62" i="38"/>
  <c r="AR62" i="38"/>
  <c r="AQ62" i="38"/>
  <c r="AP62" i="38"/>
  <c r="AO62" i="38"/>
  <c r="AN62" i="38"/>
  <c r="AM62" i="38"/>
  <c r="AL62" i="38"/>
  <c r="AK62" i="38"/>
  <c r="AJ62" i="38"/>
  <c r="AI62" i="38"/>
  <c r="BF61" i="38"/>
  <c r="BE61" i="38"/>
  <c r="BD61" i="38"/>
  <c r="BC61" i="38"/>
  <c r="BB61" i="38"/>
  <c r="BA61" i="38"/>
  <c r="AZ61" i="38"/>
  <c r="AY61" i="38"/>
  <c r="AX61" i="38"/>
  <c r="AW61" i="38"/>
  <c r="AV61" i="38"/>
  <c r="AU61" i="38"/>
  <c r="AT61" i="38"/>
  <c r="AS61" i="38"/>
  <c r="AR61" i="38"/>
  <c r="AQ61" i="38"/>
  <c r="AP61" i="38"/>
  <c r="AO61" i="38"/>
  <c r="AN61" i="38"/>
  <c r="AM61" i="38"/>
  <c r="AL61" i="38"/>
  <c r="AK61" i="38"/>
  <c r="AJ61" i="38"/>
  <c r="AI61" i="38"/>
  <c r="BF60" i="38"/>
  <c r="BE60" i="38"/>
  <c r="BD60" i="38"/>
  <c r="BC60" i="38"/>
  <c r="BB60" i="38"/>
  <c r="BA60" i="38"/>
  <c r="AZ60" i="38"/>
  <c r="AY60" i="38"/>
  <c r="AX60" i="38"/>
  <c r="AW60" i="38"/>
  <c r="AV60" i="38"/>
  <c r="AU60" i="38"/>
  <c r="AT60" i="38"/>
  <c r="AS60" i="38"/>
  <c r="AR60" i="38"/>
  <c r="AQ60" i="38"/>
  <c r="AP60" i="38"/>
  <c r="AO60" i="38"/>
  <c r="AN60" i="38"/>
  <c r="AM60" i="38"/>
  <c r="AL60" i="38"/>
  <c r="AK60" i="38"/>
  <c r="AJ60" i="38"/>
  <c r="AI60" i="38"/>
  <c r="BF59" i="38"/>
  <c r="BE59" i="38"/>
  <c r="BD59" i="38"/>
  <c r="BC59" i="38"/>
  <c r="BB59" i="38"/>
  <c r="BA59" i="38"/>
  <c r="AZ59" i="38"/>
  <c r="AY59" i="38"/>
  <c r="AX59" i="38"/>
  <c r="AW59" i="38"/>
  <c r="AV59" i="38"/>
  <c r="AU59" i="38"/>
  <c r="AT59" i="38"/>
  <c r="AS59" i="38"/>
  <c r="AR59" i="38"/>
  <c r="AQ59" i="38"/>
  <c r="AP59" i="38"/>
  <c r="AO59" i="38"/>
  <c r="AN59" i="38"/>
  <c r="AM59" i="38"/>
  <c r="AL59" i="38"/>
  <c r="AK59" i="38"/>
  <c r="AJ59" i="38"/>
  <c r="AI59" i="38"/>
  <c r="BF58" i="38"/>
  <c r="BE58" i="38"/>
  <c r="BD58" i="38"/>
  <c r="BC58" i="38"/>
  <c r="BB58" i="38"/>
  <c r="BA58" i="38"/>
  <c r="AZ58" i="38"/>
  <c r="AY58" i="38"/>
  <c r="AX58" i="38"/>
  <c r="AW58" i="38"/>
  <c r="AV58" i="38"/>
  <c r="AU58" i="38"/>
  <c r="AT58" i="38"/>
  <c r="AS58" i="38"/>
  <c r="AR58" i="38"/>
  <c r="AQ58" i="38"/>
  <c r="AP58" i="38"/>
  <c r="AO58" i="38"/>
  <c r="AN58" i="38"/>
  <c r="AM58" i="38"/>
  <c r="AL58" i="38"/>
  <c r="AK58" i="38"/>
  <c r="AJ58" i="38"/>
  <c r="AI58"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AI57" i="38"/>
  <c r="BF56" i="38"/>
  <c r="BE56" i="38"/>
  <c r="BD56" i="38"/>
  <c r="BC56" i="38"/>
  <c r="BB56" i="38"/>
  <c r="BA56" i="38"/>
  <c r="AZ56" i="38"/>
  <c r="AY56" i="38"/>
  <c r="AX56" i="38"/>
  <c r="AW56" i="38"/>
  <c r="AV56" i="38"/>
  <c r="AU56" i="38"/>
  <c r="AT56" i="38"/>
  <c r="AS56" i="38"/>
  <c r="AR56" i="38"/>
  <c r="AQ56" i="38"/>
  <c r="AP56" i="38"/>
  <c r="AO56" i="38"/>
  <c r="AN56" i="38"/>
  <c r="AM56" i="38"/>
  <c r="AL56" i="38"/>
  <c r="AK56" i="38"/>
  <c r="AJ56" i="38"/>
  <c r="Z26" i="70" l="1"/>
  <c r="Y26" i="70"/>
  <c r="X26" i="70"/>
  <c r="W26" i="70"/>
  <c r="V26" i="70"/>
  <c r="U26" i="70"/>
  <c r="T26" i="70"/>
  <c r="S26" i="70"/>
  <c r="R26" i="70"/>
  <c r="Q26" i="70"/>
  <c r="P26" i="70"/>
  <c r="O26" i="70"/>
  <c r="N26" i="70"/>
  <c r="M26" i="70"/>
  <c r="L26" i="70"/>
  <c r="K26" i="70"/>
  <c r="J26" i="70"/>
  <c r="I26" i="70"/>
  <c r="H26" i="70"/>
  <c r="G26" i="70"/>
  <c r="F26" i="70"/>
  <c r="E26" i="70"/>
  <c r="D26" i="70"/>
  <c r="C26" i="70"/>
  <c r="Z25" i="70"/>
  <c r="Y25" i="70"/>
  <c r="X25" i="70"/>
  <c r="W25" i="70"/>
  <c r="V25" i="70"/>
  <c r="U25" i="70"/>
  <c r="T25" i="70"/>
  <c r="S25" i="70"/>
  <c r="R25" i="70"/>
  <c r="Q25" i="70"/>
  <c r="P25" i="70"/>
  <c r="O25" i="70"/>
  <c r="N25" i="70"/>
  <c r="M25" i="70"/>
  <c r="L25" i="70"/>
  <c r="K25" i="70"/>
  <c r="J25" i="70"/>
  <c r="I25" i="70"/>
  <c r="H25" i="70"/>
  <c r="G25" i="70"/>
  <c r="F25" i="70"/>
  <c r="E25" i="70"/>
  <c r="D25" i="70"/>
  <c r="C25" i="70"/>
  <c r="Z24" i="70"/>
  <c r="Y24" i="70"/>
  <c r="X24" i="70"/>
  <c r="W24" i="70"/>
  <c r="V24" i="70"/>
  <c r="U24" i="70"/>
  <c r="T24" i="70"/>
  <c r="S24" i="70"/>
  <c r="R24" i="70"/>
  <c r="Q24" i="70"/>
  <c r="P24" i="70"/>
  <c r="O24" i="70"/>
  <c r="N24" i="70"/>
  <c r="M24" i="70"/>
  <c r="L24" i="70"/>
  <c r="K24" i="70"/>
  <c r="J24" i="70"/>
  <c r="I24" i="70"/>
  <c r="H24" i="70"/>
  <c r="G24" i="70"/>
  <c r="F24" i="70"/>
  <c r="E24" i="70"/>
  <c r="D24" i="70"/>
  <c r="C24" i="70"/>
  <c r="Z23" i="70"/>
  <c r="Y23" i="70"/>
  <c r="X23" i="70"/>
  <c r="W23" i="70"/>
  <c r="V23" i="70"/>
  <c r="U23" i="70"/>
  <c r="T23" i="70"/>
  <c r="S23" i="70"/>
  <c r="R23" i="70"/>
  <c r="Q23" i="70"/>
  <c r="P23" i="70"/>
  <c r="O23" i="70"/>
  <c r="N23" i="70"/>
  <c r="M23" i="70"/>
  <c r="L23" i="70"/>
  <c r="K23" i="70"/>
  <c r="J23" i="70"/>
  <c r="I23" i="70"/>
  <c r="H23" i="70"/>
  <c r="G23" i="70"/>
  <c r="F23" i="70"/>
  <c r="E23" i="70"/>
  <c r="D23" i="70"/>
  <c r="C23" i="70"/>
  <c r="Z22" i="70"/>
  <c r="Y22" i="70"/>
  <c r="X22" i="70"/>
  <c r="W22" i="70"/>
  <c r="V22" i="70"/>
  <c r="U22" i="70"/>
  <c r="T22" i="70"/>
  <c r="S22" i="70"/>
  <c r="R22" i="70"/>
  <c r="Q22" i="70"/>
  <c r="P22" i="70"/>
  <c r="O22" i="70"/>
  <c r="N22" i="70"/>
  <c r="M22" i="70"/>
  <c r="L22" i="70"/>
  <c r="K22" i="70"/>
  <c r="J22" i="70"/>
  <c r="I22" i="70"/>
  <c r="H22" i="70"/>
  <c r="G22" i="70"/>
  <c r="F22" i="70"/>
  <c r="E22" i="70"/>
  <c r="D22" i="70"/>
  <c r="C22" i="70"/>
  <c r="Z21" i="70"/>
  <c r="Y21" i="70"/>
  <c r="X21" i="70"/>
  <c r="W21" i="70"/>
  <c r="V21" i="70"/>
  <c r="U21" i="70"/>
  <c r="T21" i="70"/>
  <c r="S21" i="70"/>
  <c r="R21" i="70"/>
  <c r="Q21" i="70"/>
  <c r="P21" i="70"/>
  <c r="O21" i="70"/>
  <c r="N21" i="70"/>
  <c r="M21" i="70"/>
  <c r="L21" i="70"/>
  <c r="K21" i="70"/>
  <c r="J21" i="70"/>
  <c r="I21" i="70"/>
  <c r="H21" i="70"/>
  <c r="G21" i="70"/>
  <c r="F21" i="70"/>
  <c r="E21" i="70"/>
  <c r="D21" i="70"/>
  <c r="Z20" i="70"/>
  <c r="Y20" i="70"/>
  <c r="X20" i="70"/>
  <c r="W20" i="70"/>
  <c r="V20" i="70"/>
  <c r="U20" i="70"/>
  <c r="T20" i="70"/>
  <c r="S20" i="70"/>
  <c r="R20" i="70"/>
  <c r="Q20" i="70"/>
  <c r="P20" i="70"/>
  <c r="O20" i="70"/>
  <c r="N20" i="70"/>
  <c r="M20" i="70"/>
  <c r="L20" i="70"/>
  <c r="K20" i="70"/>
  <c r="J20" i="70"/>
  <c r="I20" i="70"/>
  <c r="H20" i="70"/>
  <c r="G20" i="70"/>
  <c r="F20" i="70"/>
  <c r="E20" i="70"/>
  <c r="D20" i="70"/>
  <c r="C20" i="70"/>
  <c r="Z19" i="70"/>
  <c r="Y19" i="70"/>
  <c r="X19" i="70"/>
  <c r="W19" i="70"/>
  <c r="V19" i="70"/>
  <c r="U19" i="70"/>
  <c r="T19" i="70"/>
  <c r="S19" i="70"/>
  <c r="R19" i="70"/>
  <c r="Q19" i="70"/>
  <c r="P19" i="70"/>
  <c r="O19" i="70"/>
  <c r="N19" i="70"/>
  <c r="M19" i="70"/>
  <c r="L19" i="70"/>
  <c r="K19" i="70"/>
  <c r="J19" i="70"/>
  <c r="I19" i="70"/>
  <c r="H19" i="70"/>
  <c r="G19" i="70"/>
  <c r="F19" i="70"/>
  <c r="E19" i="70"/>
  <c r="D19" i="70"/>
  <c r="C19" i="70"/>
  <c r="Z18" i="70"/>
  <c r="Y18" i="70"/>
  <c r="X18" i="70"/>
  <c r="W18" i="70"/>
  <c r="V18" i="70"/>
  <c r="U18" i="70"/>
  <c r="T18" i="70"/>
  <c r="S18" i="70"/>
  <c r="R18" i="70"/>
  <c r="Q18" i="70"/>
  <c r="P18" i="70"/>
  <c r="O18" i="70"/>
  <c r="N18" i="70"/>
  <c r="M18" i="70"/>
  <c r="L18" i="70"/>
  <c r="K18" i="70"/>
  <c r="J18" i="70"/>
  <c r="I18" i="70"/>
  <c r="H18" i="70"/>
  <c r="G18" i="70"/>
  <c r="F18" i="70"/>
  <c r="E18" i="70"/>
  <c r="D18" i="70"/>
  <c r="C18" i="70"/>
  <c r="Z17" i="70"/>
  <c r="Y17" i="70"/>
  <c r="X17" i="70"/>
  <c r="W17" i="70"/>
  <c r="V17" i="70"/>
  <c r="U17" i="70"/>
  <c r="T17" i="70"/>
  <c r="S17" i="70"/>
  <c r="R17" i="70"/>
  <c r="Q17" i="70"/>
  <c r="P17" i="70"/>
  <c r="O17" i="70"/>
  <c r="N17" i="70"/>
  <c r="M17" i="70"/>
  <c r="L17" i="70"/>
  <c r="K17" i="70"/>
  <c r="J17" i="70"/>
  <c r="I17" i="70"/>
  <c r="H17" i="70"/>
  <c r="G17" i="70"/>
  <c r="F17" i="70"/>
  <c r="E17" i="70"/>
  <c r="D17" i="70"/>
  <c r="C17" i="70"/>
  <c r="Z16" i="70"/>
  <c r="Y16" i="70"/>
  <c r="X16" i="70"/>
  <c r="W16" i="70"/>
  <c r="V16" i="70"/>
  <c r="U16" i="70"/>
  <c r="T16" i="70"/>
  <c r="S16" i="70"/>
  <c r="R16" i="70"/>
  <c r="Q16" i="70"/>
  <c r="P16" i="70"/>
  <c r="O16" i="70"/>
  <c r="N16" i="70"/>
  <c r="M16" i="70"/>
  <c r="L16" i="70"/>
  <c r="K16" i="70"/>
  <c r="J16" i="70"/>
  <c r="I16" i="70"/>
  <c r="H16" i="70"/>
  <c r="G16" i="70"/>
  <c r="F16" i="70"/>
  <c r="E16" i="70"/>
  <c r="D16" i="70"/>
  <c r="C16" i="70"/>
  <c r="Z15" i="70"/>
  <c r="Y15" i="70"/>
  <c r="X15" i="70"/>
  <c r="W15" i="70"/>
  <c r="V15" i="70"/>
  <c r="U15" i="70"/>
  <c r="T15" i="70"/>
  <c r="S15" i="70"/>
  <c r="R15" i="70"/>
  <c r="Q15" i="70"/>
  <c r="P15" i="70"/>
  <c r="O15" i="70"/>
  <c r="N15" i="70"/>
  <c r="M15" i="70"/>
  <c r="L15" i="70"/>
  <c r="K15" i="70"/>
  <c r="J15" i="70"/>
  <c r="I15" i="70"/>
  <c r="H15" i="70"/>
  <c r="G15" i="70"/>
  <c r="F15" i="70"/>
  <c r="E15" i="70"/>
  <c r="D15" i="70"/>
  <c r="C15" i="70"/>
  <c r="Z14" i="70"/>
  <c r="Y14" i="70"/>
  <c r="X14" i="70"/>
  <c r="W14" i="70"/>
  <c r="V14" i="70"/>
  <c r="U14" i="70"/>
  <c r="T14" i="70"/>
  <c r="S14" i="70"/>
  <c r="R14" i="70"/>
  <c r="Q14" i="70"/>
  <c r="P14" i="70"/>
  <c r="O14" i="70"/>
  <c r="N14" i="70"/>
  <c r="M14" i="70"/>
  <c r="L14" i="70"/>
  <c r="K14" i="70"/>
  <c r="J14" i="70"/>
  <c r="I14" i="70"/>
  <c r="H14" i="70"/>
  <c r="G14" i="70"/>
  <c r="F14" i="70"/>
  <c r="E14" i="70"/>
  <c r="D14" i="70"/>
  <c r="C14" i="70"/>
  <c r="Z13" i="70"/>
  <c r="Y13" i="70"/>
  <c r="X13" i="70"/>
  <c r="W13" i="70"/>
  <c r="V13" i="70"/>
  <c r="U13" i="70"/>
  <c r="T13" i="70"/>
  <c r="S13" i="70"/>
  <c r="R13" i="70"/>
  <c r="Q13" i="70"/>
  <c r="P13" i="70"/>
  <c r="O13" i="70"/>
  <c r="N13" i="70"/>
  <c r="M13" i="70"/>
  <c r="L13" i="70"/>
  <c r="K13" i="70"/>
  <c r="J13" i="70"/>
  <c r="I13" i="70"/>
  <c r="H13" i="70"/>
  <c r="G13" i="70"/>
  <c r="F13" i="70"/>
  <c r="E13" i="70"/>
  <c r="D13" i="70"/>
  <c r="C13" i="70"/>
  <c r="Z12" i="70"/>
  <c r="Y12" i="70"/>
  <c r="X12" i="70"/>
  <c r="W12" i="70"/>
  <c r="V12" i="70"/>
  <c r="U12" i="70"/>
  <c r="T12" i="70"/>
  <c r="S12" i="70"/>
  <c r="R12" i="70"/>
  <c r="Q12" i="70"/>
  <c r="P12" i="70"/>
  <c r="O12" i="70"/>
  <c r="N12" i="70"/>
  <c r="M12" i="70"/>
  <c r="L12" i="70"/>
  <c r="K12" i="70"/>
  <c r="J12" i="70"/>
  <c r="I12" i="70"/>
  <c r="H12" i="70"/>
  <c r="G12" i="70"/>
  <c r="F12" i="70"/>
  <c r="E12" i="70"/>
  <c r="D12" i="70"/>
  <c r="C12" i="70"/>
  <c r="Z11" i="70"/>
  <c r="Y11" i="70"/>
  <c r="Y29" i="70" s="1"/>
  <c r="X11" i="70"/>
  <c r="W11" i="70"/>
  <c r="V11" i="70"/>
  <c r="V29" i="70" s="1"/>
  <c r="U11" i="70"/>
  <c r="T11" i="70"/>
  <c r="T29" i="70" s="1"/>
  <c r="S11" i="70"/>
  <c r="S29" i="70" s="1"/>
  <c r="R11" i="70"/>
  <c r="Q11" i="70"/>
  <c r="P11" i="70"/>
  <c r="P29" i="70" s="1"/>
  <c r="O11" i="70"/>
  <c r="N11" i="70"/>
  <c r="N30" i="70" s="1"/>
  <c r="M11" i="70"/>
  <c r="L11" i="70"/>
  <c r="L29" i="70" s="1"/>
  <c r="K11" i="70"/>
  <c r="K29" i="70" s="1"/>
  <c r="J11" i="70"/>
  <c r="J29" i="70" s="1"/>
  <c r="I11" i="70"/>
  <c r="H11" i="70"/>
  <c r="H29" i="70" s="1"/>
  <c r="G11" i="70"/>
  <c r="F11" i="70"/>
  <c r="F29" i="70" s="1"/>
  <c r="E11" i="70"/>
  <c r="D30" i="70"/>
  <c r="Z27" i="77"/>
  <c r="Z27" i="70" s="1"/>
  <c r="Y27" i="77"/>
  <c r="Y27" i="70" s="1"/>
  <c r="X27" i="77"/>
  <c r="X27" i="70" s="1"/>
  <c r="W27" i="77"/>
  <c r="W27" i="70" s="1"/>
  <c r="V27" i="77"/>
  <c r="V27" i="70" s="1"/>
  <c r="U27" i="77"/>
  <c r="U27" i="70" s="1"/>
  <c r="T27" i="77"/>
  <c r="T27" i="70" s="1"/>
  <c r="S27" i="77"/>
  <c r="S27" i="70" s="1"/>
  <c r="R27" i="77"/>
  <c r="R27" i="70" s="1"/>
  <c r="Q27" i="77"/>
  <c r="Q27" i="70" s="1"/>
  <c r="P27" i="77"/>
  <c r="P27" i="70" s="1"/>
  <c r="O27" i="77"/>
  <c r="O27" i="70" s="1"/>
  <c r="N27" i="77"/>
  <c r="N27" i="70" s="1"/>
  <c r="M27" i="77"/>
  <c r="M27" i="70" s="1"/>
  <c r="L27" i="77"/>
  <c r="L27" i="70" s="1"/>
  <c r="K27" i="77"/>
  <c r="K27" i="70" s="1"/>
  <c r="J27" i="77"/>
  <c r="J27" i="70" s="1"/>
  <c r="I27" i="77"/>
  <c r="I27" i="70" s="1"/>
  <c r="H27" i="77"/>
  <c r="H27" i="70" s="1"/>
  <c r="G27" i="77"/>
  <c r="G27" i="70" s="1"/>
  <c r="F27" i="77"/>
  <c r="F27" i="70" s="1"/>
  <c r="E27" i="77"/>
  <c r="E27" i="70" s="1"/>
  <c r="D27" i="77"/>
  <c r="D27" i="70" s="1"/>
  <c r="C27" i="77"/>
  <c r="C27" i="70" s="1"/>
  <c r="S28" i="77" l="1"/>
  <c r="L28" i="77"/>
  <c r="F28" i="77"/>
  <c r="V28" i="77"/>
  <c r="T28" i="77"/>
  <c r="K28" i="77"/>
  <c r="P28" i="77"/>
  <c r="H28" i="77"/>
  <c r="Y28" i="77"/>
  <c r="J28" i="77"/>
  <c r="U30" i="70"/>
  <c r="R29" i="70"/>
  <c r="O29" i="70"/>
  <c r="G29" i="70"/>
  <c r="Q29" i="70"/>
  <c r="M29" i="70"/>
  <c r="I30" i="70"/>
  <c r="E29" i="70"/>
  <c r="Z30" i="70"/>
  <c r="W29" i="70"/>
  <c r="X29" i="70"/>
  <c r="N29" i="70"/>
  <c r="Z29" i="70"/>
  <c r="C30" i="70"/>
  <c r="P30" i="70"/>
  <c r="E30" i="70"/>
  <c r="H30" i="70"/>
  <c r="I29" i="70"/>
  <c r="U29" i="70"/>
  <c r="J30" i="70"/>
  <c r="V30" i="70"/>
  <c r="C29" i="70"/>
  <c r="O30" i="70"/>
  <c r="D29" i="70"/>
  <c r="T30" i="70"/>
  <c r="K30" i="70"/>
  <c r="W30" i="70"/>
  <c r="Q30" i="70"/>
  <c r="R30" i="70"/>
  <c r="S30" i="70"/>
  <c r="L30" i="70"/>
  <c r="X30" i="70"/>
  <c r="F30" i="70"/>
  <c r="G30" i="70"/>
  <c r="M30" i="70"/>
  <c r="Y30" i="70"/>
  <c r="D28" i="77" l="1"/>
  <c r="E28" i="77"/>
  <c r="R28" i="77"/>
  <c r="W28" i="77"/>
  <c r="M28" i="77"/>
  <c r="Z28" i="77"/>
  <c r="Q28" i="77"/>
  <c r="N28" i="77"/>
  <c r="G28" i="77"/>
  <c r="I28" i="77"/>
  <c r="U28" i="77"/>
  <c r="X28" i="77"/>
  <c r="O28" i="77"/>
  <c r="DB26" i="69"/>
  <c r="DA26" i="69"/>
  <c r="CZ26" i="69"/>
  <c r="CY26" i="69"/>
  <c r="CX26" i="69"/>
  <c r="CW26" i="69"/>
  <c r="CV26" i="69"/>
  <c r="CU26" i="69"/>
  <c r="CT26" i="69"/>
  <c r="CS26" i="69"/>
  <c r="CR26" i="69"/>
  <c r="CQ26" i="69"/>
  <c r="CP26" i="69"/>
  <c r="CO26" i="69"/>
  <c r="DB25" i="69"/>
  <c r="DA25" i="69"/>
  <c r="CZ25" i="69"/>
  <c r="CY25" i="69"/>
  <c r="CX25" i="69"/>
  <c r="CW25" i="69"/>
  <c r="CV25" i="69"/>
  <c r="CU25" i="69"/>
  <c r="CT25" i="69"/>
  <c r="CS25" i="69"/>
  <c r="CR25" i="69"/>
  <c r="CQ25" i="69"/>
  <c r="CP25" i="69"/>
  <c r="CO25" i="69"/>
  <c r="DB24" i="69"/>
  <c r="DA24" i="69"/>
  <c r="CZ24" i="69"/>
  <c r="CY24" i="69"/>
  <c r="CX24" i="69"/>
  <c r="CW24" i="69"/>
  <c r="CV24" i="69"/>
  <c r="CU24" i="69"/>
  <c r="CT24" i="69"/>
  <c r="CS24" i="69"/>
  <c r="CR24" i="69"/>
  <c r="CQ24" i="69"/>
  <c r="CP24" i="69"/>
  <c r="CO24" i="69"/>
  <c r="DB23" i="69"/>
  <c r="DA23" i="69"/>
  <c r="CZ23" i="69"/>
  <c r="CY23" i="69"/>
  <c r="CX23" i="69"/>
  <c r="CW23" i="69"/>
  <c r="CV23" i="69"/>
  <c r="CU23" i="69"/>
  <c r="CT23" i="69"/>
  <c r="CS23" i="69"/>
  <c r="CR23" i="69"/>
  <c r="CQ23" i="69"/>
  <c r="CP23" i="69"/>
  <c r="CO23" i="69"/>
  <c r="DB22" i="69"/>
  <c r="DA22" i="69"/>
  <c r="CZ22" i="69"/>
  <c r="CY22" i="69"/>
  <c r="CX22" i="69"/>
  <c r="CW22" i="69"/>
  <c r="CV22" i="69"/>
  <c r="CU22" i="69"/>
  <c r="CT22" i="69"/>
  <c r="CS22" i="69"/>
  <c r="CR22" i="69"/>
  <c r="CQ22" i="69"/>
  <c r="CP22" i="69"/>
  <c r="CO22" i="69"/>
  <c r="DB21" i="69"/>
  <c r="DA21" i="69"/>
  <c r="CZ21" i="69"/>
  <c r="CY21" i="69"/>
  <c r="CX21" i="69"/>
  <c r="CW21" i="69"/>
  <c r="CV21" i="69"/>
  <c r="CU21" i="69"/>
  <c r="CT21" i="69"/>
  <c r="CS21" i="69"/>
  <c r="CR21" i="69"/>
  <c r="CQ21" i="69"/>
  <c r="CP21" i="69"/>
  <c r="CO21" i="69"/>
  <c r="DB20" i="69"/>
  <c r="DA20" i="69"/>
  <c r="CZ20" i="69"/>
  <c r="CY20" i="69"/>
  <c r="CX20" i="69"/>
  <c r="CW20" i="69"/>
  <c r="CV20" i="69"/>
  <c r="CU20" i="69"/>
  <c r="CT20" i="69"/>
  <c r="CS20" i="69"/>
  <c r="CR20" i="69"/>
  <c r="CQ20" i="69"/>
  <c r="CP20" i="69"/>
  <c r="CO20" i="69"/>
  <c r="DB19" i="69"/>
  <c r="DA19" i="69"/>
  <c r="CZ19" i="69"/>
  <c r="CY19" i="69"/>
  <c r="CX19" i="69"/>
  <c r="CW19" i="69"/>
  <c r="CV19" i="69"/>
  <c r="CU19" i="69"/>
  <c r="CT19" i="69"/>
  <c r="CS19" i="69"/>
  <c r="CR19" i="69"/>
  <c r="CQ19" i="69"/>
  <c r="CP19" i="69"/>
  <c r="CO19" i="69"/>
  <c r="DB18" i="69"/>
  <c r="DA18" i="69"/>
  <c r="CZ18" i="69"/>
  <c r="CY18" i="69"/>
  <c r="CX18" i="69"/>
  <c r="CW18" i="69"/>
  <c r="CV18" i="69"/>
  <c r="CU18" i="69"/>
  <c r="CT18" i="69"/>
  <c r="CS18" i="69"/>
  <c r="CR18" i="69"/>
  <c r="CQ18" i="69"/>
  <c r="CP18" i="69"/>
  <c r="CO18" i="69"/>
  <c r="DB17" i="69"/>
  <c r="DA17" i="69"/>
  <c r="CZ17" i="69"/>
  <c r="CY17" i="69"/>
  <c r="CX17" i="69"/>
  <c r="CW17" i="69"/>
  <c r="CV17" i="69"/>
  <c r="CU17" i="69"/>
  <c r="CT17" i="69"/>
  <c r="CS17" i="69"/>
  <c r="CR17" i="69"/>
  <c r="CQ17" i="69"/>
  <c r="CP17" i="69"/>
  <c r="CO17" i="69"/>
  <c r="DB16" i="69"/>
  <c r="DA16" i="69"/>
  <c r="CZ16" i="69"/>
  <c r="CY16" i="69"/>
  <c r="CX16" i="69"/>
  <c r="CW16" i="69"/>
  <c r="CV16" i="69"/>
  <c r="CU16" i="69"/>
  <c r="CT16" i="69"/>
  <c r="CS16" i="69"/>
  <c r="CR16" i="69"/>
  <c r="CQ16" i="69"/>
  <c r="CP16" i="69"/>
  <c r="CO16" i="69"/>
  <c r="DB15" i="69"/>
  <c r="DA15" i="69"/>
  <c r="CZ15" i="69"/>
  <c r="CY15" i="69"/>
  <c r="CX15" i="69"/>
  <c r="CW15" i="69"/>
  <c r="CV15" i="69"/>
  <c r="CU15" i="69"/>
  <c r="CT15" i="69"/>
  <c r="CS15" i="69"/>
  <c r="CR15" i="69"/>
  <c r="CQ15" i="69"/>
  <c r="CP15" i="69"/>
  <c r="CO15" i="69"/>
  <c r="DB14" i="69"/>
  <c r="DA14" i="69"/>
  <c r="CZ14" i="69"/>
  <c r="CY14" i="69"/>
  <c r="CX14" i="69"/>
  <c r="CW14" i="69"/>
  <c r="CV14" i="69"/>
  <c r="CU14" i="69"/>
  <c r="CT14" i="69"/>
  <c r="CS14" i="69"/>
  <c r="CR14" i="69"/>
  <c r="CQ14" i="69"/>
  <c r="CP14" i="69"/>
  <c r="CO14" i="69"/>
  <c r="DB13" i="69"/>
  <c r="DA13" i="69"/>
  <c r="CZ13" i="69"/>
  <c r="CY13" i="69"/>
  <c r="CX13" i="69"/>
  <c r="CW13" i="69"/>
  <c r="CV13" i="69"/>
  <c r="CU13" i="69"/>
  <c r="CT13" i="69"/>
  <c r="CS13" i="69"/>
  <c r="CR13" i="69"/>
  <c r="CQ13" i="69"/>
  <c r="CP13" i="69"/>
  <c r="CO13" i="69"/>
  <c r="DB12" i="69"/>
  <c r="DA12" i="69"/>
  <c r="CZ12" i="69"/>
  <c r="CY12" i="69"/>
  <c r="CX12" i="69"/>
  <c r="CW12" i="69"/>
  <c r="CV12" i="69"/>
  <c r="CU12" i="69"/>
  <c r="CT12" i="69"/>
  <c r="CS12" i="69"/>
  <c r="CR12" i="69"/>
  <c r="CQ12" i="69"/>
  <c r="CP12" i="69"/>
  <c r="CO12" i="69"/>
  <c r="CL27" i="69"/>
  <c r="CK27" i="69"/>
  <c r="CJ27" i="69"/>
  <c r="CI27" i="69"/>
  <c r="CH27" i="69"/>
  <c r="CG27" i="69"/>
  <c r="CF27" i="69"/>
  <c r="CE27" i="69"/>
  <c r="CD27" i="69"/>
  <c r="CC27" i="69"/>
  <c r="CB27" i="69"/>
  <c r="CA27" i="69"/>
  <c r="BZ27" i="69"/>
  <c r="BY27" i="69"/>
  <c r="BX27" i="69"/>
  <c r="BW27" i="69"/>
  <c r="BV27" i="69"/>
  <c r="BU27" i="69"/>
  <c r="BT27" i="69"/>
  <c r="BS27" i="69"/>
  <c r="BR27" i="69"/>
  <c r="BQ27" i="69"/>
  <c r="BP27" i="69"/>
  <c r="BO27" i="69"/>
  <c r="CL26" i="69"/>
  <c r="CK26" i="69"/>
  <c r="CJ26" i="69"/>
  <c r="CI26" i="69"/>
  <c r="CH26" i="69"/>
  <c r="CG26" i="69"/>
  <c r="CF26" i="69"/>
  <c r="CE26" i="69"/>
  <c r="CD26" i="69"/>
  <c r="CC26" i="69"/>
  <c r="CB26" i="69"/>
  <c r="CA26" i="69"/>
  <c r="BZ26" i="69"/>
  <c r="BY26" i="69"/>
  <c r="BX26" i="69"/>
  <c r="BW26" i="69"/>
  <c r="BV26" i="69"/>
  <c r="BU26" i="69"/>
  <c r="BT26" i="69"/>
  <c r="BS26" i="69"/>
  <c r="BR26" i="69"/>
  <c r="BQ26" i="69"/>
  <c r="BP26" i="69"/>
  <c r="BO26" i="69"/>
  <c r="CL25" i="69"/>
  <c r="CK25" i="69"/>
  <c r="CJ25" i="69"/>
  <c r="CI25" i="69"/>
  <c r="CH25" i="69"/>
  <c r="CG25" i="69"/>
  <c r="CF25" i="69"/>
  <c r="CE25" i="69"/>
  <c r="CD25" i="69"/>
  <c r="CC25" i="69"/>
  <c r="CB25" i="69"/>
  <c r="CA25" i="69"/>
  <c r="BZ25" i="69"/>
  <c r="BY25" i="69"/>
  <c r="BX25" i="69"/>
  <c r="BW25" i="69"/>
  <c r="BV25" i="69"/>
  <c r="BU25" i="69"/>
  <c r="BT25" i="69"/>
  <c r="BS25" i="69"/>
  <c r="BR25" i="69"/>
  <c r="BQ25" i="69"/>
  <c r="BP25" i="69"/>
  <c r="BO25" i="69"/>
  <c r="CL24" i="69"/>
  <c r="CK24" i="69"/>
  <c r="CJ24" i="69"/>
  <c r="CI24" i="69"/>
  <c r="CH24" i="69"/>
  <c r="CG24" i="69"/>
  <c r="CF24" i="69"/>
  <c r="CE24" i="69"/>
  <c r="CD24" i="69"/>
  <c r="CC24" i="69"/>
  <c r="CB24" i="69"/>
  <c r="CA24" i="69"/>
  <c r="BZ24" i="69"/>
  <c r="BY24" i="69"/>
  <c r="BX24" i="69"/>
  <c r="BW24" i="69"/>
  <c r="BV24" i="69"/>
  <c r="BU24" i="69"/>
  <c r="BT24" i="69"/>
  <c r="BS24" i="69"/>
  <c r="BR24" i="69"/>
  <c r="BQ24" i="69"/>
  <c r="BP24" i="69"/>
  <c r="BO24" i="69"/>
  <c r="CL23" i="69"/>
  <c r="CK23" i="69"/>
  <c r="CJ23" i="69"/>
  <c r="CI23" i="69"/>
  <c r="CH23" i="69"/>
  <c r="CG23" i="69"/>
  <c r="CF23" i="69"/>
  <c r="CE23" i="69"/>
  <c r="CD23" i="69"/>
  <c r="CC23" i="69"/>
  <c r="CB23" i="69"/>
  <c r="CA23" i="69"/>
  <c r="BZ23" i="69"/>
  <c r="BY23" i="69"/>
  <c r="BX23" i="69"/>
  <c r="BW23" i="69"/>
  <c r="BV23" i="69"/>
  <c r="BU23" i="69"/>
  <c r="BT23" i="69"/>
  <c r="BS23" i="69"/>
  <c r="BR23" i="69"/>
  <c r="BQ23" i="69"/>
  <c r="BP23" i="69"/>
  <c r="BO23" i="69"/>
  <c r="CL22" i="69"/>
  <c r="CK22" i="69"/>
  <c r="CJ22" i="69"/>
  <c r="CI22" i="69"/>
  <c r="CH22" i="69"/>
  <c r="CG22" i="69"/>
  <c r="CF22" i="69"/>
  <c r="CE22" i="69"/>
  <c r="CD22" i="69"/>
  <c r="CC22" i="69"/>
  <c r="CB22" i="69"/>
  <c r="CA22" i="69"/>
  <c r="BZ22" i="69"/>
  <c r="BY22" i="69"/>
  <c r="BX22" i="69"/>
  <c r="BW22" i="69"/>
  <c r="BV22" i="69"/>
  <c r="BU22" i="69"/>
  <c r="BT22" i="69"/>
  <c r="BS22" i="69"/>
  <c r="BR22" i="69"/>
  <c r="BQ22" i="69"/>
  <c r="BP22" i="69"/>
  <c r="BO22" i="69"/>
  <c r="CL21" i="69"/>
  <c r="CK21" i="69"/>
  <c r="CJ21" i="69"/>
  <c r="CI21" i="69"/>
  <c r="CH21" i="69"/>
  <c r="CG21" i="69"/>
  <c r="CF21" i="69"/>
  <c r="CE21" i="69"/>
  <c r="CD21" i="69"/>
  <c r="CC21" i="69"/>
  <c r="CB21" i="69"/>
  <c r="CA21" i="69"/>
  <c r="BZ21" i="69"/>
  <c r="BY21" i="69"/>
  <c r="BX21" i="69"/>
  <c r="BW21" i="69"/>
  <c r="BV21" i="69"/>
  <c r="BU21" i="69"/>
  <c r="BT21" i="69"/>
  <c r="BS21" i="69"/>
  <c r="BR21" i="69"/>
  <c r="BQ21" i="69"/>
  <c r="BP21" i="69"/>
  <c r="BO21" i="69"/>
  <c r="CL20" i="69"/>
  <c r="CK20" i="69"/>
  <c r="CJ20" i="69"/>
  <c r="CI20" i="69"/>
  <c r="CH20" i="69"/>
  <c r="CG20" i="69"/>
  <c r="CF20" i="69"/>
  <c r="CE20" i="69"/>
  <c r="CD20" i="69"/>
  <c r="CC20" i="69"/>
  <c r="CB20" i="69"/>
  <c r="CA20" i="69"/>
  <c r="BZ20" i="69"/>
  <c r="BY20" i="69"/>
  <c r="BX20" i="69"/>
  <c r="BW20" i="69"/>
  <c r="BV20" i="69"/>
  <c r="BU20" i="69"/>
  <c r="BT20" i="69"/>
  <c r="BS20" i="69"/>
  <c r="BR20" i="69"/>
  <c r="BQ20" i="69"/>
  <c r="BP20" i="69"/>
  <c r="BO20" i="69"/>
  <c r="CL19" i="69"/>
  <c r="CK19" i="69"/>
  <c r="CJ19" i="69"/>
  <c r="CI19" i="69"/>
  <c r="CH19" i="69"/>
  <c r="CG19" i="69"/>
  <c r="CF19" i="69"/>
  <c r="CE19" i="69"/>
  <c r="CD19" i="69"/>
  <c r="CC19" i="69"/>
  <c r="CB19" i="69"/>
  <c r="CA19" i="69"/>
  <c r="BZ19" i="69"/>
  <c r="BY19" i="69"/>
  <c r="BX19" i="69"/>
  <c r="BW19" i="69"/>
  <c r="BV19" i="69"/>
  <c r="BU19" i="69"/>
  <c r="BT19" i="69"/>
  <c r="BS19" i="69"/>
  <c r="BR19" i="69"/>
  <c r="BQ19" i="69"/>
  <c r="BP19" i="69"/>
  <c r="BO19" i="69"/>
  <c r="CL18" i="69"/>
  <c r="CK18" i="69"/>
  <c r="CJ18" i="69"/>
  <c r="CI18" i="69"/>
  <c r="CH18" i="69"/>
  <c r="CG18" i="69"/>
  <c r="CF18" i="69"/>
  <c r="CE18" i="69"/>
  <c r="CD18" i="69"/>
  <c r="CC18" i="69"/>
  <c r="CB18" i="69"/>
  <c r="CA18" i="69"/>
  <c r="BZ18" i="69"/>
  <c r="BY18" i="69"/>
  <c r="BX18" i="69"/>
  <c r="BW18" i="69"/>
  <c r="BV18" i="69"/>
  <c r="BU18" i="69"/>
  <c r="BT18" i="69"/>
  <c r="BS18" i="69"/>
  <c r="BR18" i="69"/>
  <c r="BQ18" i="69"/>
  <c r="BP18" i="69"/>
  <c r="BO18" i="69"/>
  <c r="CL17" i="69"/>
  <c r="CK17" i="69"/>
  <c r="CJ17" i="69"/>
  <c r="CI17" i="69"/>
  <c r="CH17" i="69"/>
  <c r="CG17" i="69"/>
  <c r="CF17" i="69"/>
  <c r="CE17" i="69"/>
  <c r="CD17" i="69"/>
  <c r="CC17" i="69"/>
  <c r="CB17" i="69"/>
  <c r="CA17" i="69"/>
  <c r="BZ17" i="69"/>
  <c r="BY17" i="69"/>
  <c r="BX17" i="69"/>
  <c r="BW17" i="69"/>
  <c r="BV17" i="69"/>
  <c r="BU17" i="69"/>
  <c r="BT17" i="69"/>
  <c r="BS17" i="69"/>
  <c r="BR17" i="69"/>
  <c r="BQ17" i="69"/>
  <c r="BP17" i="69"/>
  <c r="BO17" i="69"/>
  <c r="CL16" i="69"/>
  <c r="CK16" i="69"/>
  <c r="CJ16" i="69"/>
  <c r="CI16" i="69"/>
  <c r="CH16" i="69"/>
  <c r="CG16" i="69"/>
  <c r="CF16" i="69"/>
  <c r="CE16" i="69"/>
  <c r="CD16" i="69"/>
  <c r="CC16" i="69"/>
  <c r="CB16" i="69"/>
  <c r="CA16" i="69"/>
  <c r="BZ16" i="69"/>
  <c r="BY16" i="69"/>
  <c r="BX16" i="69"/>
  <c r="BW16" i="69"/>
  <c r="BV16" i="69"/>
  <c r="BU16" i="69"/>
  <c r="BT16" i="69"/>
  <c r="BS16" i="69"/>
  <c r="BR16" i="69"/>
  <c r="BQ16" i="69"/>
  <c r="BP16" i="69"/>
  <c r="BO16" i="69"/>
  <c r="CL15" i="69"/>
  <c r="CK15" i="69"/>
  <c r="CJ15" i="69"/>
  <c r="CI15" i="69"/>
  <c r="CH15" i="69"/>
  <c r="CG15" i="69"/>
  <c r="CF15" i="69"/>
  <c r="CE15" i="69"/>
  <c r="CD15" i="69"/>
  <c r="CC15" i="69"/>
  <c r="CB15" i="69"/>
  <c r="CA15" i="69"/>
  <c r="BZ15" i="69"/>
  <c r="BY15" i="69"/>
  <c r="BX15" i="69"/>
  <c r="BW15" i="69"/>
  <c r="BV15" i="69"/>
  <c r="BU15" i="69"/>
  <c r="BT15" i="69"/>
  <c r="BS15" i="69"/>
  <c r="BR15" i="69"/>
  <c r="BQ15" i="69"/>
  <c r="BP15" i="69"/>
  <c r="BO15" i="69"/>
  <c r="CL14" i="69"/>
  <c r="CK14" i="69"/>
  <c r="CJ14" i="69"/>
  <c r="CI14" i="69"/>
  <c r="CH14" i="69"/>
  <c r="CG14" i="69"/>
  <c r="CF14" i="69"/>
  <c r="CE14" i="69"/>
  <c r="CD14" i="69"/>
  <c r="CC14" i="69"/>
  <c r="CB14" i="69"/>
  <c r="CA14" i="69"/>
  <c r="BZ14" i="69"/>
  <c r="BY14" i="69"/>
  <c r="BX14" i="69"/>
  <c r="BW14" i="69"/>
  <c r="BV14" i="69"/>
  <c r="BU14" i="69"/>
  <c r="BT14" i="69"/>
  <c r="BS14" i="69"/>
  <c r="BR14" i="69"/>
  <c r="BQ14" i="69"/>
  <c r="BP14" i="69"/>
  <c r="BO14" i="69"/>
  <c r="CL13" i="69"/>
  <c r="CK13" i="69"/>
  <c r="CJ13" i="69"/>
  <c r="CI13" i="69"/>
  <c r="CH13" i="69"/>
  <c r="CG13" i="69"/>
  <c r="CF13" i="69"/>
  <c r="CE13" i="69"/>
  <c r="CD13" i="69"/>
  <c r="CC13" i="69"/>
  <c r="CB13" i="69"/>
  <c r="CA13" i="69"/>
  <c r="BZ13" i="69"/>
  <c r="BY13" i="69"/>
  <c r="BX13" i="69"/>
  <c r="BW13" i="69"/>
  <c r="BV13" i="69"/>
  <c r="BU13" i="69"/>
  <c r="BT13" i="69"/>
  <c r="BS13" i="69"/>
  <c r="BR13" i="69"/>
  <c r="BQ13" i="69"/>
  <c r="BP13" i="69"/>
  <c r="BO13" i="69"/>
  <c r="CL12" i="69"/>
  <c r="CK12" i="69"/>
  <c r="CJ12" i="69"/>
  <c r="CI12" i="69"/>
  <c r="CH12" i="69"/>
  <c r="CG12" i="69"/>
  <c r="CF12" i="69"/>
  <c r="CE12" i="69"/>
  <c r="CD12" i="69"/>
  <c r="CC12" i="69"/>
  <c r="CB12" i="69"/>
  <c r="CA12" i="69"/>
  <c r="BZ12" i="69"/>
  <c r="BY12" i="69"/>
  <c r="BX12" i="69"/>
  <c r="BW12" i="69"/>
  <c r="BV12" i="69"/>
  <c r="BU12" i="69"/>
  <c r="BT12" i="69"/>
  <c r="BS12" i="69"/>
  <c r="BR12" i="69"/>
  <c r="BQ12" i="69"/>
  <c r="BP12" i="69"/>
  <c r="BO12" i="69"/>
  <c r="BL31" i="31"/>
  <c r="BK31" i="31"/>
  <c r="BJ31" i="31"/>
  <c r="BI31" i="31"/>
  <c r="BH31" i="31"/>
  <c r="BG31" i="31"/>
  <c r="BF31" i="31"/>
  <c r="BE31" i="31"/>
  <c r="BD31" i="31"/>
  <c r="BC31" i="31"/>
  <c r="BB31" i="31"/>
  <c r="BA31" i="31"/>
  <c r="AZ31" i="31"/>
  <c r="AY31" i="31"/>
  <c r="AX31" i="31"/>
  <c r="AW31" i="31"/>
  <c r="AV31" i="31"/>
  <c r="AU31" i="31"/>
  <c r="AT31" i="31"/>
  <c r="AS31" i="31"/>
  <c r="AR31" i="31"/>
  <c r="AQ31" i="31"/>
  <c r="AP31" i="31"/>
  <c r="AO31" i="31"/>
  <c r="BL25" i="69"/>
  <c r="BK25" i="69"/>
  <c r="BJ25" i="69"/>
  <c r="BI25" i="69"/>
  <c r="BH25" i="69"/>
  <c r="BG25" i="69"/>
  <c r="BF25" i="69"/>
  <c r="BE25" i="69"/>
  <c r="BD25" i="69"/>
  <c r="BC25" i="69"/>
  <c r="BB25" i="69"/>
  <c r="BA25" i="69"/>
  <c r="AZ25" i="69"/>
  <c r="AY25" i="69"/>
  <c r="AX25" i="69"/>
  <c r="AW25" i="69"/>
  <c r="AV25" i="69"/>
  <c r="AU25" i="69"/>
  <c r="AT25" i="69"/>
  <c r="AS25" i="69"/>
  <c r="AR25" i="69"/>
  <c r="AQ25" i="69"/>
  <c r="AP25" i="69"/>
  <c r="AO25" i="69"/>
  <c r="BL24" i="69"/>
  <c r="BK24" i="69"/>
  <c r="BJ24" i="69"/>
  <c r="BI24" i="69"/>
  <c r="BH24" i="69"/>
  <c r="BG24" i="69"/>
  <c r="BF24" i="69"/>
  <c r="BE24" i="69"/>
  <c r="BD24" i="69"/>
  <c r="BC24" i="69"/>
  <c r="BB24" i="69"/>
  <c r="BA24" i="69"/>
  <c r="AZ24" i="69"/>
  <c r="AY24" i="69"/>
  <c r="AX24" i="69"/>
  <c r="AW24" i="69"/>
  <c r="AV24" i="69"/>
  <c r="AU24" i="69"/>
  <c r="AT24" i="69"/>
  <c r="AS24" i="69"/>
  <c r="AR24" i="69"/>
  <c r="AQ24" i="69"/>
  <c r="AP24" i="69"/>
  <c r="AO24" i="69"/>
  <c r="BL23" i="69"/>
  <c r="BK23" i="69"/>
  <c r="BJ23" i="69"/>
  <c r="BI23" i="69"/>
  <c r="BH23" i="69"/>
  <c r="BG23" i="69"/>
  <c r="BF23" i="69"/>
  <c r="BE23" i="69"/>
  <c r="BD23" i="69"/>
  <c r="BC23" i="69"/>
  <c r="BB23" i="69"/>
  <c r="BA23" i="69"/>
  <c r="AZ23" i="69"/>
  <c r="AY23" i="69"/>
  <c r="AX23" i="69"/>
  <c r="AW23" i="69"/>
  <c r="AV23" i="69"/>
  <c r="AU23" i="69"/>
  <c r="AT23" i="69"/>
  <c r="AS23" i="69"/>
  <c r="AR23" i="69"/>
  <c r="AQ23" i="69"/>
  <c r="AP23" i="69"/>
  <c r="AO23" i="69"/>
  <c r="BL22" i="69"/>
  <c r="BK22" i="69"/>
  <c r="BJ22" i="69"/>
  <c r="BI22" i="69"/>
  <c r="BH22" i="69"/>
  <c r="BG22" i="69"/>
  <c r="BF22" i="69"/>
  <c r="BE22" i="69"/>
  <c r="BD22" i="69"/>
  <c r="BC22" i="69"/>
  <c r="BB22" i="69"/>
  <c r="BA22" i="69"/>
  <c r="AZ22" i="69"/>
  <c r="AY22" i="69"/>
  <c r="AX22" i="69"/>
  <c r="AW22" i="69"/>
  <c r="AV22" i="69"/>
  <c r="AU22" i="69"/>
  <c r="AT22" i="69"/>
  <c r="AS22" i="69"/>
  <c r="AR22" i="69"/>
  <c r="AQ22" i="69"/>
  <c r="AP22" i="69"/>
  <c r="AO22" i="69"/>
  <c r="BL21" i="69"/>
  <c r="BK21" i="69"/>
  <c r="BJ21" i="69"/>
  <c r="BI21" i="69"/>
  <c r="BH21" i="69"/>
  <c r="BG21" i="69"/>
  <c r="BF21" i="69"/>
  <c r="BE21" i="69"/>
  <c r="BD21" i="69"/>
  <c r="BC21" i="69"/>
  <c r="BB21" i="69"/>
  <c r="BA21" i="69"/>
  <c r="AZ21" i="69"/>
  <c r="AY21" i="69"/>
  <c r="AX21" i="69"/>
  <c r="AW21" i="69"/>
  <c r="AV21" i="69"/>
  <c r="AU21" i="69"/>
  <c r="AT21" i="69"/>
  <c r="AS21" i="69"/>
  <c r="AR21" i="69"/>
  <c r="AQ21" i="69"/>
  <c r="AP21" i="69"/>
  <c r="AO21" i="69"/>
  <c r="BL20" i="69"/>
  <c r="BK20" i="69"/>
  <c r="BJ20" i="69"/>
  <c r="BI20" i="69"/>
  <c r="BH20" i="69"/>
  <c r="BG20" i="69"/>
  <c r="BF20" i="69"/>
  <c r="BE20" i="69"/>
  <c r="BD20" i="69"/>
  <c r="BC20" i="69"/>
  <c r="BB20" i="69"/>
  <c r="BA20" i="69"/>
  <c r="AZ20" i="69"/>
  <c r="AY20" i="69"/>
  <c r="AX20" i="69"/>
  <c r="AW20" i="69"/>
  <c r="AV20" i="69"/>
  <c r="AU20" i="69"/>
  <c r="AT20" i="69"/>
  <c r="AS20" i="69"/>
  <c r="AR20" i="69"/>
  <c r="AQ20" i="69"/>
  <c r="AP20" i="69"/>
  <c r="AO20" i="69"/>
  <c r="BL19" i="69"/>
  <c r="BK19" i="69"/>
  <c r="BJ19" i="69"/>
  <c r="BI19" i="69"/>
  <c r="BH19" i="69"/>
  <c r="BG19" i="69"/>
  <c r="BF19" i="69"/>
  <c r="BE19" i="69"/>
  <c r="BD19" i="69"/>
  <c r="BC19" i="69"/>
  <c r="BB19" i="69"/>
  <c r="BA19" i="69"/>
  <c r="AZ19" i="69"/>
  <c r="AY19" i="69"/>
  <c r="AX19" i="69"/>
  <c r="AW19" i="69"/>
  <c r="AV19" i="69"/>
  <c r="AU19" i="69"/>
  <c r="AT19" i="69"/>
  <c r="AS19" i="69"/>
  <c r="AR19" i="69"/>
  <c r="AQ19" i="69"/>
  <c r="AP19" i="69"/>
  <c r="AO19" i="69"/>
  <c r="BL18" i="69"/>
  <c r="BK18" i="69"/>
  <c r="BJ18" i="69"/>
  <c r="BI18" i="69"/>
  <c r="BH18" i="69"/>
  <c r="BG18" i="69"/>
  <c r="BF18" i="69"/>
  <c r="BE18" i="69"/>
  <c r="BD18" i="69"/>
  <c r="BC18" i="69"/>
  <c r="BB18" i="69"/>
  <c r="BA18" i="69"/>
  <c r="AZ18" i="69"/>
  <c r="AY18" i="69"/>
  <c r="AX18" i="69"/>
  <c r="AW18" i="69"/>
  <c r="AV18" i="69"/>
  <c r="AU18" i="69"/>
  <c r="AT18" i="69"/>
  <c r="AS18" i="69"/>
  <c r="AR18" i="69"/>
  <c r="AQ18" i="69"/>
  <c r="AP18" i="69"/>
  <c r="AO18" i="69"/>
  <c r="BL17" i="69"/>
  <c r="BK17" i="69"/>
  <c r="BJ17" i="69"/>
  <c r="BI17" i="69"/>
  <c r="BH17" i="69"/>
  <c r="BG17" i="69"/>
  <c r="BF17" i="69"/>
  <c r="BE17" i="69"/>
  <c r="BD17" i="69"/>
  <c r="BC17" i="69"/>
  <c r="BB17" i="69"/>
  <c r="BA17" i="69"/>
  <c r="AZ17" i="69"/>
  <c r="AY17" i="69"/>
  <c r="AX17" i="69"/>
  <c r="AW17" i="69"/>
  <c r="AV17" i="69"/>
  <c r="AU17" i="69"/>
  <c r="AT17" i="69"/>
  <c r="AS17" i="69"/>
  <c r="AR17" i="69"/>
  <c r="AQ17" i="69"/>
  <c r="AP17" i="69"/>
  <c r="AO17" i="69"/>
  <c r="BL16" i="69"/>
  <c r="BK16" i="69"/>
  <c r="BJ16" i="69"/>
  <c r="BI16" i="69"/>
  <c r="BH16" i="69"/>
  <c r="BG16" i="69"/>
  <c r="BF16" i="69"/>
  <c r="BE16" i="69"/>
  <c r="BD16" i="69"/>
  <c r="BC16" i="69"/>
  <c r="BB16" i="69"/>
  <c r="BA16" i="69"/>
  <c r="AZ16" i="69"/>
  <c r="AY16" i="69"/>
  <c r="AX16" i="69"/>
  <c r="AW16" i="69"/>
  <c r="AV16" i="69"/>
  <c r="AU16" i="69"/>
  <c r="AT16" i="69"/>
  <c r="AS16" i="69"/>
  <c r="AR16" i="69"/>
  <c r="AQ16" i="69"/>
  <c r="AP16" i="69"/>
  <c r="AO16" i="69"/>
  <c r="BL15" i="69"/>
  <c r="BK15" i="69"/>
  <c r="BJ15" i="69"/>
  <c r="BI15" i="69"/>
  <c r="BH15" i="69"/>
  <c r="BG15" i="69"/>
  <c r="BF15" i="69"/>
  <c r="BE15" i="69"/>
  <c r="BD15" i="69"/>
  <c r="BC15" i="69"/>
  <c r="BB15" i="69"/>
  <c r="BA15" i="69"/>
  <c r="AZ15" i="69"/>
  <c r="AY15" i="69"/>
  <c r="AX15" i="69"/>
  <c r="AW15" i="69"/>
  <c r="AV15" i="69"/>
  <c r="AU15" i="69"/>
  <c r="AT15" i="69"/>
  <c r="AS15" i="69"/>
  <c r="AR15" i="69"/>
  <c r="AQ15" i="69"/>
  <c r="AP15" i="69"/>
  <c r="AO15" i="69"/>
  <c r="BL14" i="69"/>
  <c r="BK14" i="69"/>
  <c r="BJ14" i="69"/>
  <c r="BI14" i="69"/>
  <c r="BH14" i="69"/>
  <c r="BG14" i="69"/>
  <c r="BF14" i="69"/>
  <c r="BE14" i="69"/>
  <c r="BD14" i="69"/>
  <c r="BC14" i="69"/>
  <c r="BB14" i="69"/>
  <c r="BA14" i="69"/>
  <c r="AZ14" i="69"/>
  <c r="AY14" i="69"/>
  <c r="AX14" i="69"/>
  <c r="AW14" i="69"/>
  <c r="AV14" i="69"/>
  <c r="AU14" i="69"/>
  <c r="AT14" i="69"/>
  <c r="AS14" i="69"/>
  <c r="AR14" i="69"/>
  <c r="AQ14" i="69"/>
  <c r="AP14" i="69"/>
  <c r="AO14" i="69"/>
  <c r="BL13" i="69"/>
  <c r="BK13" i="69"/>
  <c r="BJ13" i="69"/>
  <c r="BI13" i="69"/>
  <c r="BH13" i="69"/>
  <c r="BG13" i="69"/>
  <c r="BF13" i="69"/>
  <c r="BE13" i="69"/>
  <c r="BD13" i="69"/>
  <c r="BC13" i="69"/>
  <c r="BB13" i="69"/>
  <c r="BA13" i="69"/>
  <c r="AZ13" i="69"/>
  <c r="AY13" i="69"/>
  <c r="AX13" i="69"/>
  <c r="AW13" i="69"/>
  <c r="AV13" i="69"/>
  <c r="AU13" i="69"/>
  <c r="AT13" i="69"/>
  <c r="AS13" i="69"/>
  <c r="AR13" i="69"/>
  <c r="AQ13" i="69"/>
  <c r="AP13" i="69"/>
  <c r="AO13" i="69"/>
  <c r="BL12" i="69"/>
  <c r="BK12" i="69"/>
  <c r="BJ12" i="69"/>
  <c r="BI12" i="69"/>
  <c r="BH12" i="69"/>
  <c r="BG12" i="69"/>
  <c r="BF12" i="69"/>
  <c r="BE12" i="69"/>
  <c r="BD12" i="69"/>
  <c r="BC12" i="69"/>
  <c r="BB12" i="69"/>
  <c r="BA12" i="69"/>
  <c r="AZ12" i="69"/>
  <c r="AY12" i="69"/>
  <c r="AX12" i="69"/>
  <c r="AW12" i="69"/>
  <c r="AV12" i="69"/>
  <c r="AU12" i="69"/>
  <c r="AT12" i="69"/>
  <c r="AS12" i="69"/>
  <c r="AR12" i="69"/>
  <c r="AQ12" i="69"/>
  <c r="AP12" i="69"/>
  <c r="AL26" i="69"/>
  <c r="AK26" i="69"/>
  <c r="AJ26" i="69"/>
  <c r="AI26" i="69"/>
  <c r="AH26" i="69"/>
  <c r="AG26" i="69"/>
  <c r="AF26" i="69"/>
  <c r="AE26" i="69"/>
  <c r="AD26" i="69"/>
  <c r="AC26" i="69"/>
  <c r="AB26" i="69"/>
  <c r="AA26" i="69"/>
  <c r="Z26" i="69"/>
  <c r="Y26" i="69"/>
  <c r="X26" i="69"/>
  <c r="W26" i="69"/>
  <c r="V26" i="69"/>
  <c r="U26" i="69"/>
  <c r="T26" i="69"/>
  <c r="S26" i="69"/>
  <c r="R26" i="69"/>
  <c r="Q26" i="69"/>
  <c r="P26" i="69"/>
  <c r="O26" i="69"/>
  <c r="N26" i="69"/>
  <c r="M26" i="69"/>
  <c r="L26" i="69"/>
  <c r="K26" i="69"/>
  <c r="J26" i="69"/>
  <c r="I26" i="69"/>
  <c r="H26" i="69"/>
  <c r="G26" i="69"/>
  <c r="F26" i="69"/>
  <c r="E26" i="69"/>
  <c r="D26" i="69"/>
  <c r="C26" i="69"/>
  <c r="AL25" i="69"/>
  <c r="AK25" i="69"/>
  <c r="AJ25" i="69"/>
  <c r="AI25" i="69"/>
  <c r="AH25" i="69"/>
  <c r="AG25" i="69"/>
  <c r="AF25" i="69"/>
  <c r="AE25" i="69"/>
  <c r="AD25" i="69"/>
  <c r="AC25" i="69"/>
  <c r="AB25" i="69"/>
  <c r="AA25" i="69"/>
  <c r="Z25" i="69"/>
  <c r="Y25" i="69"/>
  <c r="X25" i="69"/>
  <c r="W25" i="69"/>
  <c r="V25" i="69"/>
  <c r="U25" i="69"/>
  <c r="T25" i="69"/>
  <c r="S25" i="69"/>
  <c r="R25" i="69"/>
  <c r="Q25" i="69"/>
  <c r="P25" i="69"/>
  <c r="O25" i="69"/>
  <c r="N25" i="69"/>
  <c r="M25" i="69"/>
  <c r="L25" i="69"/>
  <c r="K25" i="69"/>
  <c r="J25" i="69"/>
  <c r="I25" i="69"/>
  <c r="H25" i="69"/>
  <c r="G25" i="69"/>
  <c r="F25" i="69"/>
  <c r="E25" i="69"/>
  <c r="D25" i="69"/>
  <c r="C25"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C24" i="69"/>
  <c r="AL23" i="69"/>
  <c r="AK23" i="69"/>
  <c r="AJ23" i="69"/>
  <c r="AI23" i="69"/>
  <c r="AH23" i="69"/>
  <c r="AG23" i="69"/>
  <c r="AF23" i="69"/>
  <c r="AE23" i="69"/>
  <c r="AD23" i="69"/>
  <c r="AC23" i="69"/>
  <c r="AB23" i="69"/>
  <c r="AA23" i="69"/>
  <c r="Z23" i="69"/>
  <c r="Y23" i="69"/>
  <c r="X23" i="69"/>
  <c r="W23" i="69"/>
  <c r="V23" i="69"/>
  <c r="U23" i="69"/>
  <c r="T23" i="69"/>
  <c r="S23" i="69"/>
  <c r="R23" i="69"/>
  <c r="Q23" i="69"/>
  <c r="P23" i="69"/>
  <c r="O23" i="69"/>
  <c r="N23" i="69"/>
  <c r="M23" i="69"/>
  <c r="L23" i="69"/>
  <c r="K23" i="69"/>
  <c r="J23" i="69"/>
  <c r="I23" i="69"/>
  <c r="H23" i="69"/>
  <c r="G23" i="69"/>
  <c r="F23" i="69"/>
  <c r="E23" i="69"/>
  <c r="D23" i="69"/>
  <c r="C23" i="69"/>
  <c r="AL22" i="69"/>
  <c r="AK22" i="69"/>
  <c r="AJ22" i="69"/>
  <c r="AI22" i="69"/>
  <c r="AH22" i="69"/>
  <c r="AG22" i="69"/>
  <c r="AF22" i="69"/>
  <c r="AE22" i="69"/>
  <c r="AD22" i="69"/>
  <c r="AC22" i="69"/>
  <c r="AB22" i="69"/>
  <c r="AA22" i="69"/>
  <c r="Z22" i="69"/>
  <c r="Y22" i="69"/>
  <c r="X22" i="69"/>
  <c r="W22" i="69"/>
  <c r="V22" i="69"/>
  <c r="U22" i="69"/>
  <c r="T22" i="69"/>
  <c r="S22" i="69"/>
  <c r="R22" i="69"/>
  <c r="Q22" i="69"/>
  <c r="P22" i="69"/>
  <c r="O22" i="69"/>
  <c r="N22" i="69"/>
  <c r="M22" i="69"/>
  <c r="L22" i="69"/>
  <c r="K22" i="69"/>
  <c r="J22" i="69"/>
  <c r="I22" i="69"/>
  <c r="H22" i="69"/>
  <c r="G22" i="69"/>
  <c r="F22" i="69"/>
  <c r="E22" i="69"/>
  <c r="D22" i="69"/>
  <c r="C22" i="69"/>
  <c r="AL21" i="69"/>
  <c r="AK21" i="69"/>
  <c r="AJ21" i="69"/>
  <c r="AI21" i="69"/>
  <c r="AH21" i="69"/>
  <c r="AG21" i="69"/>
  <c r="AF21" i="69"/>
  <c r="AE21" i="69"/>
  <c r="AD21" i="69"/>
  <c r="AC21" i="69"/>
  <c r="AB21" i="69"/>
  <c r="AA21" i="69"/>
  <c r="Z21" i="69"/>
  <c r="Y21" i="69"/>
  <c r="X21" i="69"/>
  <c r="W21" i="69"/>
  <c r="V21" i="69"/>
  <c r="U21" i="69"/>
  <c r="T21" i="69"/>
  <c r="S21" i="69"/>
  <c r="R21" i="69"/>
  <c r="Q21" i="69"/>
  <c r="P21" i="69"/>
  <c r="O21" i="69"/>
  <c r="N21" i="69"/>
  <c r="M21" i="69"/>
  <c r="L21" i="69"/>
  <c r="K21" i="69"/>
  <c r="J21" i="69"/>
  <c r="I21" i="69"/>
  <c r="H21" i="69"/>
  <c r="G21" i="69"/>
  <c r="F21" i="69"/>
  <c r="E21" i="69"/>
  <c r="D21" i="69"/>
  <c r="C21" i="69"/>
  <c r="AL20" i="69"/>
  <c r="AK20" i="69"/>
  <c r="AJ20" i="69"/>
  <c r="AI20" i="69"/>
  <c r="AH20" i="69"/>
  <c r="AG20" i="69"/>
  <c r="AF20" i="69"/>
  <c r="AE20" i="69"/>
  <c r="AD20" i="69"/>
  <c r="AC20" i="69"/>
  <c r="AB20" i="69"/>
  <c r="AA20" i="69"/>
  <c r="Z20" i="69"/>
  <c r="Y20" i="69"/>
  <c r="X20" i="69"/>
  <c r="W20" i="69"/>
  <c r="V20" i="69"/>
  <c r="U20" i="69"/>
  <c r="T20" i="69"/>
  <c r="S20" i="69"/>
  <c r="R20" i="69"/>
  <c r="Q20" i="69"/>
  <c r="P20" i="69"/>
  <c r="O20" i="69"/>
  <c r="N20" i="69"/>
  <c r="M20" i="69"/>
  <c r="L20" i="69"/>
  <c r="K20" i="69"/>
  <c r="J20" i="69"/>
  <c r="I20" i="69"/>
  <c r="H20" i="69"/>
  <c r="G20" i="69"/>
  <c r="F20" i="69"/>
  <c r="E20" i="69"/>
  <c r="D20" i="69"/>
  <c r="C20" i="69"/>
  <c r="AL19" i="69"/>
  <c r="AK19" i="69"/>
  <c r="AJ19" i="69"/>
  <c r="AI19" i="69"/>
  <c r="AH19" i="69"/>
  <c r="AG19" i="69"/>
  <c r="AF19" i="69"/>
  <c r="AE19" i="69"/>
  <c r="AD19" i="69"/>
  <c r="AC19" i="69"/>
  <c r="AB19" i="69"/>
  <c r="AA19" i="69"/>
  <c r="Z19" i="69"/>
  <c r="Y19" i="69"/>
  <c r="X19" i="69"/>
  <c r="W19" i="69"/>
  <c r="V19" i="69"/>
  <c r="U19" i="69"/>
  <c r="T19" i="69"/>
  <c r="S19" i="69"/>
  <c r="R19" i="69"/>
  <c r="Q19" i="69"/>
  <c r="P19" i="69"/>
  <c r="O19" i="69"/>
  <c r="N19" i="69"/>
  <c r="M19" i="69"/>
  <c r="L19" i="69"/>
  <c r="K19" i="69"/>
  <c r="J19" i="69"/>
  <c r="I19" i="69"/>
  <c r="H19" i="69"/>
  <c r="G19" i="69"/>
  <c r="F19" i="69"/>
  <c r="E19" i="69"/>
  <c r="D19" i="69"/>
  <c r="C19" i="69"/>
  <c r="AL18" i="69"/>
  <c r="AK18" i="69"/>
  <c r="AJ18" i="69"/>
  <c r="AI18" i="69"/>
  <c r="AH18" i="69"/>
  <c r="AG18" i="69"/>
  <c r="AF18" i="69"/>
  <c r="AE18" i="69"/>
  <c r="AD18" i="69"/>
  <c r="AC18" i="69"/>
  <c r="AB18" i="69"/>
  <c r="AA18" i="69"/>
  <c r="Z18" i="69"/>
  <c r="Y18" i="69"/>
  <c r="X18" i="69"/>
  <c r="W18" i="69"/>
  <c r="V18" i="69"/>
  <c r="U18" i="69"/>
  <c r="T18" i="69"/>
  <c r="S18" i="69"/>
  <c r="R18" i="69"/>
  <c r="Q18" i="69"/>
  <c r="P18" i="69"/>
  <c r="O18" i="69"/>
  <c r="N18" i="69"/>
  <c r="M18" i="69"/>
  <c r="L18" i="69"/>
  <c r="K18" i="69"/>
  <c r="J18" i="69"/>
  <c r="I18" i="69"/>
  <c r="H18" i="69"/>
  <c r="G18" i="69"/>
  <c r="F18" i="69"/>
  <c r="E18" i="69"/>
  <c r="D18" i="69"/>
  <c r="C18" i="69"/>
  <c r="AL17" i="69"/>
  <c r="AK17" i="69"/>
  <c r="AJ17" i="69"/>
  <c r="AI17" i="69"/>
  <c r="AH17" i="69"/>
  <c r="AG17" i="69"/>
  <c r="AF17" i="69"/>
  <c r="AE17" i="69"/>
  <c r="AD17" i="69"/>
  <c r="AC17" i="69"/>
  <c r="AB17" i="69"/>
  <c r="AA17" i="69"/>
  <c r="Z17" i="69"/>
  <c r="Y17" i="69"/>
  <c r="X17" i="69"/>
  <c r="W17" i="69"/>
  <c r="V17" i="69"/>
  <c r="U17" i="69"/>
  <c r="T17" i="69"/>
  <c r="S17" i="69"/>
  <c r="R17" i="69"/>
  <c r="Q17" i="69"/>
  <c r="P17" i="69"/>
  <c r="O17" i="69"/>
  <c r="N17" i="69"/>
  <c r="M17" i="69"/>
  <c r="L17" i="69"/>
  <c r="K17" i="69"/>
  <c r="J17" i="69"/>
  <c r="I17" i="69"/>
  <c r="H17" i="69"/>
  <c r="G17" i="69"/>
  <c r="F17" i="69"/>
  <c r="E17" i="69"/>
  <c r="D17" i="69"/>
  <c r="C17" i="69"/>
  <c r="AL16" i="69"/>
  <c r="AK16" i="69"/>
  <c r="AJ16" i="69"/>
  <c r="AI16" i="69"/>
  <c r="AH16" i="69"/>
  <c r="AG16" i="69"/>
  <c r="AF16" i="69"/>
  <c r="AE16" i="69"/>
  <c r="AD16" i="69"/>
  <c r="AC16" i="69"/>
  <c r="AB16" i="69"/>
  <c r="AA16" i="69"/>
  <c r="Z16" i="69"/>
  <c r="Y16" i="69"/>
  <c r="X16" i="69"/>
  <c r="W16" i="69"/>
  <c r="V16" i="69"/>
  <c r="U16" i="69"/>
  <c r="T16" i="69"/>
  <c r="S16" i="69"/>
  <c r="R16" i="69"/>
  <c r="Q16" i="69"/>
  <c r="P16" i="69"/>
  <c r="O16" i="69"/>
  <c r="N16" i="69"/>
  <c r="M16" i="69"/>
  <c r="L16" i="69"/>
  <c r="K16" i="69"/>
  <c r="J16" i="69"/>
  <c r="I16" i="69"/>
  <c r="H16" i="69"/>
  <c r="G16" i="69"/>
  <c r="F16" i="69"/>
  <c r="E16" i="69"/>
  <c r="D16" i="69"/>
  <c r="C16"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D15" i="69"/>
  <c r="C15" i="69"/>
  <c r="AL14" i="69"/>
  <c r="AK14" i="69"/>
  <c r="AJ14" i="69"/>
  <c r="AI14" i="69"/>
  <c r="AH14" i="69"/>
  <c r="AG14" i="69"/>
  <c r="AF14" i="69"/>
  <c r="AE14" i="69"/>
  <c r="AD14" i="69"/>
  <c r="AC14" i="69"/>
  <c r="AB14" i="69"/>
  <c r="AA14" i="69"/>
  <c r="Z14" i="69"/>
  <c r="Y14" i="69"/>
  <c r="X14" i="69"/>
  <c r="W14" i="69"/>
  <c r="V14" i="69"/>
  <c r="U14" i="69"/>
  <c r="T14" i="69"/>
  <c r="S14" i="69"/>
  <c r="R14" i="69"/>
  <c r="Q14" i="69"/>
  <c r="P14" i="69"/>
  <c r="O14" i="69"/>
  <c r="N14" i="69"/>
  <c r="M14" i="69"/>
  <c r="L14" i="69"/>
  <c r="K14" i="69"/>
  <c r="J14" i="69"/>
  <c r="I14" i="69"/>
  <c r="H14" i="69"/>
  <c r="G14" i="69"/>
  <c r="F14" i="69"/>
  <c r="E14" i="69"/>
  <c r="D14" i="69"/>
  <c r="C14" i="69"/>
  <c r="AL13" i="69"/>
  <c r="AK13" i="69"/>
  <c r="AJ13" i="69"/>
  <c r="AI13" i="69"/>
  <c r="AH13" i="69"/>
  <c r="AG13" i="69"/>
  <c r="AF13" i="69"/>
  <c r="AE13" i="69"/>
  <c r="AD13" i="69"/>
  <c r="AC13" i="69"/>
  <c r="AB13" i="69"/>
  <c r="AA13" i="69"/>
  <c r="Z13" i="69"/>
  <c r="Y13" i="69"/>
  <c r="X13" i="69"/>
  <c r="W13" i="69"/>
  <c r="V13" i="69"/>
  <c r="U13" i="69"/>
  <c r="T13" i="69"/>
  <c r="S13" i="69"/>
  <c r="R13" i="69"/>
  <c r="Q13" i="69"/>
  <c r="P13" i="69"/>
  <c r="O13" i="69"/>
  <c r="N13" i="69"/>
  <c r="M13" i="69"/>
  <c r="L13" i="69"/>
  <c r="K13" i="69"/>
  <c r="J13" i="69"/>
  <c r="I13" i="69"/>
  <c r="H13" i="69"/>
  <c r="G13" i="69"/>
  <c r="F13" i="69"/>
  <c r="E13" i="69"/>
  <c r="D13" i="69"/>
  <c r="C13" i="69"/>
  <c r="AL12" i="69"/>
  <c r="AK12" i="69"/>
  <c r="AJ12" i="69"/>
  <c r="AI12" i="69"/>
  <c r="AH12" i="69"/>
  <c r="AG12" i="69"/>
  <c r="AF12" i="69"/>
  <c r="AE12" i="69"/>
  <c r="AD12" i="69"/>
  <c r="AC12" i="69"/>
  <c r="AB12" i="69"/>
  <c r="AA12" i="69"/>
  <c r="Z12" i="69"/>
  <c r="Y12" i="69"/>
  <c r="X12" i="69"/>
  <c r="W12" i="69"/>
  <c r="V12" i="69"/>
  <c r="U12" i="69"/>
  <c r="T12" i="69"/>
  <c r="S12" i="69"/>
  <c r="R12" i="69"/>
  <c r="Q12" i="69"/>
  <c r="P12" i="69"/>
  <c r="O12" i="69"/>
  <c r="N12" i="69"/>
  <c r="M12" i="69"/>
  <c r="L12" i="69"/>
  <c r="K12" i="69"/>
  <c r="J12" i="69"/>
  <c r="I12" i="69"/>
  <c r="H12" i="69"/>
  <c r="G12" i="69"/>
  <c r="F12" i="69"/>
  <c r="E12" i="69"/>
  <c r="D12" i="69"/>
  <c r="C12" i="69"/>
  <c r="AZ29" i="67"/>
  <c r="AY29" i="67"/>
  <c r="AX29" i="67"/>
  <c r="AW29" i="67"/>
  <c r="AV29" i="67"/>
  <c r="AU29" i="67"/>
  <c r="AT29" i="67"/>
  <c r="AS29" i="67"/>
  <c r="AZ28" i="67"/>
  <c r="AY28" i="67"/>
  <c r="AX28" i="67"/>
  <c r="AW28" i="67"/>
  <c r="AV28" i="67"/>
  <c r="AU28" i="67"/>
  <c r="AT28" i="67"/>
  <c r="AS28" i="67"/>
  <c r="AZ27" i="67"/>
  <c r="AY27" i="67"/>
  <c r="AX27" i="67"/>
  <c r="AW27" i="67"/>
  <c r="AV27" i="67"/>
  <c r="AU27" i="67"/>
  <c r="AT27" i="67"/>
  <c r="AS27" i="67"/>
  <c r="AZ26" i="67"/>
  <c r="AY26" i="67"/>
  <c r="AX26" i="67"/>
  <c r="AW26" i="67"/>
  <c r="AV26" i="67"/>
  <c r="AU26" i="67"/>
  <c r="AT26" i="67"/>
  <c r="AS26" i="67"/>
  <c r="AZ25" i="67"/>
  <c r="AY25" i="67"/>
  <c r="AX25" i="67"/>
  <c r="AW25" i="67"/>
  <c r="AV25" i="67"/>
  <c r="AU25" i="67"/>
  <c r="AT25" i="67"/>
  <c r="AS25" i="67"/>
  <c r="AZ24" i="67"/>
  <c r="AY24" i="67"/>
  <c r="AX24" i="67"/>
  <c r="AW24" i="67"/>
  <c r="AV24" i="67"/>
  <c r="AU24" i="67"/>
  <c r="AT24" i="67"/>
  <c r="AS24" i="67"/>
  <c r="AZ23" i="67"/>
  <c r="AY23" i="67"/>
  <c r="AX23" i="67"/>
  <c r="AW23" i="67"/>
  <c r="AV23" i="67"/>
  <c r="AU23" i="67"/>
  <c r="AT23" i="67"/>
  <c r="AS23" i="67"/>
  <c r="AZ22" i="67"/>
  <c r="AY22" i="67"/>
  <c r="AX22" i="67"/>
  <c r="AW22" i="67"/>
  <c r="AV22" i="67"/>
  <c r="AU22" i="67"/>
  <c r="AT22" i="67"/>
  <c r="AS22" i="67"/>
  <c r="AZ21" i="67"/>
  <c r="AY21" i="67"/>
  <c r="AX21" i="67"/>
  <c r="AW21" i="67"/>
  <c r="AV21" i="67"/>
  <c r="AU21" i="67"/>
  <c r="AT21" i="67"/>
  <c r="AS21" i="67"/>
  <c r="AZ20" i="67"/>
  <c r="AY20" i="67"/>
  <c r="AX20" i="67"/>
  <c r="AW20" i="67"/>
  <c r="AV20" i="67"/>
  <c r="AU20" i="67"/>
  <c r="AT20" i="67"/>
  <c r="AS20" i="67"/>
  <c r="AZ19" i="67"/>
  <c r="AY19" i="67"/>
  <c r="AX19" i="67"/>
  <c r="AW19" i="67"/>
  <c r="AV19" i="67"/>
  <c r="AU19" i="67"/>
  <c r="AT19" i="67"/>
  <c r="AS19" i="67"/>
  <c r="AZ18" i="67"/>
  <c r="AY18" i="67"/>
  <c r="AX18" i="67"/>
  <c r="AW18" i="67"/>
  <c r="AV18" i="67"/>
  <c r="AU18" i="67"/>
  <c r="AT18" i="67"/>
  <c r="AS18" i="67"/>
  <c r="AZ17" i="67"/>
  <c r="AY17" i="67"/>
  <c r="AX17" i="67"/>
  <c r="AW17" i="67"/>
  <c r="AV17" i="67"/>
  <c r="AU17" i="67"/>
  <c r="AT17" i="67"/>
  <c r="AS17" i="67"/>
  <c r="AZ16" i="67"/>
  <c r="AY16" i="67"/>
  <c r="AX16" i="67"/>
  <c r="AW16" i="67"/>
  <c r="AV16" i="67"/>
  <c r="AU16" i="67"/>
  <c r="AT16" i="67"/>
  <c r="AS16" i="67"/>
  <c r="AZ15" i="67"/>
  <c r="AY15" i="67"/>
  <c r="AX15" i="67"/>
  <c r="AW15" i="67"/>
  <c r="AV15" i="67"/>
  <c r="AU15" i="67"/>
  <c r="AT15" i="67"/>
  <c r="AS15" i="67"/>
  <c r="AQ29" i="67"/>
  <c r="AP29" i="67"/>
  <c r="AO29" i="67"/>
  <c r="AN29" i="67"/>
  <c r="AM29" i="67"/>
  <c r="AQ28" i="67"/>
  <c r="AP28" i="67"/>
  <c r="AO28" i="67"/>
  <c r="AN28" i="67"/>
  <c r="AM28" i="67"/>
  <c r="AQ27" i="67"/>
  <c r="AP27" i="67"/>
  <c r="AO27" i="67"/>
  <c r="AN27" i="67"/>
  <c r="AM27" i="67"/>
  <c r="AQ26" i="67"/>
  <c r="AP26" i="67"/>
  <c r="AO26" i="67"/>
  <c r="AN26" i="67"/>
  <c r="AM26" i="67"/>
  <c r="AQ25" i="67"/>
  <c r="AP25" i="67"/>
  <c r="AO25" i="67"/>
  <c r="AN25" i="67"/>
  <c r="AM25" i="67"/>
  <c r="AQ24" i="67"/>
  <c r="AP24" i="67"/>
  <c r="AO24" i="67"/>
  <c r="AN24" i="67"/>
  <c r="AM24" i="67"/>
  <c r="AQ23" i="67"/>
  <c r="AP23" i="67"/>
  <c r="AO23" i="67"/>
  <c r="AN23" i="67"/>
  <c r="AM23" i="67"/>
  <c r="AQ22" i="67"/>
  <c r="AP22" i="67"/>
  <c r="AO22" i="67"/>
  <c r="AN22" i="67"/>
  <c r="AM22" i="67"/>
  <c r="AQ21" i="67"/>
  <c r="AP21" i="67"/>
  <c r="AO21" i="67"/>
  <c r="AN21" i="67"/>
  <c r="AM21" i="67"/>
  <c r="AQ20" i="67"/>
  <c r="AP20" i="67"/>
  <c r="AO20" i="67"/>
  <c r="AN20" i="67"/>
  <c r="AM20" i="67"/>
  <c r="AQ19" i="67"/>
  <c r="AP19" i="67"/>
  <c r="AO19" i="67"/>
  <c r="AN19" i="67"/>
  <c r="AM19" i="67"/>
  <c r="AQ18" i="67"/>
  <c r="AP18" i="67"/>
  <c r="AO18" i="67"/>
  <c r="AN18" i="67"/>
  <c r="AM18" i="67"/>
  <c r="AQ17" i="67"/>
  <c r="AP17" i="67"/>
  <c r="AO17" i="67"/>
  <c r="AN17" i="67"/>
  <c r="AM17" i="67"/>
  <c r="AQ16" i="67"/>
  <c r="AP16" i="67"/>
  <c r="AO16" i="67"/>
  <c r="AN16" i="67"/>
  <c r="AM16" i="67"/>
  <c r="AQ15" i="67"/>
  <c r="AP15" i="67"/>
  <c r="AO15" i="67"/>
  <c r="AN15" i="67"/>
  <c r="AM15" i="67"/>
  <c r="AK29" i="67"/>
  <c r="AJ29" i="67"/>
  <c r="AI29" i="67"/>
  <c r="AH29" i="67"/>
  <c r="AK28" i="67"/>
  <c r="AJ28" i="67"/>
  <c r="AI28" i="67"/>
  <c r="AH28" i="67"/>
  <c r="AK27" i="67"/>
  <c r="AJ27" i="67"/>
  <c r="AI27" i="67"/>
  <c r="AH27" i="67"/>
  <c r="AK26" i="67"/>
  <c r="AJ26" i="67"/>
  <c r="AI26" i="67"/>
  <c r="AH26" i="67"/>
  <c r="AK25" i="67"/>
  <c r="AJ25" i="67"/>
  <c r="AI25" i="67"/>
  <c r="AH25" i="67"/>
  <c r="AK24" i="67"/>
  <c r="AJ24" i="67"/>
  <c r="AI24" i="67"/>
  <c r="AH24" i="67"/>
  <c r="AK23" i="67"/>
  <c r="AJ23" i="67"/>
  <c r="AI23" i="67"/>
  <c r="AH23" i="67"/>
  <c r="AK22" i="67"/>
  <c r="AJ22" i="67"/>
  <c r="AI22" i="67"/>
  <c r="AH22" i="67"/>
  <c r="AK21" i="67"/>
  <c r="AJ21" i="67"/>
  <c r="AI21" i="67"/>
  <c r="AH21" i="67"/>
  <c r="AK20" i="67"/>
  <c r="AJ20" i="67"/>
  <c r="AI20" i="67"/>
  <c r="AH20" i="67"/>
  <c r="AK19" i="67"/>
  <c r="AJ19" i="67"/>
  <c r="AI19" i="67"/>
  <c r="AH19" i="67"/>
  <c r="AK18" i="67"/>
  <c r="AJ18" i="67"/>
  <c r="AI18" i="67"/>
  <c r="AH18" i="67"/>
  <c r="AK17" i="67"/>
  <c r="AJ17" i="67"/>
  <c r="AI17" i="67"/>
  <c r="AH17" i="67"/>
  <c r="AK16" i="67"/>
  <c r="AJ16" i="67"/>
  <c r="AI16" i="67"/>
  <c r="AH16" i="67"/>
  <c r="AK15" i="67"/>
  <c r="AJ15" i="67"/>
  <c r="AI15" i="67"/>
  <c r="AH15" i="67"/>
  <c r="AG29" i="67"/>
  <c r="AF29" i="67"/>
  <c r="AE29" i="67"/>
  <c r="AD29" i="67"/>
  <c r="AC29" i="67"/>
  <c r="AB29" i="67"/>
  <c r="AA29" i="67"/>
  <c r="Z29" i="67"/>
  <c r="Y29" i="67"/>
  <c r="X29" i="67"/>
  <c r="W29" i="67"/>
  <c r="V29" i="67"/>
  <c r="U29" i="67"/>
  <c r="T29" i="67"/>
  <c r="S29" i="67"/>
  <c r="R29" i="67"/>
  <c r="Q29" i="67"/>
  <c r="P29" i="67"/>
  <c r="O29" i="67"/>
  <c r="N29" i="67"/>
  <c r="M29" i="67"/>
  <c r="L29" i="67"/>
  <c r="K29" i="67"/>
  <c r="J29" i="67"/>
  <c r="I29" i="67"/>
  <c r="H29" i="67"/>
  <c r="G29" i="67"/>
  <c r="F29" i="67"/>
  <c r="E29" i="67"/>
  <c r="D29" i="67"/>
  <c r="AG28" i="67"/>
  <c r="AF28" i="67"/>
  <c r="AE28" i="67"/>
  <c r="AD28" i="67"/>
  <c r="AC28" i="67"/>
  <c r="AB28" i="67"/>
  <c r="AA28" i="67"/>
  <c r="Z28" i="67"/>
  <c r="Y28" i="67"/>
  <c r="X28" i="67"/>
  <c r="W28" i="67"/>
  <c r="V28" i="67"/>
  <c r="U28" i="67"/>
  <c r="T28" i="67"/>
  <c r="S28" i="67"/>
  <c r="R28" i="67"/>
  <c r="Q28" i="67"/>
  <c r="P28" i="67"/>
  <c r="O28" i="67"/>
  <c r="N28" i="67"/>
  <c r="M28" i="67"/>
  <c r="L28" i="67"/>
  <c r="K28" i="67"/>
  <c r="J28" i="67"/>
  <c r="I28" i="67"/>
  <c r="H28" i="67"/>
  <c r="G28" i="67"/>
  <c r="F28" i="67"/>
  <c r="E28" i="67"/>
  <c r="D28" i="67"/>
  <c r="AG27" i="67"/>
  <c r="AF27" i="67"/>
  <c r="AE27" i="67"/>
  <c r="AD27" i="67"/>
  <c r="AC27" i="67"/>
  <c r="AB27" i="67"/>
  <c r="AA27" i="67"/>
  <c r="Z27" i="67"/>
  <c r="Y27" i="67"/>
  <c r="X27" i="67"/>
  <c r="W27" i="67"/>
  <c r="V27" i="67"/>
  <c r="U27" i="67"/>
  <c r="T27" i="67"/>
  <c r="S27" i="67"/>
  <c r="R27" i="67"/>
  <c r="Q27" i="67"/>
  <c r="P27" i="67"/>
  <c r="O27" i="67"/>
  <c r="N27" i="67"/>
  <c r="M27" i="67"/>
  <c r="L27" i="67"/>
  <c r="K27" i="67"/>
  <c r="J27" i="67"/>
  <c r="I27" i="67"/>
  <c r="H27" i="67"/>
  <c r="G27" i="67"/>
  <c r="F27" i="67"/>
  <c r="E27" i="67"/>
  <c r="D27" i="67"/>
  <c r="AG26" i="67"/>
  <c r="AF26" i="67"/>
  <c r="AE26" i="67"/>
  <c r="AD26" i="67"/>
  <c r="AC26" i="67"/>
  <c r="AB26" i="67"/>
  <c r="AA26" i="67"/>
  <c r="Z26" i="67"/>
  <c r="Y26" i="67"/>
  <c r="X26" i="67"/>
  <c r="W26" i="67"/>
  <c r="V26" i="67"/>
  <c r="U26" i="67"/>
  <c r="T26" i="67"/>
  <c r="S26" i="67"/>
  <c r="R26" i="67"/>
  <c r="Q26" i="67"/>
  <c r="P26" i="67"/>
  <c r="O26" i="67"/>
  <c r="N26" i="67"/>
  <c r="M26" i="67"/>
  <c r="L26" i="67"/>
  <c r="K26" i="67"/>
  <c r="J26" i="67"/>
  <c r="I26" i="67"/>
  <c r="H26" i="67"/>
  <c r="G26" i="67"/>
  <c r="F26" i="67"/>
  <c r="E26" i="67"/>
  <c r="D26" i="67"/>
  <c r="AG25" i="67"/>
  <c r="AF25" i="67"/>
  <c r="AE25" i="67"/>
  <c r="AD25" i="67"/>
  <c r="AC25" i="67"/>
  <c r="AB25" i="67"/>
  <c r="AA25" i="67"/>
  <c r="Z25" i="67"/>
  <c r="Y25" i="67"/>
  <c r="X25" i="67"/>
  <c r="W25" i="67"/>
  <c r="V25" i="67"/>
  <c r="U25" i="67"/>
  <c r="T25" i="67"/>
  <c r="S25" i="67"/>
  <c r="R25" i="67"/>
  <c r="Q25" i="67"/>
  <c r="P25" i="67"/>
  <c r="O25" i="67"/>
  <c r="N25" i="67"/>
  <c r="M25" i="67"/>
  <c r="L25" i="67"/>
  <c r="K25" i="67"/>
  <c r="J25" i="67"/>
  <c r="I25" i="67"/>
  <c r="H25" i="67"/>
  <c r="G25" i="67"/>
  <c r="F25" i="67"/>
  <c r="E25" i="67"/>
  <c r="D25" i="67"/>
  <c r="AG24" i="67"/>
  <c r="AF24" i="67"/>
  <c r="AE24" i="67"/>
  <c r="AD24" i="67"/>
  <c r="AC24" i="67"/>
  <c r="AB24" i="67"/>
  <c r="AA24" i="67"/>
  <c r="Z24" i="67"/>
  <c r="Y24" i="67"/>
  <c r="X24" i="67"/>
  <c r="W24" i="67"/>
  <c r="V24" i="67"/>
  <c r="U24" i="67"/>
  <c r="T24" i="67"/>
  <c r="S24" i="67"/>
  <c r="R24" i="67"/>
  <c r="Q24" i="67"/>
  <c r="P24" i="67"/>
  <c r="O24" i="67"/>
  <c r="N24" i="67"/>
  <c r="M24" i="67"/>
  <c r="L24" i="67"/>
  <c r="K24" i="67"/>
  <c r="J24" i="67"/>
  <c r="I24" i="67"/>
  <c r="H24" i="67"/>
  <c r="G24" i="67"/>
  <c r="F24" i="67"/>
  <c r="E24" i="67"/>
  <c r="D24" i="67"/>
  <c r="AG23" i="67"/>
  <c r="AF23" i="67"/>
  <c r="AE23" i="67"/>
  <c r="AD23" i="67"/>
  <c r="AC23" i="67"/>
  <c r="AB23" i="67"/>
  <c r="AA23" i="67"/>
  <c r="Z23" i="67"/>
  <c r="Y23" i="67"/>
  <c r="X23" i="67"/>
  <c r="W23" i="67"/>
  <c r="V23" i="67"/>
  <c r="U23" i="67"/>
  <c r="T23" i="67"/>
  <c r="S23" i="67"/>
  <c r="R23" i="67"/>
  <c r="Q23" i="67"/>
  <c r="P23" i="67"/>
  <c r="O23" i="67"/>
  <c r="N23" i="67"/>
  <c r="M23" i="67"/>
  <c r="L23" i="67"/>
  <c r="K23" i="67"/>
  <c r="J23" i="67"/>
  <c r="I23" i="67"/>
  <c r="H23" i="67"/>
  <c r="G23" i="67"/>
  <c r="F23" i="67"/>
  <c r="E23" i="67"/>
  <c r="D23" i="67"/>
  <c r="AG22" i="67"/>
  <c r="AF22" i="67"/>
  <c r="AE22" i="67"/>
  <c r="AD22" i="67"/>
  <c r="AC22" i="67"/>
  <c r="AB22" i="67"/>
  <c r="AA22" i="67"/>
  <c r="Z22" i="67"/>
  <c r="Y22" i="67"/>
  <c r="X22" i="67"/>
  <c r="W22" i="67"/>
  <c r="V22" i="67"/>
  <c r="U22" i="67"/>
  <c r="T22" i="67"/>
  <c r="S22" i="67"/>
  <c r="R22" i="67"/>
  <c r="Q22" i="67"/>
  <c r="P22" i="67"/>
  <c r="O22" i="67"/>
  <c r="N22" i="67"/>
  <c r="M22" i="67"/>
  <c r="L22" i="67"/>
  <c r="K22" i="67"/>
  <c r="J22" i="67"/>
  <c r="I22" i="67"/>
  <c r="H22" i="67"/>
  <c r="G22" i="67"/>
  <c r="F22" i="67"/>
  <c r="E22" i="67"/>
  <c r="D22" i="67"/>
  <c r="AG21" i="67"/>
  <c r="AF21" i="67"/>
  <c r="AE21" i="67"/>
  <c r="AD21" i="67"/>
  <c r="AC21" i="67"/>
  <c r="AB21" i="67"/>
  <c r="AA21" i="67"/>
  <c r="Z21" i="67"/>
  <c r="Y21" i="67"/>
  <c r="X21" i="67"/>
  <c r="W21" i="67"/>
  <c r="V21" i="67"/>
  <c r="U21" i="67"/>
  <c r="T21" i="67"/>
  <c r="S21" i="67"/>
  <c r="R21" i="67"/>
  <c r="Q21" i="67"/>
  <c r="P21" i="67"/>
  <c r="O21" i="67"/>
  <c r="N21" i="67"/>
  <c r="M21" i="67"/>
  <c r="L21" i="67"/>
  <c r="K21" i="67"/>
  <c r="J21" i="67"/>
  <c r="I21" i="67"/>
  <c r="H21" i="67"/>
  <c r="G21" i="67"/>
  <c r="F21" i="67"/>
  <c r="E21" i="67"/>
  <c r="D21" i="67"/>
  <c r="AG20" i="67"/>
  <c r="AF20" i="67"/>
  <c r="AE20" i="67"/>
  <c r="AD20" i="67"/>
  <c r="AC20" i="67"/>
  <c r="AB20" i="67"/>
  <c r="AA20" i="67"/>
  <c r="Z20" i="67"/>
  <c r="Y20" i="67"/>
  <c r="X20" i="67"/>
  <c r="W20" i="67"/>
  <c r="V20" i="67"/>
  <c r="U20" i="67"/>
  <c r="T20" i="67"/>
  <c r="S20" i="67"/>
  <c r="R20" i="67"/>
  <c r="Q20" i="67"/>
  <c r="P20" i="67"/>
  <c r="O20" i="67"/>
  <c r="N20" i="67"/>
  <c r="M20" i="67"/>
  <c r="L20" i="67"/>
  <c r="K20" i="67"/>
  <c r="J20" i="67"/>
  <c r="I20" i="67"/>
  <c r="H20" i="67"/>
  <c r="G20" i="67"/>
  <c r="F20" i="67"/>
  <c r="E20" i="67"/>
  <c r="D20" i="67"/>
  <c r="AG19" i="67"/>
  <c r="AF19" i="67"/>
  <c r="AE19" i="67"/>
  <c r="AD19" i="67"/>
  <c r="AC19" i="67"/>
  <c r="AB19" i="67"/>
  <c r="AA19" i="67"/>
  <c r="Z19" i="67"/>
  <c r="Y19" i="67"/>
  <c r="X19" i="67"/>
  <c r="W19" i="67"/>
  <c r="V19" i="67"/>
  <c r="U19" i="67"/>
  <c r="T19" i="67"/>
  <c r="S19" i="67"/>
  <c r="R19" i="67"/>
  <c r="Q19" i="67"/>
  <c r="P19" i="67"/>
  <c r="O19" i="67"/>
  <c r="N19" i="67"/>
  <c r="M19" i="67"/>
  <c r="L19" i="67"/>
  <c r="K19" i="67"/>
  <c r="J19" i="67"/>
  <c r="I19" i="67"/>
  <c r="H19" i="67"/>
  <c r="G19" i="67"/>
  <c r="F19" i="67"/>
  <c r="E19" i="67"/>
  <c r="D19" i="67"/>
  <c r="AG18" i="67"/>
  <c r="AF18" i="67"/>
  <c r="AE18" i="67"/>
  <c r="AD18" i="67"/>
  <c r="AC18" i="67"/>
  <c r="AB18" i="67"/>
  <c r="AA18" i="67"/>
  <c r="Z18" i="67"/>
  <c r="Y18" i="67"/>
  <c r="X18" i="67"/>
  <c r="W18" i="67"/>
  <c r="V18" i="67"/>
  <c r="U18" i="67"/>
  <c r="T18" i="67"/>
  <c r="S18" i="67"/>
  <c r="R18" i="67"/>
  <c r="Q18" i="67"/>
  <c r="P18" i="67"/>
  <c r="O18" i="67"/>
  <c r="N18" i="67"/>
  <c r="M18" i="67"/>
  <c r="L18" i="67"/>
  <c r="K18" i="67"/>
  <c r="J18" i="67"/>
  <c r="I18" i="67"/>
  <c r="H18" i="67"/>
  <c r="G18" i="67"/>
  <c r="F18" i="67"/>
  <c r="E18" i="67"/>
  <c r="D18" i="67"/>
  <c r="AG17" i="67"/>
  <c r="AF17" i="67"/>
  <c r="AE17" i="67"/>
  <c r="AD17" i="67"/>
  <c r="AC17" i="67"/>
  <c r="AB17" i="67"/>
  <c r="AA17" i="67"/>
  <c r="Z17" i="67"/>
  <c r="Y17" i="67"/>
  <c r="X17" i="67"/>
  <c r="W17" i="67"/>
  <c r="V17" i="67"/>
  <c r="U17" i="67"/>
  <c r="T17" i="67"/>
  <c r="S17" i="67"/>
  <c r="R17" i="67"/>
  <c r="Q17" i="67"/>
  <c r="P17" i="67"/>
  <c r="O17" i="67"/>
  <c r="N17" i="67"/>
  <c r="M17" i="67"/>
  <c r="L17" i="67"/>
  <c r="K17" i="67"/>
  <c r="J17" i="67"/>
  <c r="I17" i="67"/>
  <c r="H17" i="67"/>
  <c r="G17" i="67"/>
  <c r="F17" i="67"/>
  <c r="E17" i="67"/>
  <c r="D17" i="67"/>
  <c r="AG16" i="67"/>
  <c r="AF16" i="67"/>
  <c r="AE16" i="67"/>
  <c r="AD16" i="67"/>
  <c r="AC16" i="67"/>
  <c r="AB16" i="67"/>
  <c r="AA16" i="67"/>
  <c r="Z16" i="67"/>
  <c r="Y16" i="67"/>
  <c r="X16" i="67"/>
  <c r="W16" i="67"/>
  <c r="V16" i="67"/>
  <c r="U16" i="67"/>
  <c r="T16" i="67"/>
  <c r="S16" i="67"/>
  <c r="R16" i="67"/>
  <c r="Q16" i="67"/>
  <c r="P16" i="67"/>
  <c r="O16" i="67"/>
  <c r="N16" i="67"/>
  <c r="M16" i="67"/>
  <c r="L16" i="67"/>
  <c r="K16" i="67"/>
  <c r="J16" i="67"/>
  <c r="I16" i="67"/>
  <c r="H16" i="67"/>
  <c r="G16" i="67"/>
  <c r="F16" i="67"/>
  <c r="E16" i="67"/>
  <c r="D16" i="67"/>
  <c r="C18" i="67"/>
  <c r="C19" i="67"/>
  <c r="C20" i="67"/>
  <c r="C21" i="67"/>
  <c r="C22" i="67"/>
  <c r="C23" i="67"/>
  <c r="C24" i="67"/>
  <c r="C25" i="67"/>
  <c r="C26" i="67"/>
  <c r="C27" i="67"/>
  <c r="C28" i="67"/>
  <c r="C29" i="67"/>
  <c r="R7" i="88" l="1"/>
  <c r="S7" i="88"/>
  <c r="T7" i="88"/>
  <c r="U7" i="88"/>
  <c r="Q6" i="88"/>
  <c r="J32" i="88"/>
  <c r="E10" i="88"/>
  <c r="E34" i="88" l="1"/>
  <c r="E32" i="88"/>
  <c r="L32" i="88"/>
  <c r="D32" i="88"/>
  <c r="F32" i="88"/>
  <c r="H32" i="88"/>
  <c r="I32" i="88"/>
  <c r="M32" i="88"/>
  <c r="M34" i="88"/>
  <c r="F34" i="88"/>
  <c r="K32" i="88"/>
  <c r="G32" i="88"/>
  <c r="D34" i="88"/>
  <c r="G34" i="88"/>
  <c r="I34" i="88"/>
  <c r="H34" i="88"/>
  <c r="K34" i="88"/>
  <c r="L34" i="88"/>
  <c r="J34" i="88"/>
  <c r="BF37" i="38" l="1"/>
  <c r="BE37" i="38"/>
  <c r="BD37" i="38"/>
  <c r="BC37" i="38"/>
  <c r="BB37" i="38"/>
  <c r="BA37" i="38"/>
  <c r="AZ37" i="38"/>
  <c r="AY37" i="38"/>
  <c r="AX37" i="38"/>
  <c r="AV37" i="38"/>
  <c r="AT37" i="38"/>
  <c r="AR37" i="38"/>
  <c r="AP37" i="38"/>
  <c r="AN37" i="38"/>
  <c r="AL37" i="38"/>
  <c r="AJ37" i="38"/>
  <c r="BF36" i="38"/>
  <c r="BE36" i="38"/>
  <c r="BD36" i="38"/>
  <c r="BC36" i="38"/>
  <c r="BB36" i="38"/>
  <c r="BA36" i="38"/>
  <c r="AZ36" i="38"/>
  <c r="AY36" i="38"/>
  <c r="AX36" i="38"/>
  <c r="AV36" i="38"/>
  <c r="AT36" i="38"/>
  <c r="AR36" i="38"/>
  <c r="AP36" i="38"/>
  <c r="AN36" i="38"/>
  <c r="AL36" i="38"/>
  <c r="AJ36" i="38"/>
  <c r="BF35" i="38"/>
  <c r="BE35" i="38"/>
  <c r="BD35" i="38"/>
  <c r="BC35" i="38"/>
  <c r="BB35" i="38"/>
  <c r="BA35" i="38"/>
  <c r="AZ35" i="38"/>
  <c r="AY35" i="38"/>
  <c r="AX35" i="38"/>
  <c r="AV35" i="38"/>
  <c r="AT35" i="38"/>
  <c r="AR35" i="38"/>
  <c r="AP35" i="38"/>
  <c r="AN35" i="38"/>
  <c r="AL35" i="38"/>
  <c r="AJ35" i="38"/>
  <c r="BF34" i="38"/>
  <c r="BE34" i="38"/>
  <c r="BD34" i="38"/>
  <c r="BC34" i="38"/>
  <c r="BB34" i="38"/>
  <c r="BA34" i="38"/>
  <c r="AZ34" i="38"/>
  <c r="AY34" i="38"/>
  <c r="AX34" i="38"/>
  <c r="AV34" i="38"/>
  <c r="AT34" i="38"/>
  <c r="AR34" i="38"/>
  <c r="AP34" i="38"/>
  <c r="AN34" i="38"/>
  <c r="AL34" i="38"/>
  <c r="AJ34" i="38"/>
  <c r="BF33" i="38"/>
  <c r="BE33" i="38"/>
  <c r="BD33" i="38"/>
  <c r="BC33" i="38"/>
  <c r="BB33" i="38"/>
  <c r="BA33" i="38"/>
  <c r="AZ33" i="38"/>
  <c r="AY33" i="38"/>
  <c r="AX33" i="38"/>
  <c r="AV33" i="38"/>
  <c r="AT33" i="38"/>
  <c r="AR33" i="38"/>
  <c r="AP33" i="38"/>
  <c r="AN33" i="38"/>
  <c r="AL33" i="38"/>
  <c r="AJ33" i="38"/>
  <c r="BF32" i="38"/>
  <c r="BE32" i="38"/>
  <c r="BD32" i="38"/>
  <c r="BC32" i="38"/>
  <c r="BB32" i="38"/>
  <c r="BA32" i="38"/>
  <c r="AZ32" i="38"/>
  <c r="AY32" i="38"/>
  <c r="AX32" i="38"/>
  <c r="AV32" i="38"/>
  <c r="AT32" i="38"/>
  <c r="AR32" i="38"/>
  <c r="AP32" i="38"/>
  <c r="AN32" i="38"/>
  <c r="AL32" i="38"/>
  <c r="AJ32" i="38"/>
  <c r="BF31" i="38"/>
  <c r="BE31" i="38"/>
  <c r="BD31" i="38"/>
  <c r="BC31" i="38"/>
  <c r="BB31" i="38"/>
  <c r="BA31" i="38"/>
  <c r="AZ31" i="38"/>
  <c r="AY31" i="38"/>
  <c r="AX31" i="38"/>
  <c r="AV31" i="38"/>
  <c r="AT31" i="38"/>
  <c r="AR31" i="38"/>
  <c r="AP31" i="38"/>
  <c r="AN31" i="38"/>
  <c r="AL31" i="38"/>
  <c r="AJ31" i="38"/>
  <c r="BF30" i="38"/>
  <c r="BE30" i="38"/>
  <c r="BD30" i="38"/>
  <c r="BC30" i="38"/>
  <c r="BB30" i="38"/>
  <c r="BA30" i="38"/>
  <c r="AZ30" i="38"/>
  <c r="AY30" i="38"/>
  <c r="AX30" i="38"/>
  <c r="AV30" i="38"/>
  <c r="AT30" i="38"/>
  <c r="AR30" i="38"/>
  <c r="AP30" i="38"/>
  <c r="AN30" i="38"/>
  <c r="AL30" i="38"/>
  <c r="AJ30" i="38"/>
  <c r="BF29" i="38"/>
  <c r="BE29" i="38"/>
  <c r="BD29" i="38"/>
  <c r="BC29" i="38"/>
  <c r="BB29" i="38"/>
  <c r="BA29" i="38"/>
  <c r="AZ29" i="38"/>
  <c r="AY29" i="38"/>
  <c r="AX29" i="38"/>
  <c r="AV29" i="38"/>
  <c r="AT29" i="38"/>
  <c r="AR29" i="38"/>
  <c r="AP29" i="38"/>
  <c r="AN29" i="38"/>
  <c r="AL29" i="38"/>
  <c r="AJ29" i="38"/>
  <c r="BF28" i="38"/>
  <c r="BE28" i="38"/>
  <c r="BD28" i="38"/>
  <c r="BC28" i="38"/>
  <c r="BB28" i="38"/>
  <c r="BA28" i="38"/>
  <c r="AZ28" i="38"/>
  <c r="AY28" i="38"/>
  <c r="AX28" i="38"/>
  <c r="AV28" i="38"/>
  <c r="AT28" i="38"/>
  <c r="AR28" i="38"/>
  <c r="AP28" i="38"/>
  <c r="AN28" i="38"/>
  <c r="AL28" i="38"/>
  <c r="AJ28" i="38"/>
  <c r="BF27" i="38"/>
  <c r="BE27" i="38"/>
  <c r="BD27" i="38"/>
  <c r="BC27" i="38"/>
  <c r="BB27" i="38"/>
  <c r="BA27" i="38"/>
  <c r="AZ27" i="38"/>
  <c r="AY27" i="38"/>
  <c r="AX27" i="38"/>
  <c r="AV27" i="38"/>
  <c r="AT27" i="38"/>
  <c r="AR27" i="38"/>
  <c r="AP27" i="38"/>
  <c r="AN27" i="38"/>
  <c r="AL27" i="38"/>
  <c r="AJ27" i="38"/>
  <c r="BF26" i="38"/>
  <c r="BE26" i="38"/>
  <c r="BD26" i="38"/>
  <c r="BC26" i="38"/>
  <c r="BB26" i="38"/>
  <c r="BA26" i="38"/>
  <c r="AZ26" i="38"/>
  <c r="AY26" i="38"/>
  <c r="AX26" i="38"/>
  <c r="AW26" i="38"/>
  <c r="AV26" i="38"/>
  <c r="AU26" i="38"/>
  <c r="AT26" i="38"/>
  <c r="AS26" i="38"/>
  <c r="AR26" i="38"/>
  <c r="AQ26" i="38"/>
  <c r="AP26" i="38"/>
  <c r="AO26" i="38"/>
  <c r="AN26" i="38"/>
  <c r="AM26" i="38"/>
  <c r="AL26" i="38"/>
  <c r="AK26" i="38"/>
  <c r="AJ26"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BF23" i="38"/>
  <c r="BE23" i="38"/>
  <c r="BD23" i="38"/>
  <c r="BC23" i="38"/>
  <c r="BB23" i="38"/>
  <c r="BA23" i="38"/>
  <c r="AZ23" i="38"/>
  <c r="AY23" i="38"/>
  <c r="AX23" i="38"/>
  <c r="AW23" i="38"/>
  <c r="AV23" i="38"/>
  <c r="AU23" i="38"/>
  <c r="AT23" i="38"/>
  <c r="AS23" i="38"/>
  <c r="AR23" i="38"/>
  <c r="AQ23" i="38"/>
  <c r="AP23" i="38"/>
  <c r="AO23" i="38"/>
  <c r="AN23" i="38"/>
  <c r="AM23" i="38"/>
  <c r="AL23" i="38"/>
  <c r="AK23" i="38"/>
  <c r="AJ23"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Y87" i="21"/>
  <c r="AX87" i="21"/>
  <c r="AW87" i="21"/>
  <c r="AV87" i="21"/>
  <c r="AY86" i="21"/>
  <c r="AX86" i="21"/>
  <c r="AW86" i="21"/>
  <c r="AV86" i="21"/>
  <c r="AY85" i="21"/>
  <c r="AX85" i="21"/>
  <c r="AW85" i="21"/>
  <c r="AV85" i="21"/>
  <c r="AY84" i="21"/>
  <c r="AX84" i="21"/>
  <c r="AW84" i="21"/>
  <c r="AV84" i="21"/>
  <c r="AY83" i="21"/>
  <c r="AX83" i="21"/>
  <c r="AW83" i="21"/>
  <c r="AV83" i="21"/>
  <c r="AY82" i="21"/>
  <c r="AX82" i="21"/>
  <c r="AW82" i="21"/>
  <c r="AV82" i="21"/>
  <c r="AY81" i="21"/>
  <c r="AX81" i="21"/>
  <c r="AW81" i="21"/>
  <c r="AV81" i="21"/>
  <c r="AY80" i="21"/>
  <c r="AX80" i="21"/>
  <c r="AW80" i="21"/>
  <c r="AV80" i="21"/>
  <c r="AY79" i="21"/>
  <c r="AX79" i="21"/>
  <c r="AW79" i="21"/>
  <c r="AV79" i="21"/>
  <c r="AY78" i="21"/>
  <c r="AX78" i="21"/>
  <c r="AW78" i="21"/>
  <c r="AV78" i="21"/>
  <c r="AY77" i="21"/>
  <c r="AX77" i="21"/>
  <c r="AW77" i="21"/>
  <c r="AV77" i="21"/>
  <c r="AY76" i="21"/>
  <c r="AX76" i="21"/>
  <c r="AW76" i="21"/>
  <c r="AV76" i="21"/>
  <c r="AY75" i="21"/>
  <c r="AX75" i="21"/>
  <c r="AW75" i="21"/>
  <c r="AV75" i="21"/>
  <c r="AY74" i="21"/>
  <c r="AX74" i="21"/>
  <c r="AW74" i="21"/>
  <c r="AV74" i="21"/>
  <c r="AY73" i="21"/>
  <c r="AX73" i="21"/>
  <c r="AW73" i="21"/>
  <c r="AV73" i="21"/>
  <c r="AY72" i="21"/>
  <c r="AX72" i="21"/>
  <c r="AW72" i="21"/>
  <c r="AV72" i="21"/>
  <c r="AP79" i="21"/>
  <c r="AP78" i="21"/>
  <c r="AP77" i="21"/>
  <c r="AQ76" i="21"/>
  <c r="AP76" i="21"/>
  <c r="AQ75" i="21"/>
  <c r="AP75" i="21"/>
  <c r="AQ74" i="21"/>
  <c r="AP74" i="21"/>
  <c r="AQ73" i="21"/>
  <c r="AP73" i="21"/>
  <c r="AQ72" i="21"/>
  <c r="AP72" i="21"/>
  <c r="AI87" i="21"/>
  <c r="AH87" i="21"/>
  <c r="AG87" i="21"/>
  <c r="AI86" i="21"/>
  <c r="AH86" i="21"/>
  <c r="AG86" i="21"/>
  <c r="AI85" i="21"/>
  <c r="AH85" i="21"/>
  <c r="AG85" i="21"/>
  <c r="AI84" i="21"/>
  <c r="AH84" i="21"/>
  <c r="AG84" i="21"/>
  <c r="AI83" i="21"/>
  <c r="AH83" i="21"/>
  <c r="AG83" i="21"/>
  <c r="AI82" i="21"/>
  <c r="AH82" i="21"/>
  <c r="AG82" i="21"/>
  <c r="AI81" i="21"/>
  <c r="AH81" i="21"/>
  <c r="AG81" i="21"/>
  <c r="AI80" i="21"/>
  <c r="AH80" i="21"/>
  <c r="AG80" i="21"/>
  <c r="AI79" i="21"/>
  <c r="AH79" i="21"/>
  <c r="AG79" i="21"/>
  <c r="AI78" i="21"/>
  <c r="AH78" i="21"/>
  <c r="AG78" i="21"/>
  <c r="AI77" i="21"/>
  <c r="AH77" i="21"/>
  <c r="AG77" i="21"/>
  <c r="AI76" i="21"/>
  <c r="AH76" i="21"/>
  <c r="AG76" i="21"/>
  <c r="AI75" i="21"/>
  <c r="AH75" i="21"/>
  <c r="AG75" i="21"/>
  <c r="AI74" i="21"/>
  <c r="AH74" i="21"/>
  <c r="AG74" i="21"/>
  <c r="AI73" i="21"/>
  <c r="AH73" i="21"/>
  <c r="AG73" i="21"/>
  <c r="AI72" i="21"/>
  <c r="AH72" i="21"/>
  <c r="AG72" i="21"/>
  <c r="AG71" i="21"/>
  <c r="AH71" i="21"/>
  <c r="AI71" i="21"/>
  <c r="AF87" i="21"/>
  <c r="AC87" i="21"/>
  <c r="Z87" i="21"/>
  <c r="Y87" i="21"/>
  <c r="X87" i="21"/>
  <c r="P87" i="21"/>
  <c r="O87" i="21"/>
  <c r="L87" i="21"/>
  <c r="K87" i="21"/>
  <c r="AF86" i="21"/>
  <c r="AC86" i="21"/>
  <c r="Z86" i="21"/>
  <c r="Y86" i="21"/>
  <c r="X86" i="21"/>
  <c r="P86" i="21"/>
  <c r="O86" i="21"/>
  <c r="L86" i="21"/>
  <c r="K86" i="21"/>
  <c r="AF85" i="21"/>
  <c r="AC85" i="21"/>
  <c r="Z85" i="21"/>
  <c r="Y85" i="21"/>
  <c r="X85" i="21"/>
  <c r="P85" i="21"/>
  <c r="O85" i="21"/>
  <c r="L85" i="21"/>
  <c r="K85" i="21"/>
  <c r="AF84" i="21"/>
  <c r="AC84" i="21"/>
  <c r="Z84" i="21"/>
  <c r="Y84" i="21"/>
  <c r="X84" i="21"/>
  <c r="P84" i="21"/>
  <c r="O84" i="21"/>
  <c r="L84" i="21"/>
  <c r="K84" i="21"/>
  <c r="AF83" i="21"/>
  <c r="AC83" i="21"/>
  <c r="Z83" i="21"/>
  <c r="Y83" i="21"/>
  <c r="X83" i="21"/>
  <c r="P83" i="21"/>
  <c r="O83" i="21"/>
  <c r="L83" i="21"/>
  <c r="K83" i="21"/>
  <c r="AF82" i="21"/>
  <c r="AC82" i="21"/>
  <c r="Z82" i="21"/>
  <c r="Y82" i="21"/>
  <c r="X82" i="21"/>
  <c r="P82" i="21"/>
  <c r="O82" i="21"/>
  <c r="L82" i="21"/>
  <c r="K82" i="21"/>
  <c r="AF81" i="21"/>
  <c r="AC81" i="21"/>
  <c r="Z81" i="21"/>
  <c r="Y81" i="21"/>
  <c r="X81" i="21"/>
  <c r="P81" i="21"/>
  <c r="O81" i="21"/>
  <c r="L81" i="21"/>
  <c r="K81" i="21"/>
  <c r="AF80" i="21"/>
  <c r="AC80" i="21"/>
  <c r="Z80" i="21"/>
  <c r="Y80" i="21"/>
  <c r="X80" i="21"/>
  <c r="P80" i="21"/>
  <c r="O80" i="21"/>
  <c r="L80" i="21"/>
  <c r="K80" i="21"/>
  <c r="AK79" i="21"/>
  <c r="AF79" i="21"/>
  <c r="AE79" i="21"/>
  <c r="AD79" i="21"/>
  <c r="AC79" i="21"/>
  <c r="Z79" i="21"/>
  <c r="Y79" i="21"/>
  <c r="X79" i="21"/>
  <c r="P79" i="21"/>
  <c r="O79" i="21"/>
  <c r="L79" i="21"/>
  <c r="K79" i="21"/>
  <c r="AK78" i="21"/>
  <c r="AF78" i="21"/>
  <c r="AE78" i="21"/>
  <c r="AD78" i="21"/>
  <c r="AC78" i="21"/>
  <c r="Z78" i="21"/>
  <c r="Y78" i="21"/>
  <c r="X78" i="21"/>
  <c r="P78" i="21"/>
  <c r="O78" i="21"/>
  <c r="L78" i="21"/>
  <c r="K78" i="21"/>
  <c r="D78" i="21"/>
  <c r="AK77" i="21"/>
  <c r="AF77" i="21"/>
  <c r="AE77" i="21"/>
  <c r="AD77" i="21"/>
  <c r="AC77" i="21"/>
  <c r="AB77" i="21"/>
  <c r="Z77" i="21"/>
  <c r="Y77" i="21"/>
  <c r="X77" i="21"/>
  <c r="P77" i="21"/>
  <c r="O77" i="21"/>
  <c r="L77" i="21"/>
  <c r="K77" i="21"/>
  <c r="D77" i="21"/>
  <c r="AK76" i="21"/>
  <c r="AJ76" i="21"/>
  <c r="AF76" i="21"/>
  <c r="AE76" i="21"/>
  <c r="AD76" i="21"/>
  <c r="AC76" i="21"/>
  <c r="AB76" i="21"/>
  <c r="AA76" i="21"/>
  <c r="Z76" i="21"/>
  <c r="Y76" i="21"/>
  <c r="X76" i="21"/>
  <c r="W76" i="21"/>
  <c r="V76" i="21"/>
  <c r="U76" i="21"/>
  <c r="T76" i="21"/>
  <c r="S76" i="21"/>
  <c r="R76" i="21"/>
  <c r="Q76" i="21"/>
  <c r="P76" i="21"/>
  <c r="O76" i="21"/>
  <c r="L76" i="21"/>
  <c r="K76" i="21"/>
  <c r="D76" i="21"/>
  <c r="AK75" i="21"/>
  <c r="AJ75" i="21"/>
  <c r="AF75" i="21"/>
  <c r="AE75" i="21"/>
  <c r="AD75" i="21"/>
  <c r="AC75" i="21"/>
  <c r="AB75" i="21"/>
  <c r="AA75" i="21"/>
  <c r="Z75" i="21"/>
  <c r="Y75" i="21"/>
  <c r="X75" i="21"/>
  <c r="W75" i="21"/>
  <c r="V75" i="21"/>
  <c r="U75" i="21"/>
  <c r="T75" i="21"/>
  <c r="S75" i="21"/>
  <c r="R75" i="21"/>
  <c r="Q75" i="21"/>
  <c r="P75" i="21"/>
  <c r="O75" i="21"/>
  <c r="L75" i="21"/>
  <c r="K75" i="21"/>
  <c r="D75" i="21"/>
  <c r="AK74" i="21"/>
  <c r="AJ74" i="21"/>
  <c r="AF74" i="21"/>
  <c r="AE74" i="21"/>
  <c r="AD74" i="21"/>
  <c r="AC74" i="21"/>
  <c r="AB74" i="21"/>
  <c r="AA74" i="21"/>
  <c r="Z74" i="21"/>
  <c r="Y74" i="21"/>
  <c r="X74" i="21"/>
  <c r="W74" i="21"/>
  <c r="V74" i="21"/>
  <c r="U74" i="21"/>
  <c r="T74" i="21"/>
  <c r="S74" i="21"/>
  <c r="R74" i="21"/>
  <c r="Q74" i="21"/>
  <c r="P74" i="21"/>
  <c r="O74" i="21"/>
  <c r="L74" i="21"/>
  <c r="K74" i="21"/>
  <c r="G74" i="21"/>
  <c r="D74" i="21"/>
  <c r="AK73" i="21"/>
  <c r="AJ73" i="21"/>
  <c r="AF73" i="21"/>
  <c r="AE73" i="21"/>
  <c r="AD73" i="21"/>
  <c r="AC73" i="21"/>
  <c r="AB73" i="21"/>
  <c r="AA73" i="21"/>
  <c r="Z73" i="21"/>
  <c r="Y73" i="21"/>
  <c r="X73" i="21"/>
  <c r="W73" i="21"/>
  <c r="V73" i="21"/>
  <c r="U73" i="21"/>
  <c r="T73" i="21"/>
  <c r="S73" i="21"/>
  <c r="R73" i="21"/>
  <c r="Q73" i="21"/>
  <c r="P73" i="21"/>
  <c r="O73" i="21"/>
  <c r="L73" i="21"/>
  <c r="K73" i="21"/>
  <c r="G73" i="21"/>
  <c r="D73" i="21"/>
  <c r="AK72" i="21"/>
  <c r="AJ72" i="21"/>
  <c r="AF72" i="21"/>
  <c r="AE72" i="21"/>
  <c r="AD72" i="21"/>
  <c r="AC72" i="21"/>
  <c r="AB72" i="21"/>
  <c r="AA72" i="21"/>
  <c r="Z72" i="21"/>
  <c r="Y72" i="21"/>
  <c r="X72" i="21"/>
  <c r="W72" i="21"/>
  <c r="V72" i="21"/>
  <c r="U72" i="21"/>
  <c r="T72" i="21"/>
  <c r="S72" i="21"/>
  <c r="R72" i="21"/>
  <c r="Q72" i="21"/>
  <c r="P72" i="21"/>
  <c r="O72" i="21"/>
  <c r="L72" i="21"/>
  <c r="K72" i="21"/>
  <c r="G72" i="21"/>
  <c r="D72" i="21"/>
  <c r="F9" i="88" l="1"/>
  <c r="F8" i="88"/>
  <c r="H24" i="88" l="1"/>
  <c r="G24" i="88"/>
  <c r="F24" i="88"/>
  <c r="E24" i="88"/>
  <c r="D24" i="88"/>
  <c r="C24" i="88"/>
  <c r="E23" i="88"/>
  <c r="H23" i="88"/>
  <c r="G23" i="88"/>
  <c r="F23" i="88"/>
  <c r="D23" i="88"/>
  <c r="C23" i="88"/>
  <c r="U8" i="88"/>
  <c r="AJ8" i="88"/>
  <c r="AJ11" i="88" s="1"/>
  <c r="U9" i="88"/>
  <c r="AJ9" i="88"/>
  <c r="AJ12" i="88" s="1"/>
  <c r="AL23" i="88"/>
  <c r="AJ23" i="88"/>
  <c r="AI23" i="88"/>
  <c r="AK23" i="88"/>
  <c r="AH23" i="88"/>
  <c r="AG23" i="88"/>
  <c r="F14" i="88"/>
  <c r="AL24" i="88"/>
  <c r="AK24" i="88"/>
  <c r="AG24" i="88"/>
  <c r="AJ24" i="88"/>
  <c r="AH24" i="88"/>
  <c r="AI24" i="88"/>
  <c r="C32" i="88"/>
  <c r="E33" i="88"/>
  <c r="F10" i="88"/>
  <c r="F13" i="88"/>
  <c r="D10" i="88"/>
  <c r="K33" i="88"/>
  <c r="F33" i="88"/>
  <c r="M33" i="88"/>
  <c r="H33" i="88"/>
  <c r="L33" i="88"/>
  <c r="I33" i="88"/>
  <c r="G33" i="88"/>
  <c r="J33" i="88"/>
  <c r="W24" i="88" l="1"/>
  <c r="V24" i="88"/>
  <c r="U24" i="88"/>
  <c r="T24" i="88"/>
  <c r="R24" i="88"/>
  <c r="S24" i="88"/>
  <c r="R23" i="88"/>
  <c r="T23" i="88"/>
  <c r="S23" i="88"/>
  <c r="W23" i="88"/>
  <c r="V23" i="88"/>
  <c r="U23" i="88"/>
  <c r="U12" i="88"/>
  <c r="U11" i="88"/>
  <c r="F11" i="88"/>
  <c r="E11" i="88"/>
  <c r="F12" i="88"/>
  <c r="E12" i="88"/>
  <c r="AP71" i="21"/>
  <c r="AH36" i="77" l="1"/>
  <c r="C28" i="77" l="1"/>
  <c r="CM52" i="38" l="1"/>
  <c r="CJ52" i="38"/>
  <c r="CG52" i="38"/>
  <c r="CD52" i="38"/>
  <c r="CM18" i="38"/>
  <c r="CK18" i="38"/>
  <c r="CI18" i="38"/>
  <c r="CG18" i="38"/>
  <c r="BG52" i="38"/>
  <c r="BD52" i="38"/>
  <c r="BA52" i="38"/>
  <c r="AX52" i="38"/>
  <c r="BF55" i="38"/>
  <c r="BE55" i="38"/>
  <c r="BD55" i="38"/>
  <c r="BG18" i="38"/>
  <c r="BF21" i="38"/>
  <c r="BE21" i="38"/>
  <c r="BE18" i="38"/>
  <c r="BD21" i="38"/>
  <c r="BC21" i="38"/>
  <c r="BC18" i="38"/>
  <c r="BB21" i="38"/>
  <c r="BA21" i="38"/>
  <c r="BA18" i="38"/>
  <c r="CB223" i="38"/>
  <c r="CC223" i="38"/>
  <c r="BX223" i="38"/>
  <c r="BY223" i="38"/>
  <c r="BZ223" i="38"/>
  <c r="CA223" i="38"/>
  <c r="AV223" i="38"/>
  <c r="AW223" i="38"/>
  <c r="AR223" i="38"/>
  <c r="AS223" i="38"/>
  <c r="AT223" i="38"/>
  <c r="AU223" i="38"/>
  <c r="AR225" i="38"/>
  <c r="AS225" i="38"/>
  <c r="AT225" i="38"/>
  <c r="AU225" i="38"/>
  <c r="AX124" i="38" l="1"/>
  <c r="AT124" i="38"/>
  <c r="AP124" i="38"/>
  <c r="AL124" i="38"/>
  <c r="AJ124" i="38"/>
  <c r="AI155" i="38"/>
  <c r="AI158" i="38"/>
  <c r="AJ158" i="38"/>
  <c r="AK158" i="38"/>
  <c r="BO120" i="38"/>
  <c r="BS120" i="38"/>
  <c r="C15" i="67" l="1"/>
  <c r="D71" i="21"/>
  <c r="AV241" i="38" l="1"/>
  <c r="AU241" i="38"/>
  <c r="AW241" i="38"/>
  <c r="AJ208" i="38"/>
  <c r="AJ174" i="38"/>
  <c r="AJ225" i="38"/>
  <c r="AK225" i="38"/>
  <c r="AL225" i="38"/>
  <c r="AM225" i="38"/>
  <c r="AN225" i="38"/>
  <c r="AO225" i="38"/>
  <c r="AP225" i="38"/>
  <c r="AQ225" i="38"/>
  <c r="AJ192" i="38"/>
  <c r="AK192" i="38"/>
  <c r="AL192" i="38"/>
  <c r="AM192" i="38"/>
  <c r="AN192" i="38"/>
  <c r="AO192" i="38"/>
  <c r="AP192" i="38"/>
  <c r="AQ192" i="38"/>
  <c r="AR192" i="38"/>
  <c r="AS192" i="38"/>
  <c r="AT192" i="38"/>
  <c r="AU192" i="38"/>
  <c r="AV192" i="38"/>
  <c r="AW192" i="38"/>
  <c r="AX192" i="38"/>
  <c r="AY192" i="38"/>
  <c r="AZ192" i="38"/>
  <c r="AL158" i="38"/>
  <c r="AM158" i="38"/>
  <c r="AN158" i="38"/>
  <c r="AO158" i="38"/>
  <c r="AP158" i="38"/>
  <c r="AQ158" i="38"/>
  <c r="AR158" i="38"/>
  <c r="AS158" i="38"/>
  <c r="AT158" i="38"/>
  <c r="AU158" i="38"/>
  <c r="AV158" i="38"/>
  <c r="AW158" i="38"/>
  <c r="AX158" i="38"/>
  <c r="AY158" i="38"/>
  <c r="AZ158" i="38"/>
  <c r="AK124" i="38"/>
  <c r="AN124" i="38"/>
  <c r="AO124" i="38"/>
  <c r="AR124" i="38"/>
  <c r="AS124" i="38"/>
  <c r="AV124" i="38"/>
  <c r="AW124" i="38"/>
  <c r="AJ89" i="38"/>
  <c r="AK89" i="38"/>
  <c r="AL89" i="38"/>
  <c r="AM89" i="38"/>
  <c r="AN89" i="38"/>
  <c r="AO89" i="38"/>
  <c r="AP89" i="38"/>
  <c r="AQ89" i="38"/>
  <c r="AR89" i="38"/>
  <c r="AS89" i="38"/>
  <c r="AT89" i="38"/>
  <c r="AU89" i="38"/>
  <c r="AV89" i="38"/>
  <c r="AW89" i="38"/>
  <c r="AX89" i="38"/>
  <c r="AY89" i="38"/>
  <c r="AZ89" i="38"/>
  <c r="AJ55" i="38"/>
  <c r="AK55" i="38"/>
  <c r="AL55" i="38"/>
  <c r="AM55" i="38"/>
  <c r="AN55" i="38"/>
  <c r="AO55" i="38"/>
  <c r="AP55" i="38"/>
  <c r="AQ55" i="38"/>
  <c r="AR55" i="38"/>
  <c r="AS55" i="38"/>
  <c r="AT55" i="38"/>
  <c r="AU55" i="38"/>
  <c r="AV55" i="38"/>
  <c r="AW55" i="38"/>
  <c r="AX55" i="38"/>
  <c r="AY55" i="38"/>
  <c r="AZ55" i="38"/>
  <c r="AJ21" i="38"/>
  <c r="AK21" i="38"/>
  <c r="AL21" i="38"/>
  <c r="AM21" i="38"/>
  <c r="AN21" i="38"/>
  <c r="AO21" i="38"/>
  <c r="AP21" i="38"/>
  <c r="AQ21" i="38"/>
  <c r="AR21" i="38"/>
  <c r="AS21" i="38"/>
  <c r="AT21" i="38"/>
  <c r="AU21" i="38"/>
  <c r="AV21" i="38"/>
  <c r="AW21" i="38"/>
  <c r="AX21" i="38"/>
  <c r="AV71" i="21"/>
  <c r="AW71" i="21"/>
  <c r="AX71" i="21"/>
  <c r="AY71" i="21"/>
  <c r="AQ71" i="21"/>
  <c r="G71" i="21"/>
  <c r="K71" i="21"/>
  <c r="L71" i="21"/>
  <c r="N71" i="21"/>
  <c r="O71" i="21"/>
  <c r="P71" i="21"/>
  <c r="Q71" i="21"/>
  <c r="R71" i="21"/>
  <c r="S71" i="21"/>
  <c r="T71" i="21"/>
  <c r="U71" i="21"/>
  <c r="V71" i="21"/>
  <c r="W71" i="21"/>
  <c r="X71" i="21"/>
  <c r="Y71" i="21"/>
  <c r="Z71" i="21"/>
  <c r="AA71" i="21"/>
  <c r="AB71" i="21"/>
  <c r="AC71" i="21"/>
  <c r="AD71" i="21"/>
  <c r="AE71" i="21"/>
  <c r="AF71" i="21"/>
  <c r="AJ71" i="21"/>
  <c r="AK71" i="21"/>
  <c r="AM124" i="38" l="1"/>
  <c r="C71" i="21"/>
  <c r="AH10" i="88"/>
  <c r="AN32" i="88"/>
  <c r="AG10" i="88"/>
  <c r="AK32" i="88"/>
  <c r="AI10" i="88"/>
  <c r="AQ32" i="88"/>
  <c r="BA140" i="38"/>
  <c r="X32" i="88"/>
  <c r="U32" i="88"/>
  <c r="W32" i="88"/>
  <c r="S10" i="88"/>
  <c r="V32" i="88"/>
  <c r="T10" i="88"/>
  <c r="R32" i="88"/>
  <c r="AB32" i="88"/>
  <c r="T32" i="88"/>
  <c r="AA32" i="88"/>
  <c r="S32" i="88"/>
  <c r="Y32" i="88"/>
  <c r="Z32" i="88"/>
  <c r="AU124" i="38"/>
  <c r="AQ124" i="38"/>
  <c r="AU127" i="38"/>
  <c r="AM127" i="38"/>
  <c r="AQ127" i="38"/>
  <c r="AI127" i="38"/>
  <c r="AL99" i="38"/>
  <c r="AJ134" i="38"/>
  <c r="AU130" i="38"/>
  <c r="AM130" i="38"/>
  <c r="AJ130" i="38"/>
  <c r="AQ130" i="38"/>
  <c r="BG37" i="38"/>
  <c r="AJ33" i="88"/>
  <c r="AQ87" i="21"/>
  <c r="E87" i="21"/>
  <c r="AL100" i="38"/>
  <c r="AJ135" i="38"/>
  <c r="C87" i="21"/>
  <c r="AK37" i="38"/>
  <c r="AJ133" i="38"/>
  <c r="AL98" i="38"/>
  <c r="AU128" i="38"/>
  <c r="AM128" i="38"/>
  <c r="AQ128" i="38"/>
  <c r="AI128" i="38"/>
  <c r="AJ138" i="38"/>
  <c r="AL103" i="38"/>
  <c r="AQ132" i="38"/>
  <c r="AU132" i="38"/>
  <c r="AM132" i="38"/>
  <c r="AL97" i="38"/>
  <c r="AJ132" i="38"/>
  <c r="AU126" i="38"/>
  <c r="AM126" i="38"/>
  <c r="AQ126" i="38"/>
  <c r="AI126" i="38"/>
  <c r="AH34" i="88"/>
  <c r="BC174" i="38"/>
  <c r="AU125" i="38"/>
  <c r="AM125" i="38"/>
  <c r="AQ125" i="38"/>
  <c r="AI125" i="38"/>
  <c r="AL101" i="38"/>
  <c r="AJ136" i="38"/>
  <c r="AU131" i="38"/>
  <c r="AM131" i="38"/>
  <c r="AL96" i="38"/>
  <c r="AJ131" i="38"/>
  <c r="AQ131" i="38"/>
  <c r="J71" i="21"/>
  <c r="AI124" i="38"/>
  <c r="BA105" i="38"/>
  <c r="AU129" i="38"/>
  <c r="AM129" i="38"/>
  <c r="AQ129" i="38"/>
  <c r="AI129" i="38"/>
  <c r="AJ137" i="38"/>
  <c r="AL102" i="38"/>
  <c r="AK34" i="88"/>
  <c r="AL104" i="38"/>
  <c r="AJ139" i="38"/>
  <c r="BB175" i="38"/>
  <c r="BA106" i="38"/>
  <c r="BC175" i="38"/>
  <c r="AL106" i="38"/>
  <c r="BB106" i="38"/>
  <c r="BA209" i="38"/>
  <c r="AI141" i="38"/>
  <c r="AQ141" i="38"/>
  <c r="AY141" i="38"/>
  <c r="AM106" i="38"/>
  <c r="BC106" i="38"/>
  <c r="BB209" i="38"/>
  <c r="AZ141" i="38"/>
  <c r="AN106" i="38"/>
  <c r="BC209" i="38"/>
  <c r="BA141" i="38"/>
  <c r="BB141" i="38"/>
  <c r="AM141" i="38"/>
  <c r="AU141" i="38"/>
  <c r="AX242" i="38"/>
  <c r="BA175" i="38"/>
  <c r="BG38" i="38"/>
  <c r="BH38" i="38"/>
  <c r="BG72" i="38"/>
  <c r="BI72" i="38"/>
  <c r="AK38" i="38"/>
  <c r="BH72" i="38"/>
  <c r="AD88" i="21"/>
  <c r="V88" i="21"/>
  <c r="N88" i="21"/>
  <c r="F88" i="21"/>
  <c r="AM88" i="21"/>
  <c r="AK88" i="21"/>
  <c r="U88" i="21"/>
  <c r="M88" i="21"/>
  <c r="E88" i="21"/>
  <c r="Q88" i="21"/>
  <c r="G88" i="21"/>
  <c r="AQ88" i="21"/>
  <c r="AJ88" i="21"/>
  <c r="AB88" i="21"/>
  <c r="T88" i="21"/>
  <c r="AP88" i="21"/>
  <c r="AA88" i="21"/>
  <c r="S88" i="21"/>
  <c r="J88" i="21"/>
  <c r="AE88" i="21"/>
  <c r="AO88" i="21"/>
  <c r="R88" i="21"/>
  <c r="I88" i="21"/>
  <c r="AN88" i="21"/>
  <c r="W88" i="21"/>
  <c r="H88" i="21"/>
  <c r="C88" i="21"/>
  <c r="J87" i="21"/>
  <c r="AJ140" i="38"/>
  <c r="AL105" i="38"/>
  <c r="AL241" i="38"/>
  <c r="AQ34" i="88"/>
  <c r="M87" i="21"/>
  <c r="AO32" i="88"/>
  <c r="BC208" i="38"/>
  <c r="BB105" i="38"/>
  <c r="F71" i="21"/>
  <c r="AN71" i="21"/>
  <c r="H71" i="21"/>
  <c r="I71" i="21"/>
  <c r="AO71" i="21"/>
  <c r="AU71" i="21"/>
  <c r="AX241" i="38"/>
  <c r="BH37" i="38"/>
  <c r="AI34" i="88"/>
  <c r="AL34" i="88"/>
  <c r="BB140" i="38"/>
  <c r="BB208" i="38"/>
  <c r="AS37" i="38"/>
  <c r="AT241" i="38"/>
  <c r="AP34" i="88"/>
  <c r="AY140" i="38"/>
  <c r="BG71" i="38"/>
  <c r="I87" i="21"/>
  <c r="R87" i="21"/>
  <c r="BB174" i="38"/>
  <c r="AJ34" i="88"/>
  <c r="AZ140" i="38"/>
  <c r="AO87" i="21"/>
  <c r="BA174" i="38"/>
  <c r="AN34" i="88"/>
  <c r="AM33" i="88"/>
  <c r="BI71" i="38"/>
  <c r="BA208" i="38"/>
  <c r="W87" i="21"/>
  <c r="AM34" i="88"/>
  <c r="AI33" i="88"/>
  <c r="AO34" i="88"/>
  <c r="BC105" i="38"/>
  <c r="BH71" i="38"/>
  <c r="U87" i="21"/>
  <c r="AL208" i="38"/>
  <c r="AJ241" i="38"/>
  <c r="AM71" i="21"/>
  <c r="F87" i="21"/>
  <c r="AK87" i="21"/>
  <c r="T87" i="21"/>
  <c r="D87" i="21"/>
  <c r="AI208" i="38"/>
  <c r="AR241" i="38"/>
  <c r="AI140" i="38"/>
  <c r="H87" i="21"/>
  <c r="AN87" i="21"/>
  <c r="AB87" i="21"/>
  <c r="N87" i="21"/>
  <c r="AO241" i="38"/>
  <c r="AI105" i="38"/>
  <c r="AM140" i="38"/>
  <c r="Q87" i="21"/>
  <c r="AM37" i="38"/>
  <c r="AP87" i="21"/>
  <c r="V87" i="21"/>
  <c r="AQ140" i="38"/>
  <c r="AU140" i="38"/>
  <c r="AQ241" i="38"/>
  <c r="AJ87" i="21"/>
  <c r="AU37" i="38"/>
  <c r="AO37" i="38"/>
  <c r="AD87" i="21"/>
  <c r="AI241" i="38"/>
  <c r="AM241" i="38"/>
  <c r="AM87" i="21"/>
  <c r="S87" i="21"/>
  <c r="AW37" i="38"/>
  <c r="AI37" i="38"/>
  <c r="AP241" i="38"/>
  <c r="AK241" i="38"/>
  <c r="AN241" i="38"/>
  <c r="G87" i="21"/>
  <c r="AU87" i="21"/>
  <c r="AA87" i="21"/>
  <c r="AE87" i="21"/>
  <c r="AQ37" i="38"/>
  <c r="AI174" i="38"/>
  <c r="AS241" i="38"/>
  <c r="AQ233" i="38"/>
  <c r="J79" i="21"/>
  <c r="AV235" i="38"/>
  <c r="AU235" i="38"/>
  <c r="AQ235" i="38"/>
  <c r="AW235" i="38"/>
  <c r="J81" i="21"/>
  <c r="AV231" i="38"/>
  <c r="AW231" i="38"/>
  <c r="AQ231" i="38"/>
  <c r="J77" i="21"/>
  <c r="AV237" i="38"/>
  <c r="AU237" i="38"/>
  <c r="AQ237" i="38"/>
  <c r="AW237" i="38"/>
  <c r="J83" i="21"/>
  <c r="AW227" i="38"/>
  <c r="AV227" i="38"/>
  <c r="J73" i="21"/>
  <c r="AW234" i="38"/>
  <c r="AV234" i="38"/>
  <c r="AU234" i="38"/>
  <c r="AQ234" i="38"/>
  <c r="J80" i="21"/>
  <c r="AV229" i="38"/>
  <c r="AW229" i="38"/>
  <c r="J75" i="21"/>
  <c r="AV232" i="38"/>
  <c r="AW232" i="38"/>
  <c r="AQ232" i="38"/>
  <c r="J78" i="21"/>
  <c r="AV225" i="38"/>
  <c r="AW225" i="38"/>
  <c r="AV239" i="38"/>
  <c r="AU239" i="38"/>
  <c r="AQ239" i="38"/>
  <c r="AW239" i="38"/>
  <c r="J85" i="21"/>
  <c r="AW230" i="38"/>
  <c r="AV230" i="38"/>
  <c r="J76" i="21"/>
  <c r="AW238" i="38"/>
  <c r="AV238" i="38"/>
  <c r="AU238" i="38"/>
  <c r="AQ238" i="38"/>
  <c r="J84" i="21"/>
  <c r="AW240" i="38"/>
  <c r="AV240" i="38"/>
  <c r="AU240" i="38"/>
  <c r="AQ240" i="38"/>
  <c r="J86" i="21"/>
  <c r="AW226" i="38"/>
  <c r="AV226" i="38"/>
  <c r="J72" i="21"/>
  <c r="AW236" i="38"/>
  <c r="AV236" i="38"/>
  <c r="AU236" i="38"/>
  <c r="AQ236" i="38"/>
  <c r="J82" i="21"/>
  <c r="AW228" i="38"/>
  <c r="AV228" i="38"/>
  <c r="J74" i="21"/>
  <c r="E82" i="21"/>
  <c r="AI236" i="38"/>
  <c r="AJ203" i="38"/>
  <c r="AJ169" i="38"/>
  <c r="AP236" i="38"/>
  <c r="AI203" i="38"/>
  <c r="AI169" i="38"/>
  <c r="AU135" i="38"/>
  <c r="AM135" i="38"/>
  <c r="AI100" i="38"/>
  <c r="AL236" i="38"/>
  <c r="AR236" i="38"/>
  <c r="AO236" i="38"/>
  <c r="AT236" i="38"/>
  <c r="AQ135" i="38"/>
  <c r="AN236" i="38"/>
  <c r="AI135" i="38"/>
  <c r="AM236" i="38"/>
  <c r="AS236" i="38"/>
  <c r="AK236" i="38"/>
  <c r="AL203" i="38"/>
  <c r="AJ236" i="38"/>
  <c r="AQ32" i="38"/>
  <c r="AI32" i="38"/>
  <c r="AE82" i="21"/>
  <c r="W82" i="21"/>
  <c r="F82" i="21"/>
  <c r="AU82" i="21"/>
  <c r="Q82" i="21"/>
  <c r="G82" i="21"/>
  <c r="AD82" i="21"/>
  <c r="V82" i="21"/>
  <c r="N82" i="21"/>
  <c r="D82" i="21"/>
  <c r="AJ82" i="21"/>
  <c r="AW32" i="38"/>
  <c r="AO32" i="38"/>
  <c r="AQ82" i="21"/>
  <c r="U82" i="21"/>
  <c r="AM82" i="21"/>
  <c r="AP82" i="21"/>
  <c r="AB82" i="21"/>
  <c r="T82" i="21"/>
  <c r="AU32" i="38"/>
  <c r="AM32" i="38"/>
  <c r="AO82" i="21"/>
  <c r="AA82" i="21"/>
  <c r="S82" i="21"/>
  <c r="AN82" i="21"/>
  <c r="AK82" i="21"/>
  <c r="R82" i="21"/>
  <c r="I82" i="21"/>
  <c r="H82" i="21"/>
  <c r="AS32" i="38"/>
  <c r="AK32" i="38"/>
  <c r="E74" i="21"/>
  <c r="AP228" i="38"/>
  <c r="AI24" i="38"/>
  <c r="F74" i="21"/>
  <c r="N74" i="21"/>
  <c r="AU74" i="21"/>
  <c r="AM74" i="21"/>
  <c r="AO74" i="21"/>
  <c r="AN74" i="21"/>
  <c r="I74" i="21"/>
  <c r="H74" i="21"/>
  <c r="E81" i="21"/>
  <c r="AP235" i="38"/>
  <c r="AL202" i="38"/>
  <c r="AO235" i="38"/>
  <c r="AU134" i="38"/>
  <c r="AM134" i="38"/>
  <c r="AQ134" i="38"/>
  <c r="AN235" i="38"/>
  <c r="AJ202" i="38"/>
  <c r="AJ168" i="38"/>
  <c r="AK235" i="38"/>
  <c r="AM235" i="38"/>
  <c r="AI202" i="38"/>
  <c r="AI168" i="38"/>
  <c r="AI99" i="38"/>
  <c r="AS235" i="38"/>
  <c r="AT235" i="38"/>
  <c r="AL235" i="38"/>
  <c r="AI134" i="38"/>
  <c r="AR235" i="38"/>
  <c r="AJ235" i="38"/>
  <c r="AI235" i="38"/>
  <c r="AQ31" i="38"/>
  <c r="AI31" i="38"/>
  <c r="AP81" i="21"/>
  <c r="AB81" i="21"/>
  <c r="T81" i="21"/>
  <c r="N81" i="21"/>
  <c r="AO81" i="21"/>
  <c r="AA81" i="21"/>
  <c r="S81" i="21"/>
  <c r="AQ81" i="21"/>
  <c r="U81" i="21"/>
  <c r="AW31" i="38"/>
  <c r="AO31" i="38"/>
  <c r="AN81" i="21"/>
  <c r="AK81" i="21"/>
  <c r="R81" i="21"/>
  <c r="I81" i="21"/>
  <c r="V81" i="21"/>
  <c r="AU81" i="21"/>
  <c r="AM81" i="21"/>
  <c r="AJ81" i="21"/>
  <c r="Q81" i="21"/>
  <c r="H81" i="21"/>
  <c r="AD81" i="21"/>
  <c r="AU31" i="38"/>
  <c r="AM31" i="38"/>
  <c r="G81" i="21"/>
  <c r="AE81" i="21"/>
  <c r="W81" i="21"/>
  <c r="F81" i="21"/>
  <c r="D81" i="21"/>
  <c r="AS31" i="38"/>
  <c r="AK31" i="38"/>
  <c r="E77" i="21"/>
  <c r="AL231" i="38"/>
  <c r="AK231" i="38"/>
  <c r="AI130" i="38"/>
  <c r="AJ231" i="38"/>
  <c r="AI231" i="38"/>
  <c r="AI95" i="38"/>
  <c r="AP231" i="38"/>
  <c r="AM231" i="38"/>
  <c r="AQ27" i="38"/>
  <c r="AI27" i="38"/>
  <c r="G77" i="21"/>
  <c r="R77" i="21"/>
  <c r="AM77" i="21"/>
  <c r="Q77" i="21"/>
  <c r="W77" i="21"/>
  <c r="F77" i="21"/>
  <c r="AN77" i="21"/>
  <c r="AJ77" i="21"/>
  <c r="AW27" i="38"/>
  <c r="AO27" i="38"/>
  <c r="V77" i="21"/>
  <c r="N77" i="21"/>
  <c r="AQ77" i="21"/>
  <c r="U77" i="21"/>
  <c r="AU27" i="38"/>
  <c r="AM27" i="38"/>
  <c r="T77" i="21"/>
  <c r="AU77" i="21"/>
  <c r="AO77" i="21"/>
  <c r="AA77" i="21"/>
  <c r="S77" i="21"/>
  <c r="I77" i="21"/>
  <c r="H77" i="21"/>
  <c r="AS27" i="38"/>
  <c r="AK27" i="38"/>
  <c r="E80" i="21"/>
  <c r="AO234" i="38"/>
  <c r="AN234" i="38"/>
  <c r="AU133" i="38"/>
  <c r="AM133" i="38"/>
  <c r="AR234" i="38"/>
  <c r="AM234" i="38"/>
  <c r="AL201" i="38"/>
  <c r="AI201" i="38"/>
  <c r="AI167" i="38"/>
  <c r="AI133" i="38"/>
  <c r="AT234" i="38"/>
  <c r="AL234" i="38"/>
  <c r="AQ133" i="38"/>
  <c r="AI98" i="38"/>
  <c r="AS234" i="38"/>
  <c r="AK234" i="38"/>
  <c r="AJ201" i="38"/>
  <c r="AJ167" i="38"/>
  <c r="AJ234" i="38"/>
  <c r="AI234" i="38"/>
  <c r="AP234" i="38"/>
  <c r="AQ30" i="38"/>
  <c r="AI30" i="38"/>
  <c r="AU80" i="21"/>
  <c r="AM80" i="21"/>
  <c r="AJ80" i="21"/>
  <c r="Q80" i="21"/>
  <c r="H80" i="21"/>
  <c r="G80" i="21"/>
  <c r="AA80" i="21"/>
  <c r="I80" i="21"/>
  <c r="AW30" i="38"/>
  <c r="AO30" i="38"/>
  <c r="AE80" i="21"/>
  <c r="W80" i="21"/>
  <c r="F80" i="21"/>
  <c r="AD80" i="21"/>
  <c r="V80" i="21"/>
  <c r="N80" i="21"/>
  <c r="D80" i="21"/>
  <c r="AN80" i="21"/>
  <c r="AK80" i="21"/>
  <c r="AU30" i="38"/>
  <c r="AM30" i="38"/>
  <c r="AQ80" i="21"/>
  <c r="U80" i="21"/>
  <c r="S80" i="21"/>
  <c r="AP80" i="21"/>
  <c r="AB80" i="21"/>
  <c r="T80" i="21"/>
  <c r="AS30" i="38"/>
  <c r="AK30" i="38"/>
  <c r="AO80" i="21"/>
  <c r="R80" i="21"/>
  <c r="E75" i="21"/>
  <c r="AP229" i="38"/>
  <c r="AI25" i="38"/>
  <c r="AN75" i="21"/>
  <c r="I75" i="21"/>
  <c r="AU75" i="21"/>
  <c r="AM75" i="21"/>
  <c r="H75" i="21"/>
  <c r="G75" i="21"/>
  <c r="F75" i="21"/>
  <c r="N75" i="21"/>
  <c r="AO75" i="21"/>
  <c r="E83" i="21"/>
  <c r="AR237" i="38"/>
  <c r="AJ237" i="38"/>
  <c r="AI204" i="38"/>
  <c r="AI237" i="38"/>
  <c r="AU136" i="38"/>
  <c r="AM136" i="38"/>
  <c r="AQ136" i="38"/>
  <c r="AP237" i="38"/>
  <c r="AS237" i="38"/>
  <c r="AO237" i="38"/>
  <c r="AM237" i="38"/>
  <c r="AK237" i="38"/>
  <c r="AI170" i="38"/>
  <c r="AI101" i="38"/>
  <c r="AN237" i="38"/>
  <c r="AL204" i="38"/>
  <c r="AI136" i="38"/>
  <c r="AT237" i="38"/>
  <c r="AL237" i="38"/>
  <c r="AJ204" i="38"/>
  <c r="AJ170" i="38"/>
  <c r="AQ33" i="38"/>
  <c r="AI33" i="38"/>
  <c r="AN83" i="21"/>
  <c r="AK83" i="21"/>
  <c r="R83" i="21"/>
  <c r="I83" i="21"/>
  <c r="AP83" i="21"/>
  <c r="T83" i="21"/>
  <c r="AA83" i="21"/>
  <c r="AU83" i="21"/>
  <c r="AM83" i="21"/>
  <c r="AJ83" i="21"/>
  <c r="Q83" i="21"/>
  <c r="H83" i="21"/>
  <c r="AW33" i="38"/>
  <c r="AO33" i="38"/>
  <c r="G83" i="21"/>
  <c r="AE83" i="21"/>
  <c r="W83" i="21"/>
  <c r="F83" i="21"/>
  <c r="AU33" i="38"/>
  <c r="AM33" i="38"/>
  <c r="AD83" i="21"/>
  <c r="V83" i="21"/>
  <c r="N83" i="21"/>
  <c r="D83" i="21"/>
  <c r="AQ83" i="21"/>
  <c r="U83" i="21"/>
  <c r="AB83" i="21"/>
  <c r="S83" i="21"/>
  <c r="AS33" i="38"/>
  <c r="AK33" i="38"/>
  <c r="AO83" i="21"/>
  <c r="E85" i="21"/>
  <c r="AT239" i="38"/>
  <c r="AL239" i="38"/>
  <c r="AL206" i="38"/>
  <c r="AS239" i="38"/>
  <c r="AK239" i="38"/>
  <c r="AU138" i="38"/>
  <c r="AM138" i="38"/>
  <c r="AI138" i="38"/>
  <c r="AR239" i="38"/>
  <c r="AJ239" i="38"/>
  <c r="AJ206" i="38"/>
  <c r="AJ172" i="38"/>
  <c r="AO239" i="38"/>
  <c r="AI239" i="38"/>
  <c r="AI206" i="38"/>
  <c r="AI172" i="38"/>
  <c r="AI103" i="38"/>
  <c r="AQ138" i="38"/>
  <c r="AP239" i="38"/>
  <c r="AN239" i="38"/>
  <c r="AM239" i="38"/>
  <c r="AQ35" i="38"/>
  <c r="AI35" i="38"/>
  <c r="G85" i="21"/>
  <c r="I85" i="21"/>
  <c r="Q85" i="21"/>
  <c r="AE85" i="21"/>
  <c r="W85" i="21"/>
  <c r="F85" i="21"/>
  <c r="AW35" i="38"/>
  <c r="AO35" i="38"/>
  <c r="AD85" i="21"/>
  <c r="V85" i="21"/>
  <c r="N85" i="21"/>
  <c r="D85" i="21"/>
  <c r="AJ85" i="21"/>
  <c r="AQ85" i="21"/>
  <c r="U85" i="21"/>
  <c r="H85" i="21"/>
  <c r="AU35" i="38"/>
  <c r="AM35" i="38"/>
  <c r="AP85" i="21"/>
  <c r="AB85" i="21"/>
  <c r="T85" i="21"/>
  <c r="AN85" i="21"/>
  <c r="AK85" i="21"/>
  <c r="AM85" i="21"/>
  <c r="AO85" i="21"/>
  <c r="AA85" i="21"/>
  <c r="S85" i="21"/>
  <c r="R85" i="21"/>
  <c r="AU85" i="21"/>
  <c r="AS35" i="38"/>
  <c r="AK35" i="38"/>
  <c r="E79" i="21"/>
  <c r="AN233" i="38"/>
  <c r="AM233" i="38"/>
  <c r="AI233" i="38"/>
  <c r="AL233" i="38"/>
  <c r="AK233" i="38"/>
  <c r="AI132" i="38"/>
  <c r="AI97" i="38"/>
  <c r="AJ233" i="38"/>
  <c r="AI166" i="38"/>
  <c r="AP233" i="38"/>
  <c r="AJ166" i="38"/>
  <c r="AQ29" i="38"/>
  <c r="AI29" i="38"/>
  <c r="V79" i="21"/>
  <c r="N79" i="21"/>
  <c r="D79" i="21"/>
  <c r="W79" i="21"/>
  <c r="AQ79" i="21"/>
  <c r="U79" i="21"/>
  <c r="G79" i="21"/>
  <c r="AW29" i="38"/>
  <c r="AO29" i="38"/>
  <c r="AB79" i="21"/>
  <c r="T79" i="21"/>
  <c r="AO79" i="21"/>
  <c r="AA79" i="21"/>
  <c r="S79" i="21"/>
  <c r="F79" i="21"/>
  <c r="AU29" i="38"/>
  <c r="AM29" i="38"/>
  <c r="AN79" i="21"/>
  <c r="R79" i="21"/>
  <c r="I79" i="21"/>
  <c r="AU79" i="21"/>
  <c r="AM79" i="21"/>
  <c r="AJ79" i="21"/>
  <c r="Q79" i="21"/>
  <c r="H79" i="21"/>
  <c r="AS29" i="38"/>
  <c r="AK29" i="38"/>
  <c r="E73" i="21"/>
  <c r="AP227" i="38"/>
  <c r="AI23" i="38"/>
  <c r="N73" i="21"/>
  <c r="AO73" i="21"/>
  <c r="AN73" i="21"/>
  <c r="I73" i="21"/>
  <c r="AU73" i="21"/>
  <c r="AM73" i="21"/>
  <c r="H73" i="21"/>
  <c r="F73" i="21"/>
  <c r="E78" i="21"/>
  <c r="AM232" i="38"/>
  <c r="AJ165" i="38"/>
  <c r="AL232" i="38"/>
  <c r="AI165" i="38"/>
  <c r="AI96" i="38"/>
  <c r="AK232" i="38"/>
  <c r="AP232" i="38"/>
  <c r="AI131" i="38"/>
  <c r="AJ232" i="38"/>
  <c r="AI232" i="38"/>
  <c r="AN232" i="38"/>
  <c r="AQ28" i="38"/>
  <c r="AI28" i="38"/>
  <c r="AO78" i="21"/>
  <c r="AA78" i="21"/>
  <c r="S78" i="21"/>
  <c r="AN78" i="21"/>
  <c r="R78" i="21"/>
  <c r="I78" i="21"/>
  <c r="AB78" i="21"/>
  <c r="AW28" i="38"/>
  <c r="AO28" i="38"/>
  <c r="AU78" i="21"/>
  <c r="AM78" i="21"/>
  <c r="AJ78" i="21"/>
  <c r="Q78" i="21"/>
  <c r="H78" i="21"/>
  <c r="T78" i="21"/>
  <c r="G78" i="21"/>
  <c r="AU28" i="38"/>
  <c r="AM28" i="38"/>
  <c r="W78" i="21"/>
  <c r="F78" i="21"/>
  <c r="V78" i="21"/>
  <c r="N78" i="21"/>
  <c r="AQ78" i="21"/>
  <c r="AS28" i="38"/>
  <c r="AK28" i="38"/>
  <c r="U78" i="21"/>
  <c r="E76" i="21"/>
  <c r="AP230" i="38"/>
  <c r="AI26" i="38"/>
  <c r="F76" i="21"/>
  <c r="AO76" i="21"/>
  <c r="AN76" i="21"/>
  <c r="I76" i="21"/>
  <c r="AU76" i="21"/>
  <c r="AM76" i="21"/>
  <c r="H76" i="21"/>
  <c r="G76" i="21"/>
  <c r="N76" i="21"/>
  <c r="E84" i="21"/>
  <c r="AS238" i="38"/>
  <c r="AK238" i="38"/>
  <c r="AI102" i="38"/>
  <c r="AL238" i="38"/>
  <c r="AR238" i="38"/>
  <c r="AJ238" i="38"/>
  <c r="AU137" i="38"/>
  <c r="AM137" i="38"/>
  <c r="AN238" i="38"/>
  <c r="AI205" i="38"/>
  <c r="AI238" i="38"/>
  <c r="AL205" i="38"/>
  <c r="AQ137" i="38"/>
  <c r="AP238" i="38"/>
  <c r="AI171" i="38"/>
  <c r="AI137" i="38"/>
  <c r="AO238" i="38"/>
  <c r="AJ205" i="38"/>
  <c r="AJ171" i="38"/>
  <c r="AM238" i="38"/>
  <c r="AT238" i="38"/>
  <c r="AQ34" i="38"/>
  <c r="AI34" i="38"/>
  <c r="AQ84" i="21"/>
  <c r="U84" i="21"/>
  <c r="AP84" i="21"/>
  <c r="AB84" i="21"/>
  <c r="T84" i="21"/>
  <c r="AD84" i="21"/>
  <c r="AW34" i="38"/>
  <c r="AO34" i="38"/>
  <c r="AO84" i="21"/>
  <c r="AA84" i="21"/>
  <c r="S84" i="21"/>
  <c r="F84" i="21"/>
  <c r="D84" i="21"/>
  <c r="AN84" i="21"/>
  <c r="AK84" i="21"/>
  <c r="R84" i="21"/>
  <c r="I84" i="21"/>
  <c r="W84" i="21"/>
  <c r="AU34" i="38"/>
  <c r="AM34" i="38"/>
  <c r="AU84" i="21"/>
  <c r="AM84" i="21"/>
  <c r="AJ84" i="21"/>
  <c r="Q84" i="21"/>
  <c r="H84" i="21"/>
  <c r="AE84" i="21"/>
  <c r="V84" i="21"/>
  <c r="G84" i="21"/>
  <c r="AS34" i="38"/>
  <c r="AK34" i="38"/>
  <c r="N84" i="21"/>
  <c r="AM240" i="38"/>
  <c r="AJ207" i="38"/>
  <c r="AJ173" i="38"/>
  <c r="AT240" i="38"/>
  <c r="AL240" i="38"/>
  <c r="AI207" i="38"/>
  <c r="AI173" i="38"/>
  <c r="AU139" i="38"/>
  <c r="AM139" i="38"/>
  <c r="AI104" i="38"/>
  <c r="AS240" i="38"/>
  <c r="AK240" i="38"/>
  <c r="AQ139" i="38"/>
  <c r="AR240" i="38"/>
  <c r="AJ240" i="38"/>
  <c r="AI240" i="38"/>
  <c r="AP240" i="38"/>
  <c r="AI139" i="38"/>
  <c r="AO240" i="38"/>
  <c r="AL207" i="38"/>
  <c r="AN240" i="38"/>
  <c r="AQ36" i="38"/>
  <c r="AI36" i="38"/>
  <c r="AO86" i="21"/>
  <c r="AA86" i="21"/>
  <c r="S86" i="21"/>
  <c r="AB86" i="21"/>
  <c r="AN86" i="21"/>
  <c r="AK86" i="21"/>
  <c r="R86" i="21"/>
  <c r="I86" i="21"/>
  <c r="T86" i="21"/>
  <c r="AW36" i="38"/>
  <c r="AO36" i="38"/>
  <c r="AU86" i="21"/>
  <c r="AM86" i="21"/>
  <c r="AJ86" i="21"/>
  <c r="Q86" i="21"/>
  <c r="H86" i="21"/>
  <c r="G86" i="21"/>
  <c r="AQ86" i="21"/>
  <c r="U86" i="21"/>
  <c r="AP86" i="21"/>
  <c r="AU36" i="38"/>
  <c r="AM36" i="38"/>
  <c r="AE86" i="21"/>
  <c r="W86" i="21"/>
  <c r="F86" i="21"/>
  <c r="AD86" i="21"/>
  <c r="V86" i="21"/>
  <c r="N86" i="21"/>
  <c r="D86" i="21"/>
  <c r="AS36" i="38"/>
  <c r="AK36" i="38"/>
  <c r="E72" i="21"/>
  <c r="AP226" i="38"/>
  <c r="AI22" i="38"/>
  <c r="AU72" i="21"/>
  <c r="AM72" i="21"/>
  <c r="H72" i="21"/>
  <c r="AO72" i="21"/>
  <c r="I72" i="21"/>
  <c r="AN72" i="21"/>
  <c r="F72" i="21"/>
  <c r="N72" i="21"/>
  <c r="AN33" i="88"/>
  <c r="AK33" i="88"/>
  <c r="AL33" i="88"/>
  <c r="AH32" i="88"/>
  <c r="AH33" i="88"/>
  <c r="AP33" i="88"/>
  <c r="E86" i="21"/>
  <c r="BA126" i="38"/>
  <c r="BI57" i="38"/>
  <c r="AY126" i="38"/>
  <c r="AZ126" i="38"/>
  <c r="BC91" i="38"/>
  <c r="BH57" i="38"/>
  <c r="BB91" i="38"/>
  <c r="BB126" i="38"/>
  <c r="BA91" i="38"/>
  <c r="BG57" i="38"/>
  <c r="BH23" i="38"/>
  <c r="BG23" i="38"/>
  <c r="AX227" i="38"/>
  <c r="C73" i="21"/>
  <c r="M73" i="21"/>
  <c r="BA134" i="38"/>
  <c r="BI65" i="38"/>
  <c r="BG65" i="38"/>
  <c r="AZ134" i="38"/>
  <c r="BC99" i="38"/>
  <c r="BH65" i="38"/>
  <c r="AY134" i="38"/>
  <c r="BB99" i="38"/>
  <c r="BB134" i="38"/>
  <c r="BA99" i="38"/>
  <c r="BG31" i="38"/>
  <c r="BH31" i="38"/>
  <c r="AX235" i="38"/>
  <c r="M81" i="21"/>
  <c r="C81" i="21"/>
  <c r="BA131" i="38"/>
  <c r="BC96" i="38"/>
  <c r="AY131" i="38"/>
  <c r="BA96" i="38"/>
  <c r="AZ131" i="38"/>
  <c r="BB96" i="38"/>
  <c r="BI62" i="38"/>
  <c r="BG62" i="38"/>
  <c r="BH62" i="38"/>
  <c r="BB131" i="38"/>
  <c r="BG28" i="38"/>
  <c r="BH28" i="38"/>
  <c r="AX232" i="38"/>
  <c r="C78" i="21"/>
  <c r="M78" i="21"/>
  <c r="BA130" i="38"/>
  <c r="BI61" i="38"/>
  <c r="BB95" i="38"/>
  <c r="AZ130" i="38"/>
  <c r="BC95" i="38"/>
  <c r="BH61" i="38"/>
  <c r="AY130" i="38"/>
  <c r="BB130" i="38"/>
  <c r="BA95" i="38"/>
  <c r="BG61" i="38"/>
  <c r="BH27" i="38"/>
  <c r="BG27" i="38"/>
  <c r="AX231" i="38"/>
  <c r="C77" i="21"/>
  <c r="M77" i="21"/>
  <c r="BA132" i="38"/>
  <c r="BB97" i="38"/>
  <c r="BG63" i="38"/>
  <c r="AZ132" i="38"/>
  <c r="BA97" i="38"/>
  <c r="AY132" i="38"/>
  <c r="BI63" i="38"/>
  <c r="BC97" i="38"/>
  <c r="BH63" i="38"/>
  <c r="BB132" i="38"/>
  <c r="BH29" i="38"/>
  <c r="BG29" i="38"/>
  <c r="AX233" i="38"/>
  <c r="M79" i="21"/>
  <c r="C79" i="21"/>
  <c r="BA133" i="38"/>
  <c r="BA98" i="38"/>
  <c r="BH64" i="38"/>
  <c r="AY133" i="38"/>
  <c r="AZ133" i="38"/>
  <c r="BG64" i="38"/>
  <c r="BC98" i="38"/>
  <c r="BI64" i="38"/>
  <c r="BB133" i="38"/>
  <c r="BB98" i="38"/>
  <c r="BG30" i="38"/>
  <c r="BH30" i="38"/>
  <c r="AX234" i="38"/>
  <c r="C80" i="21"/>
  <c r="M80" i="21"/>
  <c r="BA129" i="38"/>
  <c r="BA94" i="38"/>
  <c r="BH60" i="38"/>
  <c r="AZ129" i="38"/>
  <c r="BG60" i="38"/>
  <c r="AY129" i="38"/>
  <c r="BC94" i="38"/>
  <c r="BB94" i="38"/>
  <c r="BI60" i="38"/>
  <c r="BB129" i="38"/>
  <c r="BG26" i="38"/>
  <c r="BH26" i="38"/>
  <c r="AX230" i="38"/>
  <c r="C76" i="21"/>
  <c r="M76" i="21"/>
  <c r="BA128" i="38"/>
  <c r="BB93" i="38"/>
  <c r="BG59" i="38"/>
  <c r="AY128" i="38"/>
  <c r="AZ128" i="38"/>
  <c r="BA93" i="38"/>
  <c r="BB128" i="38"/>
  <c r="BH59" i="38"/>
  <c r="BI59" i="38"/>
  <c r="BC93" i="38"/>
  <c r="BG25" i="38"/>
  <c r="BH25" i="38"/>
  <c r="AX229" i="38"/>
  <c r="C75" i="21"/>
  <c r="M75" i="21"/>
  <c r="BA137" i="38"/>
  <c r="BA102" i="38"/>
  <c r="BH68" i="38"/>
  <c r="AY137" i="38"/>
  <c r="AZ137" i="38"/>
  <c r="BG68" i="38"/>
  <c r="BC102" i="38"/>
  <c r="BI68" i="38"/>
  <c r="BB102" i="38"/>
  <c r="BB137" i="38"/>
  <c r="BG34" i="38"/>
  <c r="BH34" i="38"/>
  <c r="M84" i="21"/>
  <c r="C84" i="21"/>
  <c r="AX238" i="38"/>
  <c r="BA135" i="38"/>
  <c r="BC100" i="38"/>
  <c r="AY135" i="38"/>
  <c r="BA100" i="38"/>
  <c r="AZ135" i="38"/>
  <c r="BB100" i="38"/>
  <c r="BI66" i="38"/>
  <c r="BH66" i="38"/>
  <c r="BB135" i="38"/>
  <c r="BG66" i="38"/>
  <c r="BG32" i="38"/>
  <c r="BH32" i="38"/>
  <c r="AX236" i="38"/>
  <c r="M82" i="21"/>
  <c r="C82" i="21"/>
  <c r="BA127" i="38"/>
  <c r="BC92" i="38"/>
  <c r="BA92" i="38"/>
  <c r="AZ127" i="38"/>
  <c r="BB92" i="38"/>
  <c r="BI58" i="38"/>
  <c r="AY127" i="38"/>
  <c r="BG58" i="38"/>
  <c r="BB127" i="38"/>
  <c r="BH58" i="38"/>
  <c r="BG24" i="38"/>
  <c r="BH24" i="38"/>
  <c r="AX228" i="38"/>
  <c r="M74" i="21"/>
  <c r="C74" i="21"/>
  <c r="BA136" i="38"/>
  <c r="BB101" i="38"/>
  <c r="BG67" i="38"/>
  <c r="BI67" i="38"/>
  <c r="AZ136" i="38"/>
  <c r="BA101" i="38"/>
  <c r="AY136" i="38"/>
  <c r="BC101" i="38"/>
  <c r="BH67" i="38"/>
  <c r="BB136" i="38"/>
  <c r="BH33" i="38"/>
  <c r="BG33" i="38"/>
  <c r="AX237" i="38"/>
  <c r="M83" i="21"/>
  <c r="C83" i="21"/>
  <c r="BC207" i="38"/>
  <c r="BA139" i="38"/>
  <c r="BC104" i="38"/>
  <c r="BA207" i="38"/>
  <c r="AY139" i="38"/>
  <c r="BB207" i="38"/>
  <c r="AZ139" i="38"/>
  <c r="BB104" i="38"/>
  <c r="BI70" i="38"/>
  <c r="BC173" i="38"/>
  <c r="BA104" i="38"/>
  <c r="BH70" i="38"/>
  <c r="BG70" i="38"/>
  <c r="BB139" i="38"/>
  <c r="BG36" i="38"/>
  <c r="BH36" i="38"/>
  <c r="AX240" i="38"/>
  <c r="BB173" i="38"/>
  <c r="BA173" i="38"/>
  <c r="M86" i="21"/>
  <c r="C86" i="21"/>
  <c r="BA138" i="38"/>
  <c r="BI69" i="38"/>
  <c r="BB103" i="38"/>
  <c r="BC206" i="38"/>
  <c r="BC172" i="38"/>
  <c r="AZ138" i="38"/>
  <c r="BC103" i="38"/>
  <c r="BH69" i="38"/>
  <c r="BB206" i="38"/>
  <c r="AY138" i="38"/>
  <c r="BG69" i="38"/>
  <c r="BB138" i="38"/>
  <c r="BA206" i="38"/>
  <c r="BA103" i="38"/>
  <c r="BH35" i="38"/>
  <c r="BG35" i="38"/>
  <c r="BA172" i="38"/>
  <c r="AX239" i="38"/>
  <c r="BB172" i="38"/>
  <c r="M85" i="21"/>
  <c r="C85" i="21"/>
  <c r="BA125" i="38"/>
  <c r="BA90" i="38"/>
  <c r="BH56" i="38"/>
  <c r="BC90" i="38"/>
  <c r="AZ125" i="38"/>
  <c r="BG56" i="38"/>
  <c r="AY125" i="38"/>
  <c r="BB125" i="38"/>
  <c r="BI56" i="38"/>
  <c r="BB90" i="38"/>
  <c r="BG22" i="38"/>
  <c r="BH22" i="38"/>
  <c r="AX226" i="38"/>
  <c r="M72" i="21"/>
  <c r="C72" i="21"/>
  <c r="BH55" i="38"/>
  <c r="AX225" i="38"/>
  <c r="BI55" i="38"/>
  <c r="BG55" i="38"/>
  <c r="BH21" i="38"/>
  <c r="BG21" i="38"/>
  <c r="AI55" i="38"/>
  <c r="BB124" i="38"/>
  <c r="AY124" i="38"/>
  <c r="AZ124" i="38"/>
  <c r="BA124" i="38"/>
  <c r="AI56" i="38"/>
  <c r="AI226" i="38"/>
  <c r="AI89" i="38"/>
  <c r="AI21" i="38"/>
  <c r="AI192" i="38"/>
  <c r="AI225" i="38"/>
  <c r="R10" i="88" l="1"/>
  <c r="AJ10" i="88"/>
  <c r="U10" i="88"/>
  <c r="AM32" i="88"/>
  <c r="AI32" i="88"/>
  <c r="AO33" i="88"/>
  <c r="AG32" i="88"/>
  <c r="AJ32" i="88"/>
  <c r="AQ33" i="88"/>
  <c r="AP32" i="88"/>
  <c r="AL32" i="88"/>
  <c r="M71" i="21"/>
  <c r="CA52" i="38" l="1"/>
  <c r="BX52" i="38"/>
  <c r="BU52" i="38"/>
  <c r="BR52" i="38"/>
  <c r="BO52" i="38"/>
  <c r="CE18" i="38"/>
  <c r="CC18" i="38"/>
  <c r="CA18" i="38"/>
  <c r="BY18" i="38"/>
  <c r="BW18" i="38"/>
  <c r="BU18" i="38"/>
  <c r="BS18" i="38"/>
  <c r="BQ18" i="38"/>
  <c r="BO18" i="38"/>
  <c r="BP223" i="38"/>
  <c r="BQ223" i="38"/>
  <c r="BR223" i="38"/>
  <c r="BS223" i="38"/>
  <c r="BT223" i="38"/>
  <c r="BU223" i="38"/>
  <c r="BV223" i="38"/>
  <c r="BW223" i="38"/>
  <c r="BO223" i="38"/>
  <c r="AU52" i="38"/>
  <c r="AR52" i="38"/>
  <c r="AO52" i="38"/>
  <c r="AL52" i="38"/>
  <c r="AI52" i="38"/>
  <c r="AY18" i="38"/>
  <c r="AW18" i="38"/>
  <c r="AU18" i="38"/>
  <c r="AS18" i="38"/>
  <c r="AQ18" i="38"/>
  <c r="AO18" i="38"/>
  <c r="AM18" i="38"/>
  <c r="AK18" i="38"/>
  <c r="AI18" i="38"/>
  <c r="CD189" i="38"/>
  <c r="CA189" i="38"/>
  <c r="BX189" i="38"/>
  <c r="BU189" i="38"/>
  <c r="BR189" i="38"/>
  <c r="BO189" i="38"/>
  <c r="CD155" i="38"/>
  <c r="CA155" i="38"/>
  <c r="BX155" i="38"/>
  <c r="BU155" i="38"/>
  <c r="BR155" i="38"/>
  <c r="BO155" i="38"/>
  <c r="CA120" i="38"/>
  <c r="BW120" i="38"/>
  <c r="CD86" i="38"/>
  <c r="CA86" i="38"/>
  <c r="BX86" i="38"/>
  <c r="BU86" i="38"/>
  <c r="BR86" i="38"/>
  <c r="BO86" i="38"/>
  <c r="AJ223" i="38" l="1"/>
  <c r="AK223" i="38"/>
  <c r="AL223" i="38"/>
  <c r="AM223" i="38"/>
  <c r="AN223" i="38"/>
  <c r="AO223" i="38"/>
  <c r="AP223" i="38"/>
  <c r="AQ223" i="38"/>
  <c r="AI223" i="38"/>
  <c r="AX189" i="38"/>
  <c r="AU189" i="38"/>
  <c r="AR189" i="38"/>
  <c r="AO189" i="38"/>
  <c r="AL189" i="38"/>
  <c r="AI189" i="38"/>
  <c r="AX155" i="38"/>
  <c r="AU155" i="38"/>
  <c r="AR155" i="38"/>
  <c r="AO155" i="38"/>
  <c r="AL155" i="38"/>
  <c r="AU120" i="38"/>
  <c r="AQ120" i="38"/>
  <c r="AM120" i="38"/>
  <c r="AI120" i="38"/>
  <c r="AX86" i="38"/>
  <c r="AU86" i="38"/>
  <c r="AR86" i="38"/>
  <c r="AO86" i="38"/>
  <c r="AL86" i="38"/>
  <c r="AI86" i="38"/>
  <c r="AH17" i="70"/>
  <c r="AG17" i="70"/>
  <c r="AF17" i="70"/>
  <c r="AE17" i="70"/>
  <c r="AD17" i="70"/>
  <c r="AF16" i="70"/>
  <c r="AE16" i="70"/>
  <c r="AD16" i="70"/>
  <c r="AF15" i="70"/>
  <c r="AE15" i="70"/>
  <c r="AD15" i="70"/>
  <c r="AE14" i="70"/>
  <c r="AD14" i="70"/>
  <c r="AE13" i="70"/>
  <c r="AD13" i="70"/>
  <c r="AD12" i="70"/>
  <c r="AD11" i="70"/>
  <c r="AO12" i="69"/>
  <c r="AL36" i="21"/>
  <c r="AG15" i="67"/>
  <c r="AF15" i="67"/>
  <c r="AE15" i="67"/>
  <c r="AD15" i="67"/>
  <c r="AC15" i="67"/>
  <c r="AB15" i="67"/>
  <c r="AA15" i="67"/>
  <c r="Z15" i="67"/>
  <c r="Y15" i="67"/>
  <c r="X15" i="67"/>
  <c r="W15" i="67"/>
  <c r="V15" i="67"/>
  <c r="U15" i="67"/>
  <c r="T15" i="67"/>
  <c r="S15" i="67"/>
  <c r="R15" i="67"/>
  <c r="Q15" i="67"/>
  <c r="P15" i="67"/>
  <c r="O15" i="67"/>
  <c r="N15" i="67"/>
  <c r="L15" i="67"/>
  <c r="K15" i="67"/>
  <c r="J15" i="67"/>
  <c r="I15" i="67"/>
  <c r="H15" i="67"/>
  <c r="G15" i="67"/>
  <c r="F15" i="67"/>
  <c r="D15" i="67"/>
  <c r="AG20" i="70"/>
  <c r="BC163" i="38" l="1"/>
  <c r="BA197" i="38"/>
  <c r="BC199" i="38"/>
  <c r="BC166" i="38"/>
  <c r="BC194" i="38"/>
  <c r="BA200" i="38"/>
  <c r="BB205" i="38"/>
  <c r="BC161" i="38"/>
  <c r="BC169" i="38"/>
  <c r="BA195" i="38"/>
  <c r="BC197" i="38"/>
  <c r="BB200" i="38"/>
  <c r="BA203" i="38"/>
  <c r="BC205" i="38"/>
  <c r="BB194" i="38"/>
  <c r="BB202" i="38"/>
  <c r="BA205" i="38"/>
  <c r="BB197" i="38"/>
  <c r="BC202" i="38"/>
  <c r="BC164" i="38"/>
  <c r="BB195" i="38"/>
  <c r="BA198" i="38"/>
  <c r="BC200" i="38"/>
  <c r="BB203" i="38"/>
  <c r="BC171" i="38"/>
  <c r="BC159" i="38"/>
  <c r="BA193" i="38"/>
  <c r="BC162" i="38"/>
  <c r="BB193" i="38"/>
  <c r="BC165" i="38"/>
  <c r="BC193" i="38"/>
  <c r="BB196" i="38"/>
  <c r="BA199" i="38"/>
  <c r="BC201" i="38"/>
  <c r="BB204" i="38"/>
  <c r="BC167" i="38"/>
  <c r="BC195" i="38"/>
  <c r="BB198" i="38"/>
  <c r="BA201" i="38"/>
  <c r="BC203" i="38"/>
  <c r="BC170" i="38"/>
  <c r="BA196" i="38"/>
  <c r="BC198" i="38"/>
  <c r="BB201" i="38"/>
  <c r="BA204" i="38"/>
  <c r="BC160" i="38"/>
  <c r="BC168" i="38"/>
  <c r="BA194" i="38"/>
  <c r="BC196" i="38"/>
  <c r="BB199" i="38"/>
  <c r="BA202" i="38"/>
  <c r="BC204" i="38"/>
  <c r="BA162" i="38"/>
  <c r="BB167" i="38"/>
  <c r="BA161" i="38"/>
  <c r="BB162" i="38"/>
  <c r="BA165" i="38"/>
  <c r="BB166" i="38"/>
  <c r="BA169" i="38"/>
  <c r="BB170" i="38"/>
  <c r="BB171" i="38"/>
  <c r="BB159" i="38"/>
  <c r="BB163" i="38"/>
  <c r="BA166" i="38"/>
  <c r="BA170" i="38"/>
  <c r="BA160" i="38"/>
  <c r="BB161" i="38"/>
  <c r="BA164" i="38"/>
  <c r="BB165" i="38"/>
  <c r="BA168" i="38"/>
  <c r="BB169" i="38"/>
  <c r="BA171" i="38"/>
  <c r="BA159" i="38"/>
  <c r="BB160" i="38"/>
  <c r="BA163" i="38"/>
  <c r="BB164" i="38"/>
  <c r="BA167" i="38"/>
  <c r="BB168" i="38"/>
  <c r="BA158" i="38"/>
  <c r="BC192" i="38"/>
  <c r="BA55" i="38"/>
  <c r="BC89" i="38"/>
  <c r="BB55" i="38"/>
  <c r="BC158" i="38"/>
  <c r="BA192" i="38"/>
  <c r="BB89" i="38"/>
  <c r="BB158" i="38"/>
  <c r="BC55" i="38"/>
  <c r="BA89" i="38"/>
  <c r="BB192" i="38"/>
  <c r="AY21" i="38"/>
  <c r="AZ21" i="38"/>
  <c r="E15" i="67"/>
  <c r="E71" i="21"/>
  <c r="M15" i="67"/>
  <c r="C16" i="67" l="1"/>
  <c r="C17" i="67"/>
</calcChain>
</file>

<file path=xl/sharedStrings.xml><?xml version="1.0" encoding="utf-8"?>
<sst xmlns="http://schemas.openxmlformats.org/spreadsheetml/2006/main" count="7930" uniqueCount="2016">
  <si>
    <t>List of templates</t>
  </si>
  <si>
    <t>Col 1</t>
  </si>
  <si>
    <t>Col 2</t>
  </si>
  <si>
    <t>Col 3</t>
  </si>
  <si>
    <t>Col 5</t>
  </si>
  <si>
    <t>Col 6</t>
  </si>
  <si>
    <t>Col 7</t>
  </si>
  <si>
    <t>Col 8</t>
  </si>
  <si>
    <t>Col 9</t>
  </si>
  <si>
    <t>Col 10</t>
  </si>
  <si>
    <t>Col 11</t>
  </si>
  <si>
    <t>Col 12</t>
  </si>
  <si>
    <t>Col 13</t>
  </si>
  <si>
    <t>Col 14</t>
  </si>
  <si>
    <t>Col 15</t>
  </si>
  <si>
    <t>Col 16</t>
  </si>
  <si>
    <t>Col 17</t>
  </si>
  <si>
    <t>Col 18</t>
  </si>
  <si>
    <t>Col 19</t>
  </si>
  <si>
    <t>Col 20</t>
  </si>
  <si>
    <t>Col 21</t>
  </si>
  <si>
    <t>Col 22</t>
  </si>
  <si>
    <t>Col 23</t>
  </si>
  <si>
    <t>Col 24</t>
  </si>
  <si>
    <t>Col 25</t>
  </si>
  <si>
    <t>Col 26</t>
  </si>
  <si>
    <t>Col 27</t>
  </si>
  <si>
    <t>Col 28</t>
  </si>
  <si>
    <t>Col 29</t>
  </si>
  <si>
    <t>Col 30</t>
  </si>
  <si>
    <t>Col 31</t>
  </si>
  <si>
    <t>Col 32</t>
  </si>
  <si>
    <t>Col 33</t>
  </si>
  <si>
    <t>Col 34</t>
  </si>
  <si>
    <t>Col 35</t>
  </si>
  <si>
    <t>Col 36</t>
  </si>
  <si>
    <t>Central Bank</t>
  </si>
  <si>
    <t>Finance Companies</t>
  </si>
  <si>
    <t>Structured Finance Vehicles</t>
  </si>
  <si>
    <t>Trust Companies</t>
  </si>
  <si>
    <t>Confidential when completed</t>
  </si>
  <si>
    <t xml:space="preserve">Jurisdiction: </t>
  </si>
  <si>
    <t>1 macro-mapping</t>
  </si>
  <si>
    <t>Brief description of the entity type</t>
  </si>
  <si>
    <t>EF4: Facilitation of credit creation</t>
  </si>
  <si>
    <t>Entity Type 1</t>
  </si>
  <si>
    <t>Economic Function (EF) Classification Sheet</t>
  </si>
  <si>
    <t>Economic Function (EF) Risk Metrics Sheet</t>
  </si>
  <si>
    <t>Liabilities and Equity</t>
  </si>
  <si>
    <t>Off-balance sheet items</t>
  </si>
  <si>
    <t>Total</t>
  </si>
  <si>
    <t>Total financial assets under management (AUM)</t>
  </si>
  <si>
    <t>EF1</t>
  </si>
  <si>
    <t>EF2</t>
  </si>
  <si>
    <t>EF3</t>
  </si>
  <si>
    <t>EF4</t>
  </si>
  <si>
    <t>EF5</t>
  </si>
  <si>
    <t>Entity Type 2</t>
  </si>
  <si>
    <t xml:space="preserve">Email address: </t>
  </si>
  <si>
    <t>Primary contact</t>
  </si>
  <si>
    <t xml:space="preserve">Name: </t>
  </si>
  <si>
    <t>Additional contact (if any)</t>
  </si>
  <si>
    <t xml:space="preserve">Name of entity type: </t>
  </si>
  <si>
    <t>Entity Type 3</t>
  </si>
  <si>
    <t xml:space="preserve">Institution: </t>
  </si>
  <si>
    <t xml:space="preserve">E-mail Address: </t>
  </si>
  <si>
    <t xml:space="preserve">Contact Number: </t>
  </si>
  <si>
    <t>Please refer to the accompanying reporting instructions and guidelines.</t>
  </si>
  <si>
    <t>Hedge Funds</t>
  </si>
  <si>
    <t>Credit Intermediation 1 (CI1)</t>
  </si>
  <si>
    <t>Credit Intermediation 3 (CI3)</t>
  </si>
  <si>
    <t>Credit Intermediation 2 (CI2)</t>
  </si>
  <si>
    <t>Maturity Transformation 1 (MT1)</t>
  </si>
  <si>
    <t>Maturity Transformation 2 (MT2)</t>
  </si>
  <si>
    <t>Maturity Transformation 3 (MT3)</t>
  </si>
  <si>
    <t>Credit Risk Transfer (CRT)</t>
  </si>
  <si>
    <t>Leverage 1 (L1)</t>
  </si>
  <si>
    <t>Leverage 2 (L2)</t>
  </si>
  <si>
    <t>Liquidity Transformation (LT)</t>
  </si>
  <si>
    <t>Leverage (L)</t>
  </si>
  <si>
    <t>Maturity Transformation (MT)</t>
  </si>
  <si>
    <t>Credit Intermediation (CI)</t>
  </si>
  <si>
    <t>Calculated Risk Metrics</t>
  </si>
  <si>
    <t>Pension Funds</t>
  </si>
  <si>
    <t>Financial Corporations</t>
  </si>
  <si>
    <t>Broker-Dealers</t>
  </si>
  <si>
    <t>Col 4</t>
  </si>
  <si>
    <t>Please use the table below to report any additional information, if needed.</t>
  </si>
  <si>
    <t>Col 37</t>
  </si>
  <si>
    <r>
      <rPr>
        <b/>
        <sz val="10"/>
        <color indexed="8"/>
        <rFont val="Arial"/>
        <family val="2"/>
      </rPr>
      <t>Note</t>
    </r>
    <r>
      <rPr>
        <sz val="10"/>
        <color indexed="8"/>
        <rFont val="Arial"/>
        <family val="2"/>
      </rPr>
      <t xml:space="preserve">
(detailed definition etc.)</t>
    </r>
  </si>
  <si>
    <t>Notes</t>
  </si>
  <si>
    <t>S12</t>
  </si>
  <si>
    <t>S121</t>
  </si>
  <si>
    <r>
      <rPr>
        <b/>
        <sz val="10"/>
        <color indexed="8"/>
        <rFont val="Arial"/>
        <family val="2"/>
      </rPr>
      <t>Source</t>
    </r>
    <r>
      <rPr>
        <sz val="10"/>
        <color indexed="8"/>
        <rFont val="Arial"/>
        <family val="2"/>
      </rPr>
      <t xml:space="preserve">
(description, confidentiality, URL)
(Note 1)</t>
    </r>
  </si>
  <si>
    <t>DTCs</t>
  </si>
  <si>
    <t>Insurance Corporations</t>
  </si>
  <si>
    <t>macro-mapping reference</t>
  </si>
  <si>
    <t>OFIs</t>
  </si>
  <si>
    <t>*: Proxies and estimates are acceptable if hard data are not available.</t>
  </si>
  <si>
    <t>Brief description of the reasons for the classification into the EF</t>
  </si>
  <si>
    <r>
      <t>How is the entity type linked to the macro-mapping template</t>
    </r>
    <r>
      <rPr>
        <sz val="10"/>
        <color indexed="8"/>
        <rFont val="Arial"/>
        <family val="2"/>
      </rPr>
      <t xml:space="preserve"> (e.g. column reference in "1 macro-mapping" sheet)?</t>
    </r>
  </si>
  <si>
    <t>Onshore funds
(domiciled domestically)</t>
  </si>
  <si>
    <t>Entity Type 4</t>
  </si>
  <si>
    <t>Entity Type 5</t>
  </si>
  <si>
    <t>Entity Type 6</t>
  </si>
  <si>
    <t>Entity Type 7</t>
  </si>
  <si>
    <t>Entity Type 8</t>
  </si>
  <si>
    <t>EF2:  Loan provision that is dependent on short-term funding or on secured funding of assets</t>
  </si>
  <si>
    <t>EF3:  Intermediation of market activities that is dependent on short-term funding or on secured funding of client assets</t>
  </si>
  <si>
    <t>Offshore funds
(domiciled abroad), managed/marketed domestically</t>
  </si>
  <si>
    <r>
      <rPr>
        <i/>
        <sz val="10"/>
        <color indexed="8"/>
        <rFont val="Arial"/>
        <family val="2"/>
      </rPr>
      <t>of which</t>
    </r>
    <r>
      <rPr>
        <sz val="10"/>
        <color indexed="8"/>
        <rFont val="Arial"/>
        <family val="2"/>
      </rPr>
      <t xml:space="preserve">: </t>
    </r>
    <r>
      <rPr>
        <u/>
        <sz val="10"/>
        <color indexed="8"/>
        <rFont val="Arial"/>
        <family val="2"/>
      </rPr>
      <t>defined benefits</t>
    </r>
  </si>
  <si>
    <r>
      <rPr>
        <i/>
        <sz val="10"/>
        <color indexed="8"/>
        <rFont val="Arial"/>
        <family val="2"/>
      </rPr>
      <t>of which</t>
    </r>
    <r>
      <rPr>
        <sz val="10"/>
        <color indexed="8"/>
        <rFont val="Arial"/>
        <family val="2"/>
      </rPr>
      <t xml:space="preserve">: </t>
    </r>
    <r>
      <rPr>
        <u/>
        <sz val="10"/>
        <color indexed="8"/>
        <rFont val="Arial"/>
        <family val="2"/>
      </rPr>
      <t>defined contributions</t>
    </r>
  </si>
  <si>
    <t>Col 38</t>
  </si>
  <si>
    <t>Col 39</t>
  </si>
  <si>
    <t>as of end-year</t>
  </si>
  <si>
    <t>Supplementary Template: Credit and Lending Assets</t>
  </si>
  <si>
    <t>MMFs</t>
  </si>
  <si>
    <t>Credit Assets
(Note 2)</t>
  </si>
  <si>
    <r>
      <t>of which</t>
    </r>
    <r>
      <rPr>
        <sz val="10"/>
        <color indexed="8"/>
        <rFont val="Arial"/>
        <family val="2"/>
      </rPr>
      <t>: loans
(Note 3)</t>
    </r>
  </si>
  <si>
    <t>Other Investment Funds</t>
  </si>
  <si>
    <t>Wholesale Funding
(Note 2)</t>
  </si>
  <si>
    <r>
      <t>of which</t>
    </r>
    <r>
      <rPr>
        <sz val="10"/>
        <color indexed="8"/>
        <rFont val="Arial"/>
        <family val="2"/>
      </rPr>
      <t>:
short-term
(Note 3)</t>
    </r>
  </si>
  <si>
    <t xml:space="preserve">(3) Short-term is defined as a residual maturity of less than 12 months. </t>
  </si>
  <si>
    <t>Supplementary Template: Wholesale Funding</t>
  </si>
  <si>
    <t>claims on</t>
  </si>
  <si>
    <t>liabilities to</t>
  </si>
  <si>
    <t xml:space="preserve">Pension Funds
</t>
  </si>
  <si>
    <t xml:space="preserve">OFIs
</t>
  </si>
  <si>
    <r>
      <t>Interconnectedness</t>
    </r>
    <r>
      <rPr>
        <sz val="13"/>
        <color indexed="9"/>
        <rFont val="Arial"/>
        <family val="2"/>
      </rPr>
      <t xml:space="preserve"> (time series)</t>
    </r>
  </si>
  <si>
    <r>
      <t>Interconnectedness</t>
    </r>
    <r>
      <rPr>
        <sz val="13"/>
        <color indexed="9"/>
        <rFont val="Arial"/>
        <family val="2"/>
      </rPr>
      <t xml:space="preserve"> (</t>
    </r>
    <r>
      <rPr>
        <i/>
        <sz val="13"/>
        <color indexed="9"/>
        <rFont val="Arial"/>
        <family val="2"/>
      </rPr>
      <t>whom-to-whom</t>
    </r>
    <r>
      <rPr>
        <sz val="13"/>
        <color indexed="9"/>
        <rFont val="Arial"/>
        <family val="2"/>
      </rPr>
      <t>)</t>
    </r>
  </si>
  <si>
    <t>Insurance Corporations'</t>
  </si>
  <si>
    <t>Pension Funds'</t>
  </si>
  <si>
    <t>OFIs'</t>
  </si>
  <si>
    <t xml:space="preserve">Insurance Companies
</t>
  </si>
  <si>
    <t>Entity Type 9</t>
  </si>
  <si>
    <t>Entity Type 10</t>
  </si>
  <si>
    <r>
      <t>Financial assets at end-year</t>
    </r>
    <r>
      <rPr>
        <sz val="10"/>
        <rFont val="Arial"/>
        <family val="2"/>
      </rPr>
      <t xml:space="preserve"> (Note 2)</t>
    </r>
  </si>
  <si>
    <r>
      <t>EF5: Securitisation-based credit intermediation and funding of financial entities</t>
    </r>
    <r>
      <rPr>
        <sz val="12"/>
        <color indexed="21"/>
        <rFont val="Arial"/>
        <family val="2"/>
      </rPr>
      <t xml:space="preserve"> (Note 5)</t>
    </r>
  </si>
  <si>
    <t>(4) Collective Investment Vehicles are usually not prudentially consolidated in banking groups. However, if there are any prudentially consolidated entity types in this economic function category, please report the number in a separate note.</t>
  </si>
  <si>
    <t>(3) Please indicate the sources used to fill in this template (e.g. supervisory data, market data, other).</t>
  </si>
  <si>
    <t>EF1:  Management of collective investment vehicles with features that make them susceptible to runs</t>
  </si>
  <si>
    <t>Assets</t>
  </si>
  <si>
    <t>(1)</t>
  </si>
  <si>
    <t>(2)</t>
  </si>
  <si>
    <t>(3)</t>
  </si>
  <si>
    <t>(4)</t>
  </si>
  <si>
    <t>(5)</t>
  </si>
  <si>
    <t>(6)</t>
  </si>
  <si>
    <t>(7)</t>
  </si>
  <si>
    <t>(8)</t>
  </si>
  <si>
    <t>(9)</t>
  </si>
  <si>
    <t>(10)</t>
  </si>
  <si>
    <t>(11)</t>
  </si>
  <si>
    <t>(12)</t>
  </si>
  <si>
    <t>(13)</t>
  </si>
  <si>
    <t>(14)</t>
  </si>
  <si>
    <t>(15)</t>
  </si>
  <si>
    <t>(16)</t>
  </si>
  <si>
    <t>(17)</t>
  </si>
  <si>
    <t>(18)</t>
  </si>
  <si>
    <t>Liquidity Transformation 1 (LT1)</t>
  </si>
  <si>
    <t>Credit Risk Transfer 1 (CRT1)</t>
  </si>
  <si>
    <t>On- and Off-Balance Sheet Items</t>
  </si>
  <si>
    <t>(19)</t>
  </si>
  <si>
    <t>Formula</t>
  </si>
  <si>
    <t>= 3 / 1</t>
  </si>
  <si>
    <t>= 4 / 1</t>
  </si>
  <si>
    <t>= (3 + 18) / (1 + 17)</t>
  </si>
  <si>
    <t>= (5 - 10 - 14) / 1</t>
  </si>
  <si>
    <t>= (11 + 15) / 6</t>
  </si>
  <si>
    <t>= 18 / (1 + 17)</t>
  </si>
  <si>
    <t>= 2 / 1</t>
  </si>
  <si>
    <t>= (2 + 14) / (1 + 13)</t>
  </si>
  <si>
    <t>= (4 - 9 - 12) / 1</t>
  </si>
  <si>
    <t>= 10 / 5</t>
  </si>
  <si>
    <t>= 11 / 7</t>
  </si>
  <si>
    <t>= 14 / (1 + 13)</t>
  </si>
  <si>
    <t>= 1 / 13</t>
  </si>
  <si>
    <t>= (1 + 17) / 13</t>
  </si>
  <si>
    <t>= 1 / 12</t>
  </si>
  <si>
    <t>= (1 + 13) / 12</t>
  </si>
  <si>
    <r>
      <t>Total balance sheet financial assets</t>
    </r>
    <r>
      <rPr>
        <sz val="10"/>
        <color indexed="8"/>
        <rFont val="Arial"/>
        <family val="2"/>
      </rPr>
      <t xml:space="preserve"> (Note 2)</t>
    </r>
  </si>
  <si>
    <r>
      <t>Credit assets</t>
    </r>
    <r>
      <rPr>
        <sz val="10"/>
        <color indexed="8"/>
        <rFont val="Arial"/>
        <family val="2"/>
      </rPr>
      <t xml:space="preserve"> (Note 3)</t>
    </r>
  </si>
  <si>
    <r>
      <t>Long-term assets
(&gt; 12 months)</t>
    </r>
    <r>
      <rPr>
        <sz val="10"/>
        <color indexed="8"/>
        <rFont val="Arial"/>
        <family val="2"/>
      </rPr>
      <t xml:space="preserve"> (Note 5)</t>
    </r>
  </si>
  <si>
    <r>
      <t>Short-term assets
(≤ 12 months)</t>
    </r>
    <r>
      <rPr>
        <sz val="10"/>
        <color indexed="8"/>
        <rFont val="Arial"/>
        <family val="2"/>
      </rPr>
      <t xml:space="preserve"> (Note 5)</t>
    </r>
  </si>
  <si>
    <r>
      <t>Short-term assets
(≤ 3 months)</t>
    </r>
    <r>
      <rPr>
        <sz val="10"/>
        <color indexed="8"/>
        <rFont val="Arial"/>
        <family val="2"/>
      </rPr>
      <t xml:space="preserve">  (Note 5)</t>
    </r>
  </si>
  <si>
    <r>
      <rPr>
        <i/>
        <sz val="10"/>
        <color indexed="8"/>
        <rFont val="Arial"/>
        <family val="2"/>
      </rPr>
      <t>of which</t>
    </r>
    <r>
      <rPr>
        <sz val="10"/>
        <color indexed="8"/>
        <rFont val="Arial"/>
        <family val="2"/>
      </rPr>
      <t xml:space="preserve">: </t>
    </r>
    <r>
      <rPr>
        <b/>
        <sz val="10"/>
        <color indexed="8"/>
        <rFont val="Arial"/>
        <family val="2"/>
      </rPr>
      <t>loans</t>
    </r>
    <r>
      <rPr>
        <sz val="10"/>
        <color indexed="8"/>
        <rFont val="Arial"/>
        <family val="2"/>
      </rPr>
      <t xml:space="preserve"> (Note 4)</t>
    </r>
  </si>
  <si>
    <t>= credit assets / total financial assets</t>
  </si>
  <si>
    <t>= loans / total financial assets</t>
  </si>
  <si>
    <t>= credit assets / AUM</t>
  </si>
  <si>
    <t>= loans / AUM</t>
  </si>
  <si>
    <t>= credit off balance sheet exposures / (AUM + total off balance sheet exposures)</t>
  </si>
  <si>
    <t>= AUM / NAV</t>
  </si>
  <si>
    <t>= (AUM + total off balance sheet exposures) / NAV</t>
  </si>
  <si>
    <t>= (credit assets + credit off balance sheet exposures) / (AUM + total off balance sheet exposures)</t>
  </si>
  <si>
    <t>= (long term assets - long term liabilities - nonredeemable equity) / AUM</t>
  </si>
  <si>
    <t>Description</t>
  </si>
  <si>
    <t>= (credit assets + credit off balance sheet exposures) / (total financial assets + total off balance sheet exposures)</t>
  </si>
  <si>
    <t>= credit off balance sheet exposures / (total financial assets + total off balance sheet exposures)</t>
  </si>
  <si>
    <t>= total financial assets / equity</t>
  </si>
  <si>
    <t>= (total financial assets + total off balance sheet exposures) / equity</t>
  </si>
  <si>
    <t xml:space="preserve">    </t>
  </si>
  <si>
    <t>3 interconnectedness</t>
  </si>
  <si>
    <t>2 supplementary templates</t>
  </si>
  <si>
    <t>4 classification of non-bank entities into and outside of economic functions (a-b)</t>
  </si>
  <si>
    <r>
      <t xml:space="preserve">= (short term liabilities </t>
    </r>
    <r>
      <rPr>
        <sz val="11"/>
        <color indexed="63"/>
        <rFont val="Arial"/>
        <family val="2"/>
      </rPr>
      <t>[≤ 12 months]</t>
    </r>
    <r>
      <rPr>
        <sz val="11"/>
        <color theme="1"/>
        <rFont val="Arial"/>
        <family val="2"/>
      </rPr>
      <t xml:space="preserve"> + redeemable equity </t>
    </r>
    <r>
      <rPr>
        <sz val="11"/>
        <color indexed="63"/>
        <rFont val="Arial"/>
        <family val="2"/>
      </rPr>
      <t>[≤  12 months]</t>
    </r>
    <r>
      <rPr>
        <sz val="11"/>
        <color theme="1"/>
        <rFont val="Arial"/>
        <family val="2"/>
      </rPr>
      <t xml:space="preserve">) / short term assets </t>
    </r>
    <r>
      <rPr>
        <sz val="11"/>
        <color indexed="63"/>
        <rFont val="Arial"/>
        <family val="2"/>
      </rPr>
      <t>[≤ 12 months]</t>
    </r>
  </si>
  <si>
    <r>
      <rPr>
        <i/>
        <sz val="10"/>
        <color indexed="8"/>
        <rFont val="Arial"/>
        <family val="2"/>
      </rPr>
      <t xml:space="preserve">of which:
</t>
    </r>
    <r>
      <rPr>
        <sz val="10"/>
        <color indexed="8"/>
        <rFont val="Arial"/>
        <family val="2"/>
      </rPr>
      <t>banks</t>
    </r>
  </si>
  <si>
    <t xml:space="preserve">Unit multiplier (e.g. 1,000) : </t>
  </si>
  <si>
    <t>Additional questions</t>
  </si>
  <si>
    <t xml:space="preserve">Yes (URL link) / No : </t>
  </si>
  <si>
    <t>S122
- S12201</t>
  </si>
  <si>
    <t>S123
- S12301</t>
  </si>
  <si>
    <t>S126
- S12601</t>
  </si>
  <si>
    <t>S127
- S12701</t>
  </si>
  <si>
    <t>S124
- S12401</t>
  </si>
  <si>
    <t>S129
- S12901</t>
  </si>
  <si>
    <t>S128
- S12801</t>
  </si>
  <si>
    <t>Main Template for the Macro-Mapping - from Flow of Funds / National Financial Accounts Data *</t>
  </si>
  <si>
    <t>Please fill in the template in domestic currency and unit multiplier specified on the cover page.</t>
  </si>
  <si>
    <t>(2) Please fill in the template in domestic currency and unit multiplier specified on the cover page.</t>
  </si>
  <si>
    <t>S12201 to S12901</t>
  </si>
  <si>
    <t>Please fill in the template using the domestic currency and unit multiplier specified on the cover page.</t>
  </si>
  <si>
    <r>
      <rPr>
        <i/>
        <sz val="10"/>
        <color indexed="8"/>
        <rFont val="Arial"/>
        <family val="2"/>
      </rPr>
      <t xml:space="preserve">of which:
</t>
    </r>
    <r>
      <rPr>
        <sz val="10"/>
        <color indexed="8"/>
        <rFont val="Arial"/>
        <family val="2"/>
      </rPr>
      <t>other</t>
    </r>
  </si>
  <si>
    <t>Col 40</t>
  </si>
  <si>
    <r>
      <t>Stock of financial assets</t>
    </r>
    <r>
      <rPr>
        <sz val="10"/>
        <color indexed="10"/>
        <rFont val="Arial"/>
        <family val="2"/>
      </rPr>
      <t xml:space="preserve">
(Note 1)</t>
    </r>
    <r>
      <rPr>
        <b/>
        <sz val="10"/>
        <color indexed="10"/>
        <rFont val="Arial"/>
        <family val="2"/>
      </rPr>
      <t xml:space="preserve">
 </t>
    </r>
    <r>
      <rPr>
        <sz val="10"/>
        <color indexed="8"/>
        <rFont val="Arial"/>
        <family val="2"/>
      </rPr>
      <t xml:space="preserve"> 
as of end-year</t>
    </r>
  </si>
  <si>
    <t>Deposit-Taking Corporations (DTCs)
(Note 3)</t>
  </si>
  <si>
    <t>Public Financial Institutions
(Note 4)</t>
  </si>
  <si>
    <t>Insurance Corporations
(Note 5)</t>
  </si>
  <si>
    <t>Pension Funds
(Note 5)</t>
  </si>
  <si>
    <t>Other Financial Intermediaries (OFIs)
(Note 6)</t>
  </si>
  <si>
    <t>Money Market Funds (MMFs)
(Note 7)</t>
  </si>
  <si>
    <r>
      <rPr>
        <i/>
        <sz val="10"/>
        <color indexed="8"/>
        <rFont val="Arial"/>
        <family val="2"/>
      </rPr>
      <t>of which</t>
    </r>
    <r>
      <rPr>
        <sz val="10"/>
        <color indexed="8"/>
        <rFont val="Arial"/>
        <family val="2"/>
      </rPr>
      <t xml:space="preserve">: </t>
    </r>
    <r>
      <rPr>
        <u/>
        <sz val="10"/>
        <color indexed="8"/>
        <rFont val="Arial"/>
        <family val="2"/>
      </rPr>
      <t xml:space="preserve">constant NAV
</t>
    </r>
    <r>
      <rPr>
        <sz val="10"/>
        <color indexed="8"/>
        <rFont val="Arial"/>
        <family val="2"/>
      </rPr>
      <t>(Note 7)</t>
    </r>
  </si>
  <si>
    <r>
      <rPr>
        <i/>
        <sz val="10"/>
        <color indexed="8"/>
        <rFont val="Arial"/>
        <family val="2"/>
      </rPr>
      <t>of which</t>
    </r>
    <r>
      <rPr>
        <sz val="10"/>
        <color indexed="8"/>
        <rFont val="Arial"/>
        <family val="2"/>
      </rPr>
      <t xml:space="preserve">: </t>
    </r>
    <r>
      <rPr>
        <u/>
        <sz val="10"/>
        <color indexed="8"/>
        <rFont val="Arial"/>
        <family val="2"/>
      </rPr>
      <t xml:space="preserve">variable NAV
</t>
    </r>
    <r>
      <rPr>
        <sz val="10"/>
        <color indexed="8"/>
        <rFont val="Arial"/>
        <family val="2"/>
      </rPr>
      <t>(Note 7)</t>
    </r>
  </si>
  <si>
    <t>(5) If data for Insurance Companies and Pension Funds can not be separated, please fill the aggregated number in the Insurance Companies' cells and explain that in the Note cell.</t>
  </si>
  <si>
    <t>(3) Deposit-Taking Corporations include banks and other corporations that raise funds through deposits and other equivalent instruments.</t>
  </si>
  <si>
    <r>
      <rPr>
        <b/>
        <sz val="10"/>
        <color indexed="8"/>
        <rFont val="Arial"/>
        <family val="2"/>
      </rPr>
      <t>Source</t>
    </r>
    <r>
      <rPr>
        <sz val="10"/>
        <color indexed="8"/>
        <rFont val="Arial"/>
        <family val="2"/>
      </rPr>
      <t xml:space="preserve">
(description, confidentiality, URL)
(Note 2)</t>
    </r>
  </si>
  <si>
    <r>
      <rPr>
        <i/>
        <sz val="10"/>
        <color indexed="8"/>
        <rFont val="Arial"/>
        <family val="2"/>
      </rPr>
      <t>of which</t>
    </r>
    <r>
      <rPr>
        <sz val="10"/>
        <color indexed="8"/>
        <rFont val="Arial"/>
        <family val="2"/>
      </rPr>
      <t>: prudentially consolidated in banking groups</t>
    </r>
  </si>
  <si>
    <r>
      <t>MMFs</t>
    </r>
    <r>
      <rPr>
        <sz val="10"/>
        <color indexed="8"/>
        <rFont val="Arial"/>
        <family val="2"/>
      </rPr>
      <t xml:space="preserve">
(Note 1)</t>
    </r>
  </si>
  <si>
    <r>
      <t>Trust Companies</t>
    </r>
    <r>
      <rPr>
        <sz val="10"/>
        <color indexed="8"/>
        <rFont val="Arial"/>
        <family val="2"/>
      </rPr>
      <t xml:space="preserve">
(Note 1)</t>
    </r>
  </si>
  <si>
    <r>
      <t>Finance Companies</t>
    </r>
    <r>
      <rPr>
        <sz val="10"/>
        <color indexed="8"/>
        <rFont val="Arial"/>
        <family val="2"/>
      </rPr>
      <t xml:space="preserve">
(Note 1)</t>
    </r>
  </si>
  <si>
    <r>
      <t>Broker Dealers</t>
    </r>
    <r>
      <rPr>
        <sz val="10"/>
        <color indexed="8"/>
        <rFont val="Arial"/>
        <family val="2"/>
      </rPr>
      <t xml:space="preserve">
(Note 1)</t>
    </r>
  </si>
  <si>
    <t>Claims on / liabilities to Col 7</t>
  </si>
  <si>
    <t>Claims on / liabilities to Col 8</t>
  </si>
  <si>
    <t>Claims on / liabilities to Col 11</t>
  </si>
  <si>
    <t>Claims on / liabilities to Col 12</t>
  </si>
  <si>
    <t>Claims on / liabilities to Col 15</t>
  </si>
  <si>
    <t>Claims on / liabilities to Col 24</t>
  </si>
  <si>
    <t>Claims on / liabilities to Col 25</t>
  </si>
  <si>
    <t>Claims on / liabilities to Col 26</t>
  </si>
  <si>
    <t xml:space="preserve">General remarks :   </t>
  </si>
  <si>
    <t xml:space="preserve">Yes (brief description) / No : </t>
  </si>
  <si>
    <t>5 risk metrics for classified entitles</t>
  </si>
  <si>
    <t>Domestic currency and unit multiplier used for reporting all values in the templates</t>
  </si>
  <si>
    <t>1. Is there an established system of national financial accounts (e.g. 'Flow of Funds') in your jurisdiction? If yes, please provide the URL link.</t>
  </si>
  <si>
    <t>Leverage 3 (L3)</t>
  </si>
  <si>
    <t>= GNE / NAV</t>
  </si>
  <si>
    <r>
      <t>Liquid assets (broad definition)</t>
    </r>
    <r>
      <rPr>
        <sz val="10"/>
        <color indexed="8"/>
        <rFont val="Arial"/>
        <family val="2"/>
      </rPr>
      <t xml:space="preserve"> (Note 6)</t>
    </r>
  </si>
  <si>
    <r>
      <t xml:space="preserve">= (short term liabilities </t>
    </r>
    <r>
      <rPr>
        <sz val="11"/>
        <color indexed="63"/>
        <rFont val="Arial"/>
        <family val="2"/>
      </rPr>
      <t>[≤ 30 days]</t>
    </r>
    <r>
      <rPr>
        <sz val="11"/>
        <color theme="1"/>
        <rFont val="Arial"/>
        <family val="2"/>
      </rPr>
      <t xml:space="preserve"> + redeemable equity </t>
    </r>
    <r>
      <rPr>
        <sz val="11"/>
        <color indexed="63"/>
        <rFont val="Arial"/>
        <family val="2"/>
      </rPr>
      <t>[≤  30 days]</t>
    </r>
    <r>
      <rPr>
        <sz val="11"/>
        <color theme="1"/>
        <rFont val="Arial"/>
        <family val="2"/>
      </rPr>
      <t xml:space="preserve">) / short term assets </t>
    </r>
    <r>
      <rPr>
        <sz val="11"/>
        <color indexed="63"/>
        <rFont val="Arial"/>
        <family val="2"/>
      </rPr>
      <t>[≤ 3 months]</t>
    </r>
  </si>
  <si>
    <t>Liquidity Transformation 2 (LT2)</t>
  </si>
  <si>
    <t>Liquidity Transformation 3 (LT3)</t>
  </si>
  <si>
    <t>= (AUM - liquid assets [narrow] + short term liabilities [≤ 30 days] + redeemable equity [≤ 30 days]) / AUM</t>
  </si>
  <si>
    <t>= (AUM - liquid assets [broad] + short term liabilities [≤ 30 days] + redeemable equity [≤ 30 days]) / AUM</t>
  </si>
  <si>
    <r>
      <t>Liquid assets (narrow definition)</t>
    </r>
    <r>
      <rPr>
        <sz val="10"/>
        <color indexed="8"/>
        <rFont val="Arial"/>
        <family val="2"/>
      </rPr>
      <t xml:space="preserve"> (Note 7)</t>
    </r>
  </si>
  <si>
    <t>= (12 + 16) / 7</t>
  </si>
  <si>
    <t>= (1 - 9 + 12 + 16) / 1</t>
  </si>
  <si>
    <t>= (1 - 8 + 12 + 16) / 1</t>
  </si>
  <si>
    <t>= 2 / 13</t>
  </si>
  <si>
    <r>
      <t>Long-term liabilities
(&gt; 12 months)</t>
    </r>
    <r>
      <rPr>
        <sz val="10"/>
        <color indexed="8"/>
        <rFont val="Arial"/>
        <family val="2"/>
      </rPr>
      <t xml:space="preserve"> (Note 8)</t>
    </r>
  </si>
  <si>
    <r>
      <t>Short-term liabilities
(≤ 12 months)</t>
    </r>
    <r>
      <rPr>
        <sz val="10"/>
        <color indexed="8"/>
        <rFont val="Arial"/>
        <family val="2"/>
      </rPr>
      <t xml:space="preserve"> (Note 8)</t>
    </r>
  </si>
  <si>
    <r>
      <t>Short-term liabilities
(≤ 30 days)</t>
    </r>
    <r>
      <rPr>
        <sz val="10"/>
        <color indexed="8"/>
        <rFont val="Arial"/>
        <family val="2"/>
      </rPr>
      <t xml:space="preserve"> (Note 8)</t>
    </r>
  </si>
  <si>
    <r>
      <t>Shareholders' equity
(&gt; 12 months)</t>
    </r>
    <r>
      <rPr>
        <sz val="10"/>
        <color indexed="8"/>
        <rFont val="Arial"/>
        <family val="2"/>
      </rPr>
      <t xml:space="preserve"> (Note 8)</t>
    </r>
  </si>
  <si>
    <r>
      <t>Shareholders' equity
(≤ 12 months)</t>
    </r>
    <r>
      <rPr>
        <sz val="10"/>
        <color indexed="8"/>
        <rFont val="Arial"/>
        <family val="2"/>
      </rPr>
      <t xml:space="preserve"> (Note 8)</t>
    </r>
  </si>
  <si>
    <r>
      <t>Shareholders' equity
(≤ 30 days)</t>
    </r>
    <r>
      <rPr>
        <sz val="10"/>
        <color indexed="8"/>
        <rFont val="Arial"/>
        <family val="2"/>
      </rPr>
      <t xml:space="preserve"> (Note 8)</t>
    </r>
  </si>
  <si>
    <t>= (long term assets - long term liabilities - equity) / total financial assets</t>
  </si>
  <si>
    <r>
      <t xml:space="preserve">= short term liabilities </t>
    </r>
    <r>
      <rPr>
        <sz val="11"/>
        <color indexed="63"/>
        <rFont val="Arial"/>
        <family val="2"/>
      </rPr>
      <t>[≤ 12 months]</t>
    </r>
    <r>
      <rPr>
        <sz val="11"/>
        <color theme="1"/>
        <rFont val="Arial"/>
        <family val="2"/>
      </rPr>
      <t xml:space="preserve"> / short term assets </t>
    </r>
    <r>
      <rPr>
        <sz val="11"/>
        <color indexed="63"/>
        <rFont val="Arial"/>
        <family val="2"/>
      </rPr>
      <t>[≤ 12 months]</t>
    </r>
  </si>
  <si>
    <r>
      <t xml:space="preserve">= short term liabilities </t>
    </r>
    <r>
      <rPr>
        <sz val="11"/>
        <color indexed="63"/>
        <rFont val="Arial"/>
        <family val="2"/>
      </rPr>
      <t>[≤ 30 days]</t>
    </r>
    <r>
      <rPr>
        <sz val="11"/>
        <color theme="1"/>
        <rFont val="Arial"/>
        <family val="2"/>
      </rPr>
      <t xml:space="preserve"> / short term assets </t>
    </r>
    <r>
      <rPr>
        <sz val="11"/>
        <color indexed="63"/>
        <rFont val="Arial"/>
        <family val="2"/>
      </rPr>
      <t>[≤ 3 months]</t>
    </r>
  </si>
  <si>
    <t>= 11 / 6</t>
  </si>
  <si>
    <t>= (total financial assets - liquid assets [narrow] + short term liabilities [≤ 30 days]) / total financial assets</t>
  </si>
  <si>
    <t>= (total financial assets - liquid assets [broad] + short term liabilities [≤ 30 days]) / total financial assets</t>
  </si>
  <si>
    <t>= (1 - 8 + 11) / 1</t>
  </si>
  <si>
    <t>= (1 - 7 + 11) / 1</t>
  </si>
  <si>
    <r>
      <t xml:space="preserve">= short term liabilities </t>
    </r>
    <r>
      <rPr>
        <sz val="11"/>
        <color indexed="63"/>
        <rFont val="Arial"/>
        <family val="2"/>
      </rPr>
      <t>[≤ 30 days]</t>
    </r>
    <r>
      <rPr>
        <sz val="11"/>
        <color theme="1"/>
        <rFont val="Arial"/>
        <family val="2"/>
      </rPr>
      <t xml:space="preserve"> / liquid assets [broad]</t>
    </r>
  </si>
  <si>
    <t>= short term liabilities [≤ 12 months] / short term assets [≤ 12 months]</t>
  </si>
  <si>
    <t>= short term liabilities [≤ 30 days] / short term assets [≤ 3 months]</t>
  </si>
  <si>
    <t>= short term liabilities [≤ 30 days] / liquid assets [broad]</t>
  </si>
  <si>
    <t>Banks</t>
  </si>
  <si>
    <t>S125
- S12501</t>
  </si>
  <si>
    <t>Non-MMF Investment Funds</t>
  </si>
  <si>
    <t>see memo item on the right</t>
  </si>
  <si>
    <t>(8) If data for Hedge Funds can not be separated from Other Investment Funds, please fill the aggregated number in the Other Investment Funds cells and explain that in the Note cell.</t>
  </si>
  <si>
    <t>(9) If data for Other Investment Funds can not be separated between Equity Funds and Fixed Income Funds, please fill in the aggregate number in the Other Investment Funds cells and explain that in the Note cell.</t>
  </si>
  <si>
    <t>(11) Equity Real Estate Investment Trusts (REITs) and RE Funds only invest in and own physical properties and their revenues therefore come principally from their properties' rents. Mortgage REITs and RE Funds do not invest in physical real-estate but derive most of their income from investment and ownership of debt instruments, such as property mortgages or MBS that support real-estate investments.</t>
  </si>
  <si>
    <r>
      <t>Memo items: Flow of Funds / National Financial Accounts categories</t>
    </r>
    <r>
      <rPr>
        <sz val="10"/>
        <color indexed="10"/>
        <rFont val="Arial"/>
        <family val="2"/>
      </rPr>
      <t xml:space="preserve"> (Note 16)</t>
    </r>
  </si>
  <si>
    <t>Financial Auxiliaries
(Note 15)</t>
  </si>
  <si>
    <r>
      <rPr>
        <i/>
        <sz val="10"/>
        <color indexed="8"/>
        <rFont val="Arial"/>
        <family val="2"/>
      </rPr>
      <t>of which</t>
    </r>
    <r>
      <rPr>
        <sz val="10"/>
        <color indexed="8"/>
        <rFont val="Arial"/>
        <family val="2"/>
      </rPr>
      <t>:</t>
    </r>
    <r>
      <rPr>
        <i/>
        <sz val="10"/>
        <color indexed="8"/>
        <rFont val="Arial"/>
        <family val="2"/>
      </rPr>
      <t xml:space="preserve"> </t>
    </r>
    <r>
      <rPr>
        <u/>
        <sz val="10"/>
        <color indexed="8"/>
        <rFont val="Arial"/>
        <family val="2"/>
      </rPr>
      <t>mortgage</t>
    </r>
    <r>
      <rPr>
        <sz val="10"/>
        <color indexed="8"/>
        <rFont val="Arial"/>
        <family val="2"/>
      </rPr>
      <t xml:space="preserve"> </t>
    </r>
    <r>
      <rPr>
        <sz val="10"/>
        <color indexed="8"/>
        <rFont val="Arial"/>
        <family val="2"/>
      </rPr>
      <t>REITs and RE Funds
(Note 11)</t>
    </r>
  </si>
  <si>
    <r>
      <rPr>
        <i/>
        <sz val="10"/>
        <color indexed="8"/>
        <rFont val="Arial"/>
        <family val="2"/>
      </rPr>
      <t>of which</t>
    </r>
    <r>
      <rPr>
        <sz val="10"/>
        <color indexed="8"/>
        <rFont val="Arial"/>
        <family val="2"/>
      </rPr>
      <t xml:space="preserve">:
</t>
    </r>
    <r>
      <rPr>
        <u/>
        <sz val="10"/>
        <color indexed="8"/>
        <rFont val="Arial"/>
        <family val="2"/>
      </rPr>
      <t>e</t>
    </r>
    <r>
      <rPr>
        <u/>
        <sz val="10"/>
        <color indexed="8"/>
        <rFont val="Arial"/>
        <family val="2"/>
      </rPr>
      <t>quity</t>
    </r>
    <r>
      <rPr>
        <sz val="10"/>
        <color indexed="8"/>
        <rFont val="Arial"/>
        <family val="2"/>
      </rPr>
      <t xml:space="preserve"> REITs and RE Funds
(Note 11)</t>
    </r>
  </si>
  <si>
    <t>Real Estate Investment Trusts (REITs) and RE Funds
(Note 11)</t>
  </si>
  <si>
    <r>
      <rPr>
        <i/>
        <sz val="10"/>
        <color indexed="8"/>
        <rFont val="Arial"/>
        <family val="2"/>
      </rPr>
      <t>of which</t>
    </r>
    <r>
      <rPr>
        <sz val="10"/>
        <color indexed="8"/>
        <rFont val="Arial"/>
        <family val="2"/>
      </rPr>
      <t xml:space="preserve">:
</t>
    </r>
    <r>
      <rPr>
        <u/>
        <sz val="10"/>
        <color indexed="8"/>
        <rFont val="Arial"/>
        <family val="2"/>
      </rPr>
      <t>other</t>
    </r>
    <r>
      <rPr>
        <sz val="10"/>
        <color indexed="8"/>
        <rFont val="Arial"/>
        <family val="2"/>
      </rPr>
      <t xml:space="preserve"> funds
(Note 9,10)</t>
    </r>
  </si>
  <si>
    <r>
      <rPr>
        <i/>
        <sz val="10"/>
        <color indexed="8"/>
        <rFont val="Arial"/>
        <family val="2"/>
      </rPr>
      <t>of which</t>
    </r>
    <r>
      <rPr>
        <sz val="10"/>
        <color indexed="8"/>
        <rFont val="Arial"/>
        <family val="2"/>
      </rPr>
      <t xml:space="preserve">: </t>
    </r>
    <r>
      <rPr>
        <u/>
        <sz val="10"/>
        <color indexed="8"/>
        <rFont val="Arial"/>
        <family val="2"/>
      </rPr>
      <t>fixed income</t>
    </r>
    <r>
      <rPr>
        <sz val="10"/>
        <color indexed="8"/>
        <rFont val="Arial"/>
        <family val="2"/>
      </rPr>
      <t xml:space="preserve"> funds</t>
    </r>
    <r>
      <rPr>
        <sz val="10"/>
        <color indexed="8"/>
        <rFont val="Arial"/>
        <family val="2"/>
      </rPr>
      <t xml:space="preserve">
(Note 9,10)</t>
    </r>
  </si>
  <si>
    <r>
      <rPr>
        <i/>
        <sz val="10"/>
        <color indexed="8"/>
        <rFont val="Arial"/>
        <family val="2"/>
      </rPr>
      <t>of which</t>
    </r>
    <r>
      <rPr>
        <sz val="10"/>
        <color indexed="8"/>
        <rFont val="Arial"/>
        <family val="2"/>
      </rPr>
      <t xml:space="preserve">:
</t>
    </r>
    <r>
      <rPr>
        <u/>
        <sz val="10"/>
        <color indexed="8"/>
        <rFont val="Arial"/>
        <family val="2"/>
      </rPr>
      <t>equity</t>
    </r>
    <r>
      <rPr>
        <sz val="10"/>
        <color indexed="8"/>
        <rFont val="Arial"/>
        <family val="2"/>
      </rPr>
      <t xml:space="preserve"> funds</t>
    </r>
    <r>
      <rPr>
        <sz val="10"/>
        <color indexed="8"/>
        <rFont val="Arial"/>
        <family val="2"/>
      </rPr>
      <t xml:space="preserve">
(Note 9,10)</t>
    </r>
  </si>
  <si>
    <t>Other Investment Funds
(Note 9,10)</t>
  </si>
  <si>
    <t>Hedge Funds
(Note 8,10)</t>
  </si>
  <si>
    <t xml:space="preserve"> </t>
  </si>
  <si>
    <t>(2) Please indicate the sources used to fill in this template (e.g. supervisory data, market data).</t>
  </si>
  <si>
    <t>(16) If available, please report these memo items directly from your Flow of Funds / National Financial Accounts data. Note, in many cases Flow of Funds may not be granular enough to fill in the main table and need to be complemented with data sources from outside Flow of Funds. In that case, there will be a residual between the sum of Financial Corporations (Col 1) and the total for Financial Corporations from Flow of Funds (S.12).</t>
  </si>
  <si>
    <t>Other Financial Intermediaries, except Insurance Companies and Pension Funds</t>
  </si>
  <si>
    <r>
      <t xml:space="preserve">Supplementary Template: Securities Repurchase Agreement (Repo) Assets and Liabilities </t>
    </r>
    <r>
      <rPr>
        <sz val="13"/>
        <color indexed="9"/>
        <rFont val="Arial"/>
        <family val="2"/>
      </rPr>
      <t>(Note 1)</t>
    </r>
  </si>
  <si>
    <t>(1) A securities repurchase agreement (repo) is an arrangement where securities are provided in exchange for cash with a commitment to repurchase the same or similar securities at a fixed price on a specified future date.</t>
  </si>
  <si>
    <r>
      <t xml:space="preserve">OFIs
</t>
    </r>
    <r>
      <rPr>
        <sz val="10"/>
        <rFont val="Arial"/>
        <family val="2"/>
      </rPr>
      <t>(Note 3)</t>
    </r>
  </si>
  <si>
    <t>Repo Assets
(Note 4)</t>
  </si>
  <si>
    <t>Repo Liabilities
(Note 5)</t>
  </si>
  <si>
    <t>(4) Assets related to repo transactions on the buyer's (collateral-taker, cash-provider) balance sheet.</t>
  </si>
  <si>
    <t>(5) Liabilities related to repo transactions on the seller's (collateral-provider, cash-taker) balance sheet.</t>
  </si>
  <si>
    <t>(3) Please note that CCPs are included as 'Other Financial Intermediaries, except Insurance Companies and Pension Funds' (S.125) in SNA 2008.</t>
  </si>
  <si>
    <r>
      <t>Rest of the World's</t>
    </r>
    <r>
      <rPr>
        <sz val="10"/>
        <color indexed="8"/>
        <rFont val="Arial"/>
        <family val="2"/>
      </rPr>
      <t xml:space="preserve"> (Note 2)</t>
    </r>
  </si>
  <si>
    <r>
      <t>Structured Finance Vehicles</t>
    </r>
    <r>
      <rPr>
        <sz val="10"/>
        <color indexed="8"/>
        <rFont val="Arial"/>
        <family val="2"/>
      </rPr>
      <t xml:space="preserve">
(Note 1)</t>
    </r>
  </si>
  <si>
    <t xml:space="preserve">Banks' claims on OFIs
</t>
  </si>
  <si>
    <t xml:space="preserve">Banks' liabilities to OFIs
</t>
  </si>
  <si>
    <t>(1) Please indicate the sources used to fill in this template (e.g. supervisory data, market data).</t>
  </si>
  <si>
    <t>Col 4 claims on Col 11</t>
  </si>
  <si>
    <t>Col 4 liabilities to Col 11</t>
  </si>
  <si>
    <t>Claims on / liabilities to Col 4</t>
  </si>
  <si>
    <r>
      <t>Other Investment Funds</t>
    </r>
    <r>
      <rPr>
        <sz val="10"/>
        <color indexed="8"/>
        <rFont val="Arial"/>
        <family val="2"/>
      </rPr>
      <t xml:space="preserve">
(Note 1)</t>
    </r>
  </si>
  <si>
    <t>Claims on / liabilities to Col 16</t>
  </si>
  <si>
    <r>
      <t>Hedge Funds</t>
    </r>
    <r>
      <rPr>
        <sz val="10"/>
        <color indexed="8"/>
        <rFont val="Arial"/>
        <family val="2"/>
      </rPr>
      <t xml:space="preserve">
(Note 1)</t>
    </r>
  </si>
  <si>
    <t>Claims on / liabilities to Col 23</t>
  </si>
  <si>
    <t>(15) If your Flow of Funds / National Financial Accounts data distinguish Financial Auxiliaries, please describe what they are and provide examples in the Note cell. Please only report financial assets not reported in other specified categories.</t>
  </si>
  <si>
    <r>
      <rPr>
        <i/>
        <sz val="10"/>
        <color indexed="8"/>
        <rFont val="Arial"/>
        <family val="2"/>
      </rPr>
      <t>of which</t>
    </r>
    <r>
      <rPr>
        <sz val="10"/>
        <color indexed="8"/>
        <rFont val="Arial"/>
        <family val="2"/>
      </rPr>
      <t>: prudentially consolidated in banking groups</t>
    </r>
  </si>
  <si>
    <r>
      <t xml:space="preserve">(6) The columns "of which: prudentially consolidated into banking groups/banks" include </t>
    </r>
    <r>
      <rPr>
        <i/>
        <sz val="10"/>
        <color indexed="8"/>
        <rFont val="Arial"/>
        <family val="2"/>
      </rPr>
      <t>securitisation retained on the originating bank's balance sheet</t>
    </r>
    <r>
      <rPr>
        <sz val="10"/>
        <color indexed="8"/>
        <rFont val="Arial"/>
        <family val="2"/>
      </rPr>
      <t xml:space="preserve"> (self-securitisation or retained securitisation).</t>
    </r>
  </si>
  <si>
    <r>
      <t>EF5: Securitisation-based credit intermediation and funding of financial entities</t>
    </r>
    <r>
      <rPr>
        <sz val="12"/>
        <color indexed="21"/>
        <rFont val="Arial"/>
        <family val="2"/>
      </rPr>
      <t xml:space="preserve"> (Note 6)</t>
    </r>
  </si>
  <si>
    <r>
      <rPr>
        <b/>
        <sz val="10"/>
        <color indexed="8"/>
        <rFont val="Arial"/>
        <family val="2"/>
      </rPr>
      <t>Note / data source</t>
    </r>
    <r>
      <rPr>
        <sz val="10"/>
        <color indexed="8"/>
        <rFont val="Arial"/>
        <family val="2"/>
      </rPr>
      <t xml:space="preserve">
(description, confidentiality, URL)
(Note 3)</t>
    </r>
  </si>
  <si>
    <r>
      <rPr>
        <b/>
        <sz val="10"/>
        <color indexed="8"/>
        <rFont val="Arial"/>
        <family val="2"/>
      </rPr>
      <t>Note</t>
    </r>
    <r>
      <rPr>
        <sz val="10"/>
        <color indexed="8"/>
        <rFont val="Arial"/>
        <family val="2"/>
      </rPr>
      <t xml:space="preserve">
(detailed definition, etc.)</t>
    </r>
  </si>
  <si>
    <r>
      <rPr>
        <i/>
        <sz val="10"/>
        <color indexed="8"/>
        <rFont val="Arial"/>
        <family val="2"/>
      </rPr>
      <t>of which</t>
    </r>
    <r>
      <rPr>
        <sz val="10"/>
        <color indexed="8"/>
        <rFont val="Arial"/>
        <family val="2"/>
      </rPr>
      <t>: subject to Basel-equivalent prudential regulation
(Note 5)</t>
    </r>
  </si>
  <si>
    <r>
      <rPr>
        <i/>
        <sz val="10"/>
        <color indexed="8"/>
        <rFont val="Arial"/>
        <family val="2"/>
      </rPr>
      <t>of which</t>
    </r>
    <r>
      <rPr>
        <sz val="10"/>
        <color indexed="8"/>
        <rFont val="Arial"/>
        <family val="2"/>
      </rPr>
      <t>: subject to Basel-equivalent prudential regulation</t>
    </r>
  </si>
  <si>
    <t>No</t>
  </si>
  <si>
    <t>Yes</t>
  </si>
  <si>
    <t>Central Counterparties (CCPs)</t>
  </si>
  <si>
    <t>Col 41</t>
  </si>
  <si>
    <r>
      <t>Central Counterparties (CCPs)</t>
    </r>
    <r>
      <rPr>
        <sz val="10"/>
        <color indexed="8"/>
        <rFont val="Arial"/>
        <family val="2"/>
      </rPr>
      <t xml:space="preserve">
(Note 1)</t>
    </r>
  </si>
  <si>
    <t>Claims on / liabilities to Col 27</t>
  </si>
  <si>
    <t>Please report on- and off-balance sheet data for the largest three entity types in economic functions with a size that is greater than 1% of total national financial assets (Col 1 in the macro-mapping template) when measured gross of prudential consolidation into banking groups. Please use domestic currency and unit multiplier specified on the cover page.</t>
  </si>
  <si>
    <t>(20)</t>
  </si>
  <si>
    <r>
      <t>Please consider the activities of non-bank financial entity types (Columns 7 to 41 in the macro-mapping template) and classify them into the following categories in the tables below</t>
    </r>
    <r>
      <rPr>
        <sz val="10"/>
        <color indexed="10"/>
        <rFont val="Arial"/>
        <family val="2"/>
      </rPr>
      <t xml:space="preserve"> (Note 1)</t>
    </r>
    <r>
      <rPr>
        <b/>
        <sz val="10"/>
        <color indexed="10"/>
        <rFont val="Arial"/>
        <family val="2"/>
      </rPr>
      <t>:</t>
    </r>
  </si>
  <si>
    <t>BIS_MACRO code</t>
  </si>
  <si>
    <t>A:LABA:XX:01</t>
  </si>
  <si>
    <t>A:LBAA:XX:01</t>
  </si>
  <si>
    <t>A:LCAA:XX:01</t>
  </si>
  <si>
    <t>A:LCBA:XX:01</t>
  </si>
  <si>
    <t>A:LCDA:XX:01</t>
  </si>
  <si>
    <t>A:LAZA:XX:01</t>
  </si>
  <si>
    <t>A:LIAA:XX:01</t>
  </si>
  <si>
    <t>A:LJAA:XX:01</t>
  </si>
  <si>
    <t>A:LJBA:XX:01</t>
  </si>
  <si>
    <t>A:LJCA:XX:01</t>
  </si>
  <si>
    <t>A:LMAA:XX:01</t>
  </si>
  <si>
    <t>A:LDAA:XX:01</t>
  </si>
  <si>
    <t>A:LDBA:XX:01</t>
  </si>
  <si>
    <t>A:LDCA:XX:01</t>
  </si>
  <si>
    <t>A:LENA:XX:01</t>
  </si>
  <si>
    <t>A:LEZA:XX:01</t>
  </si>
  <si>
    <t>A:LEKA:XX:01</t>
  </si>
  <si>
    <t>A:LELA:XX:01</t>
  </si>
  <si>
    <t>A:LEMA:XX:01</t>
  </si>
  <si>
    <t>A:LEHA:XX:01</t>
  </si>
  <si>
    <t>A:LEIA:XX:01</t>
  </si>
  <si>
    <t>A:LEJA:XX:01</t>
  </si>
  <si>
    <t>A:LHBA:XX:01</t>
  </si>
  <si>
    <t>A:LFEA:XX:01</t>
  </si>
  <si>
    <t>A:LGCA:XX:01</t>
  </si>
  <si>
    <t>A:LFBA:XX:01</t>
  </si>
  <si>
    <t>A:LFCA:XX:01</t>
  </si>
  <si>
    <t>A:LHGA:XX:01</t>
  </si>
  <si>
    <t>A:LGAA:XX:01</t>
  </si>
  <si>
    <t>A:LFAA:XX:01</t>
  </si>
  <si>
    <t>A:LEAA:XX:01</t>
  </si>
  <si>
    <t>A:LMBA:XX:01</t>
  </si>
  <si>
    <t>A:LAAA:XX:01</t>
  </si>
  <si>
    <t>SNA 2008 and
ESA 2010 code</t>
  </si>
  <si>
    <t>Innovations and Adaptations Mapping</t>
  </si>
  <si>
    <t>Captive Financial Institutions and Money Lenders
(Note 12)</t>
  </si>
  <si>
    <t>XX
(Note 13)</t>
  </si>
  <si>
    <t>Others
(Note 14)</t>
  </si>
  <si>
    <t>(12) Please report Captive Financial Institutions and Money Lenders if this category is separated in your Flow of Funds / National Financial Accounts data. This category was introduced in SNA 2008 and consists of institutional units providing financial services, where most of either their assets or liabilities are not transacted in open financial markets. Please only report financial assets not reported in other specified categories.</t>
  </si>
  <si>
    <t>(13) For 'XX', please fill in additional identified categories, as relevant. If needed, the table on the right can be used to report any further identified categories.</t>
  </si>
  <si>
    <t>(14) Please use these cells to report any unidentified category, as relevant.</t>
  </si>
  <si>
    <t>Checks</t>
  </si>
  <si>
    <t>at end-2016</t>
  </si>
  <si>
    <t>Min</t>
  </si>
  <si>
    <t>Max</t>
  </si>
  <si>
    <t>min</t>
  </si>
  <si>
    <t>max</t>
  </si>
  <si>
    <t>Money Market Funds</t>
  </si>
  <si>
    <t>Mixed Funds</t>
  </si>
  <si>
    <t>Insurance corporations, Pension funds, OFIs, Financial Auxiliaries</t>
  </si>
  <si>
    <t>1 Macro-mapping template:</t>
  </si>
  <si>
    <t>4 Clasification template:</t>
  </si>
  <si>
    <t>In reported currency and units</t>
  </si>
  <si>
    <t>Exchange rates:</t>
  </si>
  <si>
    <t>Explanation for differences, if any</t>
  </si>
  <si>
    <t>Data completeness</t>
  </si>
  <si>
    <t>Consistency check</t>
  </si>
  <si>
    <t>EF5: Securitisation-based credit intermediation and funding of financial entities</t>
  </si>
  <si>
    <t>AR</t>
  </si>
  <si>
    <t>Argentine peso - ARS</t>
  </si>
  <si>
    <t>AU</t>
  </si>
  <si>
    <t>Australian dollar - AUD</t>
  </si>
  <si>
    <t>Euro - EUR</t>
  </si>
  <si>
    <t>BR</t>
  </si>
  <si>
    <t>Brazilian real - BRL</t>
  </si>
  <si>
    <t>CA</t>
  </si>
  <si>
    <t>Canadian dollar - CAD</t>
  </si>
  <si>
    <t>CL</t>
  </si>
  <si>
    <t>Chilean peso - CLP</t>
  </si>
  <si>
    <t>CN</t>
  </si>
  <si>
    <t>HK</t>
  </si>
  <si>
    <t>Hong Kong dollar - HKD</t>
  </si>
  <si>
    <t>ID</t>
  </si>
  <si>
    <t>IN</t>
  </si>
  <si>
    <t>Indian rupee - INR</t>
  </si>
  <si>
    <t>JP</t>
  </si>
  <si>
    <t>KR</t>
  </si>
  <si>
    <t>MX</t>
  </si>
  <si>
    <t>Mexican peso - MXN</t>
  </si>
  <si>
    <t>RU</t>
  </si>
  <si>
    <t>Russian rouble - RUB</t>
  </si>
  <si>
    <t>SA</t>
  </si>
  <si>
    <t>Saudi riyal - SAR</t>
  </si>
  <si>
    <t>SG</t>
  </si>
  <si>
    <t>Singapore dollar - SGD</t>
  </si>
  <si>
    <t>ZA</t>
  </si>
  <si>
    <t>CH</t>
  </si>
  <si>
    <t>Swiss franc - CHF</t>
  </si>
  <si>
    <t>TR</t>
  </si>
  <si>
    <t>Turkish lira - TRY</t>
  </si>
  <si>
    <t>US</t>
  </si>
  <si>
    <t>US dollar - USD</t>
  </si>
  <si>
    <t>KY</t>
  </si>
  <si>
    <t>Cayman Islands dollar - KYD</t>
  </si>
  <si>
    <t xml:space="preserve"> Source: BIS.</t>
  </si>
  <si>
    <t>in USD million (floating exchange rates)</t>
  </si>
  <si>
    <t>in reported currency (domestic currency)</t>
  </si>
  <si>
    <r>
      <t>(5) Excludes entities prudentially consolidated into banking groups. Please describe your definition of "Basel-equivalent prudential regulation" in the Note cell (including details on the applicable capital and liquidity framework, and disclosure requirements)</t>
    </r>
    <r>
      <rPr>
        <sz val="10"/>
        <color indexed="8"/>
        <rFont val="Arial"/>
        <family val="2"/>
      </rPr>
      <t>.</t>
    </r>
  </si>
  <si>
    <t>Financial assets in USD million (at floating exchange rates)</t>
  </si>
  <si>
    <t>Finance from parent company</t>
  </si>
  <si>
    <t>Repo liabilities</t>
  </si>
  <si>
    <t>Repo assets</t>
  </si>
  <si>
    <t>= 15 / (1 + 14)</t>
  </si>
  <si>
    <t>= (1 + 14) / 12</t>
  </si>
  <si>
    <t>= (2 + 17) / (1 + 16)</t>
  </si>
  <si>
    <t>= (4 - 10 - 14) / 1</t>
  </si>
  <si>
    <t>= 11 / 5</t>
  </si>
  <si>
    <t>= 12 / 6</t>
  </si>
  <si>
    <t>= (1 - 8 + 12) / 1</t>
  </si>
  <si>
    <t>= (1 - 7 + 12) / 1</t>
  </si>
  <si>
    <t>= 12 / 7</t>
  </si>
  <si>
    <t>= 17 / (1 + 16)</t>
  </si>
  <si>
    <t>= 1 / 14</t>
  </si>
  <si>
    <t>= (1 + 16) / 14</t>
  </si>
  <si>
    <t>Ideally, for each entity type, please report weighted averages of all entities that are not prudentially consolidated into banking groups or subject to Basel-equivalent prudential regulation (according to the classification template). However, if this is not feasible, please report data in accordance with Note 13 and Note 14.</t>
  </si>
  <si>
    <r>
      <t>Gross notional exposure (GNE)</t>
    </r>
    <r>
      <rPr>
        <sz val="10"/>
        <color theme="1"/>
        <rFont val="Arial"/>
        <family val="2"/>
      </rPr>
      <t xml:space="preserve"> (Note 9)</t>
    </r>
  </si>
  <si>
    <r>
      <t>Net Asset Value (NAV)</t>
    </r>
    <r>
      <rPr>
        <sz val="10"/>
        <color theme="1"/>
        <rFont val="Arial"/>
        <family val="2"/>
      </rPr>
      <t xml:space="preserve"> (Note 10)</t>
    </r>
  </si>
  <si>
    <r>
      <t>Equity</t>
    </r>
    <r>
      <rPr>
        <sz val="10"/>
        <color theme="1"/>
        <rFont val="Arial"/>
        <family val="2"/>
      </rPr>
      <t xml:space="preserve"> (Note 11)</t>
    </r>
  </si>
  <si>
    <r>
      <t>of which: credit risk exposure type</t>
    </r>
    <r>
      <rPr>
        <sz val="10"/>
        <color indexed="8"/>
        <rFont val="Arial"/>
        <family val="2"/>
      </rPr>
      <t xml:space="preserve"> (Note 12)</t>
    </r>
  </si>
  <si>
    <r>
      <t>Total or sample indicator</t>
    </r>
    <r>
      <rPr>
        <sz val="10"/>
        <color indexed="8"/>
        <rFont val="Arial"/>
        <family val="2"/>
      </rPr>
      <t xml:space="preserve"> (Note 14)</t>
    </r>
  </si>
  <si>
    <t>(6) Other Financial Intermediaries can be mapped to the SNA 2008 classification system as the sum of sectors S.123 (Money Market Funds) plus S.124 (Non-MMF Investment Funds) plus S.125 (Other Financial Intermediaries, except Insurance Corporations and Pension Funds) plus S.127 (Captive Financial Institutions).</t>
  </si>
  <si>
    <t>Financial Corporations
(Note 2)</t>
  </si>
  <si>
    <t>(2) The Financial Corporations column is equal to sum of columns 2, 3, 6, 7, 8, 11 and 33.</t>
  </si>
  <si>
    <t>(4) Please report all Public Financial Institutions under column 6, avoiding double counting with other categories.</t>
  </si>
  <si>
    <t>(1) Please indicate the sources used to fill in this template (e.g. national accounts data, supervisory data, market data). For published data, please indicate the compilation agency, publication name, table number, and series ID.</t>
  </si>
  <si>
    <t>Funds of Funds</t>
  </si>
  <si>
    <t>2. Are data available on the interconnectedness between OFI subsectors (e.g. MMFs, Non-MMF Investment Funds, Finance Companies, Broker-Dealers, Structured Finance Vehicles) and other sectors of the financial system (in particular Deposit-Taking Corporations, but also Insurance Corporations, Pension Funds, or Rest of the World)?</t>
  </si>
  <si>
    <t>(10) Please provide data for funds that are domiciled in your jurisdiction. For jurisdictions that are (also) home to fund managers managing funds domiciled offshore, please provide financial assets under management by fund managers registered/licenced in your jurisdiction but domiciled offshore at the end of the period in the Note cell. If possible, please also provide the name of the jurisdiction in which these funds are domiciled.</t>
  </si>
  <si>
    <r>
      <t>of which</t>
    </r>
    <r>
      <rPr>
        <sz val="10"/>
        <color indexed="8"/>
        <rFont val="Arial"/>
        <family val="2"/>
      </rPr>
      <t>:
open-ended
(Note 17)</t>
    </r>
  </si>
  <si>
    <r>
      <rPr>
        <b/>
        <sz val="10"/>
        <color indexed="8"/>
        <rFont val="Arial"/>
        <family val="2"/>
      </rPr>
      <t>Source</t>
    </r>
    <r>
      <rPr>
        <sz val="10"/>
        <color indexed="8"/>
        <rFont val="Arial"/>
        <family val="2"/>
      </rPr>
      <t xml:space="preserve">
(description, confidentiality, URL)
(Note 18)</t>
    </r>
  </si>
  <si>
    <t>(18) Please indicate the sources used to fill in this template (e.g. supervisory data, market data). For published data, please indicate the compilation agency, publication name, table number, and series ID.</t>
  </si>
  <si>
    <t>(17) On a best efforts basis, please indicate the portion of Funds of Funds whose redemption terms are open-ended.</t>
  </si>
  <si>
    <t>(1) Please report financial assets on an unconsolidated basis at market value (i.e. there is no consolidation between entities of the same sector or sub-sector or within a group). If financial assets are not available, please report total assets and explain that in the relevant Note cell. If unconsolidated figures are not available, please report consolidated figures and explain that in the relevant Note cell. If data at nominal value are available, please indicate that in the Note cell.</t>
  </si>
  <si>
    <t>On-balance sheet assets</t>
  </si>
  <si>
    <t>Off-balance sheet assets</t>
  </si>
  <si>
    <t>UK</t>
  </si>
  <si>
    <t>UK pound (Sterling) - GBP</t>
  </si>
  <si>
    <t>Japanese yen - JPY</t>
  </si>
  <si>
    <t>Korean won - KRW</t>
  </si>
  <si>
    <t>Chinese renminbi - CNY</t>
  </si>
  <si>
    <t>Indonesian rupiah - IDR</t>
  </si>
  <si>
    <t>South African rand - ZAR</t>
  </si>
  <si>
    <t>EU</t>
  </si>
  <si>
    <t>Entity Type 11</t>
  </si>
  <si>
    <t>Entity Type 12</t>
  </si>
  <si>
    <t>Entity Type 14</t>
  </si>
  <si>
    <t>Entity Type 15</t>
  </si>
  <si>
    <t xml:space="preserve">(6) To be completed on a best-efforts basis. </t>
  </si>
  <si>
    <r>
      <t xml:space="preserve">Broker-Dealers
</t>
    </r>
    <r>
      <rPr>
        <sz val="10"/>
        <color theme="1"/>
        <rFont val="Arial"/>
        <family val="2"/>
      </rPr>
      <t>(Note 6)</t>
    </r>
  </si>
  <si>
    <r>
      <t xml:space="preserve">MMFs
</t>
    </r>
    <r>
      <rPr>
        <sz val="10"/>
        <color theme="1"/>
        <rFont val="Arial"/>
        <family val="2"/>
      </rPr>
      <t>(Note 6)</t>
    </r>
  </si>
  <si>
    <r>
      <t xml:space="preserve">Hedge funds
</t>
    </r>
    <r>
      <rPr>
        <sz val="10"/>
        <color theme="1"/>
        <rFont val="Arial"/>
        <family val="2"/>
      </rPr>
      <t>(Note 6)</t>
    </r>
  </si>
  <si>
    <r>
      <t xml:space="preserve">Other investment funds
</t>
    </r>
    <r>
      <rPr>
        <sz val="10"/>
        <color theme="1"/>
        <rFont val="Arial"/>
        <family val="2"/>
      </rPr>
      <t>(Note 6)</t>
    </r>
  </si>
  <si>
    <t>1_1_1</t>
  </si>
  <si>
    <t>1_1_2</t>
  </si>
  <si>
    <t>Identifier</t>
  </si>
  <si>
    <t>Total financial assets</t>
  </si>
  <si>
    <t>MUNFI</t>
  </si>
  <si>
    <t>1-year growth</t>
  </si>
  <si>
    <t>Domestic currency</t>
  </si>
  <si>
    <t>Narrow measure</t>
  </si>
  <si>
    <t>Unallocated</t>
  </si>
  <si>
    <t>Narrowing</t>
  </si>
  <si>
    <t>Narrow measure composition</t>
  </si>
  <si>
    <t>Major OFI subsectors</t>
  </si>
  <si>
    <t>Hedge funds</t>
  </si>
  <si>
    <t>CFIMLs</t>
  </si>
  <si>
    <t>BDs</t>
  </si>
  <si>
    <t>SFVs</t>
  </si>
  <si>
    <t>Fincos</t>
  </si>
  <si>
    <t>Trusts</t>
  </si>
  <si>
    <t>REITs</t>
  </si>
  <si>
    <t>CCPs</t>
  </si>
  <si>
    <t>1_1_3</t>
  </si>
  <si>
    <t>1_1_4</t>
  </si>
  <si>
    <t>1_1_5</t>
  </si>
  <si>
    <t>1_1_6</t>
  </si>
  <si>
    <t>1_1_7</t>
  </si>
  <si>
    <t>1_1_8</t>
  </si>
  <si>
    <t>1_1_9</t>
  </si>
  <si>
    <t>1_1_10</t>
  </si>
  <si>
    <t>1_1_11</t>
  </si>
  <si>
    <t>1_1_12</t>
  </si>
  <si>
    <t>1_1_13</t>
  </si>
  <si>
    <t>1_1_14</t>
  </si>
  <si>
    <t>1_1_16</t>
  </si>
  <si>
    <t>1_1_15</t>
  </si>
  <si>
    <t>1_1_17</t>
  </si>
  <si>
    <t>1_1_18</t>
  </si>
  <si>
    <t>1_1_19</t>
  </si>
  <si>
    <t>1_1_20</t>
  </si>
  <si>
    <t>1_1_21</t>
  </si>
  <si>
    <t>1_1_22</t>
  </si>
  <si>
    <t>1_1_23</t>
  </si>
  <si>
    <t>1_1_24</t>
  </si>
  <si>
    <t>1_1_25</t>
  </si>
  <si>
    <t>1_1_26</t>
  </si>
  <si>
    <t>1_1_27</t>
  </si>
  <si>
    <t>1_1_28</t>
  </si>
  <si>
    <t>1_1_29</t>
  </si>
  <si>
    <t>1_1_30</t>
  </si>
  <si>
    <t>1_1_31</t>
  </si>
  <si>
    <t>1_1_32</t>
  </si>
  <si>
    <t>1_1_33</t>
  </si>
  <si>
    <t>1_2_1</t>
  </si>
  <si>
    <t>1_2_2</t>
  </si>
  <si>
    <t>1_2_3</t>
  </si>
  <si>
    <t>1_2_4</t>
  </si>
  <si>
    <t>1_2_5</t>
  </si>
  <si>
    <t>1_3_1</t>
  </si>
  <si>
    <t>1_3_2</t>
  </si>
  <si>
    <t>1_3_3</t>
  </si>
  <si>
    <t>1_3_4</t>
  </si>
  <si>
    <t>1_3_5</t>
  </si>
  <si>
    <t>2_1_1</t>
  </si>
  <si>
    <t>2_1_2</t>
  </si>
  <si>
    <t>2_1_3</t>
  </si>
  <si>
    <t>2_1_4</t>
  </si>
  <si>
    <t>2_1_5</t>
  </si>
  <si>
    <t>2_1_6</t>
  </si>
  <si>
    <t>2_1_7</t>
  </si>
  <si>
    <t>2_1_8</t>
  </si>
  <si>
    <t>2_1_9</t>
  </si>
  <si>
    <t>2_1_10</t>
  </si>
  <si>
    <t>2_1_11</t>
  </si>
  <si>
    <t>2_1_12</t>
  </si>
  <si>
    <t>2_1_13</t>
  </si>
  <si>
    <t>2_1_14</t>
  </si>
  <si>
    <t>2_1_15</t>
  </si>
  <si>
    <t>2_1_16</t>
  </si>
  <si>
    <t>2_2_1</t>
  </si>
  <si>
    <t>2_2_2</t>
  </si>
  <si>
    <t>2_2_3</t>
  </si>
  <si>
    <t>2_2_4</t>
  </si>
  <si>
    <t>2_2_5</t>
  </si>
  <si>
    <t>2_2_6</t>
  </si>
  <si>
    <t>2_2_7</t>
  </si>
  <si>
    <t>2_2_8</t>
  </si>
  <si>
    <t>2_2_9</t>
  </si>
  <si>
    <t>2_2_10</t>
  </si>
  <si>
    <t>2_2_11</t>
  </si>
  <si>
    <t>2_2_12</t>
  </si>
  <si>
    <t>2_2_13</t>
  </si>
  <si>
    <t>2_2_14</t>
  </si>
  <si>
    <t>2_2_15</t>
  </si>
  <si>
    <t>2_2_16</t>
  </si>
  <si>
    <t>2_3_1</t>
  </si>
  <si>
    <t>2_3_2</t>
  </si>
  <si>
    <t>2_3_3</t>
  </si>
  <si>
    <t>2_3_4</t>
  </si>
  <si>
    <t>2_3_5</t>
  </si>
  <si>
    <t>2_3_6</t>
  </si>
  <si>
    <t>2_3_7</t>
  </si>
  <si>
    <t>2_3_8</t>
  </si>
  <si>
    <t>2_3_9</t>
  </si>
  <si>
    <t>2_3_10</t>
  </si>
  <si>
    <t>2_3_11</t>
  </si>
  <si>
    <t>2_3_12</t>
  </si>
  <si>
    <t>2_3_13</t>
  </si>
  <si>
    <t>2_3_14</t>
  </si>
  <si>
    <t>2_3_15</t>
  </si>
  <si>
    <t>2_3_16</t>
  </si>
  <si>
    <t>2_3_17</t>
  </si>
  <si>
    <t>2_3_18</t>
  </si>
  <si>
    <t>2_3_20</t>
  </si>
  <si>
    <t>2_3_19</t>
  </si>
  <si>
    <t>2_3_21</t>
  </si>
  <si>
    <t>2_3_22</t>
  </si>
  <si>
    <t>3_1_1</t>
  </si>
  <si>
    <t>3_1_2</t>
  </si>
  <si>
    <t>3_1_3</t>
  </si>
  <si>
    <t>3_1_4</t>
  </si>
  <si>
    <t>3_1_5</t>
  </si>
  <si>
    <t>3_1_6</t>
  </si>
  <si>
    <t>3_1_7</t>
  </si>
  <si>
    <t>3_1_8</t>
  </si>
  <si>
    <t>3_1_9</t>
  </si>
  <si>
    <t>3_1_10</t>
  </si>
  <si>
    <t>3_1_11</t>
  </si>
  <si>
    <t>3_1_12</t>
  </si>
  <si>
    <t>3_2_1</t>
  </si>
  <si>
    <t>(2) Please provide on a best-efforts basis.</t>
  </si>
  <si>
    <t>OFIs' claims on insurance companies
(Note 2)</t>
  </si>
  <si>
    <t>OFIs' liabilities to insurance companies
(Note 2)</t>
  </si>
  <si>
    <t>OFIs' claims on pension funds
(Note 2)</t>
  </si>
  <si>
    <t>OFIs' liabilities to pension funds
(Note 2)</t>
  </si>
  <si>
    <t>3_2_2</t>
  </si>
  <si>
    <t>3_2_3</t>
  </si>
  <si>
    <t>3_2_4</t>
  </si>
  <si>
    <t>3_2_5</t>
  </si>
  <si>
    <t>3_2_6</t>
  </si>
  <si>
    <t>3_2_7</t>
  </si>
  <si>
    <t>3_2_8</t>
  </si>
  <si>
    <t>3_2_9</t>
  </si>
  <si>
    <t>3_2_10</t>
  </si>
  <si>
    <t>3_2_11</t>
  </si>
  <si>
    <t>3_2_12</t>
  </si>
  <si>
    <t>3_2_13</t>
  </si>
  <si>
    <t>3_2_14</t>
  </si>
  <si>
    <t>3_2_15</t>
  </si>
  <si>
    <t>3_2_16</t>
  </si>
  <si>
    <t>3_2_17</t>
  </si>
  <si>
    <t>3_2_18</t>
  </si>
  <si>
    <t>4_1_1</t>
  </si>
  <si>
    <t>4_1_2</t>
  </si>
  <si>
    <t>4_1_3</t>
  </si>
  <si>
    <t>4_1_4</t>
  </si>
  <si>
    <t>4_1_5</t>
  </si>
  <si>
    <t>4_1_6</t>
  </si>
  <si>
    <t>4_1_7</t>
  </si>
  <si>
    <t>4_1_8</t>
  </si>
  <si>
    <t>4_1_9</t>
  </si>
  <si>
    <t>4_1_20</t>
  </si>
  <si>
    <t>4_1_10</t>
  </si>
  <si>
    <t>4_1_11</t>
  </si>
  <si>
    <t>4_1_12</t>
  </si>
  <si>
    <t>4_1_13</t>
  </si>
  <si>
    <t>4_1_14</t>
  </si>
  <si>
    <t>4_1_15</t>
  </si>
  <si>
    <t>4_1_16</t>
  </si>
  <si>
    <t>4_1_17</t>
  </si>
  <si>
    <t>4_1_18</t>
  </si>
  <si>
    <t>4_1_19</t>
  </si>
  <si>
    <t>4_1_21</t>
  </si>
  <si>
    <t>4_1_22</t>
  </si>
  <si>
    <t>4_1_23</t>
  </si>
  <si>
    <t>4_2_1</t>
  </si>
  <si>
    <t>4_2_2</t>
  </si>
  <si>
    <t>4_2_3</t>
  </si>
  <si>
    <t>4_2_4</t>
  </si>
  <si>
    <t>4_2_5</t>
  </si>
  <si>
    <t>4_2_6</t>
  </si>
  <si>
    <t>4_2_7</t>
  </si>
  <si>
    <t>4_2_8</t>
  </si>
  <si>
    <t>4_2_9</t>
  </si>
  <si>
    <t>4_2_10</t>
  </si>
  <si>
    <t>4_2_11</t>
  </si>
  <si>
    <t>4_2_12</t>
  </si>
  <si>
    <t>4_2_13</t>
  </si>
  <si>
    <t>4_2_14</t>
  </si>
  <si>
    <t>4_2_15</t>
  </si>
  <si>
    <t>4_2_16</t>
  </si>
  <si>
    <t>4_2_17</t>
  </si>
  <si>
    <t>4_2_18</t>
  </si>
  <si>
    <t>4_2_19</t>
  </si>
  <si>
    <t>4_2_20</t>
  </si>
  <si>
    <t>4_2_21</t>
  </si>
  <si>
    <t>4_2_22</t>
  </si>
  <si>
    <t>4_2_23</t>
  </si>
  <si>
    <t>4_3_1</t>
  </si>
  <si>
    <t>4_3_2</t>
  </si>
  <si>
    <t>4_3_3</t>
  </si>
  <si>
    <t>4_3_4</t>
  </si>
  <si>
    <t>4_3_5</t>
  </si>
  <si>
    <t>4_3_6</t>
  </si>
  <si>
    <t>4_3_7</t>
  </si>
  <si>
    <t>4_3_8</t>
  </si>
  <si>
    <t>4_3_9</t>
  </si>
  <si>
    <t>4_3_10</t>
  </si>
  <si>
    <t>4_3_11</t>
  </si>
  <si>
    <t>4_3_12</t>
  </si>
  <si>
    <t>4_3_13</t>
  </si>
  <si>
    <t>4_3_14</t>
  </si>
  <si>
    <t>4_3_15</t>
  </si>
  <si>
    <t>4_3_16</t>
  </si>
  <si>
    <t>4_3_17</t>
  </si>
  <si>
    <t>4_3_18</t>
  </si>
  <si>
    <t>4_4_1</t>
  </si>
  <si>
    <t>4_4_2</t>
  </si>
  <si>
    <t>4_4_4</t>
  </si>
  <si>
    <t>4_4_5</t>
  </si>
  <si>
    <t>4_4_6</t>
  </si>
  <si>
    <t>4_4_8</t>
  </si>
  <si>
    <t>4_4_9</t>
  </si>
  <si>
    <t>4_4_10</t>
  </si>
  <si>
    <t>4_4_12</t>
  </si>
  <si>
    <t>4_4_13</t>
  </si>
  <si>
    <t>4_4_14</t>
  </si>
  <si>
    <t>4_4_16</t>
  </si>
  <si>
    <t>4_5_1</t>
  </si>
  <si>
    <t>4_5_2</t>
  </si>
  <si>
    <t>4_5_3</t>
  </si>
  <si>
    <t>4_5_4</t>
  </si>
  <si>
    <t>4_5_5</t>
  </si>
  <si>
    <t>4_5_6</t>
  </si>
  <si>
    <t>4_5_7</t>
  </si>
  <si>
    <t>4_5_8</t>
  </si>
  <si>
    <t>4_5_9</t>
  </si>
  <si>
    <t>4_5_10</t>
  </si>
  <si>
    <t>4_5_11</t>
  </si>
  <si>
    <t>4_5_12</t>
  </si>
  <si>
    <t>4_5_13</t>
  </si>
  <si>
    <t>4_5_14</t>
  </si>
  <si>
    <t>4_5_15</t>
  </si>
  <si>
    <t>4_5_16</t>
  </si>
  <si>
    <t>4_5_17</t>
  </si>
  <si>
    <t>4_5_18</t>
  </si>
  <si>
    <t>4_6_1</t>
  </si>
  <si>
    <t>4_6_2</t>
  </si>
  <si>
    <t>4_6_3</t>
  </si>
  <si>
    <t>4_6_4</t>
  </si>
  <si>
    <t>4_6_5</t>
  </si>
  <si>
    <t>4_6_6</t>
  </si>
  <si>
    <t>4_6_7</t>
  </si>
  <si>
    <t>4_6_8</t>
  </si>
  <si>
    <t>4_6_9</t>
  </si>
  <si>
    <t>4_6_10</t>
  </si>
  <si>
    <t>4_6_11</t>
  </si>
  <si>
    <t>4_6_12</t>
  </si>
  <si>
    <t>4_6_13</t>
  </si>
  <si>
    <t>4_6_14</t>
  </si>
  <si>
    <t>4_6_15</t>
  </si>
  <si>
    <t>4_6_17</t>
  </si>
  <si>
    <t>4_6_16</t>
  </si>
  <si>
    <t>4_6_18</t>
  </si>
  <si>
    <t>4_7_1</t>
  </si>
  <si>
    <t>4_7_2</t>
  </si>
  <si>
    <t>4_7_3</t>
  </si>
  <si>
    <t>4_7_4</t>
  </si>
  <si>
    <t>4_7_5</t>
  </si>
  <si>
    <t>4_7_6</t>
  </si>
  <si>
    <t>4_7_7</t>
  </si>
  <si>
    <t>4_7_8</t>
  </si>
  <si>
    <t>4_7_9</t>
  </si>
  <si>
    <t>4_7_10</t>
  </si>
  <si>
    <t>4_7_11</t>
  </si>
  <si>
    <t>4_7_12</t>
  </si>
  <si>
    <t>4_7_13</t>
  </si>
  <si>
    <t>4_7_14</t>
  </si>
  <si>
    <t>4_7_15</t>
  </si>
  <si>
    <t>Please mark with an 'X' if you are instead submitting innovations by separate Word file:</t>
  </si>
  <si>
    <t>Top 5</t>
  </si>
  <si>
    <t>2_4_1</t>
  </si>
  <si>
    <t>2_4_2</t>
  </si>
  <si>
    <t>2_4_3</t>
  </si>
  <si>
    <t>2_4_4</t>
  </si>
  <si>
    <t>2_4_5</t>
  </si>
  <si>
    <t>2_4_6</t>
  </si>
  <si>
    <t>2_4_7</t>
  </si>
  <si>
    <t>2_4_8</t>
  </si>
  <si>
    <t>2_4_9</t>
  </si>
  <si>
    <t>2_4_10</t>
  </si>
  <si>
    <t>Please use dropdown</t>
  </si>
  <si>
    <t>Due dates:</t>
  </si>
  <si>
    <t>Banks' claims on insurance companies
(Note 2)</t>
  </si>
  <si>
    <t>Banks' liabilities to insurance companies
(Note 2)</t>
  </si>
  <si>
    <t>Banks' claims on pension funds
(Note 2)</t>
  </si>
  <si>
    <t>Banks' liabilities to pension funds
(Note 2)</t>
  </si>
  <si>
    <t>Col 4 claims on Col 7</t>
  </si>
  <si>
    <t>Col 4 liabilities to Col 7</t>
  </si>
  <si>
    <t>Col 4 claims on Col 8</t>
  </si>
  <si>
    <t>Col 4 liabilities to Col 8</t>
  </si>
  <si>
    <t>Col 11 claims on Col 7</t>
  </si>
  <si>
    <t>Col 11 liabilities to Col 7</t>
  </si>
  <si>
    <t>Col 11 claims on Col 8</t>
  </si>
  <si>
    <t>Col 11 liabilities to Col 8</t>
  </si>
  <si>
    <t>3_1_13</t>
  </si>
  <si>
    <t>3_1_14</t>
  </si>
  <si>
    <t>3_1_15</t>
  </si>
  <si>
    <t>3_1_16</t>
  </si>
  <si>
    <t>3_1_17</t>
  </si>
  <si>
    <t>3_1_18</t>
  </si>
  <si>
    <t>3_1_19</t>
  </si>
  <si>
    <t>3_1_20</t>
  </si>
  <si>
    <t>Supplementary Template: Total liabilities</t>
  </si>
  <si>
    <r>
      <t>of which</t>
    </r>
    <r>
      <rPr>
        <sz val="10"/>
        <color indexed="8"/>
        <rFont val="Arial"/>
        <family val="2"/>
      </rPr>
      <t xml:space="preserve">: banks
</t>
    </r>
  </si>
  <si>
    <t xml:space="preserve">(1) To be completed on a best-efforts basis. </t>
  </si>
  <si>
    <t>Total liabilities (Note 1)</t>
  </si>
  <si>
    <r>
      <t xml:space="preserve">Trust companies
</t>
    </r>
    <r>
      <rPr>
        <sz val="10"/>
        <color theme="1"/>
        <rFont val="Arial"/>
        <family val="2"/>
      </rPr>
      <t>(Note 6)</t>
    </r>
  </si>
  <si>
    <r>
      <t xml:space="preserve">Finance companies
</t>
    </r>
    <r>
      <rPr>
        <sz val="10"/>
        <color theme="1"/>
        <rFont val="Arial"/>
        <family val="2"/>
      </rPr>
      <t>(Note 6)</t>
    </r>
  </si>
  <si>
    <r>
      <t xml:space="preserve">Structured finance vehicles
</t>
    </r>
    <r>
      <rPr>
        <sz val="10"/>
        <color theme="1"/>
        <rFont val="Arial"/>
        <family val="2"/>
      </rPr>
      <t>(Note 6)</t>
    </r>
  </si>
  <si>
    <t>2_2_17</t>
  </si>
  <si>
    <t>2_2_18</t>
  </si>
  <si>
    <t>2_2_19</t>
  </si>
  <si>
    <t>2_2_20</t>
  </si>
  <si>
    <t>2_2_21</t>
  </si>
  <si>
    <t>2_2_22</t>
  </si>
  <si>
    <t>Insurance companies' liabilities to pension funds
(Note 2)</t>
  </si>
  <si>
    <t>Insurance companies' claims on pension funds
(Note 2)</t>
  </si>
  <si>
    <t>Col 7 claims on Col 8</t>
  </si>
  <si>
    <t>Col 7 liabilities to Col 8</t>
  </si>
  <si>
    <t>3_1_21</t>
  </si>
  <si>
    <t>3_1_22</t>
  </si>
  <si>
    <t>3_1_23</t>
  </si>
  <si>
    <t>3_1_24</t>
  </si>
  <si>
    <t>Other investment funds</t>
  </si>
  <si>
    <t>Structured finance vehicles</t>
  </si>
  <si>
    <t>(4) On a best efforts basis.</t>
  </si>
  <si>
    <r>
      <t xml:space="preserve">MMFs </t>
    </r>
    <r>
      <rPr>
        <sz val="10"/>
        <color theme="1"/>
        <rFont val="Arial"/>
        <family val="2"/>
      </rPr>
      <t xml:space="preserve">(Note 4) </t>
    </r>
  </si>
  <si>
    <r>
      <t xml:space="preserve">Trust Companies </t>
    </r>
    <r>
      <rPr>
        <sz val="10"/>
        <color theme="1"/>
        <rFont val="Arial"/>
        <family val="2"/>
      </rPr>
      <t>(Note 4)</t>
    </r>
  </si>
  <si>
    <r>
      <t xml:space="preserve">Structured finance vehicles </t>
    </r>
    <r>
      <rPr>
        <sz val="10"/>
        <color theme="1"/>
        <rFont val="Arial"/>
        <family val="2"/>
      </rPr>
      <t>(Note 4)</t>
    </r>
  </si>
  <si>
    <t>2_1_17</t>
  </si>
  <si>
    <t>2_1_18</t>
  </si>
  <si>
    <t>2_1_19</t>
  </si>
  <si>
    <t>2_1_20</t>
  </si>
  <si>
    <t>2_1_21</t>
  </si>
  <si>
    <t>2_1_22</t>
  </si>
  <si>
    <t>Money Market Funds (MMFs)</t>
  </si>
  <si>
    <t>Other investments funds</t>
  </si>
  <si>
    <t>Trust companies</t>
  </si>
  <si>
    <t>Finance companies</t>
  </si>
  <si>
    <t>Broker-dealers</t>
  </si>
  <si>
    <t>2_4_11</t>
  </si>
  <si>
    <t>2_4_12</t>
  </si>
  <si>
    <t>2_4_13</t>
  </si>
  <si>
    <t>= (2 + 15) / (1 + 14)</t>
  </si>
  <si>
    <r>
      <t>of which</t>
    </r>
    <r>
      <rPr>
        <sz val="10"/>
        <color indexed="8"/>
        <rFont val="Arial"/>
        <family val="2"/>
      </rPr>
      <t>: deposits
(Note 5)</t>
    </r>
  </si>
  <si>
    <t>2_1_23</t>
  </si>
  <si>
    <t>2_1_24</t>
  </si>
  <si>
    <t>2_1_25</t>
  </si>
  <si>
    <t>2_1_26</t>
  </si>
  <si>
    <t>2_1_27</t>
  </si>
  <si>
    <t>2_1_28</t>
  </si>
  <si>
    <t>2_1_29</t>
  </si>
  <si>
    <t>2_1_30</t>
  </si>
  <si>
    <t>2_1_31</t>
  </si>
  <si>
    <t>2_1_32</t>
  </si>
  <si>
    <t>2_1_33</t>
  </si>
  <si>
    <t>*: Proxies and estimates are acceptable if hard data are not available. Claims are defined in SBEG/2018/75 Table 2.</t>
  </si>
  <si>
    <t>Table 1 - Supplementary Template</t>
  </si>
  <si>
    <t>Category</t>
  </si>
  <si>
    <t>Definition</t>
  </si>
  <si>
    <t>i</t>
  </si>
  <si>
    <t>Credit Assets</t>
  </si>
  <si>
    <r>
      <t xml:space="preserve">Credit assets include </t>
    </r>
    <r>
      <rPr>
        <b/>
        <sz val="12"/>
        <color theme="1"/>
        <rFont val="Times New Roman"/>
        <family val="1"/>
      </rPr>
      <t>debt securities</t>
    </r>
    <r>
      <rPr>
        <sz val="12"/>
        <color theme="1"/>
        <rFont val="Times New Roman"/>
        <family val="1"/>
      </rPr>
      <t xml:space="preserve">, </t>
    </r>
    <r>
      <rPr>
        <b/>
        <sz val="12"/>
        <color theme="1"/>
        <rFont val="Times New Roman"/>
        <family val="1"/>
      </rPr>
      <t>loans</t>
    </r>
    <r>
      <rPr>
        <sz val="12"/>
        <color theme="1"/>
        <rFont val="Times New Roman"/>
        <family val="1"/>
      </rPr>
      <t xml:space="preserve"> and </t>
    </r>
    <r>
      <rPr>
        <b/>
        <sz val="12"/>
        <color theme="1"/>
        <rFont val="Times New Roman"/>
        <family val="1"/>
      </rPr>
      <t>cash on deposit</t>
    </r>
    <r>
      <rPr>
        <sz val="12"/>
        <color theme="1"/>
        <rFont val="Times New Roman"/>
        <family val="1"/>
      </rPr>
      <t>.</t>
    </r>
  </si>
  <si>
    <t xml:space="preserve">Debt securities are negotiable instruments serving as evidence of a debt (see SNA 2008 Paragraph 11.64). They include bills, bonds, negotiable certificates of deposit, commercial paper, debentures, asset-backed securities, and similar instruments normally traded in the financial markets, Treasury bills, negotiable certificates of deposit, bankers’ acceptances and commercial paper. </t>
  </si>
  <si>
    <t xml:space="preserve">Bills are securities that give the holders the unconditional rights to receive stated fixed sums on a specified date. Bills are issued and usually traded in organized markets at discounts to face value that depend on the rate of interest and the time to maturity. </t>
  </si>
  <si>
    <t>Bonds and debentures are securities that give the holders the unconditional right to fixed payments or contractually determined variable payments, that is, the earning of interest is not dependent on earnings of the debtors. Bonds and debentures also give holders the unconditional rights to fixed sums as payments to the creditor on a specified date or dates.</t>
  </si>
  <si>
    <t xml:space="preserve">Shares of credit-related investment funds should not be included in this category as granular-enough data is likely not available across jurisdictions and this category could therefore be a source of inconsistency in submissions.  </t>
  </si>
  <si>
    <t xml:space="preserve">Loans include overdrafts, instalment loans, hire-purchase credit and loans to finance trade credit (see SNA 2008 Paragraph 11.72). Claims on or liabilities to the IMF that are in the form of loans are also included. An overdraft arising from the overdraft facility of a transferable deposit account is classified as a loan. However, undrawn lines of credit are not recognized as a liability as they are contingent. </t>
  </si>
  <si>
    <t>Securities, gold swaps and financing by means of a financial lease may also be classified as loans. Securities repurchase agreements (e.g. reverse repos) are included in the loans category (and are collected separately within the supplementary template).</t>
  </si>
  <si>
    <t>Accounts receivable/payable, which are treated as a separate category of financial assets, and loans that have become debt securities are also excluded from loans.</t>
  </si>
  <si>
    <t>Transferrable deposits and other deposits are also included in this category, as a credit exposure to banks (see SNA 2008 Paragraph 11.54 and Paragraph 11.59).</t>
  </si>
  <si>
    <t>ii</t>
  </si>
  <si>
    <t xml:space="preserve">The category of loans includes overdrafts, instalment loans, hire-purchase credit and loans to finance trade credit. Claims on or liabilities to the IMF that are in the form of loans are also included. An overdraft arising from the overdraft facility of a transferable deposit account is classified as a loan. However, undrawn lines of credit are not recognized as a liability as they are contingent. </t>
  </si>
  <si>
    <r>
      <t xml:space="preserve">Securities, gold swaps and financing by means of a financial lease may also be classified as loans. </t>
    </r>
    <r>
      <rPr>
        <b/>
        <sz val="12"/>
        <color theme="1"/>
        <rFont val="Times New Roman"/>
        <family val="1"/>
      </rPr>
      <t>This category does not include securities repurchase agreements.</t>
    </r>
  </si>
  <si>
    <t>iii</t>
  </si>
  <si>
    <t>Transferrable deposits and other deposits are included in this category, as a credit exposure to banks (see SNA 2008 Paragraph 11.54 and Paragraph 11.59).</t>
  </si>
  <si>
    <t>iv</t>
  </si>
  <si>
    <t>SFT assets</t>
  </si>
  <si>
    <t>A securities repurchase agreement is an arrangement involving the provision of securities in exchange for cash with a commitment to repurchase the same or similar securities at a fixed price either on a specified future date (often one or a few days hence, but also further in the future) or with an “open” maturity.</t>
  </si>
  <si>
    <t>Repo assets arise as a result of an entity’s reverse repo transactions (i.e. they are related to repo transactions on the buyer’s (collateral-taker, cash provider) balance sheet). Repo assets include: the assets received in a repo transaction (including the assets received in a bilateral or tri-party transaction, both cleared and non-cleared). This category also includes securities lending transactions for which cash is collected as collateral.</t>
  </si>
  <si>
    <t>v</t>
  </si>
  <si>
    <t>SFT liabilities</t>
  </si>
  <si>
    <t xml:space="preserve">Repo liabilities are represented as a liability on the repo seller’s (collateral-provider, cash taker) balance sheet). </t>
  </si>
  <si>
    <t>Repo liabilities include: repo-related liabilities (including the liabilities resulting from bilateral and tri-party transactions, both cleared and non-cleared). This category also includes securities borrowing transactions for which cash is posted as collateral.</t>
  </si>
  <si>
    <t>vi</t>
  </si>
  <si>
    <t>Wholesale funding</t>
  </si>
  <si>
    <t>Deposits provided by retail customers and funding provided by small business customers are excluded.</t>
  </si>
  <si>
    <t>Repo transactions are included in this category (as they are collected separately within the supplementary template).</t>
  </si>
  <si>
    <t>vii</t>
  </si>
  <si>
    <t xml:space="preserve">This includes all wholesale funding with a residual maturity of less than 12 months. If residual maturity is not available, please use maturity at issuance and include a note in your template. </t>
  </si>
  <si>
    <t>Table 2 - Interconnectedness Template</t>
  </si>
  <si>
    <t>Claims on</t>
  </si>
  <si>
    <t>Claims include balance sheet asset exposures that arise through credit provision (e.g. loans, bonds held, cash on deposits, trade credit/loans, reverse repos) and investment in equity.</t>
  </si>
  <si>
    <t>Liabilities to</t>
  </si>
  <si>
    <t>Liabilities include [balance sheet] liability exposures that arise from borrowing activity (e.g. loans, deposits (where applicable), trade credit, repos).</t>
  </si>
  <si>
    <t>Table 3 – Risk metrics assets</t>
  </si>
  <si>
    <t>Data item</t>
  </si>
  <si>
    <t xml:space="preserve">Gross notional exposure (GNE) </t>
  </si>
  <si>
    <t xml:space="preserve">Credit assets </t>
  </si>
  <si>
    <r>
      <t>Credit assets</t>
    </r>
    <r>
      <rPr>
        <b/>
        <i/>
        <sz val="12"/>
        <color rgb="FF000000"/>
        <rFont val="Times New Roman"/>
        <family val="1"/>
      </rPr>
      <t xml:space="preserve"> of which</t>
    </r>
    <r>
      <rPr>
        <b/>
        <sz val="12"/>
        <color rgb="FF000000"/>
        <rFont val="Times New Roman"/>
        <family val="1"/>
      </rPr>
      <t xml:space="preserve">: loans </t>
    </r>
  </si>
  <si>
    <t>viii</t>
  </si>
  <si>
    <t xml:space="preserve">Liquid assets (broad definition) </t>
  </si>
  <si>
    <t>ix</t>
  </si>
  <si>
    <t>Liquid assets (narrow definition)</t>
  </si>
  <si>
    <t>x</t>
  </si>
  <si>
    <t>Table 4: Risk metrics liabilities and equity</t>
  </si>
  <si>
    <t xml:space="preserve">Net Asset Value (NAV) </t>
  </si>
  <si>
    <t>Equity</t>
  </si>
  <si>
    <t>Table 5 – Off-balance sheet items</t>
  </si>
  <si>
    <t>Prudential consolidation indicator</t>
  </si>
  <si>
    <t xml:space="preserve">Total or sample indicator </t>
  </si>
  <si>
    <t xml:space="preserve">Shareholders' equity (≤ 12 months) </t>
  </si>
  <si>
    <t xml:space="preserve">Shareholders' equity (&gt; 12 months) </t>
  </si>
  <si>
    <t xml:space="preserve">Short-term liabilities (≤ 12 months) </t>
  </si>
  <si>
    <t xml:space="preserve">Long-term liabilities (&gt; 12 months) </t>
  </si>
  <si>
    <t xml:space="preserve">Short-term liabilities (≤ 30 days) </t>
  </si>
  <si>
    <t xml:space="preserve">Shareholders' equity (≤ 30 days) </t>
  </si>
  <si>
    <t xml:space="preserve">Short-term assets (≤ 3 months) </t>
  </si>
  <si>
    <t xml:space="preserve">Short-term assets (≤ 12 months) </t>
  </si>
  <si>
    <t>Long-term assets (&gt; 12 months)</t>
  </si>
  <si>
    <t>SNA 2008:</t>
  </si>
  <si>
    <t xml:space="preserve">https://unstats.un.org/unsd/nationalaccount/docs/sna2008.pdf </t>
  </si>
  <si>
    <r>
      <rPr>
        <b/>
        <i/>
        <sz val="12"/>
        <color theme="1"/>
        <rFont val="Times New Roman"/>
        <family val="1"/>
      </rPr>
      <t xml:space="preserve">Wholesale funding of which: </t>
    </r>
    <r>
      <rPr>
        <b/>
        <sz val="12"/>
        <color theme="1"/>
        <rFont val="Times New Roman"/>
        <family val="1"/>
      </rPr>
      <t>short-term</t>
    </r>
  </si>
  <si>
    <r>
      <rPr>
        <b/>
        <i/>
        <sz val="12"/>
        <color rgb="FF000000"/>
        <rFont val="Times New Roman"/>
        <family val="1"/>
      </rPr>
      <t>of which</t>
    </r>
    <r>
      <rPr>
        <b/>
        <sz val="12"/>
        <color rgb="FF000000"/>
        <rFont val="Times New Roman"/>
        <family val="1"/>
      </rPr>
      <t xml:space="preserve">: credit risk exposure type </t>
    </r>
  </si>
  <si>
    <t>Credit assets of which: loans</t>
  </si>
  <si>
    <t>Credit assets of which: deposits</t>
  </si>
  <si>
    <t>The absolute sum of all long and short off-balance sheet positions (i.e. the gross notional exposure). If this is not available, please include net exposure and provide an explanatory note.</t>
  </si>
  <si>
    <t>Off-balance sheet credit risk exposures, e.g. due to contingent liabilities such as credit guarantees or lines of credit, and where applicable, credit default swaps (CDS).</t>
  </si>
  <si>
    <t>If, for some entity types, it is not feasible to report data for all entitles per each type (net of prudential consolidation), please report weighted averages of a sample pool and specify in the 'total or sample indicator' cell how the sample has been selected (e.g. how many entities are in the sample and their size (like assets in percentage of the entity type assets or in absolute terms), if the sample consists of the top ten entities, by total financial assets, or if it was constructed by randomly sampling from both tails of the distribution).</t>
  </si>
  <si>
    <t>If, for some entity types, it is not feasible to break out prudential consolidation, please report data for all entities within that entity type and indicate the approach you have taken.</t>
  </si>
  <si>
    <r>
      <t xml:space="preserve">Please provide a written comment. For example, </t>
    </r>
    <r>
      <rPr>
        <i/>
        <sz val="12"/>
        <color theme="1"/>
        <rFont val="Times New Roman"/>
        <family val="1"/>
      </rPr>
      <t>“As the available data does not allow for a focus on non-prudentially consolidated entities, we have instead provided data covering all entities”</t>
    </r>
    <r>
      <rPr>
        <sz val="12"/>
        <color theme="1"/>
        <rFont val="Times New Roman"/>
        <family val="1"/>
      </rPr>
      <t xml:space="preserve">. </t>
    </r>
  </si>
  <si>
    <r>
      <t>Please provide a written comment. For example, “</t>
    </r>
    <r>
      <rPr>
        <i/>
        <sz val="12"/>
        <color theme="1"/>
        <rFont val="Times New Roman"/>
        <family val="1"/>
      </rPr>
      <t>Total off-balance sheet items were not available, so we have instead provided the total off-balance sheet items for the top 10 entities”</t>
    </r>
    <r>
      <rPr>
        <sz val="12"/>
        <color theme="1"/>
        <rFont val="Times New Roman"/>
        <family val="1"/>
      </rPr>
      <t>.</t>
    </r>
    <r>
      <rPr>
        <i/>
        <sz val="12"/>
        <color theme="1"/>
        <rFont val="Times New Roman"/>
        <family val="1"/>
      </rPr>
      <t xml:space="preserve">  </t>
    </r>
  </si>
  <si>
    <t>This category is defined in Table 1 Row v.</t>
  </si>
  <si>
    <t>This includes equity investment by parent companies.</t>
  </si>
  <si>
    <t>Loans and other funding from the parent company.</t>
  </si>
  <si>
    <t>Total shareholder’s equity (the residual interest in the assets of the entity after deducting all its liabilities).</t>
  </si>
  <si>
    <t>Liabilities whose remaining time to maturity exceeds 12 months.</t>
  </si>
  <si>
    <r>
      <t xml:space="preserve">Please include repo liabilities whose maturity is </t>
    </r>
    <r>
      <rPr>
        <b/>
        <sz val="12"/>
        <color rgb="FF000000"/>
        <rFont val="Times New Roman"/>
        <family val="1"/>
      </rPr>
      <t xml:space="preserve">&gt; </t>
    </r>
    <r>
      <rPr>
        <sz val="12"/>
        <color theme="1"/>
        <rFont val="Times New Roman"/>
        <family val="1"/>
      </rPr>
      <t>12 months.</t>
    </r>
  </si>
  <si>
    <t>Liabilities whose remaining time to maturity are less than or equal to 12 months.</t>
  </si>
  <si>
    <r>
      <t xml:space="preserve">Please include repo liabilities whose maturity is </t>
    </r>
    <r>
      <rPr>
        <b/>
        <sz val="12"/>
        <color rgb="FF000000"/>
        <rFont val="Times New Roman"/>
        <family val="1"/>
      </rPr>
      <t xml:space="preserve">≤ </t>
    </r>
    <r>
      <rPr>
        <sz val="12"/>
        <color theme="1"/>
        <rFont val="Times New Roman"/>
        <family val="1"/>
      </rPr>
      <t>12 months.</t>
    </r>
  </si>
  <si>
    <t>Liabilities whose remaining time to maturity are less than or equal to 30 days.</t>
  </si>
  <si>
    <r>
      <t>This category is a subset of “</t>
    </r>
    <r>
      <rPr>
        <sz val="12"/>
        <color rgb="FF000000"/>
        <rFont val="Times New Roman"/>
        <family val="1"/>
      </rPr>
      <t>Short-term liabilities (≤ 12 months)</t>
    </r>
    <r>
      <rPr>
        <sz val="12"/>
        <color theme="1"/>
        <rFont val="Times New Roman"/>
        <family val="1"/>
      </rPr>
      <t>”.</t>
    </r>
  </si>
  <si>
    <r>
      <t xml:space="preserve">Please include repo liabilities whose maturity is </t>
    </r>
    <r>
      <rPr>
        <b/>
        <sz val="12"/>
        <color rgb="FF000000"/>
        <rFont val="Times New Roman"/>
        <family val="1"/>
      </rPr>
      <t xml:space="preserve">≤ </t>
    </r>
    <r>
      <rPr>
        <sz val="12"/>
        <color theme="1"/>
        <rFont val="Times New Roman"/>
        <family val="1"/>
      </rPr>
      <t>30 days months.</t>
    </r>
  </si>
  <si>
    <t>Net assets attributable to investors</t>
  </si>
  <si>
    <t>Shareholders’ equity with a remaining time to maturity exceeding 12 months.</t>
  </si>
  <si>
    <t>Shareholders’ equity with a remaining time to maturity less than or equal to 12 months.</t>
  </si>
  <si>
    <t>Shareholders’ equity with a remaining time to maturity less than or equal to 30 days.</t>
  </si>
  <si>
    <r>
      <t>This category is a subset of “</t>
    </r>
    <r>
      <rPr>
        <sz val="12"/>
        <color rgb="FF000000"/>
        <rFont val="Times New Roman"/>
        <family val="1"/>
      </rPr>
      <t>Shareholders' equity (≤ 12 months)</t>
    </r>
    <r>
      <rPr>
        <sz val="12"/>
        <color theme="1"/>
        <rFont val="Times New Roman"/>
        <family val="1"/>
      </rPr>
      <t>”.</t>
    </r>
  </si>
  <si>
    <t xml:space="preserve">Total gross financial assets under management. [1: For real estate funds and REITS this includes total assets.] </t>
  </si>
  <si>
    <t xml:space="preserve">Please use total assets if financial assets are not available and indicate this in a note. </t>
  </si>
  <si>
    <t>For broker-dealers, total assets should be net of segregated trust assets.</t>
  </si>
  <si>
    <t>The absolute sum of all long and short positions, including gross notional value for derivatives.</t>
  </si>
  <si>
    <t xml:space="preserve">This category is defined in Table 1, Row (i).  </t>
  </si>
  <si>
    <t>This category is defined in Table 1, Row ii</t>
  </si>
  <si>
    <t>This category is a subset of “Credit assets” (Row iii of this table)</t>
  </si>
  <si>
    <t xml:space="preserve">Financial assets whose remaining time to maturity exceeds 12 months. If remaining time to maturity is not available, please use maturity-at-issuance. </t>
  </si>
  <si>
    <t>This category should include investments in equity assets not meeting the Basel III criteria to be included in the broad measure of liquidity (except for those with a stated or expected maturity of 12 months or less such as some types of convertible preferred equity).</t>
  </si>
  <si>
    <t>Please include repo assets whose maturity is &gt;12 months.</t>
  </si>
  <si>
    <r>
      <t xml:space="preserve">This category should include deposits redeemable in </t>
    </r>
    <r>
      <rPr>
        <b/>
        <sz val="12"/>
        <color rgb="FF000000"/>
        <rFont val="Times New Roman"/>
        <family val="1"/>
      </rPr>
      <t xml:space="preserve">&gt; </t>
    </r>
    <r>
      <rPr>
        <sz val="12"/>
        <color theme="1"/>
        <rFont val="Times New Roman"/>
        <family val="1"/>
      </rPr>
      <t>12 months</t>
    </r>
  </si>
  <si>
    <t xml:space="preserve">Financial assets whose remaining time to maturity is less than or equal to 12 months. If remaining time to maturity is not available, please use maturity-at-issuance. </t>
  </si>
  <si>
    <r>
      <t xml:space="preserve">This category should include deposits redeemable in </t>
    </r>
    <r>
      <rPr>
        <b/>
        <sz val="12"/>
        <color rgb="FF000000"/>
        <rFont val="Times New Roman"/>
        <family val="1"/>
      </rPr>
      <t xml:space="preserve">≤ </t>
    </r>
    <r>
      <rPr>
        <sz val="12"/>
        <color theme="1"/>
        <rFont val="Times New Roman"/>
        <family val="1"/>
      </rPr>
      <t>12 months.</t>
    </r>
  </si>
  <si>
    <r>
      <t xml:space="preserve">Please include repo assets whose maturity is </t>
    </r>
    <r>
      <rPr>
        <b/>
        <sz val="12"/>
        <color rgb="FF000000"/>
        <rFont val="Times New Roman"/>
        <family val="1"/>
      </rPr>
      <t xml:space="preserve">≤ </t>
    </r>
    <r>
      <rPr>
        <sz val="12"/>
        <color theme="1"/>
        <rFont val="Times New Roman"/>
        <family val="1"/>
      </rPr>
      <t>12 months.</t>
    </r>
  </si>
  <si>
    <r>
      <t>This category should include assets included in “</t>
    </r>
    <r>
      <rPr>
        <sz val="12"/>
        <color rgb="FF000000"/>
        <rFont val="Times New Roman"/>
        <family val="1"/>
      </rPr>
      <t>Short-term assets (≤ 3 months)</t>
    </r>
    <r>
      <rPr>
        <sz val="12"/>
        <color theme="1"/>
        <rFont val="Times New Roman"/>
        <family val="1"/>
      </rPr>
      <t>”.</t>
    </r>
  </si>
  <si>
    <t>Financial assets whose remaining time to maturity is less than or equal to 3 months. If remaining time to maturity is not available, please use maturity-at-issuance.</t>
  </si>
  <si>
    <t>This category should include cash, cash equivalents and deposits redeemable within three months.</t>
  </si>
  <si>
    <r>
      <t xml:space="preserve">Please include repo assets whose maturity is </t>
    </r>
    <r>
      <rPr>
        <b/>
        <sz val="12"/>
        <color rgb="FF000000"/>
        <rFont val="Times New Roman"/>
        <family val="1"/>
      </rPr>
      <t xml:space="preserve">≤ </t>
    </r>
    <r>
      <rPr>
        <sz val="12"/>
        <color rgb="FF000000"/>
        <rFont val="Times New Roman"/>
        <family val="1"/>
      </rPr>
      <t>3</t>
    </r>
    <r>
      <rPr>
        <sz val="12"/>
        <color theme="1"/>
        <rFont val="Times New Roman"/>
        <family val="1"/>
      </rPr>
      <t xml:space="preserve"> months.</t>
    </r>
  </si>
  <si>
    <r>
      <t>This category is a sub-set of “Short-term assets (</t>
    </r>
    <r>
      <rPr>
        <b/>
        <sz val="12"/>
        <color rgb="FF000000"/>
        <rFont val="Times New Roman"/>
        <family val="1"/>
      </rPr>
      <t xml:space="preserve">≤ </t>
    </r>
    <r>
      <rPr>
        <sz val="12"/>
        <color theme="1"/>
        <rFont val="Times New Roman"/>
        <family val="1"/>
      </rPr>
      <t xml:space="preserve">12 months)”. </t>
    </r>
  </si>
  <si>
    <t xml:space="preserve">This category includes liquid assets under the narrow definition (as defined in Row ix of this table). </t>
  </si>
  <si>
    <t>In a narrow definition, liquid assets only include cash and cash equivalents.</t>
  </si>
  <si>
    <t>Liquid assets are considered all assets that can be easily and immediately converted into cash at little or no loss of value during a time of stress, e.g. due to low credit and market risk, ease and certainty of valuation, low correlation with risky assets, listed on a developed and recognised exchange market, and because they are traded on an active and sizable market characterised by the presence of committed market makers, low volatility, and historically flight to quality behaviour (see characteristics and definition of High Quality Liquid Assets (HQLAs) in Par 1, Section II.A in the BCBS' Basel III Liquidity Coverage Ratio for additional guidance, http://www.bis.org/publ/bcbs238.pdf).</t>
  </si>
  <si>
    <t>This category is defined in Table 1 Row iii.</t>
  </si>
  <si>
    <t>In a broad definition, liquid assets include HQLAs, such as cash and equivalents, short-term investments (e.g., investments in money market funds), and government securities with a 0% risk-weight under the Basel III Standardised Approach for credit risk, traded in large, deep and active repo or cash markets with a proven record as a reliable source of liquidity in the markets even during stressed market conditions. Where appropriate and aligned with the Basel framework, assets such as corporate bonds and equities may also be included, subject to the appropriate haircuts. For more details see Paragraphs 49-54 of https://www.bis.org/publ/bcbs238.pdf.</t>
  </si>
  <si>
    <t>If national accounts data are used, the corresponding SNA 2008 codes for transactions in financial assets and liabilities are AF2, AF3 and AF4.</t>
  </si>
  <si>
    <t>If national accounts data are used, the corresponding SNA 2008 code for transactions in financial assets and liabilities is AF4.</t>
  </si>
  <si>
    <t>If national accounts data are used, the corresponding SNA 2008 code for transactions in financial assets and liabilities is AF2.</t>
  </si>
  <si>
    <t xml:space="preserve">Reporting currency : </t>
  </si>
  <si>
    <t>Reporting templates for non-bank financial intermediation exercise</t>
  </si>
  <si>
    <t>at end-2018</t>
  </si>
  <si>
    <t>Outside narrow measure: Entity types that are assessed NOT to engage in credit intermediation or NOT to engage in any activities as described by the five economic functions</t>
  </si>
  <si>
    <t>Real Estate Investment Trusts (REITs) and RE Funds</t>
  </si>
  <si>
    <t>Broker Dealers</t>
  </si>
  <si>
    <t>2_1_34</t>
  </si>
  <si>
    <t>2_1_35</t>
  </si>
  <si>
    <t>2_1_36</t>
  </si>
  <si>
    <r>
      <t xml:space="preserve">Real Estate Investment Trusts (REITs) and RE Funds
</t>
    </r>
    <r>
      <rPr>
        <sz val="10"/>
        <color theme="1"/>
        <rFont val="Arial"/>
        <family val="2"/>
      </rPr>
      <t>(Note 6)</t>
    </r>
  </si>
  <si>
    <t>2_2_23</t>
  </si>
  <si>
    <t>2_2_24</t>
  </si>
  <si>
    <t>1_1_34</t>
  </si>
  <si>
    <t>1_1_35</t>
  </si>
  <si>
    <t xml:space="preserve">Real Estate Investment Trusts (REITs) and RE Funds
</t>
  </si>
  <si>
    <t>2_3_23</t>
  </si>
  <si>
    <t>2_3_24</t>
  </si>
  <si>
    <t>2_4_14</t>
  </si>
  <si>
    <t>2006
(Note 15)</t>
  </si>
  <si>
    <t>2007
(Note 15)</t>
  </si>
  <si>
    <t>2008
(Note 15)</t>
  </si>
  <si>
    <t>2009
(Note 15)</t>
  </si>
  <si>
    <t>2010
(Note 15)</t>
  </si>
  <si>
    <t>2011
(Note 15)</t>
  </si>
  <si>
    <t>2012
(Note 15)</t>
  </si>
  <si>
    <t>2013
(Note 15)</t>
  </si>
  <si>
    <t>2014
(Note 15)</t>
  </si>
  <si>
    <t>2015
(Note 15)</t>
  </si>
  <si>
    <r>
      <t>of which</t>
    </r>
    <r>
      <rPr>
        <sz val="10"/>
        <color theme="1"/>
        <rFont val="Arial"/>
        <family val="2"/>
      </rPr>
      <t>: largest [5] entities
(Note 16)</t>
    </r>
  </si>
  <si>
    <t>Sample</t>
  </si>
  <si>
    <r>
      <t>Prudential consolidation indicator. Are prudentially consolidated entities included?</t>
    </r>
    <r>
      <rPr>
        <sz val="10"/>
        <color indexed="8"/>
        <rFont val="Arial"/>
        <family val="2"/>
      </rPr>
      <t xml:space="preserve"> (Note 13)</t>
    </r>
  </si>
  <si>
    <t>Col 42</t>
  </si>
  <si>
    <t>Additional Innovations</t>
  </si>
  <si>
    <t>Q1) Please describe the type of entity and the activities it undertakes. What is the approximate size of the entity type? Is this entity type new, or is it an existing entity type engaging in innovative behaviour? How is this entity type or activity changing over time?</t>
  </si>
  <si>
    <t xml:space="preserve">Q2) What type of financial stability risks does this type of entity undertake (e.g. maturity/liquidity transformation, leverage or imperfect credit risk transfer)? </t>
  </si>
  <si>
    <t>Q3) How is this entity type interconnected with the rest of the financial system?</t>
  </si>
  <si>
    <t>Q4) Do you believe this entity type should be classified into the narrow measure? If so, which economic function(s) should this entity type be a part of, and why?</t>
  </si>
  <si>
    <t>Q5) What type of policy tools are available at this stage to address the risks posed by this entity type (i.e. Q2 and Q3), limit the growth of such risks, or to prevent these risks from amplifying stress?</t>
  </si>
  <si>
    <t>Q6) Do you have any other thoughts or comments?</t>
  </si>
  <si>
    <t>(1) Please provide whom-to-whom interconnectedness information regarding OFI subsectors on a best efforts basis. Where possible, jurisdictions are particularly encouraged to provide data for CCP exposures, so as to allow the differentiation between the exposures of CCPs and other OFIs.</t>
  </si>
  <si>
    <t>Col 43</t>
  </si>
  <si>
    <t>in USD million (constant 2018 exchange rate)</t>
  </si>
  <si>
    <t>9 definitions</t>
  </si>
  <si>
    <t>6 Innovations and adaptations</t>
  </si>
  <si>
    <t>NOTE: The numbers presented here, particular for the narrow measure, are preliminary and subject to adjustment (e.g. where jurisdictions classify entities into multiple economic functions or classify the statistical residual into the unallocated narrow measure category, this will overestimate their final narrow measure).</t>
  </si>
  <si>
    <t>Brief description of the reasons for classifying outside of the narrow measure</t>
  </si>
  <si>
    <t>(7) This category includes non-bank financial entity types that cannot be classified into a particular economic functions based on their main activity, but that are assessed to at least partly contain activities as described by the five economic functions or for which it was not possible to provide sufficient evidence to warrant their exclusion from the narrow measure.</t>
  </si>
  <si>
    <t>Unallocated: Entity types which (at least partly) contain narrow measure activities but which could not be classified into a specific economic function</t>
  </si>
  <si>
    <t>Brief description of the reasons for the classification as "unallocated"</t>
  </si>
  <si>
    <t>Peer-to-peer lending (ie matching platforms)</t>
  </si>
  <si>
    <t>Crowd-funding to raise mortgage down payments</t>
  </si>
  <si>
    <t>Collateralised Loan Obligations (CLOs)</t>
  </si>
  <si>
    <t>Crypto-asset based lending</t>
  </si>
  <si>
    <t>NBFI (other than CLOs) involvement in leveraged loan markets</t>
  </si>
  <si>
    <t>Check 1: Long- and short-term assets don't add up to Total AUM</t>
  </si>
  <si>
    <t>Check : ST assets (≤12m) should be equal to or higher than ST assets (≤3m)</t>
  </si>
  <si>
    <t>Check 3:Liabilities plus equity don't add up to Total AUM</t>
  </si>
  <si>
    <t>Check 4:ST liabilities (≤12m) should be equal to or higher than ST liabilities (≤30d)</t>
  </si>
  <si>
    <t>Check 5: Liquid assets (broad definition) should be equal to or bigger than Liquid assets (narrow definiton)</t>
  </si>
  <si>
    <t>Check 6: Shareholders' equity (≤12m) should be equal to or larger than Shareholders' equity (≤30d)</t>
  </si>
  <si>
    <t>Please select:</t>
  </si>
  <si>
    <t>5_1_1_1</t>
  </si>
  <si>
    <t>5_1_1_2</t>
  </si>
  <si>
    <t>5_1_1_3</t>
  </si>
  <si>
    <t>5_1_1_4</t>
  </si>
  <si>
    <t>5_1_1_5</t>
  </si>
  <si>
    <t>5_1_1_6</t>
  </si>
  <si>
    <t>5_1_1_7</t>
  </si>
  <si>
    <t>5_1_1_8</t>
  </si>
  <si>
    <t>5_1_1_9</t>
  </si>
  <si>
    <t>5_1_1_10</t>
  </si>
  <si>
    <t>5_1_1_11</t>
  </si>
  <si>
    <t>5_1_1_12</t>
  </si>
  <si>
    <t>5_1_1_13</t>
  </si>
  <si>
    <t>5_1_2_1</t>
  </si>
  <si>
    <t>5_1_2_2</t>
  </si>
  <si>
    <t>5_1_2_3</t>
  </si>
  <si>
    <t>5_1_2_4</t>
  </si>
  <si>
    <t>5_1_2_5</t>
  </si>
  <si>
    <t>5_1_2_6</t>
  </si>
  <si>
    <t>5_1_2_7</t>
  </si>
  <si>
    <t>5_1_2_8</t>
  </si>
  <si>
    <t>5_1_2_9</t>
  </si>
  <si>
    <t>5_1_2_10</t>
  </si>
  <si>
    <t>5_1_2_11</t>
  </si>
  <si>
    <t>5_1_2_12</t>
  </si>
  <si>
    <t>5_1_2_13</t>
  </si>
  <si>
    <t>5_1_3_1</t>
  </si>
  <si>
    <t>5_1_3_2</t>
  </si>
  <si>
    <t>5_1_3_3</t>
  </si>
  <si>
    <t>5_1_3_4</t>
  </si>
  <si>
    <t>5_1_3_5</t>
  </si>
  <si>
    <t>5_1_3_6</t>
  </si>
  <si>
    <t>5_1_3_7</t>
  </si>
  <si>
    <t>5_1_3_8</t>
  </si>
  <si>
    <t>5_1_3_9</t>
  </si>
  <si>
    <t>5_1_3_10</t>
  </si>
  <si>
    <t>5_1_3_11</t>
  </si>
  <si>
    <t>5_1_3_12</t>
  </si>
  <si>
    <t>5_1_3_13</t>
  </si>
  <si>
    <t>5_2_1_1</t>
  </si>
  <si>
    <t>5_2_1_2</t>
  </si>
  <si>
    <t>5_2_1_3</t>
  </si>
  <si>
    <t>5_2_1_4</t>
  </si>
  <si>
    <t>5_2_1_5</t>
  </si>
  <si>
    <t>5_2_1_6</t>
  </si>
  <si>
    <t>5_2_1_7</t>
  </si>
  <si>
    <t>5_2_1_8</t>
  </si>
  <si>
    <t>5_2_1_9</t>
  </si>
  <si>
    <t>5_2_1_10</t>
  </si>
  <si>
    <t>5_2_1_11</t>
  </si>
  <si>
    <t>5_2_1_12</t>
  </si>
  <si>
    <t>5_2_1_13</t>
  </si>
  <si>
    <t>5_2_2_1</t>
  </si>
  <si>
    <t>5_2_2_2</t>
  </si>
  <si>
    <t>5_2_2_3</t>
  </si>
  <si>
    <t>5_2_2_4</t>
  </si>
  <si>
    <t>5_2_2_5</t>
  </si>
  <si>
    <t>5_2_2_6</t>
  </si>
  <si>
    <t>5_2_2_7</t>
  </si>
  <si>
    <t>5_2_2_8</t>
  </si>
  <si>
    <t>5_2_2_9</t>
  </si>
  <si>
    <t>5_2_2_10</t>
  </si>
  <si>
    <t>5_2_2_11</t>
  </si>
  <si>
    <t>5_2_2_12</t>
  </si>
  <si>
    <t>5_2_2_13</t>
  </si>
  <si>
    <t>5_2_3_1</t>
  </si>
  <si>
    <t>5_2_3_2</t>
  </si>
  <si>
    <t>5_2_3_3</t>
  </si>
  <si>
    <t>5_2_3_4</t>
  </si>
  <si>
    <t>5_2_3_5</t>
  </si>
  <si>
    <t>5_2_3_6</t>
  </si>
  <si>
    <t>5_2_3_7</t>
  </si>
  <si>
    <t>5_2_3_8</t>
  </si>
  <si>
    <t>5_2_3_9</t>
  </si>
  <si>
    <t>5_2_3_10</t>
  </si>
  <si>
    <t>5_2_3_11</t>
  </si>
  <si>
    <t>5_2_3_12</t>
  </si>
  <si>
    <t>5_2_3_13</t>
  </si>
  <si>
    <t>5_3_1_1</t>
  </si>
  <si>
    <t>5_3_1_2</t>
  </si>
  <si>
    <t>5_3_1_3</t>
  </si>
  <si>
    <t>5_3_1_4</t>
  </si>
  <si>
    <t>5_3_1_5</t>
  </si>
  <si>
    <t>5_3_1_6</t>
  </si>
  <si>
    <t>5_3_1_7</t>
  </si>
  <si>
    <t>5_3_1_8</t>
  </si>
  <si>
    <t>5_3_1_9</t>
  </si>
  <si>
    <t>5_3_1_10</t>
  </si>
  <si>
    <t>5_3_1_11</t>
  </si>
  <si>
    <t>5_3_1_12</t>
  </si>
  <si>
    <t>5_3_1_13</t>
  </si>
  <si>
    <t>5_3_2_1</t>
  </si>
  <si>
    <t>5_3_2_2</t>
  </si>
  <si>
    <t>5_3_2_3</t>
  </si>
  <si>
    <t>5_3_2_4</t>
  </si>
  <si>
    <t>5_3_2_5</t>
  </si>
  <si>
    <t>5_3_2_6</t>
  </si>
  <si>
    <t>5_3_2_7</t>
  </si>
  <si>
    <t>5_3_2_8</t>
  </si>
  <si>
    <t>5_3_2_9</t>
  </si>
  <si>
    <t>5_3_2_10</t>
  </si>
  <si>
    <t>5_3_2_11</t>
  </si>
  <si>
    <t>5_3_2_12</t>
  </si>
  <si>
    <t>5_3_2_13</t>
  </si>
  <si>
    <t>5_3_3_1</t>
  </si>
  <si>
    <t>5_3_3_2</t>
  </si>
  <si>
    <t>5_3_3_3</t>
  </si>
  <si>
    <t>5_3_3_4</t>
  </si>
  <si>
    <t>5_3_3_5</t>
  </si>
  <si>
    <t>5_3_3_6</t>
  </si>
  <si>
    <t>5_3_3_7</t>
  </si>
  <si>
    <t>5_3_3_8</t>
  </si>
  <si>
    <t>5_3_3_9</t>
  </si>
  <si>
    <t>5_3_3_10</t>
  </si>
  <si>
    <t>5_3_3_11</t>
  </si>
  <si>
    <t>5_3_3_12</t>
  </si>
  <si>
    <t>5_3_3_13</t>
  </si>
  <si>
    <t>5_4_1_1</t>
  </si>
  <si>
    <t>5_4_1_2</t>
  </si>
  <si>
    <t>5_4_1_3</t>
  </si>
  <si>
    <t>5_4_1_4</t>
  </si>
  <si>
    <t>5_4_1_5</t>
  </si>
  <si>
    <t>5_4_1_6</t>
  </si>
  <si>
    <t>5_4_1_7</t>
  </si>
  <si>
    <t>5_4_1_8</t>
  </si>
  <si>
    <t>5_4_1_9</t>
  </si>
  <si>
    <t>5_4_1_10</t>
  </si>
  <si>
    <t>5_4_1_11</t>
  </si>
  <si>
    <t>5_4_1_12</t>
  </si>
  <si>
    <t>5_4_1_13</t>
  </si>
  <si>
    <t>5_4_2_1</t>
  </si>
  <si>
    <t>5_4_2_2</t>
  </si>
  <si>
    <t>5_4_2_3</t>
  </si>
  <si>
    <t>5_4_2_4</t>
  </si>
  <si>
    <t>5_4_2_5</t>
  </si>
  <si>
    <t>5_4_2_6</t>
  </si>
  <si>
    <t>5_4_2_7</t>
  </si>
  <si>
    <t>5_4_2_8</t>
  </si>
  <si>
    <t>5_4_2_9</t>
  </si>
  <si>
    <t>5_4_2_10</t>
  </si>
  <si>
    <t>5_4_2_11</t>
  </si>
  <si>
    <t>5_4_2_12</t>
  </si>
  <si>
    <t>5_4_2_13</t>
  </si>
  <si>
    <t>5_4_3_1</t>
  </si>
  <si>
    <t>5_4_3_2</t>
  </si>
  <si>
    <t>5_4_3_3</t>
  </si>
  <si>
    <t>5_4_3_4</t>
  </si>
  <si>
    <t>5_4_3_5</t>
  </si>
  <si>
    <t>5_4_3_6</t>
  </si>
  <si>
    <t>5_4_3_7</t>
  </si>
  <si>
    <t>5_4_3_8</t>
  </si>
  <si>
    <t>5_4_3_9</t>
  </si>
  <si>
    <t>5_4_3_10</t>
  </si>
  <si>
    <t>5_4_3_11</t>
  </si>
  <si>
    <t>5_4_3_12</t>
  </si>
  <si>
    <t>5_4_3_13</t>
  </si>
  <si>
    <t>5_5_1_1</t>
  </si>
  <si>
    <t>5_5_1_2</t>
  </si>
  <si>
    <t>5_5_1_3</t>
  </si>
  <si>
    <t>5_5_1_4</t>
  </si>
  <si>
    <t>5_5_1_5</t>
  </si>
  <si>
    <t>5_5_1_6</t>
  </si>
  <si>
    <t>5_5_1_7</t>
  </si>
  <si>
    <t>5_5_1_8</t>
  </si>
  <si>
    <t>5_5_1_9</t>
  </si>
  <si>
    <t>5_5_1_10</t>
  </si>
  <si>
    <t>5_5_1_11</t>
  </si>
  <si>
    <t>5_5_1_12</t>
  </si>
  <si>
    <t>5_5_1_13</t>
  </si>
  <si>
    <t>5_5_2_1</t>
  </si>
  <si>
    <t>5_5_2_2</t>
  </si>
  <si>
    <t>5_5_2_3</t>
  </si>
  <si>
    <t>5_5_2_4</t>
  </si>
  <si>
    <t>5_5_2_5</t>
  </si>
  <si>
    <t>5_5_2_6</t>
  </si>
  <si>
    <t>5_5_2_7</t>
  </si>
  <si>
    <t>5_5_2_8</t>
  </si>
  <si>
    <t>5_5_2_9</t>
  </si>
  <si>
    <t>5_5_2_10</t>
  </si>
  <si>
    <t>5_5_2_11</t>
  </si>
  <si>
    <t>5_5_2_12</t>
  </si>
  <si>
    <t>5_5_2_13</t>
  </si>
  <si>
    <t>5_5_3_1</t>
  </si>
  <si>
    <t>5_5_3_2</t>
  </si>
  <si>
    <t>5_5_3_3</t>
  </si>
  <si>
    <t>5_5_3_4</t>
  </si>
  <si>
    <t>5_5_3_5</t>
  </si>
  <si>
    <t>5_5_3_6</t>
  </si>
  <si>
    <t>5_5_3_7</t>
  </si>
  <si>
    <t>5_5_3_8</t>
  </si>
  <si>
    <t>5_5_3_9</t>
  </si>
  <si>
    <t>5_5_3_10</t>
  </si>
  <si>
    <t>5_5_3_11</t>
  </si>
  <si>
    <t>5_5_3_12</t>
  </si>
  <si>
    <t>5_5_3_13</t>
  </si>
  <si>
    <t>5_1_1_o</t>
  </si>
  <si>
    <t>5_1_2_o</t>
  </si>
  <si>
    <t>5_1_3_o</t>
  </si>
  <si>
    <t>5_2_1_o</t>
  </si>
  <si>
    <t>5_2_2_o</t>
  </si>
  <si>
    <t>5_2_3_o</t>
  </si>
  <si>
    <t>5_3_1_o</t>
  </si>
  <si>
    <t>5_3_2_o</t>
  </si>
  <si>
    <t>5_3_3_o</t>
  </si>
  <si>
    <t>5_4_1_o</t>
  </si>
  <si>
    <t>5_4_2_o</t>
  </si>
  <si>
    <t>5_4_3_o</t>
  </si>
  <si>
    <t>5_5_1_o</t>
  </si>
  <si>
    <t>5_5_2_o</t>
  </si>
  <si>
    <t>5_5_3_o</t>
  </si>
  <si>
    <t>5_6_1_1</t>
  </si>
  <si>
    <t>5_6_1_2</t>
  </si>
  <si>
    <t>5_6_1_3</t>
  </si>
  <si>
    <t>5_6_1_4</t>
  </si>
  <si>
    <t>5_6_1_5</t>
  </si>
  <si>
    <t>5_6_1_6</t>
  </si>
  <si>
    <t>5_6_1_7</t>
  </si>
  <si>
    <t>5_6_1_8</t>
  </si>
  <si>
    <t>5_6_1_9</t>
  </si>
  <si>
    <t>5_6_1_10</t>
  </si>
  <si>
    <t>5_6_1_11</t>
  </si>
  <si>
    <t>5_6_1_12</t>
  </si>
  <si>
    <t>5_6_1_13</t>
  </si>
  <si>
    <t>5_6_1_o</t>
  </si>
  <si>
    <t>5_6_2_1</t>
  </si>
  <si>
    <t>5_6_2_2</t>
  </si>
  <si>
    <t>5_6_2_3</t>
  </si>
  <si>
    <t>5_6_2_4</t>
  </si>
  <si>
    <t>5_6_2_5</t>
  </si>
  <si>
    <t>5_6_2_6</t>
  </si>
  <si>
    <t>5_6_2_7</t>
  </si>
  <si>
    <t>5_6_2_8</t>
  </si>
  <si>
    <t>5_6_2_9</t>
  </si>
  <si>
    <t>5_6_2_10</t>
  </si>
  <si>
    <t>5_6_2_11</t>
  </si>
  <si>
    <t>5_6_2_12</t>
  </si>
  <si>
    <t>5_6_2_13</t>
  </si>
  <si>
    <t>5_6_2_o</t>
  </si>
  <si>
    <t>5_6_3_1</t>
  </si>
  <si>
    <t>5_6_3_2</t>
  </si>
  <si>
    <t>5_6_3_3</t>
  </si>
  <si>
    <t>5_6_3_4</t>
  </si>
  <si>
    <t>5_6_3_5</t>
  </si>
  <si>
    <t>5_6_3_6</t>
  </si>
  <si>
    <t>5_6_3_7</t>
  </si>
  <si>
    <t>5_6_3_8</t>
  </si>
  <si>
    <t>5_6_3_9</t>
  </si>
  <si>
    <t>5_6_3_10</t>
  </si>
  <si>
    <t>5_6_3_11</t>
  </si>
  <si>
    <t>5_6_3_12</t>
  </si>
  <si>
    <t>5_6_3_13</t>
  </si>
  <si>
    <t>5_6_3_o</t>
  </si>
  <si>
    <t>5_7_1_1</t>
  </si>
  <si>
    <t>5_7_1_2</t>
  </si>
  <si>
    <t>5_7_1_3</t>
  </si>
  <si>
    <t>5_7_1_4</t>
  </si>
  <si>
    <t>5_7_1_5</t>
  </si>
  <si>
    <t>5_7_1_6</t>
  </si>
  <si>
    <t>5_7_1_7</t>
  </si>
  <si>
    <t>5_7_1_8</t>
  </si>
  <si>
    <t>5_7_1_9</t>
  </si>
  <si>
    <t>5_7_1_10</t>
  </si>
  <si>
    <t>5_7_1_11</t>
  </si>
  <si>
    <t>5_7_1_12</t>
  </si>
  <si>
    <t>5_7_1_13</t>
  </si>
  <si>
    <t>5_7_1_o</t>
  </si>
  <si>
    <t>5_7_2_1</t>
  </si>
  <si>
    <t>5_7_2_2</t>
  </si>
  <si>
    <t>5_7_2_3</t>
  </si>
  <si>
    <t>5_7_2_4</t>
  </si>
  <si>
    <t>5_7_2_5</t>
  </si>
  <si>
    <t>5_7_2_6</t>
  </si>
  <si>
    <t>5_7_2_7</t>
  </si>
  <si>
    <t>5_7_2_8</t>
  </si>
  <si>
    <t>5_7_2_9</t>
  </si>
  <si>
    <t>5_7_2_10</t>
  </si>
  <si>
    <t>5_7_2_11</t>
  </si>
  <si>
    <t>5_7_2_12</t>
  </si>
  <si>
    <t>5_7_2_13</t>
  </si>
  <si>
    <t>5_7_2_o</t>
  </si>
  <si>
    <t>5_7_3_1</t>
  </si>
  <si>
    <t>5_7_3_2</t>
  </si>
  <si>
    <t>5_7_3_3</t>
  </si>
  <si>
    <t>5_7_3_4</t>
  </si>
  <si>
    <t>5_7_3_5</t>
  </si>
  <si>
    <t>5_7_3_6</t>
  </si>
  <si>
    <t>5_7_3_7</t>
  </si>
  <si>
    <t>5_7_3_8</t>
  </si>
  <si>
    <t>5_7_3_9</t>
  </si>
  <si>
    <t>5_7_3_10</t>
  </si>
  <si>
    <t>5_7_3_11</t>
  </si>
  <si>
    <t>5_7_3_12</t>
  </si>
  <si>
    <t>5_7_3_13</t>
  </si>
  <si>
    <t>5_7_3_o</t>
  </si>
  <si>
    <t>5_8_1_1</t>
  </si>
  <si>
    <t>5_8_1_2</t>
  </si>
  <si>
    <t>5_8_1_3</t>
  </si>
  <si>
    <t>5_8_1_4</t>
  </si>
  <si>
    <t>5_8_1_5</t>
  </si>
  <si>
    <t>5_8_1_6</t>
  </si>
  <si>
    <t>5_8_1_7</t>
  </si>
  <si>
    <t>5_8_1_8</t>
  </si>
  <si>
    <t>5_8_1_9</t>
  </si>
  <si>
    <t>5_8_1_10</t>
  </si>
  <si>
    <t>5_8_1_11</t>
  </si>
  <si>
    <t>5_8_1_12</t>
  </si>
  <si>
    <t>5_8_1_13</t>
  </si>
  <si>
    <t>5_8_1_o</t>
  </si>
  <si>
    <t>5_8_2_1</t>
  </si>
  <si>
    <t>5_8_2_2</t>
  </si>
  <si>
    <t>5_8_2_3</t>
  </si>
  <si>
    <t>5_8_2_4</t>
  </si>
  <si>
    <t>5_8_2_5</t>
  </si>
  <si>
    <t>5_8_2_6</t>
  </si>
  <si>
    <t>5_8_2_7</t>
  </si>
  <si>
    <t>5_8_2_8</t>
  </si>
  <si>
    <t>5_8_2_9</t>
  </si>
  <si>
    <t>5_8_2_10</t>
  </si>
  <si>
    <t>5_8_2_11</t>
  </si>
  <si>
    <t>5_8_2_12</t>
  </si>
  <si>
    <t>5_8_2_13</t>
  </si>
  <si>
    <t>5_8_2_o</t>
  </si>
  <si>
    <t>5_8_3_1</t>
  </si>
  <si>
    <t>5_8_3_2</t>
  </si>
  <si>
    <t>5_8_3_3</t>
  </si>
  <si>
    <t>5_8_3_4</t>
  </si>
  <si>
    <t>5_8_3_5</t>
  </si>
  <si>
    <t>5_8_3_6</t>
  </si>
  <si>
    <t>5_8_3_7</t>
  </si>
  <si>
    <t>5_8_3_8</t>
  </si>
  <si>
    <t>5_8_3_9</t>
  </si>
  <si>
    <t>5_8_3_10</t>
  </si>
  <si>
    <t>5_8_3_11</t>
  </si>
  <si>
    <t>5_8_3_12</t>
  </si>
  <si>
    <t>5_8_3_13</t>
  </si>
  <si>
    <t>5_8_3_o</t>
  </si>
  <si>
    <t>5_9_1_1</t>
  </si>
  <si>
    <t>5_9_1_2</t>
  </si>
  <si>
    <t>5_9_1_3</t>
  </si>
  <si>
    <t>5_9_1_4</t>
  </si>
  <si>
    <t>5_9_1_5</t>
  </si>
  <si>
    <t>5_9_1_6</t>
  </si>
  <si>
    <t>5_9_1_7</t>
  </si>
  <si>
    <t>5_9_1_8</t>
  </si>
  <si>
    <t>5_9_1_9</t>
  </si>
  <si>
    <t>5_9_1_10</t>
  </si>
  <si>
    <t>5_9_1_11</t>
  </si>
  <si>
    <t>5_9_1_12</t>
  </si>
  <si>
    <t>5_9_1_13</t>
  </si>
  <si>
    <t>5_9_1_o</t>
  </si>
  <si>
    <t>5_9_2_1</t>
  </si>
  <si>
    <t>5_9_2_2</t>
  </si>
  <si>
    <t>5_9_2_3</t>
  </si>
  <si>
    <t>5_9_2_4</t>
  </si>
  <si>
    <t>5_9_2_5</t>
  </si>
  <si>
    <t>5_9_2_6</t>
  </si>
  <si>
    <t>5_9_2_7</t>
  </si>
  <si>
    <t>5_9_2_8</t>
  </si>
  <si>
    <t>5_9_2_9</t>
  </si>
  <si>
    <t>5_9_2_10</t>
  </si>
  <si>
    <t>5_9_2_11</t>
  </si>
  <si>
    <t>5_9_2_12</t>
  </si>
  <si>
    <t>5_9_2_13</t>
  </si>
  <si>
    <t>5_9_2_o</t>
  </si>
  <si>
    <t>5_9_3_1</t>
  </si>
  <si>
    <t>5_9_3_2</t>
  </si>
  <si>
    <t>5_9_3_3</t>
  </si>
  <si>
    <t>5_9_3_4</t>
  </si>
  <si>
    <t>5_9_3_5</t>
  </si>
  <si>
    <t>5_9_3_6</t>
  </si>
  <si>
    <t>5_9_3_7</t>
  </si>
  <si>
    <t>5_9_3_8</t>
  </si>
  <si>
    <t>5_9_3_9</t>
  </si>
  <si>
    <t>5_9_3_10</t>
  </si>
  <si>
    <t>5_9_3_11</t>
  </si>
  <si>
    <t>5_9_3_12</t>
  </si>
  <si>
    <t>5_9_3_13</t>
  </si>
  <si>
    <t>5_9_3_o</t>
  </si>
  <si>
    <t>5_10_1_1</t>
  </si>
  <si>
    <t>5_10_1_2</t>
  </si>
  <si>
    <t>5_10_1_3</t>
  </si>
  <si>
    <t>5_10_1_4</t>
  </si>
  <si>
    <t>5_10_1_5</t>
  </si>
  <si>
    <t>5_10_1_6</t>
  </si>
  <si>
    <t>5_10_1_7</t>
  </si>
  <si>
    <t>5_10_1_8</t>
  </si>
  <si>
    <t>5_10_1_9</t>
  </si>
  <si>
    <t>5_10_1_10</t>
  </si>
  <si>
    <t>5_10_1_11</t>
  </si>
  <si>
    <t>5_10_1_12</t>
  </si>
  <si>
    <t>5_10_1_13</t>
  </si>
  <si>
    <t>5_10_1_o</t>
  </si>
  <si>
    <t>5_10_2_1</t>
  </si>
  <si>
    <t>5_10_2_2</t>
  </si>
  <si>
    <t>5_10_2_3</t>
  </si>
  <si>
    <t>5_10_2_4</t>
  </si>
  <si>
    <t>5_10_2_5</t>
  </si>
  <si>
    <t>5_10_2_6</t>
  </si>
  <si>
    <t>5_10_2_7</t>
  </si>
  <si>
    <t>5_10_2_8</t>
  </si>
  <si>
    <t>5_10_2_9</t>
  </si>
  <si>
    <t>5_10_2_10</t>
  </si>
  <si>
    <t>5_10_2_11</t>
  </si>
  <si>
    <t>5_10_2_12</t>
  </si>
  <si>
    <t>5_10_2_13</t>
  </si>
  <si>
    <t>5_10_2_o</t>
  </si>
  <si>
    <t>5_10_3_1</t>
  </si>
  <si>
    <t>5_10_3_2</t>
  </si>
  <si>
    <t>5_10_3_3</t>
  </si>
  <si>
    <t>5_10_3_4</t>
  </si>
  <si>
    <t>5_10_3_5</t>
  </si>
  <si>
    <t>5_10_3_6</t>
  </si>
  <si>
    <t>5_10_3_7</t>
  </si>
  <si>
    <t>5_10_3_8</t>
  </si>
  <si>
    <t>5_10_3_9</t>
  </si>
  <si>
    <t>5_10_3_10</t>
  </si>
  <si>
    <t>5_10_3_11</t>
  </si>
  <si>
    <t>5_10_3_12</t>
  </si>
  <si>
    <t>5_10_3_13</t>
  </si>
  <si>
    <t>5_10_3_o</t>
  </si>
  <si>
    <r>
      <t xml:space="preserve">Qualitative Explanation
</t>
    </r>
    <r>
      <rPr>
        <u/>
        <sz val="10"/>
        <color theme="1"/>
        <rFont val="Arial"/>
        <family val="2"/>
      </rPr>
      <t>Please explain which data series you include in each category</t>
    </r>
    <r>
      <rPr>
        <b/>
        <sz val="10"/>
        <color theme="1"/>
        <rFont val="Arial"/>
        <family val="2"/>
      </rPr>
      <t xml:space="preserve">
(Note 1)</t>
    </r>
  </si>
  <si>
    <t>(1) Items are defined in SBEG/2018/75, Table 3. Please indicate in case you make recourse to other definitions (e.g. of "credit assets", "long-term", "short-term", "liquid", or "off-balance sheet"). Jurisdictions can also use this field to provide qualitative information if the balance sheet items are not available.</t>
  </si>
  <si>
    <t xml:space="preserve">(2) Defined in SBEG/2018/75, Table 3 Row i. </t>
  </si>
  <si>
    <t xml:space="preserve">(3) Defined in SBEG/2018/75, Table 3 Row iii. </t>
  </si>
  <si>
    <t>(4) Defined in SBEG/2018/75, Table 3 Row iv.</t>
  </si>
  <si>
    <t>(5) Time indication in brackets refers to the remaining maturity of the credit asset.</t>
  </si>
  <si>
    <t xml:space="preserve">(6) Defined in SBEG/2018/75, Table 3 Row viii. </t>
  </si>
  <si>
    <t xml:space="preserve">(7) Defined in SBEG/2018/75, Table 3 Row ix. </t>
  </si>
  <si>
    <t>(8) Time indication in brackets refers to the time within which liabilities or shares are redeemable.</t>
  </si>
  <si>
    <t>(9) Defined in SBEG/2018/75, Table 3 Row ii.</t>
  </si>
  <si>
    <t>(10) Defined in SBEG/2018/75, Table 4 Row iv.</t>
  </si>
  <si>
    <t xml:space="preserve">(11) Defined in SBEG/2018/75, Table 4 Row viii. </t>
  </si>
  <si>
    <t xml:space="preserve">(12) Defined in SBEG/2018/75, Table 5 Row ii. </t>
  </si>
  <si>
    <t>(13) Defined in SBEG/2018/75, Table 5 Row iii. If, for some entity types, it is not feasible to break out prudential consolidation, please report data for all entities within that entity type and indicate that in the 'prudential consolidation indicator' cell.</t>
  </si>
  <si>
    <t>(14) If, for some entity types, it is not feasible to report data for all entitles per each type (net of prudential consolidation), please report weighted averages of a sample pool and specify in the 'total or sample indicator' cell how the sample has been selected (e.g. how many entities are in the sample and their size (like assets in percentage of the entity type assets or in absolute terms), if the sample consists of the top ten entities, by total financial assets, or if it was constructed by randomly sampling from both tails of the distribution).</t>
  </si>
  <si>
    <t>(15) Please provide on a best efforts basis.</t>
  </si>
  <si>
    <t>Total liabilities</t>
  </si>
  <si>
    <t>This category excludes equity.</t>
  </si>
  <si>
    <t xml:space="preserve">             </t>
  </si>
  <si>
    <t>Notes
*: Proxies and estimates are acceptable if hard data are not available. Claims should include exposures through lending or investment in equity, where possible, and should exclude public financial institutions.
(1) Please provide whom-to-whom interconnectedness information regarding OFI subsectors on a best efforts basis. Where possible, jurisdictions are particularly encouraged to provide data for CCP exposures, so as to allow the differentiation between the exposures of CCPs and other OFIs.
(2) Please provide on a best-efforts basis.</t>
  </si>
  <si>
    <r>
      <t xml:space="preserve">5 largest counterparty jurisdictions (2)
</t>
    </r>
    <r>
      <rPr>
        <i/>
        <sz val="10"/>
        <color theme="1"/>
        <rFont val="Arial"/>
        <family val="2"/>
      </rPr>
      <t>(Subset of "Rest of World" category) (Note 2)</t>
    </r>
  </si>
  <si>
    <r>
      <t xml:space="preserve">Non-financial corporations 
</t>
    </r>
    <r>
      <rPr>
        <i/>
        <sz val="10"/>
        <color theme="1"/>
        <rFont val="Arial"/>
        <family val="2"/>
      </rPr>
      <t>(Domestic exposure) (Note 2)</t>
    </r>
  </si>
  <si>
    <r>
      <t xml:space="preserve">Government
</t>
    </r>
    <r>
      <rPr>
        <i/>
        <sz val="10"/>
        <color theme="1"/>
        <rFont val="Arial"/>
        <family val="2"/>
      </rPr>
      <t>(Domestic exposure) (Note 2)</t>
    </r>
  </si>
  <si>
    <r>
      <t xml:space="preserve">Households
</t>
    </r>
    <r>
      <rPr>
        <i/>
        <sz val="10"/>
        <color theme="1"/>
        <rFont val="Arial"/>
        <family val="2"/>
      </rPr>
      <t>(Domestic exposure) (Note 2)</t>
    </r>
  </si>
  <si>
    <t>QFA whom-to-whom tables: https://www.centralbank.ie/statistics/data-and-analysis/financial-accounts</t>
  </si>
  <si>
    <t>Excludes entities with over 20% of balance sheet engaged in retained securitisation</t>
  </si>
  <si>
    <t>Not available</t>
  </si>
  <si>
    <t>Internal calculations</t>
  </si>
  <si>
    <t>None in IE</t>
  </si>
  <si>
    <t xml:space="preserve"> Fixed Income Funds</t>
  </si>
  <si>
    <t>Total Assets at market value</t>
  </si>
  <si>
    <t>Total Assets at market value+Total Nominal positions for derivatives</t>
  </si>
  <si>
    <t>see definition</t>
  </si>
  <si>
    <t>Financial Assets with maturity&lt;=12 months</t>
  </si>
  <si>
    <t>Cash deposits and loans and overdraft accounts with &lt;= 7 or N/A days to maturity (excluding leveraged loans and other loans) plus tradable certificates of deposit</t>
  </si>
  <si>
    <t>Narrow Definition+ debt securities and loans with residual maturity of 7 days or less+Sovereign and IO debt securities, with &gt; 7 days to maturity and high rating+Equity exposures to MMFs</t>
  </si>
  <si>
    <t>Financial Liabilities with maturity &gt;12 months</t>
  </si>
  <si>
    <t>Financial Liabilities with maturity &lt;=12 months or no maturity</t>
  </si>
  <si>
    <t>Financial Liabilities with maturity &lt;=30 days or no maturity</t>
  </si>
  <si>
    <t>Financial Assets with maturity&gt;12 months or no maturity</t>
  </si>
  <si>
    <t>Financial Assets with maturity &lt;= 3 months or no maturity</t>
  </si>
  <si>
    <t>Net asset value at market value</t>
  </si>
  <si>
    <t>Equity with annual redemption frequency</t>
  </si>
  <si>
    <t>Equity with sub annual redemption frequency</t>
  </si>
  <si>
    <t>Equity with monthly or sub monthly redemption frequency</t>
  </si>
  <si>
    <t>NA</t>
  </si>
  <si>
    <t>Equity of SFVs</t>
  </si>
  <si>
    <t>Financial Liabilities with matuirty&gt;12mnth</t>
  </si>
  <si>
    <t>Financial Liabilities with matuirty &lt;=12mnth</t>
  </si>
  <si>
    <t>Financial Liabilities with matuirty&lt;mnth</t>
  </si>
  <si>
    <t xml:space="preserve">Differences between sub-totals and total assets on worksheet 1 largely reflect write-downs from nominal values. </t>
  </si>
  <si>
    <t>Data Checked</t>
  </si>
  <si>
    <t>QFA whom-to-whom tables: https://www.centralbank.ie/statistics/data-and-analysis/financial-accounts and internal funds data</t>
  </si>
  <si>
    <t>Entity Type 13</t>
  </si>
  <si>
    <t>xx</t>
  </si>
  <si>
    <t>7 policy tools summary</t>
  </si>
  <si>
    <t xml:space="preserve">7(a-e) policy tools for classified entitles </t>
  </si>
  <si>
    <t>https://www.bis.org/statistics/xrusd.htm?m=6%7C381%7C675</t>
  </si>
  <si>
    <t>Consistency check 2</t>
  </si>
  <si>
    <r>
      <t xml:space="preserve">Supplementary Template: Wholesale Funding </t>
    </r>
    <r>
      <rPr>
        <b/>
        <sz val="13"/>
        <color rgb="FF00B050"/>
        <rFont val="Arial"/>
        <family val="2"/>
      </rPr>
      <t>(other than Repo)</t>
    </r>
  </si>
  <si>
    <t>Are there any additional innovations to report in your jurisdiction?</t>
  </si>
  <si>
    <t>Please provide more details by answering the questions below on the additional innovations</t>
  </si>
  <si>
    <t>Col 44</t>
  </si>
  <si>
    <t>3_1_25</t>
  </si>
  <si>
    <t>3_1_26</t>
  </si>
  <si>
    <t>3_1_27</t>
  </si>
  <si>
    <t>3_1_28</t>
  </si>
  <si>
    <t>3_1_29</t>
  </si>
  <si>
    <t>3_1_30</t>
  </si>
  <si>
    <t>3_1_31</t>
  </si>
  <si>
    <t>3_1_32</t>
  </si>
  <si>
    <t>3_1_33</t>
  </si>
  <si>
    <t>3_1_34</t>
  </si>
  <si>
    <t>3_1_35</t>
  </si>
  <si>
    <t>3_1_36</t>
  </si>
  <si>
    <t>3_1_37</t>
  </si>
  <si>
    <t>3_1_38</t>
  </si>
  <si>
    <t>3_1_39</t>
  </si>
  <si>
    <t>3_1_40</t>
  </si>
  <si>
    <t>3_1_41</t>
  </si>
  <si>
    <t>3_1_42</t>
  </si>
  <si>
    <t>3_1_43</t>
  </si>
  <si>
    <t>3_1_44</t>
  </si>
  <si>
    <t>Col 45</t>
  </si>
  <si>
    <t>Col 46</t>
  </si>
  <si>
    <t>Col 47</t>
  </si>
  <si>
    <t>Col 48</t>
  </si>
  <si>
    <t>Col 49</t>
  </si>
  <si>
    <t>Col 50</t>
  </si>
  <si>
    <t>Col 55</t>
  </si>
  <si>
    <t>Col 56</t>
  </si>
  <si>
    <t>Col 57</t>
  </si>
  <si>
    <t>Col 58</t>
  </si>
  <si>
    <t>3_1_45</t>
  </si>
  <si>
    <t>3_1_46</t>
  </si>
  <si>
    <t>3_1_47</t>
  </si>
  <si>
    <t>3_1_48</t>
  </si>
  <si>
    <t>3_1_49</t>
  </si>
  <si>
    <t>3_1_50</t>
  </si>
  <si>
    <t>3_1_51</t>
  </si>
  <si>
    <t>3_1_52</t>
  </si>
  <si>
    <t>of which: prudentially consolidated in banking groups</t>
  </si>
  <si>
    <t xml:space="preserve">Total assets </t>
  </si>
  <si>
    <t xml:space="preserve">On-balance sheet assets </t>
  </si>
  <si>
    <t>Off-balance sheet assets (Note 8)</t>
  </si>
  <si>
    <t>(8) Including the on-balance sheet credit exposure equivalents of off-balance sheet assets or notional amounts if conversion factors are not available.</t>
  </si>
  <si>
    <t>4_4_17</t>
  </si>
  <si>
    <t>4_4_18</t>
  </si>
  <si>
    <t>4_4_19</t>
  </si>
  <si>
    <t>4_4_20</t>
  </si>
  <si>
    <t>(#)</t>
  </si>
  <si>
    <t>Central bank, public financial institutions and non-bank deposit-taking corporations</t>
  </si>
  <si>
    <t>Claims on / liabilities to Col 2, 5 and 6</t>
  </si>
  <si>
    <t>3_2_19</t>
  </si>
  <si>
    <t>3_2_20</t>
  </si>
  <si>
    <t>Col 4 claims on Col 12</t>
  </si>
  <si>
    <t>Col 4 liabilities to Col 12</t>
  </si>
  <si>
    <t>Col 4 claims on Col 15</t>
  </si>
  <si>
    <t>Col 4 liabilities to Col 15</t>
  </si>
  <si>
    <t>Col 4 claims on Col 16</t>
  </si>
  <si>
    <t>Col 4 liabilities to Col 16</t>
  </si>
  <si>
    <t>Col 4 claims on Col 24</t>
  </si>
  <si>
    <t>Col 4 liabilities to Col 24</t>
  </si>
  <si>
    <t>Col 4 claims on Col 25</t>
  </si>
  <si>
    <t>Col 4 liabilities to Col 25</t>
  </si>
  <si>
    <t>Col 11 claims on Col 12</t>
  </si>
  <si>
    <t>Col 11 liabilities to Col 12</t>
  </si>
  <si>
    <t>Col 11 claims on Col 15</t>
  </si>
  <si>
    <t>Col 11 liabilities to Col 15</t>
  </si>
  <si>
    <t>Col 11 claims on Col 16</t>
  </si>
  <si>
    <t>Col 11 liabilities to Col 16</t>
  </si>
  <si>
    <t>Col 11 claims on Col 24</t>
  </si>
  <si>
    <t>Col 11 liabilities to Col 24</t>
  </si>
  <si>
    <t>Col 11 claims on Col 25</t>
  </si>
  <si>
    <t>Col 11 liabilities to Col 25</t>
  </si>
  <si>
    <t xml:space="preserve">Weighted Average Maturity a (WAM) </t>
  </si>
  <si>
    <t>xi</t>
  </si>
  <si>
    <t>Weighted Average Maturity (Note 16)</t>
  </si>
  <si>
    <t>Difference*</t>
  </si>
  <si>
    <t>*Positive difference = underclassification (please make sure you are classifying all non-bank entity types in one bucket) ; negative difference = doublecounting entities (please contact the Secretariat)</t>
  </si>
  <si>
    <t>Cover sheet checks</t>
  </si>
  <si>
    <t>Macro-mapping vs classification</t>
  </si>
  <si>
    <t>Non-performing loans (Note 17)</t>
  </si>
  <si>
    <t>Time Series</t>
  </si>
  <si>
    <t>Whom-to-whom matrix</t>
  </si>
  <si>
    <r>
      <t>Interconnectedness</t>
    </r>
    <r>
      <rPr>
        <sz val="14"/>
        <color indexed="9"/>
        <rFont val="Arial"/>
        <family val="2"/>
      </rPr>
      <t xml:space="preserve"> (time series)</t>
    </r>
  </si>
  <si>
    <t>Please report on- and off-balance sheet data for the largest three entity types in economic functions with a size that is greater than 1% of total national financial assets or 1% of total global assets for the specific entity type classified in the narrow measure  (Col 1 in the macro-mapping template) when measured gross of prudential consolidation into banking groups. Please use domestic currency and unit multiplier specified on the cover page.</t>
  </si>
  <si>
    <t>= (2 + 16) / (1 + 15)</t>
  </si>
  <si>
    <t>= (4 - 10 - 13) / 1</t>
  </si>
  <si>
    <t>= 16 / (1 + 15)</t>
  </si>
  <si>
    <t>NPL (NPL1)</t>
  </si>
  <si>
    <t>Non-performing loans ratios</t>
  </si>
  <si>
    <t xml:space="preserve"> = 9 / 3</t>
  </si>
  <si>
    <t>= total liabilities / equity</t>
  </si>
  <si>
    <t>= (10 + 11) / 13</t>
  </si>
  <si>
    <t xml:space="preserve"> = non-performing loans / loans</t>
  </si>
  <si>
    <t>Col 51</t>
  </si>
  <si>
    <t>Col 52</t>
  </si>
  <si>
    <t>Col 53</t>
  </si>
  <si>
    <t>Col 54</t>
  </si>
  <si>
    <t>Col 59</t>
  </si>
  <si>
    <t>Col 60</t>
  </si>
  <si>
    <t>Col 61</t>
  </si>
  <si>
    <t>5_1_1_14</t>
  </si>
  <si>
    <t>5_1_2_14</t>
  </si>
  <si>
    <t>5_1_3_14</t>
  </si>
  <si>
    <t>5_2_1_14</t>
  </si>
  <si>
    <t>5_2_2_14</t>
  </si>
  <si>
    <t>5_2_3_14</t>
  </si>
  <si>
    <t>5_3_1_14</t>
  </si>
  <si>
    <t>5_3_2_14</t>
  </si>
  <si>
    <t>5_3_3_14</t>
  </si>
  <si>
    <t>5_4_1_14</t>
  </si>
  <si>
    <t>5_4_2_14</t>
  </si>
  <si>
    <t>5_4_3_14</t>
  </si>
  <si>
    <t>5_5_1_14</t>
  </si>
  <si>
    <t>5_5_2_14</t>
  </si>
  <si>
    <t>5_5_3_14</t>
  </si>
  <si>
    <t>2016
(Note 15)</t>
  </si>
  <si>
    <t>2017
(Note 15)</t>
  </si>
  <si>
    <t>2019
(Note 15)</t>
  </si>
  <si>
    <t>2018
(Note 15)</t>
  </si>
  <si>
    <t>5_6_1_14</t>
  </si>
  <si>
    <t>5_6_2_14</t>
  </si>
  <si>
    <t>5_6_3_14</t>
  </si>
  <si>
    <t>5_7_1_14</t>
  </si>
  <si>
    <t>5_7_2_14</t>
  </si>
  <si>
    <t>5_7_3_14</t>
  </si>
  <si>
    <t>5_8_1_14</t>
  </si>
  <si>
    <t>5_8_2_14</t>
  </si>
  <si>
    <t>5_8_3_14</t>
  </si>
  <si>
    <t>5_9_1_14</t>
  </si>
  <si>
    <t>5_9_2_14</t>
  </si>
  <si>
    <t>5_9_3_14</t>
  </si>
  <si>
    <t>5_10_1_14</t>
  </si>
  <si>
    <t>5_10_2_14</t>
  </si>
  <si>
    <t>5_10_3_14</t>
  </si>
  <si>
    <t>Q1.2012</t>
  </si>
  <si>
    <t>Q2.2012</t>
  </si>
  <si>
    <t>Q3.2012</t>
  </si>
  <si>
    <t>Q4.2012</t>
  </si>
  <si>
    <t>Q1.2013</t>
  </si>
  <si>
    <t>Q2.2013</t>
  </si>
  <si>
    <t>Q3.2013</t>
  </si>
  <si>
    <t>Q4.2013</t>
  </si>
  <si>
    <t>Q1.2014</t>
  </si>
  <si>
    <t>Q2.2014</t>
  </si>
  <si>
    <t>Q3.2014</t>
  </si>
  <si>
    <t>Q4.2014</t>
  </si>
  <si>
    <t>Q1.2015</t>
  </si>
  <si>
    <t>Q2.2015</t>
  </si>
  <si>
    <t>Q3.2015</t>
  </si>
  <si>
    <t>Q4.2015</t>
  </si>
  <si>
    <t>Q1.2016</t>
  </si>
  <si>
    <t>Q2.2016</t>
  </si>
  <si>
    <t>Q3.2016</t>
  </si>
  <si>
    <t>Q4.2016</t>
  </si>
  <si>
    <t>Q1.2017</t>
  </si>
  <si>
    <t>Q2.2017</t>
  </si>
  <si>
    <t>Q3.2017</t>
  </si>
  <si>
    <t>Q4.2017</t>
  </si>
  <si>
    <t>Q1.2018</t>
  </si>
  <si>
    <t>Q2.2018</t>
  </si>
  <si>
    <t>Q3.2018</t>
  </si>
  <si>
    <t>Q4.2018</t>
  </si>
  <si>
    <t>Q1.2019</t>
  </si>
  <si>
    <t>Q2.2019</t>
  </si>
  <si>
    <t>Q3.2019</t>
  </si>
  <si>
    <t>Q4.2019</t>
  </si>
  <si>
    <t>of which: flows</t>
  </si>
  <si>
    <t>of which: valuations changes</t>
  </si>
  <si>
    <t>Valuations vs Flows</t>
  </si>
  <si>
    <t>Size in 2019</t>
  </si>
  <si>
    <t>As % of total financial assets 2019</t>
  </si>
  <si>
    <t>As % of total narrow measure 2019</t>
  </si>
  <si>
    <t>Share of OFI total 2019</t>
  </si>
  <si>
    <t>xxx</t>
  </si>
  <si>
    <t>1b fund flows</t>
  </si>
  <si>
    <t>8a summary sheet</t>
  </si>
  <si>
    <t>8b cross-sheet checks</t>
  </si>
  <si>
    <r>
      <t xml:space="preserve">(2) Wholesale Funding includes all non-deposit on- and off-balance sheet funding sources, particularly market funding, but excluding equity. For investment funds, wholesale funding includes </t>
    </r>
    <r>
      <rPr>
        <b/>
        <sz val="10"/>
        <color rgb="FF00B050"/>
        <rFont val="Arial"/>
        <family val="2"/>
      </rPr>
      <t>institutional</t>
    </r>
    <r>
      <rPr>
        <sz val="10"/>
        <color theme="1"/>
        <rFont val="Arial"/>
        <family val="2"/>
      </rPr>
      <t xml:space="preserve"> client investments. Deposits provided by retail customers and funding provided by small business customers are excluded.</t>
    </r>
  </si>
  <si>
    <t>*: Members may complement the Flow of Funds / National Financial Accounts data with data/information from other sources, while avoiding any double-counting with existing Flow of Funds categories. If data are unavailable, please keep the relevant cell(s) blank. If end-2019 data are not available, please provide the most recent available data point in 2019 and indicate the reference date in the Note cell.</t>
  </si>
  <si>
    <r>
      <t xml:space="preserve">Wholesale funding includes all non-deposit on- and off-balance sheet funding sources, particularly market funding, but excluding equity. The wholesale funding of investment funds includes </t>
    </r>
    <r>
      <rPr>
        <b/>
        <sz val="12"/>
        <color theme="1"/>
        <rFont val="Times New Roman"/>
        <family val="1"/>
      </rPr>
      <t>institutional</t>
    </r>
    <r>
      <rPr>
        <sz val="12"/>
        <color theme="1"/>
        <rFont val="Times New Roman"/>
        <family val="1"/>
      </rPr>
      <t xml:space="preserve"> client investments. </t>
    </r>
  </si>
  <si>
    <t>EF1, EF2, EF3, EF4 (on-balance sheet), EF5, Unallocated, Outside narrow measure</t>
  </si>
  <si>
    <t>Off-balance sheet items*</t>
  </si>
  <si>
    <t>* Best effort basis except for Hedge Funds</t>
  </si>
  <si>
    <t>* Off-balance sheet items on best effort basis except for Hedge Funds</t>
  </si>
  <si>
    <t>xii</t>
  </si>
  <si>
    <r>
      <t xml:space="preserve">To improve cross-country comparability we recommend jurisidictions to follow the definition provided in the </t>
    </r>
    <r>
      <rPr>
        <i/>
        <sz val="11"/>
        <color theme="1"/>
        <rFont val="Arial"/>
        <family val="2"/>
      </rPr>
      <t>IMF Financial Soudness Indicators, Compilation Guide (https://www.imf.org/external/pubs/ft/fsi/guide/2006/pdf/fsiFT.pdf):</t>
    </r>
    <r>
      <rPr>
        <sz val="11"/>
        <color theme="1"/>
        <rFont val="Arial"/>
        <family val="2"/>
      </rPr>
      <t xml:space="preserve"> Loans (and other assets) should be classified as NPL when (1) payments of principal and interest are past due by three months (90 days) or more, or (2) interest payments equal to three months (90 days) interest or more have been capitalized (reinvested into the principal amount), refinanced, or rolled over (that is, payment has been delayed by agreement). ). In addition, NPLs should also include those loans with payments less than 90 days past due that are recognized as nonperforming under national supervisory guidance—that is, evidence exists to classify a loan as nonperforming even in the absence of a 90-day past due payment, such as when the debtor files for bankruptcy.</t>
    </r>
  </si>
  <si>
    <t>Credit Risk Transfer 1 (CRT1)*</t>
  </si>
  <si>
    <t>Q1.2020</t>
  </si>
  <si>
    <r>
      <t>Unallocated: Entity types which (at least partly) contain narrow measure activities but which could not be classified into a specific economic function</t>
    </r>
    <r>
      <rPr>
        <sz val="12"/>
        <color theme="7" tint="-0.249977111117893"/>
        <rFont val="Arial"/>
        <family val="2"/>
      </rPr>
      <t xml:space="preserve"> (Note 7)</t>
    </r>
  </si>
  <si>
    <t>Leverage 4 (L4)</t>
  </si>
  <si>
    <t>Leverage 2 (L2)*</t>
  </si>
  <si>
    <t>Total financial assets under management (AUM) at end of period</t>
  </si>
  <si>
    <t>Equity funds</t>
  </si>
  <si>
    <t>Fixed income funds</t>
  </si>
  <si>
    <t>Mixed funds</t>
  </si>
  <si>
    <t>of which: change in AUM attributable to factors other than fund flows and valuation</t>
  </si>
  <si>
    <t>(17) Please see definitions tab Table 3 Row xii. If another definition is used by your jurisdiction, please add the definition/details in the notes.</t>
  </si>
  <si>
    <t>Fixed Income Funds</t>
  </si>
  <si>
    <t>Quarterly changes in AUM</t>
  </si>
  <si>
    <t>Total quarterly change</t>
  </si>
  <si>
    <t>Q4.2011</t>
  </si>
  <si>
    <t>of which: change in AUM attributable to factors other than fund flows and valuation   (Note 2)</t>
  </si>
  <si>
    <t>of which: valuations changes (Note 1)</t>
  </si>
  <si>
    <t>(1) If data for valuation is not available, please provide the residual Total quarterly change - o/w flows as a proxy and indicate it in the notes.</t>
  </si>
  <si>
    <t>(3) Please indicate the sources used to fill in this template (e.g. supervisory data, market data). For published data, please indicate the compilation agency, publication name, table number, and series ID.</t>
  </si>
  <si>
    <r>
      <rPr>
        <b/>
        <sz val="10"/>
        <color indexed="8"/>
        <rFont val="Arial"/>
        <family val="2"/>
      </rPr>
      <t>Source</t>
    </r>
    <r>
      <rPr>
        <sz val="10"/>
        <color indexed="8"/>
        <rFont val="Arial"/>
        <family val="2"/>
      </rPr>
      <t xml:space="preserve">
(description, confidentiality, URL)
(Note 3)</t>
    </r>
  </si>
  <si>
    <t>(2) Calculated as the residual: Total quarterly change - o/w flows - o/w valuation changes. It includes, for example, changes in leverage and changes due to sample adjustments.</t>
  </si>
  <si>
    <t>Non-performing loans (NPL)</t>
  </si>
  <si>
    <t>XX</t>
  </si>
  <si>
    <r>
      <t>(1) See the FSB's Policy Framework for Strengthening Oversight and Regulation of Shadow Banking (http://www.fsb.org/wp-content/uploads/r_130829c.pdf) and guidelines to determine whether non-bank financial entities are to be classified into one of the five economic functions (i.e. if they are involved in non-bank credit intermediation that may pose systemic risks or in regulatory arbitrage). Please clarify in the Note Cell where the same entity type was classified into multiple economic functions.</t>
    </r>
    <r>
      <rPr>
        <b/>
        <sz val="10"/>
        <rFont val="Arial"/>
        <family val="2"/>
      </rPr>
      <t xml:space="preserve"> Please remember that classification is done on a premitigant basis – that is classifying authorities are asked to assume a scenario in which policy measures have not been adopted and/or risk management tools are not exercised.</t>
    </r>
    <r>
      <rPr>
        <sz val="10"/>
        <rFont val="Arial"/>
        <family val="2"/>
      </rPr>
      <t xml:space="preserve">
measures have not been adopted and/or risk management tools are not exercised. </t>
    </r>
  </si>
  <si>
    <t>Supplementary Template: Total liabilities (excluding equity)</t>
  </si>
  <si>
    <t>Please verify that the information below has been filled in the cover page and that it is correct. Please revise the cover page if needed.</t>
  </si>
  <si>
    <t>Weighted Average Maturity (WAM) is an average of the effective maturities of all debt securities held in the portfolio, weighted by each debt security's percentage of total assets. An effective maturity is the period remaining until the principal amount of the security must unconditionally be paid, or for a security with an adjustable interest rate, the remaining period until the next interest rate readjustment. The effective maturity of each individual debt security should be capped at 100 years in order to avoid computation problems for the WAM related to perpetual bonds (i.e. with infinite maturities).</t>
  </si>
  <si>
    <t>(16) Please see definitions tab Table 3 Row xi. If another definition is used by your jurisdiction, please add the definition/details in the notes.</t>
  </si>
  <si>
    <t>Q1.2011</t>
  </si>
  <si>
    <t>Q2.2011</t>
  </si>
  <si>
    <t>Q3.2011</t>
  </si>
  <si>
    <t>Q4.2020</t>
  </si>
  <si>
    <t>Q1.2021</t>
  </si>
  <si>
    <t>Q2.2020</t>
  </si>
  <si>
    <t>Q3.2020</t>
  </si>
  <si>
    <r>
      <rPr>
        <b/>
        <sz val="10"/>
        <color theme="1"/>
        <rFont val="Arial"/>
        <family val="2"/>
      </rPr>
      <t>7 July</t>
    </r>
    <r>
      <rPr>
        <sz val="10"/>
        <color theme="1"/>
        <rFont val="Arial"/>
        <family val="2"/>
      </rPr>
      <t xml:space="preserve"> for macro-mapping (incl sup. templates), interconnectedness, classification</t>
    </r>
  </si>
  <si>
    <t>Reporting priorities for the 2021 monitoring exercise</t>
  </si>
  <si>
    <t>Level 1 - Core data. Jurisdictions should focus their efforts on completing these data items.</t>
  </si>
  <si>
    <t>Level 3 - Data outside of the scope of the 2021 monitoring exercise. These data items wont be used in the 2021 monitoring exercise. Jurisdictions that have submitted these items in previous exercises can continue reporting them if this doesn’t imply significant additional efforts.</t>
  </si>
  <si>
    <t>1_2_6</t>
  </si>
  <si>
    <t>Level 2 - Data requested on best-effort basis. Jurisdictions are encouraged to report/continue reporting these items.</t>
  </si>
  <si>
    <t>Data completeness (2020 data )</t>
  </si>
  <si>
    <r>
      <rPr>
        <i/>
        <sz val="10"/>
        <color theme="1"/>
        <rFont val="Arial"/>
        <family val="2"/>
      </rPr>
      <t>of which</t>
    </r>
    <r>
      <rPr>
        <sz val="10"/>
        <color theme="1"/>
        <rFont val="Arial"/>
        <family val="2"/>
      </rPr>
      <t>: prudentially consolidated in banking groups</t>
    </r>
  </si>
  <si>
    <t>Data from time series</t>
  </si>
  <si>
    <t>2020
(Note 15)</t>
  </si>
  <si>
    <t>5_1_3_15</t>
  </si>
  <si>
    <t>Col 62</t>
  </si>
  <si>
    <t>Col 63</t>
  </si>
  <si>
    <t>5_2_3_15</t>
  </si>
  <si>
    <t>5_3_3_15</t>
  </si>
  <si>
    <t>5_4_3_15</t>
  </si>
  <si>
    <t>5_5_3_15</t>
  </si>
  <si>
    <t>Col 64</t>
  </si>
  <si>
    <t>Col 65</t>
  </si>
  <si>
    <t>5_1_1_15</t>
  </si>
  <si>
    <t>5_1_2_15</t>
  </si>
  <si>
    <t>5_2_1_15</t>
  </si>
  <si>
    <t>5_2_2_15</t>
  </si>
  <si>
    <t>5_3_1_15</t>
  </si>
  <si>
    <t>5_3_2_15</t>
  </si>
  <si>
    <t>5_4_1_15</t>
  </si>
  <si>
    <t>5_4_2_15</t>
  </si>
  <si>
    <t>5_5_1_15</t>
  </si>
  <si>
    <t>5_5_2_15</t>
  </si>
  <si>
    <t>5_6_3_15</t>
  </si>
  <si>
    <t>5_6_1_15</t>
  </si>
  <si>
    <t>5_6_2_15</t>
  </si>
  <si>
    <t>5_7_1_15</t>
  </si>
  <si>
    <t>5_7_2_15</t>
  </si>
  <si>
    <t>5_7_3_15</t>
  </si>
  <si>
    <t>Core entities for EF2: Finance companies. Data for other entity types are outside the scope of the 2021 monitoring exercise (Level 3).</t>
  </si>
  <si>
    <t>Core entities for EF3: Broker-dealers. Data for other entity types are outside the scope of the 2021 monitoring exercise (Level 3).</t>
  </si>
  <si>
    <t>5_8_3_15</t>
  </si>
  <si>
    <t>5_8_2_15</t>
  </si>
  <si>
    <t>5_8_1_15</t>
  </si>
  <si>
    <t>= (10 + 11) / 14</t>
  </si>
  <si>
    <t>Broker dealers</t>
  </si>
  <si>
    <t>Outside the scope of the 2021 monitoring exercise (Level 3).</t>
  </si>
  <si>
    <t>Core entities for EF5: SFVs. Data for other entity types are outside the scope of the 2021 monitoring exercise (Level 3).</t>
  </si>
  <si>
    <t>Leverage 5 (L5)</t>
  </si>
  <si>
    <t>= (1 - 12) / 1</t>
  </si>
  <si>
    <t>5_10_1_15</t>
  </si>
  <si>
    <t>5_10_2_15</t>
  </si>
  <si>
    <t>5_10_3_15</t>
  </si>
  <si>
    <t>Number of entities at the end of 2020</t>
  </si>
  <si>
    <t>Data completeness (2020 data missing)</t>
  </si>
  <si>
    <t>Financial assets in USD million (at constant 2020 exchange rate)</t>
  </si>
  <si>
    <t>in USD million (constant 2020 exchange rate)</t>
  </si>
  <si>
    <t>= (total financial assets - equity) / total financial assets</t>
  </si>
  <si>
    <t>at end-2020</t>
  </si>
  <si>
    <t>= (1 - 7 + 12 + 16) / 1</t>
  </si>
  <si>
    <t>Level 3 - Data outside of the scope of the 2021 monitoring exercise. These data items won't be used in the 2021 monitoring exercise. Jurisdictions that have submitted these items in previous exercises can continue reporting them if this doesn’t imply significant additional efforts.</t>
  </si>
  <si>
    <r>
      <t>Do any of the following innovations, noted by NMEG members in the 2020 monitoring exercise, occur in your jurisdiction? If yes, please provide your overall assessment of the size, evolution and risks of these innovations in the corresponding comment box.</t>
    </r>
    <r>
      <rPr>
        <sz val="13"/>
        <color rgb="FFFF0000"/>
        <rFont val="Arial"/>
        <family val="2"/>
      </rPr>
      <t xml:space="preserve"> Please answer Yes or No to all the innovations listed in the table using the drop down menu. </t>
    </r>
  </si>
  <si>
    <t>Size in 2020</t>
  </si>
  <si>
    <t>As % of total financial assets 2020</t>
  </si>
  <si>
    <t>As a % of NBFI assets in 2019</t>
  </si>
  <si>
    <t>As a % of NBFI assets in 2020</t>
  </si>
  <si>
    <t>As % of total narrow measure 2020</t>
  </si>
  <si>
    <t>NBFI</t>
  </si>
  <si>
    <t>Growth in 2020</t>
  </si>
  <si>
    <t>Share of OFI total 2020</t>
  </si>
  <si>
    <t/>
  </si>
  <si>
    <r>
      <t>Other OFIs</t>
    </r>
    <r>
      <rPr>
        <sz val="10"/>
        <rFont val="Arial"/>
        <family val="2"/>
      </rPr>
      <t xml:space="preserve">
(Note 1)</t>
    </r>
  </si>
  <si>
    <t>In case of queries, please contact the FSB Secretariat: Narahari Phatak (Narahari.Phatak@fsb.org, +41 61 280 9384); Tania Laissue (Tania.Laissue-Romero@fsb.org, +41 61 280 8191) .</t>
  </si>
  <si>
    <t>(2) See Table 1 Row i of NMEG/2021/20.</t>
  </si>
  <si>
    <t>(3) See Table 1 Row ii of NMEG/2021/20. This category is a subset of "Credit Assets".</t>
  </si>
  <si>
    <t>(5) See Table 1 Row iii of NMEG/2021/20. This category is a subset of "Credit Assets", but not a subset of "Credit Assets: of which, loans".</t>
  </si>
  <si>
    <t>(1) Items are defined in NMEG/2021/20, Table 3. Please indicate in case you make recourse to other definitions (e.g. of "credit assets", "long-term", "short-term", "liquid", or "off-balance sheet"). Jurisdictions can also use this field to provide qualitative information if the balance sheet items are not available.</t>
  </si>
  <si>
    <t xml:space="preserve">(2) Defined in NMEG/2021/20, Table 3 Row i. </t>
  </si>
  <si>
    <t xml:space="preserve">(3) Defined in NMEG/2021/20, Table 3 Row iii. </t>
  </si>
  <si>
    <t>(4) Defined in NMEG/2021/20, Table 3 Row iv.</t>
  </si>
  <si>
    <t xml:space="preserve">(6) Defined in NMEG/2021/20, Table 3 Row viii. </t>
  </si>
  <si>
    <t xml:space="preserve">(7) Defined in NMEG/2021/20, Table 3 Row ix. </t>
  </si>
  <si>
    <t>(9) Defined in NMEG/2021/20, Table 3 Row ii.</t>
  </si>
  <si>
    <t>(10) Defined in NMEG/2021/20, Table 4 Row iv.</t>
  </si>
  <si>
    <t xml:space="preserve">(11) Defined in NMEG/2021/20, Table 4 Row viii. </t>
  </si>
  <si>
    <t xml:space="preserve">(12) Defined in NMEG/2021/20, Table 5 Row ii. </t>
  </si>
  <si>
    <t>(13) Defined in NMEG/2021/20, Table 5 Row iii. If, for some entity types, it is not feasible to break out prudential consolidation, please report data for all entities within that entity type and indicate that in the 'prudential consolidation indicator' cell.</t>
  </si>
  <si>
    <t xml:space="preserve">For your convenience, the definitions included on this sheet are copied and pasted from NMEG/2021/20. </t>
  </si>
  <si>
    <t>*: Proxies and estimates are acceptable if hard data are not available. Claims are defined in NMEG/2021/20 Table 2.</t>
  </si>
  <si>
    <r>
      <t xml:space="preserve">Notes </t>
    </r>
    <r>
      <rPr>
        <sz val="11"/>
        <color theme="1"/>
        <rFont val="Arial"/>
        <family val="2"/>
      </rPr>
      <t>(details in coverage/scope, etc)</t>
    </r>
  </si>
  <si>
    <t>Money Market Funds (Total)</t>
  </si>
  <si>
    <t>Government Money Market Funds</t>
  </si>
  <si>
    <t xml:space="preserve">Non-government Money Market Funds </t>
  </si>
  <si>
    <t>Please select MMFs reporting type:</t>
  </si>
  <si>
    <t>(7) If data for MMFs can not be separated between CNAV and VNAV (or equivalent), please fill the aggregated number in the MMFs cells and explain that in the Note cell. If possible, provide/identify the assets of government MMFs in the corresponding memo item (see note 19 for definition)</t>
  </si>
  <si>
    <t xml:space="preserve">Banks' claims on insurance companies
</t>
  </si>
  <si>
    <t xml:space="preserve">Banks' liabilities to insurance companies
</t>
  </si>
  <si>
    <t xml:space="preserve">Banks' claims on pension funds
</t>
  </si>
  <si>
    <t xml:space="preserve">Banks' liabilities to pension funds
</t>
  </si>
  <si>
    <t xml:space="preserve">Banks' claims on MMFs
</t>
  </si>
  <si>
    <t xml:space="preserve">Banks' liabilities to MMFs
</t>
  </si>
  <si>
    <t xml:space="preserve">Banks' claims on Hedge Funds
</t>
  </si>
  <si>
    <t xml:space="preserve">Banks' liabilities to Hedge Funds
</t>
  </si>
  <si>
    <t xml:space="preserve">Banks' claims on Finance Companies
</t>
  </si>
  <si>
    <t xml:space="preserve">Banks' liabilities to Finance Companies
</t>
  </si>
  <si>
    <t xml:space="preserve">Banks' claims on Broker dealers
</t>
  </si>
  <si>
    <t xml:space="preserve">Banks' liabilities to Broker dealers
</t>
  </si>
  <si>
    <t xml:space="preserve">OFIs' claims on insurance companies
</t>
  </si>
  <si>
    <t xml:space="preserve">OFIs' liabilities to insurance companies
</t>
  </si>
  <si>
    <t xml:space="preserve">OFIs' claims on pension funds
</t>
  </si>
  <si>
    <t xml:space="preserve">OFIs' liabilities to pension funds
</t>
  </si>
  <si>
    <t xml:space="preserve">OFIs' claims on MMFs
</t>
  </si>
  <si>
    <t xml:space="preserve">OFIs' liabilities to MMFs
</t>
  </si>
  <si>
    <t xml:space="preserve">OFIs' claims on Hedge Funds
</t>
  </si>
  <si>
    <t xml:space="preserve">OFIs' liabilities to Hedge Funds
</t>
  </si>
  <si>
    <t xml:space="preserve">OFIs' claims on OIFs
</t>
  </si>
  <si>
    <t xml:space="preserve">OFIs' liabilities to OIFs
</t>
  </si>
  <si>
    <t xml:space="preserve">OFIs' claims on Finance Companies
</t>
  </si>
  <si>
    <t xml:space="preserve">OFIs' liabilities to Finance Companies
</t>
  </si>
  <si>
    <t xml:space="preserve">OFIs' claims on Broker dealers
</t>
  </si>
  <si>
    <t xml:space="preserve">OFIs' liabilities to Broker dealers
</t>
  </si>
  <si>
    <t xml:space="preserve">Insurance companies' claims on pension funds
</t>
  </si>
  <si>
    <t xml:space="preserve">Insurance companies' liabilities to pension funds
</t>
  </si>
  <si>
    <t xml:space="preserve">5 largest counterparty jurisdictions (2)
(Subset of "Rest of World" category) </t>
  </si>
  <si>
    <t xml:space="preserve">Non-financial corporations 
(Domestic exposure) </t>
  </si>
  <si>
    <t xml:space="preserve">Government
(Domestic exposure) </t>
  </si>
  <si>
    <t xml:space="preserve">Households
(Domestic exposure) </t>
  </si>
  <si>
    <r>
      <t>Rest of the World's</t>
    </r>
    <r>
      <rPr>
        <sz val="10"/>
        <color indexed="8"/>
        <rFont val="Arial"/>
        <family val="2"/>
      </rPr>
      <t xml:space="preserve"> (Note 2 )</t>
    </r>
  </si>
  <si>
    <r>
      <t xml:space="preserve">Notes
*: Proxies and estimates are acceptable if hard data are not available. Claims should include exposures through lending or investment in equity.
(1) Please provide whom-to-whom interconnectedness information regarding OFI subsectors on a best efforts basis. Where possible, jurisdictions are particularly encouraged to provide data for CCP exposures, so as to allow the differentiation between the exposures of CCPs and other OFIs. 
(2) Please provide cross-border </t>
    </r>
    <r>
      <rPr>
        <b/>
        <sz val="11"/>
        <color theme="1"/>
        <rFont val="Arial"/>
        <family val="2"/>
      </rPr>
      <t>total financial</t>
    </r>
    <r>
      <rPr>
        <sz val="11"/>
        <color theme="1"/>
        <rFont val="Arial"/>
        <family val="2"/>
      </rPr>
      <t xml:space="preserve"> linkages. Please provide an explanation of the coverage of such linkages (eg if only information on linkages with the financial sector is available - please specify in the notes in column 21).</t>
    </r>
  </si>
  <si>
    <r>
      <t>Interconnectedness</t>
    </r>
    <r>
      <rPr>
        <sz val="13"/>
        <color indexed="9"/>
        <rFont val="Arial"/>
        <family val="2"/>
      </rPr>
      <t xml:space="preserve"> (</t>
    </r>
    <r>
      <rPr>
        <i/>
        <sz val="13"/>
        <color indexed="9"/>
        <rFont val="Arial"/>
        <family val="2"/>
      </rPr>
      <t>whom-to-whom</t>
    </r>
    <r>
      <rPr>
        <sz val="13"/>
        <color indexed="9"/>
        <rFont val="Arial"/>
        <family val="2"/>
      </rPr>
      <t>)*</t>
    </r>
  </si>
  <si>
    <r>
      <t>EF1:  Management of collective investment vehicles with features that make them susceptible to runs</t>
    </r>
    <r>
      <rPr>
        <sz val="12"/>
        <color indexed="56"/>
        <rFont val="Arial"/>
        <family val="2"/>
      </rPr>
      <t xml:space="preserve"> (Note 4, 4b)</t>
    </r>
  </si>
  <si>
    <t>5_9_1_15</t>
  </si>
  <si>
    <t>5_9_2_15</t>
  </si>
  <si>
    <t>5_9_3_15</t>
  </si>
  <si>
    <t>1_2_7</t>
  </si>
  <si>
    <r>
      <t>Memo items: Fund of funds / MMFs</t>
    </r>
    <r>
      <rPr>
        <sz val="10"/>
        <color indexed="10"/>
        <rFont val="Arial"/>
        <family val="2"/>
      </rPr>
      <t xml:space="preserve"> (Note 19)</t>
    </r>
  </si>
  <si>
    <t>Of which: short-term government MMFs (Note 20)</t>
  </si>
  <si>
    <t>(19) Please include in the notes details on links with main macro-mapping table (Cols 1-35) and any thresholds used to identify such funds.</t>
  </si>
  <si>
    <t>Money Market Funds: of which: short-term government MMFs</t>
  </si>
  <si>
    <t>Total financial assets under management (AUM) at end of period (Note 4)</t>
  </si>
  <si>
    <t>Total financial assets under management (AUM) at end of period  (Note 4)</t>
  </si>
  <si>
    <t>of which: change in AUM attributable to factors other than fund flows and valuation (Note 2)</t>
  </si>
  <si>
    <t>in USD million (constant end-2020 exchange rate)</t>
  </si>
  <si>
    <r>
      <rPr>
        <b/>
        <sz val="10"/>
        <color theme="1"/>
        <rFont val="Arial"/>
        <family val="2"/>
      </rPr>
      <t>4 August</t>
    </r>
    <r>
      <rPr>
        <sz val="10"/>
        <color theme="1"/>
        <rFont val="Arial"/>
        <family val="2"/>
      </rPr>
      <t xml:space="preserve"> for risk metrics, innovations, summary note</t>
    </r>
  </si>
  <si>
    <t>Of which: non-government or longer maturity MMFs (Col 12 minus Col 41)</t>
  </si>
  <si>
    <t>Money Market Funds: of which: non-government or longer maturity MMFs</t>
  </si>
  <si>
    <t>5_1_4_1</t>
  </si>
  <si>
    <t>5_1_4_2</t>
  </si>
  <si>
    <t>5_1_4_3</t>
  </si>
  <si>
    <t>5_1_4_4</t>
  </si>
  <si>
    <t>5_1_4_5</t>
  </si>
  <si>
    <t>5_1_4_6</t>
  </si>
  <si>
    <t>5_1_4_7</t>
  </si>
  <si>
    <t>5_1_4_8</t>
  </si>
  <si>
    <t>5_1_4_9</t>
  </si>
  <si>
    <t>5_1_4_10</t>
  </si>
  <si>
    <t>5_1_4_11</t>
  </si>
  <si>
    <t>5_1_4_12</t>
  </si>
  <si>
    <t>5_1_4_13</t>
  </si>
  <si>
    <t>5_1_4_14</t>
  </si>
  <si>
    <t>5_1_4_15</t>
  </si>
  <si>
    <t>5_1_4_o</t>
  </si>
  <si>
    <t>5_1_5_1</t>
  </si>
  <si>
    <t>5_1_5_2</t>
  </si>
  <si>
    <t>5_1_5_3</t>
  </si>
  <si>
    <t>5_1_5_4</t>
  </si>
  <si>
    <t>5_1_5_5</t>
  </si>
  <si>
    <t>5_1_5_6</t>
  </si>
  <si>
    <t>5_1_5_7</t>
  </si>
  <si>
    <t>5_1_5_8</t>
  </si>
  <si>
    <t>5_1_5_9</t>
  </si>
  <si>
    <t>5_1_5_10</t>
  </si>
  <si>
    <t>5_1_5_11</t>
  </si>
  <si>
    <t>5_1_5_12</t>
  </si>
  <si>
    <t>5_1_5_13</t>
  </si>
  <si>
    <t>5_1_5_14</t>
  </si>
  <si>
    <t>5_1_5_15</t>
  </si>
  <si>
    <t>5_1_5_o</t>
  </si>
  <si>
    <t>Col 66</t>
  </si>
  <si>
    <t>Col 67</t>
  </si>
  <si>
    <t>Col 68</t>
  </si>
  <si>
    <t>Col 69</t>
  </si>
  <si>
    <t>Col 70</t>
  </si>
  <si>
    <t>Col 71</t>
  </si>
  <si>
    <t>Col 72</t>
  </si>
  <si>
    <t>Col 73</t>
  </si>
  <si>
    <t>Col 74</t>
  </si>
  <si>
    <t>Col 75</t>
  </si>
  <si>
    <t>Col 76</t>
  </si>
  <si>
    <t>Col 77</t>
  </si>
  <si>
    <t>Col 78</t>
  </si>
  <si>
    <t>Col 79</t>
  </si>
  <si>
    <t>Col 80</t>
  </si>
  <si>
    <t>Col 81</t>
  </si>
  <si>
    <t>Core entities for EF1: MMFs (total), fixed income funds, mixed funds. Data for other entity types are outside the scope of the 2021 monitoring exercise (Level 3).</t>
  </si>
  <si>
    <t>5_6_5_1</t>
  </si>
  <si>
    <t>5_6_5_2</t>
  </si>
  <si>
    <t>5_6_5_3</t>
  </si>
  <si>
    <t>5_6_5_4</t>
  </si>
  <si>
    <t>5_6_5_5</t>
  </si>
  <si>
    <t>5_6_5_6</t>
  </si>
  <si>
    <t>5_6_5_7</t>
  </si>
  <si>
    <t>5_6_5_8</t>
  </si>
  <si>
    <t>5_6_5_9</t>
  </si>
  <si>
    <t>5_6_5_10</t>
  </si>
  <si>
    <t>5_6_5_11</t>
  </si>
  <si>
    <t>5_6_5_12</t>
  </si>
  <si>
    <t>5_6_5_13</t>
  </si>
  <si>
    <t>5_6_5_14</t>
  </si>
  <si>
    <t>5_6_5_15</t>
  </si>
  <si>
    <t>5_6_5_o</t>
  </si>
  <si>
    <t>5_6_4_1</t>
  </si>
  <si>
    <t>5_6_4_2</t>
  </si>
  <si>
    <t>5_6_4_3</t>
  </si>
  <si>
    <t>5_6_4_4</t>
  </si>
  <si>
    <t>5_6_4_5</t>
  </si>
  <si>
    <t>5_6_4_6</t>
  </si>
  <si>
    <t>5_6_4_7</t>
  </si>
  <si>
    <t>5_6_4_8</t>
  </si>
  <si>
    <t>5_6_4_9</t>
  </si>
  <si>
    <t>5_6_4_10</t>
  </si>
  <si>
    <t>5_6_4_11</t>
  </si>
  <si>
    <t>5_6_4_12</t>
  </si>
  <si>
    <t>5_6_4_13</t>
  </si>
  <si>
    <t>5_6_4_14</t>
  </si>
  <si>
    <t>5_6_4_15</t>
  </si>
  <si>
    <t>5_6_4_o</t>
  </si>
  <si>
    <t>7_1_1</t>
  </si>
  <si>
    <t>7_1_2</t>
  </si>
  <si>
    <t>7_1_3</t>
  </si>
  <si>
    <t>7_1_4</t>
  </si>
  <si>
    <t>7_1_5</t>
  </si>
  <si>
    <t>7_1_6</t>
  </si>
  <si>
    <t>7_1_7</t>
  </si>
  <si>
    <t>7_1_8</t>
  </si>
  <si>
    <t>7_1_9</t>
  </si>
  <si>
    <t>7_1_10</t>
  </si>
  <si>
    <t>7_1_11</t>
  </si>
  <si>
    <t>7_1_12</t>
  </si>
  <si>
    <t>7_1_13</t>
  </si>
  <si>
    <t>7_1_14</t>
  </si>
  <si>
    <t>7_1_15</t>
  </si>
  <si>
    <t>7_1_16</t>
  </si>
  <si>
    <t>7_1_17</t>
  </si>
  <si>
    <t>7_1_18</t>
  </si>
  <si>
    <t>7_1_19</t>
  </si>
  <si>
    <t>7_1_20</t>
  </si>
  <si>
    <t>7_1_21</t>
  </si>
  <si>
    <t>7_1_22</t>
  </si>
  <si>
    <t>7_1_23</t>
  </si>
  <si>
    <t>7_1_24</t>
  </si>
  <si>
    <t>7_1_25</t>
  </si>
  <si>
    <t>7_1_26</t>
  </si>
  <si>
    <t>7_1_27</t>
  </si>
  <si>
    <t>7_1_28</t>
  </si>
  <si>
    <t>7_1_29</t>
  </si>
  <si>
    <t>7_1_30</t>
  </si>
  <si>
    <t>Short-term government MMFs</t>
  </si>
  <si>
    <t xml:space="preserve">Non-government or longer maturity MMFs </t>
  </si>
  <si>
    <t>Table 6 – Split of Money Market Funds (MMFs)</t>
  </si>
  <si>
    <t>All MMFs that are not categorised as “Short-term government MMFs” according to the definition above.</t>
  </si>
  <si>
    <t>Non-government or longer maturity MMFs</t>
  </si>
  <si>
    <t xml:space="preserve">Short-term government MMFs </t>
  </si>
  <si>
    <t>(4b) Where data availability permit, jurisdictions should provide the requested data for "short-term government MMFS" and "non-government or longer maturity MMFs separately". See Table 6 in the "Definitions" sheet.</t>
  </si>
  <si>
    <t>(18) Please see definitions tab Table 6. If another definition is used by your jurisdiction, please add the definition/details in the notes.</t>
  </si>
  <si>
    <t>Short-term government MMFs (Note 18)</t>
  </si>
  <si>
    <t>Non-government or longer maturity MMFs (Note 18)</t>
  </si>
  <si>
    <t>(20) See Table 6 in the "Definitions" sheet. Please enter details on the maturities considered as short-term in the Notes cell. The amounts entered in this column should be a sub-set of the total MMF data entered in Column 12.</t>
  </si>
  <si>
    <t>(4) See Table 6 in the "Definitions" sheet. Please enter details on the maturities considered as short-term in the Notes cell. The amounts entered in this column should be a sub-set of the total MMF data entered in Column 1.</t>
  </si>
  <si>
    <t xml:space="preserve">Government MMFs are those MMFs that invest at least 99.5% of its assets in cash or public debt securities (including repos collateralised by public debt or cash). The maturity threshold for this item is subject to jurisdictions’ judgment and data availability. For example, short-term government MMFs could comprise those government MMFs whose remaining time to maturity is less than or equal to 12 months. </t>
  </si>
  <si>
    <t xml:space="preserve">Note: New columns/notes have been highlighted in yellow for easy reference. </t>
  </si>
  <si>
    <t>Money market funds (MMFs)</t>
  </si>
  <si>
    <t xml:space="preserve">Banks' claims on Other investment funds
</t>
  </si>
  <si>
    <t xml:space="preserve">Banks' liabilities to Other investment funds
</t>
  </si>
  <si>
    <t>NMEG/2021/06-REV3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</si>
</sst>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mmmm\ yyyy"/>
    <numFmt numFmtId="166" formatCode="#,##0.000"/>
    <numFmt numFmtId="167" formatCode="#,##0.0"/>
    <numFmt numFmtId="168" formatCode="#,##0.00000"/>
    <numFmt numFmtId="169" formatCode="#,##0.000000"/>
    <numFmt numFmtId="170" formatCode="_-* #,##0_-;\-* #,##0_-;_-* &quot;-&quot;??_-;_-@_-"/>
    <numFmt numFmtId="171" formatCode="0.000000%"/>
    <numFmt numFmtId="172" formatCode="_(* #,##0_);_(* \(#,##0\);_(* &quot;-&quot;??_);_(@_)"/>
    <numFmt numFmtId="173" formatCode="0.0000"/>
    <numFmt numFmtId="174" formatCode="0.000"/>
  </numFmts>
  <fonts count="90" x14ac:knownFonts="1">
    <font>
      <sz val="11"/>
      <color theme="1"/>
      <name val="Arial"/>
      <family val="2"/>
    </font>
    <font>
      <sz val="10"/>
      <name val="Arial"/>
      <family val="2"/>
    </font>
    <font>
      <sz val="11"/>
      <name val="Arial"/>
      <family val="2"/>
    </font>
    <font>
      <b/>
      <sz val="13"/>
      <color indexed="9"/>
      <name val="Arial"/>
      <family val="2"/>
    </font>
    <font>
      <b/>
      <sz val="10"/>
      <name val="Arial"/>
      <family val="2"/>
    </font>
    <font>
      <sz val="10"/>
      <color indexed="8"/>
      <name val="Arial"/>
      <family val="2"/>
    </font>
    <font>
      <b/>
      <u/>
      <sz val="10"/>
      <name val="Arial"/>
      <family val="2"/>
    </font>
    <font>
      <u/>
      <sz val="10"/>
      <color indexed="12"/>
      <name val="Arial"/>
      <family val="2"/>
    </font>
    <font>
      <b/>
      <sz val="10"/>
      <color indexed="10"/>
      <name val="Arial"/>
      <family val="2"/>
    </font>
    <font>
      <i/>
      <sz val="10"/>
      <name val="Arial"/>
      <family val="2"/>
    </font>
    <font>
      <b/>
      <sz val="11"/>
      <name val="Arial"/>
      <family val="2"/>
    </font>
    <font>
      <i/>
      <sz val="8"/>
      <name val="Arial"/>
      <family val="2"/>
    </font>
    <font>
      <u/>
      <sz val="10"/>
      <color indexed="8"/>
      <name val="Arial"/>
      <family val="2"/>
    </font>
    <font>
      <b/>
      <sz val="10"/>
      <color indexed="8"/>
      <name val="Arial"/>
      <family val="2"/>
    </font>
    <font>
      <i/>
      <sz val="10"/>
      <color indexed="8"/>
      <name val="Arial"/>
      <family val="2"/>
    </font>
    <font>
      <sz val="10"/>
      <color indexed="10"/>
      <name val="Arial"/>
      <family val="2"/>
    </font>
    <font>
      <sz val="12"/>
      <color indexed="56"/>
      <name val="Arial"/>
      <family val="2"/>
    </font>
    <font>
      <sz val="12"/>
      <color indexed="21"/>
      <name val="Arial"/>
      <family val="2"/>
    </font>
    <font>
      <sz val="13"/>
      <color indexed="9"/>
      <name val="Arial"/>
      <family val="2"/>
    </font>
    <font>
      <i/>
      <sz val="13"/>
      <color indexed="9"/>
      <name val="Arial"/>
      <family val="2"/>
    </font>
    <font>
      <sz val="11"/>
      <color indexed="63"/>
      <name val="Arial"/>
      <family val="2"/>
    </font>
    <font>
      <i/>
      <sz val="7"/>
      <name val="Arial"/>
      <family val="2"/>
    </font>
    <font>
      <sz val="7"/>
      <name val="Arial"/>
      <family val="2"/>
    </font>
    <font>
      <sz val="8"/>
      <name val="Arial"/>
      <family val="2"/>
    </font>
    <font>
      <b/>
      <i/>
      <sz val="10"/>
      <name val="Arial"/>
      <family val="2"/>
    </font>
    <font>
      <i/>
      <sz val="11"/>
      <name val="Arial"/>
      <family val="2"/>
    </font>
    <font>
      <sz val="11"/>
      <color theme="1"/>
      <name val="Arial"/>
      <family val="2"/>
    </font>
    <font>
      <u/>
      <sz val="11"/>
      <color theme="10"/>
      <name val="Calibri"/>
      <family val="2"/>
    </font>
    <font>
      <sz val="11"/>
      <color theme="1"/>
      <name val="Calibri"/>
      <family val="2"/>
      <scheme val="minor"/>
    </font>
    <font>
      <b/>
      <sz val="11"/>
      <color theme="1"/>
      <name val="Arial"/>
      <family val="2"/>
    </font>
    <font>
      <sz val="11"/>
      <color rgb="FFFF0000"/>
      <name val="Arial"/>
      <family val="2"/>
    </font>
    <font>
      <b/>
      <sz val="13"/>
      <color theme="0"/>
      <name val="Arial"/>
      <family val="2"/>
    </font>
    <font>
      <sz val="10"/>
      <color theme="1"/>
      <name val="Arial"/>
      <family val="2"/>
    </font>
    <font>
      <b/>
      <sz val="12"/>
      <color theme="1"/>
      <name val="Arial"/>
      <family val="2"/>
    </font>
    <font>
      <sz val="10"/>
      <color rgb="FFFF0000"/>
      <name val="Arial"/>
      <family val="2"/>
    </font>
    <font>
      <b/>
      <sz val="13"/>
      <color rgb="FFFF0000"/>
      <name val="Arial"/>
      <family val="2"/>
    </font>
    <font>
      <u/>
      <sz val="10"/>
      <color theme="0"/>
      <name val="Arial"/>
      <family val="2"/>
    </font>
    <font>
      <b/>
      <sz val="10"/>
      <color rgb="FFFF0000"/>
      <name val="Arial"/>
      <family val="2"/>
    </font>
    <font>
      <b/>
      <sz val="12"/>
      <color theme="3"/>
      <name val="Arial"/>
      <family val="2"/>
    </font>
    <font>
      <b/>
      <sz val="12"/>
      <color theme="5"/>
      <name val="Arial"/>
      <family val="2"/>
    </font>
    <font>
      <b/>
      <sz val="12"/>
      <color theme="2" tint="-0.749992370372631"/>
      <name val="Arial"/>
      <family val="2"/>
    </font>
    <font>
      <b/>
      <sz val="12"/>
      <color theme="6" tint="-0.499984740745262"/>
      <name val="Arial"/>
      <family val="2"/>
    </font>
    <font>
      <b/>
      <sz val="12"/>
      <color theme="9" tint="-0.499984740745262"/>
      <name val="Arial"/>
      <family val="2"/>
    </font>
    <font>
      <b/>
      <sz val="12"/>
      <color theme="7" tint="-0.499984740745262"/>
      <name val="Arial"/>
      <family val="2"/>
    </font>
    <font>
      <b/>
      <sz val="12"/>
      <color theme="8" tint="-0.499984740745262"/>
      <name val="Arial"/>
      <family val="2"/>
    </font>
    <font>
      <i/>
      <sz val="10"/>
      <color theme="1"/>
      <name val="Arial"/>
      <family val="2"/>
    </font>
    <font>
      <b/>
      <sz val="10"/>
      <color theme="1"/>
      <name val="Arial"/>
      <family val="2"/>
    </font>
    <font>
      <sz val="11"/>
      <color theme="1" tint="0.499984740745262"/>
      <name val="Arial"/>
      <family val="2"/>
    </font>
    <font>
      <b/>
      <sz val="11"/>
      <color rgb="FFFF0000"/>
      <name val="Arial"/>
      <family val="2"/>
    </font>
    <font>
      <sz val="10"/>
      <color theme="1"/>
      <name val="Times New Roman"/>
      <family val="1"/>
    </font>
    <font>
      <i/>
      <sz val="11"/>
      <color theme="1"/>
      <name val="Arial"/>
      <family val="2"/>
    </font>
    <font>
      <sz val="10"/>
      <color theme="0" tint="-0.499984740745262"/>
      <name val="Arial"/>
      <family val="2"/>
    </font>
    <font>
      <sz val="10"/>
      <color theme="9"/>
      <name val="Arial"/>
      <family val="2"/>
    </font>
    <font>
      <i/>
      <u/>
      <sz val="11"/>
      <color theme="1"/>
      <name val="Arial"/>
      <family val="2"/>
    </font>
    <font>
      <sz val="10"/>
      <color rgb="FF7030A0"/>
      <name val="Arial"/>
      <family val="2"/>
    </font>
    <font>
      <i/>
      <sz val="10"/>
      <color theme="0" tint="-0.499984740745262"/>
      <name val="Arial"/>
      <family val="2"/>
    </font>
    <font>
      <i/>
      <sz val="11"/>
      <color theme="0" tint="-0.499984740745262"/>
      <name val="Arial"/>
      <family val="2"/>
    </font>
    <font>
      <sz val="12"/>
      <color theme="1"/>
      <name val="Times New Roman"/>
      <family val="1"/>
    </font>
    <font>
      <b/>
      <sz val="12"/>
      <color theme="1"/>
      <name val="Times New Roman"/>
      <family val="1"/>
    </font>
    <font>
      <b/>
      <sz val="12"/>
      <color rgb="FFFFFFFF"/>
      <name val="Times New Roman"/>
      <family val="1"/>
    </font>
    <font>
      <i/>
      <sz val="12"/>
      <color theme="1"/>
      <name val="Times New Roman"/>
      <family val="1"/>
    </font>
    <font>
      <b/>
      <i/>
      <sz val="12"/>
      <color theme="1"/>
      <name val="Times New Roman"/>
      <family val="1"/>
    </font>
    <font>
      <sz val="12"/>
      <color rgb="FFFFFFFF"/>
      <name val="Times New Roman"/>
      <family val="1"/>
    </font>
    <font>
      <sz val="12"/>
      <color rgb="FF000000"/>
      <name val="Times New Roman"/>
      <family val="1"/>
    </font>
    <font>
      <i/>
      <sz val="12"/>
      <color rgb="FF000000"/>
      <name val="Times New Roman"/>
      <family val="1"/>
    </font>
    <font>
      <b/>
      <sz val="12"/>
      <color rgb="FF000000"/>
      <name val="Times New Roman"/>
      <family val="1"/>
    </font>
    <font>
      <b/>
      <i/>
      <sz val="12"/>
      <color rgb="FF000000"/>
      <name val="Times New Roman"/>
      <family val="1"/>
    </font>
    <font>
      <b/>
      <i/>
      <sz val="11"/>
      <color theme="1"/>
      <name val="Arial"/>
      <family val="2"/>
    </font>
    <font>
      <sz val="11"/>
      <color theme="1"/>
      <name val="Calibri"/>
      <family val="2"/>
    </font>
    <font>
      <i/>
      <sz val="11"/>
      <color rgb="FFFF0000"/>
      <name val="Arial"/>
      <family val="2"/>
    </font>
    <font>
      <u/>
      <sz val="10"/>
      <color theme="1"/>
      <name val="Arial"/>
      <family val="2"/>
    </font>
    <font>
      <sz val="10"/>
      <color rgb="FF000000"/>
      <name val="Lucida Console"/>
      <family val="3"/>
    </font>
    <font>
      <sz val="11"/>
      <color indexed="8"/>
      <name val="Calibri"/>
      <family val="2"/>
      <scheme val="minor"/>
    </font>
    <font>
      <b/>
      <sz val="13"/>
      <color rgb="FF00B050"/>
      <name val="Arial"/>
      <family val="2"/>
    </font>
    <font>
      <i/>
      <sz val="10"/>
      <color rgb="FF00B050"/>
      <name val="Arial"/>
      <family val="2"/>
    </font>
    <font>
      <b/>
      <sz val="10"/>
      <color rgb="FF00B050"/>
      <name val="Arial"/>
      <family val="2"/>
    </font>
    <font>
      <b/>
      <sz val="14"/>
      <color rgb="FFFF0000"/>
      <name val="Arial"/>
      <family val="2"/>
    </font>
    <font>
      <sz val="13"/>
      <name val="Arial"/>
      <family val="2"/>
    </font>
    <font>
      <sz val="13"/>
      <color rgb="FFFF0000"/>
      <name val="Arial"/>
      <family val="2"/>
    </font>
    <font>
      <b/>
      <u/>
      <sz val="11"/>
      <color theme="1"/>
      <name val="Arial"/>
      <family val="2"/>
    </font>
    <font>
      <b/>
      <sz val="14"/>
      <color theme="0"/>
      <name val="Arial"/>
      <family val="2"/>
    </font>
    <font>
      <sz val="14"/>
      <color indexed="9"/>
      <name val="Arial"/>
      <family val="2"/>
    </font>
    <font>
      <u/>
      <sz val="14"/>
      <color indexed="12"/>
      <name val="Arial"/>
      <family val="2"/>
    </font>
    <font>
      <b/>
      <sz val="12"/>
      <color theme="9"/>
      <name val="Arial"/>
      <family val="2"/>
    </font>
    <font>
      <b/>
      <sz val="12"/>
      <color theme="7" tint="-0.249977111117893"/>
      <name val="Arial"/>
      <family val="2"/>
    </font>
    <font>
      <sz val="12"/>
      <color theme="7" tint="-0.249977111117893"/>
      <name val="Arial"/>
      <family val="2"/>
    </font>
    <font>
      <b/>
      <sz val="12"/>
      <name val="Times New Roman"/>
      <family val="1"/>
    </font>
    <font>
      <b/>
      <i/>
      <sz val="11"/>
      <color theme="1"/>
      <name val="Calibri"/>
      <family val="2"/>
      <scheme val="minor"/>
    </font>
    <font>
      <b/>
      <sz val="12"/>
      <color rgb="FFFF0000"/>
      <name val="Arial"/>
      <family val="2"/>
    </font>
    <font>
      <b/>
      <sz val="12"/>
      <name val="Arial"/>
      <family val="2"/>
    </font>
  </fonts>
  <fills count="31">
    <fill>
      <patternFill patternType="none"/>
    </fill>
    <fill>
      <patternFill patternType="gray125"/>
    </fill>
    <fill>
      <patternFill patternType="solid">
        <fgColor indexed="9"/>
        <bgColor indexed="64"/>
      </patternFill>
    </fill>
    <fill>
      <patternFill patternType="solid">
        <fgColor rgb="FF001F5C"/>
        <bgColor indexed="64"/>
      </patternFill>
    </fill>
    <fill>
      <patternFill patternType="solid">
        <fgColor theme="0"/>
        <bgColor indexed="64"/>
      </patternFill>
    </fill>
    <fill>
      <patternFill patternType="solid">
        <fgColor theme="3" tint="0.79998168889431442"/>
        <bgColor indexed="64"/>
      </patternFill>
    </fill>
    <fill>
      <patternFill patternType="lightGray">
        <fgColor theme="0" tint="-4.9989318521683403E-2"/>
        <bgColor theme="0" tint="-0.14996795556505021"/>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tint="-0.2499465926084170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4659260841701"/>
        <bgColor indexed="65"/>
      </patternFill>
    </fill>
    <fill>
      <patternFill patternType="solid">
        <fgColor rgb="FFFEECFD"/>
        <bgColor indexed="64"/>
      </patternFill>
    </fill>
    <fill>
      <patternFill patternType="solid">
        <fgColor rgb="FFFFEC7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4F81BD"/>
        <bgColor indexed="64"/>
      </patternFill>
    </fill>
    <fill>
      <patternFill patternType="solid">
        <fgColor rgb="FFDBE5F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3" tint="0.59999389629810485"/>
        <bgColor indexed="64"/>
      </patternFill>
    </fill>
  </fills>
  <borders count="263">
    <border>
      <left/>
      <right/>
      <top/>
      <bottom/>
      <diagonal/>
    </border>
    <border>
      <left/>
      <right/>
      <top style="medium">
        <color indexed="64"/>
      </top>
      <bottom/>
      <diagonal/>
    </border>
    <border>
      <left/>
      <right/>
      <top style="medium">
        <color indexed="64"/>
      </top>
      <bottom style="thin">
        <color indexed="64"/>
      </bottom>
      <diagonal/>
    </border>
    <border>
      <left/>
      <right/>
      <top style="hair">
        <color indexed="64"/>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right/>
      <top style="thin">
        <color indexed="64"/>
      </top>
      <bottom/>
      <diagonal/>
    </border>
    <border>
      <left/>
      <right/>
      <top style="hair">
        <color indexed="64"/>
      </top>
      <bottom/>
      <diagonal/>
    </border>
    <border>
      <left/>
      <right/>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right style="medium">
        <color indexed="64"/>
      </right>
      <top/>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medium">
        <color indexed="64"/>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bottom style="medium">
        <color indexed="64"/>
      </bottom>
      <diagonal/>
    </border>
    <border>
      <left style="medium">
        <color indexed="64"/>
      </left>
      <right style="hair">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style="medium">
        <color indexed="64"/>
      </bottom>
      <diagonal/>
    </border>
    <border>
      <left/>
      <right/>
      <top/>
      <bottom style="thin">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dotted">
        <color indexed="64"/>
      </right>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diagonal/>
    </border>
    <border>
      <left style="thin">
        <color indexed="64"/>
      </left>
      <right style="dotted">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medium">
        <color indexed="64"/>
      </bottom>
      <diagonal/>
    </border>
    <border>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thin">
        <color indexed="64"/>
      </bottom>
      <diagonal/>
    </border>
    <border>
      <left/>
      <right style="hair">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diagonal/>
    </border>
    <border>
      <left style="thin">
        <color indexed="64"/>
      </left>
      <right style="dotted">
        <color indexed="64"/>
      </right>
      <top style="hair">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medium">
        <color indexed="64"/>
      </bottom>
      <diagonal/>
    </border>
    <border>
      <left style="hair">
        <color indexed="64"/>
      </left>
      <right/>
      <top/>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dotted">
        <color indexed="64"/>
      </right>
      <top style="thin">
        <color indexed="64"/>
      </top>
      <bottom style="hair">
        <color indexed="64"/>
      </bottom>
      <diagonal/>
    </border>
    <border>
      <left/>
      <right style="medium">
        <color indexed="64"/>
      </right>
      <top style="medium">
        <color indexed="64"/>
      </top>
      <bottom/>
      <diagonal/>
    </border>
    <border>
      <left style="hair">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hair">
        <color indexed="64"/>
      </right>
      <top/>
      <bottom/>
      <diagonal/>
    </border>
    <border>
      <left style="medium">
        <color indexed="64"/>
      </left>
      <right/>
      <top style="thin">
        <color indexed="64"/>
      </top>
      <bottom/>
      <diagonal/>
    </border>
    <border>
      <left style="thin">
        <color indexed="64"/>
      </left>
      <right style="hair">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hair">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medium">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style="thin">
        <color indexed="64"/>
      </right>
      <top style="hair">
        <color indexed="64"/>
      </top>
      <bottom style="thin">
        <color theme="0" tint="-0.499984740745262"/>
      </bottom>
      <diagonal/>
    </border>
    <border>
      <left/>
      <right style="medium">
        <color indexed="64"/>
      </right>
      <top style="thin">
        <color theme="0" tint="-0.499984740745262"/>
      </top>
      <bottom style="medium">
        <color indexed="64"/>
      </bottom>
      <diagonal/>
    </border>
    <border>
      <left/>
      <right/>
      <top style="thin">
        <color theme="0" tint="-0.499984740745262"/>
      </top>
      <bottom style="medium">
        <color indexed="64"/>
      </bottom>
      <diagonal/>
    </border>
    <border>
      <left style="thin">
        <color indexed="64"/>
      </left>
      <right/>
      <top/>
      <bottom style="thin">
        <color theme="0" tint="-0.499984740745262"/>
      </bottom>
      <diagonal/>
    </border>
    <border>
      <left style="thin">
        <color indexed="64"/>
      </left>
      <right style="hair">
        <color indexed="64"/>
      </right>
      <top/>
      <bottom style="thin">
        <color theme="0" tint="-0.499984740745262"/>
      </bottom>
      <diagonal/>
    </border>
    <border>
      <left style="hair">
        <color indexed="64"/>
      </left>
      <right style="thin">
        <color indexed="64"/>
      </right>
      <top/>
      <bottom style="thin">
        <color theme="0" tint="-0.499984740745262"/>
      </bottom>
      <diagonal/>
    </border>
    <border>
      <left/>
      <right/>
      <top/>
      <bottom style="thin">
        <color theme="0" tint="-0.499984740745262"/>
      </bottom>
      <diagonal/>
    </border>
    <border>
      <left style="thin">
        <color indexed="64"/>
      </left>
      <right/>
      <top style="thin">
        <color theme="0" tint="-0.499984740745262"/>
      </top>
      <bottom style="medium">
        <color indexed="64"/>
      </bottom>
      <diagonal/>
    </border>
    <border>
      <left/>
      <right style="thin">
        <color indexed="64"/>
      </right>
      <top style="thin">
        <color theme="0" tint="-0.499984740745262"/>
      </top>
      <bottom style="medium">
        <color indexed="64"/>
      </bottom>
      <diagonal/>
    </border>
    <border>
      <left style="medium">
        <color indexed="64"/>
      </left>
      <right style="hair">
        <color indexed="64"/>
      </right>
      <top/>
      <bottom style="thin">
        <color theme="0" tint="-0.499984740745262"/>
      </bottom>
      <diagonal/>
    </border>
    <border>
      <left style="medium">
        <color indexed="64"/>
      </left>
      <right/>
      <top style="thin">
        <color theme="0" tint="-0.499984740745262"/>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theme="0" tint="-0.499984740745262"/>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theme="0" tint="-0.499984740745262"/>
      </bottom>
      <diagonal/>
    </border>
    <border>
      <left/>
      <right style="thin">
        <color indexed="64"/>
      </right>
      <top/>
      <bottom style="thin">
        <color theme="0" tint="-0.499984740745262"/>
      </bottom>
      <diagonal/>
    </border>
    <border>
      <left/>
      <right style="medium">
        <color indexed="64"/>
      </right>
      <top/>
      <bottom style="thin">
        <color theme="0" tint="-0.499984740745262"/>
      </bottom>
      <diagonal/>
    </border>
    <border>
      <left style="hair">
        <color indexed="64"/>
      </left>
      <right style="hair">
        <color indexed="64"/>
      </right>
      <top style="hair">
        <color indexed="64"/>
      </top>
      <bottom style="thin">
        <color theme="0" tint="-0.499984740745262"/>
      </bottom>
      <diagonal/>
    </border>
    <border>
      <left/>
      <right style="thin">
        <color indexed="64"/>
      </right>
      <top style="hair">
        <color indexed="64"/>
      </top>
      <bottom style="thin">
        <color theme="0" tint="-0.499984740745262"/>
      </bottom>
      <diagonal/>
    </border>
    <border>
      <left style="hair">
        <color indexed="64"/>
      </left>
      <right style="hair">
        <color indexed="64"/>
      </right>
      <top style="medium">
        <color indexed="64"/>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style="medium">
        <color rgb="FF95B3D7"/>
      </left>
      <right/>
      <top/>
      <bottom style="medium">
        <color rgb="FF95B3D7"/>
      </bottom>
      <diagonal/>
    </border>
    <border>
      <left style="medium">
        <color rgb="FF95B3D7"/>
      </left>
      <right/>
      <top/>
      <bottom/>
      <diagonal/>
    </border>
    <border>
      <left/>
      <right/>
      <top/>
      <bottom style="medium">
        <color rgb="FF95B3D7"/>
      </bottom>
      <diagonal/>
    </border>
    <border>
      <left/>
      <right style="medium">
        <color rgb="FF95B3D7"/>
      </right>
      <top/>
      <bottom style="medium">
        <color rgb="FF95B3D7"/>
      </bottom>
      <diagonal/>
    </border>
    <border>
      <left/>
      <right style="medium">
        <color rgb="FF95B3D7"/>
      </right>
      <top/>
      <bottom/>
      <diagonal/>
    </border>
    <border>
      <left style="medium">
        <color rgb="FF95B3D7"/>
      </left>
      <right/>
      <top style="medium">
        <color rgb="FF4F81BD"/>
      </top>
      <bottom/>
      <diagonal/>
    </border>
    <border>
      <left/>
      <right/>
      <top style="medium">
        <color rgb="FF4F81BD"/>
      </top>
      <bottom/>
      <diagonal/>
    </border>
    <border>
      <left style="medium">
        <color rgb="FF95B3D7"/>
      </left>
      <right/>
      <top style="medium">
        <color rgb="FF95B3D7"/>
      </top>
      <bottom/>
      <diagonal/>
    </border>
    <border>
      <left/>
      <right style="medium">
        <color rgb="FF95B3D7"/>
      </right>
      <top style="medium">
        <color rgb="FF95B3D7"/>
      </top>
      <bottom/>
      <diagonal/>
    </border>
    <border>
      <left/>
      <right/>
      <top style="medium">
        <color rgb="FF95B3D7"/>
      </top>
      <bottom/>
      <diagonal/>
    </border>
    <border>
      <left/>
      <right style="medium">
        <color theme="3" tint="0.59999389629810485"/>
      </right>
      <top/>
      <bottom/>
      <diagonal/>
    </border>
    <border>
      <left/>
      <right style="medium">
        <color theme="3" tint="0.59999389629810485"/>
      </right>
      <top style="medium">
        <color rgb="FF95B3D7"/>
      </top>
      <bottom/>
      <diagonal/>
    </border>
    <border>
      <left/>
      <right style="medium">
        <color theme="3" tint="0.59999389629810485"/>
      </right>
      <top/>
      <bottom style="medium">
        <color theme="3" tint="0.59999389629810485"/>
      </bottom>
      <diagonal/>
    </border>
    <border>
      <left/>
      <right style="medium">
        <color theme="3" tint="0.59999389629810485"/>
      </right>
      <top/>
      <bottom style="medium">
        <color rgb="FF95B3D7"/>
      </bottom>
      <diagonal/>
    </border>
    <border>
      <left style="medium">
        <color indexed="64"/>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rgb="FF95B3D7"/>
      </left>
      <right/>
      <top style="medium">
        <color rgb="FF95B3D7"/>
      </top>
      <bottom style="medium">
        <color rgb="FF95B3D7"/>
      </bottom>
      <diagonal/>
    </border>
    <border>
      <left/>
      <right/>
      <top style="medium">
        <color rgb="FF95B3D7"/>
      </top>
      <bottom style="medium">
        <color rgb="FF95B3D7"/>
      </bottom>
      <diagonal/>
    </border>
    <border>
      <left/>
      <right style="medium">
        <color theme="3" tint="0.59999389629810485"/>
      </right>
      <top style="medium">
        <color rgb="FF95B3D7"/>
      </top>
      <bottom style="medium">
        <color rgb="FF95B3D7"/>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style="medium">
        <color indexed="64"/>
      </left>
      <right style="hair">
        <color indexed="64"/>
      </right>
      <top/>
      <bottom style="thin">
        <color indexed="64"/>
      </bottom>
      <diagonal/>
    </border>
    <border>
      <left style="thin">
        <color indexed="64"/>
      </left>
      <right style="medium">
        <color indexed="64"/>
      </right>
      <top style="hair">
        <color indexed="64"/>
      </top>
      <bottom style="thin">
        <color indexed="64"/>
      </bottom>
      <diagonal/>
    </border>
  </borders>
  <cellStyleXfs count="16">
    <xf numFmtId="0" fontId="0" fillId="0" borderId="0"/>
    <xf numFmtId="0" fontId="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 fillId="0" borderId="0"/>
    <xf numFmtId="0" fontId="26" fillId="0" borderId="0"/>
    <xf numFmtId="0" fontId="1" fillId="0" borderId="0"/>
    <xf numFmtId="0" fontId="1" fillId="0" borderId="0"/>
    <xf numFmtId="0" fontId="28" fillId="0" borderId="0"/>
    <xf numFmtId="9" fontId="26" fillId="0" borderId="0" applyFont="0" applyFill="0" applyBorder="0" applyAlignment="0" applyProtection="0"/>
    <xf numFmtId="9" fontId="1" fillId="0" borderId="0" applyFont="0" applyFill="0" applyBorder="0" applyAlignment="0" applyProtection="0"/>
    <xf numFmtId="0" fontId="32" fillId="0" borderId="0"/>
    <xf numFmtId="0" fontId="28" fillId="0" borderId="0"/>
    <xf numFmtId="0" fontId="28" fillId="0" borderId="0"/>
    <xf numFmtId="0" fontId="28" fillId="0" borderId="0"/>
    <xf numFmtId="164" fontId="26" fillId="0" borderId="0" applyFont="0" applyFill="0" applyBorder="0" applyAlignment="0" applyProtection="0"/>
    <xf numFmtId="0" fontId="72" fillId="0" borderId="0">
      <alignment wrapText="1"/>
    </xf>
  </cellStyleXfs>
  <cellXfs count="2835">
    <xf numFmtId="0" fontId="0" fillId="0" borderId="0" xfId="0"/>
    <xf numFmtId="0" fontId="1" fillId="0" borderId="0" xfId="6" applyProtection="1"/>
    <xf numFmtId="0" fontId="0" fillId="0" borderId="0" xfId="0" applyProtection="1"/>
    <xf numFmtId="0" fontId="0" fillId="0" borderId="0" xfId="0" applyFill="1" applyProtection="1"/>
    <xf numFmtId="0" fontId="31" fillId="0" borderId="0" xfId="0" applyFont="1" applyFill="1" applyAlignment="1" applyProtection="1">
      <alignment horizontal="left" vertical="center" wrapText="1"/>
    </xf>
    <xf numFmtId="0" fontId="9" fillId="0" borderId="1" xfId="0" applyFont="1" applyBorder="1" applyAlignment="1" applyProtection="1">
      <alignment horizontal="center" vertical="center"/>
    </xf>
    <xf numFmtId="0" fontId="0" fillId="0" borderId="0" xfId="0" applyAlignment="1" applyProtection="1">
      <alignment vertical="center"/>
    </xf>
    <xf numFmtId="0" fontId="32" fillId="0" borderId="0" xfId="0" applyFont="1" applyProtection="1"/>
    <xf numFmtId="0" fontId="32" fillId="0" borderId="2" xfId="0" applyFont="1" applyBorder="1" applyAlignment="1" applyProtection="1">
      <alignment horizontal="center" vertical="center" wrapText="1"/>
    </xf>
    <xf numFmtId="0" fontId="10" fillId="2" borderId="0" xfId="4" applyFont="1" applyFill="1" applyBorder="1" applyAlignment="1" applyProtection="1">
      <alignment horizontal="right"/>
    </xf>
    <xf numFmtId="0" fontId="32" fillId="0" borderId="3" xfId="0" applyFont="1" applyBorder="1" applyAlignment="1" applyProtection="1">
      <alignment horizontal="center" vertical="center"/>
    </xf>
    <xf numFmtId="0" fontId="32" fillId="0" borderId="0" xfId="0" applyFont="1" applyFill="1" applyProtection="1"/>
    <xf numFmtId="0" fontId="9" fillId="0" borderId="1" xfId="0" applyFont="1" applyFill="1" applyBorder="1" applyAlignment="1" applyProtection="1">
      <alignment horizontal="center" vertical="center"/>
    </xf>
    <xf numFmtId="0" fontId="31" fillId="3" borderId="0" xfId="0" applyFont="1" applyFill="1" applyAlignment="1" applyProtection="1">
      <alignment horizontal="left" vertical="center"/>
    </xf>
    <xf numFmtId="0" fontId="0" fillId="0" borderId="0" xfId="0" applyBorder="1" applyProtection="1"/>
    <xf numFmtId="0" fontId="32" fillId="0" borderId="0" xfId="4" applyFont="1" applyFill="1" applyBorder="1" applyAlignment="1" applyProtection="1">
      <alignment horizontal="right" vertical="center"/>
    </xf>
    <xf numFmtId="0" fontId="1" fillId="0" borderId="0" xfId="6" applyBorder="1" applyProtection="1"/>
    <xf numFmtId="0" fontId="1" fillId="2" borderId="0" xfId="5" applyFont="1" applyFill="1" applyBorder="1" applyAlignment="1" applyProtection="1">
      <alignment vertical="center"/>
    </xf>
    <xf numFmtId="0" fontId="31" fillId="0" borderId="0" xfId="0" applyFont="1" applyFill="1" applyBorder="1" applyAlignment="1" applyProtection="1">
      <alignment horizontal="left" vertical="center" wrapText="1"/>
    </xf>
    <xf numFmtId="0" fontId="1" fillId="4" borderId="0" xfId="5" applyFont="1" applyFill="1" applyBorder="1" applyAlignment="1" applyProtection="1">
      <alignment horizontal="left" vertical="center"/>
      <protection locked="0"/>
    </xf>
    <xf numFmtId="0" fontId="0" fillId="0" borderId="0" xfId="0" applyFill="1" applyBorder="1" applyProtection="1"/>
    <xf numFmtId="0" fontId="1" fillId="4" borderId="0" xfId="5" applyFont="1" applyFill="1" applyBorder="1" applyAlignment="1" applyProtection="1">
      <alignment horizontal="left" vertical="center"/>
    </xf>
    <xf numFmtId="0" fontId="4" fillId="4" borderId="0" xfId="5" applyFont="1" applyFill="1" applyBorder="1" applyAlignment="1" applyProtection="1">
      <alignment horizontal="left" vertical="center"/>
    </xf>
    <xf numFmtId="0" fontId="32" fillId="0" borderId="0" xfId="0" applyFont="1" applyFill="1" applyAlignment="1" applyProtection="1">
      <alignment vertical="top" wrapText="1"/>
    </xf>
    <xf numFmtId="0" fontId="0" fillId="0" borderId="0" xfId="0" applyFill="1" applyBorder="1" applyAlignment="1" applyProtection="1">
      <alignment vertical="center"/>
    </xf>
    <xf numFmtId="14" fontId="1" fillId="0" borderId="0" xfId="6" applyNumberFormat="1" applyFont="1" applyAlignment="1" applyProtection="1">
      <alignment horizontal="right" vertical="center"/>
    </xf>
    <xf numFmtId="0" fontId="0" fillId="4" borderId="0" xfId="0" applyFill="1" applyProtection="1"/>
    <xf numFmtId="0" fontId="0" fillId="4" borderId="18" xfId="0" applyNumberFormat="1" applyFill="1" applyBorder="1" applyProtection="1">
      <protection locked="0"/>
    </xf>
    <xf numFmtId="0" fontId="1" fillId="2" borderId="0" xfId="5" applyFill="1" applyBorder="1" applyAlignment="1" applyProtection="1">
      <alignment horizontal="left" vertical="center"/>
    </xf>
    <xf numFmtId="0" fontId="32" fillId="0" borderId="0" xfId="0" applyFont="1" applyFill="1" applyAlignment="1" applyProtection="1">
      <alignment horizontal="left" vertical="center"/>
    </xf>
    <xf numFmtId="0" fontId="26" fillId="0" borderId="0" xfId="6" applyFont="1" applyProtection="1"/>
    <xf numFmtId="49" fontId="32" fillId="0" borderId="25" xfId="4" applyNumberFormat="1" applyFont="1" applyFill="1" applyBorder="1" applyAlignment="1" applyProtection="1">
      <alignment horizontal="left" vertical="center"/>
    </xf>
    <xf numFmtId="49" fontId="1" fillId="0" borderId="25" xfId="4" applyNumberFormat="1" applyFont="1" applyFill="1" applyBorder="1" applyAlignment="1" applyProtection="1">
      <alignment horizontal="left" vertical="center"/>
    </xf>
    <xf numFmtId="0" fontId="1" fillId="4" borderId="0" xfId="5" applyFont="1" applyFill="1" applyBorder="1" applyAlignment="1" applyProtection="1">
      <alignment horizontal="left" vertical="top"/>
    </xf>
    <xf numFmtId="0" fontId="0" fillId="0" borderId="0" xfId="0" applyFill="1" applyAlignment="1" applyProtection="1">
      <alignment horizontal="left" vertical="center"/>
    </xf>
    <xf numFmtId="0" fontId="7" fillId="0" borderId="0" xfId="1" quotePrefix="1" applyAlignment="1" applyProtection="1"/>
    <xf numFmtId="0" fontId="34" fillId="0" borderId="0" xfId="0" applyFont="1" applyFill="1" applyAlignment="1" applyProtection="1">
      <alignment horizontal="left" vertical="center"/>
    </xf>
    <xf numFmtId="0" fontId="32" fillId="0" borderId="26" xfId="0" applyFont="1" applyFill="1" applyBorder="1" applyAlignment="1" applyProtection="1">
      <alignment horizontal="center" vertical="center"/>
    </xf>
    <xf numFmtId="0" fontId="32" fillId="0" borderId="27" xfId="0" applyFont="1" applyBorder="1" applyAlignment="1" applyProtection="1">
      <alignment horizontal="center" vertical="center"/>
    </xf>
    <xf numFmtId="0" fontId="30" fillId="0" borderId="0" xfId="0" applyFont="1" applyProtection="1"/>
    <xf numFmtId="0" fontId="35" fillId="0" borderId="0" xfId="0" applyFont="1" applyFill="1" applyAlignment="1" applyProtection="1">
      <alignment horizontal="left" vertical="center" wrapText="1"/>
    </xf>
    <xf numFmtId="0" fontId="34" fillId="0" borderId="0" xfId="0" applyFont="1" applyFill="1" applyProtection="1"/>
    <xf numFmtId="0" fontId="30" fillId="0" borderId="0" xfId="0" applyFont="1" applyFill="1" applyProtection="1"/>
    <xf numFmtId="0" fontId="34" fillId="4" borderId="0" xfId="5" applyFont="1" applyFill="1" applyBorder="1" applyAlignment="1" applyProtection="1">
      <alignment horizontal="left" vertical="center"/>
    </xf>
    <xf numFmtId="0" fontId="30" fillId="0" borderId="0" xfId="0" applyFont="1" applyFill="1" applyAlignment="1" applyProtection="1">
      <alignment horizontal="left" vertical="center"/>
    </xf>
    <xf numFmtId="0" fontId="32" fillId="0" borderId="0" xfId="0" applyFont="1" applyFill="1" applyBorder="1" applyAlignment="1" applyProtection="1">
      <alignment vertical="center" wrapText="1"/>
    </xf>
    <xf numFmtId="0" fontId="36" fillId="0" borderId="0" xfId="1" quotePrefix="1" applyFont="1" applyAlignment="1" applyProtection="1"/>
    <xf numFmtId="0" fontId="11" fillId="0" borderId="0" xfId="0" applyFont="1" applyAlignment="1" applyProtection="1">
      <alignment horizontal="center" vertical="center"/>
    </xf>
    <xf numFmtId="0" fontId="11" fillId="0" borderId="0" xfId="0" applyFont="1" applyAlignment="1" applyProtection="1">
      <alignment horizontal="center"/>
    </xf>
    <xf numFmtId="0" fontId="32" fillId="5" borderId="28" xfId="0" applyFont="1" applyFill="1" applyBorder="1" applyAlignment="1" applyProtection="1">
      <alignment vertical="center" wrapText="1"/>
    </xf>
    <xf numFmtId="0" fontId="32" fillId="5" borderId="25" xfId="0" applyFont="1" applyFill="1" applyBorder="1" applyAlignment="1" applyProtection="1">
      <alignment horizontal="center" vertical="center" wrapText="1"/>
    </xf>
    <xf numFmtId="0" fontId="32" fillId="5" borderId="28" xfId="0" applyFont="1" applyFill="1" applyBorder="1" applyAlignment="1" applyProtection="1">
      <alignment horizontal="center" vertical="center"/>
    </xf>
    <xf numFmtId="0" fontId="34" fillId="5" borderId="28" xfId="0" applyFont="1" applyFill="1" applyBorder="1" applyAlignment="1" applyProtection="1">
      <alignment horizontal="center" vertical="center"/>
    </xf>
    <xf numFmtId="0" fontId="32" fillId="5" borderId="29" xfId="0" applyFont="1" applyFill="1" applyBorder="1" applyAlignment="1" applyProtection="1">
      <alignment vertical="center" wrapText="1"/>
    </xf>
    <xf numFmtId="0" fontId="9" fillId="0" borderId="0" xfId="0" applyFont="1" applyFill="1" applyBorder="1" applyAlignment="1" applyProtection="1">
      <alignment horizontal="center" vertical="center"/>
    </xf>
    <xf numFmtId="0" fontId="32" fillId="0" borderId="0" xfId="0" applyFont="1" applyFill="1" applyBorder="1" applyProtection="1"/>
    <xf numFmtId="3" fontId="11" fillId="0" borderId="0" xfId="0" applyNumberFormat="1" applyFont="1" applyFill="1" applyBorder="1" applyAlignment="1" applyProtection="1">
      <alignment horizontal="center" vertical="center"/>
    </xf>
    <xf numFmtId="0" fontId="1" fillId="0" borderId="0" xfId="5" applyFont="1" applyFill="1" applyBorder="1" applyAlignment="1" applyProtection="1">
      <alignment horizontal="left" vertical="center"/>
    </xf>
    <xf numFmtId="0" fontId="32"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32" fillId="0" borderId="0" xfId="0" applyFont="1" applyFill="1" applyBorder="1" applyAlignment="1" applyProtection="1">
      <alignment vertical="top" wrapText="1"/>
    </xf>
    <xf numFmtId="0" fontId="9" fillId="0" borderId="2" xfId="0" applyFont="1" applyFill="1" applyBorder="1" applyAlignment="1" applyProtection="1">
      <alignment horizontal="center" vertical="center"/>
    </xf>
    <xf numFmtId="0" fontId="32" fillId="5" borderId="28" xfId="0" applyFont="1" applyFill="1" applyBorder="1" applyAlignment="1" applyProtection="1">
      <alignment horizontal="center" vertical="center" wrapText="1"/>
    </xf>
    <xf numFmtId="3" fontId="32" fillId="0" borderId="31" xfId="0" applyNumberFormat="1" applyFont="1" applyFill="1" applyBorder="1" applyAlignment="1" applyProtection="1">
      <alignment horizontal="right" vertical="center"/>
      <protection locked="0"/>
    </xf>
    <xf numFmtId="0" fontId="37" fillId="0" borderId="0" xfId="0" applyFont="1" applyFill="1" applyBorder="1" applyProtection="1"/>
    <xf numFmtId="0" fontId="8" fillId="0" borderId="0" xfId="0" applyFont="1" applyAlignment="1" applyProtection="1"/>
    <xf numFmtId="0" fontId="31" fillId="3" borderId="0" xfId="0" applyFont="1" applyFill="1" applyAlignment="1" applyProtection="1">
      <alignment vertical="center"/>
    </xf>
    <xf numFmtId="0" fontId="32" fillId="0" borderId="0" xfId="0" quotePrefix="1" applyFont="1" applyFill="1" applyAlignment="1" applyProtection="1">
      <alignment horizontal="left" vertical="center"/>
    </xf>
    <xf numFmtId="0" fontId="32" fillId="0" borderId="0" xfId="0" quotePrefix="1" applyFont="1" applyFill="1" applyProtection="1"/>
    <xf numFmtId="0" fontId="2" fillId="4" borderId="0" xfId="5" applyFont="1" applyFill="1" applyBorder="1" applyAlignment="1" applyProtection="1">
      <alignment horizontal="left" vertical="center"/>
      <protection locked="0"/>
    </xf>
    <xf numFmtId="0" fontId="2" fillId="4" borderId="0" xfId="5" applyFont="1" applyFill="1" applyBorder="1" applyAlignment="1" applyProtection="1">
      <alignment horizontal="left" vertical="top"/>
    </xf>
    <xf numFmtId="0" fontId="30" fillId="4" borderId="0" xfId="5" applyFont="1" applyFill="1" applyBorder="1" applyAlignment="1" applyProtection="1">
      <alignment horizontal="left" vertical="top"/>
    </xf>
    <xf numFmtId="0" fontId="2" fillId="0" borderId="0" xfId="5" applyFont="1" applyFill="1" applyBorder="1" applyAlignment="1" applyProtection="1">
      <alignment horizontal="left" vertical="top"/>
    </xf>
    <xf numFmtId="0" fontId="2" fillId="4" borderId="0" xfId="5" applyFont="1" applyFill="1" applyBorder="1" applyAlignment="1" applyProtection="1">
      <alignment horizontal="left" vertical="center"/>
    </xf>
    <xf numFmtId="0" fontId="5" fillId="0" borderId="40" xfId="0" applyFont="1" applyBorder="1" applyAlignment="1" applyProtection="1">
      <alignment horizontal="center" vertical="center" wrapText="1"/>
    </xf>
    <xf numFmtId="0" fontId="32" fillId="0" borderId="27" xfId="0" applyFont="1" applyFill="1" applyBorder="1" applyAlignment="1" applyProtection="1">
      <alignment horizontal="center" vertical="center"/>
    </xf>
    <xf numFmtId="0" fontId="32" fillId="0" borderId="3" xfId="0" applyFont="1" applyFill="1" applyBorder="1" applyAlignment="1" applyProtection="1">
      <alignment horizontal="center" vertical="center"/>
    </xf>
    <xf numFmtId="0" fontId="32" fillId="0" borderId="2"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wrapText="1"/>
    </xf>
    <xf numFmtId="0" fontId="32" fillId="0" borderId="41"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32" fillId="0" borderId="43" xfId="0" applyFont="1" applyFill="1" applyBorder="1" applyAlignment="1" applyProtection="1">
      <alignment horizontal="center" vertical="center"/>
    </xf>
    <xf numFmtId="0" fontId="32" fillId="0" borderId="44" xfId="0" applyFont="1" applyFill="1" applyBorder="1" applyAlignment="1" applyProtection="1">
      <alignment horizontal="center" vertical="center" wrapText="1"/>
    </xf>
    <xf numFmtId="0" fontId="5" fillId="0" borderId="45" xfId="0" applyFont="1" applyFill="1" applyBorder="1" applyAlignment="1" applyProtection="1">
      <alignment horizontal="center" vertical="center" wrapText="1"/>
    </xf>
    <xf numFmtId="0" fontId="11" fillId="0" borderId="0" xfId="0" applyFont="1" applyBorder="1" applyAlignment="1" applyProtection="1">
      <alignment horizontal="center"/>
    </xf>
    <xf numFmtId="0" fontId="32" fillId="7" borderId="47" xfId="0" applyFont="1" applyFill="1" applyBorder="1" applyAlignment="1" applyProtection="1">
      <alignment horizontal="left" vertical="top" wrapText="1"/>
    </xf>
    <xf numFmtId="0" fontId="38" fillId="0" borderId="0" xfId="0" applyFont="1" applyProtection="1"/>
    <xf numFmtId="0" fontId="39" fillId="0" borderId="0" xfId="0" applyFont="1" applyProtection="1"/>
    <xf numFmtId="0" fontId="40" fillId="0" borderId="0" xfId="0" applyFont="1" applyProtection="1"/>
    <xf numFmtId="0" fontId="41" fillId="0" borderId="0" xfId="0" applyFont="1" applyProtection="1"/>
    <xf numFmtId="0" fontId="8" fillId="0" borderId="0" xfId="0" applyFont="1" applyBorder="1" applyAlignment="1" applyProtection="1">
      <alignment vertical="center" wrapText="1"/>
    </xf>
    <xf numFmtId="0" fontId="9" fillId="0" borderId="40" xfId="0" applyFont="1" applyBorder="1" applyAlignment="1" applyProtection="1">
      <alignment horizontal="center" vertical="center" wrapText="1"/>
    </xf>
    <xf numFmtId="0" fontId="8" fillId="0" borderId="53" xfId="0" applyFont="1" applyFill="1" applyBorder="1" applyAlignment="1" applyProtection="1">
      <alignment vertical="center" wrapText="1"/>
    </xf>
    <xf numFmtId="0" fontId="43" fillId="0" borderId="0" xfId="0" applyFont="1" applyProtection="1"/>
    <xf numFmtId="0" fontId="44" fillId="0" borderId="0" xfId="0" applyFont="1" applyProtection="1"/>
    <xf numFmtId="0" fontId="32" fillId="8" borderId="57" xfId="0" quotePrefix="1" applyFont="1" applyFill="1" applyBorder="1" applyAlignment="1" applyProtection="1">
      <alignment horizontal="center" vertical="center" wrapText="1"/>
    </xf>
    <xf numFmtId="0" fontId="32" fillId="8" borderId="58" xfId="0" quotePrefix="1" applyFont="1" applyFill="1" applyBorder="1" applyAlignment="1" applyProtection="1">
      <alignment horizontal="center" vertical="center" wrapText="1"/>
    </xf>
    <xf numFmtId="0" fontId="32" fillId="8" borderId="59" xfId="0" quotePrefix="1" applyFont="1" applyFill="1" applyBorder="1" applyAlignment="1" applyProtection="1">
      <alignment horizontal="center" vertical="center" wrapText="1"/>
    </xf>
    <xf numFmtId="0" fontId="32" fillId="9" borderId="25" xfId="0" applyFont="1" applyFill="1" applyBorder="1" applyAlignment="1" applyProtection="1">
      <alignment vertical="center" wrapText="1"/>
    </xf>
    <xf numFmtId="0" fontId="0" fillId="9" borderId="25" xfId="0" applyFill="1" applyBorder="1" applyProtection="1"/>
    <xf numFmtId="0" fontId="32" fillId="9" borderId="25" xfId="0" quotePrefix="1" applyFont="1" applyFill="1" applyBorder="1" applyAlignment="1" applyProtection="1">
      <alignment vertical="center" wrapText="1"/>
    </xf>
    <xf numFmtId="0" fontId="32" fillId="9" borderId="60" xfId="0" applyFont="1" applyFill="1" applyBorder="1" applyAlignment="1" applyProtection="1">
      <alignment vertical="center" wrapText="1"/>
    </xf>
    <xf numFmtId="0" fontId="0" fillId="9" borderId="60" xfId="0" applyFill="1" applyBorder="1" applyProtection="1"/>
    <xf numFmtId="0" fontId="32" fillId="9" borderId="0" xfId="0" quotePrefix="1" applyFont="1" applyFill="1" applyBorder="1" applyAlignment="1" applyProtection="1">
      <alignment vertical="center" wrapText="1"/>
    </xf>
    <xf numFmtId="0" fontId="32" fillId="9" borderId="61" xfId="0" quotePrefix="1" applyFont="1" applyFill="1" applyBorder="1" applyAlignment="1" applyProtection="1">
      <alignment vertical="center" wrapText="1"/>
    </xf>
    <xf numFmtId="0" fontId="32" fillId="9" borderId="27" xfId="0" quotePrefix="1" applyFont="1" applyFill="1" applyBorder="1" applyAlignment="1" applyProtection="1">
      <alignment vertical="center" wrapText="1"/>
    </xf>
    <xf numFmtId="0" fontId="32" fillId="9" borderId="62" xfId="0" quotePrefix="1" applyFont="1" applyFill="1" applyBorder="1" applyAlignment="1" applyProtection="1">
      <alignment vertical="center" wrapText="1"/>
    </xf>
    <xf numFmtId="0" fontId="32" fillId="10" borderId="25" xfId="0" quotePrefix="1" applyFont="1" applyFill="1" applyBorder="1" applyAlignment="1" applyProtection="1">
      <alignment vertical="center" wrapText="1"/>
    </xf>
    <xf numFmtId="0" fontId="32" fillId="10" borderId="27" xfId="0" quotePrefix="1" applyFont="1" applyFill="1" applyBorder="1" applyAlignment="1" applyProtection="1">
      <alignment vertical="center" wrapText="1"/>
    </xf>
    <xf numFmtId="0" fontId="31" fillId="0" borderId="0" xfId="0" applyFont="1" applyFill="1" applyAlignment="1" applyProtection="1">
      <alignment vertical="center"/>
    </xf>
    <xf numFmtId="0" fontId="32" fillId="0" borderId="61" xfId="0" applyFont="1" applyFill="1" applyBorder="1" applyAlignment="1" applyProtection="1">
      <alignment vertical="center" wrapText="1"/>
    </xf>
    <xf numFmtId="0" fontId="45" fillId="0" borderId="203" xfId="0" applyFont="1" applyFill="1" applyBorder="1" applyAlignment="1" applyProtection="1">
      <alignment horizontal="center" vertical="center" wrapText="1"/>
    </xf>
    <xf numFmtId="3" fontId="32" fillId="0" borderId="27" xfId="0" applyNumberFormat="1" applyFont="1" applyFill="1" applyBorder="1" applyAlignment="1" applyProtection="1">
      <alignment horizontal="right" vertical="center"/>
      <protection locked="0"/>
    </xf>
    <xf numFmtId="3" fontId="32" fillId="0" borderId="21" xfId="0" applyNumberFormat="1" applyFont="1" applyFill="1" applyBorder="1" applyAlignment="1" applyProtection="1">
      <alignment horizontal="right" vertical="center"/>
      <protection locked="0"/>
    </xf>
    <xf numFmtId="3" fontId="32" fillId="0" borderId="63" xfId="0" applyNumberFormat="1" applyFont="1" applyFill="1" applyBorder="1" applyAlignment="1" applyProtection="1">
      <alignment horizontal="right" vertical="center"/>
      <protection locked="0"/>
    </xf>
    <xf numFmtId="3" fontId="32" fillId="0" borderId="22" xfId="0" applyNumberFormat="1" applyFont="1" applyFill="1" applyBorder="1" applyAlignment="1" applyProtection="1">
      <alignment horizontal="right" vertical="center"/>
      <protection locked="0"/>
    </xf>
    <xf numFmtId="3" fontId="32" fillId="0" borderId="64" xfId="0" applyNumberFormat="1" applyFont="1" applyFill="1" applyBorder="1" applyAlignment="1" applyProtection="1">
      <alignment horizontal="right" vertical="center"/>
      <protection locked="0"/>
    </xf>
    <xf numFmtId="3" fontId="32" fillId="0" borderId="58" xfId="0" applyNumberFormat="1" applyFont="1" applyFill="1" applyBorder="1" applyAlignment="1" applyProtection="1">
      <alignment horizontal="right" vertical="center"/>
      <protection locked="0"/>
    </xf>
    <xf numFmtId="3" fontId="32" fillId="0" borderId="59" xfId="0" applyNumberFormat="1" applyFont="1" applyFill="1" applyBorder="1" applyAlignment="1" applyProtection="1">
      <alignment horizontal="right" vertical="center"/>
      <protection locked="0"/>
    </xf>
    <xf numFmtId="49" fontId="32" fillId="0" borderId="2" xfId="0" applyNumberFormat="1" applyFont="1" applyFill="1" applyBorder="1" applyAlignment="1" applyProtection="1">
      <alignment horizontal="left" vertical="top" wrapText="1"/>
      <protection locked="0"/>
    </xf>
    <xf numFmtId="49" fontId="32" fillId="0" borderId="17" xfId="0" applyNumberFormat="1" applyFont="1" applyFill="1" applyBorder="1" applyAlignment="1" applyProtection="1">
      <alignment horizontal="left" vertical="top" wrapText="1"/>
      <protection locked="0"/>
    </xf>
    <xf numFmtId="49" fontId="32" fillId="0" borderId="65" xfId="0" applyNumberFormat="1" applyFont="1" applyFill="1" applyBorder="1" applyAlignment="1" applyProtection="1">
      <alignment horizontal="left" vertical="top" wrapText="1"/>
      <protection locked="0"/>
    </xf>
    <xf numFmtId="49" fontId="32" fillId="0" borderId="40" xfId="0" applyNumberFormat="1" applyFont="1" applyFill="1" applyBorder="1" applyAlignment="1" applyProtection="1">
      <alignment horizontal="left" vertical="top" wrapText="1"/>
      <protection locked="0"/>
    </xf>
    <xf numFmtId="49" fontId="32" fillId="0" borderId="66" xfId="0" applyNumberFormat="1" applyFont="1" applyFill="1" applyBorder="1" applyAlignment="1" applyProtection="1">
      <alignment horizontal="left" vertical="top" wrapText="1"/>
      <protection locked="0"/>
    </xf>
    <xf numFmtId="49" fontId="32" fillId="0" borderId="67" xfId="0" applyNumberFormat="1" applyFont="1" applyFill="1" applyBorder="1" applyAlignment="1" applyProtection="1">
      <alignment horizontal="left" vertical="top" wrapText="1"/>
      <protection locked="0"/>
    </xf>
    <xf numFmtId="0" fontId="11" fillId="11" borderId="204" xfId="0" applyFont="1" applyFill="1" applyBorder="1" applyAlignment="1" applyProtection="1">
      <alignment horizontal="center" vertical="center" wrapText="1"/>
    </xf>
    <xf numFmtId="0" fontId="31" fillId="3" borderId="0" xfId="0" applyFont="1" applyFill="1" applyBorder="1" applyAlignment="1" applyProtection="1">
      <alignment vertical="center"/>
    </xf>
    <xf numFmtId="0" fontId="8" fillId="0" borderId="0" xfId="0" applyFont="1" applyBorder="1" applyAlignment="1" applyProtection="1"/>
    <xf numFmtId="0" fontId="32" fillId="0" borderId="0" xfId="0" applyFont="1" applyBorder="1" applyProtection="1"/>
    <xf numFmtId="3" fontId="32" fillId="0" borderId="30" xfId="0" applyNumberFormat="1" applyFont="1" applyFill="1" applyBorder="1" applyAlignment="1" applyProtection="1">
      <alignment horizontal="right" vertical="center"/>
      <protection locked="0"/>
    </xf>
    <xf numFmtId="3" fontId="32" fillId="0" borderId="68" xfId="0" applyNumberFormat="1" applyFont="1" applyFill="1" applyBorder="1" applyAlignment="1" applyProtection="1">
      <alignment horizontal="right" vertical="center"/>
      <protection locked="0"/>
    </xf>
    <xf numFmtId="49" fontId="32" fillId="0" borderId="36" xfId="0" applyNumberFormat="1" applyFont="1" applyFill="1" applyBorder="1" applyAlignment="1" applyProtection="1">
      <alignment horizontal="left" vertical="top" wrapText="1"/>
      <protection locked="0"/>
    </xf>
    <xf numFmtId="49" fontId="32" fillId="0" borderId="38" xfId="0" applyNumberFormat="1" applyFont="1" applyFill="1" applyBorder="1" applyAlignment="1" applyProtection="1">
      <alignment horizontal="left" vertical="top" wrapText="1"/>
      <protection locked="0"/>
    </xf>
    <xf numFmtId="0" fontId="32" fillId="0" borderId="69" xfId="0" applyFont="1" applyFill="1" applyBorder="1" applyProtection="1"/>
    <xf numFmtId="0" fontId="8" fillId="0" borderId="0" xfId="0" applyFont="1" applyFill="1" applyAlignment="1" applyProtection="1"/>
    <xf numFmtId="0" fontId="9" fillId="0" borderId="2" xfId="0" applyFont="1" applyFill="1" applyBorder="1" applyAlignment="1" applyProtection="1">
      <alignment horizontal="center" vertical="center" wrapText="1"/>
    </xf>
    <xf numFmtId="0" fontId="32" fillId="0" borderId="60" xfId="0" applyFont="1" applyFill="1" applyBorder="1" applyAlignment="1" applyProtection="1">
      <alignment vertical="center" wrapText="1"/>
    </xf>
    <xf numFmtId="0" fontId="32" fillId="0" borderId="25" xfId="0" applyFont="1" applyFill="1" applyBorder="1" applyAlignment="1" applyProtection="1">
      <alignment vertical="center" wrapText="1"/>
    </xf>
    <xf numFmtId="0" fontId="32" fillId="0" borderId="62" xfId="0" applyFont="1" applyFill="1" applyBorder="1" applyAlignment="1" applyProtection="1">
      <alignment vertical="center" wrapText="1"/>
    </xf>
    <xf numFmtId="3" fontId="32" fillId="0" borderId="70" xfId="0" applyNumberFormat="1" applyFont="1" applyFill="1" applyBorder="1" applyAlignment="1" applyProtection="1">
      <alignment horizontal="right" vertical="center"/>
      <protection locked="0"/>
    </xf>
    <xf numFmtId="3" fontId="32" fillId="0" borderId="71" xfId="0" applyNumberFormat="1" applyFont="1" applyFill="1" applyBorder="1" applyAlignment="1" applyProtection="1">
      <alignment horizontal="right" vertical="center"/>
      <protection locked="0"/>
    </xf>
    <xf numFmtId="3" fontId="32" fillId="0" borderId="32" xfId="0" applyNumberFormat="1" applyFont="1" applyFill="1" applyBorder="1" applyAlignment="1" applyProtection="1">
      <alignment horizontal="right" vertical="center"/>
      <protection locked="0"/>
    </xf>
    <xf numFmtId="3" fontId="32" fillId="0" borderId="72" xfId="0" applyNumberFormat="1" applyFont="1" applyFill="1" applyBorder="1" applyAlignment="1" applyProtection="1">
      <alignment horizontal="right" vertical="center"/>
      <protection locked="0"/>
    </xf>
    <xf numFmtId="3" fontId="32" fillId="0" borderId="34" xfId="0" applyNumberFormat="1" applyFont="1" applyFill="1" applyBorder="1" applyAlignment="1" applyProtection="1">
      <alignment horizontal="right" vertical="center"/>
      <protection locked="0"/>
    </xf>
    <xf numFmtId="49" fontId="32" fillId="0" borderId="73" xfId="0" applyNumberFormat="1" applyFont="1" applyFill="1" applyBorder="1" applyAlignment="1" applyProtection="1">
      <alignment horizontal="left" vertical="top" wrapText="1"/>
      <protection locked="0"/>
    </xf>
    <xf numFmtId="0" fontId="9" fillId="0" borderId="2" xfId="0" applyFont="1" applyBorder="1" applyAlignment="1" applyProtection="1">
      <alignment horizontal="center" vertical="center" wrapText="1"/>
    </xf>
    <xf numFmtId="0" fontId="32" fillId="0" borderId="0" xfId="0" applyFont="1" applyFill="1" applyBorder="1" applyAlignment="1" applyProtection="1">
      <alignment horizontal="center" vertical="center"/>
    </xf>
    <xf numFmtId="3" fontId="32" fillId="0" borderId="75" xfId="0" applyNumberFormat="1" applyFont="1" applyFill="1" applyBorder="1" applyAlignment="1" applyProtection="1">
      <alignment horizontal="right" vertical="center"/>
      <protection locked="0"/>
    </xf>
    <xf numFmtId="3" fontId="32" fillId="0" borderId="76" xfId="0" applyNumberFormat="1" applyFont="1" applyFill="1" applyBorder="1" applyAlignment="1" applyProtection="1">
      <alignment horizontal="right" vertical="center"/>
      <protection locked="0"/>
    </xf>
    <xf numFmtId="3" fontId="32" fillId="0" borderId="24" xfId="0" applyNumberFormat="1" applyFont="1" applyFill="1" applyBorder="1" applyAlignment="1" applyProtection="1">
      <alignment horizontal="right" vertical="center"/>
      <protection locked="0"/>
    </xf>
    <xf numFmtId="0" fontId="45" fillId="0" borderId="41" xfId="0" applyFont="1" applyFill="1" applyBorder="1" applyAlignment="1" applyProtection="1">
      <alignment horizontal="left" vertical="center"/>
    </xf>
    <xf numFmtId="0" fontId="32" fillId="0" borderId="77" xfId="0" applyFont="1" applyFill="1" applyBorder="1" applyAlignment="1" applyProtection="1">
      <alignment horizontal="left" vertical="center"/>
    </xf>
    <xf numFmtId="0" fontId="45" fillId="0" borderId="78" xfId="0" applyFont="1" applyFill="1" applyBorder="1" applyAlignment="1" applyProtection="1">
      <alignment horizontal="left" vertical="center"/>
    </xf>
    <xf numFmtId="3" fontId="32" fillId="0" borderId="79" xfId="0" applyNumberFormat="1" applyFont="1" applyFill="1" applyBorder="1" applyAlignment="1" applyProtection="1">
      <alignment horizontal="right" vertical="center"/>
      <protection locked="0"/>
    </xf>
    <xf numFmtId="3" fontId="32" fillId="0" borderId="48" xfId="0" applyNumberFormat="1" applyFont="1" applyFill="1" applyBorder="1" applyAlignment="1" applyProtection="1">
      <alignment horizontal="right" vertical="center"/>
      <protection locked="0"/>
    </xf>
    <xf numFmtId="0" fontId="45" fillId="0" borderId="77" xfId="0" applyFont="1" applyFill="1" applyBorder="1" applyAlignment="1" applyProtection="1">
      <alignment horizontal="left" vertical="center"/>
    </xf>
    <xf numFmtId="3" fontId="32" fillId="0" borderId="80" xfId="0" applyNumberFormat="1" applyFont="1" applyFill="1" applyBorder="1" applyAlignment="1" applyProtection="1">
      <alignment horizontal="right" vertical="center"/>
      <protection locked="0"/>
    </xf>
    <xf numFmtId="3" fontId="32" fillId="0" borderId="46" xfId="0" applyNumberFormat="1" applyFont="1" applyFill="1" applyBorder="1" applyAlignment="1" applyProtection="1">
      <alignment horizontal="right" vertical="center"/>
      <protection locked="0"/>
    </xf>
    <xf numFmtId="3" fontId="32" fillId="0" borderId="81" xfId="0" applyNumberFormat="1" applyFont="1" applyFill="1" applyBorder="1" applyAlignment="1" applyProtection="1">
      <alignment horizontal="right" vertical="center"/>
      <protection locked="0"/>
    </xf>
    <xf numFmtId="0" fontId="9" fillId="0" borderId="28"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28" xfId="0" applyFont="1" applyBorder="1" applyAlignment="1" applyProtection="1">
      <alignment horizontal="center" vertical="center" wrapText="1"/>
    </xf>
    <xf numFmtId="0" fontId="9" fillId="0" borderId="28" xfId="0" applyFont="1" applyBorder="1" applyAlignment="1" applyProtection="1">
      <alignment horizontal="center" vertical="center"/>
    </xf>
    <xf numFmtId="0" fontId="32" fillId="7" borderId="83" xfId="0" applyFont="1" applyFill="1" applyBorder="1" applyAlignment="1" applyProtection="1">
      <alignment horizontal="left" vertical="top" wrapText="1"/>
    </xf>
    <xf numFmtId="0" fontId="5" fillId="0" borderId="58"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4" fillId="7" borderId="92" xfId="0" applyFont="1" applyFill="1" applyBorder="1" applyAlignment="1" applyProtection="1">
      <alignment horizontal="left" vertical="center" wrapText="1"/>
    </xf>
    <xf numFmtId="3" fontId="32" fillId="0" borderId="93" xfId="0" applyNumberFormat="1" applyFont="1" applyFill="1" applyBorder="1" applyAlignment="1" applyProtection="1">
      <alignment horizontal="right" vertical="center"/>
      <protection locked="0"/>
    </xf>
    <xf numFmtId="3" fontId="32" fillId="0" borderId="14" xfId="0" applyNumberFormat="1" applyFont="1" applyFill="1" applyBorder="1" applyAlignment="1" applyProtection="1">
      <alignment horizontal="right" vertical="center"/>
      <protection locked="0"/>
    </xf>
    <xf numFmtId="3" fontId="32" fillId="0" borderId="94" xfId="0" applyNumberFormat="1" applyFont="1" applyFill="1" applyBorder="1" applyAlignment="1" applyProtection="1">
      <alignment horizontal="right" vertical="center"/>
      <protection locked="0"/>
    </xf>
    <xf numFmtId="3" fontId="32" fillId="0" borderId="95" xfId="0" applyNumberFormat="1" applyFont="1" applyFill="1" applyBorder="1" applyAlignment="1" applyProtection="1">
      <alignment horizontal="right" vertical="center"/>
      <protection locked="0"/>
    </xf>
    <xf numFmtId="3" fontId="32" fillId="0" borderId="96" xfId="0" applyNumberFormat="1" applyFont="1" applyFill="1" applyBorder="1" applyAlignment="1" applyProtection="1">
      <alignment horizontal="right" vertical="center"/>
      <protection locked="0"/>
    </xf>
    <xf numFmtId="3" fontId="32" fillId="0" borderId="7" xfId="0" applyNumberFormat="1" applyFont="1" applyFill="1" applyBorder="1" applyAlignment="1" applyProtection="1">
      <alignment horizontal="right" vertical="center"/>
      <protection locked="0"/>
    </xf>
    <xf numFmtId="3" fontId="32" fillId="0" borderId="50" xfId="0" applyNumberFormat="1" applyFont="1" applyFill="1" applyBorder="1" applyAlignment="1" applyProtection="1">
      <alignment horizontal="right" vertical="center"/>
      <protection locked="0"/>
    </xf>
    <xf numFmtId="3" fontId="32" fillId="0" borderId="12" xfId="0" applyNumberFormat="1" applyFont="1" applyFill="1" applyBorder="1" applyAlignment="1" applyProtection="1">
      <alignment horizontal="right" vertical="center"/>
      <protection locked="0"/>
    </xf>
    <xf numFmtId="3" fontId="32" fillId="0" borderId="9" xfId="0" applyNumberFormat="1" applyFont="1" applyFill="1" applyBorder="1" applyAlignment="1" applyProtection="1">
      <alignment horizontal="right" vertical="center"/>
      <protection locked="0"/>
    </xf>
    <xf numFmtId="3" fontId="32" fillId="0" borderId="97" xfId="0" applyNumberFormat="1" applyFont="1" applyFill="1" applyBorder="1" applyAlignment="1" applyProtection="1">
      <alignment horizontal="right" vertical="center"/>
      <protection locked="0"/>
    </xf>
    <xf numFmtId="3" fontId="32" fillId="0" borderId="98" xfId="0" applyNumberFormat="1" applyFont="1" applyFill="1" applyBorder="1" applyAlignment="1" applyProtection="1">
      <alignment horizontal="right" vertical="center"/>
      <protection locked="0"/>
    </xf>
    <xf numFmtId="3" fontId="32" fillId="0" borderId="99" xfId="0" applyNumberFormat="1" applyFont="1" applyFill="1" applyBorder="1" applyAlignment="1" applyProtection="1">
      <alignment horizontal="right" vertical="center"/>
      <protection locked="0"/>
    </xf>
    <xf numFmtId="0" fontId="32" fillId="0" borderId="104" xfId="0" applyNumberFormat="1" applyFont="1" applyFill="1" applyBorder="1" applyAlignment="1" applyProtection="1">
      <alignment horizontal="left" vertical="top" wrapText="1"/>
      <protection locked="0"/>
    </xf>
    <xf numFmtId="0" fontId="32" fillId="0" borderId="66" xfId="0" applyNumberFormat="1" applyFont="1" applyFill="1" applyBorder="1" applyAlignment="1" applyProtection="1">
      <alignment horizontal="left" vertical="top" wrapText="1"/>
      <protection locked="0"/>
    </xf>
    <xf numFmtId="0" fontId="32" fillId="0" borderId="105" xfId="0" applyNumberFormat="1" applyFont="1" applyFill="1" applyBorder="1" applyAlignment="1" applyProtection="1">
      <alignment horizontal="left" vertical="top" wrapText="1"/>
      <protection locked="0"/>
    </xf>
    <xf numFmtId="0" fontId="32" fillId="0" borderId="106" xfId="0" applyNumberFormat="1" applyFont="1" applyFill="1" applyBorder="1" applyAlignment="1" applyProtection="1">
      <alignment horizontal="left" vertical="top" wrapText="1"/>
      <protection locked="0"/>
    </xf>
    <xf numFmtId="0" fontId="32" fillId="0" borderId="13" xfId="0" applyFont="1" applyFill="1" applyBorder="1" applyAlignment="1" applyProtection="1">
      <alignment horizontal="center" vertical="center" wrapText="1"/>
    </xf>
    <xf numFmtId="0" fontId="32" fillId="0" borderId="24"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108" xfId="0" applyFont="1" applyFill="1" applyBorder="1" applyAlignment="1" applyProtection="1">
      <alignment horizontal="center" vertical="center" wrapText="1"/>
    </xf>
    <xf numFmtId="0" fontId="46" fillId="0" borderId="109" xfId="0" applyFont="1" applyFill="1" applyBorder="1" applyAlignment="1" applyProtection="1">
      <alignment horizontal="left" vertical="center" wrapText="1"/>
    </xf>
    <xf numFmtId="0" fontId="46" fillId="0" borderId="3" xfId="0" applyFont="1" applyFill="1" applyBorder="1" applyAlignment="1" applyProtection="1">
      <alignment horizontal="left" vertical="center" wrapText="1"/>
    </xf>
    <xf numFmtId="0" fontId="46" fillId="0" borderId="110" xfId="0" applyFont="1" applyFill="1" applyBorder="1" applyAlignment="1" applyProtection="1">
      <alignment horizontal="left" vertical="center" wrapText="1"/>
    </xf>
    <xf numFmtId="0" fontId="13" fillId="0" borderId="28" xfId="0" applyFont="1" applyFill="1" applyBorder="1" applyAlignment="1" applyProtection="1">
      <alignment horizontal="left" vertical="center" wrapText="1"/>
    </xf>
    <xf numFmtId="0" fontId="5" fillId="0" borderId="40" xfId="0" applyFont="1" applyFill="1" applyBorder="1" applyAlignment="1" applyProtection="1">
      <alignment horizontal="left" vertical="center" wrapText="1"/>
    </xf>
    <xf numFmtId="0" fontId="32" fillId="0" borderId="67" xfId="0" applyNumberFormat="1" applyFont="1" applyFill="1" applyBorder="1" applyAlignment="1" applyProtection="1">
      <alignment horizontal="left" vertical="top" wrapText="1"/>
      <protection locked="0"/>
    </xf>
    <xf numFmtId="0" fontId="32" fillId="0" borderId="113" xfId="0" applyNumberFormat="1" applyFont="1" applyFill="1" applyBorder="1" applyAlignment="1" applyProtection="1">
      <alignment horizontal="left" vertical="top" wrapText="1"/>
      <protection locked="0"/>
    </xf>
    <xf numFmtId="0" fontId="46" fillId="0" borderId="114" xfId="0" applyFont="1" applyFill="1" applyBorder="1" applyAlignment="1" applyProtection="1">
      <alignment horizontal="center" vertical="center" wrapText="1"/>
    </xf>
    <xf numFmtId="0" fontId="46" fillId="0" borderId="42" xfId="0" applyFont="1" applyFill="1" applyBorder="1" applyAlignment="1" applyProtection="1">
      <alignment horizontal="left" vertical="center" wrapText="1"/>
    </xf>
    <xf numFmtId="3" fontId="32" fillId="0" borderId="87" xfId="0" applyNumberFormat="1" applyFont="1" applyFill="1" applyBorder="1" applyAlignment="1" applyProtection="1">
      <alignment vertical="center"/>
      <protection locked="0"/>
    </xf>
    <xf numFmtId="3" fontId="32" fillId="0" borderId="33" xfId="0" applyNumberFormat="1" applyFont="1" applyFill="1" applyBorder="1" applyAlignment="1" applyProtection="1">
      <alignment vertical="center"/>
      <protection locked="0"/>
    </xf>
    <xf numFmtId="3" fontId="32" fillId="0" borderId="32" xfId="0" applyNumberFormat="1" applyFont="1" applyFill="1" applyBorder="1" applyAlignment="1" applyProtection="1">
      <alignment vertical="center"/>
      <protection locked="0"/>
    </xf>
    <xf numFmtId="0" fontId="13" fillId="0" borderId="116" xfId="0" applyFont="1" applyFill="1" applyBorder="1" applyAlignment="1" applyProtection="1">
      <alignment horizontal="left" vertical="center" wrapText="1"/>
    </xf>
    <xf numFmtId="0" fontId="32" fillId="0" borderId="119" xfId="0" applyNumberFormat="1" applyFont="1" applyFill="1" applyBorder="1" applyAlignment="1" applyProtection="1">
      <alignment vertical="top" wrapText="1"/>
      <protection locked="0"/>
    </xf>
    <xf numFmtId="0" fontId="32" fillId="0" borderId="39" xfId="0" applyNumberFormat="1" applyFont="1" applyFill="1" applyBorder="1" applyAlignment="1" applyProtection="1">
      <alignment vertical="top" wrapText="1"/>
      <protection locked="0"/>
    </xf>
    <xf numFmtId="0" fontId="32" fillId="0" borderId="38" xfId="0" applyNumberFormat="1" applyFont="1" applyFill="1" applyBorder="1" applyAlignment="1" applyProtection="1">
      <alignment vertical="top" wrapText="1"/>
      <protection locked="0"/>
    </xf>
    <xf numFmtId="0" fontId="4" fillId="7" borderId="54" xfId="0" applyFont="1" applyFill="1" applyBorder="1" applyAlignment="1" applyProtection="1">
      <alignment horizontal="left" vertical="center"/>
    </xf>
    <xf numFmtId="0" fontId="0" fillId="9" borderId="3" xfId="0" applyFill="1" applyBorder="1" applyAlignment="1" applyProtection="1">
      <alignment horizontal="left" vertical="center"/>
    </xf>
    <xf numFmtId="0" fontId="0" fillId="9" borderId="110" xfId="0" applyFill="1" applyBorder="1" applyAlignment="1" applyProtection="1">
      <alignment horizontal="left" vertical="center"/>
    </xf>
    <xf numFmtId="0" fontId="4" fillId="7" borderId="109" xfId="0" applyFont="1" applyFill="1" applyBorder="1" applyAlignment="1" applyProtection="1">
      <alignment horizontal="left" vertical="center"/>
    </xf>
    <xf numFmtId="0" fontId="0" fillId="9" borderId="120" xfId="0" applyFill="1" applyBorder="1" applyAlignment="1" applyProtection="1">
      <alignment horizontal="left" vertical="center"/>
    </xf>
    <xf numFmtId="0" fontId="33" fillId="0" borderId="0" xfId="0" applyFont="1" applyAlignment="1" applyProtection="1">
      <alignment vertical="top"/>
    </xf>
    <xf numFmtId="0" fontId="8" fillId="0" borderId="0" xfId="0" applyFont="1" applyFill="1" applyBorder="1" applyAlignment="1" applyProtection="1">
      <alignment vertical="center" wrapText="1"/>
    </xf>
    <xf numFmtId="0" fontId="32" fillId="0" borderId="53" xfId="0" applyFont="1" applyFill="1" applyBorder="1" applyAlignment="1" applyProtection="1">
      <alignment vertical="center" wrapText="1"/>
    </xf>
    <xf numFmtId="0" fontId="33" fillId="0" borderId="0" xfId="0" applyFont="1" applyAlignment="1" applyProtection="1">
      <alignment horizontal="left" vertical="top"/>
    </xf>
    <xf numFmtId="0" fontId="9" fillId="0" borderId="121" xfId="0" applyFont="1" applyFill="1" applyBorder="1" applyAlignment="1" applyProtection="1">
      <alignment horizontal="center" vertical="center" wrapText="1"/>
    </xf>
    <xf numFmtId="0" fontId="9" fillId="0" borderId="121" xfId="0" applyFont="1" applyFill="1" applyBorder="1" applyAlignment="1" applyProtection="1">
      <alignment horizontal="center" vertical="center"/>
    </xf>
    <xf numFmtId="0" fontId="4" fillId="7" borderId="109" xfId="0" applyFont="1" applyFill="1" applyBorder="1" applyAlignment="1" applyProtection="1">
      <alignment horizontal="center" vertical="center"/>
    </xf>
    <xf numFmtId="0" fontId="4" fillId="7" borderId="54" xfId="0" applyFont="1" applyFill="1" applyBorder="1" applyAlignment="1" applyProtection="1">
      <alignment horizontal="center" vertical="center"/>
    </xf>
    <xf numFmtId="0" fontId="0" fillId="9" borderId="3" xfId="0" quotePrefix="1" applyFill="1" applyBorder="1" applyAlignment="1" applyProtection="1">
      <alignment horizontal="center" vertical="center" wrapText="1"/>
    </xf>
    <xf numFmtId="0" fontId="0" fillId="9" borderId="110" xfId="0" quotePrefix="1" applyFill="1" applyBorder="1" applyAlignment="1" applyProtection="1">
      <alignment horizontal="center" vertical="center" wrapText="1"/>
    </xf>
    <xf numFmtId="0" fontId="0" fillId="9" borderId="120" xfId="0" quotePrefix="1" applyFill="1" applyBorder="1" applyAlignment="1" applyProtection="1">
      <alignment horizontal="center" vertical="center" wrapText="1"/>
    </xf>
    <xf numFmtId="0" fontId="0" fillId="10" borderId="3" xfId="0" quotePrefix="1" applyFill="1" applyBorder="1" applyAlignment="1" applyProtection="1">
      <alignment horizontal="center" vertical="center" wrapText="1"/>
    </xf>
    <xf numFmtId="0" fontId="0" fillId="10" borderId="120" xfId="0" quotePrefix="1" applyFill="1" applyBorder="1" applyAlignment="1" applyProtection="1">
      <alignment horizontal="center" vertical="center" wrapText="1"/>
    </xf>
    <xf numFmtId="0" fontId="0" fillId="10" borderId="110" xfId="0" quotePrefix="1" applyFill="1" applyBorder="1" applyAlignment="1" applyProtection="1">
      <alignment horizontal="center" vertical="center" wrapText="1"/>
    </xf>
    <xf numFmtId="0" fontId="0" fillId="12" borderId="3" xfId="0" quotePrefix="1" applyFill="1" applyBorder="1" applyAlignment="1" applyProtection="1">
      <alignment horizontal="center" vertical="center" wrapText="1"/>
    </xf>
    <xf numFmtId="0" fontId="0" fillId="12" borderId="120" xfId="0" quotePrefix="1" applyFill="1" applyBorder="1" applyAlignment="1" applyProtection="1">
      <alignment horizontal="center" vertical="center" wrapText="1"/>
    </xf>
    <xf numFmtId="0" fontId="0" fillId="12" borderId="110" xfId="0" quotePrefix="1" applyFill="1" applyBorder="1" applyAlignment="1" applyProtection="1">
      <alignment horizontal="center" vertical="center" wrapText="1"/>
    </xf>
    <xf numFmtId="0" fontId="0" fillId="13" borderId="3" xfId="0" quotePrefix="1" applyFill="1" applyBorder="1" applyAlignment="1" applyProtection="1">
      <alignment horizontal="center" vertical="center" wrapText="1"/>
    </xf>
    <xf numFmtId="0" fontId="0" fillId="13" borderId="120" xfId="0" quotePrefix="1" applyFill="1" applyBorder="1" applyAlignment="1" applyProtection="1">
      <alignment horizontal="center" vertical="center" wrapText="1"/>
    </xf>
    <xf numFmtId="0" fontId="0" fillId="13" borderId="110" xfId="0" quotePrefix="1" applyFill="1" applyBorder="1" applyAlignment="1" applyProtection="1">
      <alignment horizontal="center" vertical="center" wrapText="1"/>
    </xf>
    <xf numFmtId="0" fontId="0" fillId="14" borderId="3" xfId="0" quotePrefix="1" applyFill="1" applyBorder="1" applyAlignment="1" applyProtection="1">
      <alignment horizontal="center" vertical="center" wrapText="1"/>
    </xf>
    <xf numFmtId="0" fontId="0" fillId="14" borderId="120" xfId="0" quotePrefix="1" applyFill="1" applyBorder="1" applyAlignment="1" applyProtection="1">
      <alignment horizontal="center" vertical="center" wrapText="1"/>
    </xf>
    <xf numFmtId="0" fontId="0" fillId="14" borderId="110" xfId="0" quotePrefix="1" applyFill="1" applyBorder="1" applyAlignment="1" applyProtection="1">
      <alignment horizontal="center" vertical="center" wrapText="1"/>
    </xf>
    <xf numFmtId="0" fontId="13" fillId="0" borderId="42" xfId="0" applyFont="1" applyFill="1" applyBorder="1" applyAlignment="1" applyProtection="1">
      <alignment horizontal="left" vertical="center" wrapText="1"/>
    </xf>
    <xf numFmtId="0" fontId="0" fillId="7" borderId="54" xfId="0" quotePrefix="1" applyFill="1" applyBorder="1" applyAlignment="1" applyProtection="1">
      <alignment horizontal="left" vertical="center" wrapText="1"/>
    </xf>
    <xf numFmtId="0" fontId="0" fillId="7" borderId="109" xfId="0" applyFill="1" applyBorder="1" applyProtection="1"/>
    <xf numFmtId="0" fontId="0" fillId="9" borderId="3" xfId="0" quotePrefix="1" applyFill="1" applyBorder="1" applyAlignment="1" applyProtection="1">
      <alignment horizontal="left" vertical="center" wrapText="1"/>
    </xf>
    <xf numFmtId="0" fontId="0" fillId="9" borderId="26" xfId="0" quotePrefix="1" applyFill="1" applyBorder="1" applyAlignment="1" applyProtection="1">
      <alignment horizontal="left" vertical="center" wrapText="1"/>
    </xf>
    <xf numFmtId="0" fontId="0" fillId="9" borderId="120" xfId="0" quotePrefix="1" applyFill="1" applyBorder="1" applyAlignment="1" applyProtection="1">
      <alignment horizontal="left" vertical="center" wrapText="1"/>
    </xf>
    <xf numFmtId="0" fontId="29" fillId="0" borderId="0" xfId="0" applyFont="1" applyProtection="1"/>
    <xf numFmtId="0" fontId="0" fillId="14" borderId="3" xfId="0" quotePrefix="1" applyFill="1" applyBorder="1" applyAlignment="1" applyProtection="1">
      <alignment horizontal="left" vertical="center" wrapText="1"/>
    </xf>
    <xf numFmtId="0" fontId="0" fillId="14" borderId="26" xfId="0" quotePrefix="1" applyFill="1" applyBorder="1" applyAlignment="1" applyProtection="1">
      <alignment horizontal="left" vertical="center" wrapText="1"/>
    </xf>
    <xf numFmtId="0" fontId="0" fillId="14" borderId="120" xfId="0" quotePrefix="1" applyFill="1" applyBorder="1" applyAlignment="1" applyProtection="1">
      <alignment horizontal="left" vertical="center" wrapText="1"/>
    </xf>
    <xf numFmtId="0" fontId="0" fillId="10" borderId="3" xfId="0" quotePrefix="1" applyFill="1" applyBorder="1" applyAlignment="1" applyProtection="1">
      <alignment horizontal="left" vertical="center" wrapText="1"/>
    </xf>
    <xf numFmtId="0" fontId="0" fillId="10" borderId="120" xfId="0" quotePrefix="1" applyFill="1" applyBorder="1" applyAlignment="1" applyProtection="1">
      <alignment horizontal="left" vertical="center" wrapText="1"/>
    </xf>
    <xf numFmtId="0" fontId="0" fillId="10" borderId="26" xfId="0" quotePrefix="1" applyFill="1" applyBorder="1" applyAlignment="1" applyProtection="1">
      <alignment horizontal="left" vertical="center" wrapText="1"/>
    </xf>
    <xf numFmtId="0" fontId="0" fillId="12" borderId="3" xfId="0" quotePrefix="1" applyFill="1" applyBorder="1" applyAlignment="1" applyProtection="1">
      <alignment horizontal="left" vertical="center" wrapText="1"/>
    </xf>
    <xf numFmtId="0" fontId="0" fillId="12" borderId="120" xfId="0" quotePrefix="1" applyFill="1" applyBorder="1" applyAlignment="1" applyProtection="1">
      <alignment horizontal="left" vertical="center" wrapText="1"/>
    </xf>
    <xf numFmtId="0" fontId="0" fillId="12" borderId="26" xfId="0" quotePrefix="1" applyFill="1" applyBorder="1" applyAlignment="1" applyProtection="1">
      <alignment horizontal="left" vertical="center" wrapText="1"/>
    </xf>
    <xf numFmtId="0" fontId="0" fillId="13" borderId="3" xfId="0" quotePrefix="1" applyFill="1" applyBorder="1" applyAlignment="1" applyProtection="1">
      <alignment horizontal="left" vertical="center" wrapText="1"/>
    </xf>
    <xf numFmtId="0" fontId="0" fillId="13" borderId="120" xfId="0" quotePrefix="1" applyFill="1" applyBorder="1" applyAlignment="1" applyProtection="1">
      <alignment horizontal="left" vertical="center" wrapText="1"/>
    </xf>
    <xf numFmtId="0" fontId="0" fillId="13" borderId="26" xfId="0" quotePrefix="1" applyFill="1" applyBorder="1" applyAlignment="1" applyProtection="1">
      <alignment horizontal="left" vertical="center" wrapText="1"/>
    </xf>
    <xf numFmtId="0" fontId="1" fillId="0" borderId="0" xfId="6" quotePrefix="1" applyProtection="1"/>
    <xf numFmtId="0" fontId="5" fillId="8" borderId="57" xfId="0" quotePrefix="1" applyFont="1" applyFill="1" applyBorder="1" applyAlignment="1" applyProtection="1">
      <alignment horizontal="center" vertical="center" wrapText="1"/>
    </xf>
    <xf numFmtId="0" fontId="1" fillId="0" borderId="0" xfId="6" applyBorder="1" applyAlignment="1" applyProtection="1">
      <alignment horizontal="left"/>
    </xf>
    <xf numFmtId="0" fontId="1" fillId="0" borderId="0" xfId="6" applyAlignment="1" applyProtection="1">
      <alignment horizontal="left"/>
    </xf>
    <xf numFmtId="0" fontId="32" fillId="0" borderId="0" xfId="4" applyFont="1" applyFill="1" applyBorder="1" applyAlignment="1" applyProtection="1">
      <alignment vertical="center" wrapText="1"/>
    </xf>
    <xf numFmtId="0" fontId="21" fillId="0" borderId="0" xfId="0" applyFont="1" applyAlignment="1" applyProtection="1">
      <alignment horizontal="center" vertical="center"/>
    </xf>
    <xf numFmtId="0" fontId="21" fillId="0" borderId="0" xfId="0" applyFont="1" applyAlignment="1" applyProtection="1">
      <alignment horizontal="center"/>
    </xf>
    <xf numFmtId="0" fontId="32" fillId="0" borderId="0" xfId="0" quotePrefix="1" applyFont="1" applyFill="1" applyAlignment="1" applyProtection="1">
      <alignment vertical="center"/>
    </xf>
    <xf numFmtId="0" fontId="22" fillId="0" borderId="0" xfId="0" applyFont="1" applyAlignment="1" applyProtection="1">
      <alignment horizontal="center"/>
    </xf>
    <xf numFmtId="0" fontId="45" fillId="0" borderId="43" xfId="0" applyFont="1" applyFill="1" applyBorder="1" applyAlignment="1" applyProtection="1">
      <alignment horizontal="left" vertical="center"/>
    </xf>
    <xf numFmtId="0" fontId="32" fillId="0" borderId="0" xfId="0" quotePrefix="1" applyFont="1" applyFill="1" applyBorder="1" applyAlignment="1" applyProtection="1">
      <alignment horizontal="left" vertical="center"/>
    </xf>
    <xf numFmtId="0" fontId="5" fillId="0" borderId="10" xfId="0" applyFont="1" applyFill="1" applyBorder="1" applyAlignment="1" applyProtection="1">
      <alignment horizontal="center" vertical="center" wrapText="1"/>
    </xf>
    <xf numFmtId="0" fontId="5" fillId="0" borderId="24" xfId="0" applyFont="1" applyFill="1" applyBorder="1" applyAlignment="1" applyProtection="1">
      <alignment horizontal="center" vertical="center" wrapText="1"/>
    </xf>
    <xf numFmtId="0" fontId="0" fillId="9" borderId="26" xfId="0" applyFill="1" applyBorder="1" applyAlignment="1" applyProtection="1">
      <alignment horizontal="left" vertical="center"/>
    </xf>
    <xf numFmtId="0" fontId="0" fillId="9" borderId="26" xfId="0" quotePrefix="1" applyFill="1" applyBorder="1" applyAlignment="1" applyProtection="1">
      <alignment horizontal="center" vertical="center" wrapText="1"/>
    </xf>
    <xf numFmtId="0" fontId="1" fillId="8" borderId="0" xfId="5" applyFont="1" applyFill="1" applyBorder="1" applyProtection="1"/>
    <xf numFmtId="0" fontId="1" fillId="8" borderId="0" xfId="5" applyFont="1" applyFill="1" applyBorder="1" applyProtection="1">
      <protection locked="0"/>
    </xf>
    <xf numFmtId="0" fontId="1" fillId="8" borderId="0" xfId="5" applyFont="1" applyFill="1" applyProtection="1"/>
    <xf numFmtId="0" fontId="0" fillId="8" borderId="0" xfId="0" applyFill="1" applyBorder="1" applyProtection="1"/>
    <xf numFmtId="0" fontId="0" fillId="8" borderId="0" xfId="0" applyFill="1" applyProtection="1"/>
    <xf numFmtId="0" fontId="37" fillId="8" borderId="0" xfId="5" applyFont="1" applyFill="1" applyBorder="1" applyAlignment="1" applyProtection="1">
      <alignment vertical="center"/>
    </xf>
    <xf numFmtId="0" fontId="5" fillId="10" borderId="25" xfId="0" quotePrefix="1" applyFont="1" applyFill="1" applyBorder="1" applyAlignment="1" applyProtection="1">
      <alignment vertical="center" wrapText="1"/>
    </xf>
    <xf numFmtId="0" fontId="32" fillId="10" borderId="27" xfId="0" quotePrefix="1" applyFont="1" applyFill="1" applyBorder="1" applyAlignment="1" applyProtection="1">
      <alignment horizontal="center" vertical="center" wrapText="1"/>
    </xf>
    <xf numFmtId="0" fontId="5" fillId="10" borderId="62" xfId="0" quotePrefix="1" applyFont="1" applyFill="1" applyBorder="1" applyAlignment="1" applyProtection="1">
      <alignment horizontal="center" vertical="center" wrapText="1"/>
    </xf>
    <xf numFmtId="3" fontId="1" fillId="9" borderId="30" xfId="0" applyNumberFormat="1" applyFont="1" applyFill="1" applyBorder="1" applyAlignment="1" applyProtection="1">
      <alignment horizontal="right" vertical="center"/>
    </xf>
    <xf numFmtId="3" fontId="1" fillId="0" borderId="32" xfId="0" applyNumberFormat="1" applyFont="1" applyFill="1" applyBorder="1" applyAlignment="1" applyProtection="1">
      <alignment horizontal="right" vertical="center"/>
      <protection locked="0"/>
    </xf>
    <xf numFmtId="3" fontId="1" fillId="0" borderId="33" xfId="0" applyNumberFormat="1" applyFont="1" applyFill="1" applyBorder="1" applyAlignment="1" applyProtection="1">
      <alignment horizontal="right" vertical="center"/>
      <protection locked="0"/>
    </xf>
    <xf numFmtId="3" fontId="1" fillId="0" borderId="35" xfId="0" applyNumberFormat="1" applyFont="1" applyFill="1" applyBorder="1" applyAlignment="1" applyProtection="1">
      <alignment horizontal="right" vertical="center"/>
      <protection locked="0"/>
    </xf>
    <xf numFmtId="0" fontId="32" fillId="0" borderId="28" xfId="0" applyFont="1" applyFill="1" applyBorder="1" applyAlignment="1" applyProtection="1">
      <alignment vertical="center" wrapText="1"/>
    </xf>
    <xf numFmtId="0" fontId="9" fillId="0" borderId="121" xfId="0" applyFont="1" applyBorder="1" applyAlignment="1" applyProtection="1">
      <alignment horizontal="center" vertical="center" wrapText="1"/>
    </xf>
    <xf numFmtId="0" fontId="32" fillId="0" borderId="29" xfId="0" applyFont="1" applyFill="1" applyBorder="1" applyAlignment="1" applyProtection="1">
      <alignment horizontal="center" vertical="center" wrapText="1"/>
    </xf>
    <xf numFmtId="3" fontId="11" fillId="11" borderId="117" xfId="0" applyNumberFormat="1" applyFont="1" applyFill="1" applyBorder="1" applyAlignment="1" applyProtection="1">
      <alignment horizontal="center" vertical="center" wrapText="1"/>
    </xf>
    <xf numFmtId="0" fontId="48" fillId="8" borderId="0" xfId="5" applyFont="1" applyFill="1" applyBorder="1" applyAlignment="1" applyProtection="1">
      <alignment horizontal="left" vertical="center"/>
    </xf>
    <xf numFmtId="0" fontId="29" fillId="8" borderId="0" xfId="0" applyFont="1" applyFill="1" applyBorder="1" applyProtection="1"/>
    <xf numFmtId="0" fontId="29" fillId="8" borderId="0" xfId="0" applyFont="1" applyFill="1" applyBorder="1" applyAlignment="1" applyProtection="1">
      <alignment horizontal="right"/>
    </xf>
    <xf numFmtId="3" fontId="0" fillId="8" borderId="0" xfId="0" applyNumberFormat="1" applyFill="1" applyBorder="1" applyProtection="1"/>
    <xf numFmtId="0" fontId="29" fillId="8" borderId="0" xfId="0" applyFont="1" applyFill="1" applyAlignment="1" applyProtection="1">
      <alignment horizontal="right"/>
    </xf>
    <xf numFmtId="0" fontId="32" fillId="8" borderId="0" xfId="0" applyFont="1" applyFill="1" applyAlignment="1" applyProtection="1">
      <alignment horizontal="left" vertical="center"/>
    </xf>
    <xf numFmtId="0" fontId="1" fillId="8" borderId="0" xfId="5" applyFont="1" applyFill="1" applyBorder="1" applyAlignment="1" applyProtection="1">
      <alignment horizontal="left" vertical="center"/>
    </xf>
    <xf numFmtId="0" fontId="1" fillId="8" borderId="0" xfId="5" applyFont="1" applyFill="1" applyBorder="1" applyAlignment="1" applyProtection="1">
      <alignment horizontal="left" vertical="center"/>
      <protection locked="0"/>
    </xf>
    <xf numFmtId="0" fontId="30" fillId="8" borderId="0" xfId="0" applyFont="1" applyFill="1" applyProtection="1"/>
    <xf numFmtId="0" fontId="34" fillId="8" borderId="0" xfId="5" applyFont="1" applyFill="1" applyBorder="1" applyAlignment="1" applyProtection="1">
      <alignment horizontal="left" vertical="center"/>
    </xf>
    <xf numFmtId="0" fontId="34" fillId="8" borderId="0" xfId="0" applyFont="1" applyFill="1" applyAlignment="1" applyProtection="1">
      <alignment horizontal="left" vertical="center"/>
    </xf>
    <xf numFmtId="0" fontId="32" fillId="8" borderId="0" xfId="0" applyFont="1" applyFill="1" applyBorder="1" applyAlignment="1" applyProtection="1">
      <alignment horizontal="left" vertical="center"/>
    </xf>
    <xf numFmtId="0" fontId="0" fillId="0" borderId="0" xfId="0" applyAlignment="1" applyProtection="1">
      <alignment horizontal="left" vertical="center"/>
    </xf>
    <xf numFmtId="0" fontId="1" fillId="0" borderId="0" xfId="6" applyAlignment="1" applyProtection="1">
      <alignment horizontal="right"/>
    </xf>
    <xf numFmtId="0" fontId="32" fillId="0" borderId="0" xfId="0" applyFont="1" applyFill="1" applyBorder="1" applyAlignment="1" applyProtection="1">
      <alignment horizontal="center" vertical="center" wrapText="1"/>
    </xf>
    <xf numFmtId="0" fontId="32" fillId="0" borderId="68" xfId="0" applyFont="1" applyFill="1" applyBorder="1" applyAlignment="1" applyProtection="1">
      <alignment horizontal="center" vertical="center" wrapText="1"/>
    </xf>
    <xf numFmtId="3" fontId="1" fillId="5" borderId="70" xfId="0" applyNumberFormat="1" applyFont="1" applyFill="1" applyBorder="1" applyAlignment="1" applyProtection="1">
      <alignment horizontal="right" vertical="center"/>
    </xf>
    <xf numFmtId="3" fontId="32" fillId="0" borderId="0" xfId="0" applyNumberFormat="1" applyFont="1" applyFill="1" applyBorder="1" applyAlignment="1" applyProtection="1">
      <alignment horizontal="right" vertical="center"/>
    </xf>
    <xf numFmtId="49" fontId="32" fillId="0" borderId="0" xfId="0" applyNumberFormat="1" applyFont="1" applyFill="1" applyBorder="1" applyAlignment="1" applyProtection="1">
      <alignment horizontal="left" vertical="top" wrapText="1"/>
    </xf>
    <xf numFmtId="3" fontId="32" fillId="0" borderId="21" xfId="0" applyNumberFormat="1" applyFont="1" applyFill="1" applyBorder="1" applyAlignment="1" applyProtection="1">
      <alignment horizontal="right" vertical="center"/>
    </xf>
    <xf numFmtId="3" fontId="32" fillId="0" borderId="22" xfId="0" applyNumberFormat="1" applyFont="1" applyFill="1" applyBorder="1" applyAlignment="1" applyProtection="1">
      <alignment horizontal="right" vertical="center"/>
    </xf>
    <xf numFmtId="3" fontId="32" fillId="7" borderId="79" xfId="0" applyNumberFormat="1" applyFont="1" applyFill="1" applyBorder="1" applyAlignment="1" applyProtection="1">
      <alignment horizontal="right" vertical="center"/>
    </xf>
    <xf numFmtId="3" fontId="32" fillId="7" borderId="81" xfId="0" applyNumberFormat="1" applyFont="1" applyFill="1" applyBorder="1" applyAlignment="1" applyProtection="1">
      <alignment horizontal="right" vertical="center"/>
    </xf>
    <xf numFmtId="3" fontId="32" fillId="7" borderId="146" xfId="0" applyNumberFormat="1" applyFont="1" applyFill="1" applyBorder="1" applyAlignment="1" applyProtection="1">
      <alignment horizontal="right" vertical="center"/>
    </xf>
    <xf numFmtId="3" fontId="32" fillId="7" borderId="80" xfId="0" applyNumberFormat="1" applyFont="1" applyFill="1" applyBorder="1" applyAlignment="1" applyProtection="1">
      <alignment horizontal="right" vertical="center"/>
    </xf>
    <xf numFmtId="3" fontId="32" fillId="7" borderId="70" xfId="0" applyNumberFormat="1" applyFont="1" applyFill="1" applyBorder="1" applyAlignment="1" applyProtection="1">
      <alignment horizontal="right" vertical="center"/>
    </xf>
    <xf numFmtId="3" fontId="32" fillId="7" borderId="30" xfId="0" applyNumberFormat="1" applyFont="1" applyFill="1" applyBorder="1" applyAlignment="1" applyProtection="1">
      <alignment horizontal="right" vertical="center"/>
    </xf>
    <xf numFmtId="3" fontId="32" fillId="7" borderId="72" xfId="0" applyNumberFormat="1" applyFont="1" applyFill="1" applyBorder="1" applyAlignment="1" applyProtection="1">
      <alignment horizontal="right" vertical="center"/>
    </xf>
    <xf numFmtId="3" fontId="32" fillId="7" borderId="34" xfId="0" applyNumberFormat="1" applyFont="1" applyFill="1" applyBorder="1" applyAlignment="1" applyProtection="1">
      <alignment horizontal="right" vertical="center"/>
    </xf>
    <xf numFmtId="3" fontId="32" fillId="0" borderId="55" xfId="0" applyNumberFormat="1" applyFont="1" applyFill="1" applyBorder="1" applyAlignment="1" applyProtection="1">
      <alignment horizontal="right" vertical="center"/>
      <protection locked="0"/>
    </xf>
    <xf numFmtId="3" fontId="32" fillId="7" borderId="138" xfId="0" applyNumberFormat="1" applyFont="1" applyFill="1" applyBorder="1" applyAlignment="1" applyProtection="1">
      <alignment horizontal="right" vertical="center"/>
    </xf>
    <xf numFmtId="3" fontId="32" fillId="7" borderId="48" xfId="0" applyNumberFormat="1" applyFont="1" applyFill="1" applyBorder="1" applyAlignment="1" applyProtection="1">
      <alignment horizontal="right" vertical="center"/>
    </xf>
    <xf numFmtId="3" fontId="32" fillId="0" borderId="96" xfId="0" applyNumberFormat="1" applyFont="1" applyFill="1" applyBorder="1" applyAlignment="1" applyProtection="1">
      <alignment horizontal="right" vertical="center"/>
    </xf>
    <xf numFmtId="3" fontId="32" fillId="0" borderId="50" xfId="0" applyNumberFormat="1" applyFont="1" applyFill="1" applyBorder="1" applyAlignment="1" applyProtection="1">
      <alignment horizontal="right" vertical="center"/>
    </xf>
    <xf numFmtId="0" fontId="32" fillId="0" borderId="0" xfId="0" applyNumberFormat="1" applyFont="1" applyFill="1" applyBorder="1" applyAlignment="1" applyProtection="1">
      <alignment horizontal="left" vertical="top" wrapText="1"/>
    </xf>
    <xf numFmtId="3" fontId="32" fillId="0" borderId="8" xfId="0" applyNumberFormat="1" applyFont="1" applyFill="1" applyBorder="1" applyAlignment="1" applyProtection="1">
      <alignment horizontal="right" vertical="center"/>
    </xf>
    <xf numFmtId="3" fontId="32" fillId="0" borderId="6" xfId="0" applyNumberFormat="1" applyFont="1" applyFill="1" applyBorder="1" applyAlignment="1" applyProtection="1">
      <alignment horizontal="right" vertical="center"/>
    </xf>
    <xf numFmtId="3" fontId="32" fillId="0" borderId="87" xfId="0" applyNumberFormat="1" applyFont="1" applyFill="1" applyBorder="1" applyAlignment="1" applyProtection="1">
      <alignment vertical="center"/>
    </xf>
    <xf numFmtId="3" fontId="32" fillId="0" borderId="117" xfId="0" applyNumberFormat="1" applyFont="1" applyFill="1" applyBorder="1" applyAlignment="1" applyProtection="1">
      <alignment vertical="center"/>
    </xf>
    <xf numFmtId="0" fontId="32" fillId="0" borderId="49" xfId="0" applyFont="1" applyFill="1" applyBorder="1" applyAlignment="1" applyProtection="1">
      <alignment horizontal="left" vertical="top" wrapText="1"/>
      <protection locked="0"/>
    </xf>
    <xf numFmtId="0" fontId="32" fillId="0" borderId="47" xfId="0" applyFont="1" applyFill="1" applyBorder="1" applyAlignment="1" applyProtection="1">
      <alignment horizontal="left" vertical="top" wrapText="1"/>
      <protection locked="0"/>
    </xf>
    <xf numFmtId="0" fontId="32" fillId="0" borderId="151" xfId="0" applyFont="1" applyFill="1" applyBorder="1" applyAlignment="1" applyProtection="1">
      <alignment horizontal="left" vertical="top" wrapText="1"/>
      <protection locked="0"/>
    </xf>
    <xf numFmtId="0" fontId="32" fillId="0" borderId="152" xfId="0" applyFont="1" applyFill="1" applyBorder="1" applyAlignment="1" applyProtection="1">
      <alignment horizontal="left" vertical="top" wrapText="1"/>
      <protection locked="0"/>
    </xf>
    <xf numFmtId="0" fontId="32" fillId="7" borderId="49" xfId="0" applyFont="1" applyFill="1" applyBorder="1" applyAlignment="1" applyProtection="1">
      <alignment horizontal="left" vertical="top" wrapText="1"/>
      <protection locked="0"/>
    </xf>
    <xf numFmtId="0" fontId="32" fillId="7" borderId="47" xfId="0" applyFont="1" applyFill="1" applyBorder="1" applyAlignment="1" applyProtection="1">
      <alignment horizontal="left" vertical="top" wrapText="1"/>
      <protection locked="0"/>
    </xf>
    <xf numFmtId="0" fontId="32" fillId="0" borderId="50" xfId="0" applyFont="1" applyFill="1" applyBorder="1" applyAlignment="1" applyProtection="1">
      <alignment horizontal="left" vertical="top" wrapText="1"/>
      <protection locked="0"/>
    </xf>
    <xf numFmtId="0" fontId="32" fillId="0" borderId="22" xfId="0" applyFont="1" applyFill="1" applyBorder="1" applyAlignment="1" applyProtection="1">
      <alignment horizontal="left" vertical="top" wrapText="1"/>
      <protection locked="0"/>
    </xf>
    <xf numFmtId="0" fontId="32" fillId="0" borderId="12" xfId="0" applyFont="1" applyFill="1" applyBorder="1" applyAlignment="1" applyProtection="1">
      <alignment horizontal="left" vertical="top" wrapText="1"/>
      <protection locked="0"/>
    </xf>
    <xf numFmtId="0" fontId="32" fillId="0" borderId="9" xfId="0" applyFont="1" applyFill="1" applyBorder="1" applyAlignment="1" applyProtection="1">
      <alignment horizontal="left" vertical="top" wrapText="1"/>
      <protection locked="0"/>
    </xf>
    <xf numFmtId="0" fontId="32" fillId="7" borderId="50" xfId="0" applyFont="1" applyFill="1" applyBorder="1" applyAlignment="1" applyProtection="1">
      <alignment horizontal="left" vertical="top" wrapText="1"/>
      <protection locked="0"/>
    </xf>
    <xf numFmtId="0" fontId="32" fillId="7" borderId="22" xfId="0" applyFont="1" applyFill="1" applyBorder="1" applyAlignment="1" applyProtection="1">
      <alignment horizontal="left" vertical="top" wrapText="1"/>
      <protection locked="0"/>
    </xf>
    <xf numFmtId="0" fontId="32" fillId="0" borderId="51" xfId="0" applyFont="1" applyFill="1" applyBorder="1" applyAlignment="1" applyProtection="1">
      <alignment horizontal="left" vertical="top" wrapText="1"/>
      <protection locked="0"/>
    </xf>
    <xf numFmtId="0" fontId="32" fillId="0" borderId="48" xfId="0" applyFont="1" applyFill="1" applyBorder="1" applyAlignment="1" applyProtection="1">
      <alignment horizontal="left" vertical="top" wrapText="1"/>
      <protection locked="0"/>
    </xf>
    <xf numFmtId="0" fontId="32" fillId="0" borderId="138" xfId="0" applyFont="1" applyFill="1" applyBorder="1" applyAlignment="1" applyProtection="1">
      <alignment horizontal="left" vertical="top" wrapText="1"/>
      <protection locked="0"/>
    </xf>
    <xf numFmtId="0" fontId="32" fillId="0" borderId="153" xfId="0" applyFont="1" applyFill="1" applyBorder="1" applyAlignment="1" applyProtection="1">
      <alignment horizontal="left" vertical="top" wrapText="1"/>
      <protection locked="0"/>
    </xf>
    <xf numFmtId="0" fontId="32" fillId="7" borderId="51" xfId="0" applyFont="1" applyFill="1" applyBorder="1" applyAlignment="1" applyProtection="1">
      <alignment horizontal="left" vertical="top" wrapText="1"/>
      <protection locked="0"/>
    </xf>
    <xf numFmtId="0" fontId="32" fillId="7" borderId="48" xfId="0" applyFont="1" applyFill="1" applyBorder="1" applyAlignment="1" applyProtection="1">
      <alignment horizontal="left" vertical="top" wrapText="1"/>
      <protection locked="0"/>
    </xf>
    <xf numFmtId="0" fontId="32" fillId="0" borderId="154" xfId="0" applyFont="1" applyFill="1" applyBorder="1" applyAlignment="1" applyProtection="1">
      <alignment horizontal="left" vertical="top" wrapText="1"/>
      <protection locked="0"/>
    </xf>
    <xf numFmtId="0" fontId="32" fillId="0" borderId="94" xfId="0" applyFont="1" applyFill="1" applyBorder="1" applyAlignment="1" applyProtection="1">
      <alignment horizontal="left" vertical="top" wrapText="1"/>
      <protection locked="0"/>
    </xf>
    <xf numFmtId="0" fontId="32" fillId="0" borderId="136" xfId="0" applyFont="1" applyFill="1" applyBorder="1" applyAlignment="1" applyProtection="1">
      <alignment horizontal="left" vertical="top" wrapText="1"/>
      <protection locked="0"/>
    </xf>
    <xf numFmtId="0" fontId="32" fillId="0" borderId="86" xfId="0" applyFont="1" applyFill="1" applyBorder="1" applyAlignment="1" applyProtection="1">
      <alignment vertical="top" wrapText="1"/>
      <protection locked="0"/>
    </xf>
    <xf numFmtId="0" fontId="32" fillId="0" borderId="91" xfId="0" applyFont="1" applyFill="1" applyBorder="1" applyAlignment="1" applyProtection="1">
      <alignment vertical="top" wrapText="1"/>
      <protection locked="0"/>
    </xf>
    <xf numFmtId="0" fontId="32" fillId="0" borderId="124" xfId="0" applyFont="1" applyFill="1" applyBorder="1" applyAlignment="1" applyProtection="1">
      <alignment vertical="top" wrapText="1"/>
      <protection locked="0"/>
    </xf>
    <xf numFmtId="0" fontId="32" fillId="0" borderId="33" xfId="0" applyFont="1" applyFill="1" applyBorder="1" applyAlignment="1" applyProtection="1">
      <alignment vertical="top" wrapText="1"/>
      <protection locked="0"/>
    </xf>
    <xf numFmtId="0" fontId="32" fillId="0" borderId="32" xfId="0" applyFont="1" applyFill="1" applyBorder="1" applyAlignment="1" applyProtection="1">
      <alignment vertical="top" wrapText="1"/>
      <protection locked="0"/>
    </xf>
    <xf numFmtId="0" fontId="32" fillId="0" borderId="88" xfId="0" applyFont="1" applyFill="1" applyBorder="1" applyAlignment="1" applyProtection="1">
      <alignment vertical="top" wrapText="1"/>
      <protection locked="0"/>
    </xf>
    <xf numFmtId="0" fontId="32" fillId="0" borderId="115" xfId="0" applyFont="1" applyFill="1" applyBorder="1" applyAlignment="1" applyProtection="1">
      <alignment vertical="top" wrapText="1"/>
      <protection locked="0"/>
    </xf>
    <xf numFmtId="0" fontId="32" fillId="0" borderId="79" xfId="0" applyFont="1" applyFill="1" applyBorder="1" applyAlignment="1" applyProtection="1">
      <alignment vertical="top" wrapText="1"/>
      <protection locked="0"/>
    </xf>
    <xf numFmtId="0" fontId="46" fillId="0" borderId="114" xfId="0" applyFont="1" applyFill="1" applyBorder="1" applyAlignment="1" applyProtection="1">
      <alignment horizontal="center" vertical="center" wrapText="1"/>
      <protection locked="0"/>
    </xf>
    <xf numFmtId="0" fontId="46" fillId="0" borderId="155" xfId="0" applyFont="1" applyFill="1" applyBorder="1" applyAlignment="1" applyProtection="1">
      <alignment horizontal="center" vertical="center" wrapText="1"/>
      <protection locked="0"/>
    </xf>
    <xf numFmtId="0" fontId="46" fillId="0" borderId="156" xfId="0" applyFont="1" applyFill="1" applyBorder="1" applyAlignment="1" applyProtection="1">
      <alignment horizontal="center" vertical="center" wrapText="1"/>
      <protection locked="0"/>
    </xf>
    <xf numFmtId="0" fontId="9" fillId="0" borderId="0" xfId="0" applyFont="1" applyAlignment="1" applyProtection="1">
      <alignment horizontal="center" vertical="center"/>
    </xf>
    <xf numFmtId="0" fontId="1" fillId="0" borderId="0" xfId="0" applyFont="1" applyAlignment="1" applyProtection="1">
      <alignment horizontal="center"/>
    </xf>
    <xf numFmtId="0" fontId="9" fillId="0" borderId="0" xfId="0" applyFont="1" applyAlignment="1" applyProtection="1">
      <alignment horizontal="center"/>
    </xf>
    <xf numFmtId="0" fontId="23" fillId="16" borderId="54" xfId="0" applyFont="1" applyFill="1" applyBorder="1" applyAlignment="1" applyProtection="1">
      <alignment horizontal="center" vertical="center" wrapText="1"/>
    </xf>
    <xf numFmtId="3" fontId="23" fillId="16" borderId="81" xfId="0" applyNumberFormat="1" applyFont="1" applyFill="1" applyBorder="1" applyAlignment="1" applyProtection="1">
      <alignment horizontal="center" vertical="center" wrapText="1"/>
    </xf>
    <xf numFmtId="3" fontId="23" fillId="16" borderId="80" xfId="0" applyNumberFormat="1" applyFont="1" applyFill="1" applyBorder="1" applyAlignment="1" applyProtection="1">
      <alignment horizontal="center" vertical="center"/>
    </xf>
    <xf numFmtId="3" fontId="23" fillId="16" borderId="80" xfId="0" applyNumberFormat="1" applyFont="1" applyFill="1" applyBorder="1" applyAlignment="1" applyProtection="1">
      <alignment horizontal="center" vertical="center" wrapText="1"/>
    </xf>
    <xf numFmtId="3" fontId="23" fillId="16" borderId="144" xfId="0" applyNumberFormat="1" applyFont="1" applyFill="1" applyBorder="1" applyAlignment="1" applyProtection="1">
      <alignment horizontal="center" vertical="center"/>
    </xf>
    <xf numFmtId="3" fontId="23" fillId="16" borderId="82" xfId="0" applyNumberFormat="1" applyFont="1" applyFill="1" applyBorder="1" applyAlignment="1" applyProtection="1">
      <alignment horizontal="center" vertical="center"/>
    </xf>
    <xf numFmtId="3" fontId="23" fillId="16" borderId="55" xfId="0" applyNumberFormat="1" applyFont="1" applyFill="1" applyBorder="1" applyAlignment="1" applyProtection="1">
      <alignment horizontal="center" vertical="center" wrapText="1"/>
    </xf>
    <xf numFmtId="3" fontId="23" fillId="11" borderId="54" xfId="0" applyNumberFormat="1" applyFont="1" applyFill="1" applyBorder="1" applyAlignment="1" applyProtection="1">
      <alignment horizontal="center" vertical="center"/>
    </xf>
    <xf numFmtId="3" fontId="23" fillId="16" borderId="55" xfId="0" applyNumberFormat="1" applyFont="1" applyFill="1" applyBorder="1" applyAlignment="1" applyProtection="1">
      <alignment horizontal="center" vertical="center"/>
    </xf>
    <xf numFmtId="3" fontId="23" fillId="16" borderId="85" xfId="0" applyNumberFormat="1" applyFont="1" applyFill="1" applyBorder="1" applyAlignment="1" applyProtection="1">
      <alignment horizontal="center" vertical="center"/>
    </xf>
    <xf numFmtId="3" fontId="23" fillId="16" borderId="89" xfId="0" applyNumberFormat="1" applyFont="1" applyFill="1" applyBorder="1" applyAlignment="1" applyProtection="1">
      <alignment horizontal="center" vertical="center"/>
    </xf>
    <xf numFmtId="3" fontId="23" fillId="16" borderId="89" xfId="0" applyNumberFormat="1" applyFont="1" applyFill="1" applyBorder="1" applyAlignment="1" applyProtection="1">
      <alignment horizontal="center" vertical="center" wrapText="1"/>
    </xf>
    <xf numFmtId="3" fontId="23" fillId="16" borderId="81" xfId="0" applyNumberFormat="1" applyFont="1" applyFill="1" applyBorder="1" applyAlignment="1" applyProtection="1">
      <alignment horizontal="center" vertical="center"/>
    </xf>
    <xf numFmtId="3" fontId="22" fillId="16" borderId="80" xfId="0" applyNumberFormat="1" applyFont="1" applyFill="1" applyBorder="1" applyAlignment="1" applyProtection="1">
      <alignment horizontal="center" vertical="center"/>
      <protection locked="0"/>
    </xf>
    <xf numFmtId="3" fontId="22" fillId="16" borderId="89" xfId="0" applyNumberFormat="1" applyFont="1" applyFill="1" applyBorder="1" applyAlignment="1" applyProtection="1">
      <alignment horizontal="center" vertical="center"/>
      <protection locked="0"/>
    </xf>
    <xf numFmtId="3" fontId="22" fillId="0" borderId="68" xfId="0" applyNumberFormat="1" applyFont="1" applyFill="1" applyBorder="1" applyAlignment="1" applyProtection="1">
      <alignment horizontal="center" vertical="center"/>
    </xf>
    <xf numFmtId="3" fontId="23" fillId="0" borderId="68" xfId="0" applyNumberFormat="1" applyFont="1" applyFill="1" applyBorder="1" applyAlignment="1" applyProtection="1">
      <alignment horizontal="center" vertical="center"/>
    </xf>
    <xf numFmtId="3" fontId="32" fillId="0" borderId="68" xfId="0" applyNumberFormat="1" applyFont="1" applyFill="1" applyBorder="1" applyAlignment="1" applyProtection="1">
      <alignment horizontal="right" vertical="center"/>
    </xf>
    <xf numFmtId="0" fontId="23" fillId="11" borderId="110" xfId="0" applyFont="1" applyFill="1" applyBorder="1" applyAlignment="1" applyProtection="1">
      <alignment horizontal="center" vertical="center" wrapText="1"/>
    </xf>
    <xf numFmtId="3" fontId="23" fillId="11" borderId="146" xfId="0" applyNumberFormat="1" applyFont="1" applyFill="1" applyBorder="1" applyAlignment="1" applyProtection="1">
      <alignment horizontal="center" vertical="center" wrapText="1"/>
    </xf>
    <xf numFmtId="3" fontId="23" fillId="11" borderId="79" xfId="0" applyNumberFormat="1" applyFont="1" applyFill="1" applyBorder="1" applyAlignment="1" applyProtection="1">
      <alignment horizontal="center" vertical="center"/>
    </xf>
    <xf numFmtId="3" fontId="23" fillId="11" borderId="79" xfId="0" applyNumberFormat="1" applyFont="1" applyFill="1" applyBorder="1" applyAlignment="1" applyProtection="1">
      <alignment horizontal="center" vertical="center" wrapText="1"/>
    </xf>
    <xf numFmtId="3" fontId="23" fillId="11" borderId="145" xfId="0" applyNumberFormat="1" applyFont="1" applyFill="1" applyBorder="1" applyAlignment="1" applyProtection="1">
      <alignment horizontal="center" vertical="center"/>
    </xf>
    <xf numFmtId="3" fontId="23" fillId="11" borderId="136" xfId="0" applyNumberFormat="1" applyFont="1" applyFill="1" applyBorder="1" applyAlignment="1" applyProtection="1">
      <alignment horizontal="center" vertical="center"/>
    </xf>
    <xf numFmtId="3" fontId="23" fillId="11" borderId="138" xfId="0" applyNumberFormat="1" applyFont="1" applyFill="1" applyBorder="1" applyAlignment="1" applyProtection="1">
      <alignment horizontal="center" vertical="center" wrapText="1"/>
    </xf>
    <xf numFmtId="3" fontId="23" fillId="11" borderId="110" xfId="0" applyNumberFormat="1" applyFont="1" applyFill="1" applyBorder="1" applyAlignment="1" applyProtection="1">
      <alignment horizontal="center" vertical="center"/>
    </xf>
    <xf numFmtId="3" fontId="23" fillId="11" borderId="138" xfId="0" applyNumberFormat="1" applyFont="1" applyFill="1" applyBorder="1" applyAlignment="1" applyProtection="1">
      <alignment horizontal="center" vertical="center"/>
    </xf>
    <xf numFmtId="3" fontId="23" fillId="11" borderId="84" xfId="0" applyNumberFormat="1" applyFont="1" applyFill="1" applyBorder="1" applyAlignment="1" applyProtection="1">
      <alignment horizontal="center" vertical="center"/>
    </xf>
    <xf numFmtId="3" fontId="23" fillId="11" borderId="115" xfId="0" applyNumberFormat="1" applyFont="1" applyFill="1" applyBorder="1" applyAlignment="1" applyProtection="1">
      <alignment horizontal="center" vertical="center"/>
    </xf>
    <xf numFmtId="3" fontId="23" fillId="11" borderId="115" xfId="0" applyNumberFormat="1" applyFont="1" applyFill="1" applyBorder="1" applyAlignment="1" applyProtection="1">
      <alignment horizontal="center" vertical="center" wrapText="1"/>
    </xf>
    <xf numFmtId="3" fontId="23" fillId="11" borderId="146" xfId="0" applyNumberFormat="1" applyFont="1" applyFill="1" applyBorder="1" applyAlignment="1" applyProtection="1">
      <alignment horizontal="center" vertical="center"/>
    </xf>
    <xf numFmtId="3" fontId="32" fillId="0" borderId="159" xfId="0" applyNumberFormat="1" applyFont="1" applyFill="1" applyBorder="1" applyAlignment="1" applyProtection="1">
      <alignment horizontal="right" vertical="center"/>
      <protection locked="0"/>
    </xf>
    <xf numFmtId="0" fontId="32" fillId="0" borderId="120" xfId="0" applyFont="1" applyBorder="1" applyAlignment="1" applyProtection="1">
      <alignment horizontal="center" vertical="center"/>
    </xf>
    <xf numFmtId="3" fontId="32" fillId="0" borderId="149" xfId="0" applyNumberFormat="1" applyFont="1" applyFill="1" applyBorder="1" applyAlignment="1" applyProtection="1">
      <alignment horizontal="right" vertical="center"/>
      <protection locked="0"/>
    </xf>
    <xf numFmtId="3" fontId="32" fillId="0" borderId="3" xfId="0" applyNumberFormat="1" applyFont="1" applyFill="1" applyBorder="1" applyAlignment="1" applyProtection="1">
      <alignment horizontal="right" vertical="center"/>
      <protection locked="0"/>
    </xf>
    <xf numFmtId="0" fontId="45" fillId="0" borderId="120" xfId="0" applyFont="1" applyFill="1" applyBorder="1" applyAlignment="1" applyProtection="1">
      <alignment horizontal="left" vertical="center"/>
    </xf>
    <xf numFmtId="0" fontId="0" fillId="0" borderId="162" xfId="0" applyBorder="1" applyProtection="1"/>
    <xf numFmtId="0" fontId="0" fillId="0" borderId="163" xfId="0" applyBorder="1" applyProtection="1"/>
    <xf numFmtId="0" fontId="30" fillId="0" borderId="164" xfId="0" applyFont="1" applyBorder="1" applyProtection="1"/>
    <xf numFmtId="0" fontId="30" fillId="0" borderId="165" xfId="0" applyFont="1" applyBorder="1" applyProtection="1"/>
    <xf numFmtId="0" fontId="0" fillId="0" borderId="164" xfId="0" applyBorder="1" applyProtection="1"/>
    <xf numFmtId="0" fontId="0" fillId="0" borderId="165" xfId="0" applyBorder="1" applyProtection="1"/>
    <xf numFmtId="0" fontId="32" fillId="0" borderId="68"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11" fillId="11" borderId="205" xfId="0" applyFont="1" applyFill="1" applyBorder="1" applyAlignment="1" applyProtection="1">
      <alignment horizontal="center" vertical="center" wrapText="1"/>
    </xf>
    <xf numFmtId="3" fontId="11" fillId="11" borderId="18" xfId="0" applyNumberFormat="1" applyFont="1" applyFill="1" applyBorder="1" applyAlignment="1" applyProtection="1">
      <alignment horizontal="center" vertical="center" wrapText="1"/>
    </xf>
    <xf numFmtId="0" fontId="32" fillId="0" borderId="168" xfId="0" applyFont="1" applyFill="1" applyBorder="1" applyAlignment="1" applyProtection="1">
      <alignment horizontal="center" vertical="center"/>
    </xf>
    <xf numFmtId="0" fontId="30" fillId="0" borderId="0" xfId="0" applyFont="1" applyFill="1" applyBorder="1" applyAlignment="1" applyProtection="1">
      <alignment vertical="center"/>
    </xf>
    <xf numFmtId="0" fontId="30" fillId="0" borderId="0" xfId="0" applyFont="1" applyFill="1" applyBorder="1" applyProtection="1"/>
    <xf numFmtId="3" fontId="34" fillId="0" borderId="0" xfId="0" applyNumberFormat="1" applyFont="1" applyFill="1" applyBorder="1" applyAlignment="1" applyProtection="1">
      <alignment horizontal="right" vertical="center" wrapText="1"/>
    </xf>
    <xf numFmtId="3" fontId="1" fillId="0" borderId="80" xfId="0" applyNumberFormat="1" applyFont="1" applyFill="1" applyBorder="1" applyAlignment="1" applyProtection="1">
      <alignment horizontal="right" vertical="center"/>
      <protection locked="0"/>
    </xf>
    <xf numFmtId="3" fontId="1" fillId="0" borderId="89" xfId="0" applyNumberFormat="1" applyFont="1" applyFill="1" applyBorder="1" applyAlignment="1" applyProtection="1">
      <alignment horizontal="right" vertical="center"/>
      <protection locked="0"/>
    </xf>
    <xf numFmtId="0" fontId="32" fillId="0" borderId="54" xfId="0" applyFont="1" applyBorder="1" applyAlignment="1" applyProtection="1">
      <alignment horizontal="center" vertical="center"/>
    </xf>
    <xf numFmtId="3" fontId="1" fillId="5" borderId="81" xfId="0" applyNumberFormat="1" applyFont="1" applyFill="1" applyBorder="1" applyAlignment="1" applyProtection="1">
      <alignment horizontal="right" vertical="center"/>
    </xf>
    <xf numFmtId="3" fontId="1" fillId="9" borderId="80" xfId="0" applyNumberFormat="1" applyFont="1" applyFill="1" applyBorder="1" applyAlignment="1" applyProtection="1">
      <alignment horizontal="right" vertical="center"/>
    </xf>
    <xf numFmtId="0" fontId="32" fillId="0" borderId="27" xfId="0" applyNumberFormat="1" applyFont="1" applyFill="1" applyBorder="1" applyAlignment="1" applyProtection="1">
      <alignment horizontal="right" vertical="center"/>
      <protection locked="0"/>
    </xf>
    <xf numFmtId="0" fontId="32" fillId="0" borderId="21" xfId="0" applyNumberFormat="1" applyFont="1" applyFill="1" applyBorder="1" applyAlignment="1" applyProtection="1">
      <alignment horizontal="right" vertical="center"/>
      <protection locked="0"/>
    </xf>
    <xf numFmtId="0" fontId="32" fillId="0" borderId="22" xfId="0" applyNumberFormat="1" applyFont="1" applyFill="1" applyBorder="1" applyAlignment="1" applyProtection="1">
      <alignment horizontal="right" vertical="center"/>
      <protection locked="0"/>
    </xf>
    <xf numFmtId="0" fontId="32" fillId="0" borderId="58" xfId="0" applyNumberFormat="1" applyFont="1" applyFill="1" applyBorder="1" applyAlignment="1" applyProtection="1">
      <alignment horizontal="right" vertical="center"/>
      <protection locked="0"/>
    </xf>
    <xf numFmtId="0" fontId="32" fillId="0" borderId="70" xfId="0" applyNumberFormat="1" applyFont="1" applyFill="1" applyBorder="1" applyAlignment="1" applyProtection="1">
      <alignment horizontal="right" vertical="center"/>
      <protection locked="0"/>
    </xf>
    <xf numFmtId="0" fontId="32" fillId="0" borderId="30" xfId="0" applyNumberFormat="1" applyFont="1" applyFill="1" applyBorder="1" applyAlignment="1" applyProtection="1">
      <alignment horizontal="right" vertical="center"/>
      <protection locked="0"/>
    </xf>
    <xf numFmtId="0" fontId="32" fillId="0" borderId="71" xfId="0" applyNumberFormat="1" applyFont="1" applyFill="1" applyBorder="1" applyAlignment="1" applyProtection="1">
      <alignment horizontal="right" vertical="center"/>
      <protection locked="0"/>
    </xf>
    <xf numFmtId="0" fontId="32" fillId="0" borderId="32" xfId="0" applyNumberFormat="1" applyFont="1" applyFill="1" applyBorder="1" applyAlignment="1" applyProtection="1">
      <alignment horizontal="right" vertical="center"/>
      <protection locked="0"/>
    </xf>
    <xf numFmtId="0" fontId="32" fillId="0" borderId="72" xfId="0" applyNumberFormat="1" applyFont="1" applyFill="1" applyBorder="1" applyAlignment="1" applyProtection="1">
      <alignment horizontal="right" vertical="center"/>
      <protection locked="0"/>
    </xf>
    <xf numFmtId="0" fontId="32" fillId="0" borderId="34" xfId="0"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center" wrapText="1"/>
    </xf>
    <xf numFmtId="0" fontId="2" fillId="0" borderId="0" xfId="0" quotePrefix="1" applyFont="1" applyBorder="1" applyAlignment="1" applyProtection="1">
      <alignment horizontal="left" vertical="center"/>
    </xf>
    <xf numFmtId="3" fontId="23" fillId="11" borderId="28" xfId="0" applyNumberFormat="1" applyFont="1" applyFill="1" applyBorder="1" applyAlignment="1" applyProtection="1">
      <alignment horizontal="center" vertical="center"/>
    </xf>
    <xf numFmtId="0" fontId="23" fillId="16" borderId="25" xfId="0" applyFont="1" applyFill="1" applyBorder="1" applyAlignment="1" applyProtection="1">
      <alignment horizontal="center" vertical="center" wrapText="1"/>
    </xf>
    <xf numFmtId="3" fontId="23" fillId="16" borderId="180" xfId="0" applyNumberFormat="1" applyFont="1" applyFill="1" applyBorder="1" applyAlignment="1" applyProtection="1">
      <alignment horizontal="center" vertical="center" wrapText="1"/>
    </xf>
    <xf numFmtId="3" fontId="23" fillId="16" borderId="158" xfId="0" applyNumberFormat="1" applyFont="1" applyFill="1" applyBorder="1" applyAlignment="1" applyProtection="1">
      <alignment horizontal="center" vertical="center"/>
    </xf>
    <xf numFmtId="3" fontId="23" fillId="16" borderId="158" xfId="0" applyNumberFormat="1" applyFont="1" applyFill="1" applyBorder="1" applyAlignment="1" applyProtection="1">
      <alignment horizontal="center" vertical="center" wrapText="1"/>
    </xf>
    <xf numFmtId="3" fontId="23" fillId="16" borderId="196" xfId="0" applyNumberFormat="1" applyFont="1" applyFill="1" applyBorder="1" applyAlignment="1" applyProtection="1">
      <alignment horizontal="center" vertical="center"/>
    </xf>
    <xf numFmtId="3" fontId="23" fillId="16" borderId="199" xfId="0" applyNumberFormat="1" applyFont="1" applyFill="1" applyBorder="1" applyAlignment="1" applyProtection="1">
      <alignment horizontal="center" vertical="center"/>
    </xf>
    <xf numFmtId="3" fontId="23" fillId="16" borderId="195" xfId="0" applyNumberFormat="1" applyFont="1" applyFill="1" applyBorder="1" applyAlignment="1" applyProtection="1">
      <alignment horizontal="center" vertical="center" wrapText="1"/>
    </xf>
    <xf numFmtId="3" fontId="23" fillId="11" borderId="25" xfId="0" applyNumberFormat="1" applyFont="1" applyFill="1" applyBorder="1" applyAlignment="1" applyProtection="1">
      <alignment horizontal="center" vertical="center"/>
    </xf>
    <xf numFmtId="3" fontId="23" fillId="16" borderId="195" xfId="0" applyNumberFormat="1" applyFont="1" applyFill="1" applyBorder="1" applyAlignment="1" applyProtection="1">
      <alignment horizontal="center" vertical="center"/>
    </xf>
    <xf numFmtId="3" fontId="23" fillId="16" borderId="200" xfId="0" applyNumberFormat="1" applyFont="1" applyFill="1" applyBorder="1" applyAlignment="1" applyProtection="1">
      <alignment horizontal="center" vertical="center"/>
    </xf>
    <xf numFmtId="3" fontId="23" fillId="16" borderId="157" xfId="0" applyNumberFormat="1" applyFont="1" applyFill="1" applyBorder="1" applyAlignment="1" applyProtection="1">
      <alignment horizontal="center" vertical="center"/>
    </xf>
    <xf numFmtId="3" fontId="23" fillId="16" borderId="157" xfId="0" applyNumberFormat="1" applyFont="1" applyFill="1" applyBorder="1" applyAlignment="1" applyProtection="1">
      <alignment horizontal="center" vertical="center" wrapText="1"/>
    </xf>
    <xf numFmtId="3" fontId="23" fillId="16" borderId="180" xfId="0" applyNumberFormat="1" applyFont="1" applyFill="1" applyBorder="1" applyAlignment="1" applyProtection="1">
      <alignment horizontal="center" vertical="center"/>
    </xf>
    <xf numFmtId="3" fontId="22" fillId="16" borderId="158" xfId="0" applyNumberFormat="1" applyFont="1" applyFill="1" applyBorder="1" applyAlignment="1" applyProtection="1">
      <alignment horizontal="center" vertical="center"/>
      <protection locked="0"/>
    </xf>
    <xf numFmtId="3" fontId="22" fillId="16" borderId="157" xfId="0" applyNumberFormat="1" applyFont="1" applyFill="1" applyBorder="1" applyAlignment="1" applyProtection="1">
      <alignment horizontal="center" vertical="center"/>
      <protection locked="0"/>
    </xf>
    <xf numFmtId="0" fontId="23" fillId="11" borderId="28" xfId="0" applyFont="1" applyFill="1" applyBorder="1" applyAlignment="1" applyProtection="1">
      <alignment horizontal="center" vertical="center" wrapText="1"/>
    </xf>
    <xf numFmtId="3" fontId="23" fillId="11" borderId="201" xfId="0" applyNumberFormat="1" applyFont="1" applyFill="1" applyBorder="1" applyAlignment="1" applyProtection="1">
      <alignment horizontal="center" vertical="center" wrapText="1"/>
    </xf>
    <xf numFmtId="3" fontId="23" fillId="11" borderId="118" xfId="0" applyNumberFormat="1" applyFont="1" applyFill="1" applyBorder="1" applyAlignment="1" applyProtection="1">
      <alignment horizontal="center" vertical="center"/>
    </xf>
    <xf numFmtId="3" fontId="23" fillId="11" borderId="118" xfId="0" applyNumberFormat="1" applyFont="1" applyFill="1" applyBorder="1" applyAlignment="1" applyProtection="1">
      <alignment horizontal="center" vertical="center" wrapText="1"/>
    </xf>
    <xf numFmtId="3" fontId="23" fillId="11" borderId="150" xfId="0" applyNumberFormat="1" applyFont="1" applyFill="1" applyBorder="1" applyAlignment="1" applyProtection="1">
      <alignment horizontal="center" vertical="center"/>
    </xf>
    <xf numFmtId="3" fontId="23" fillId="11" borderId="112" xfId="0" applyNumberFormat="1" applyFont="1" applyFill="1" applyBorder="1" applyAlignment="1" applyProtection="1">
      <alignment horizontal="center" vertical="center"/>
    </xf>
    <xf numFmtId="3" fontId="23" fillId="11" borderId="102" xfId="0" applyNumberFormat="1" applyFont="1" applyFill="1" applyBorder="1" applyAlignment="1" applyProtection="1">
      <alignment horizontal="center" vertical="center" wrapText="1"/>
    </xf>
    <xf numFmtId="3" fontId="23" fillId="11" borderId="102" xfId="0" applyNumberFormat="1" applyFont="1" applyFill="1" applyBorder="1" applyAlignment="1" applyProtection="1">
      <alignment horizontal="center" vertical="center"/>
    </xf>
    <xf numFmtId="3" fontId="23" fillId="11" borderId="111" xfId="0" applyNumberFormat="1" applyFont="1" applyFill="1" applyBorder="1" applyAlignment="1" applyProtection="1">
      <alignment horizontal="center" vertical="center"/>
    </xf>
    <xf numFmtId="3" fontId="23" fillId="11" borderId="18" xfId="0" applyNumberFormat="1" applyFont="1" applyFill="1" applyBorder="1" applyAlignment="1" applyProtection="1">
      <alignment horizontal="center" vertical="center"/>
    </xf>
    <xf numFmtId="3" fontId="23" fillId="11" borderId="18" xfId="0" applyNumberFormat="1" applyFont="1" applyFill="1" applyBorder="1" applyAlignment="1" applyProtection="1">
      <alignment horizontal="center" vertical="center" wrapText="1"/>
    </xf>
    <xf numFmtId="3" fontId="23" fillId="11" borderId="201" xfId="0" applyNumberFormat="1" applyFont="1" applyFill="1" applyBorder="1" applyAlignment="1" applyProtection="1">
      <alignment horizontal="center" vertical="center"/>
    </xf>
    <xf numFmtId="0" fontId="0" fillId="0" borderId="121" xfId="0" applyBorder="1" applyAlignment="1">
      <alignment horizontal="right"/>
    </xf>
    <xf numFmtId="0" fontId="0" fillId="0" borderId="0" xfId="0" applyAlignment="1">
      <alignment vertical="center"/>
    </xf>
    <xf numFmtId="0" fontId="32" fillId="0" borderId="140" xfId="0" applyFont="1" applyBorder="1" applyAlignment="1" applyProtection="1">
      <alignment horizontal="center" vertical="center"/>
    </xf>
    <xf numFmtId="0" fontId="32" fillId="0" borderId="133" xfId="0" applyFont="1" applyBorder="1" applyAlignment="1" applyProtection="1">
      <alignment horizontal="center" vertical="center"/>
    </xf>
    <xf numFmtId="0" fontId="32" fillId="0" borderId="194" xfId="0" applyFont="1" applyFill="1" applyBorder="1" applyAlignment="1" applyProtection="1">
      <alignment horizontal="center" vertical="center"/>
    </xf>
    <xf numFmtId="0" fontId="0" fillId="0" borderId="61" xfId="0" applyBorder="1" applyAlignment="1">
      <alignment vertical="center"/>
    </xf>
    <xf numFmtId="0" fontId="0" fillId="0" borderId="61" xfId="0" applyBorder="1"/>
    <xf numFmtId="0" fontId="50" fillId="19" borderId="29" xfId="0" applyFont="1" applyFill="1" applyBorder="1" applyAlignment="1">
      <alignment horizontal="right" vertical="center"/>
    </xf>
    <xf numFmtId="0" fontId="29" fillId="19" borderId="61" xfId="0" applyFont="1" applyFill="1" applyBorder="1" applyAlignment="1">
      <alignment horizontal="right" vertical="center" wrapText="1"/>
    </xf>
    <xf numFmtId="0" fontId="50" fillId="20" borderId="18" xfId="0" applyFont="1" applyFill="1" applyBorder="1" applyAlignment="1">
      <alignment horizontal="right" vertical="center"/>
    </xf>
    <xf numFmtId="0" fontId="29" fillId="20" borderId="161" xfId="0" applyFont="1" applyFill="1" applyBorder="1" applyAlignment="1">
      <alignment horizontal="right" vertical="center" wrapText="1"/>
    </xf>
    <xf numFmtId="0" fontId="32" fillId="21" borderId="89" xfId="0" applyFont="1" applyFill="1" applyBorder="1" applyAlignment="1" applyProtection="1">
      <alignment horizontal="right" vertical="center"/>
    </xf>
    <xf numFmtId="3" fontId="32" fillId="20" borderId="89" xfId="0" applyNumberFormat="1" applyFont="1" applyFill="1" applyBorder="1" applyAlignment="1" applyProtection="1">
      <alignment horizontal="right" vertical="center"/>
    </xf>
    <xf numFmtId="0" fontId="50" fillId="0" borderId="0" xfId="0" applyFont="1"/>
    <xf numFmtId="0" fontId="50" fillId="0" borderId="0" xfId="0" applyFont="1" applyAlignment="1">
      <alignment horizontal="left"/>
    </xf>
    <xf numFmtId="3" fontId="32" fillId="0" borderId="147" xfId="0" applyNumberFormat="1" applyFont="1" applyFill="1" applyBorder="1" applyAlignment="1" applyProtection="1">
      <alignment horizontal="right" vertical="center"/>
      <protection locked="0"/>
    </xf>
    <xf numFmtId="3" fontId="32" fillId="0" borderId="170" xfId="0" applyNumberFormat="1" applyFont="1" applyFill="1" applyBorder="1" applyAlignment="1" applyProtection="1">
      <alignment horizontal="right" vertical="center"/>
      <protection locked="0"/>
    </xf>
    <xf numFmtId="3" fontId="32" fillId="0" borderId="202" xfId="0" applyNumberFormat="1" applyFont="1" applyFill="1" applyBorder="1" applyAlignment="1" applyProtection="1">
      <alignment horizontal="right" vertical="center"/>
      <protection locked="0"/>
    </xf>
    <xf numFmtId="3" fontId="34" fillId="0" borderId="0" xfId="0" applyNumberFormat="1" applyFont="1" applyFill="1" applyBorder="1" applyAlignment="1" applyProtection="1">
      <alignment horizontal="left" vertical="center" wrapText="1"/>
      <protection locked="0"/>
    </xf>
    <xf numFmtId="0" fontId="34" fillId="0" borderId="0" xfId="0" applyNumberFormat="1" applyFont="1" applyFill="1" applyBorder="1" applyAlignment="1" applyProtection="1">
      <alignment horizontal="left" vertical="top" wrapText="1"/>
    </xf>
    <xf numFmtId="0" fontId="0" fillId="0" borderId="0" xfId="0" applyAlignment="1">
      <alignment horizontal="center"/>
    </xf>
    <xf numFmtId="0" fontId="0" fillId="0" borderId="163" xfId="0" applyBorder="1" applyAlignment="1">
      <alignment horizontal="center"/>
    </xf>
    <xf numFmtId="4" fontId="0" fillId="9" borderId="33" xfId="0" applyNumberFormat="1" applyFill="1" applyBorder="1" applyAlignment="1" applyProtection="1">
      <alignment horizontal="center" vertical="center"/>
    </xf>
    <xf numFmtId="0" fontId="4" fillId="7" borderId="91" xfId="0" applyFont="1" applyFill="1" applyBorder="1" applyAlignment="1" applyProtection="1">
      <alignment horizontal="center" vertical="center"/>
    </xf>
    <xf numFmtId="4" fontId="0" fillId="9" borderId="115" xfId="0" applyNumberFormat="1" applyFill="1" applyBorder="1" applyAlignment="1" applyProtection="1">
      <alignment horizontal="center" vertical="center"/>
    </xf>
    <xf numFmtId="0" fontId="4" fillId="7" borderId="89" xfId="0" applyFont="1" applyFill="1" applyBorder="1" applyAlignment="1" applyProtection="1">
      <alignment horizontal="center" vertical="center"/>
    </xf>
    <xf numFmtId="4" fontId="0" fillId="9" borderId="35" xfId="0" applyNumberFormat="1" applyFill="1" applyBorder="1" applyAlignment="1" applyProtection="1">
      <alignment horizontal="center" vertical="center"/>
    </xf>
    <xf numFmtId="4" fontId="0" fillId="9" borderId="122" xfId="0" applyNumberFormat="1" applyFill="1" applyBorder="1" applyAlignment="1" applyProtection="1">
      <alignment horizontal="center" vertical="center"/>
    </xf>
    <xf numFmtId="4" fontId="0" fillId="9" borderId="31" xfId="0" applyNumberFormat="1" applyFill="1" applyBorder="1" applyAlignment="1" applyProtection="1">
      <alignment horizontal="center" vertical="center"/>
    </xf>
    <xf numFmtId="0" fontId="9" fillId="17" borderId="167" xfId="0" applyFont="1" applyFill="1" applyBorder="1" applyAlignment="1" applyProtection="1">
      <alignment horizontal="center" vertical="center" wrapText="1"/>
    </xf>
    <xf numFmtId="49" fontId="1" fillId="4" borderId="73" xfId="0" applyNumberFormat="1" applyFont="1" applyFill="1" applyBorder="1" applyAlignment="1" applyProtection="1">
      <alignment horizontal="left" vertical="top" wrapText="1"/>
      <protection locked="0"/>
    </xf>
    <xf numFmtId="49" fontId="1" fillId="4" borderId="36" xfId="0" applyNumberFormat="1" applyFont="1" applyFill="1" applyBorder="1" applyAlignment="1" applyProtection="1">
      <alignment horizontal="left" vertical="top" wrapText="1"/>
      <protection locked="0"/>
    </xf>
    <xf numFmtId="49" fontId="1" fillId="4" borderId="16" xfId="0" applyNumberFormat="1" applyFont="1" applyFill="1" applyBorder="1" applyAlignment="1" applyProtection="1">
      <alignment horizontal="left" vertical="top" wrapText="1"/>
      <protection locked="0"/>
    </xf>
    <xf numFmtId="49" fontId="1" fillId="4" borderId="130" xfId="0" applyNumberFormat="1" applyFont="1" applyFill="1" applyBorder="1" applyAlignment="1" applyProtection="1">
      <alignment horizontal="left" vertical="top" wrapText="1"/>
      <protection locked="0"/>
    </xf>
    <xf numFmtId="49" fontId="1" fillId="4" borderId="15" xfId="0" applyNumberFormat="1" applyFont="1" applyFill="1" applyBorder="1" applyAlignment="1" applyProtection="1">
      <alignment horizontal="left" vertical="top" wrapText="1"/>
      <protection locked="0"/>
    </xf>
    <xf numFmtId="49" fontId="1" fillId="4" borderId="65" xfId="0" applyNumberFormat="1" applyFont="1" applyFill="1" applyBorder="1" applyAlignment="1" applyProtection="1">
      <alignment horizontal="left" vertical="top" wrapText="1"/>
      <protection locked="0"/>
    </xf>
    <xf numFmtId="49" fontId="1" fillId="4" borderId="37" xfId="0" applyNumberFormat="1" applyFont="1" applyFill="1" applyBorder="1" applyAlignment="1" applyProtection="1">
      <alignment horizontal="left" vertical="top" wrapText="1"/>
      <protection locked="0"/>
    </xf>
    <xf numFmtId="49" fontId="32" fillId="4" borderId="0" xfId="0" applyNumberFormat="1" applyFont="1" applyFill="1" applyBorder="1" applyAlignment="1" applyProtection="1">
      <alignment horizontal="left" vertical="top" wrapText="1"/>
    </xf>
    <xf numFmtId="49" fontId="32" fillId="4" borderId="73" xfId="0" applyNumberFormat="1" applyFont="1" applyFill="1" applyBorder="1" applyAlignment="1" applyProtection="1">
      <alignment horizontal="left" vertical="top" wrapText="1"/>
      <protection locked="0"/>
    </xf>
    <xf numFmtId="49" fontId="32" fillId="4" borderId="36" xfId="0" applyNumberFormat="1" applyFont="1" applyFill="1" applyBorder="1" applyAlignment="1" applyProtection="1">
      <alignment horizontal="left" vertical="top" wrapText="1"/>
      <protection locked="0"/>
    </xf>
    <xf numFmtId="49" fontId="32" fillId="4" borderId="37" xfId="0" applyNumberFormat="1" applyFont="1" applyFill="1" applyBorder="1" applyAlignment="1" applyProtection="1">
      <alignment horizontal="left" vertical="top" wrapText="1"/>
      <protection locked="0"/>
    </xf>
    <xf numFmtId="49" fontId="1" fillId="4" borderId="74" xfId="0" applyNumberFormat="1" applyFont="1" applyFill="1" applyBorder="1" applyAlignment="1" applyProtection="1">
      <alignment horizontal="left" vertical="top" wrapText="1"/>
      <protection locked="0"/>
    </xf>
    <xf numFmtId="49" fontId="1" fillId="4" borderId="38" xfId="0" applyNumberFormat="1" applyFont="1" applyFill="1" applyBorder="1" applyAlignment="1" applyProtection="1">
      <alignment horizontal="left" vertical="top" wrapText="1"/>
      <protection locked="0"/>
    </xf>
    <xf numFmtId="49" fontId="1" fillId="4" borderId="131" xfId="0" applyNumberFormat="1" applyFont="1" applyFill="1" applyBorder="1" applyAlignment="1" applyProtection="1">
      <alignment horizontal="left" vertical="top" wrapText="1"/>
      <protection locked="0"/>
    </xf>
    <xf numFmtId="49" fontId="1" fillId="4" borderId="132" xfId="0" applyNumberFormat="1" applyFont="1" applyFill="1" applyBorder="1" applyAlignment="1" applyProtection="1">
      <alignment horizontal="left" vertical="top" wrapText="1"/>
      <protection locked="0"/>
    </xf>
    <xf numFmtId="49" fontId="1" fillId="4" borderId="105" xfId="0" applyNumberFormat="1" applyFont="1" applyFill="1" applyBorder="1" applyAlignment="1" applyProtection="1">
      <alignment horizontal="left" vertical="top" wrapText="1"/>
      <protection locked="0"/>
    </xf>
    <xf numFmtId="49" fontId="1" fillId="4" borderId="67" xfId="0" applyNumberFormat="1" applyFont="1" applyFill="1" applyBorder="1" applyAlignment="1" applyProtection="1">
      <alignment horizontal="left" vertical="top" wrapText="1"/>
      <protection locked="0"/>
    </xf>
    <xf numFmtId="49" fontId="1" fillId="4" borderId="39" xfId="0" applyNumberFormat="1" applyFont="1" applyFill="1" applyBorder="1" applyAlignment="1" applyProtection="1">
      <alignment horizontal="left" vertical="top" wrapText="1"/>
      <protection locked="0"/>
    </xf>
    <xf numFmtId="49" fontId="32" fillId="4" borderId="74" xfId="0" applyNumberFormat="1" applyFont="1" applyFill="1" applyBorder="1" applyAlignment="1" applyProtection="1">
      <alignment horizontal="left" vertical="top" wrapText="1"/>
      <protection locked="0"/>
    </xf>
    <xf numFmtId="49" fontId="32" fillId="4" borderId="38" xfId="0" applyNumberFormat="1" applyFont="1" applyFill="1" applyBorder="1" applyAlignment="1" applyProtection="1">
      <alignment horizontal="left" vertical="top" wrapText="1"/>
      <protection locked="0"/>
    </xf>
    <xf numFmtId="49" fontId="32" fillId="4" borderId="39" xfId="0" applyNumberFormat="1" applyFont="1" applyFill="1" applyBorder="1" applyAlignment="1" applyProtection="1">
      <alignment horizontal="left" vertical="top" wrapText="1"/>
      <protection locked="0"/>
    </xf>
    <xf numFmtId="0" fontId="53" fillId="0" borderId="0" xfId="0" applyFont="1"/>
    <xf numFmtId="0" fontId="0" fillId="0" borderId="0" xfId="0" applyAlignment="1">
      <alignment horizontal="center" vertical="center"/>
    </xf>
    <xf numFmtId="0" fontId="9" fillId="17" borderId="175" xfId="0" applyFont="1" applyFill="1" applyBorder="1" applyAlignment="1" applyProtection="1">
      <alignment horizontal="center" vertical="center" wrapText="1"/>
    </xf>
    <xf numFmtId="49" fontId="32" fillId="0" borderId="0" xfId="4" applyNumberFormat="1" applyFont="1" applyFill="1" applyBorder="1" applyAlignment="1" applyProtection="1">
      <alignment horizontal="left" vertical="center"/>
    </xf>
    <xf numFmtId="49" fontId="1" fillId="0" borderId="0" xfId="4" applyNumberFormat="1" applyFont="1" applyFill="1" applyBorder="1" applyAlignment="1" applyProtection="1">
      <alignment horizontal="left" vertical="center"/>
    </xf>
    <xf numFmtId="0" fontId="32" fillId="0" borderId="0" xfId="0" applyFont="1" applyFill="1" applyBorder="1" applyAlignment="1" applyProtection="1">
      <alignment horizontal="center" vertical="center" wrapText="1"/>
    </xf>
    <xf numFmtId="0" fontId="10" fillId="0" borderId="0" xfId="0" applyFont="1" applyProtection="1"/>
    <xf numFmtId="0" fontId="32" fillId="0" borderId="28" xfId="0" applyFont="1" applyFill="1" applyBorder="1" applyAlignment="1" applyProtection="1">
      <alignment horizontal="center" vertical="center" wrapText="1"/>
    </xf>
    <xf numFmtId="0" fontId="10" fillId="4" borderId="0" xfId="0" applyFont="1" applyFill="1" applyProtection="1"/>
    <xf numFmtId="0" fontId="6" fillId="4" borderId="0" xfId="1" applyFont="1" applyFill="1" applyAlignment="1" applyProtection="1">
      <alignment horizontal="left"/>
    </xf>
    <xf numFmtId="0" fontId="6" fillId="4" borderId="0" xfId="1" applyFont="1" applyFill="1" applyAlignment="1" applyProtection="1"/>
    <xf numFmtId="0" fontId="8" fillId="4" borderId="0" xfId="0" applyFont="1" applyFill="1" applyAlignment="1" applyProtection="1"/>
    <xf numFmtId="0" fontId="0" fillId="4" borderId="0" xfId="0" applyFill="1" applyBorder="1" applyProtection="1"/>
    <xf numFmtId="0" fontId="37" fillId="4" borderId="0" xfId="0" applyFont="1" applyFill="1" applyBorder="1" applyAlignment="1" applyProtection="1">
      <alignment horizontal="left" wrapText="1"/>
    </xf>
    <xf numFmtId="0" fontId="37" fillId="4" borderId="0" xfId="0" applyFont="1" applyFill="1" applyBorder="1" applyProtection="1"/>
    <xf numFmtId="0" fontId="0" fillId="22" borderId="0" xfId="0" applyFill="1" applyProtection="1"/>
    <xf numFmtId="0" fontId="0" fillId="22" borderId="0" xfId="0" applyFill="1" applyBorder="1" applyProtection="1"/>
    <xf numFmtId="0" fontId="9" fillId="22" borderId="2" xfId="0" applyFont="1" applyFill="1" applyBorder="1" applyAlignment="1" applyProtection="1">
      <alignment horizontal="center" vertical="center" wrapText="1"/>
    </xf>
    <xf numFmtId="0" fontId="9" fillId="22" borderId="1" xfId="0" applyFont="1" applyFill="1" applyBorder="1" applyAlignment="1" applyProtection="1">
      <alignment horizontal="center" vertical="center"/>
    </xf>
    <xf numFmtId="0" fontId="9" fillId="22" borderId="2" xfId="0" applyFont="1" applyFill="1" applyBorder="1" applyAlignment="1" applyProtection="1">
      <alignment horizontal="center" vertical="center"/>
    </xf>
    <xf numFmtId="0" fontId="9" fillId="22" borderId="0" xfId="0" applyFont="1" applyFill="1" applyBorder="1" applyAlignment="1" applyProtection="1">
      <alignment horizontal="center" vertical="center"/>
    </xf>
    <xf numFmtId="0" fontId="9" fillId="22" borderId="121" xfId="0" applyFont="1" applyFill="1" applyBorder="1" applyAlignment="1" applyProtection="1">
      <alignment horizontal="center" vertical="center" wrapText="1"/>
    </xf>
    <xf numFmtId="0" fontId="9" fillId="22" borderId="121" xfId="0" applyFont="1" applyFill="1" applyBorder="1" applyAlignment="1" applyProtection="1">
      <alignment horizontal="center" vertical="center"/>
    </xf>
    <xf numFmtId="0" fontId="32" fillId="22" borderId="28" xfId="0" applyFont="1" applyFill="1" applyBorder="1" applyAlignment="1" applyProtection="1">
      <alignment vertical="center" wrapText="1"/>
    </xf>
    <xf numFmtId="0" fontId="32" fillId="22" borderId="25" xfId="0" applyFont="1" applyFill="1" applyBorder="1" applyAlignment="1" applyProtection="1">
      <alignment horizontal="center" vertical="center" wrapText="1"/>
    </xf>
    <xf numFmtId="0" fontId="32" fillId="22" borderId="28" xfId="0" applyFont="1" applyFill="1" applyBorder="1" applyAlignment="1" applyProtection="1">
      <alignment horizontal="center" vertical="center" wrapText="1"/>
    </xf>
    <xf numFmtId="0" fontId="32" fillId="22" borderId="28" xfId="0" applyFont="1" applyFill="1" applyBorder="1" applyAlignment="1" applyProtection="1">
      <alignment horizontal="center" vertical="center"/>
    </xf>
    <xf numFmtId="0" fontId="32" fillId="22" borderId="29" xfId="0" applyFont="1" applyFill="1" applyBorder="1" applyAlignment="1" applyProtection="1">
      <alignment vertical="center" wrapText="1"/>
    </xf>
    <xf numFmtId="0" fontId="32" fillId="22" borderId="0" xfId="0" applyFont="1" applyFill="1" applyBorder="1" applyAlignment="1" applyProtection="1">
      <alignment vertical="center" wrapText="1"/>
    </xf>
    <xf numFmtId="0" fontId="32" fillId="22" borderId="29" xfId="0" applyFont="1" applyFill="1" applyBorder="1" applyAlignment="1" applyProtection="1">
      <alignment horizontal="center" vertical="center" wrapText="1"/>
    </xf>
    <xf numFmtId="0" fontId="32" fillId="22" borderId="0" xfId="0" applyFont="1" applyFill="1" applyBorder="1" applyAlignment="1" applyProtection="1">
      <alignment horizontal="center" vertical="center" wrapText="1"/>
    </xf>
    <xf numFmtId="0" fontId="34" fillId="22" borderId="28" xfId="0" applyFont="1" applyFill="1" applyBorder="1" applyAlignment="1" applyProtection="1">
      <alignment horizontal="center" vertical="center"/>
    </xf>
    <xf numFmtId="0" fontId="0" fillId="22" borderId="25" xfId="0" applyFill="1" applyBorder="1" applyProtection="1"/>
    <xf numFmtId="0" fontId="0" fillId="22" borderId="60" xfId="0" applyFill="1" applyBorder="1" applyProtection="1"/>
    <xf numFmtId="0" fontId="32" fillId="22" borderId="25" xfId="0" applyFont="1" applyFill="1" applyBorder="1" applyAlignment="1" applyProtection="1">
      <alignment vertical="center" wrapText="1"/>
    </xf>
    <xf numFmtId="0" fontId="32" fillId="22" borderId="25" xfId="0" quotePrefix="1" applyFont="1" applyFill="1" applyBorder="1" applyAlignment="1" applyProtection="1">
      <alignment vertical="center" wrapText="1"/>
    </xf>
    <xf numFmtId="0" fontId="32" fillId="22" borderId="60" xfId="0" applyFont="1" applyFill="1" applyBorder="1" applyAlignment="1" applyProtection="1">
      <alignment vertical="center" wrapText="1"/>
    </xf>
    <xf numFmtId="0" fontId="32" fillId="22" borderId="0" xfId="0" quotePrefix="1" applyFont="1" applyFill="1" applyBorder="1" applyAlignment="1" applyProtection="1">
      <alignment vertical="center" wrapText="1"/>
    </xf>
    <xf numFmtId="0" fontId="32" fillId="22" borderId="61" xfId="0" quotePrefix="1" applyFont="1" applyFill="1" applyBorder="1" applyAlignment="1" applyProtection="1">
      <alignment vertical="center" wrapText="1"/>
    </xf>
    <xf numFmtId="0" fontId="5" fillId="22" borderId="25" xfId="0" quotePrefix="1" applyFont="1" applyFill="1" applyBorder="1" applyAlignment="1" applyProtection="1">
      <alignment vertical="center" wrapText="1"/>
    </xf>
    <xf numFmtId="0" fontId="32" fillId="22" borderId="27" xfId="0" quotePrefix="1" applyFont="1" applyFill="1" applyBorder="1" applyAlignment="1" applyProtection="1">
      <alignment vertical="center" wrapText="1"/>
    </xf>
    <xf numFmtId="0" fontId="32" fillId="22" borderId="62" xfId="0" quotePrefix="1" applyFont="1" applyFill="1" applyBorder="1" applyAlignment="1" applyProtection="1">
      <alignment vertical="center" wrapText="1"/>
    </xf>
    <xf numFmtId="0" fontId="32" fillId="22" borderId="27" xfId="0" quotePrefix="1" applyFont="1" applyFill="1" applyBorder="1" applyAlignment="1" applyProtection="1">
      <alignment horizontal="center" vertical="center" wrapText="1"/>
    </xf>
    <xf numFmtId="0" fontId="5" fillId="22" borderId="62" xfId="0" quotePrefix="1" applyFont="1" applyFill="1" applyBorder="1" applyAlignment="1" applyProtection="1">
      <alignment horizontal="center" vertical="center" wrapText="1"/>
    </xf>
    <xf numFmtId="0" fontId="5" fillId="22" borderId="57" xfId="0" quotePrefix="1" applyFont="1" applyFill="1" applyBorder="1" applyAlignment="1" applyProtection="1">
      <alignment horizontal="center" vertical="center" wrapText="1"/>
    </xf>
    <xf numFmtId="0" fontId="32" fillId="22" borderId="57" xfId="0" quotePrefix="1" applyFont="1" applyFill="1" applyBorder="1" applyAlignment="1" applyProtection="1">
      <alignment horizontal="center" vertical="center" wrapText="1"/>
    </xf>
    <xf numFmtId="0" fontId="32" fillId="22" borderId="58" xfId="0" quotePrefix="1" applyFont="1" applyFill="1" applyBorder="1" applyAlignment="1" applyProtection="1">
      <alignment horizontal="center" vertical="center" wrapText="1"/>
    </xf>
    <xf numFmtId="0" fontId="32" fillId="22" borderId="59" xfId="0" quotePrefix="1" applyFont="1" applyFill="1" applyBorder="1" applyAlignment="1" applyProtection="1">
      <alignment horizontal="center" vertical="center" wrapText="1"/>
    </xf>
    <xf numFmtId="0" fontId="32" fillId="22" borderId="68" xfId="0" applyFont="1" applyFill="1" applyBorder="1" applyAlignment="1" applyProtection="1">
      <alignment horizontal="center" vertical="center" wrapText="1"/>
    </xf>
    <xf numFmtId="0" fontId="23" fillId="22" borderId="54" xfId="0" applyFont="1" applyFill="1" applyBorder="1" applyAlignment="1" applyProtection="1">
      <alignment horizontal="center" vertical="center" wrapText="1"/>
    </xf>
    <xf numFmtId="3" fontId="23" fillId="22" borderId="81" xfId="0" applyNumberFormat="1" applyFont="1" applyFill="1" applyBorder="1" applyAlignment="1" applyProtection="1">
      <alignment horizontal="center" vertical="center" wrapText="1"/>
    </xf>
    <xf numFmtId="3" fontId="23" fillId="22" borderId="80" xfId="0" applyNumberFormat="1" applyFont="1" applyFill="1" applyBorder="1" applyAlignment="1" applyProtection="1">
      <alignment horizontal="center" vertical="center"/>
    </xf>
    <xf numFmtId="3" fontId="23" fillId="22" borderId="80" xfId="0" applyNumberFormat="1" applyFont="1" applyFill="1" applyBorder="1" applyAlignment="1" applyProtection="1">
      <alignment horizontal="center" vertical="center" wrapText="1"/>
    </xf>
    <xf numFmtId="3" fontId="23" fillId="22" borderId="144" xfId="0" applyNumberFormat="1" applyFont="1" applyFill="1" applyBorder="1" applyAlignment="1" applyProtection="1">
      <alignment horizontal="center" vertical="center"/>
    </xf>
    <xf numFmtId="3" fontId="23" fillId="22" borderId="82" xfId="0" applyNumberFormat="1" applyFont="1" applyFill="1" applyBorder="1" applyAlignment="1" applyProtection="1">
      <alignment horizontal="center" vertical="center"/>
    </xf>
    <xf numFmtId="3" fontId="23" fillId="22" borderId="55" xfId="0" applyNumberFormat="1" applyFont="1" applyFill="1" applyBorder="1" applyAlignment="1" applyProtection="1">
      <alignment horizontal="center" vertical="center" wrapText="1"/>
    </xf>
    <xf numFmtId="3" fontId="23" fillId="22" borderId="54" xfId="0" applyNumberFormat="1" applyFont="1" applyFill="1" applyBorder="1" applyAlignment="1" applyProtection="1">
      <alignment horizontal="center" vertical="center"/>
    </xf>
    <xf numFmtId="3" fontId="23" fillId="22" borderId="55" xfId="0" applyNumberFormat="1" applyFont="1" applyFill="1" applyBorder="1" applyAlignment="1" applyProtection="1">
      <alignment horizontal="center" vertical="center"/>
    </xf>
    <xf numFmtId="3" fontId="23" fillId="22" borderId="85" xfId="0" applyNumberFormat="1" applyFont="1" applyFill="1" applyBorder="1" applyAlignment="1" applyProtection="1">
      <alignment horizontal="center" vertical="center"/>
    </xf>
    <xf numFmtId="3" fontId="23" fillId="22" borderId="89" xfId="0" applyNumberFormat="1" applyFont="1" applyFill="1" applyBorder="1" applyAlignment="1" applyProtection="1">
      <alignment horizontal="center" vertical="center"/>
    </xf>
    <xf numFmtId="3" fontId="23" fillId="22" borderId="89" xfId="0" applyNumberFormat="1" applyFont="1" applyFill="1" applyBorder="1" applyAlignment="1" applyProtection="1">
      <alignment horizontal="center" vertical="center" wrapText="1"/>
    </xf>
    <xf numFmtId="3" fontId="23" fillId="22" borderId="81" xfId="0" applyNumberFormat="1" applyFont="1" applyFill="1" applyBorder="1" applyAlignment="1" applyProtection="1">
      <alignment horizontal="center" vertical="center"/>
    </xf>
    <xf numFmtId="3" fontId="23" fillId="22" borderId="68" xfId="0" applyNumberFormat="1" applyFont="1" applyFill="1" applyBorder="1" applyAlignment="1" applyProtection="1">
      <alignment horizontal="center" vertical="center" wrapText="1"/>
    </xf>
    <xf numFmtId="3" fontId="22" fillId="22" borderId="80" xfId="0" applyNumberFormat="1" applyFont="1" applyFill="1" applyBorder="1" applyAlignment="1" applyProtection="1">
      <alignment horizontal="center" vertical="center"/>
      <protection locked="0"/>
    </xf>
    <xf numFmtId="3" fontId="22" fillId="22" borderId="89" xfId="0" applyNumberFormat="1" applyFont="1" applyFill="1" applyBorder="1" applyAlignment="1" applyProtection="1">
      <alignment horizontal="center" vertical="center"/>
      <protection locked="0"/>
    </xf>
    <xf numFmtId="0" fontId="23" fillId="22" borderId="110" xfId="0" applyFont="1" applyFill="1" applyBorder="1" applyAlignment="1" applyProtection="1">
      <alignment horizontal="center" vertical="center" wrapText="1"/>
    </xf>
    <xf numFmtId="3" fontId="23" fillId="22" borderId="146" xfId="0" applyNumberFormat="1" applyFont="1" applyFill="1" applyBorder="1" applyAlignment="1" applyProtection="1">
      <alignment horizontal="center" vertical="center" wrapText="1"/>
    </xf>
    <xf numFmtId="3" fontId="23" fillId="22" borderId="79" xfId="0" applyNumberFormat="1" applyFont="1" applyFill="1" applyBorder="1" applyAlignment="1" applyProtection="1">
      <alignment horizontal="center" vertical="center"/>
    </xf>
    <xf numFmtId="3" fontId="23" fillId="22" borderId="79" xfId="0" applyNumberFormat="1" applyFont="1" applyFill="1" applyBorder="1" applyAlignment="1" applyProtection="1">
      <alignment horizontal="center" vertical="center" wrapText="1"/>
    </xf>
    <xf numFmtId="3" fontId="23" fillId="22" borderId="145" xfId="0" applyNumberFormat="1" applyFont="1" applyFill="1" applyBorder="1" applyAlignment="1" applyProtection="1">
      <alignment horizontal="center" vertical="center"/>
    </xf>
    <xf numFmtId="3" fontId="23" fillId="22" borderId="136" xfId="0" applyNumberFormat="1" applyFont="1" applyFill="1" applyBorder="1" applyAlignment="1" applyProtection="1">
      <alignment horizontal="center" vertical="center"/>
    </xf>
    <xf numFmtId="3" fontId="23" fillId="22" borderId="138" xfId="0" applyNumberFormat="1" applyFont="1" applyFill="1" applyBorder="1" applyAlignment="1" applyProtection="1">
      <alignment horizontal="center" vertical="center" wrapText="1"/>
    </xf>
    <xf numFmtId="3" fontId="23" fillId="22" borderId="110" xfId="0" applyNumberFormat="1" applyFont="1" applyFill="1" applyBorder="1" applyAlignment="1" applyProtection="1">
      <alignment horizontal="center" vertical="center"/>
    </xf>
    <xf numFmtId="3" fontId="23" fillId="22" borderId="138" xfId="0" applyNumberFormat="1" applyFont="1" applyFill="1" applyBorder="1" applyAlignment="1" applyProtection="1">
      <alignment horizontal="center" vertical="center"/>
    </xf>
    <xf numFmtId="3" fontId="23" fillId="22" borderId="84" xfId="0" applyNumberFormat="1" applyFont="1" applyFill="1" applyBorder="1" applyAlignment="1" applyProtection="1">
      <alignment horizontal="center" vertical="center"/>
    </xf>
    <xf numFmtId="3" fontId="23" fillId="22" borderId="115" xfId="0" applyNumberFormat="1" applyFont="1" applyFill="1" applyBorder="1" applyAlignment="1" applyProtection="1">
      <alignment horizontal="center" vertical="center"/>
    </xf>
    <xf numFmtId="3" fontId="23" fillId="22" borderId="115" xfId="0" applyNumberFormat="1" applyFont="1" applyFill="1" applyBorder="1" applyAlignment="1" applyProtection="1">
      <alignment horizontal="center" vertical="center" wrapText="1"/>
    </xf>
    <xf numFmtId="3" fontId="23" fillId="22" borderId="146" xfId="0" applyNumberFormat="1" applyFont="1" applyFill="1" applyBorder="1" applyAlignment="1" applyProtection="1">
      <alignment horizontal="center" vertical="center"/>
    </xf>
    <xf numFmtId="0" fontId="32" fillId="22" borderId="54" xfId="0" applyFont="1" applyFill="1" applyBorder="1" applyAlignment="1" applyProtection="1">
      <alignment horizontal="center" vertical="center"/>
    </xf>
    <xf numFmtId="3" fontId="1" fillId="22" borderId="81" xfId="0" applyNumberFormat="1" applyFont="1" applyFill="1" applyBorder="1" applyAlignment="1" applyProtection="1">
      <alignment horizontal="right" vertical="center"/>
    </xf>
    <xf numFmtId="3" fontId="1" fillId="22" borderId="80" xfId="0" applyNumberFormat="1" applyFont="1" applyFill="1" applyBorder="1" applyAlignment="1" applyProtection="1">
      <alignment horizontal="right" vertical="center"/>
    </xf>
    <xf numFmtId="0" fontId="32" fillId="22" borderId="3" xfId="0" applyFont="1" applyFill="1" applyBorder="1" applyAlignment="1" applyProtection="1">
      <alignment horizontal="center" vertical="center"/>
    </xf>
    <xf numFmtId="3" fontId="1" fillId="22" borderId="70" xfId="0" applyNumberFormat="1" applyFont="1" applyFill="1" applyBorder="1" applyAlignment="1" applyProtection="1">
      <alignment horizontal="right" vertical="center"/>
    </xf>
    <xf numFmtId="3" fontId="1" fillId="22" borderId="30" xfId="0" applyNumberFormat="1" applyFont="1" applyFill="1" applyBorder="1" applyAlignment="1" applyProtection="1">
      <alignment horizontal="right" vertical="center"/>
    </xf>
    <xf numFmtId="0" fontId="32" fillId="22" borderId="26" xfId="0" applyFont="1" applyFill="1" applyBorder="1" applyAlignment="1" applyProtection="1">
      <alignment horizontal="center" vertical="center"/>
    </xf>
    <xf numFmtId="3" fontId="1" fillId="22" borderId="32" xfId="0" applyNumberFormat="1" applyFont="1" applyFill="1" applyBorder="1" applyAlignment="1" applyProtection="1">
      <alignment horizontal="right" vertical="center"/>
    </xf>
    <xf numFmtId="3" fontId="1" fillId="22" borderId="76" xfId="0" applyNumberFormat="1" applyFont="1" applyFill="1" applyBorder="1" applyAlignment="1" applyProtection="1">
      <alignment horizontal="right" vertical="center"/>
    </xf>
    <xf numFmtId="0" fontId="0" fillId="23" borderId="0" xfId="0" applyFill="1" applyProtection="1"/>
    <xf numFmtId="0" fontId="0" fillId="23" borderId="0" xfId="0" applyFill="1" applyBorder="1" applyProtection="1"/>
    <xf numFmtId="0" fontId="9" fillId="23" borderId="2" xfId="0" applyFont="1" applyFill="1" applyBorder="1" applyAlignment="1" applyProtection="1">
      <alignment horizontal="center" vertical="center" wrapText="1"/>
    </xf>
    <xf numFmtId="0" fontId="9" fillId="23" borderId="1" xfId="0" applyFont="1" applyFill="1" applyBorder="1" applyAlignment="1" applyProtection="1">
      <alignment horizontal="center" vertical="center"/>
    </xf>
    <xf numFmtId="0" fontId="9" fillId="23" borderId="2" xfId="0" applyFont="1" applyFill="1" applyBorder="1" applyAlignment="1" applyProtection="1">
      <alignment horizontal="center" vertical="center"/>
    </xf>
    <xf numFmtId="0" fontId="9" fillId="23" borderId="0" xfId="0" applyFont="1" applyFill="1" applyBorder="1" applyAlignment="1" applyProtection="1">
      <alignment horizontal="center" vertical="center"/>
    </xf>
    <xf numFmtId="0" fontId="9" fillId="23" borderId="121" xfId="0" applyFont="1" applyFill="1" applyBorder="1" applyAlignment="1" applyProtection="1">
      <alignment horizontal="center" vertical="center" wrapText="1"/>
    </xf>
    <xf numFmtId="0" fontId="9" fillId="23" borderId="121" xfId="0" applyFont="1" applyFill="1" applyBorder="1" applyAlignment="1" applyProtection="1">
      <alignment horizontal="center" vertical="center"/>
    </xf>
    <xf numFmtId="0" fontId="32" fillId="23" borderId="28" xfId="0" applyFont="1" applyFill="1" applyBorder="1" applyAlignment="1" applyProtection="1">
      <alignment vertical="center" wrapText="1"/>
    </xf>
    <xf numFmtId="0" fontId="32" fillId="23" borderId="25" xfId="0" applyFont="1" applyFill="1" applyBorder="1" applyAlignment="1" applyProtection="1">
      <alignment horizontal="center" vertical="center" wrapText="1"/>
    </xf>
    <xf numFmtId="0" fontId="32" fillId="23" borderId="28" xfId="0" applyFont="1" applyFill="1" applyBorder="1" applyAlignment="1" applyProtection="1">
      <alignment horizontal="center" vertical="center" wrapText="1"/>
    </xf>
    <xf numFmtId="0" fontId="32" fillId="23" borderId="28" xfId="0" applyFont="1" applyFill="1" applyBorder="1" applyAlignment="1" applyProtection="1">
      <alignment horizontal="center" vertical="center"/>
    </xf>
    <xf numFmtId="0" fontId="32" fillId="23" borderId="29" xfId="0" applyFont="1" applyFill="1" applyBorder="1" applyAlignment="1" applyProtection="1">
      <alignment vertical="center" wrapText="1"/>
    </xf>
    <xf numFmtId="0" fontId="32" fillId="23" borderId="0" xfId="0" applyFont="1" applyFill="1" applyBorder="1" applyAlignment="1" applyProtection="1">
      <alignment vertical="center" wrapText="1"/>
    </xf>
    <xf numFmtId="0" fontId="32" fillId="23" borderId="29" xfId="0" applyFont="1" applyFill="1" applyBorder="1" applyAlignment="1" applyProtection="1">
      <alignment horizontal="center" vertical="center" wrapText="1"/>
    </xf>
    <xf numFmtId="0" fontId="32" fillId="23" borderId="0" xfId="0" applyFont="1" applyFill="1" applyBorder="1" applyAlignment="1" applyProtection="1">
      <alignment horizontal="center" vertical="center" wrapText="1"/>
    </xf>
    <xf numFmtId="0" fontId="34" fillId="23" borderId="28" xfId="0" applyFont="1" applyFill="1" applyBorder="1" applyAlignment="1" applyProtection="1">
      <alignment horizontal="center" vertical="center"/>
    </xf>
    <xf numFmtId="0" fontId="0" fillId="23" borderId="25" xfId="0" applyFill="1" applyBorder="1" applyProtection="1"/>
    <xf numFmtId="0" fontId="0" fillId="23" borderId="60" xfId="0" applyFill="1" applyBorder="1" applyProtection="1"/>
    <xf numFmtId="0" fontId="32" fillId="23" borderId="25" xfId="0" applyFont="1" applyFill="1" applyBorder="1" applyAlignment="1" applyProtection="1">
      <alignment vertical="center" wrapText="1"/>
    </xf>
    <xf numFmtId="0" fontId="32" fillId="23" borderId="25" xfId="0" quotePrefix="1" applyFont="1" applyFill="1" applyBorder="1" applyAlignment="1" applyProtection="1">
      <alignment vertical="center" wrapText="1"/>
    </xf>
    <xf numFmtId="0" fontId="32" fillId="23" borderId="60" xfId="0" applyFont="1" applyFill="1" applyBorder="1" applyAlignment="1" applyProtection="1">
      <alignment vertical="center" wrapText="1"/>
    </xf>
    <xf numFmtId="0" fontId="32" fillId="23" borderId="0" xfId="0" quotePrefix="1" applyFont="1" applyFill="1" applyBorder="1" applyAlignment="1" applyProtection="1">
      <alignment vertical="center" wrapText="1"/>
    </xf>
    <xf numFmtId="0" fontId="32" fillId="23" borderId="61" xfId="0" quotePrefix="1" applyFont="1" applyFill="1" applyBorder="1" applyAlignment="1" applyProtection="1">
      <alignment vertical="center" wrapText="1"/>
    </xf>
    <xf numFmtId="0" fontId="5" fillId="23" borderId="25" xfId="0" quotePrefix="1" applyFont="1" applyFill="1" applyBorder="1" applyAlignment="1" applyProtection="1">
      <alignment vertical="center" wrapText="1"/>
    </xf>
    <xf numFmtId="0" fontId="32" fillId="23" borderId="27" xfId="0" quotePrefix="1" applyFont="1" applyFill="1" applyBorder="1" applyAlignment="1" applyProtection="1">
      <alignment vertical="center" wrapText="1"/>
    </xf>
    <xf numFmtId="0" fontId="32" fillId="23" borderId="62" xfId="0" quotePrefix="1" applyFont="1" applyFill="1" applyBorder="1" applyAlignment="1" applyProtection="1">
      <alignment vertical="center" wrapText="1"/>
    </xf>
    <xf numFmtId="0" fontId="32" fillId="23" borderId="27" xfId="0" quotePrefix="1" applyFont="1" applyFill="1" applyBorder="1" applyAlignment="1" applyProtection="1">
      <alignment horizontal="center" vertical="center" wrapText="1"/>
    </xf>
    <xf numFmtId="0" fontId="5" fillId="23" borderId="62" xfId="0" quotePrefix="1" applyFont="1" applyFill="1" applyBorder="1" applyAlignment="1" applyProtection="1">
      <alignment horizontal="center" vertical="center" wrapText="1"/>
    </xf>
    <xf numFmtId="0" fontId="5" fillId="23" borderId="57" xfId="0" quotePrefix="1" applyFont="1" applyFill="1" applyBorder="1" applyAlignment="1" applyProtection="1">
      <alignment horizontal="center" vertical="center" wrapText="1"/>
    </xf>
    <xf numFmtId="0" fontId="32" fillId="23" borderId="57" xfId="0" quotePrefix="1" applyFont="1" applyFill="1" applyBorder="1" applyAlignment="1" applyProtection="1">
      <alignment horizontal="center" vertical="center" wrapText="1"/>
    </xf>
    <xf numFmtId="0" fontId="32" fillId="23" borderId="58" xfId="0" quotePrefix="1" applyFont="1" applyFill="1" applyBorder="1" applyAlignment="1" applyProtection="1">
      <alignment horizontal="center" vertical="center" wrapText="1"/>
    </xf>
    <xf numFmtId="0" fontId="32" fillId="23" borderId="59" xfId="0" quotePrefix="1" applyFont="1" applyFill="1" applyBorder="1" applyAlignment="1" applyProtection="1">
      <alignment horizontal="center" vertical="center" wrapText="1"/>
    </xf>
    <xf numFmtId="0" fontId="32" fillId="23" borderId="68" xfId="0" applyFont="1" applyFill="1" applyBorder="1" applyAlignment="1" applyProtection="1">
      <alignment horizontal="center" vertical="center" wrapText="1"/>
    </xf>
    <xf numFmtId="0" fontId="23" fillId="23" borderId="54" xfId="0" applyFont="1" applyFill="1" applyBorder="1" applyAlignment="1" applyProtection="1">
      <alignment horizontal="center" vertical="center" wrapText="1"/>
    </xf>
    <xf numFmtId="3" fontId="23" fillId="23" borderId="81" xfId="0" applyNumberFormat="1" applyFont="1" applyFill="1" applyBorder="1" applyAlignment="1" applyProtection="1">
      <alignment horizontal="center" vertical="center" wrapText="1"/>
    </xf>
    <xf numFmtId="3" fontId="23" fillId="23" borderId="80" xfId="0" applyNumberFormat="1" applyFont="1" applyFill="1" applyBorder="1" applyAlignment="1" applyProtection="1">
      <alignment horizontal="center" vertical="center"/>
    </xf>
    <xf numFmtId="3" fontId="23" fillId="23" borderId="80" xfId="0" applyNumberFormat="1" applyFont="1" applyFill="1" applyBorder="1" applyAlignment="1" applyProtection="1">
      <alignment horizontal="center" vertical="center" wrapText="1"/>
    </xf>
    <xf numFmtId="3" fontId="23" fillId="23" borderId="144" xfId="0" applyNumberFormat="1" applyFont="1" applyFill="1" applyBorder="1" applyAlignment="1" applyProtection="1">
      <alignment horizontal="center" vertical="center"/>
    </xf>
    <xf numFmtId="3" fontId="23" fillId="23" borderId="82" xfId="0" applyNumberFormat="1" applyFont="1" applyFill="1" applyBorder="1" applyAlignment="1" applyProtection="1">
      <alignment horizontal="center" vertical="center"/>
    </xf>
    <xf numFmtId="3" fontId="23" fillId="23" borderId="55" xfId="0" applyNumberFormat="1" applyFont="1" applyFill="1" applyBorder="1" applyAlignment="1" applyProtection="1">
      <alignment horizontal="center" vertical="center" wrapText="1"/>
    </xf>
    <xf numFmtId="3" fontId="23" fillId="23" borderId="54" xfId="0" applyNumberFormat="1" applyFont="1" applyFill="1" applyBorder="1" applyAlignment="1" applyProtection="1">
      <alignment horizontal="center" vertical="center"/>
    </xf>
    <xf numFmtId="3" fontId="23" fillId="23" borderId="55" xfId="0" applyNumberFormat="1" applyFont="1" applyFill="1" applyBorder="1" applyAlignment="1" applyProtection="1">
      <alignment horizontal="center" vertical="center"/>
    </xf>
    <xf numFmtId="3" fontId="23" fillId="23" borderId="85" xfId="0" applyNumberFormat="1" applyFont="1" applyFill="1" applyBorder="1" applyAlignment="1" applyProtection="1">
      <alignment horizontal="center" vertical="center"/>
    </xf>
    <xf numFmtId="3" fontId="23" fillId="23" borderId="89" xfId="0" applyNumberFormat="1" applyFont="1" applyFill="1" applyBorder="1" applyAlignment="1" applyProtection="1">
      <alignment horizontal="center" vertical="center"/>
    </xf>
    <xf numFmtId="3" fontId="23" fillId="23" borderId="89" xfId="0" applyNumberFormat="1" applyFont="1" applyFill="1" applyBorder="1" applyAlignment="1" applyProtection="1">
      <alignment horizontal="center" vertical="center" wrapText="1"/>
    </xf>
    <xf numFmtId="3" fontId="23" fillId="23" borderId="81" xfId="0" applyNumberFormat="1" applyFont="1" applyFill="1" applyBorder="1" applyAlignment="1" applyProtection="1">
      <alignment horizontal="center" vertical="center"/>
    </xf>
    <xf numFmtId="3" fontId="23" fillId="23" borderId="68" xfId="0" applyNumberFormat="1" applyFont="1" applyFill="1" applyBorder="1" applyAlignment="1" applyProtection="1">
      <alignment horizontal="center" vertical="center" wrapText="1"/>
    </xf>
    <xf numFmtId="3" fontId="22" fillId="23" borderId="80" xfId="0" applyNumberFormat="1" applyFont="1" applyFill="1" applyBorder="1" applyAlignment="1" applyProtection="1">
      <alignment horizontal="center" vertical="center"/>
      <protection locked="0"/>
    </xf>
    <xf numFmtId="3" fontId="22" fillId="23" borderId="89" xfId="0" applyNumberFormat="1" applyFont="1" applyFill="1" applyBorder="1" applyAlignment="1" applyProtection="1">
      <alignment horizontal="center" vertical="center"/>
      <protection locked="0"/>
    </xf>
    <xf numFmtId="0" fontId="23" fillId="23" borderId="110" xfId="0" applyFont="1" applyFill="1" applyBorder="1" applyAlignment="1" applyProtection="1">
      <alignment horizontal="center" vertical="center" wrapText="1"/>
    </xf>
    <xf numFmtId="3" fontId="23" fillId="23" borderId="146" xfId="0" applyNumberFormat="1" applyFont="1" applyFill="1" applyBorder="1" applyAlignment="1" applyProtection="1">
      <alignment horizontal="center" vertical="center" wrapText="1"/>
    </xf>
    <xf numFmtId="3" fontId="23" fillId="23" borderId="79" xfId="0" applyNumberFormat="1" applyFont="1" applyFill="1" applyBorder="1" applyAlignment="1" applyProtection="1">
      <alignment horizontal="center" vertical="center"/>
    </xf>
    <xf numFmtId="3" fontId="23" fillId="23" borderId="79" xfId="0" applyNumberFormat="1" applyFont="1" applyFill="1" applyBorder="1" applyAlignment="1" applyProtection="1">
      <alignment horizontal="center" vertical="center" wrapText="1"/>
    </xf>
    <xf numFmtId="3" fontId="23" fillId="23" borderId="145" xfId="0" applyNumberFormat="1" applyFont="1" applyFill="1" applyBorder="1" applyAlignment="1" applyProtection="1">
      <alignment horizontal="center" vertical="center"/>
    </xf>
    <xf numFmtId="3" fontId="23" fillId="23" borderId="136" xfId="0" applyNumberFormat="1" applyFont="1" applyFill="1" applyBorder="1" applyAlignment="1" applyProtection="1">
      <alignment horizontal="center" vertical="center"/>
    </xf>
    <xf numFmtId="3" fontId="23" fillId="23" borderId="138" xfId="0" applyNumberFormat="1" applyFont="1" applyFill="1" applyBorder="1" applyAlignment="1" applyProtection="1">
      <alignment horizontal="center" vertical="center" wrapText="1"/>
    </xf>
    <xf numFmtId="3" fontId="23" fillId="23" borderId="110" xfId="0" applyNumberFormat="1" applyFont="1" applyFill="1" applyBorder="1" applyAlignment="1" applyProtection="1">
      <alignment horizontal="center" vertical="center"/>
    </xf>
    <xf numFmtId="3" fontId="23" fillId="23" borderId="138" xfId="0" applyNumberFormat="1" applyFont="1" applyFill="1" applyBorder="1" applyAlignment="1" applyProtection="1">
      <alignment horizontal="center" vertical="center"/>
    </xf>
    <xf numFmtId="3" fontId="23" fillId="23" borderId="84" xfId="0" applyNumberFormat="1" applyFont="1" applyFill="1" applyBorder="1" applyAlignment="1" applyProtection="1">
      <alignment horizontal="center" vertical="center"/>
    </xf>
    <xf numFmtId="3" fontId="23" fillId="23" borderId="115" xfId="0" applyNumberFormat="1" applyFont="1" applyFill="1" applyBorder="1" applyAlignment="1" applyProtection="1">
      <alignment horizontal="center" vertical="center"/>
    </xf>
    <xf numFmtId="3" fontId="23" fillId="23" borderId="115" xfId="0" applyNumberFormat="1" applyFont="1" applyFill="1" applyBorder="1" applyAlignment="1" applyProtection="1">
      <alignment horizontal="center" vertical="center" wrapText="1"/>
    </xf>
    <xf numFmtId="3" fontId="23" fillId="23" borderId="146" xfId="0" applyNumberFormat="1" applyFont="1" applyFill="1" applyBorder="1" applyAlignment="1" applyProtection="1">
      <alignment horizontal="center" vertical="center"/>
    </xf>
    <xf numFmtId="0" fontId="32" fillId="23" borderId="54" xfId="0" applyFont="1" applyFill="1" applyBorder="1" applyAlignment="1" applyProtection="1">
      <alignment horizontal="center" vertical="center"/>
    </xf>
    <xf numFmtId="3" fontId="1" fillId="23" borderId="81" xfId="0" applyNumberFormat="1" applyFont="1" applyFill="1" applyBorder="1" applyAlignment="1" applyProtection="1">
      <alignment horizontal="right" vertical="center"/>
    </xf>
    <xf numFmtId="3" fontId="1" fillId="23" borderId="80" xfId="0" applyNumberFormat="1" applyFont="1" applyFill="1" applyBorder="1" applyAlignment="1" applyProtection="1">
      <alignment horizontal="right" vertical="center"/>
    </xf>
    <xf numFmtId="0" fontId="32" fillId="23" borderId="3" xfId="0" applyFont="1" applyFill="1" applyBorder="1" applyAlignment="1" applyProtection="1">
      <alignment horizontal="center" vertical="center"/>
    </xf>
    <xf numFmtId="3" fontId="1" fillId="23" borderId="70" xfId="0" applyNumberFormat="1" applyFont="1" applyFill="1" applyBorder="1" applyAlignment="1" applyProtection="1">
      <alignment horizontal="right" vertical="center"/>
    </xf>
    <xf numFmtId="3" fontId="1" fillId="23" borderId="30" xfId="0" applyNumberFormat="1" applyFont="1" applyFill="1" applyBorder="1" applyAlignment="1" applyProtection="1">
      <alignment horizontal="right" vertical="center"/>
    </xf>
    <xf numFmtId="0" fontId="32" fillId="23" borderId="26" xfId="0" applyFont="1" applyFill="1" applyBorder="1" applyAlignment="1" applyProtection="1">
      <alignment horizontal="center" vertical="center"/>
    </xf>
    <xf numFmtId="3" fontId="1" fillId="23" borderId="32" xfId="0" applyNumberFormat="1" applyFont="1" applyFill="1" applyBorder="1" applyAlignment="1" applyProtection="1">
      <alignment horizontal="right" vertical="center"/>
    </xf>
    <xf numFmtId="3" fontId="1" fillId="23" borderId="76" xfId="0" applyNumberFormat="1" applyFont="1" applyFill="1" applyBorder="1" applyAlignment="1" applyProtection="1">
      <alignment horizontal="right" vertical="center"/>
    </xf>
    <xf numFmtId="0" fontId="48" fillId="22" borderId="0" xfId="0" applyFont="1" applyFill="1" applyProtection="1"/>
    <xf numFmtId="0" fontId="9" fillId="22" borderId="28" xfId="0" applyFont="1" applyFill="1" applyBorder="1" applyAlignment="1" applyProtection="1">
      <alignment horizontal="center" vertical="center" wrapText="1"/>
    </xf>
    <xf numFmtId="0" fontId="9" fillId="22" borderId="28" xfId="0" applyFont="1" applyFill="1" applyBorder="1" applyAlignment="1" applyProtection="1">
      <alignment horizontal="center" vertical="center"/>
    </xf>
    <xf numFmtId="0" fontId="32" fillId="22" borderId="27" xfId="0" applyFont="1" applyFill="1" applyBorder="1" applyAlignment="1" applyProtection="1">
      <alignment horizontal="center" vertical="center"/>
    </xf>
    <xf numFmtId="3" fontId="32" fillId="22" borderId="96" xfId="0" applyNumberFormat="1" applyFont="1" applyFill="1" applyBorder="1" applyAlignment="1" applyProtection="1">
      <alignment horizontal="right" vertical="center"/>
    </xf>
    <xf numFmtId="3" fontId="32" fillId="22" borderId="21" xfId="0" applyNumberFormat="1" applyFont="1" applyFill="1" applyBorder="1" applyAlignment="1" applyProtection="1">
      <alignment horizontal="right" vertical="center"/>
    </xf>
    <xf numFmtId="3" fontId="32" fillId="22" borderId="50" xfId="0" applyNumberFormat="1" applyFont="1" applyFill="1" applyBorder="1" applyAlignment="1" applyProtection="1">
      <alignment horizontal="right" vertical="center"/>
    </xf>
    <xf numFmtId="3" fontId="32" fillId="22" borderId="22" xfId="0" applyNumberFormat="1" applyFont="1" applyFill="1" applyBorder="1" applyAlignment="1" applyProtection="1">
      <alignment horizontal="right" vertical="center"/>
    </xf>
    <xf numFmtId="0" fontId="13" fillId="22" borderId="25" xfId="0" applyFont="1" applyFill="1" applyBorder="1" applyAlignment="1" applyProtection="1">
      <alignment horizontal="left" vertical="center" wrapText="1"/>
    </xf>
    <xf numFmtId="3" fontId="32" fillId="22" borderId="25" xfId="0" applyNumberFormat="1" applyFont="1" applyFill="1" applyBorder="1" applyAlignment="1" applyProtection="1">
      <alignment horizontal="right" vertical="top" wrapText="1"/>
      <protection locked="0"/>
    </xf>
    <xf numFmtId="3" fontId="32" fillId="22" borderId="25" xfId="0" applyNumberFormat="1" applyFont="1" applyFill="1" applyBorder="1" applyAlignment="1" applyProtection="1">
      <alignment horizontal="right" vertical="top" wrapText="1"/>
    </xf>
    <xf numFmtId="0" fontId="5" fillId="22" borderId="0" xfId="0" applyFont="1" applyFill="1" applyBorder="1" applyAlignment="1" applyProtection="1">
      <alignment horizontal="left" vertical="center" wrapText="1"/>
    </xf>
    <xf numFmtId="0" fontId="32" fillId="22" borderId="0" xfId="0" applyNumberFormat="1" applyFont="1" applyFill="1" applyBorder="1" applyAlignment="1" applyProtection="1">
      <alignment horizontal="left" vertical="top" wrapText="1"/>
      <protection locked="0"/>
    </xf>
    <xf numFmtId="0" fontId="32" fillId="22" borderId="0" xfId="0" applyNumberFormat="1" applyFont="1" applyFill="1" applyBorder="1" applyAlignment="1" applyProtection="1">
      <alignment horizontal="left" vertical="top" wrapText="1"/>
    </xf>
    <xf numFmtId="0" fontId="32" fillId="22" borderId="61" xfId="0" applyFont="1" applyFill="1" applyBorder="1" applyAlignment="1" applyProtection="1">
      <alignment vertical="center" wrapText="1"/>
    </xf>
    <xf numFmtId="0" fontId="5" fillId="22" borderId="10" xfId="0" applyFont="1" applyFill="1" applyBorder="1" applyAlignment="1" applyProtection="1">
      <alignment horizontal="center" vertical="center" wrapText="1"/>
    </xf>
    <xf numFmtId="0" fontId="5" fillId="22" borderId="24" xfId="0" applyFont="1" applyFill="1" applyBorder="1" applyAlignment="1" applyProtection="1">
      <alignment horizontal="center" vertical="center" wrapText="1"/>
    </xf>
    <xf numFmtId="3" fontId="32" fillId="22" borderId="97" xfId="0" applyNumberFormat="1" applyFont="1" applyFill="1" applyBorder="1" applyAlignment="1" applyProtection="1">
      <alignment horizontal="right" vertical="center"/>
    </xf>
    <xf numFmtId="0" fontId="9" fillId="22" borderId="0" xfId="0" applyFont="1" applyFill="1" applyBorder="1" applyAlignment="1" applyProtection="1">
      <alignment horizontal="center" vertical="center" wrapText="1"/>
    </xf>
    <xf numFmtId="0" fontId="8" fillId="22" borderId="0" xfId="0" applyFont="1" applyFill="1" applyBorder="1" applyAlignment="1" applyProtection="1">
      <alignment vertical="center" wrapText="1"/>
    </xf>
    <xf numFmtId="0" fontId="5" fillId="22" borderId="0" xfId="0" applyFont="1" applyFill="1" applyBorder="1" applyAlignment="1" applyProtection="1">
      <alignment horizontal="center" vertical="center" wrapText="1"/>
    </xf>
    <xf numFmtId="0" fontId="8" fillId="22" borderId="53" xfId="0" applyFont="1" applyFill="1" applyBorder="1" applyAlignment="1" applyProtection="1">
      <alignment vertical="center" wrapText="1"/>
    </xf>
    <xf numFmtId="0" fontId="8" fillId="22" borderId="187" xfId="0" applyFont="1" applyFill="1" applyBorder="1" applyAlignment="1" applyProtection="1">
      <alignment vertical="center" wrapText="1"/>
    </xf>
    <xf numFmtId="0" fontId="46" fillId="22" borderId="0" xfId="0" applyFont="1" applyFill="1" applyBorder="1" applyAlignment="1" applyProtection="1">
      <alignment vertical="center" wrapText="1"/>
      <protection locked="0"/>
    </xf>
    <xf numFmtId="0" fontId="46" fillId="22" borderId="0" xfId="0" applyFont="1" applyFill="1" applyBorder="1" applyAlignment="1" applyProtection="1">
      <alignment vertical="center" wrapText="1"/>
    </xf>
    <xf numFmtId="3" fontId="32" fillId="22" borderId="25" xfId="0" applyNumberFormat="1" applyFont="1" applyFill="1" applyBorder="1" applyAlignment="1" applyProtection="1">
      <alignment horizontal="right" vertical="center"/>
    </xf>
    <xf numFmtId="0" fontId="46" fillId="22" borderId="0" xfId="0" applyFont="1" applyFill="1" applyBorder="1" applyAlignment="1" applyProtection="1">
      <alignment horizontal="center" vertical="center" wrapText="1"/>
      <protection locked="0"/>
    </xf>
    <xf numFmtId="0" fontId="46" fillId="22" borderId="0" xfId="0" applyFont="1" applyFill="1" applyBorder="1" applyAlignment="1" applyProtection="1">
      <alignment horizontal="center" vertical="center" wrapText="1"/>
    </xf>
    <xf numFmtId="0" fontId="32" fillId="22" borderId="41" xfId="0" applyFont="1" applyFill="1" applyBorder="1" applyAlignment="1" applyProtection="1">
      <alignment horizontal="center" vertical="center"/>
    </xf>
    <xf numFmtId="3" fontId="32" fillId="22" borderId="87" xfId="0" applyNumberFormat="1" applyFont="1" applyFill="1" applyBorder="1" applyAlignment="1" applyProtection="1">
      <alignment vertical="center"/>
    </xf>
    <xf numFmtId="0" fontId="32" fillId="22" borderId="42" xfId="0" applyFont="1" applyFill="1" applyBorder="1" applyAlignment="1" applyProtection="1">
      <alignment horizontal="center" vertical="center"/>
    </xf>
    <xf numFmtId="0" fontId="48" fillId="23" borderId="0" xfId="0" applyFont="1" applyFill="1" applyProtection="1"/>
    <xf numFmtId="0" fontId="9" fillId="23" borderId="28" xfId="0" applyFont="1" applyFill="1" applyBorder="1" applyAlignment="1" applyProtection="1">
      <alignment horizontal="center" vertical="center" wrapText="1"/>
    </xf>
    <xf numFmtId="0" fontId="9" fillId="23" borderId="28" xfId="0" applyFont="1" applyFill="1" applyBorder="1" applyAlignment="1" applyProtection="1">
      <alignment horizontal="center" vertical="center"/>
    </xf>
    <xf numFmtId="0" fontId="32" fillId="23" borderId="27" xfId="0" applyFont="1" applyFill="1" applyBorder="1" applyAlignment="1" applyProtection="1">
      <alignment horizontal="center" vertical="center"/>
    </xf>
    <xf numFmtId="3" fontId="32" fillId="23" borderId="96" xfId="0" applyNumberFormat="1" applyFont="1" applyFill="1" applyBorder="1" applyAlignment="1" applyProtection="1">
      <alignment horizontal="right" vertical="center"/>
    </xf>
    <xf numFmtId="3" fontId="32" fillId="23" borderId="21" xfId="0" applyNumberFormat="1" applyFont="1" applyFill="1" applyBorder="1" applyAlignment="1" applyProtection="1">
      <alignment horizontal="right" vertical="center"/>
    </xf>
    <xf numFmtId="3" fontId="32" fillId="23" borderId="50" xfId="0" applyNumberFormat="1" applyFont="1" applyFill="1" applyBorder="1" applyAlignment="1" applyProtection="1">
      <alignment horizontal="right" vertical="center"/>
    </xf>
    <xf numFmtId="3" fontId="32" fillId="23" borderId="22" xfId="0" applyNumberFormat="1" applyFont="1" applyFill="1" applyBorder="1" applyAlignment="1" applyProtection="1">
      <alignment horizontal="right" vertical="center"/>
    </xf>
    <xf numFmtId="0" fontId="13" fillId="23" borderId="25" xfId="0" applyFont="1" applyFill="1" applyBorder="1" applyAlignment="1" applyProtection="1">
      <alignment horizontal="left" vertical="center" wrapText="1"/>
    </xf>
    <xf numFmtId="3" fontId="32" fillId="23" borderId="25" xfId="0" applyNumberFormat="1" applyFont="1" applyFill="1" applyBorder="1" applyAlignment="1" applyProtection="1">
      <alignment horizontal="right" vertical="top" wrapText="1"/>
      <protection locked="0"/>
    </xf>
    <xf numFmtId="3" fontId="32" fillId="23" borderId="25" xfId="0" applyNumberFormat="1" applyFont="1" applyFill="1" applyBorder="1" applyAlignment="1" applyProtection="1">
      <alignment horizontal="right" vertical="top" wrapText="1"/>
    </xf>
    <xf numFmtId="0" fontId="5" fillId="23" borderId="0" xfId="0" applyFont="1" applyFill="1" applyBorder="1" applyAlignment="1" applyProtection="1">
      <alignment horizontal="left" vertical="center" wrapText="1"/>
    </xf>
    <xf numFmtId="0" fontId="32" fillId="23" borderId="0" xfId="0" applyNumberFormat="1" applyFont="1" applyFill="1" applyBorder="1" applyAlignment="1" applyProtection="1">
      <alignment horizontal="left" vertical="top" wrapText="1"/>
      <protection locked="0"/>
    </xf>
    <xf numFmtId="0" fontId="32" fillId="23" borderId="0" xfId="0" applyNumberFormat="1" applyFont="1" applyFill="1" applyBorder="1" applyAlignment="1" applyProtection="1">
      <alignment horizontal="left" vertical="top" wrapText="1"/>
    </xf>
    <xf numFmtId="0" fontId="32" fillId="23" borderId="61" xfId="0" applyFont="1" applyFill="1" applyBorder="1" applyAlignment="1" applyProtection="1">
      <alignment vertical="center" wrapText="1"/>
    </xf>
    <xf numFmtId="0" fontId="5" fillId="23" borderId="10" xfId="0" applyFont="1" applyFill="1" applyBorder="1" applyAlignment="1" applyProtection="1">
      <alignment horizontal="center" vertical="center" wrapText="1"/>
    </xf>
    <xf numFmtId="0" fontId="5" fillId="23" borderId="24" xfId="0" applyFont="1" applyFill="1" applyBorder="1" applyAlignment="1" applyProtection="1">
      <alignment horizontal="center" vertical="center" wrapText="1"/>
    </xf>
    <xf numFmtId="3" fontId="32" fillId="23" borderId="97" xfId="0" applyNumberFormat="1" applyFont="1" applyFill="1" applyBorder="1" applyAlignment="1" applyProtection="1">
      <alignment horizontal="right" vertical="center"/>
    </xf>
    <xf numFmtId="3" fontId="32" fillId="23" borderId="58" xfId="0" applyNumberFormat="1" applyFont="1" applyFill="1" applyBorder="1" applyAlignment="1" applyProtection="1">
      <alignment horizontal="right" vertical="center"/>
    </xf>
    <xf numFmtId="0" fontId="9" fillId="23" borderId="0" xfId="0" applyFont="1" applyFill="1" applyBorder="1" applyAlignment="1" applyProtection="1">
      <alignment horizontal="center" vertical="center" wrapText="1"/>
    </xf>
    <xf numFmtId="0" fontId="8" fillId="23" borderId="0" xfId="0" applyFont="1" applyFill="1" applyBorder="1" applyAlignment="1" applyProtection="1">
      <alignment vertical="center" wrapText="1"/>
    </xf>
    <xf numFmtId="0" fontId="5" fillId="23" borderId="0" xfId="0" applyFont="1" applyFill="1" applyBorder="1" applyAlignment="1" applyProtection="1">
      <alignment horizontal="center" vertical="center" wrapText="1"/>
    </xf>
    <xf numFmtId="0" fontId="8" fillId="23" borderId="53" xfId="0" applyFont="1" applyFill="1" applyBorder="1" applyAlignment="1" applyProtection="1">
      <alignment vertical="center" wrapText="1"/>
    </xf>
    <xf numFmtId="0" fontId="8" fillId="23" borderId="187" xfId="0" applyFont="1" applyFill="1" applyBorder="1" applyAlignment="1" applyProtection="1">
      <alignment vertical="center" wrapText="1"/>
    </xf>
    <xf numFmtId="0" fontId="46" fillId="23" borderId="0" xfId="0" applyFont="1" applyFill="1" applyBorder="1" applyAlignment="1" applyProtection="1">
      <alignment vertical="center" wrapText="1"/>
      <protection locked="0"/>
    </xf>
    <xf numFmtId="0" fontId="46" fillId="23" borderId="0" xfId="0" applyFont="1" applyFill="1" applyBorder="1" applyAlignment="1" applyProtection="1">
      <alignment vertical="center" wrapText="1"/>
    </xf>
    <xf numFmtId="3" fontId="32" fillId="23" borderId="25" xfId="0" applyNumberFormat="1" applyFont="1" applyFill="1" applyBorder="1" applyAlignment="1" applyProtection="1">
      <alignment horizontal="right" vertical="center"/>
    </xf>
    <xf numFmtId="0" fontId="46" fillId="23" borderId="0" xfId="0" applyFont="1" applyFill="1" applyBorder="1" applyAlignment="1" applyProtection="1">
      <alignment horizontal="center" vertical="center" wrapText="1"/>
      <protection locked="0"/>
    </xf>
    <xf numFmtId="0" fontId="46" fillId="23" borderId="0" xfId="0" applyFont="1" applyFill="1" applyBorder="1" applyAlignment="1" applyProtection="1">
      <alignment horizontal="center" vertical="center" wrapText="1"/>
    </xf>
    <xf numFmtId="0" fontId="32" fillId="23" borderId="41" xfId="0" applyFont="1" applyFill="1" applyBorder="1" applyAlignment="1" applyProtection="1">
      <alignment horizontal="center" vertical="center"/>
    </xf>
    <xf numFmtId="3" fontId="32" fillId="23" borderId="87" xfId="0" applyNumberFormat="1" applyFont="1" applyFill="1" applyBorder="1" applyAlignment="1" applyProtection="1">
      <alignment vertical="center"/>
    </xf>
    <xf numFmtId="0" fontId="32" fillId="23" borderId="42" xfId="0" applyFont="1" applyFill="1" applyBorder="1" applyAlignment="1" applyProtection="1">
      <alignment horizontal="center" vertical="center"/>
    </xf>
    <xf numFmtId="3" fontId="32" fillId="22" borderId="58" xfId="0" applyNumberFormat="1" applyFont="1" applyFill="1" applyBorder="1" applyAlignment="1" applyProtection="1">
      <alignment horizontal="right" vertical="center"/>
    </xf>
    <xf numFmtId="0" fontId="29" fillId="22" borderId="0" xfId="0" applyFont="1" applyFill="1" applyProtection="1"/>
    <xf numFmtId="0" fontId="29" fillId="23" borderId="0" xfId="0" applyFont="1" applyFill="1" applyProtection="1"/>
    <xf numFmtId="0" fontId="29" fillId="22" borderId="0" xfId="0" applyFont="1" applyFill="1" applyBorder="1" applyProtection="1"/>
    <xf numFmtId="0" fontId="29" fillId="23" borderId="0" xfId="0" applyFont="1" applyFill="1" applyBorder="1" applyProtection="1"/>
    <xf numFmtId="0" fontId="32" fillId="4" borderId="0" xfId="0" applyNumberFormat="1" applyFont="1" applyFill="1" applyBorder="1" applyAlignment="1" applyProtection="1">
      <alignment horizontal="left" vertical="top" wrapText="1"/>
    </xf>
    <xf numFmtId="0" fontId="34" fillId="5" borderId="29" xfId="0" applyFont="1" applyFill="1" applyBorder="1" applyAlignment="1" applyProtection="1">
      <alignment horizontal="center" vertical="center"/>
    </xf>
    <xf numFmtId="0" fontId="0" fillId="0" borderId="0" xfId="0" applyFill="1" applyBorder="1"/>
    <xf numFmtId="0" fontId="0" fillId="0" borderId="0" xfId="0" applyFill="1" applyBorder="1" applyAlignment="1">
      <alignment horizont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4" fontId="0" fillId="0" borderId="0" xfId="0" applyNumberFormat="1" applyFill="1" applyBorder="1" applyAlignment="1" applyProtection="1">
      <alignment horizontal="center" vertical="center"/>
    </xf>
    <xf numFmtId="0" fontId="32" fillId="0" borderId="68"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0" fillId="0" borderId="109" xfId="0" applyBorder="1"/>
    <xf numFmtId="0" fontId="0" fillId="0" borderId="2" xfId="0" applyBorder="1"/>
    <xf numFmtId="166" fontId="0" fillId="0" borderId="27" xfId="0" applyNumberFormat="1" applyBorder="1"/>
    <xf numFmtId="166" fontId="0" fillId="0" borderId="3" xfId="0" applyNumberFormat="1" applyBorder="1"/>
    <xf numFmtId="166" fontId="0" fillId="0" borderId="120" xfId="0" applyNumberFormat="1" applyBorder="1"/>
    <xf numFmtId="3" fontId="0" fillId="0" borderId="54" xfId="0" applyNumberFormat="1" applyBorder="1"/>
    <xf numFmtId="3" fontId="0" fillId="0" borderId="3" xfId="0" applyNumberFormat="1" applyBorder="1"/>
    <xf numFmtId="3" fontId="0" fillId="0" borderId="110" xfId="0" applyNumberFormat="1" applyBorder="1"/>
    <xf numFmtId="0" fontId="29" fillId="0" borderId="109" xfId="0" applyNumberFormat="1" applyFont="1" applyFill="1" applyBorder="1" applyAlignment="1">
      <alignment horizontal="center" vertical="center"/>
    </xf>
    <xf numFmtId="0" fontId="29" fillId="0" borderId="2" xfId="0" applyFont="1" applyBorder="1"/>
    <xf numFmtId="0" fontId="29" fillId="0" borderId="27" xfId="0" applyFont="1" applyBorder="1"/>
    <xf numFmtId="0" fontId="29" fillId="0" borderId="3" xfId="0" applyFont="1" applyBorder="1"/>
    <xf numFmtId="0" fontId="29" fillId="0" borderId="120" xfId="0" applyFont="1" applyBorder="1"/>
    <xf numFmtId="0" fontId="0" fillId="0" borderId="0" xfId="0" applyFill="1" applyAlignment="1" applyProtection="1">
      <alignment wrapText="1"/>
    </xf>
    <xf numFmtId="0" fontId="0" fillId="0" borderId="0" xfId="0" applyFill="1" applyAlignment="1" applyProtection="1"/>
    <xf numFmtId="0" fontId="0" fillId="0" borderId="0" xfId="0" applyFill="1" applyAlignment="1" applyProtection="1">
      <alignment vertical="center" textRotation="90" wrapText="1"/>
    </xf>
    <xf numFmtId="3" fontId="1" fillId="23" borderId="128" xfId="0" applyNumberFormat="1" applyFont="1" applyFill="1" applyBorder="1" applyAlignment="1" applyProtection="1">
      <alignment horizontal="right" vertical="center"/>
    </xf>
    <xf numFmtId="3" fontId="1" fillId="23" borderId="144" xfId="0" applyNumberFormat="1" applyFont="1" applyFill="1" applyBorder="1" applyAlignment="1" applyProtection="1">
      <alignment horizontal="right" vertical="center"/>
    </xf>
    <xf numFmtId="3" fontId="1" fillId="23" borderId="174" xfId="0" applyNumberFormat="1" applyFont="1" applyFill="1" applyBorder="1" applyAlignment="1" applyProtection="1">
      <alignment horizontal="right" vertical="center"/>
    </xf>
    <xf numFmtId="3" fontId="1" fillId="23" borderId="82" xfId="0" applyNumberFormat="1" applyFont="1" applyFill="1" applyBorder="1" applyAlignment="1" applyProtection="1">
      <alignment horizontal="right" vertical="center"/>
    </xf>
    <xf numFmtId="3" fontId="1" fillId="23" borderId="55" xfId="0" applyNumberFormat="1" applyFont="1" applyFill="1" applyBorder="1" applyAlignment="1" applyProtection="1">
      <alignment horizontal="right" vertical="center"/>
    </xf>
    <xf numFmtId="3" fontId="1" fillId="23" borderId="54" xfId="0" applyNumberFormat="1" applyFont="1" applyFill="1" applyBorder="1" applyAlignment="1" applyProtection="1">
      <alignment horizontal="right" vertical="center"/>
    </xf>
    <xf numFmtId="3" fontId="1" fillId="23" borderId="85" xfId="0" applyNumberFormat="1" applyFont="1" applyFill="1" applyBorder="1" applyAlignment="1" applyProtection="1">
      <alignment horizontal="right" vertical="center"/>
    </xf>
    <xf numFmtId="3" fontId="1" fillId="23" borderId="89" xfId="0" applyNumberFormat="1" applyFont="1" applyFill="1" applyBorder="1" applyAlignment="1" applyProtection="1">
      <alignment horizontal="right" vertical="center"/>
    </xf>
    <xf numFmtId="3" fontId="1" fillId="23" borderId="8" xfId="0" applyNumberFormat="1" applyFont="1" applyFill="1" applyBorder="1" applyAlignment="1" applyProtection="1">
      <alignment horizontal="right" vertical="center"/>
    </xf>
    <xf numFmtId="3" fontId="1" fillId="23" borderId="94" xfId="0" applyNumberFormat="1" applyFont="1" applyFill="1" applyBorder="1" applyAlignment="1" applyProtection="1">
      <alignment horizontal="right" vertical="center"/>
    </xf>
    <xf numFmtId="3" fontId="1" fillId="23" borderId="14" xfId="0" applyNumberFormat="1" applyFont="1" applyFill="1" applyBorder="1" applyAlignment="1" applyProtection="1">
      <alignment horizontal="right" vertical="center"/>
    </xf>
    <xf numFmtId="3" fontId="1" fillId="23" borderId="3" xfId="0" applyNumberFormat="1" applyFont="1" applyFill="1" applyBorder="1" applyAlignment="1" applyProtection="1">
      <alignment horizontal="right" vertical="center"/>
    </xf>
    <xf numFmtId="3" fontId="1" fillId="23" borderId="12" xfId="0" applyNumberFormat="1" applyFont="1" applyFill="1" applyBorder="1" applyAlignment="1" applyProtection="1">
      <alignment horizontal="right" vertical="center"/>
    </xf>
    <xf numFmtId="3" fontId="1" fillId="23" borderId="64" xfId="0" applyNumberFormat="1" applyFont="1" applyFill="1" applyBorder="1" applyAlignment="1" applyProtection="1">
      <alignment horizontal="right" vertical="center"/>
    </xf>
    <xf numFmtId="3" fontId="1" fillId="23" borderId="33" xfId="0" applyNumberFormat="1" applyFont="1" applyFill="1" applyBorder="1" applyAlignment="1" applyProtection="1">
      <alignment horizontal="right" vertical="center"/>
    </xf>
    <xf numFmtId="3" fontId="1" fillId="23" borderId="34" xfId="0" applyNumberFormat="1" applyFont="1" applyFill="1" applyBorder="1" applyAlignment="1" applyProtection="1">
      <alignment horizontal="right" vertical="center"/>
    </xf>
    <xf numFmtId="3" fontId="1" fillId="23" borderId="57" xfId="0" applyNumberFormat="1" applyFont="1" applyFill="1" applyBorder="1" applyAlignment="1" applyProtection="1">
      <alignment horizontal="right" vertical="center"/>
    </xf>
    <xf numFmtId="3" fontId="1" fillId="23" borderId="129" xfId="0" applyNumberFormat="1" applyFont="1" applyFill="1" applyBorder="1" applyAlignment="1" applyProtection="1">
      <alignment horizontal="right" vertical="center"/>
    </xf>
    <xf numFmtId="3" fontId="1" fillId="23" borderId="95" xfId="0" applyNumberFormat="1" applyFont="1" applyFill="1" applyBorder="1" applyAlignment="1" applyProtection="1">
      <alignment horizontal="right" vertical="center"/>
    </xf>
    <xf numFmtId="3" fontId="1" fillId="23" borderId="26" xfId="0" applyNumberFormat="1" applyFont="1" applyFill="1" applyBorder="1" applyAlignment="1" applyProtection="1">
      <alignment horizontal="right" vertical="center"/>
    </xf>
    <xf numFmtId="3" fontId="1" fillId="23" borderId="98" xfId="0" applyNumberFormat="1" applyFont="1" applyFill="1" applyBorder="1" applyAlignment="1" applyProtection="1">
      <alignment horizontal="right" vertical="center"/>
    </xf>
    <xf numFmtId="3" fontId="1" fillId="23" borderId="59" xfId="0" applyNumberFormat="1" applyFont="1" applyFill="1" applyBorder="1" applyAlignment="1" applyProtection="1">
      <alignment horizontal="right" vertical="center"/>
    </xf>
    <xf numFmtId="3" fontId="1" fillId="23" borderId="35" xfId="0" applyNumberFormat="1" applyFont="1" applyFill="1" applyBorder="1" applyAlignment="1" applyProtection="1">
      <alignment horizontal="right" vertical="center"/>
    </xf>
    <xf numFmtId="3" fontId="1" fillId="23" borderId="10" xfId="0" applyNumberFormat="1" applyFont="1" applyFill="1" applyBorder="1" applyAlignment="1" applyProtection="1">
      <alignment horizontal="right" vertical="center"/>
    </xf>
    <xf numFmtId="3" fontId="1" fillId="23" borderId="160" xfId="0" applyNumberFormat="1" applyFont="1" applyFill="1" applyBorder="1" applyAlignment="1" applyProtection="1">
      <alignment horizontal="right" vertical="center"/>
    </xf>
    <xf numFmtId="3" fontId="1" fillId="23" borderId="142" xfId="0" applyNumberFormat="1" applyFont="1" applyFill="1" applyBorder="1" applyAlignment="1" applyProtection="1">
      <alignment horizontal="right" vertical="center"/>
    </xf>
    <xf numFmtId="3" fontId="1" fillId="23" borderId="13" xfId="0" applyNumberFormat="1" applyFont="1" applyFill="1" applyBorder="1" applyAlignment="1" applyProtection="1">
      <alignment horizontal="right" vertical="center"/>
    </xf>
    <xf numFmtId="3" fontId="1" fillId="23" borderId="120" xfId="0" applyNumberFormat="1" applyFont="1" applyFill="1" applyBorder="1" applyAlignment="1" applyProtection="1">
      <alignment horizontal="right" vertical="center"/>
    </xf>
    <xf numFmtId="3" fontId="1" fillId="23" borderId="135" xfId="0" applyNumberFormat="1" applyFont="1" applyFill="1" applyBorder="1" applyAlignment="1" applyProtection="1">
      <alignment horizontal="right" vertical="center"/>
    </xf>
    <xf numFmtId="3" fontId="1" fillId="23" borderId="122" xfId="0" applyNumberFormat="1" applyFont="1" applyFill="1" applyBorder="1" applyAlignment="1" applyProtection="1">
      <alignment horizontal="right" vertical="center"/>
    </xf>
    <xf numFmtId="3" fontId="1" fillId="22" borderId="144" xfId="0" applyNumberFormat="1" applyFont="1" applyFill="1" applyBorder="1" applyAlignment="1" applyProtection="1">
      <alignment horizontal="right" vertical="center"/>
    </xf>
    <xf numFmtId="3" fontId="1" fillId="22" borderId="174" xfId="0" applyNumberFormat="1" applyFont="1" applyFill="1" applyBorder="1" applyAlignment="1" applyProtection="1">
      <alignment horizontal="right" vertical="center"/>
    </xf>
    <xf numFmtId="3" fontId="1" fillId="22" borderId="82" xfId="0" applyNumberFormat="1" applyFont="1" applyFill="1" applyBorder="1" applyAlignment="1" applyProtection="1">
      <alignment horizontal="right" vertical="center"/>
    </xf>
    <xf numFmtId="3" fontId="1" fillId="22" borderId="55" xfId="0" applyNumberFormat="1" applyFont="1" applyFill="1" applyBorder="1" applyAlignment="1" applyProtection="1">
      <alignment horizontal="right" vertical="center"/>
    </xf>
    <xf numFmtId="3" fontId="1" fillId="22" borderId="54" xfId="0" applyNumberFormat="1" applyFont="1" applyFill="1" applyBorder="1" applyAlignment="1" applyProtection="1">
      <alignment horizontal="right" vertical="center"/>
    </xf>
    <xf numFmtId="3" fontId="1" fillId="22" borderId="85" xfId="0" applyNumberFormat="1" applyFont="1" applyFill="1" applyBorder="1" applyAlignment="1" applyProtection="1">
      <alignment horizontal="right" vertical="center"/>
    </xf>
    <xf numFmtId="3" fontId="1" fillId="22" borderId="89" xfId="0" applyNumberFormat="1" applyFont="1" applyFill="1" applyBorder="1" applyAlignment="1" applyProtection="1">
      <alignment horizontal="right" vertical="center"/>
    </xf>
    <xf numFmtId="3" fontId="32" fillId="22" borderId="80" xfId="0" applyNumberFormat="1" applyFont="1" applyFill="1" applyBorder="1" applyAlignment="1" applyProtection="1">
      <alignment horizontal="right" vertical="center"/>
    </xf>
    <xf numFmtId="3" fontId="32" fillId="22" borderId="89" xfId="0" applyNumberFormat="1" applyFont="1" applyFill="1" applyBorder="1" applyAlignment="1" applyProtection="1">
      <alignment horizontal="right" vertical="center"/>
    </xf>
    <xf numFmtId="3" fontId="1" fillId="22" borderId="8" xfId="0" applyNumberFormat="1" applyFont="1" applyFill="1" applyBorder="1" applyAlignment="1" applyProtection="1">
      <alignment horizontal="right" vertical="center"/>
    </xf>
    <xf numFmtId="3" fontId="1" fillId="22" borderId="128" xfId="0" applyNumberFormat="1" applyFont="1" applyFill="1" applyBorder="1" applyAlignment="1" applyProtection="1">
      <alignment horizontal="right" vertical="center"/>
    </xf>
    <xf numFmtId="3" fontId="1" fillId="22" borderId="94" xfId="0" applyNumberFormat="1" applyFont="1" applyFill="1" applyBorder="1" applyAlignment="1" applyProtection="1">
      <alignment horizontal="right" vertical="center"/>
    </xf>
    <xf numFmtId="3" fontId="1" fillId="22" borderId="14" xfId="0" applyNumberFormat="1" applyFont="1" applyFill="1" applyBorder="1" applyAlignment="1" applyProtection="1">
      <alignment horizontal="right" vertical="center"/>
    </xf>
    <xf numFmtId="3" fontId="1" fillId="22" borderId="3" xfId="0" applyNumberFormat="1" applyFont="1" applyFill="1" applyBorder="1" applyAlignment="1" applyProtection="1">
      <alignment horizontal="right" vertical="center"/>
    </xf>
    <xf numFmtId="3" fontId="1" fillId="22" borderId="12" xfId="0" applyNumberFormat="1" applyFont="1" applyFill="1" applyBorder="1" applyAlignment="1" applyProtection="1">
      <alignment horizontal="right" vertical="center"/>
    </xf>
    <xf numFmtId="3" fontId="1" fillId="22" borderId="64" xfId="0" applyNumberFormat="1" applyFont="1" applyFill="1" applyBorder="1" applyAlignment="1" applyProtection="1">
      <alignment horizontal="right" vertical="center"/>
    </xf>
    <xf numFmtId="3" fontId="1" fillId="22" borderId="33" xfId="0" applyNumberFormat="1" applyFont="1" applyFill="1" applyBorder="1" applyAlignment="1" applyProtection="1">
      <alignment horizontal="right" vertical="center"/>
    </xf>
    <xf numFmtId="3" fontId="32" fillId="22" borderId="30" xfId="0" applyNumberFormat="1" applyFont="1" applyFill="1" applyBorder="1" applyAlignment="1" applyProtection="1">
      <alignment horizontal="right" vertical="center"/>
    </xf>
    <xf numFmtId="3" fontId="32" fillId="22" borderId="31" xfId="0" applyNumberFormat="1" applyFont="1" applyFill="1" applyBorder="1" applyAlignment="1" applyProtection="1">
      <alignment horizontal="right" vertical="center"/>
    </xf>
    <xf numFmtId="3" fontId="1" fillId="22" borderId="34" xfId="0" applyNumberFormat="1" applyFont="1" applyFill="1" applyBorder="1" applyAlignment="1" applyProtection="1">
      <alignment horizontal="right" vertical="center"/>
    </xf>
    <xf numFmtId="3" fontId="1" fillId="22" borderId="57" xfId="0" applyNumberFormat="1" applyFont="1" applyFill="1" applyBorder="1" applyAlignment="1" applyProtection="1">
      <alignment horizontal="right" vertical="center"/>
    </xf>
    <xf numFmtId="3" fontId="1" fillId="22" borderId="129" xfId="0" applyNumberFormat="1" applyFont="1" applyFill="1" applyBorder="1" applyAlignment="1" applyProtection="1">
      <alignment horizontal="right" vertical="center"/>
    </xf>
    <xf numFmtId="3" fontId="1" fillId="22" borderId="95" xfId="0" applyNumberFormat="1" applyFont="1" applyFill="1" applyBorder="1" applyAlignment="1" applyProtection="1">
      <alignment horizontal="right" vertical="center"/>
    </xf>
    <xf numFmtId="3" fontId="1" fillId="22" borderId="26" xfId="0" applyNumberFormat="1" applyFont="1" applyFill="1" applyBorder="1" applyAlignment="1" applyProtection="1">
      <alignment horizontal="right" vertical="center"/>
    </xf>
    <xf numFmtId="3" fontId="1" fillId="22" borderId="98" xfId="0" applyNumberFormat="1" applyFont="1" applyFill="1" applyBorder="1" applyAlignment="1" applyProtection="1">
      <alignment horizontal="right" vertical="center"/>
    </xf>
    <xf numFmtId="3" fontId="1" fillId="22" borderId="59" xfId="0" applyNumberFormat="1" applyFont="1" applyFill="1" applyBorder="1" applyAlignment="1" applyProtection="1">
      <alignment horizontal="right" vertical="center"/>
    </xf>
    <xf numFmtId="3" fontId="1" fillId="22" borderId="35" xfId="0" applyNumberFormat="1" applyFont="1" applyFill="1" applyBorder="1" applyAlignment="1" applyProtection="1">
      <alignment horizontal="right" vertical="center"/>
    </xf>
    <xf numFmtId="3" fontId="32" fillId="22" borderId="32" xfId="0" applyNumberFormat="1" applyFont="1" applyFill="1" applyBorder="1" applyAlignment="1" applyProtection="1">
      <alignment horizontal="right" vertical="center"/>
    </xf>
    <xf numFmtId="3" fontId="32" fillId="22" borderId="33" xfId="0" applyNumberFormat="1" applyFont="1" applyFill="1" applyBorder="1" applyAlignment="1" applyProtection="1">
      <alignment horizontal="right" vertical="center"/>
    </xf>
    <xf numFmtId="3" fontId="1" fillId="22" borderId="10" xfId="0" applyNumberFormat="1" applyFont="1" applyFill="1" applyBorder="1" applyAlignment="1" applyProtection="1">
      <alignment horizontal="right" vertical="center"/>
    </xf>
    <xf numFmtId="3" fontId="1" fillId="22" borderId="160" xfId="0" applyNumberFormat="1" applyFont="1" applyFill="1" applyBorder="1" applyAlignment="1" applyProtection="1">
      <alignment horizontal="right" vertical="center"/>
    </xf>
    <xf numFmtId="3" fontId="1" fillId="22" borderId="142" xfId="0" applyNumberFormat="1" applyFont="1" applyFill="1" applyBorder="1" applyAlignment="1" applyProtection="1">
      <alignment horizontal="right" vertical="center"/>
    </xf>
    <xf numFmtId="3" fontId="1" fillId="22" borderId="13" xfId="0" applyNumberFormat="1" applyFont="1" applyFill="1" applyBorder="1" applyAlignment="1" applyProtection="1">
      <alignment horizontal="right" vertical="center"/>
    </xf>
    <xf numFmtId="3" fontId="1" fillId="22" borderId="120" xfId="0" applyNumberFormat="1" applyFont="1" applyFill="1" applyBorder="1" applyAlignment="1" applyProtection="1">
      <alignment horizontal="right" vertical="center"/>
    </xf>
    <xf numFmtId="3" fontId="1" fillId="22" borderId="135" xfId="0" applyNumberFormat="1" applyFont="1" applyFill="1" applyBorder="1" applyAlignment="1" applyProtection="1">
      <alignment horizontal="right" vertical="center"/>
    </xf>
    <xf numFmtId="3" fontId="1" fillId="22" borderId="122" xfId="0" applyNumberFormat="1" applyFont="1" applyFill="1" applyBorder="1" applyAlignment="1" applyProtection="1">
      <alignment horizontal="right" vertical="center"/>
    </xf>
    <xf numFmtId="0" fontId="34" fillId="17" borderId="164" xfId="0" applyNumberFormat="1" applyFont="1" applyFill="1" applyBorder="1" applyAlignment="1" applyProtection="1">
      <alignment horizontal="left" vertical="top" wrapText="1"/>
    </xf>
    <xf numFmtId="0" fontId="34" fillId="17" borderId="173" xfId="0" applyNumberFormat="1" applyFont="1" applyFill="1" applyBorder="1" applyAlignment="1" applyProtection="1">
      <alignment horizontal="left" vertical="top" wrapText="1"/>
    </xf>
    <xf numFmtId="0" fontId="34" fillId="17" borderId="163"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0" fontId="54" fillId="17" borderId="163" xfId="0" applyNumberFormat="1" applyFont="1" applyFill="1" applyBorder="1" applyAlignment="1" applyProtection="1">
      <alignment horizontal="left" vertical="top" wrapText="1"/>
    </xf>
    <xf numFmtId="49" fontId="54" fillId="0" borderId="0" xfId="0" applyNumberFormat="1" applyFont="1" applyFill="1" applyBorder="1" applyAlignment="1" applyProtection="1">
      <alignment horizontal="left" vertical="top" wrapText="1"/>
    </xf>
    <xf numFmtId="49" fontId="52" fillId="0" borderId="0" xfId="0" applyNumberFormat="1" applyFont="1" applyFill="1" applyBorder="1" applyAlignment="1" applyProtection="1">
      <alignment horizontal="left" vertical="top" wrapText="1"/>
    </xf>
    <xf numFmtId="3" fontId="34" fillId="17" borderId="165" xfId="0" applyNumberFormat="1" applyFont="1" applyFill="1" applyBorder="1" applyAlignment="1" applyProtection="1">
      <alignment horizontal="left" vertical="top" wrapText="1"/>
    </xf>
    <xf numFmtId="3" fontId="54" fillId="17" borderId="0" xfId="0" applyNumberFormat="1" applyFont="1" applyFill="1" applyBorder="1" applyAlignment="1" applyProtection="1">
      <alignment horizontal="left" vertical="top" wrapText="1"/>
    </xf>
    <xf numFmtId="3" fontId="54" fillId="17" borderId="149" xfId="0" applyNumberFormat="1" applyFont="1" applyFill="1" applyBorder="1" applyAlignment="1" applyProtection="1">
      <alignment horizontal="left" vertical="top" wrapText="1"/>
    </xf>
    <xf numFmtId="3" fontId="54" fillId="17" borderId="170" xfId="0" applyNumberFormat="1" applyFont="1" applyFill="1" applyBorder="1" applyAlignment="1" applyProtection="1">
      <alignment horizontal="left" vertical="top" wrapText="1"/>
    </xf>
    <xf numFmtId="3" fontId="54" fillId="17" borderId="68" xfId="0" applyNumberFormat="1" applyFont="1" applyFill="1" applyBorder="1" applyAlignment="1" applyProtection="1">
      <alignment horizontal="left" vertical="top" wrapText="1"/>
    </xf>
    <xf numFmtId="0" fontId="34" fillId="17" borderId="166" xfId="0" applyNumberFormat="1" applyFont="1" applyFill="1" applyBorder="1" applyAlignment="1" applyProtection="1">
      <alignment horizontal="left" vertical="top" wrapText="1"/>
    </xf>
    <xf numFmtId="0" fontId="54" fillId="17" borderId="1" xfId="0" applyNumberFormat="1" applyFont="1" applyFill="1" applyBorder="1" applyAlignment="1" applyProtection="1">
      <alignment horizontal="left" vertical="top" wrapText="1"/>
    </xf>
    <xf numFmtId="3" fontId="54" fillId="17" borderId="176" xfId="0" applyNumberFormat="1" applyFont="1" applyFill="1" applyBorder="1" applyAlignment="1" applyProtection="1">
      <alignment horizontal="left" vertical="top" wrapText="1"/>
    </xf>
    <xf numFmtId="0" fontId="54" fillId="17" borderId="177" xfId="0" applyNumberFormat="1" applyFont="1" applyFill="1" applyBorder="1" applyAlignment="1" applyProtection="1">
      <alignment horizontal="left" vertical="top" wrapText="1"/>
    </xf>
    <xf numFmtId="3" fontId="54" fillId="17" borderId="176" xfId="0" applyNumberFormat="1" applyFont="1" applyFill="1" applyBorder="1" applyAlignment="1" applyProtection="1">
      <alignment horizontal="left" vertical="center" wrapText="1"/>
    </xf>
    <xf numFmtId="3" fontId="54" fillId="17" borderId="156" xfId="0" applyNumberFormat="1" applyFont="1" applyFill="1" applyBorder="1" applyAlignment="1" applyProtection="1">
      <alignment horizontal="left" vertical="center" wrapText="1"/>
    </xf>
    <xf numFmtId="0" fontId="0" fillId="17" borderId="162" xfId="0" applyFill="1" applyBorder="1" applyAlignment="1" applyProtection="1">
      <alignment horizontal="left" vertical="top"/>
    </xf>
    <xf numFmtId="0" fontId="0" fillId="17" borderId="163" xfId="0" applyFill="1" applyBorder="1" applyAlignment="1" applyProtection="1">
      <alignment horizontal="left" vertical="top"/>
    </xf>
    <xf numFmtId="0" fontId="30" fillId="17" borderId="164" xfId="0" applyFont="1" applyFill="1" applyBorder="1" applyAlignment="1" applyProtection="1">
      <alignment horizontal="left" vertical="top"/>
    </xf>
    <xf numFmtId="0" fontId="30" fillId="17" borderId="165" xfId="0" applyFont="1" applyFill="1" applyBorder="1" applyAlignment="1" applyProtection="1">
      <alignment horizontal="left" vertical="top"/>
    </xf>
    <xf numFmtId="0" fontId="0" fillId="17" borderId="164" xfId="0" applyFill="1" applyBorder="1" applyAlignment="1" applyProtection="1">
      <alignment horizontal="left" vertical="top"/>
    </xf>
    <xf numFmtId="0" fontId="0" fillId="17" borderId="165" xfId="0" applyFill="1" applyBorder="1" applyAlignment="1" applyProtection="1">
      <alignment horizontal="left" vertical="top"/>
    </xf>
    <xf numFmtId="0" fontId="10" fillId="0" borderId="0" xfId="0" applyFont="1" applyAlignment="1" applyProtection="1">
      <alignment vertical="center"/>
    </xf>
    <xf numFmtId="0" fontId="6" fillId="0" borderId="0" xfId="1" applyFont="1" applyFill="1" applyAlignment="1" applyProtection="1">
      <alignment vertical="center"/>
    </xf>
    <xf numFmtId="0" fontId="8" fillId="0" borderId="0" xfId="0" applyFont="1" applyAlignment="1" applyProtection="1">
      <alignment vertical="center"/>
    </xf>
    <xf numFmtId="0" fontId="4" fillId="0" borderId="0" xfId="0" applyFont="1" applyAlignment="1" applyProtection="1">
      <alignment vertical="center"/>
    </xf>
    <xf numFmtId="0" fontId="4" fillId="0" borderId="0" xfId="0" applyFont="1" applyFill="1" applyAlignment="1" applyProtection="1">
      <alignment vertical="center"/>
    </xf>
    <xf numFmtId="0" fontId="10" fillId="0" borderId="0" xfId="0" applyFont="1" applyFill="1" applyBorder="1" applyAlignment="1" applyProtection="1">
      <alignment vertical="center"/>
    </xf>
    <xf numFmtId="0" fontId="0" fillId="0" borderId="0" xfId="0" applyAlignment="1" applyProtection="1"/>
    <xf numFmtId="3" fontId="32" fillId="0" borderId="100" xfId="0" applyNumberFormat="1" applyFont="1" applyFill="1" applyBorder="1" applyAlignment="1" applyProtection="1">
      <alignment horizontal="right" vertical="top"/>
      <protection locked="0"/>
    </xf>
    <xf numFmtId="3" fontId="32" fillId="0" borderId="101" xfId="0" applyNumberFormat="1" applyFont="1" applyFill="1" applyBorder="1" applyAlignment="1" applyProtection="1">
      <alignment horizontal="right" vertical="top"/>
      <protection locked="0"/>
    </xf>
    <xf numFmtId="3" fontId="32" fillId="0" borderId="102" xfId="0" applyNumberFormat="1" applyFont="1" applyFill="1" applyBorder="1" applyAlignment="1" applyProtection="1">
      <alignment horizontal="right" vertical="top"/>
      <protection locked="0"/>
    </xf>
    <xf numFmtId="3" fontId="32" fillId="0" borderId="103" xfId="0" applyNumberFormat="1" applyFont="1" applyFill="1" applyBorder="1" applyAlignment="1" applyProtection="1">
      <alignment horizontal="right" vertical="top"/>
      <protection locked="0"/>
    </xf>
    <xf numFmtId="3" fontId="32" fillId="0" borderId="111" xfId="0" applyNumberFormat="1" applyFont="1" applyFill="1" applyBorder="1" applyAlignment="1" applyProtection="1">
      <alignment horizontal="right" vertical="top"/>
      <protection locked="0"/>
    </xf>
    <xf numFmtId="3" fontId="32" fillId="0" borderId="112" xfId="0" applyNumberFormat="1" applyFont="1" applyFill="1" applyBorder="1" applyAlignment="1" applyProtection="1">
      <alignment horizontal="right" vertical="top"/>
      <protection locked="0"/>
    </xf>
    <xf numFmtId="3" fontId="32" fillId="0" borderId="117" xfId="0" applyNumberFormat="1" applyFont="1" applyFill="1" applyBorder="1" applyAlignment="1" applyProtection="1">
      <alignment vertical="top"/>
      <protection locked="0"/>
    </xf>
    <xf numFmtId="3" fontId="32" fillId="0" borderId="18" xfId="0" applyNumberFormat="1" applyFont="1" applyFill="1" applyBorder="1" applyAlignment="1" applyProtection="1">
      <alignment vertical="top"/>
      <protection locked="0"/>
    </xf>
    <xf numFmtId="3" fontId="32" fillId="0" borderId="118" xfId="0" applyNumberFormat="1" applyFont="1" applyFill="1" applyBorder="1" applyAlignment="1" applyProtection="1">
      <alignment vertical="top"/>
      <protection locked="0"/>
    </xf>
    <xf numFmtId="0" fontId="29" fillId="0" borderId="0" xfId="0" applyFont="1" applyAlignment="1" applyProtection="1">
      <alignment vertical="center"/>
    </xf>
    <xf numFmtId="0" fontId="0" fillId="0" borderId="0" xfId="0" applyFont="1" applyProtection="1"/>
    <xf numFmtId="0" fontId="2" fillId="0" borderId="0" xfId="0" applyFont="1" applyAlignment="1" applyProtection="1">
      <alignment vertical="center"/>
    </xf>
    <xf numFmtId="0" fontId="2" fillId="4" borderId="0" xfId="0" applyFont="1" applyFill="1" applyProtection="1"/>
    <xf numFmtId="0" fontId="0" fillId="0" borderId="0" xfId="0" applyFont="1" applyAlignment="1" applyProtection="1">
      <alignment vertical="center"/>
    </xf>
    <xf numFmtId="0" fontId="0" fillId="0" borderId="0" xfId="0" applyFont="1" applyFill="1" applyBorder="1" applyAlignment="1" applyProtection="1">
      <alignment vertical="center"/>
    </xf>
    <xf numFmtId="0" fontId="32" fillId="22" borderId="0" xfId="0" applyFont="1" applyFill="1" applyBorder="1" applyAlignment="1" applyProtection="1">
      <alignment vertical="center"/>
    </xf>
    <xf numFmtId="0" fontId="40" fillId="22" borderId="0" xfId="0" applyFont="1" applyFill="1" applyProtection="1"/>
    <xf numFmtId="0" fontId="42" fillId="22" borderId="0" xfId="0" applyFont="1" applyFill="1" applyProtection="1"/>
    <xf numFmtId="0" fontId="44" fillId="22" borderId="0" xfId="0" applyFont="1" applyFill="1" applyProtection="1"/>
    <xf numFmtId="0" fontId="43" fillId="22" borderId="0" xfId="0" applyFont="1" applyFill="1" applyProtection="1"/>
    <xf numFmtId="0" fontId="41" fillId="22" borderId="0" xfId="0" applyFont="1" applyFill="1" applyProtection="1"/>
    <xf numFmtId="0" fontId="39" fillId="22" borderId="0" xfId="0" applyFont="1" applyFill="1" applyProtection="1"/>
    <xf numFmtId="0" fontId="38" fillId="22" borderId="0" xfId="0" applyFont="1" applyFill="1" applyAlignment="1" applyProtection="1"/>
    <xf numFmtId="0" fontId="38" fillId="23" borderId="0" xfId="0" applyFont="1" applyFill="1" applyAlignment="1" applyProtection="1">
      <alignment vertical="center"/>
    </xf>
    <xf numFmtId="0" fontId="32" fillId="23" borderId="0" xfId="0" applyFont="1" applyFill="1" applyBorder="1" applyAlignment="1" applyProtection="1">
      <alignment vertical="center"/>
    </xf>
    <xf numFmtId="0" fontId="40" fillId="23" borderId="0" xfId="0" applyFont="1" applyFill="1" applyProtection="1"/>
    <xf numFmtId="0" fontId="42" fillId="23" borderId="0" xfId="0" applyFont="1" applyFill="1" applyProtection="1"/>
    <xf numFmtId="0" fontId="44" fillId="23" borderId="0" xfId="0" applyFont="1" applyFill="1" applyProtection="1"/>
    <xf numFmtId="0" fontId="43" fillId="23" borderId="0" xfId="0" applyFont="1" applyFill="1" applyProtection="1"/>
    <xf numFmtId="0" fontId="41" fillId="23" borderId="0" xfId="0" applyFont="1" applyFill="1" applyProtection="1"/>
    <xf numFmtId="0" fontId="39" fillId="23" borderId="0" xfId="0" applyFont="1" applyFill="1" applyProtection="1"/>
    <xf numFmtId="3" fontId="32" fillId="23" borderId="14" xfId="0" applyNumberFormat="1" applyFont="1" applyFill="1" applyBorder="1" applyAlignment="1" applyProtection="1">
      <alignment horizontal="right" vertical="center"/>
    </xf>
    <xf numFmtId="3" fontId="32" fillId="23" borderId="7" xfId="0" applyNumberFormat="1" applyFont="1" applyFill="1" applyBorder="1" applyAlignment="1" applyProtection="1">
      <alignment horizontal="right" vertical="center"/>
    </xf>
    <xf numFmtId="3" fontId="32" fillId="23" borderId="12" xfId="0" applyNumberFormat="1" applyFont="1" applyFill="1" applyBorder="1" applyAlignment="1" applyProtection="1">
      <alignment horizontal="right" vertical="center"/>
    </xf>
    <xf numFmtId="3" fontId="32" fillId="23" borderId="9" xfId="0" applyNumberFormat="1" applyFont="1" applyFill="1" applyBorder="1" applyAlignment="1" applyProtection="1">
      <alignment horizontal="right" vertical="center"/>
    </xf>
    <xf numFmtId="3" fontId="32" fillId="23" borderId="63" xfId="0" applyNumberFormat="1" applyFont="1" applyFill="1" applyBorder="1" applyAlignment="1" applyProtection="1">
      <alignment horizontal="right" vertical="center"/>
    </xf>
    <xf numFmtId="3" fontId="32" fillId="23" borderId="93" xfId="0" applyNumberFormat="1" applyFont="1" applyFill="1" applyBorder="1" applyAlignment="1" applyProtection="1">
      <alignment horizontal="right" vertical="center"/>
    </xf>
    <xf numFmtId="3" fontId="32" fillId="23" borderId="64" xfId="0" applyNumberFormat="1" applyFont="1" applyFill="1" applyBorder="1" applyAlignment="1" applyProtection="1">
      <alignment horizontal="right" vertical="center"/>
    </xf>
    <xf numFmtId="3" fontId="32" fillId="23" borderId="94" xfId="0" applyNumberFormat="1" applyFont="1" applyFill="1" applyBorder="1" applyAlignment="1" applyProtection="1">
      <alignment horizontal="right" vertical="center"/>
    </xf>
    <xf numFmtId="3" fontId="32" fillId="23" borderId="59" xfId="0" applyNumberFormat="1" applyFont="1" applyFill="1" applyBorder="1" applyAlignment="1" applyProtection="1">
      <alignment horizontal="right" vertical="center"/>
    </xf>
    <xf numFmtId="3" fontId="32" fillId="23" borderId="95" xfId="0" applyNumberFormat="1" applyFont="1" applyFill="1" applyBorder="1" applyAlignment="1" applyProtection="1">
      <alignment horizontal="right" vertical="center"/>
    </xf>
    <xf numFmtId="3" fontId="32" fillId="23" borderId="33" xfId="0" applyNumberFormat="1" applyFont="1" applyFill="1" applyBorder="1" applyAlignment="1" applyProtection="1">
      <alignment vertical="center"/>
    </xf>
    <xf numFmtId="3" fontId="32" fillId="22" borderId="33" xfId="0" applyNumberFormat="1" applyFont="1" applyFill="1" applyBorder="1" applyAlignment="1" applyProtection="1">
      <alignment vertical="center"/>
    </xf>
    <xf numFmtId="3" fontId="32" fillId="22" borderId="63" xfId="0" applyNumberFormat="1" applyFont="1" applyFill="1" applyBorder="1" applyAlignment="1" applyProtection="1">
      <alignment horizontal="right" vertical="center"/>
    </xf>
    <xf numFmtId="3" fontId="32" fillId="22" borderId="93" xfId="0" applyNumberFormat="1" applyFont="1" applyFill="1" applyBorder="1" applyAlignment="1" applyProtection="1">
      <alignment horizontal="right" vertical="center"/>
    </xf>
    <xf numFmtId="3" fontId="32" fillId="22" borderId="64" xfId="0" applyNumberFormat="1" applyFont="1" applyFill="1" applyBorder="1" applyAlignment="1" applyProtection="1">
      <alignment horizontal="right" vertical="center"/>
    </xf>
    <xf numFmtId="3" fontId="32" fillId="22" borderId="94" xfId="0" applyNumberFormat="1" applyFont="1" applyFill="1" applyBorder="1" applyAlignment="1" applyProtection="1">
      <alignment horizontal="right" vertical="center"/>
    </xf>
    <xf numFmtId="3" fontId="32" fillId="22" borderId="59" xfId="0" applyNumberFormat="1" applyFont="1" applyFill="1" applyBorder="1" applyAlignment="1" applyProtection="1">
      <alignment horizontal="right" vertical="center"/>
    </xf>
    <xf numFmtId="3" fontId="32" fillId="22" borderId="95" xfId="0" applyNumberFormat="1" applyFont="1" applyFill="1" applyBorder="1" applyAlignment="1" applyProtection="1">
      <alignment horizontal="right" vertical="center"/>
    </xf>
    <xf numFmtId="3" fontId="32" fillId="22" borderId="14" xfId="0" applyNumberFormat="1" applyFont="1" applyFill="1" applyBorder="1" applyAlignment="1" applyProtection="1">
      <alignment horizontal="right" vertical="center"/>
    </xf>
    <xf numFmtId="3" fontId="32" fillId="22" borderId="12" xfId="0" applyNumberFormat="1" applyFont="1" applyFill="1" applyBorder="1" applyAlignment="1" applyProtection="1">
      <alignment horizontal="right" vertical="center"/>
    </xf>
    <xf numFmtId="3" fontId="32" fillId="22" borderId="133" xfId="0" applyNumberFormat="1" applyFont="1" applyFill="1" applyBorder="1" applyAlignment="1" applyProtection="1">
      <alignment horizontal="right" vertical="center"/>
    </xf>
    <xf numFmtId="3" fontId="32" fillId="22" borderId="9" xfId="0" applyNumberFormat="1" applyFont="1" applyFill="1" applyBorder="1" applyAlignment="1" applyProtection="1">
      <alignment horizontal="right" vertical="center"/>
    </xf>
    <xf numFmtId="0" fontId="29" fillId="0" borderId="0" xfId="0" applyFont="1" applyAlignment="1" applyProtection="1">
      <alignment horizontal="center" vertical="center"/>
    </xf>
    <xf numFmtId="49" fontId="1" fillId="0" borderId="36" xfId="0" applyNumberFormat="1" applyFont="1" applyFill="1" applyBorder="1" applyAlignment="1" applyProtection="1">
      <alignment horizontal="left" vertical="top" wrapText="1"/>
      <protection locked="0"/>
    </xf>
    <xf numFmtId="49" fontId="1" fillId="0" borderId="37" xfId="0" applyNumberFormat="1" applyFont="1" applyFill="1" applyBorder="1" applyAlignment="1" applyProtection="1">
      <alignment horizontal="left" vertical="top" wrapText="1"/>
      <protection locked="0"/>
    </xf>
    <xf numFmtId="49" fontId="1" fillId="0" borderId="38" xfId="0" applyNumberFormat="1" applyFont="1" applyFill="1" applyBorder="1" applyAlignment="1" applyProtection="1">
      <alignment horizontal="left" vertical="top" wrapText="1"/>
      <protection locked="0"/>
    </xf>
    <xf numFmtId="49" fontId="1" fillId="0" borderId="39" xfId="0" applyNumberFormat="1" applyFont="1" applyFill="1" applyBorder="1" applyAlignment="1" applyProtection="1">
      <alignment horizontal="left" vertical="top" wrapText="1"/>
      <protection locked="0"/>
    </xf>
    <xf numFmtId="0" fontId="32" fillId="23" borderId="68" xfId="0" applyFont="1" applyFill="1" applyBorder="1" applyAlignment="1" applyProtection="1">
      <alignment horizontal="center" vertical="center" wrapText="1"/>
    </xf>
    <xf numFmtId="0" fontId="32" fillId="23" borderId="0" xfId="0" applyFont="1" applyFill="1" applyBorder="1" applyAlignment="1" applyProtection="1">
      <alignment horizontal="center" vertical="center" wrapText="1"/>
    </xf>
    <xf numFmtId="0" fontId="32" fillId="22" borderId="0" xfId="0" applyFont="1" applyFill="1" applyBorder="1" applyAlignment="1" applyProtection="1">
      <alignment horizontal="center" vertical="center" wrapText="1"/>
    </xf>
    <xf numFmtId="0" fontId="32" fillId="22" borderId="68" xfId="0" applyFont="1" applyFill="1" applyBorder="1" applyAlignment="1" applyProtection="1">
      <alignment horizontal="center" vertical="center" wrapText="1"/>
    </xf>
    <xf numFmtId="0" fontId="32" fillId="0" borderId="61" xfId="0" applyFont="1" applyFill="1" applyBorder="1" applyAlignment="1" applyProtection="1">
      <alignment horizontal="center" vertical="center" wrapText="1"/>
    </xf>
    <xf numFmtId="0" fontId="32" fillId="0" borderId="62" xfId="0" applyFont="1" applyFill="1" applyBorder="1" applyAlignment="1" applyProtection="1">
      <alignment horizontal="center" vertical="center" wrapText="1"/>
    </xf>
    <xf numFmtId="0" fontId="32" fillId="21" borderId="89" xfId="0" applyFont="1" applyFill="1" applyBorder="1" applyAlignment="1" applyProtection="1">
      <alignment horizontal="center" vertical="center"/>
      <protection locked="0"/>
    </xf>
    <xf numFmtId="0" fontId="32" fillId="21" borderId="33" xfId="0" applyFont="1" applyFill="1" applyBorder="1" applyAlignment="1" applyProtection="1">
      <alignment horizontal="center" vertical="center"/>
      <protection locked="0"/>
    </xf>
    <xf numFmtId="0" fontId="32" fillId="21" borderId="35" xfId="0" applyFont="1" applyFill="1" applyBorder="1" applyAlignment="1" applyProtection="1">
      <alignment horizontal="center" vertical="center"/>
      <protection locked="0"/>
    </xf>
    <xf numFmtId="0" fontId="46" fillId="0" borderId="159" xfId="0"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3" fontId="32" fillId="0" borderId="116" xfId="0" applyNumberFormat="1" applyFont="1" applyFill="1" applyBorder="1" applyAlignment="1" applyProtection="1">
      <alignment horizontal="right" vertical="top"/>
      <protection locked="0"/>
    </xf>
    <xf numFmtId="0" fontId="32" fillId="0" borderId="45" xfId="0" applyNumberFormat="1" applyFont="1" applyFill="1" applyBorder="1" applyAlignment="1" applyProtection="1">
      <alignment horizontal="left" vertical="top" wrapText="1"/>
      <protection locked="0"/>
    </xf>
    <xf numFmtId="0" fontId="32" fillId="0" borderId="125" xfId="0" applyNumberFormat="1" applyFont="1" applyFill="1" applyBorder="1" applyAlignment="1" applyProtection="1">
      <alignment horizontal="left" vertical="top" wrapText="1"/>
      <protection locked="0"/>
    </xf>
    <xf numFmtId="3" fontId="32" fillId="22" borderId="216" xfId="0" applyNumberFormat="1" applyFont="1" applyFill="1" applyBorder="1" applyAlignment="1" applyProtection="1">
      <alignment horizontal="right" vertical="center"/>
    </xf>
    <xf numFmtId="3" fontId="32" fillId="22" borderId="23" xfId="0" applyNumberFormat="1" applyFont="1" applyFill="1" applyBorder="1" applyAlignment="1" applyProtection="1">
      <alignment horizontal="right" vertical="center"/>
    </xf>
    <xf numFmtId="3" fontId="32" fillId="23" borderId="216" xfId="0" applyNumberFormat="1" applyFont="1" applyFill="1" applyBorder="1" applyAlignment="1" applyProtection="1">
      <alignment horizontal="right" vertical="center"/>
    </xf>
    <xf numFmtId="3" fontId="32" fillId="23" borderId="23" xfId="0" applyNumberFormat="1" applyFont="1" applyFill="1" applyBorder="1" applyAlignment="1" applyProtection="1">
      <alignment horizontal="right" vertical="center"/>
    </xf>
    <xf numFmtId="0" fontId="0" fillId="0" borderId="159" xfId="0" applyBorder="1" applyProtection="1"/>
    <xf numFmtId="3" fontId="32" fillId="0" borderId="139" xfId="0" applyNumberFormat="1" applyFont="1" applyFill="1" applyBorder="1" applyAlignment="1" applyProtection="1">
      <alignment horizontal="right" vertical="center"/>
    </xf>
    <xf numFmtId="3" fontId="32" fillId="23" borderId="99" xfId="0" applyNumberFormat="1" applyFont="1" applyFill="1" applyBorder="1" applyAlignment="1" applyProtection="1">
      <alignment horizontal="right" vertical="center"/>
    </xf>
    <xf numFmtId="3" fontId="32" fillId="23" borderId="23" xfId="0" applyNumberFormat="1" applyFont="1" applyFill="1" applyBorder="1" applyAlignment="1" applyProtection="1">
      <alignment vertical="center"/>
    </xf>
    <xf numFmtId="3" fontId="32" fillId="22" borderId="23" xfId="0" applyNumberFormat="1" applyFont="1" applyFill="1" applyBorder="1" applyAlignment="1" applyProtection="1">
      <alignment vertical="center"/>
    </xf>
    <xf numFmtId="0" fontId="46" fillId="0" borderId="180" xfId="0" applyFont="1" applyFill="1" applyBorder="1" applyAlignment="1" applyProtection="1">
      <alignment horizontal="center" vertical="center" wrapText="1"/>
    </xf>
    <xf numFmtId="0" fontId="46" fillId="0" borderId="6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11" fillId="11" borderId="205" xfId="0" applyFont="1" applyFill="1" applyBorder="1" applyAlignment="1" applyProtection="1">
      <alignment horizontal="center" vertical="center" wrapText="1"/>
    </xf>
    <xf numFmtId="3" fontId="11" fillId="11" borderId="18" xfId="0" applyNumberFormat="1" applyFont="1" applyFill="1" applyBorder="1" applyAlignment="1" applyProtection="1">
      <alignment horizontal="center" vertical="center" wrapText="1"/>
    </xf>
    <xf numFmtId="0" fontId="32" fillId="0" borderId="26" xfId="0" applyFont="1" applyBorder="1" applyAlignment="1" applyProtection="1">
      <alignment horizontal="center" vertical="center"/>
    </xf>
    <xf numFmtId="0" fontId="32" fillId="22" borderId="43" xfId="0" applyFont="1" applyFill="1" applyBorder="1" applyAlignment="1" applyProtection="1">
      <alignment horizontal="center" vertical="center"/>
    </xf>
    <xf numFmtId="0" fontId="32" fillId="23" borderId="43" xfId="0" applyFont="1" applyFill="1" applyBorder="1" applyAlignment="1" applyProtection="1">
      <alignment horizontal="center" vertical="center"/>
    </xf>
    <xf numFmtId="0" fontId="0" fillId="0" borderId="0" xfId="0" applyFont="1" applyAlignment="1" applyProtection="1"/>
    <xf numFmtId="0" fontId="14" fillId="0" borderId="1" xfId="0" applyFont="1" applyFill="1" applyBorder="1" applyAlignment="1" applyProtection="1">
      <alignment vertical="center" wrapText="1"/>
    </xf>
    <xf numFmtId="0" fontId="14" fillId="0" borderId="0" xfId="0" applyFont="1" applyFill="1" applyBorder="1" applyAlignment="1" applyProtection="1">
      <alignment vertical="center" wrapText="1"/>
    </xf>
    <xf numFmtId="0" fontId="32" fillId="7" borderId="217" xfId="0" applyFont="1" applyFill="1" applyBorder="1" applyAlignment="1" applyProtection="1">
      <alignment horizontal="left" vertical="top" wrapText="1"/>
    </xf>
    <xf numFmtId="0" fontId="29" fillId="8" borderId="0" xfId="0" applyFont="1" applyFill="1" applyBorder="1" applyAlignment="1" applyProtection="1">
      <alignment horizontal="left"/>
    </xf>
    <xf numFmtId="165" fontId="29" fillId="2" borderId="0" xfId="4" applyNumberFormat="1" applyFont="1" applyFill="1" applyBorder="1" applyAlignment="1" applyProtection="1">
      <alignment horizontal="center" vertical="center"/>
    </xf>
    <xf numFmtId="0" fontId="1" fillId="2" borderId="0" xfId="5" applyFill="1" applyBorder="1" applyAlignment="1" applyProtection="1">
      <alignment horizontal="left" vertical="center"/>
    </xf>
    <xf numFmtId="0" fontId="7" fillId="2" borderId="0" xfId="1" applyFill="1" applyBorder="1" applyAlignment="1" applyProtection="1">
      <alignment horizontal="left" vertical="center"/>
    </xf>
    <xf numFmtId="0" fontId="37" fillId="0" borderId="0" xfId="0" applyFont="1" applyFill="1" applyBorder="1" applyAlignment="1" applyProtection="1">
      <alignment horizontal="left" wrapText="1"/>
    </xf>
    <xf numFmtId="0" fontId="32"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2" fillId="7" borderId="191" xfId="0" applyFont="1" applyFill="1" applyBorder="1" applyAlignment="1" applyProtection="1">
      <alignment horizontal="left" vertical="top" wrapText="1"/>
    </xf>
    <xf numFmtId="3" fontId="34" fillId="4" borderId="0" xfId="0" applyNumberFormat="1" applyFont="1" applyFill="1" applyBorder="1" applyAlignment="1" applyProtection="1">
      <alignment horizontal="left" vertical="center" wrapText="1"/>
    </xf>
    <xf numFmtId="0" fontId="45" fillId="0" borderId="0" xfId="0" applyFont="1" applyFill="1" applyProtection="1"/>
    <xf numFmtId="0" fontId="45" fillId="0" borderId="0" xfId="0" applyFont="1" applyFill="1" applyBorder="1" applyProtection="1"/>
    <xf numFmtId="3" fontId="11" fillId="11" borderId="0" xfId="0" applyNumberFormat="1" applyFont="1" applyFill="1" applyBorder="1" applyAlignment="1" applyProtection="1">
      <alignment horizontal="center" vertical="center"/>
    </xf>
    <xf numFmtId="0" fontId="5" fillId="0" borderId="48" xfId="0" applyFont="1" applyFill="1" applyBorder="1" applyAlignment="1" applyProtection="1">
      <alignment horizontal="center" vertical="center" wrapText="1"/>
    </xf>
    <xf numFmtId="0" fontId="4" fillId="4" borderId="0" xfId="5" applyFont="1" applyFill="1" applyBorder="1" applyAlignment="1" applyProtection="1">
      <alignment vertical="top" wrapText="1"/>
    </xf>
    <xf numFmtId="0" fontId="24" fillId="4" borderId="0" xfId="5" applyFont="1" applyFill="1" applyBorder="1" applyAlignment="1" applyProtection="1">
      <alignment vertical="top" wrapText="1"/>
    </xf>
    <xf numFmtId="3" fontId="45" fillId="0" borderId="0" xfId="0" applyNumberFormat="1" applyFont="1" applyFill="1" applyBorder="1" applyAlignment="1" applyProtection="1">
      <alignment horizontal="right" vertical="center"/>
    </xf>
    <xf numFmtId="0" fontId="55" fillId="0" borderId="0" xfId="0" applyFont="1" applyFill="1" applyBorder="1" applyAlignment="1" applyProtection="1">
      <alignment horizontal="center" vertical="top" wrapText="1"/>
    </xf>
    <xf numFmtId="0" fontId="55" fillId="0" borderId="0" xfId="0" applyNumberFormat="1" applyFont="1" applyFill="1" applyBorder="1" applyAlignment="1" applyProtection="1">
      <alignment horizontal="center" vertical="top" wrapText="1"/>
    </xf>
    <xf numFmtId="0" fontId="51" fillId="0" borderId="0" xfId="0" applyNumberFormat="1" applyFont="1" applyFill="1" applyBorder="1" applyAlignment="1" applyProtection="1">
      <alignment horizontal="left" vertical="top" wrapText="1"/>
    </xf>
    <xf numFmtId="0" fontId="51" fillId="0" borderId="0" xfId="0" applyNumberFormat="1" applyFont="1" applyFill="1" applyBorder="1" applyAlignment="1" applyProtection="1">
      <alignment horizontal="center" vertical="top" wrapText="1"/>
    </xf>
    <xf numFmtId="0" fontId="55" fillId="0" borderId="0" xfId="0" applyFont="1" applyAlignment="1" applyProtection="1">
      <alignment horizontal="center" vertical="top"/>
    </xf>
    <xf numFmtId="49" fontId="55" fillId="0" borderId="0" xfId="0" applyNumberFormat="1" applyFont="1" applyFill="1" applyBorder="1" applyAlignment="1" applyProtection="1">
      <alignment horizontal="center" vertical="top" wrapText="1"/>
    </xf>
    <xf numFmtId="0" fontId="55" fillId="0" borderId="0" xfId="0" applyFont="1" applyFill="1" applyBorder="1" applyAlignment="1" applyProtection="1">
      <alignment horizontal="center" vertical="top"/>
    </xf>
    <xf numFmtId="0" fontId="55" fillId="0" borderId="0" xfId="0" applyFont="1" applyFill="1" applyProtection="1"/>
    <xf numFmtId="0" fontId="55" fillId="0" borderId="0" xfId="0" applyFont="1" applyFill="1" applyAlignment="1" applyProtection="1">
      <alignment horizontal="center" vertical="top"/>
    </xf>
    <xf numFmtId="3" fontId="55" fillId="0" borderId="0" xfId="0" applyNumberFormat="1" applyFont="1" applyFill="1" applyBorder="1" applyAlignment="1" applyProtection="1">
      <alignment horizontal="center" vertical="top"/>
      <protection locked="0"/>
    </xf>
    <xf numFmtId="0" fontId="56" fillId="0" borderId="0" xfId="0" applyFont="1" applyFill="1" applyAlignment="1" applyProtection="1">
      <alignment horizontal="center" vertical="top"/>
    </xf>
    <xf numFmtId="0" fontId="0" fillId="0" borderId="0" xfId="0"/>
    <xf numFmtId="0" fontId="55" fillId="0" borderId="0" xfId="0" applyNumberFormat="1" applyFont="1" applyFill="1" applyBorder="1" applyAlignment="1" applyProtection="1">
      <alignment horizontal="center" vertical="top" wrapText="1"/>
    </xf>
    <xf numFmtId="167" fontId="0" fillId="13" borderId="8" xfId="0" applyNumberFormat="1" applyFill="1" applyBorder="1" applyAlignment="1" applyProtection="1">
      <alignment horizontal="right" vertical="center"/>
    </xf>
    <xf numFmtId="167" fontId="0" fillId="13" borderId="145" xfId="0" applyNumberFormat="1" applyFill="1" applyBorder="1" applyAlignment="1" applyProtection="1">
      <alignment horizontal="right" vertical="center"/>
    </xf>
    <xf numFmtId="167" fontId="0" fillId="13" borderId="10" xfId="0" applyNumberFormat="1" applyFill="1" applyBorder="1" applyAlignment="1" applyProtection="1">
      <alignment horizontal="right" vertical="center"/>
    </xf>
    <xf numFmtId="167" fontId="0" fillId="14" borderId="8" xfId="0" applyNumberFormat="1" applyFill="1" applyBorder="1" applyAlignment="1" applyProtection="1">
      <alignment horizontal="right" vertical="center"/>
    </xf>
    <xf numFmtId="167" fontId="0" fillId="14" borderId="145" xfId="0" applyNumberFormat="1" applyFill="1" applyBorder="1" applyAlignment="1" applyProtection="1">
      <alignment horizontal="right" vertical="center"/>
    </xf>
    <xf numFmtId="167" fontId="0" fillId="14" borderId="10" xfId="0" applyNumberFormat="1" applyFill="1" applyBorder="1" applyAlignment="1" applyProtection="1">
      <alignment horizontal="right" vertical="center"/>
    </xf>
    <xf numFmtId="167" fontId="0" fillId="9" borderId="8" xfId="0" applyNumberFormat="1" applyFill="1" applyBorder="1" applyAlignment="1" applyProtection="1">
      <alignment horizontal="right" vertical="center"/>
    </xf>
    <xf numFmtId="167" fontId="0" fillId="9" borderId="145" xfId="0" applyNumberFormat="1" applyFill="1" applyBorder="1" applyAlignment="1" applyProtection="1">
      <alignment horizontal="right" vertical="center"/>
    </xf>
    <xf numFmtId="167" fontId="0" fillId="9" borderId="10" xfId="0" applyNumberFormat="1" applyFill="1" applyBorder="1" applyAlignment="1" applyProtection="1">
      <alignment horizontal="right" vertical="center"/>
    </xf>
    <xf numFmtId="167" fontId="0" fillId="10" borderId="8" xfId="0" applyNumberFormat="1" applyFill="1" applyBorder="1" applyAlignment="1" applyProtection="1">
      <alignment horizontal="right" vertical="center"/>
    </xf>
    <xf numFmtId="167" fontId="0" fillId="10" borderId="145" xfId="0" applyNumberFormat="1" applyFill="1" applyBorder="1" applyAlignment="1" applyProtection="1">
      <alignment horizontal="right" vertical="center"/>
    </xf>
    <xf numFmtId="167" fontId="0" fillId="10" borderId="10" xfId="0" applyNumberFormat="1" applyFill="1" applyBorder="1" applyAlignment="1" applyProtection="1">
      <alignment horizontal="right" vertical="center"/>
    </xf>
    <xf numFmtId="167" fontId="0" fillId="12" borderId="8" xfId="0" applyNumberFormat="1" applyFill="1" applyBorder="1" applyAlignment="1" applyProtection="1">
      <alignment horizontal="right" vertical="center"/>
    </xf>
    <xf numFmtId="167" fontId="0" fillId="12" borderId="145" xfId="0" applyNumberFormat="1" applyFill="1" applyBorder="1" applyAlignment="1" applyProtection="1">
      <alignment horizontal="right" vertical="center"/>
    </xf>
    <xf numFmtId="167" fontId="0" fillId="12" borderId="10" xfId="0" applyNumberFormat="1" applyFill="1" applyBorder="1" applyAlignment="1" applyProtection="1">
      <alignment horizontal="right" vertical="center"/>
    </xf>
    <xf numFmtId="0" fontId="34" fillId="0" borderId="0" xfId="6" applyFont="1" applyAlignment="1" applyProtection="1">
      <alignment horizontal="right"/>
    </xf>
    <xf numFmtId="3" fontId="34" fillId="17" borderId="219" xfId="0" applyNumberFormat="1" applyFont="1" applyFill="1" applyBorder="1" applyAlignment="1" applyProtection="1">
      <alignment horizontal="left" vertical="top" wrapText="1"/>
    </xf>
    <xf numFmtId="3" fontId="54" fillId="17" borderId="190" xfId="0" applyNumberFormat="1" applyFont="1" applyFill="1" applyBorder="1" applyAlignment="1" applyProtection="1">
      <alignment horizontal="left" vertical="center" wrapText="1"/>
    </xf>
    <xf numFmtId="3" fontId="54" fillId="17" borderId="164" xfId="0" applyNumberFormat="1" applyFont="1" applyFill="1" applyBorder="1" applyAlignment="1" applyProtection="1">
      <alignment horizontal="left" vertical="center" wrapText="1"/>
    </xf>
    <xf numFmtId="3" fontId="54" fillId="17" borderId="155" xfId="0" applyNumberFormat="1" applyFont="1" applyFill="1" applyBorder="1" applyAlignment="1" applyProtection="1">
      <alignment horizontal="left" vertical="top" wrapText="1"/>
    </xf>
    <xf numFmtId="49" fontId="32" fillId="0" borderId="37" xfId="0" applyNumberFormat="1" applyFont="1" applyFill="1" applyBorder="1" applyAlignment="1" applyProtection="1">
      <alignment horizontal="left" vertical="top" wrapText="1"/>
      <protection locked="0"/>
    </xf>
    <xf numFmtId="49" fontId="32" fillId="0" borderId="39" xfId="0" applyNumberFormat="1" applyFont="1" applyFill="1" applyBorder="1" applyAlignment="1" applyProtection="1">
      <alignment horizontal="left" vertical="top" wrapText="1"/>
      <protection locked="0"/>
    </xf>
    <xf numFmtId="3" fontId="32" fillId="0" borderId="62" xfId="0" applyNumberFormat="1" applyFont="1" applyFill="1" applyBorder="1" applyAlignment="1" applyProtection="1">
      <alignment horizontal="right" vertical="center"/>
      <protection locked="0"/>
    </xf>
    <xf numFmtId="0" fontId="32" fillId="0" borderId="0" xfId="0" applyNumberFormat="1" applyFont="1" applyFill="1" applyBorder="1" applyAlignment="1" applyProtection="1">
      <alignment horizontal="right" vertical="center"/>
      <protection locked="0"/>
    </xf>
    <xf numFmtId="3" fontId="32" fillId="22" borderId="76" xfId="0" applyNumberFormat="1" applyFont="1" applyFill="1" applyBorder="1" applyAlignment="1" applyProtection="1">
      <alignment horizontal="right" vertical="center"/>
    </xf>
    <xf numFmtId="3" fontId="32" fillId="22" borderId="122" xfId="0" applyNumberFormat="1" applyFont="1" applyFill="1" applyBorder="1" applyAlignment="1" applyProtection="1">
      <alignment horizontal="right" vertical="center"/>
    </xf>
    <xf numFmtId="0" fontId="11" fillId="0" borderId="68" xfId="0" applyFont="1" applyBorder="1" applyAlignment="1" applyProtection="1">
      <alignment horizontal="center"/>
    </xf>
    <xf numFmtId="0" fontId="0" fillId="0" borderId="68" xfId="0" applyBorder="1" applyProtection="1"/>
    <xf numFmtId="0" fontId="0" fillId="0" borderId="68" xfId="0" applyFill="1" applyBorder="1" applyProtection="1"/>
    <xf numFmtId="0" fontId="30" fillId="0" borderId="68" xfId="0" applyFont="1" applyFill="1" applyBorder="1" applyProtection="1"/>
    <xf numFmtId="0" fontId="11" fillId="11" borderId="205" xfId="0" applyFont="1" applyFill="1" applyBorder="1" applyAlignment="1" applyProtection="1">
      <alignment horizontal="center" vertical="center" wrapText="1"/>
    </xf>
    <xf numFmtId="0" fontId="55" fillId="0" borderId="0" xfId="0" applyFont="1" applyFill="1" applyAlignment="1" applyProtection="1">
      <alignment horizontal="center" vertical="top"/>
    </xf>
    <xf numFmtId="0" fontId="32" fillId="12" borderId="158" xfId="0" applyFont="1" applyFill="1" applyBorder="1" applyAlignment="1" applyProtection="1">
      <alignment vertical="center" wrapText="1"/>
    </xf>
    <xf numFmtId="0" fontId="32" fillId="12" borderId="60" xfId="0" applyFont="1" applyFill="1" applyBorder="1" applyAlignment="1" applyProtection="1">
      <alignment horizontal="center" vertical="center" wrapText="1"/>
    </xf>
    <xf numFmtId="0" fontId="32" fillId="12" borderId="61" xfId="0" applyFont="1" applyFill="1" applyBorder="1" applyAlignment="1" applyProtection="1">
      <alignment horizontal="center" vertical="center" wrapText="1"/>
    </xf>
    <xf numFmtId="0" fontId="32" fillId="12" borderId="62" xfId="0" applyFont="1" applyFill="1" applyBorder="1" applyAlignment="1" applyProtection="1">
      <alignment horizontal="center" vertical="center" wrapText="1"/>
    </xf>
    <xf numFmtId="0" fontId="45" fillId="12" borderId="203" xfId="0" applyFont="1" applyFill="1" applyBorder="1" applyAlignment="1" applyProtection="1">
      <alignment horizontal="center" vertical="center" wrapText="1"/>
    </xf>
    <xf numFmtId="3" fontId="23" fillId="12" borderId="18" xfId="0" applyNumberFormat="1" applyFont="1" applyFill="1" applyBorder="1" applyAlignment="1" applyProtection="1">
      <alignment horizontal="center" vertical="center" wrapText="1"/>
    </xf>
    <xf numFmtId="3" fontId="32" fillId="12" borderId="27" xfId="0" applyNumberFormat="1" applyFont="1" applyFill="1" applyBorder="1" applyAlignment="1" applyProtection="1">
      <alignment horizontal="right" vertical="center"/>
      <protection locked="0"/>
    </xf>
    <xf numFmtId="3" fontId="32" fillId="12" borderId="21" xfId="0" applyNumberFormat="1" applyFont="1" applyFill="1" applyBorder="1" applyAlignment="1" applyProtection="1">
      <alignment horizontal="right" vertical="center"/>
      <protection locked="0"/>
    </xf>
    <xf numFmtId="3" fontId="32" fillId="12" borderId="22" xfId="0" applyNumberFormat="1" applyFont="1" applyFill="1" applyBorder="1" applyAlignment="1" applyProtection="1">
      <alignment horizontal="right" vertical="center"/>
      <protection locked="0"/>
    </xf>
    <xf numFmtId="3" fontId="32" fillId="12" borderId="58" xfId="0" applyNumberFormat="1" applyFont="1" applyFill="1" applyBorder="1" applyAlignment="1" applyProtection="1">
      <alignment horizontal="right" vertical="center"/>
      <protection locked="0"/>
    </xf>
    <xf numFmtId="3" fontId="32" fillId="12" borderId="3" xfId="0" applyNumberFormat="1" applyFont="1" applyFill="1" applyBorder="1" applyAlignment="1" applyProtection="1">
      <alignment horizontal="right" vertical="center"/>
      <protection locked="0"/>
    </xf>
    <xf numFmtId="3" fontId="32" fillId="12" borderId="26" xfId="0" applyNumberFormat="1" applyFont="1" applyFill="1" applyBorder="1" applyAlignment="1" applyProtection="1">
      <alignment horizontal="right" vertical="center"/>
      <protection locked="0"/>
    </xf>
    <xf numFmtId="3" fontId="32" fillId="12" borderId="24" xfId="0" applyNumberFormat="1" applyFont="1" applyFill="1" applyBorder="1" applyAlignment="1" applyProtection="1">
      <alignment horizontal="right" vertical="center"/>
      <protection locked="0"/>
    </xf>
    <xf numFmtId="0" fontId="32" fillId="12" borderId="61" xfId="0" applyFont="1" applyFill="1" applyBorder="1" applyAlignment="1" applyProtection="1">
      <alignment vertical="center" wrapText="1"/>
    </xf>
    <xf numFmtId="0" fontId="46" fillId="12" borderId="80" xfId="0" applyFont="1" applyFill="1" applyBorder="1" applyAlignment="1" applyProtection="1">
      <alignment vertical="center" wrapText="1"/>
    </xf>
    <xf numFmtId="0" fontId="46" fillId="12" borderId="89" xfId="0" applyFont="1" applyFill="1" applyBorder="1" applyAlignment="1" applyProtection="1">
      <alignment vertical="center" wrapText="1"/>
    </xf>
    <xf numFmtId="0" fontId="11" fillId="12" borderId="221" xfId="0" applyFont="1" applyFill="1" applyBorder="1" applyAlignment="1" applyProtection="1">
      <alignment horizontal="center" vertical="center" wrapText="1"/>
    </xf>
    <xf numFmtId="0" fontId="11" fillId="12" borderId="211" xfId="0" applyFont="1" applyFill="1" applyBorder="1" applyAlignment="1" applyProtection="1">
      <alignment horizontal="center" vertical="center" wrapText="1"/>
    </xf>
    <xf numFmtId="3" fontId="32" fillId="12" borderId="31" xfId="0" applyNumberFormat="1" applyFont="1" applyFill="1" applyBorder="1" applyAlignment="1" applyProtection="1">
      <alignment horizontal="right" vertical="center"/>
      <protection locked="0"/>
    </xf>
    <xf numFmtId="3" fontId="32" fillId="12" borderId="62" xfId="0" applyNumberFormat="1" applyFont="1" applyFill="1" applyBorder="1" applyAlignment="1" applyProtection="1">
      <alignment horizontal="right" vertical="center"/>
      <protection locked="0"/>
    </xf>
    <xf numFmtId="3" fontId="32" fillId="12" borderId="33" xfId="0" applyNumberFormat="1" applyFont="1" applyFill="1" applyBorder="1" applyAlignment="1" applyProtection="1">
      <alignment horizontal="right" vertical="center"/>
      <protection locked="0"/>
    </xf>
    <xf numFmtId="3" fontId="32" fillId="12" borderId="70" xfId="0" applyNumberFormat="1" applyFont="1" applyFill="1" applyBorder="1" applyAlignment="1" applyProtection="1">
      <alignment horizontal="right" vertical="center"/>
      <protection locked="0"/>
    </xf>
    <xf numFmtId="3" fontId="32" fillId="12" borderId="30" xfId="0" applyNumberFormat="1" applyFont="1" applyFill="1" applyBorder="1" applyAlignment="1" applyProtection="1">
      <alignment horizontal="right" vertical="center"/>
      <protection locked="0"/>
    </xf>
    <xf numFmtId="3" fontId="32" fillId="12" borderId="146" xfId="0" applyNumberFormat="1" applyFont="1" applyFill="1" applyBorder="1" applyAlignment="1" applyProtection="1">
      <alignment horizontal="right" vertical="center"/>
      <protection locked="0"/>
    </xf>
    <xf numFmtId="3" fontId="32" fillId="12" borderId="79" xfId="0" applyNumberFormat="1" applyFont="1" applyFill="1" applyBorder="1" applyAlignment="1" applyProtection="1">
      <alignment horizontal="right" vertical="center"/>
      <protection locked="0"/>
    </xf>
    <xf numFmtId="3" fontId="32" fillId="12" borderId="48" xfId="0" applyNumberFormat="1" applyFont="1" applyFill="1" applyBorder="1" applyAlignment="1" applyProtection="1">
      <alignment horizontal="right" vertical="center"/>
      <protection locked="0"/>
    </xf>
    <xf numFmtId="3" fontId="32" fillId="12" borderId="138" xfId="0" applyNumberFormat="1" applyFont="1" applyFill="1" applyBorder="1" applyAlignment="1" applyProtection="1">
      <alignment horizontal="right" vertical="center"/>
      <protection locked="0"/>
    </xf>
    <xf numFmtId="3" fontId="32" fillId="12" borderId="80" xfId="0" applyNumberFormat="1" applyFont="1" applyFill="1" applyBorder="1" applyAlignment="1" applyProtection="1">
      <alignment horizontal="right" vertical="center"/>
      <protection locked="0"/>
    </xf>
    <xf numFmtId="3" fontId="32" fillId="12" borderId="46" xfId="0" applyNumberFormat="1" applyFont="1" applyFill="1" applyBorder="1" applyAlignment="1" applyProtection="1">
      <alignment horizontal="right" vertical="center"/>
      <protection locked="0"/>
    </xf>
    <xf numFmtId="0" fontId="32" fillId="12" borderId="62" xfId="0" applyFont="1" applyFill="1" applyBorder="1" applyAlignment="1" applyProtection="1">
      <alignment vertical="center" wrapText="1"/>
    </xf>
    <xf numFmtId="0" fontId="5" fillId="12" borderId="58" xfId="0" applyFont="1" applyFill="1" applyBorder="1" applyAlignment="1" applyProtection="1">
      <alignment horizontal="center" vertical="center" wrapText="1"/>
    </xf>
    <xf numFmtId="0" fontId="5" fillId="12" borderId="48" xfId="0" applyFont="1" applyFill="1" applyBorder="1" applyAlignment="1" applyProtection="1">
      <alignment horizontal="center" vertical="center" wrapText="1"/>
    </xf>
    <xf numFmtId="3" fontId="32" fillId="12" borderId="32" xfId="0" applyNumberFormat="1" applyFont="1" applyFill="1" applyBorder="1" applyAlignment="1" applyProtection="1">
      <alignment horizontal="right" vertical="center"/>
      <protection locked="0"/>
    </xf>
    <xf numFmtId="3" fontId="32" fillId="12" borderId="34" xfId="0" applyNumberFormat="1" applyFont="1" applyFill="1" applyBorder="1" applyAlignment="1" applyProtection="1">
      <alignment horizontal="right" vertical="center"/>
      <protection locked="0"/>
    </xf>
    <xf numFmtId="3" fontId="32" fillId="12" borderId="68" xfId="0" applyNumberFormat="1" applyFont="1" applyFill="1" applyBorder="1" applyAlignment="1" applyProtection="1">
      <alignment horizontal="right" vertical="center"/>
      <protection locked="0"/>
    </xf>
    <xf numFmtId="3" fontId="32" fillId="12" borderId="149" xfId="0" applyNumberFormat="1" applyFont="1" applyFill="1" applyBorder="1" applyAlignment="1" applyProtection="1">
      <alignment horizontal="right" vertical="center"/>
      <protection locked="0"/>
    </xf>
    <xf numFmtId="0" fontId="45" fillId="12" borderId="77" xfId="0" applyFont="1" applyFill="1" applyBorder="1" applyAlignment="1" applyProtection="1">
      <alignment horizontal="left" vertical="center"/>
    </xf>
    <xf numFmtId="0" fontId="32" fillId="12" borderId="77" xfId="0" applyFont="1" applyFill="1" applyBorder="1" applyAlignment="1" applyProtection="1">
      <alignment horizontal="left" vertical="center"/>
    </xf>
    <xf numFmtId="0" fontId="45" fillId="12" borderId="78" xfId="0" applyFont="1" applyFill="1" applyBorder="1" applyAlignment="1" applyProtection="1">
      <alignment horizontal="left" vertical="center"/>
    </xf>
    <xf numFmtId="0" fontId="45" fillId="12" borderId="41" xfId="0" applyFont="1" applyFill="1" applyBorder="1" applyAlignment="1" applyProtection="1">
      <alignment horizontal="left" vertical="center"/>
    </xf>
    <xf numFmtId="0" fontId="45" fillId="12" borderId="43" xfId="0" applyFont="1" applyFill="1" applyBorder="1" applyAlignment="1" applyProtection="1">
      <alignment horizontal="left" vertical="center"/>
    </xf>
    <xf numFmtId="0" fontId="45" fillId="4" borderId="77" xfId="0" applyFont="1" applyFill="1" applyBorder="1" applyAlignment="1" applyProtection="1">
      <alignment horizontal="left" vertical="center"/>
    </xf>
    <xf numFmtId="3" fontId="32" fillId="4" borderId="81" xfId="0" applyNumberFormat="1" applyFont="1" applyFill="1" applyBorder="1" applyAlignment="1" applyProtection="1">
      <alignment horizontal="right" vertical="center"/>
      <protection locked="0"/>
    </xf>
    <xf numFmtId="3" fontId="32" fillId="4" borderId="80" xfId="0" applyNumberFormat="1" applyFont="1" applyFill="1" applyBorder="1" applyAlignment="1" applyProtection="1">
      <alignment horizontal="right" vertical="center"/>
      <protection locked="0"/>
    </xf>
    <xf numFmtId="3" fontId="32" fillId="4" borderId="46" xfId="0" applyNumberFormat="1" applyFont="1" applyFill="1" applyBorder="1" applyAlignment="1" applyProtection="1">
      <alignment horizontal="right" vertical="center"/>
      <protection locked="0"/>
    </xf>
    <xf numFmtId="0" fontId="45" fillId="4" borderId="26" xfId="0" applyFont="1" applyFill="1" applyBorder="1" applyAlignment="1" applyProtection="1">
      <alignment horizontal="left" vertical="center"/>
    </xf>
    <xf numFmtId="3" fontId="32" fillId="4" borderId="146" xfId="0" applyNumberFormat="1" applyFont="1" applyFill="1" applyBorder="1" applyAlignment="1" applyProtection="1">
      <alignment horizontal="right" vertical="center"/>
      <protection locked="0"/>
    </xf>
    <xf numFmtId="3" fontId="32" fillId="4" borderId="79" xfId="0" applyNumberFormat="1" applyFont="1" applyFill="1" applyBorder="1" applyAlignment="1" applyProtection="1">
      <alignment horizontal="right" vertical="center"/>
      <protection locked="0"/>
    </xf>
    <xf numFmtId="3" fontId="32" fillId="4" borderId="48" xfId="0" applyNumberFormat="1" applyFont="1" applyFill="1" applyBorder="1" applyAlignment="1" applyProtection="1">
      <alignment horizontal="right" vertical="center"/>
      <protection locked="0"/>
    </xf>
    <xf numFmtId="3" fontId="32" fillId="12" borderId="22" xfId="0" applyNumberFormat="1" applyFont="1" applyFill="1" applyBorder="1" applyAlignment="1" applyProtection="1">
      <alignment horizontal="right" vertical="center" wrapText="1"/>
      <protection locked="0"/>
    </xf>
    <xf numFmtId="0" fontId="11" fillId="11" borderId="205" xfId="0" applyFont="1" applyFill="1" applyBorder="1" applyAlignment="1" applyProtection="1">
      <alignment horizontal="center" vertical="center" wrapText="1"/>
    </xf>
    <xf numFmtId="0" fontId="11" fillId="11" borderId="0" xfId="0" applyFont="1" applyFill="1" applyBorder="1" applyAlignment="1" applyProtection="1">
      <alignment horizontal="center" vertical="center" wrapText="1"/>
    </xf>
    <xf numFmtId="0" fontId="1" fillId="2" borderId="0" xfId="5" applyFill="1" applyBorder="1" applyAlignment="1" applyProtection="1">
      <alignment horizontal="left" vertical="center"/>
    </xf>
    <xf numFmtId="0" fontId="7" fillId="2" borderId="0" xfId="1" applyFill="1" applyBorder="1" applyAlignment="1" applyProtection="1">
      <alignment horizontal="left" vertical="center"/>
    </xf>
    <xf numFmtId="0" fontId="32" fillId="12" borderId="0" xfId="0" applyFont="1" applyFill="1" applyBorder="1" applyAlignment="1" applyProtection="1">
      <alignment vertical="center" wrapText="1"/>
    </xf>
    <xf numFmtId="0" fontId="45" fillId="0" borderId="227" xfId="0" applyFont="1" applyFill="1" applyBorder="1" applyAlignment="1" applyProtection="1">
      <alignment horizontal="center" vertical="center" wrapText="1"/>
    </xf>
    <xf numFmtId="0" fontId="45" fillId="0" borderId="226" xfId="0" applyFont="1" applyFill="1" applyBorder="1" applyAlignment="1" applyProtection="1">
      <alignment horizontal="center" vertical="center" wrapText="1"/>
    </xf>
    <xf numFmtId="0" fontId="32" fillId="0" borderId="133" xfId="0" applyFont="1" applyFill="1" applyBorder="1" applyAlignment="1" applyProtection="1">
      <alignment vertical="center" wrapText="1"/>
    </xf>
    <xf numFmtId="0" fontId="45" fillId="12" borderId="226" xfId="0" applyFont="1" applyFill="1" applyBorder="1" applyAlignment="1" applyProtection="1">
      <alignment horizontal="center" vertical="center" wrapText="1"/>
    </xf>
    <xf numFmtId="0" fontId="45" fillId="12" borderId="227" xfId="0" applyFont="1" applyFill="1" applyBorder="1" applyAlignment="1" applyProtection="1">
      <alignment horizontal="center" vertical="center" wrapText="1"/>
    </xf>
    <xf numFmtId="3" fontId="34" fillId="17" borderId="172" xfId="0" applyNumberFormat="1" applyFont="1" applyFill="1" applyBorder="1" applyAlignment="1" applyProtection="1">
      <alignment horizontal="left" vertical="top" wrapText="1"/>
    </xf>
    <xf numFmtId="49" fontId="32" fillId="0" borderId="16" xfId="0" applyNumberFormat="1" applyFont="1" applyFill="1" applyBorder="1" applyAlignment="1" applyProtection="1">
      <alignment horizontal="left" vertical="top" wrapText="1"/>
      <protection locked="0"/>
    </xf>
    <xf numFmtId="49" fontId="32" fillId="0" borderId="131" xfId="0" applyNumberFormat="1" applyFont="1" applyFill="1" applyBorder="1" applyAlignment="1" applyProtection="1">
      <alignment horizontal="left" vertical="top" wrapText="1"/>
      <protection locked="0"/>
    </xf>
    <xf numFmtId="3" fontId="32" fillId="12" borderId="217" xfId="0" applyNumberFormat="1" applyFont="1" applyFill="1" applyBorder="1" applyAlignment="1" applyProtection="1">
      <alignment horizontal="right" vertical="center"/>
      <protection locked="0"/>
    </xf>
    <xf numFmtId="3" fontId="32" fillId="12" borderId="8" xfId="0" applyNumberFormat="1" applyFont="1" applyFill="1" applyBorder="1" applyAlignment="1" applyProtection="1">
      <alignment horizontal="right" vertical="center"/>
      <protection locked="0"/>
    </xf>
    <xf numFmtId="3" fontId="32" fillId="12" borderId="57" xfId="0" applyNumberFormat="1" applyFont="1" applyFill="1" applyBorder="1" applyAlignment="1" applyProtection="1">
      <alignment horizontal="right" vertical="center"/>
      <protection locked="0"/>
    </xf>
    <xf numFmtId="3" fontId="32" fillId="12" borderId="47" xfId="0" applyNumberFormat="1" applyFont="1" applyFill="1" applyBorder="1" applyAlignment="1" applyProtection="1">
      <alignment horizontal="right" vertical="center"/>
      <protection locked="0"/>
    </xf>
    <xf numFmtId="3" fontId="34" fillId="17" borderId="220" xfId="0" applyNumberFormat="1" applyFont="1" applyFill="1" applyBorder="1" applyAlignment="1" applyProtection="1">
      <alignment horizontal="left" vertical="top" wrapText="1"/>
    </xf>
    <xf numFmtId="49" fontId="32" fillId="0" borderId="143" xfId="0" applyNumberFormat="1" applyFont="1" applyFill="1" applyBorder="1" applyAlignment="1" applyProtection="1">
      <alignment horizontal="left" vertical="top" wrapText="1"/>
      <protection locked="0"/>
    </xf>
    <xf numFmtId="49" fontId="32" fillId="0" borderId="193" xfId="0" applyNumberFormat="1" applyFont="1" applyFill="1" applyBorder="1" applyAlignment="1" applyProtection="1">
      <alignment horizontal="left" vertical="top" wrapText="1"/>
      <protection locked="0"/>
    </xf>
    <xf numFmtId="0" fontId="32" fillId="12" borderId="133" xfId="0" applyFont="1" applyFill="1" applyBorder="1" applyAlignment="1" applyProtection="1">
      <alignment vertical="center" wrapText="1"/>
    </xf>
    <xf numFmtId="0" fontId="32" fillId="12" borderId="26" xfId="0" applyFont="1" applyFill="1" applyBorder="1" applyAlignment="1" applyProtection="1">
      <alignment vertical="center" wrapText="1"/>
    </xf>
    <xf numFmtId="3" fontId="32" fillId="12" borderId="6" xfId="0" applyNumberFormat="1" applyFont="1" applyFill="1" applyBorder="1" applyAlignment="1" applyProtection="1">
      <alignment horizontal="right" vertical="center"/>
      <protection locked="0"/>
    </xf>
    <xf numFmtId="3" fontId="34" fillId="17" borderId="61" xfId="0" applyNumberFormat="1" applyFont="1" applyFill="1" applyBorder="1" applyAlignment="1" applyProtection="1">
      <alignment horizontal="left" vertical="top" wrapText="1"/>
    </xf>
    <xf numFmtId="0" fontId="32" fillId="0" borderId="68" xfId="0" applyFont="1" applyFill="1" applyBorder="1" applyAlignment="1" applyProtection="1">
      <alignment vertical="center" wrapText="1"/>
    </xf>
    <xf numFmtId="0" fontId="54" fillId="17" borderId="228" xfId="0" applyFont="1" applyFill="1" applyBorder="1" applyAlignment="1" applyProtection="1">
      <alignment horizontal="left" vertical="top" wrapText="1"/>
    </xf>
    <xf numFmtId="0" fontId="54" fillId="17" borderId="176" xfId="0" applyFont="1" applyFill="1" applyBorder="1" applyAlignment="1" applyProtection="1">
      <alignment horizontal="left" vertical="top" wrapText="1"/>
    </xf>
    <xf numFmtId="0" fontId="54" fillId="17" borderId="1" xfId="0" applyFont="1" applyFill="1" applyBorder="1" applyAlignment="1" applyProtection="1">
      <alignment horizontal="left" vertical="top" wrapText="1"/>
    </xf>
    <xf numFmtId="0" fontId="58" fillId="0" borderId="0" xfId="0" applyFont="1" applyAlignment="1">
      <alignment horizontal="justify" vertical="center"/>
    </xf>
    <xf numFmtId="0" fontId="57" fillId="0" borderId="0" xfId="0" applyFont="1" applyAlignment="1">
      <alignment horizontal="left" vertical="center" wrapText="1"/>
    </xf>
    <xf numFmtId="0" fontId="62" fillId="24" borderId="229" xfId="0" applyFont="1" applyFill="1" applyBorder="1" applyAlignment="1">
      <alignment horizontal="center" vertical="center" wrapText="1"/>
    </xf>
    <xf numFmtId="0" fontId="59" fillId="24" borderId="230" xfId="0" applyFont="1" applyFill="1" applyBorder="1" applyAlignment="1">
      <alignment horizontal="center" vertical="center" wrapText="1"/>
    </xf>
    <xf numFmtId="0" fontId="65" fillId="0" borderId="234" xfId="0" applyFont="1" applyBorder="1" applyAlignment="1">
      <alignment horizontal="center" vertical="center" wrapText="1"/>
    </xf>
    <xf numFmtId="0" fontId="65" fillId="25" borderId="234" xfId="0" applyFont="1" applyFill="1" applyBorder="1" applyAlignment="1">
      <alignment horizontal="center" vertical="center" wrapText="1"/>
    </xf>
    <xf numFmtId="0" fontId="59" fillId="24" borderId="231" xfId="0" applyFont="1" applyFill="1" applyBorder="1" applyAlignment="1">
      <alignment horizontal="center" vertical="center" wrapText="1"/>
    </xf>
    <xf numFmtId="0" fontId="57" fillId="25" borderId="236" xfId="0" applyFont="1" applyFill="1" applyBorder="1" applyAlignment="1">
      <alignment horizontal="left" vertical="center" wrapText="1"/>
    </xf>
    <xf numFmtId="0" fontId="57" fillId="25" borderId="235" xfId="0" applyFont="1" applyFill="1" applyBorder="1" applyAlignment="1">
      <alignment horizontal="left" vertical="center" wrapText="1"/>
    </xf>
    <xf numFmtId="0" fontId="57" fillId="0" borderId="236" xfId="0" applyFont="1" applyBorder="1" applyAlignment="1">
      <alignment horizontal="left" vertical="center" wrapText="1"/>
    </xf>
    <xf numFmtId="0" fontId="57" fillId="0" borderId="235" xfId="0" applyFont="1" applyBorder="1" applyAlignment="1">
      <alignment horizontal="left" vertical="center" wrapText="1"/>
    </xf>
    <xf numFmtId="0" fontId="0" fillId="0" borderId="242" xfId="0" applyBorder="1"/>
    <xf numFmtId="0" fontId="57" fillId="0" borderId="245" xfId="0" applyFont="1" applyBorder="1" applyAlignment="1">
      <alignment horizontal="left" vertical="center" wrapText="1"/>
    </xf>
    <xf numFmtId="0" fontId="57" fillId="25" borderId="242" xfId="0" applyFont="1" applyFill="1" applyBorder="1" applyAlignment="1">
      <alignment horizontal="left" vertical="center" wrapText="1"/>
    </xf>
    <xf numFmtId="0" fontId="0" fillId="0" borderId="0" xfId="0" applyAlignment="1">
      <alignment horizontal="left" wrapText="1"/>
    </xf>
    <xf numFmtId="0" fontId="7" fillId="0" borderId="0" xfId="1" applyAlignment="1" applyProtection="1">
      <alignment horizontal="left" wrapText="1"/>
    </xf>
    <xf numFmtId="0" fontId="49" fillId="0" borderId="0" xfId="0" applyFont="1" applyAlignment="1">
      <alignment horizontal="left" wrapText="1"/>
    </xf>
    <xf numFmtId="0" fontId="59" fillId="24" borderId="231" xfId="0" applyFont="1" applyFill="1" applyBorder="1" applyAlignment="1">
      <alignment horizontal="left" vertical="center" wrapText="1"/>
    </xf>
    <xf numFmtId="0" fontId="57" fillId="9" borderId="242" xfId="0" applyFont="1" applyFill="1" applyBorder="1" applyAlignment="1">
      <alignment horizontal="left" vertical="center" wrapText="1"/>
    </xf>
    <xf numFmtId="0" fontId="57" fillId="9" borderId="244" xfId="0" applyFont="1" applyFill="1" applyBorder="1" applyAlignment="1">
      <alignment horizontal="left" vertical="center" wrapText="1"/>
    </xf>
    <xf numFmtId="0" fontId="57" fillId="9" borderId="0" xfId="0" applyFont="1" applyFill="1" applyAlignment="1">
      <alignment horizontal="left" vertical="center" wrapText="1"/>
    </xf>
    <xf numFmtId="0" fontId="57" fillId="0" borderId="243" xfId="0" applyFont="1" applyBorder="1" applyAlignment="1">
      <alignment horizontal="left" vertical="center" wrapText="1"/>
    </xf>
    <xf numFmtId="0" fontId="58" fillId="25" borderId="234" xfId="0" applyFont="1" applyFill="1" applyBorder="1" applyAlignment="1">
      <alignment horizontal="center" vertical="center" wrapText="1"/>
    </xf>
    <xf numFmtId="0" fontId="58" fillId="0" borderId="234" xfId="0" applyFont="1" applyBorder="1" applyAlignment="1">
      <alignment horizontal="center" vertical="center" wrapText="1"/>
    </xf>
    <xf numFmtId="0" fontId="59" fillId="24" borderId="229" xfId="0" applyFont="1" applyFill="1" applyBorder="1" applyAlignment="1">
      <alignment horizontal="center" vertical="center" wrapText="1"/>
    </xf>
    <xf numFmtId="0" fontId="60" fillId="25" borderId="232" xfId="0" applyFont="1" applyFill="1" applyBorder="1" applyAlignment="1">
      <alignment horizontal="center" vertical="center" wrapText="1"/>
    </xf>
    <xf numFmtId="0" fontId="60" fillId="0" borderId="232" xfId="0" applyFont="1" applyBorder="1" applyAlignment="1">
      <alignment horizontal="center" vertical="center" wrapText="1"/>
    </xf>
    <xf numFmtId="0" fontId="64" fillId="0" borderId="232" xfId="0" applyFont="1" applyBorder="1" applyAlignment="1">
      <alignment horizontal="center" vertical="center" wrapText="1"/>
    </xf>
    <xf numFmtId="0" fontId="64" fillId="25" borderId="232" xfId="0" applyFont="1" applyFill="1" applyBorder="1" applyAlignment="1">
      <alignment horizontal="center" vertical="center" wrapText="1"/>
    </xf>
    <xf numFmtId="0" fontId="57" fillId="0" borderId="0" xfId="0" applyFont="1" applyAlignment="1">
      <alignment horizontal="center" vertical="center"/>
    </xf>
    <xf numFmtId="0" fontId="29" fillId="0" borderId="0" xfId="0" applyFont="1" applyAlignment="1">
      <alignment horizontal="center" vertical="center"/>
    </xf>
    <xf numFmtId="0" fontId="67" fillId="0" borderId="0" xfId="0" applyFont="1" applyAlignment="1">
      <alignment horizontal="center" vertical="center"/>
    </xf>
    <xf numFmtId="0" fontId="58" fillId="0" borderId="0" xfId="0" applyFont="1" applyAlignment="1">
      <alignment horizontal="center" vertical="center"/>
    </xf>
    <xf numFmtId="0" fontId="60" fillId="25" borderId="233" xfId="0" applyFont="1" applyFill="1" applyBorder="1" applyAlignment="1">
      <alignment horizontal="center" vertical="center" wrapText="1"/>
    </xf>
    <xf numFmtId="0" fontId="58" fillId="25" borderId="0" xfId="0" applyFont="1" applyFill="1" applyBorder="1" applyAlignment="1">
      <alignment horizontal="center" vertical="center" wrapText="1"/>
    </xf>
    <xf numFmtId="0" fontId="57" fillId="9" borderId="243" xfId="0" applyFont="1" applyFill="1" applyBorder="1" applyAlignment="1">
      <alignment vertical="center" wrapText="1"/>
    </xf>
    <xf numFmtId="0" fontId="60" fillId="0" borderId="233" xfId="0" applyFont="1" applyBorder="1" applyAlignment="1">
      <alignment horizontal="center" vertical="center" wrapText="1"/>
    </xf>
    <xf numFmtId="0" fontId="61" fillId="0" borderId="0" xfId="0" applyFont="1" applyBorder="1" applyAlignment="1">
      <alignment horizontal="center" vertical="center" wrapText="1"/>
    </xf>
    <xf numFmtId="0" fontId="57" fillId="0" borderId="242" xfId="0" applyFont="1" applyBorder="1" applyAlignment="1">
      <alignment horizontal="left" vertical="center" wrapText="1"/>
    </xf>
    <xf numFmtId="0" fontId="29" fillId="4" borderId="18" xfId="0" applyFont="1" applyFill="1" applyBorder="1" applyAlignment="1" applyProtection="1">
      <alignment horizontal="center" vertical="center"/>
      <protection locked="0"/>
    </xf>
    <xf numFmtId="0" fontId="32" fillId="23" borderId="157" xfId="0" applyFont="1" applyFill="1" applyBorder="1" applyAlignment="1" applyProtection="1">
      <alignment horizontal="center" vertical="center" wrapText="1"/>
      <protection locked="0"/>
    </xf>
    <xf numFmtId="0" fontId="32" fillId="23" borderId="161" xfId="0" applyFont="1" applyFill="1" applyBorder="1" applyAlignment="1" applyProtection="1">
      <alignment horizontal="center" vertical="center" wrapText="1"/>
      <protection locked="0"/>
    </xf>
    <xf numFmtId="0" fontId="32" fillId="22" borderId="157" xfId="0" applyFont="1" applyFill="1" applyBorder="1" applyAlignment="1" applyProtection="1">
      <alignment horizontal="center" vertical="center" wrapText="1"/>
      <protection locked="0"/>
    </xf>
    <xf numFmtId="0" fontId="32" fillId="22" borderId="161" xfId="0" applyFont="1" applyFill="1" applyBorder="1" applyAlignment="1" applyProtection="1">
      <alignment horizontal="center" vertical="center" wrapText="1"/>
      <protection locked="0"/>
    </xf>
    <xf numFmtId="0" fontId="11" fillId="12" borderId="211" xfId="0" applyFont="1" applyFill="1" applyBorder="1" applyAlignment="1" applyProtection="1">
      <alignment horizontal="center" vertical="center" wrapText="1"/>
    </xf>
    <xf numFmtId="3" fontId="32" fillId="22" borderId="34" xfId="0" applyNumberFormat="1" applyFont="1" applyFill="1" applyBorder="1" applyAlignment="1" applyProtection="1">
      <alignment horizontal="right" vertical="center"/>
    </xf>
    <xf numFmtId="3" fontId="32" fillId="22" borderId="35" xfId="0" applyNumberFormat="1" applyFont="1" applyFill="1" applyBorder="1" applyAlignment="1" applyProtection="1">
      <alignment horizontal="right" vertical="center"/>
    </xf>
    <xf numFmtId="0" fontId="11" fillId="0" borderId="0" xfId="0" applyFont="1" applyAlignment="1" applyProtection="1">
      <alignment horizontal="center" vertical="center"/>
      <protection locked="0"/>
    </xf>
    <xf numFmtId="0" fontId="4" fillId="7" borderId="54" xfId="0" applyFont="1" applyFill="1" applyBorder="1" applyAlignment="1" applyProtection="1">
      <alignment horizontal="left" vertical="center" wrapText="1"/>
      <protection locked="0"/>
    </xf>
    <xf numFmtId="3" fontId="11" fillId="7" borderId="52" xfId="0" applyNumberFormat="1" applyFont="1" applyFill="1" applyBorder="1" applyAlignment="1" applyProtection="1">
      <alignment horizontal="center" vertical="center"/>
      <protection locked="0"/>
    </xf>
    <xf numFmtId="3" fontId="11" fillId="7" borderId="46" xfId="0" applyNumberFormat="1" applyFont="1" applyFill="1" applyBorder="1" applyAlignment="1" applyProtection="1">
      <alignment horizontal="center" vertical="center"/>
      <protection locked="0"/>
    </xf>
    <xf numFmtId="3" fontId="11" fillId="7" borderId="55" xfId="0" applyNumberFormat="1" applyFont="1" applyFill="1" applyBorder="1" applyAlignment="1" applyProtection="1">
      <alignment horizontal="center" vertical="center"/>
      <protection locked="0"/>
    </xf>
    <xf numFmtId="3" fontId="11" fillId="7" borderId="56" xfId="0" applyNumberFormat="1" applyFont="1" applyFill="1" applyBorder="1" applyAlignment="1" applyProtection="1">
      <alignment horizontal="center" vertical="center"/>
      <protection locked="0"/>
    </xf>
    <xf numFmtId="0" fontId="11" fillId="0" borderId="0" xfId="0" applyFont="1" applyAlignment="1" applyProtection="1">
      <alignment horizontal="center"/>
      <protection locked="0"/>
    </xf>
    <xf numFmtId="0" fontId="4" fillId="22" borderId="54" xfId="0" applyFont="1" applyFill="1" applyBorder="1" applyAlignment="1" applyProtection="1">
      <alignment horizontal="left" vertical="center" wrapText="1"/>
      <protection locked="0"/>
    </xf>
    <xf numFmtId="3" fontId="11" fillId="22" borderId="49" xfId="0" applyNumberFormat="1" applyFont="1" applyFill="1" applyBorder="1" applyAlignment="1" applyProtection="1">
      <alignment horizontal="center" vertical="center"/>
      <protection locked="0"/>
    </xf>
    <xf numFmtId="3" fontId="11" fillId="22" borderId="46" xfId="0" applyNumberFormat="1" applyFont="1" applyFill="1" applyBorder="1" applyAlignment="1" applyProtection="1">
      <alignment horizontal="center" vertical="center"/>
      <protection locked="0"/>
    </xf>
    <xf numFmtId="3" fontId="11" fillId="22" borderId="55" xfId="0" applyNumberFormat="1" applyFont="1" applyFill="1" applyBorder="1" applyAlignment="1" applyProtection="1">
      <alignment horizontal="center" vertical="center"/>
      <protection locked="0"/>
    </xf>
    <xf numFmtId="3" fontId="11" fillId="22" borderId="85" xfId="0" applyNumberFormat="1" applyFont="1" applyFill="1" applyBorder="1" applyAlignment="1" applyProtection="1">
      <alignment horizontal="center" vertical="center"/>
      <protection locked="0"/>
    </xf>
    <xf numFmtId="3" fontId="11" fillId="22" borderId="14" xfId="0" applyNumberFormat="1" applyFont="1" applyFill="1" applyBorder="1" applyAlignment="1" applyProtection="1">
      <alignment horizontal="center" vertical="center"/>
      <protection locked="0"/>
    </xf>
    <xf numFmtId="3" fontId="11" fillId="22" borderId="21" xfId="0" applyNumberFormat="1" applyFont="1" applyFill="1" applyBorder="1" applyAlignment="1" applyProtection="1">
      <alignment horizontal="center" vertical="center"/>
      <protection locked="0"/>
    </xf>
    <xf numFmtId="3" fontId="11" fillId="22" borderId="93" xfId="0" applyNumberFormat="1" applyFont="1" applyFill="1" applyBorder="1" applyAlignment="1" applyProtection="1">
      <alignment horizontal="center" vertical="center"/>
      <protection locked="0"/>
    </xf>
    <xf numFmtId="0" fontId="0" fillId="22" borderId="0" xfId="0" applyFill="1" applyProtection="1">
      <protection locked="0"/>
    </xf>
    <xf numFmtId="0" fontId="4" fillId="23" borderId="54" xfId="0" applyFont="1" applyFill="1" applyBorder="1" applyAlignment="1" applyProtection="1">
      <alignment horizontal="left" vertical="center" wrapText="1"/>
      <protection locked="0"/>
    </xf>
    <xf numFmtId="3" fontId="11" fillId="23" borderId="49" xfId="0" applyNumberFormat="1" applyFont="1" applyFill="1" applyBorder="1" applyAlignment="1" applyProtection="1">
      <alignment horizontal="center" vertical="center"/>
      <protection locked="0"/>
    </xf>
    <xf numFmtId="3" fontId="11" fillId="23" borderId="46" xfId="0" applyNumberFormat="1" applyFont="1" applyFill="1" applyBorder="1" applyAlignment="1" applyProtection="1">
      <alignment horizontal="center" vertical="center"/>
      <protection locked="0"/>
    </xf>
    <xf numFmtId="3" fontId="11" fillId="23" borderId="55" xfId="0" applyNumberFormat="1" applyFont="1" applyFill="1" applyBorder="1" applyAlignment="1" applyProtection="1">
      <alignment horizontal="center" vertical="center"/>
      <protection locked="0"/>
    </xf>
    <xf numFmtId="3" fontId="11" fillId="23" borderId="56" xfId="0" applyNumberFormat="1" applyFont="1" applyFill="1" applyBorder="1" applyAlignment="1" applyProtection="1">
      <alignment horizontal="center" vertical="center"/>
      <protection locked="0"/>
    </xf>
    <xf numFmtId="3" fontId="11" fillId="23" borderId="52" xfId="0" applyNumberFormat="1" applyFont="1" applyFill="1" applyBorder="1" applyAlignment="1" applyProtection="1">
      <alignment horizontal="center" vertical="center"/>
      <protection locked="0"/>
    </xf>
    <xf numFmtId="0" fontId="0" fillId="23" borderId="0" xfId="0" applyFill="1" applyBorder="1" applyProtection="1">
      <protection locked="0"/>
    </xf>
    <xf numFmtId="3" fontId="11" fillId="6" borderId="52" xfId="0" applyNumberFormat="1" applyFont="1" applyFill="1" applyBorder="1" applyAlignment="1" applyProtection="1">
      <alignment horizontal="center" vertical="center"/>
      <protection locked="0"/>
    </xf>
    <xf numFmtId="3" fontId="11" fillId="6" borderId="85" xfId="0" applyNumberFormat="1" applyFont="1" applyFill="1" applyBorder="1" applyAlignment="1" applyProtection="1">
      <alignment horizontal="center" vertical="center"/>
      <protection locked="0"/>
    </xf>
    <xf numFmtId="3" fontId="11" fillId="6" borderId="46" xfId="0" applyNumberFormat="1" applyFont="1" applyFill="1" applyBorder="1" applyAlignment="1" applyProtection="1">
      <alignment horizontal="center" vertical="center"/>
      <protection locked="0"/>
    </xf>
    <xf numFmtId="3" fontId="11" fillId="6" borderId="82" xfId="0" applyNumberFormat="1" applyFont="1" applyFill="1" applyBorder="1" applyAlignment="1" applyProtection="1">
      <alignment horizontal="center" vertical="center"/>
      <protection locked="0"/>
    </xf>
    <xf numFmtId="3" fontId="32" fillId="22" borderId="96" xfId="0" applyNumberFormat="1" applyFont="1" applyFill="1" applyBorder="1" applyAlignment="1" applyProtection="1">
      <alignment horizontal="right" vertical="center"/>
      <protection locked="0"/>
    </xf>
    <xf numFmtId="3" fontId="32" fillId="22" borderId="63" xfId="0" applyNumberFormat="1" applyFont="1" applyFill="1" applyBorder="1" applyAlignment="1" applyProtection="1">
      <alignment horizontal="right" vertical="center"/>
      <protection locked="0"/>
    </xf>
    <xf numFmtId="3" fontId="32" fillId="22" borderId="21" xfId="0" applyNumberFormat="1" applyFont="1" applyFill="1" applyBorder="1" applyAlignment="1" applyProtection="1">
      <alignment horizontal="right" vertical="center"/>
      <protection locked="0"/>
    </xf>
    <xf numFmtId="3" fontId="32" fillId="22" borderId="93" xfId="0" applyNumberFormat="1" applyFont="1" applyFill="1" applyBorder="1" applyAlignment="1" applyProtection="1">
      <alignment horizontal="right" vertical="center"/>
      <protection locked="0"/>
    </xf>
    <xf numFmtId="3" fontId="32" fillId="22" borderId="14" xfId="0" applyNumberFormat="1" applyFont="1" applyFill="1" applyBorder="1" applyAlignment="1" applyProtection="1">
      <alignment horizontal="right" vertical="center"/>
      <protection locked="0"/>
    </xf>
    <xf numFmtId="3" fontId="32" fillId="22" borderId="6" xfId="0" applyNumberFormat="1" applyFont="1" applyFill="1" applyBorder="1" applyAlignment="1" applyProtection="1">
      <alignment horizontal="right" vertical="center"/>
      <protection locked="0"/>
    </xf>
    <xf numFmtId="3" fontId="32" fillId="23" borderId="96" xfId="0" applyNumberFormat="1" applyFont="1" applyFill="1" applyBorder="1" applyAlignment="1" applyProtection="1">
      <alignment horizontal="right" vertical="center"/>
      <protection locked="0"/>
    </xf>
    <xf numFmtId="3" fontId="32" fillId="23" borderId="63" xfId="0" applyNumberFormat="1" applyFont="1" applyFill="1" applyBorder="1" applyAlignment="1" applyProtection="1">
      <alignment horizontal="right" vertical="center"/>
      <protection locked="0"/>
    </xf>
    <xf numFmtId="3" fontId="32" fillId="23" borderId="21" xfId="0" applyNumberFormat="1" applyFont="1" applyFill="1" applyBorder="1" applyAlignment="1" applyProtection="1">
      <alignment horizontal="right" vertical="center"/>
      <protection locked="0"/>
    </xf>
    <xf numFmtId="3" fontId="32" fillId="23" borderId="93" xfId="0" applyNumberFormat="1" applyFont="1" applyFill="1" applyBorder="1" applyAlignment="1" applyProtection="1">
      <alignment horizontal="right" vertical="center"/>
      <protection locked="0"/>
    </xf>
    <xf numFmtId="3" fontId="32" fillId="22" borderId="50" xfId="0" applyNumberFormat="1" applyFont="1" applyFill="1" applyBorder="1" applyAlignment="1" applyProtection="1">
      <alignment horizontal="right" vertical="center"/>
      <protection locked="0"/>
    </xf>
    <xf numFmtId="3" fontId="32" fillId="22" borderId="8" xfId="0" applyNumberFormat="1" applyFont="1" applyFill="1" applyBorder="1" applyAlignment="1" applyProtection="1">
      <alignment horizontal="right" vertical="center"/>
      <protection locked="0"/>
    </xf>
    <xf numFmtId="3" fontId="32" fillId="22" borderId="22" xfId="0" applyNumberFormat="1" applyFont="1" applyFill="1" applyBorder="1" applyAlignment="1" applyProtection="1">
      <alignment horizontal="right" vertical="center"/>
      <protection locked="0"/>
    </xf>
    <xf numFmtId="3" fontId="32" fillId="23" borderId="50" xfId="0" applyNumberFormat="1" applyFont="1" applyFill="1" applyBorder="1" applyAlignment="1" applyProtection="1">
      <alignment horizontal="right" vertical="center"/>
      <protection locked="0"/>
    </xf>
    <xf numFmtId="3" fontId="32" fillId="23" borderId="8" xfId="0" applyNumberFormat="1" applyFont="1" applyFill="1" applyBorder="1" applyAlignment="1" applyProtection="1">
      <alignment horizontal="right" vertical="center"/>
      <protection locked="0"/>
    </xf>
    <xf numFmtId="3" fontId="32" fillId="23" borderId="22" xfId="0" applyNumberFormat="1" applyFont="1" applyFill="1" applyBorder="1" applyAlignment="1" applyProtection="1">
      <alignment horizontal="right" vertical="center"/>
      <protection locked="0"/>
    </xf>
    <xf numFmtId="3" fontId="32" fillId="22" borderId="216" xfId="0" applyNumberFormat="1" applyFont="1" applyFill="1" applyBorder="1" applyAlignment="1" applyProtection="1">
      <alignment horizontal="right" vertical="center"/>
      <protection locked="0"/>
    </xf>
    <xf numFmtId="3" fontId="32" fillId="23" borderId="216" xfId="0" applyNumberFormat="1" applyFont="1" applyFill="1" applyBorder="1" applyAlignment="1" applyProtection="1">
      <alignment horizontal="right" vertical="center"/>
      <protection locked="0"/>
    </xf>
    <xf numFmtId="0" fontId="5" fillId="23" borderId="0" xfId="0" applyFont="1" applyFill="1" applyBorder="1" applyAlignment="1" applyProtection="1">
      <alignment horizontal="center" vertical="center" wrapText="1"/>
      <protection locked="0"/>
    </xf>
    <xf numFmtId="3" fontId="32" fillId="23" borderId="152" xfId="0" applyNumberFormat="1" applyFont="1" applyFill="1" applyBorder="1" applyAlignment="1" applyProtection="1">
      <alignment horizontal="right" vertical="center"/>
      <protection locked="0"/>
    </xf>
    <xf numFmtId="3" fontId="11" fillId="6" borderId="90" xfId="0" applyNumberFormat="1" applyFont="1" applyFill="1" applyBorder="1" applyAlignment="1" applyProtection="1">
      <alignment vertical="center"/>
      <protection locked="0"/>
    </xf>
    <xf numFmtId="3" fontId="11" fillId="6" borderId="89" xfId="0" applyNumberFormat="1" applyFont="1" applyFill="1" applyBorder="1" applyAlignment="1" applyProtection="1">
      <alignment vertical="center"/>
      <protection locked="0"/>
    </xf>
    <xf numFmtId="3" fontId="11" fillId="6" borderId="80" xfId="0" applyNumberFormat="1" applyFont="1" applyFill="1" applyBorder="1" applyAlignment="1" applyProtection="1">
      <alignment vertical="center"/>
      <protection locked="0"/>
    </xf>
    <xf numFmtId="3" fontId="32" fillId="22" borderId="52" xfId="0" applyNumberFormat="1" applyFont="1" applyFill="1" applyBorder="1" applyAlignment="1" applyProtection="1">
      <alignment horizontal="right" vertical="center"/>
      <protection locked="0"/>
    </xf>
    <xf numFmtId="3" fontId="32" fillId="22" borderId="89" xfId="0" applyNumberFormat="1" applyFont="1" applyFill="1" applyBorder="1" applyAlignment="1" applyProtection="1">
      <alignment vertical="center"/>
      <protection locked="0"/>
    </xf>
    <xf numFmtId="3" fontId="32" fillId="22" borderId="80" xfId="0" applyNumberFormat="1" applyFont="1" applyFill="1" applyBorder="1" applyAlignment="1" applyProtection="1">
      <alignment vertical="center"/>
      <protection locked="0"/>
    </xf>
    <xf numFmtId="3" fontId="32" fillId="22" borderId="90" xfId="0" applyNumberFormat="1" applyFont="1" applyFill="1" applyBorder="1" applyAlignment="1" applyProtection="1">
      <alignment vertical="center"/>
      <protection locked="0"/>
    </xf>
    <xf numFmtId="0" fontId="11" fillId="22" borderId="0" xfId="0" applyFont="1" applyFill="1" applyAlignment="1" applyProtection="1">
      <alignment horizontal="center"/>
      <protection locked="0"/>
    </xf>
    <xf numFmtId="0" fontId="4" fillId="23" borderId="27" xfId="0" applyFont="1" applyFill="1" applyBorder="1" applyAlignment="1" applyProtection="1">
      <alignment horizontal="left" vertical="center" wrapText="1"/>
      <protection locked="0"/>
    </xf>
    <xf numFmtId="3" fontId="32" fillId="23" borderId="31" xfId="0" applyNumberFormat="1" applyFont="1" applyFill="1" applyBorder="1" applyAlignment="1" applyProtection="1">
      <alignment vertical="center"/>
      <protection locked="0"/>
    </xf>
    <xf numFmtId="3" fontId="32" fillId="23" borderId="30" xfId="0" applyNumberFormat="1" applyFont="1" applyFill="1" applyBorder="1" applyAlignment="1" applyProtection="1">
      <alignment vertical="center"/>
      <protection locked="0"/>
    </xf>
    <xf numFmtId="3" fontId="32" fillId="23" borderId="215" xfId="0" applyNumberFormat="1" applyFont="1" applyFill="1" applyBorder="1" applyAlignment="1" applyProtection="1">
      <alignment vertical="center"/>
      <protection locked="0"/>
    </xf>
    <xf numFmtId="0" fontId="11" fillId="23" borderId="0" xfId="0" applyFont="1" applyFill="1" applyAlignment="1" applyProtection="1">
      <alignment horizontal="center"/>
      <protection locked="0"/>
    </xf>
    <xf numFmtId="0" fontId="32" fillId="7" borderId="83" xfId="0" applyFont="1" applyFill="1" applyBorder="1" applyAlignment="1" applyProtection="1">
      <alignment horizontal="left" vertical="top" wrapText="1"/>
      <protection locked="0"/>
    </xf>
    <xf numFmtId="0" fontId="32" fillId="7" borderId="64" xfId="0" applyFont="1" applyFill="1" applyBorder="1" applyAlignment="1" applyProtection="1">
      <alignment horizontal="left" vertical="top" wrapText="1"/>
      <protection locked="0"/>
    </xf>
    <xf numFmtId="0" fontId="32" fillId="7" borderId="84" xfId="0" applyFont="1" applyFill="1" applyBorder="1" applyAlignment="1" applyProtection="1">
      <alignment horizontal="left" vertical="top" wrapText="1"/>
      <protection locked="0"/>
    </xf>
    <xf numFmtId="0" fontId="0" fillId="0" borderId="0" xfId="0" applyProtection="1">
      <protection locked="0"/>
    </xf>
    <xf numFmtId="0" fontId="46" fillId="0" borderId="109" xfId="0" applyFont="1" applyFill="1" applyBorder="1" applyAlignment="1" applyProtection="1">
      <alignment horizontal="left" vertical="center" wrapText="1"/>
      <protection locked="0"/>
    </xf>
    <xf numFmtId="0" fontId="8" fillId="22" borderId="0" xfId="0" applyFont="1" applyFill="1" applyBorder="1" applyAlignment="1" applyProtection="1">
      <alignment vertical="center" wrapText="1"/>
      <protection locked="0"/>
    </xf>
    <xf numFmtId="0" fontId="9" fillId="22" borderId="28" xfId="0" applyFont="1" applyFill="1" applyBorder="1" applyAlignment="1" applyProtection="1">
      <alignment horizontal="center" vertical="center" wrapText="1"/>
      <protection locked="0"/>
    </xf>
    <xf numFmtId="0" fontId="9" fillId="22" borderId="28" xfId="0" applyFont="1" applyFill="1" applyBorder="1" applyAlignment="1" applyProtection="1">
      <alignment horizontal="center" vertical="center"/>
      <protection locked="0"/>
    </xf>
    <xf numFmtId="0" fontId="8" fillId="23" borderId="0" xfId="0" applyFont="1" applyFill="1" applyBorder="1" applyAlignment="1" applyProtection="1">
      <alignment vertical="center" wrapText="1"/>
      <protection locked="0"/>
    </xf>
    <xf numFmtId="0" fontId="9" fillId="23" borderId="28" xfId="0" applyFont="1" applyFill="1" applyBorder="1" applyAlignment="1" applyProtection="1">
      <alignment horizontal="center" vertical="center" wrapText="1"/>
      <protection locked="0"/>
    </xf>
    <xf numFmtId="0" fontId="9" fillId="23" borderId="28" xfId="0" applyFont="1" applyFill="1" applyBorder="1" applyAlignment="1" applyProtection="1">
      <alignment horizontal="center" vertical="center"/>
      <protection locked="0"/>
    </xf>
    <xf numFmtId="0" fontId="46" fillId="0" borderId="3" xfId="0" applyFont="1" applyFill="1" applyBorder="1" applyAlignment="1" applyProtection="1">
      <alignment horizontal="left" vertical="center" wrapText="1"/>
      <protection locked="0"/>
    </xf>
    <xf numFmtId="0" fontId="32" fillId="22" borderId="53" xfId="0" applyFont="1" applyFill="1" applyBorder="1" applyAlignment="1" applyProtection="1">
      <alignment vertical="center" wrapText="1"/>
      <protection locked="0"/>
    </xf>
    <xf numFmtId="0" fontId="32" fillId="22" borderId="0" xfId="0" applyFont="1" applyFill="1" applyBorder="1" applyAlignment="1" applyProtection="1">
      <alignment vertical="center" wrapText="1"/>
      <protection locked="0"/>
    </xf>
    <xf numFmtId="0" fontId="32" fillId="22" borderId="61" xfId="0" applyFont="1" applyFill="1" applyBorder="1" applyAlignment="1" applyProtection="1">
      <alignment vertical="center" wrapText="1"/>
      <protection locked="0"/>
    </xf>
    <xf numFmtId="0" fontId="32" fillId="22" borderId="60" xfId="0" applyFont="1" applyFill="1" applyBorder="1" applyAlignment="1" applyProtection="1">
      <alignment vertical="center" wrapText="1"/>
      <protection locked="0"/>
    </xf>
    <xf numFmtId="0" fontId="32" fillId="22" borderId="25" xfId="0" applyFont="1" applyFill="1" applyBorder="1" applyAlignment="1" applyProtection="1">
      <alignment vertical="center" wrapText="1"/>
      <protection locked="0"/>
    </xf>
    <xf numFmtId="0" fontId="32" fillId="23" borderId="53" xfId="0" applyFont="1" applyFill="1" applyBorder="1" applyAlignment="1" applyProtection="1">
      <alignment vertical="center" wrapText="1"/>
      <protection locked="0"/>
    </xf>
    <xf numFmtId="0" fontId="32" fillId="23" borderId="0" xfId="0" applyFont="1" applyFill="1" applyBorder="1" applyAlignment="1" applyProtection="1">
      <alignment vertical="center" wrapText="1"/>
      <protection locked="0"/>
    </xf>
    <xf numFmtId="0" fontId="32" fillId="23" borderId="61" xfId="0" applyFont="1" applyFill="1" applyBorder="1" applyAlignment="1" applyProtection="1">
      <alignment vertical="center" wrapText="1"/>
      <protection locked="0"/>
    </xf>
    <xf numFmtId="0" fontId="32" fillId="23" borderId="60" xfId="0" applyFont="1" applyFill="1" applyBorder="1" applyAlignment="1" applyProtection="1">
      <alignment vertical="center" wrapText="1"/>
      <protection locked="0"/>
    </xf>
    <xf numFmtId="0" fontId="32" fillId="23" borderId="25" xfId="0" applyFont="1" applyFill="1" applyBorder="1" applyAlignment="1" applyProtection="1">
      <alignment vertical="center" wrapText="1"/>
      <protection locked="0"/>
    </xf>
    <xf numFmtId="0" fontId="46" fillId="0" borderId="110" xfId="0" applyFont="1" applyFill="1" applyBorder="1" applyAlignment="1" applyProtection="1">
      <alignment horizontal="left" vertical="center" wrapText="1"/>
      <protection locked="0"/>
    </xf>
    <xf numFmtId="0" fontId="32" fillId="22" borderId="187" xfId="0" applyFont="1" applyFill="1" applyBorder="1" applyAlignment="1" applyProtection="1">
      <alignment vertical="center" wrapText="1"/>
      <protection locked="0"/>
    </xf>
    <xf numFmtId="0" fontId="5" fillId="22" borderId="10" xfId="0" applyFont="1" applyFill="1" applyBorder="1" applyAlignment="1" applyProtection="1">
      <alignment horizontal="center" vertical="center" wrapText="1"/>
      <protection locked="0"/>
    </xf>
    <xf numFmtId="0" fontId="5" fillId="22" borderId="24" xfId="0" applyFont="1" applyFill="1" applyBorder="1" applyAlignment="1" applyProtection="1">
      <alignment horizontal="center" vertical="center" wrapText="1"/>
      <protection locked="0"/>
    </xf>
    <xf numFmtId="0" fontId="32" fillId="23" borderId="187" xfId="0" applyFont="1" applyFill="1" applyBorder="1" applyAlignment="1" applyProtection="1">
      <alignment vertical="center" wrapText="1"/>
      <protection locked="0"/>
    </xf>
    <xf numFmtId="0" fontId="5" fillId="23" borderId="10" xfId="0" applyFont="1" applyFill="1" applyBorder="1" applyAlignment="1" applyProtection="1">
      <alignment horizontal="center" vertical="center" wrapText="1"/>
      <protection locked="0"/>
    </xf>
    <xf numFmtId="0" fontId="5" fillId="23" borderId="24" xfId="0" applyFont="1" applyFill="1" applyBorder="1" applyAlignment="1" applyProtection="1">
      <alignment horizontal="center" vertical="center" wrapText="1"/>
      <protection locked="0"/>
    </xf>
    <xf numFmtId="0" fontId="5" fillId="23" borderId="145" xfId="0" applyFont="1" applyFill="1" applyBorder="1" applyAlignment="1" applyProtection="1">
      <alignment horizontal="center" vertical="center" wrapText="1"/>
      <protection locked="0"/>
    </xf>
    <xf numFmtId="0" fontId="5" fillId="23" borderId="48" xfId="0" applyFont="1" applyFill="1" applyBorder="1" applyAlignment="1" applyProtection="1">
      <alignment horizontal="center" vertical="center" wrapText="1"/>
      <protection locked="0"/>
    </xf>
    <xf numFmtId="0" fontId="0" fillId="0" borderId="0" xfId="0" applyFont="1" applyProtection="1">
      <protection locked="0"/>
    </xf>
    <xf numFmtId="0" fontId="46" fillId="22" borderId="0" xfId="0" applyFont="1" applyFill="1" applyBorder="1" applyAlignment="1" applyProtection="1">
      <alignment horizontal="left" vertical="center" wrapText="1"/>
      <protection locked="0"/>
    </xf>
    <xf numFmtId="0" fontId="46" fillId="23" borderId="0" xfId="0" applyFont="1" applyFill="1" applyBorder="1" applyAlignment="1" applyProtection="1">
      <alignment horizontal="left" vertical="center" wrapText="1"/>
      <protection locked="0"/>
    </xf>
    <xf numFmtId="0" fontId="0" fillId="23" borderId="0" xfId="0" applyFill="1" applyProtection="1">
      <protection locked="0"/>
    </xf>
    <xf numFmtId="0" fontId="32" fillId="22" borderId="107" xfId="0" applyFont="1" applyFill="1" applyBorder="1" applyAlignment="1" applyProtection="1">
      <alignment horizontal="center" vertical="center" wrapText="1"/>
      <protection locked="0"/>
    </xf>
    <xf numFmtId="0" fontId="32" fillId="22" borderId="19" xfId="0" applyFont="1" applyFill="1" applyBorder="1" applyAlignment="1" applyProtection="1">
      <alignment horizontal="center" vertical="center" wrapText="1"/>
      <protection locked="0"/>
    </xf>
    <xf numFmtId="0" fontId="32" fillId="22" borderId="13" xfId="0" applyFont="1" applyFill="1" applyBorder="1" applyAlignment="1" applyProtection="1">
      <alignment horizontal="center" vertical="center" wrapText="1"/>
      <protection locked="0"/>
    </xf>
    <xf numFmtId="0" fontId="32" fillId="22" borderId="24" xfId="0" applyFont="1" applyFill="1" applyBorder="1" applyAlignment="1" applyProtection="1">
      <alignment horizontal="center" vertical="center" wrapText="1"/>
      <protection locked="0"/>
    </xf>
    <xf numFmtId="0" fontId="32" fillId="22" borderId="11" xfId="0" applyFont="1" applyFill="1" applyBorder="1" applyAlignment="1" applyProtection="1">
      <alignment horizontal="center" vertical="center" wrapText="1"/>
      <protection locked="0"/>
    </xf>
    <xf numFmtId="0" fontId="32" fillId="22" borderId="108" xfId="0" applyFont="1" applyFill="1" applyBorder="1" applyAlignment="1" applyProtection="1">
      <alignment horizontal="center" vertical="center" wrapText="1"/>
      <protection locked="0"/>
    </xf>
    <xf numFmtId="0" fontId="32" fillId="23" borderId="107" xfId="0" applyFont="1" applyFill="1" applyBorder="1" applyAlignment="1" applyProtection="1">
      <alignment horizontal="center" vertical="center" wrapText="1"/>
      <protection locked="0"/>
    </xf>
    <xf numFmtId="0" fontId="32" fillId="23" borderId="19" xfId="0" applyFont="1" applyFill="1" applyBorder="1" applyAlignment="1" applyProtection="1">
      <alignment horizontal="center" vertical="center" wrapText="1"/>
      <protection locked="0"/>
    </xf>
    <xf numFmtId="0" fontId="32" fillId="23" borderId="13" xfId="0" applyFont="1" applyFill="1" applyBorder="1" applyAlignment="1" applyProtection="1">
      <alignment horizontal="center" vertical="center" wrapText="1"/>
      <protection locked="0"/>
    </xf>
    <xf numFmtId="0" fontId="32" fillId="23" borderId="24" xfId="0" applyFont="1" applyFill="1" applyBorder="1" applyAlignment="1" applyProtection="1">
      <alignment horizontal="center" vertical="center" wrapText="1"/>
      <protection locked="0"/>
    </xf>
    <xf numFmtId="0" fontId="32" fillId="23" borderId="11" xfId="0" applyFont="1" applyFill="1" applyBorder="1" applyAlignment="1" applyProtection="1">
      <alignment horizontal="center" vertical="center" wrapText="1"/>
      <protection locked="0"/>
    </xf>
    <xf numFmtId="0" fontId="32" fillId="23" borderId="108" xfId="0" applyFont="1" applyFill="1" applyBorder="1" applyAlignment="1" applyProtection="1">
      <alignment horizontal="center" vertical="center" wrapText="1"/>
      <protection locked="0"/>
    </xf>
    <xf numFmtId="0" fontId="8" fillId="22" borderId="53" xfId="0" applyFont="1" applyFill="1" applyBorder="1" applyAlignment="1" applyProtection="1">
      <alignment vertical="center" wrapText="1"/>
      <protection locked="0"/>
    </xf>
    <xf numFmtId="0" fontId="0" fillId="22" borderId="159" xfId="0" applyFill="1" applyBorder="1" applyProtection="1">
      <protection locked="0"/>
    </xf>
    <xf numFmtId="0" fontId="8" fillId="23" borderId="53" xfId="0" applyFont="1" applyFill="1" applyBorder="1" applyAlignment="1" applyProtection="1">
      <alignment vertical="center" wrapText="1"/>
      <protection locked="0"/>
    </xf>
    <xf numFmtId="0" fontId="0" fillId="22" borderId="53" xfId="0" applyFill="1" applyBorder="1" applyProtection="1">
      <protection locked="0"/>
    </xf>
    <xf numFmtId="0" fontId="0" fillId="22" borderId="62" xfId="0" applyFill="1" applyBorder="1" applyProtection="1">
      <protection locked="0"/>
    </xf>
    <xf numFmtId="0" fontId="0" fillId="22" borderId="214" xfId="0" applyFill="1" applyBorder="1" applyProtection="1">
      <protection locked="0"/>
    </xf>
    <xf numFmtId="0" fontId="32" fillId="23" borderId="62" xfId="0" applyFont="1" applyFill="1" applyBorder="1" applyAlignment="1" applyProtection="1">
      <alignment vertical="center" wrapText="1"/>
      <protection locked="0"/>
    </xf>
    <xf numFmtId="0" fontId="32" fillId="23" borderId="159" xfId="0" applyFont="1" applyFill="1" applyBorder="1" applyAlignment="1" applyProtection="1">
      <alignment vertical="center" wrapText="1"/>
      <protection locked="0"/>
    </xf>
    <xf numFmtId="0" fontId="32" fillId="23" borderId="140" xfId="0" applyFont="1" applyFill="1" applyBorder="1" applyAlignment="1" applyProtection="1">
      <alignment vertical="center" wrapText="1"/>
      <protection locked="0"/>
    </xf>
    <xf numFmtId="0" fontId="32" fillId="23" borderId="214" xfId="0" applyFont="1" applyFill="1" applyBorder="1" applyAlignment="1" applyProtection="1">
      <alignment vertical="center" wrapText="1"/>
      <protection locked="0"/>
    </xf>
    <xf numFmtId="0" fontId="8" fillId="22" borderId="187" xfId="0" applyFont="1" applyFill="1" applyBorder="1" applyAlignment="1" applyProtection="1">
      <alignment vertical="center" wrapText="1"/>
      <protection locked="0"/>
    </xf>
    <xf numFmtId="0" fontId="46" fillId="22" borderId="186" xfId="0" applyFont="1" applyFill="1" applyBorder="1" applyAlignment="1" applyProtection="1">
      <alignment vertical="center" wrapText="1"/>
      <protection locked="0"/>
    </xf>
    <xf numFmtId="0" fontId="46" fillId="22" borderId="20" xfId="0" applyFont="1" applyFill="1" applyBorder="1" applyAlignment="1" applyProtection="1">
      <alignment vertical="center" wrapText="1"/>
      <protection locked="0"/>
    </xf>
    <xf numFmtId="0" fontId="8" fillId="23" borderId="187" xfId="0" applyFont="1" applyFill="1" applyBorder="1" applyAlignment="1" applyProtection="1">
      <alignment vertical="center" wrapText="1"/>
      <protection locked="0"/>
    </xf>
    <xf numFmtId="0" fontId="46" fillId="23" borderId="186" xfId="0" applyFont="1" applyFill="1" applyBorder="1" applyAlignment="1" applyProtection="1">
      <alignment vertical="center" wrapText="1"/>
      <protection locked="0"/>
    </xf>
    <xf numFmtId="0" fontId="46" fillId="23" borderId="20" xfId="0" applyFont="1" applyFill="1" applyBorder="1" applyAlignment="1" applyProtection="1">
      <alignment vertical="center" wrapText="1"/>
      <protection locked="0"/>
    </xf>
    <xf numFmtId="0" fontId="32" fillId="23" borderId="189" xfId="0" applyFont="1" applyFill="1" applyBorder="1" applyAlignment="1" applyProtection="1">
      <alignment vertical="center" wrapText="1"/>
      <protection locked="0"/>
    </xf>
    <xf numFmtId="0" fontId="5" fillId="23" borderId="11" xfId="0" applyFont="1" applyFill="1" applyBorder="1" applyAlignment="1" applyProtection="1">
      <alignment horizontal="center" vertical="center" wrapText="1"/>
      <protection locked="0"/>
    </xf>
    <xf numFmtId="0" fontId="46" fillId="0" borderId="92" xfId="0" applyFont="1" applyFill="1" applyBorder="1" applyAlignment="1" applyProtection="1">
      <alignment horizontal="left" vertical="center" wrapText="1"/>
      <protection locked="0"/>
    </xf>
    <xf numFmtId="0" fontId="32" fillId="7" borderId="86" xfId="0" applyFont="1" applyFill="1" applyBorder="1" applyAlignment="1" applyProtection="1">
      <alignment vertical="top" wrapText="1"/>
      <protection locked="0"/>
    </xf>
    <xf numFmtId="0" fontId="32" fillId="22" borderId="0" xfId="0" applyFont="1" applyFill="1" applyBorder="1" applyAlignment="1" applyProtection="1">
      <alignment vertical="center"/>
      <protection locked="0"/>
    </xf>
    <xf numFmtId="0" fontId="9" fillId="22" borderId="0" xfId="0" applyFont="1" applyFill="1" applyBorder="1" applyAlignment="1" applyProtection="1">
      <alignment horizontal="center" vertical="center" wrapText="1"/>
      <protection locked="0"/>
    </xf>
    <xf numFmtId="0" fontId="32" fillId="23" borderId="0" xfId="0" applyFont="1" applyFill="1" applyBorder="1" applyAlignment="1" applyProtection="1">
      <alignment vertical="center"/>
      <protection locked="0"/>
    </xf>
    <xf numFmtId="0" fontId="9" fillId="23" borderId="0" xfId="0" applyFont="1" applyFill="1" applyBorder="1" applyAlignment="1" applyProtection="1">
      <alignment horizontal="center" vertical="center" wrapText="1"/>
      <protection locked="0"/>
    </xf>
    <xf numFmtId="0" fontId="46" fillId="0" borderId="42" xfId="0" applyFont="1" applyFill="1" applyBorder="1" applyAlignment="1" applyProtection="1">
      <alignment horizontal="left" vertical="center" wrapText="1"/>
      <protection locked="0"/>
    </xf>
    <xf numFmtId="0" fontId="32" fillId="7" borderId="87" xfId="0" applyFont="1" applyFill="1" applyBorder="1" applyAlignment="1" applyProtection="1">
      <alignment vertical="top" wrapText="1"/>
      <protection locked="0"/>
    </xf>
    <xf numFmtId="0" fontId="46" fillId="0" borderId="78" xfId="0" applyFont="1" applyFill="1" applyBorder="1" applyAlignment="1" applyProtection="1">
      <alignment horizontal="left" vertical="center" wrapText="1"/>
      <protection locked="0"/>
    </xf>
    <xf numFmtId="0" fontId="32" fillId="7" borderId="88" xfId="0" applyFont="1" applyFill="1" applyBorder="1" applyAlignment="1" applyProtection="1">
      <alignment vertical="top" wrapText="1"/>
      <protection locked="0"/>
    </xf>
    <xf numFmtId="0" fontId="46" fillId="22" borderId="183" xfId="0" applyFont="1" applyFill="1" applyBorder="1" applyAlignment="1" applyProtection="1">
      <alignment horizontal="center" vertical="center" wrapText="1"/>
      <protection locked="0"/>
    </xf>
    <xf numFmtId="0" fontId="46" fillId="22" borderId="161" xfId="0" applyFont="1" applyFill="1" applyBorder="1" applyAlignment="1" applyProtection="1">
      <alignment horizontal="center" vertical="center" wrapText="1"/>
      <protection locked="0"/>
    </xf>
    <xf numFmtId="0" fontId="46" fillId="22" borderId="68" xfId="0" applyFont="1" applyFill="1" applyBorder="1" applyAlignment="1" applyProtection="1">
      <alignment horizontal="center" vertical="center" wrapText="1"/>
      <protection locked="0"/>
    </xf>
    <xf numFmtId="0" fontId="46" fillId="23" borderId="193" xfId="0" applyFont="1" applyFill="1" applyBorder="1" applyAlignment="1" applyProtection="1">
      <alignment horizontal="center" vertical="center" wrapText="1"/>
      <protection locked="0"/>
    </xf>
    <xf numFmtId="0" fontId="46" fillId="23" borderId="39" xfId="0" applyFont="1" applyFill="1" applyBorder="1" applyAlignment="1" applyProtection="1">
      <alignment horizontal="center" vertical="center" wrapText="1"/>
      <protection locked="0"/>
    </xf>
    <xf numFmtId="0" fontId="46" fillId="23" borderId="38" xfId="0" applyFont="1" applyFill="1" applyBorder="1" applyAlignment="1" applyProtection="1">
      <alignment horizontal="center" vertical="center" wrapText="1"/>
      <protection locked="0"/>
    </xf>
    <xf numFmtId="0" fontId="46" fillId="23" borderId="119"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25" fillId="17" borderId="202" xfId="0" quotePrefix="1" applyFont="1" applyFill="1" applyBorder="1" applyAlignment="1" applyProtection="1">
      <alignment horizontal="center" vertical="center" wrapText="1"/>
    </xf>
    <xf numFmtId="0" fontId="25" fillId="17" borderId="94" xfId="0" quotePrefix="1" applyFont="1" applyFill="1" applyBorder="1" applyAlignment="1" applyProtection="1">
      <alignment horizontal="center" vertical="center" wrapText="1"/>
    </xf>
    <xf numFmtId="0" fontId="25" fillId="17" borderId="93" xfId="0" quotePrefix="1" applyFont="1" applyFill="1" applyBorder="1" applyAlignment="1" applyProtection="1">
      <alignment horizontal="center" vertical="center" wrapText="1"/>
    </xf>
    <xf numFmtId="0" fontId="32" fillId="7" borderId="104" xfId="0" applyNumberFormat="1" applyFont="1" applyFill="1" applyBorder="1" applyAlignment="1" applyProtection="1">
      <alignment horizontal="left" vertical="top" wrapText="1"/>
      <protection locked="0"/>
    </xf>
    <xf numFmtId="0" fontId="32" fillId="7" borderId="67" xfId="0" applyNumberFormat="1" applyFont="1" applyFill="1" applyBorder="1" applyAlignment="1" applyProtection="1">
      <alignment horizontal="left" vertical="top" wrapText="1"/>
      <protection locked="0"/>
    </xf>
    <xf numFmtId="0" fontId="32" fillId="7" borderId="66" xfId="0" applyNumberFormat="1" applyFont="1" applyFill="1" applyBorder="1" applyAlignment="1" applyProtection="1">
      <alignment horizontal="left" vertical="top" wrapText="1"/>
      <protection locked="0"/>
    </xf>
    <xf numFmtId="0" fontId="32" fillId="7" borderId="119" xfId="0" applyNumberFormat="1" applyFont="1" applyFill="1" applyBorder="1" applyAlignment="1" applyProtection="1">
      <alignment vertical="top" wrapText="1"/>
      <protection locked="0"/>
    </xf>
    <xf numFmtId="3" fontId="32" fillId="19" borderId="140" xfId="0" applyNumberFormat="1" applyFont="1" applyFill="1" applyBorder="1" applyAlignment="1" applyProtection="1">
      <alignment horizontal="right" vertical="center"/>
    </xf>
    <xf numFmtId="0" fontId="0" fillId="0" borderId="121" xfId="0" applyBorder="1" applyProtection="1">
      <protection locked="0"/>
    </xf>
    <xf numFmtId="0" fontId="29" fillId="0" borderId="121" xfId="0" applyFont="1" applyBorder="1" applyProtection="1">
      <protection locked="0"/>
    </xf>
    <xf numFmtId="0" fontId="29" fillId="23" borderId="121" xfId="0" applyFont="1" applyFill="1" applyBorder="1" applyProtection="1">
      <protection locked="0"/>
    </xf>
    <xf numFmtId="0" fontId="0" fillId="22" borderId="158" xfId="0" applyFill="1" applyBorder="1" applyProtection="1">
      <protection locked="0"/>
    </xf>
    <xf numFmtId="0" fontId="29" fillId="0" borderId="0" xfId="0" applyFont="1" applyProtection="1">
      <protection locked="0"/>
    </xf>
    <xf numFmtId="0" fontId="0" fillId="22" borderId="68" xfId="0" applyFill="1" applyBorder="1" applyProtection="1">
      <protection locked="0"/>
    </xf>
    <xf numFmtId="0" fontId="29" fillId="22" borderId="0" xfId="0" applyFont="1" applyFill="1" applyProtection="1">
      <protection locked="0"/>
    </xf>
    <xf numFmtId="0" fontId="0" fillId="0" borderId="158" xfId="0" applyBorder="1" applyProtection="1">
      <protection locked="0"/>
    </xf>
    <xf numFmtId="0" fontId="0" fillId="0" borderId="28" xfId="0" applyBorder="1" applyAlignment="1" applyProtection="1">
      <alignment horizontal="right" wrapText="1"/>
      <protection locked="0"/>
    </xf>
    <xf numFmtId="0" fontId="0" fillId="0" borderId="29" xfId="0" applyBorder="1" applyAlignment="1" applyProtection="1">
      <alignment horizontal="right" wrapText="1"/>
      <protection locked="0"/>
    </xf>
    <xf numFmtId="0" fontId="0" fillId="22" borderId="28" xfId="0" applyFill="1" applyBorder="1" applyAlignment="1" applyProtection="1">
      <alignment horizontal="right" wrapText="1"/>
      <protection locked="0"/>
    </xf>
    <xf numFmtId="0" fontId="0" fillId="22" borderId="29" xfId="0" applyFill="1" applyBorder="1" applyAlignment="1" applyProtection="1">
      <alignment horizontal="right" wrapText="1"/>
      <protection locked="0"/>
    </xf>
    <xf numFmtId="0" fontId="0" fillId="9" borderId="161" xfId="0" applyFill="1" applyBorder="1" applyAlignment="1" applyProtection="1">
      <alignment wrapText="1"/>
      <protection locked="0"/>
    </xf>
    <xf numFmtId="3" fontId="0" fillId="9" borderId="0" xfId="0" applyNumberFormat="1" applyFill="1" applyBorder="1" applyProtection="1">
      <protection locked="0"/>
    </xf>
    <xf numFmtId="3" fontId="0" fillId="9" borderId="61" xfId="0" applyNumberFormat="1" applyFill="1" applyBorder="1" applyProtection="1">
      <protection locked="0"/>
    </xf>
    <xf numFmtId="0" fontId="0" fillId="23" borderId="161" xfId="0" applyFill="1" applyBorder="1" applyAlignment="1" applyProtection="1">
      <alignment wrapText="1"/>
      <protection locked="0"/>
    </xf>
    <xf numFmtId="3" fontId="0" fillId="23" borderId="0" xfId="0" applyNumberFormat="1" applyFill="1" applyBorder="1" applyProtection="1">
      <protection locked="0"/>
    </xf>
    <xf numFmtId="3" fontId="0" fillId="23" borderId="61" xfId="0" applyNumberFormat="1" applyFill="1" applyBorder="1" applyProtection="1">
      <protection locked="0"/>
    </xf>
    <xf numFmtId="0" fontId="0" fillId="22" borderId="161" xfId="0" applyFill="1" applyBorder="1" applyAlignment="1" applyProtection="1">
      <alignment wrapText="1"/>
      <protection locked="0"/>
    </xf>
    <xf numFmtId="3" fontId="0" fillId="22" borderId="0" xfId="0" applyNumberFormat="1" applyFill="1" applyBorder="1" applyProtection="1">
      <protection locked="0"/>
    </xf>
    <xf numFmtId="3" fontId="0" fillId="22" borderId="61" xfId="0" applyNumberFormat="1" applyFill="1" applyBorder="1" applyProtection="1">
      <protection locked="0"/>
    </xf>
    <xf numFmtId="0" fontId="0" fillId="0" borderId="161" xfId="0" applyBorder="1" applyAlignment="1" applyProtection="1">
      <alignment wrapText="1"/>
      <protection locked="0"/>
    </xf>
    <xf numFmtId="3" fontId="0" fillId="0" borderId="0" xfId="0" applyNumberFormat="1" applyBorder="1" applyProtection="1">
      <protection locked="0"/>
    </xf>
    <xf numFmtId="3" fontId="0" fillId="0" borderId="61" xfId="0" applyNumberFormat="1" applyBorder="1" applyProtection="1">
      <protection locked="0"/>
    </xf>
    <xf numFmtId="9" fontId="0" fillId="9" borderId="0" xfId="8" applyFont="1" applyFill="1" applyBorder="1" applyProtection="1">
      <protection locked="0"/>
    </xf>
    <xf numFmtId="9" fontId="0" fillId="9" borderId="61" xfId="8" applyFont="1" applyFill="1" applyBorder="1" applyProtection="1">
      <protection locked="0"/>
    </xf>
    <xf numFmtId="9" fontId="0" fillId="23" borderId="0" xfId="8" applyFont="1" applyFill="1" applyBorder="1" applyProtection="1">
      <protection locked="0"/>
    </xf>
    <xf numFmtId="9" fontId="0" fillId="23" borderId="61" xfId="8" applyFont="1" applyFill="1" applyBorder="1" applyProtection="1">
      <protection locked="0"/>
    </xf>
    <xf numFmtId="9" fontId="0" fillId="22" borderId="0" xfId="8" applyFont="1" applyFill="1" applyBorder="1" applyProtection="1">
      <protection locked="0"/>
    </xf>
    <xf numFmtId="9" fontId="0" fillId="22" borderId="61" xfId="8" applyFont="1" applyFill="1" applyBorder="1" applyProtection="1">
      <protection locked="0"/>
    </xf>
    <xf numFmtId="0" fontId="0" fillId="21" borderId="0" xfId="0" applyFill="1" applyBorder="1" applyProtection="1">
      <protection locked="0"/>
    </xf>
    <xf numFmtId="9" fontId="0" fillId="0" borderId="0" xfId="8" applyFont="1" applyBorder="1" applyProtection="1">
      <protection locked="0"/>
    </xf>
    <xf numFmtId="9" fontId="0" fillId="0" borderId="61" xfId="8" applyFont="1" applyBorder="1" applyProtection="1">
      <protection locked="0"/>
    </xf>
    <xf numFmtId="0" fontId="0" fillId="21" borderId="121" xfId="0" applyFill="1" applyBorder="1" applyProtection="1">
      <protection locked="0"/>
    </xf>
    <xf numFmtId="9" fontId="0" fillId="9" borderId="121" xfId="8" applyFont="1" applyFill="1" applyBorder="1" applyProtection="1">
      <protection locked="0"/>
    </xf>
    <xf numFmtId="9" fontId="0" fillId="9" borderId="192" xfId="8" applyFont="1" applyFill="1" applyBorder="1" applyProtection="1">
      <protection locked="0"/>
    </xf>
    <xf numFmtId="0" fontId="0" fillId="23" borderId="178" xfId="0" applyFill="1" applyBorder="1" applyAlignment="1" applyProtection="1">
      <alignment wrapText="1"/>
      <protection locked="0"/>
    </xf>
    <xf numFmtId="9" fontId="0" fillId="23" borderId="121" xfId="8" applyFont="1" applyFill="1" applyBorder="1" applyProtection="1">
      <protection locked="0"/>
    </xf>
    <xf numFmtId="9" fontId="0" fillId="23" borderId="192" xfId="8" applyFont="1" applyFill="1" applyBorder="1" applyProtection="1">
      <protection locked="0"/>
    </xf>
    <xf numFmtId="0" fontId="0" fillId="0" borderId="25" xfId="0" applyBorder="1" applyAlignment="1" applyProtection="1">
      <alignment horizontal="right"/>
      <protection locked="0"/>
    </xf>
    <xf numFmtId="0" fontId="0" fillId="0" borderId="60" xfId="0" applyBorder="1" applyAlignment="1" applyProtection="1">
      <alignment horizontal="right"/>
      <protection locked="0"/>
    </xf>
    <xf numFmtId="0" fontId="0" fillId="22" borderId="25" xfId="0" applyFill="1" applyBorder="1" applyAlignment="1" applyProtection="1">
      <alignment horizontal="right"/>
      <protection locked="0"/>
    </xf>
    <xf numFmtId="0" fontId="0" fillId="22" borderId="60" xfId="0" applyFill="1" applyBorder="1" applyAlignment="1" applyProtection="1">
      <alignment horizontal="right"/>
      <protection locked="0"/>
    </xf>
    <xf numFmtId="0" fontId="0" fillId="9" borderId="68" xfId="0" applyFill="1" applyBorder="1" applyAlignment="1" applyProtection="1">
      <alignment horizontal="right" wrapText="1"/>
      <protection locked="0"/>
    </xf>
    <xf numFmtId="3" fontId="0" fillId="9" borderId="158" xfId="0" applyNumberFormat="1" applyFill="1" applyBorder="1" applyProtection="1">
      <protection locked="0"/>
    </xf>
    <xf numFmtId="3" fontId="0" fillId="9" borderId="25" xfId="0" applyNumberFormat="1" applyFill="1" applyBorder="1" applyProtection="1">
      <protection locked="0"/>
    </xf>
    <xf numFmtId="3" fontId="0" fillId="9" borderId="60" xfId="0" applyNumberFormat="1" applyFill="1" applyBorder="1" applyProtection="1">
      <protection locked="0"/>
    </xf>
    <xf numFmtId="0" fontId="0" fillId="23" borderId="68" xfId="0" applyFill="1" applyBorder="1" applyAlignment="1" applyProtection="1">
      <alignment horizontal="right" wrapText="1"/>
      <protection locked="0"/>
    </xf>
    <xf numFmtId="3" fontId="0" fillId="23" borderId="158" xfId="0" applyNumberFormat="1" applyFill="1" applyBorder="1" applyProtection="1">
      <protection locked="0"/>
    </xf>
    <xf numFmtId="3" fontId="0" fillId="23" borderId="25" xfId="0" applyNumberFormat="1" applyFill="1" applyBorder="1" applyProtection="1">
      <protection locked="0"/>
    </xf>
    <xf numFmtId="3" fontId="0" fillId="23" borderId="60" xfId="0" applyNumberFormat="1" applyFill="1" applyBorder="1" applyProtection="1">
      <protection locked="0"/>
    </xf>
    <xf numFmtId="0" fontId="0" fillId="22" borderId="68" xfId="0" applyFill="1" applyBorder="1" applyAlignment="1" applyProtection="1">
      <alignment horizontal="right" wrapText="1"/>
      <protection locked="0"/>
    </xf>
    <xf numFmtId="0" fontId="0" fillId="0" borderId="68" xfId="0" applyBorder="1" applyAlignment="1" applyProtection="1">
      <alignment horizontal="right" wrapText="1"/>
      <protection locked="0"/>
    </xf>
    <xf numFmtId="3" fontId="0" fillId="0" borderId="68" xfId="0" applyNumberFormat="1" applyBorder="1" applyProtection="1">
      <protection locked="0"/>
    </xf>
    <xf numFmtId="3" fontId="0" fillId="22" borderId="68" xfId="0" applyNumberFormat="1" applyFill="1" applyBorder="1" applyProtection="1">
      <protection locked="0"/>
    </xf>
    <xf numFmtId="9" fontId="0" fillId="9" borderId="68" xfId="8" applyFont="1" applyFill="1" applyBorder="1" applyProtection="1">
      <protection locked="0"/>
    </xf>
    <xf numFmtId="9" fontId="0" fillId="23" borderId="68" xfId="8" applyFont="1" applyFill="1" applyBorder="1" applyProtection="1">
      <protection locked="0"/>
    </xf>
    <xf numFmtId="9" fontId="0" fillId="22" borderId="68" xfId="8" applyFont="1" applyFill="1" applyBorder="1" applyProtection="1">
      <protection locked="0"/>
    </xf>
    <xf numFmtId="9" fontId="0" fillId="0" borderId="68" xfId="8" applyFont="1" applyBorder="1" applyProtection="1">
      <protection locked="0"/>
    </xf>
    <xf numFmtId="0" fontId="0" fillId="9" borderId="185" xfId="0" applyFill="1" applyBorder="1" applyAlignment="1" applyProtection="1">
      <alignment horizontal="right" wrapText="1"/>
      <protection locked="0"/>
    </xf>
    <xf numFmtId="9" fontId="0" fillId="9" borderId="185" xfId="8" applyFont="1" applyFill="1" applyBorder="1" applyProtection="1">
      <protection locked="0"/>
    </xf>
    <xf numFmtId="0" fontId="0" fillId="23" borderId="185" xfId="0" applyFill="1" applyBorder="1" applyAlignment="1" applyProtection="1">
      <alignment horizontal="right" wrapText="1"/>
      <protection locked="0"/>
    </xf>
    <xf numFmtId="9" fontId="0" fillId="23" borderId="185" xfId="8" applyFont="1" applyFill="1" applyBorder="1" applyProtection="1">
      <protection locked="0"/>
    </xf>
    <xf numFmtId="0" fontId="0" fillId="0" borderId="25" xfId="0" applyBorder="1" applyAlignment="1" applyProtection="1">
      <alignment horizontal="center" wrapText="1"/>
      <protection locked="0"/>
    </xf>
    <xf numFmtId="0" fontId="0" fillId="0" borderId="60" xfId="0" applyBorder="1" applyAlignment="1" applyProtection="1">
      <alignment horizontal="center" wrapText="1"/>
      <protection locked="0"/>
    </xf>
    <xf numFmtId="0" fontId="0" fillId="22" borderId="25" xfId="0" applyFill="1" applyBorder="1" applyAlignment="1" applyProtection="1">
      <alignment horizontal="center" wrapText="1"/>
      <protection locked="0"/>
    </xf>
    <xf numFmtId="0" fontId="0" fillId="22" borderId="60" xfId="0" applyFill="1" applyBorder="1" applyAlignment="1" applyProtection="1">
      <alignment horizontal="center" wrapText="1"/>
      <protection locked="0"/>
    </xf>
    <xf numFmtId="0" fontId="0" fillId="9" borderId="68" xfId="0" applyFill="1" applyBorder="1" applyProtection="1">
      <protection locked="0"/>
    </xf>
    <xf numFmtId="0" fontId="0" fillId="23" borderId="68" xfId="0" applyFill="1" applyBorder="1" applyProtection="1">
      <protection locked="0"/>
    </xf>
    <xf numFmtId="0" fontId="0" fillId="0" borderId="68" xfId="0" applyBorder="1" applyProtection="1">
      <protection locked="0"/>
    </xf>
    <xf numFmtId="0" fontId="0" fillId="21" borderId="68" xfId="0" applyFill="1" applyBorder="1" applyProtection="1">
      <protection locked="0"/>
    </xf>
    <xf numFmtId="0" fontId="0" fillId="9" borderId="185" xfId="0" applyFill="1" applyBorder="1" applyProtection="1">
      <protection locked="0"/>
    </xf>
    <xf numFmtId="0" fontId="0" fillId="21" borderId="185" xfId="0" applyFill="1" applyBorder="1" applyProtection="1">
      <protection locked="0"/>
    </xf>
    <xf numFmtId="0" fontId="0" fillId="23" borderId="185" xfId="0" applyFill="1" applyBorder="1" applyProtection="1">
      <protection locked="0"/>
    </xf>
    <xf numFmtId="0" fontId="34" fillId="17" borderId="162" xfId="0" applyNumberFormat="1" applyFont="1" applyFill="1" applyBorder="1" applyAlignment="1" applyProtection="1">
      <alignment horizontal="left" vertical="top" wrapText="1"/>
    </xf>
    <xf numFmtId="0" fontId="54" fillId="17" borderId="162" xfId="0" applyNumberFormat="1" applyFont="1" applyFill="1" applyBorder="1" applyAlignment="1" applyProtection="1">
      <alignment horizontal="left" vertical="top" wrapText="1"/>
    </xf>
    <xf numFmtId="3" fontId="54" fillId="17" borderId="165" xfId="0" applyNumberFormat="1" applyFont="1" applyFill="1" applyBorder="1" applyAlignment="1" applyProtection="1">
      <alignment horizontal="left" vertical="center" wrapText="1"/>
    </xf>
    <xf numFmtId="3" fontId="32" fillId="0" borderId="8" xfId="0" applyNumberFormat="1" applyFont="1" applyFill="1" applyBorder="1" applyAlignment="1" applyProtection="1">
      <alignment horizontal="right" vertical="center" wrapText="1"/>
      <protection locked="0"/>
    </xf>
    <xf numFmtId="0" fontId="4" fillId="7" borderId="154" xfId="0" applyFont="1" applyFill="1" applyBorder="1" applyAlignment="1" applyProtection="1">
      <alignment horizontal="left" vertical="center" wrapText="1"/>
    </xf>
    <xf numFmtId="0" fontId="4" fillId="7" borderId="217" xfId="0" applyFont="1" applyFill="1" applyBorder="1" applyAlignment="1" applyProtection="1">
      <alignment horizontal="left" vertical="center" wrapText="1"/>
    </xf>
    <xf numFmtId="3" fontId="32" fillId="0" borderId="64" xfId="0" applyNumberFormat="1" applyFont="1" applyFill="1" applyBorder="1" applyAlignment="1" applyProtection="1">
      <alignment horizontal="right" vertical="center" wrapText="1"/>
      <protection locked="0"/>
    </xf>
    <xf numFmtId="0" fontId="9" fillId="0" borderId="25" xfId="0" applyFont="1" applyFill="1" applyBorder="1" applyAlignment="1" applyProtection="1">
      <alignment horizontal="center" vertical="center" wrapText="1"/>
    </xf>
    <xf numFmtId="3" fontId="34" fillId="17" borderId="8" xfId="0" applyNumberFormat="1" applyFont="1" applyFill="1" applyBorder="1" applyAlignment="1" applyProtection="1">
      <alignment vertical="center" wrapText="1"/>
    </xf>
    <xf numFmtId="0" fontId="46" fillId="0" borderId="43" xfId="0" applyFont="1" applyFill="1" applyBorder="1" applyAlignment="1" applyProtection="1">
      <alignment horizontal="left" vertical="center" wrapText="1"/>
    </xf>
    <xf numFmtId="0" fontId="25" fillId="17" borderId="8" xfId="0" quotePrefix="1" applyFont="1" applyFill="1" applyBorder="1" applyAlignment="1" applyProtection="1">
      <alignment horizontal="center" vertical="center" wrapText="1"/>
    </xf>
    <xf numFmtId="0" fontId="25" fillId="17" borderId="6" xfId="0" quotePrefix="1" applyFont="1" applyFill="1" applyBorder="1" applyAlignment="1" applyProtection="1">
      <alignment horizontal="center" vertical="center" wrapText="1"/>
    </xf>
    <xf numFmtId="3" fontId="34" fillId="17" borderId="6" xfId="0" applyNumberFormat="1" applyFont="1" applyFill="1" applyBorder="1" applyAlignment="1" applyProtection="1">
      <alignment vertical="center" wrapText="1"/>
    </xf>
    <xf numFmtId="3" fontId="32" fillId="12" borderId="8" xfId="0" applyNumberFormat="1" applyFont="1" applyFill="1" applyBorder="1" applyAlignment="1" applyProtection="1">
      <alignment horizontal="right" vertical="center" wrapText="1"/>
      <protection locked="0"/>
    </xf>
    <xf numFmtId="0" fontId="9" fillId="0" borderId="29" xfId="0" applyFont="1" applyFill="1" applyBorder="1" applyAlignment="1" applyProtection="1">
      <alignment horizontal="center" vertical="center" wrapText="1"/>
    </xf>
    <xf numFmtId="3" fontId="34" fillId="17" borderId="22" xfId="0" applyNumberFormat="1" applyFont="1" applyFill="1" applyBorder="1" applyAlignment="1" applyProtection="1">
      <alignment vertical="center" wrapText="1"/>
    </xf>
    <xf numFmtId="0" fontId="32" fillId="9" borderId="105" xfId="0" applyFont="1" applyFill="1" applyBorder="1" applyAlignment="1" applyProtection="1">
      <alignment horizontal="center" wrapText="1"/>
    </xf>
    <xf numFmtId="0" fontId="32" fillId="9" borderId="131" xfId="0" applyFont="1" applyFill="1" applyBorder="1" applyAlignment="1" applyProtection="1">
      <alignment horizontal="center" wrapText="1"/>
    </xf>
    <xf numFmtId="0" fontId="32" fillId="9" borderId="193" xfId="0" applyFont="1" applyFill="1" applyBorder="1" applyAlignment="1" applyProtection="1">
      <alignment horizontal="center" wrapText="1"/>
    </xf>
    <xf numFmtId="0" fontId="32" fillId="7" borderId="154" xfId="0" applyFont="1" applyFill="1" applyBorder="1" applyAlignment="1" applyProtection="1">
      <alignment horizontal="left" vertical="top" wrapText="1"/>
    </xf>
    <xf numFmtId="167" fontId="0" fillId="9" borderId="94" xfId="0" applyNumberFormat="1" applyFill="1" applyBorder="1" applyAlignment="1" applyProtection="1">
      <alignment horizontal="right" vertical="center"/>
    </xf>
    <xf numFmtId="167" fontId="0" fillId="9" borderId="136" xfId="0" applyNumberFormat="1" applyFill="1" applyBorder="1" applyAlignment="1" applyProtection="1">
      <alignment horizontal="right" vertical="center"/>
    </xf>
    <xf numFmtId="167" fontId="0" fillId="9" borderId="142" xfId="0" applyNumberFormat="1" applyFill="1" applyBorder="1" applyAlignment="1" applyProtection="1">
      <alignment horizontal="right" vertical="center"/>
    </xf>
    <xf numFmtId="0" fontId="4" fillId="7" borderId="217" xfId="0" applyFont="1" applyFill="1" applyBorder="1" applyAlignment="1" applyProtection="1">
      <alignment horizontal="left" vertical="center"/>
    </xf>
    <xf numFmtId="0" fontId="0" fillId="9" borderId="8" xfId="0" applyFill="1" applyBorder="1" applyAlignment="1" applyProtection="1">
      <alignment horizontal="left" vertical="center"/>
    </xf>
    <xf numFmtId="0" fontId="0" fillId="9" borderId="10" xfId="0" applyFill="1" applyBorder="1" applyAlignment="1" applyProtection="1">
      <alignment horizontal="left" vertical="center"/>
    </xf>
    <xf numFmtId="0" fontId="4" fillId="7" borderId="6" xfId="0" applyFont="1" applyFill="1" applyBorder="1" applyAlignment="1" applyProtection="1">
      <alignment horizontal="left" vertical="center"/>
    </xf>
    <xf numFmtId="0" fontId="32" fillId="7" borderId="6" xfId="0" applyFont="1" applyFill="1" applyBorder="1" applyAlignment="1" applyProtection="1">
      <alignment horizontal="left" vertical="top" wrapText="1"/>
    </xf>
    <xf numFmtId="0" fontId="0" fillId="9" borderId="145" xfId="0" applyFill="1" applyBorder="1" applyAlignment="1" applyProtection="1">
      <alignment horizontal="left" vertical="center"/>
    </xf>
    <xf numFmtId="0" fontId="4" fillId="7" borderId="154" xfId="0" applyFont="1" applyFill="1" applyBorder="1" applyAlignment="1" applyProtection="1">
      <alignment horizontal="left" vertical="center"/>
    </xf>
    <xf numFmtId="0" fontId="0" fillId="9" borderId="94" xfId="0" applyFill="1" applyBorder="1" applyAlignment="1" applyProtection="1">
      <alignment horizontal="left" vertical="center"/>
    </xf>
    <xf numFmtId="0" fontId="0" fillId="9" borderId="136" xfId="0" applyFill="1" applyBorder="1" applyAlignment="1" applyProtection="1">
      <alignment horizontal="left" vertical="center"/>
    </xf>
    <xf numFmtId="0" fontId="4" fillId="7" borderId="93" xfId="0" applyFont="1" applyFill="1" applyBorder="1" applyAlignment="1" applyProtection="1">
      <alignment horizontal="left" vertical="center"/>
    </xf>
    <xf numFmtId="0" fontId="0" fillId="9" borderId="142" xfId="0" applyFill="1" applyBorder="1" applyAlignment="1" applyProtection="1">
      <alignment horizontal="left" vertical="center"/>
    </xf>
    <xf numFmtId="0" fontId="4" fillId="7" borderId="191" xfId="0" applyFont="1" applyFill="1" applyBorder="1" applyAlignment="1" applyProtection="1">
      <alignment horizontal="left" vertical="center"/>
    </xf>
    <xf numFmtId="0" fontId="0" fillId="9" borderId="133" xfId="0" applyFill="1" applyBorder="1" applyAlignment="1" applyProtection="1">
      <alignment horizontal="left" vertical="center"/>
    </xf>
    <xf numFmtId="0" fontId="0" fillId="9" borderId="134" xfId="0" applyFill="1" applyBorder="1" applyAlignment="1" applyProtection="1">
      <alignment horizontal="left" vertical="center"/>
    </xf>
    <xf numFmtId="0" fontId="4" fillId="7" borderId="140" xfId="0" applyFont="1" applyFill="1" applyBorder="1" applyAlignment="1" applyProtection="1">
      <alignment horizontal="left" vertical="center"/>
    </xf>
    <xf numFmtId="0" fontId="0" fillId="9" borderId="194" xfId="0" applyFill="1" applyBorder="1" applyAlignment="1" applyProtection="1">
      <alignment horizontal="left" vertical="center"/>
    </xf>
    <xf numFmtId="0" fontId="0" fillId="9" borderId="141" xfId="0" applyFill="1" applyBorder="1" applyAlignment="1" applyProtection="1">
      <alignment horizontal="left" vertical="center"/>
    </xf>
    <xf numFmtId="0" fontId="33" fillId="0" borderId="121" xfId="0" applyFont="1" applyBorder="1" applyAlignment="1" applyProtection="1">
      <alignment vertical="top"/>
    </xf>
    <xf numFmtId="0" fontId="32" fillId="7" borderId="93" xfId="0" applyFont="1" applyFill="1" applyBorder="1" applyAlignment="1" applyProtection="1">
      <alignment horizontal="left" vertical="top" wrapText="1"/>
    </xf>
    <xf numFmtId="0" fontId="68" fillId="0" borderId="0" xfId="0" applyFont="1"/>
    <xf numFmtId="0" fontId="32" fillId="9" borderId="113" xfId="0" applyFont="1" applyFill="1" applyBorder="1" applyAlignment="1" applyProtection="1">
      <alignment horizontal="center" wrapText="1"/>
    </xf>
    <xf numFmtId="167" fontId="0" fillId="9" borderId="133" xfId="0" applyNumberFormat="1" applyFill="1" applyBorder="1" applyAlignment="1" applyProtection="1">
      <alignment horizontal="right" vertical="center"/>
    </xf>
    <xf numFmtId="167" fontId="0" fillId="9" borderId="134" xfId="0" applyNumberFormat="1" applyFill="1" applyBorder="1" applyAlignment="1" applyProtection="1">
      <alignment horizontal="right" vertical="center"/>
    </xf>
    <xf numFmtId="0" fontId="32" fillId="7" borderId="62" xfId="0" applyFont="1" applyFill="1" applyBorder="1" applyAlignment="1" applyProtection="1">
      <alignment horizontal="left" vertical="top" wrapText="1"/>
    </xf>
    <xf numFmtId="167" fontId="0" fillId="9" borderId="141" xfId="0" applyNumberFormat="1" applyFill="1" applyBorder="1" applyAlignment="1" applyProtection="1">
      <alignment horizontal="right" vertical="center"/>
    </xf>
    <xf numFmtId="0" fontId="32" fillId="9" borderId="66" xfId="0" applyFont="1" applyFill="1" applyBorder="1" applyAlignment="1" applyProtection="1">
      <alignment horizontal="center" wrapText="1"/>
    </xf>
    <xf numFmtId="167" fontId="0" fillId="9" borderId="22" xfId="0" applyNumberFormat="1" applyFill="1" applyBorder="1" applyAlignment="1" applyProtection="1">
      <alignment horizontal="right" vertical="center"/>
    </xf>
    <xf numFmtId="167" fontId="0" fillId="9" borderId="48" xfId="0" applyNumberFormat="1" applyFill="1" applyBorder="1" applyAlignment="1" applyProtection="1">
      <alignment horizontal="right" vertical="center"/>
    </xf>
    <xf numFmtId="0" fontId="32" fillId="7" borderId="21" xfId="0" applyFont="1" applyFill="1" applyBorder="1" applyAlignment="1" applyProtection="1">
      <alignment horizontal="left" vertical="top" wrapText="1"/>
    </xf>
    <xf numFmtId="167" fontId="0" fillId="9" borderId="24" xfId="0" applyNumberFormat="1" applyFill="1" applyBorder="1" applyAlignment="1" applyProtection="1">
      <alignment horizontal="right" vertical="center"/>
    </xf>
    <xf numFmtId="0" fontId="32" fillId="22" borderId="120" xfId="0" applyFont="1" applyFill="1" applyBorder="1" applyAlignment="1" applyProtection="1">
      <alignment horizontal="center" vertical="center"/>
    </xf>
    <xf numFmtId="3" fontId="1" fillId="22" borderId="75" xfId="0" applyNumberFormat="1" applyFont="1" applyFill="1" applyBorder="1" applyAlignment="1" applyProtection="1">
      <alignment horizontal="right" vertical="center"/>
    </xf>
    <xf numFmtId="0" fontId="32" fillId="23" borderId="120" xfId="0" applyFont="1" applyFill="1" applyBorder="1" applyAlignment="1" applyProtection="1">
      <alignment horizontal="center" vertical="center"/>
    </xf>
    <xf numFmtId="3" fontId="1" fillId="23" borderId="75" xfId="0" applyNumberFormat="1" applyFont="1" applyFill="1" applyBorder="1" applyAlignment="1" applyProtection="1">
      <alignment horizontal="right" vertical="center"/>
    </xf>
    <xf numFmtId="167" fontId="0" fillId="14" borderId="94" xfId="0" applyNumberFormat="1" applyFill="1" applyBorder="1" applyAlignment="1" applyProtection="1">
      <alignment horizontal="right" vertical="center"/>
    </xf>
    <xf numFmtId="167" fontId="0" fillId="14" borderId="136" xfId="0" applyNumberFormat="1" applyFill="1" applyBorder="1" applyAlignment="1" applyProtection="1">
      <alignment horizontal="right" vertical="center"/>
    </xf>
    <xf numFmtId="167" fontId="0" fillId="14" borderId="142" xfId="0" applyNumberFormat="1" applyFill="1" applyBorder="1" applyAlignment="1" applyProtection="1">
      <alignment horizontal="right" vertical="center"/>
    </xf>
    <xf numFmtId="0" fontId="4" fillId="7" borderId="92" xfId="0" applyFont="1" applyFill="1" applyBorder="1" applyAlignment="1" applyProtection="1">
      <alignment horizontal="left" vertical="center"/>
    </xf>
    <xf numFmtId="0" fontId="0" fillId="14" borderId="42" xfId="0" applyFill="1" applyBorder="1" applyAlignment="1" applyProtection="1">
      <alignment horizontal="left" vertical="center"/>
    </xf>
    <xf numFmtId="0" fontId="0" fillId="14" borderId="78" xfId="0" applyFill="1" applyBorder="1" applyAlignment="1" applyProtection="1">
      <alignment horizontal="left" vertical="center"/>
    </xf>
    <xf numFmtId="0" fontId="4" fillId="7" borderId="77" xfId="0" applyFont="1" applyFill="1" applyBorder="1" applyAlignment="1" applyProtection="1">
      <alignment horizontal="left" vertical="center"/>
    </xf>
    <xf numFmtId="0" fontId="0" fillId="14" borderId="168" xfId="0" applyFill="1" applyBorder="1" applyAlignment="1" applyProtection="1">
      <alignment horizontal="left" vertical="center"/>
    </xf>
    <xf numFmtId="167" fontId="0" fillId="14" borderId="22" xfId="0" applyNumberFormat="1" applyFill="1" applyBorder="1" applyAlignment="1" applyProtection="1">
      <alignment horizontal="right" vertical="center"/>
    </xf>
    <xf numFmtId="167" fontId="0" fillId="14" borderId="48" xfId="0" applyNumberFormat="1" applyFill="1" applyBorder="1" applyAlignment="1" applyProtection="1">
      <alignment horizontal="right" vertical="center"/>
    </xf>
    <xf numFmtId="167" fontId="0" fillId="14" borderId="24" xfId="0" applyNumberFormat="1" applyFill="1" applyBorder="1" applyAlignment="1" applyProtection="1">
      <alignment horizontal="right" vertical="center"/>
    </xf>
    <xf numFmtId="0" fontId="32" fillId="14" borderId="105" xfId="0" applyFont="1" applyFill="1" applyBorder="1" applyAlignment="1" applyProtection="1">
      <alignment horizontal="center" wrapText="1"/>
    </xf>
    <xf numFmtId="0" fontId="32" fillId="14" borderId="131" xfId="0" applyFont="1" applyFill="1" applyBorder="1" applyAlignment="1" applyProtection="1">
      <alignment horizontal="center" wrapText="1"/>
    </xf>
    <xf numFmtId="0" fontId="32" fillId="14" borderId="193" xfId="0" applyFont="1" applyFill="1" applyBorder="1" applyAlignment="1" applyProtection="1">
      <alignment horizontal="center" wrapText="1"/>
    </xf>
    <xf numFmtId="0" fontId="32" fillId="14" borderId="113" xfId="0" applyFont="1" applyFill="1" applyBorder="1" applyAlignment="1" applyProtection="1">
      <alignment horizontal="center" wrapText="1"/>
    </xf>
    <xf numFmtId="0" fontId="32" fillId="14" borderId="66" xfId="0" applyFont="1" applyFill="1" applyBorder="1" applyAlignment="1" applyProtection="1">
      <alignment horizontal="center" wrapText="1"/>
    </xf>
    <xf numFmtId="0" fontId="25" fillId="0" borderId="26" xfId="0" quotePrefix="1" applyFont="1" applyFill="1" applyBorder="1" applyAlignment="1" applyProtection="1">
      <alignment horizontal="center" vertical="center" wrapText="1"/>
    </xf>
    <xf numFmtId="0" fontId="32" fillId="13" borderId="105" xfId="0" applyFont="1" applyFill="1" applyBorder="1" applyAlignment="1" applyProtection="1">
      <alignment horizontal="center" wrapText="1"/>
    </xf>
    <xf numFmtId="0" fontId="32" fillId="13" borderId="131" xfId="0" applyFont="1" applyFill="1" applyBorder="1" applyAlignment="1" applyProtection="1">
      <alignment horizontal="center" wrapText="1"/>
    </xf>
    <xf numFmtId="0" fontId="32" fillId="13" borderId="193" xfId="0" applyFont="1" applyFill="1" applyBorder="1" applyAlignment="1" applyProtection="1">
      <alignment horizontal="center" wrapText="1"/>
    </xf>
    <xf numFmtId="0" fontId="32" fillId="13" borderId="113" xfId="0" applyFont="1" applyFill="1" applyBorder="1" applyAlignment="1" applyProtection="1">
      <alignment horizontal="center" wrapText="1"/>
    </xf>
    <xf numFmtId="0" fontId="32" fillId="13" borderId="66" xfId="0" applyFont="1" applyFill="1" applyBorder="1" applyAlignment="1" applyProtection="1">
      <alignment horizontal="center" wrapText="1"/>
    </xf>
    <xf numFmtId="0" fontId="0" fillId="13" borderId="133" xfId="0" applyFill="1" applyBorder="1" applyAlignment="1" applyProtection="1">
      <alignment horizontal="left" vertical="center"/>
    </xf>
    <xf numFmtId="167" fontId="0" fillId="13" borderId="22" xfId="0" applyNumberFormat="1" applyFill="1" applyBorder="1" applyAlignment="1" applyProtection="1">
      <alignment horizontal="right" vertical="center"/>
    </xf>
    <xf numFmtId="167" fontId="0" fillId="13" borderId="94" xfId="0" applyNumberFormat="1" applyFill="1" applyBorder="1" applyAlignment="1" applyProtection="1">
      <alignment horizontal="right" vertical="center"/>
    </xf>
    <xf numFmtId="167" fontId="0" fillId="13" borderId="133" xfId="0" applyNumberFormat="1" applyFill="1" applyBorder="1" applyAlignment="1" applyProtection="1">
      <alignment horizontal="right" vertical="center"/>
    </xf>
    <xf numFmtId="0" fontId="0" fillId="13" borderId="134" xfId="0" applyFill="1" applyBorder="1" applyAlignment="1" applyProtection="1">
      <alignment horizontal="left" vertical="center"/>
    </xf>
    <xf numFmtId="167" fontId="0" fillId="13" borderId="48" xfId="0" applyNumberFormat="1" applyFill="1" applyBorder="1" applyAlignment="1" applyProtection="1">
      <alignment horizontal="right" vertical="center"/>
    </xf>
    <xf numFmtId="167" fontId="0" fillId="13" borderId="136" xfId="0" applyNumberFormat="1" applyFill="1" applyBorder="1" applyAlignment="1" applyProtection="1">
      <alignment horizontal="right" vertical="center"/>
    </xf>
    <xf numFmtId="167" fontId="0" fillId="13" borderId="134" xfId="0" applyNumberFormat="1" applyFill="1" applyBorder="1" applyAlignment="1" applyProtection="1">
      <alignment horizontal="right" vertical="center"/>
    </xf>
    <xf numFmtId="0" fontId="0" fillId="13" borderId="141" xfId="0" applyFill="1" applyBorder="1" applyAlignment="1" applyProtection="1">
      <alignment horizontal="left" vertical="center"/>
    </xf>
    <xf numFmtId="167" fontId="0" fillId="13" borderId="24" xfId="0" applyNumberFormat="1" applyFill="1" applyBorder="1" applyAlignment="1" applyProtection="1">
      <alignment horizontal="right" vertical="center"/>
    </xf>
    <xf numFmtId="167" fontId="0" fillId="13" borderId="142" xfId="0" applyNumberFormat="1" applyFill="1" applyBorder="1" applyAlignment="1" applyProtection="1">
      <alignment horizontal="right" vertical="center"/>
    </xf>
    <xf numFmtId="167" fontId="0" fillId="13" borderId="141" xfId="0" applyNumberFormat="1" applyFill="1" applyBorder="1" applyAlignment="1" applyProtection="1">
      <alignment horizontal="right" vertical="center"/>
    </xf>
    <xf numFmtId="167" fontId="0" fillId="13" borderId="57" xfId="0" applyNumberFormat="1" applyFill="1" applyBorder="1" applyAlignment="1" applyProtection="1">
      <alignment horizontal="right" vertical="center"/>
    </xf>
    <xf numFmtId="167" fontId="0" fillId="13" borderId="58" xfId="0" applyNumberFormat="1" applyFill="1" applyBorder="1" applyAlignment="1" applyProtection="1">
      <alignment horizontal="right" vertical="center"/>
    </xf>
    <xf numFmtId="167" fontId="0" fillId="13" borderId="95" xfId="0" applyNumberFormat="1" applyFill="1" applyBorder="1" applyAlignment="1" applyProtection="1">
      <alignment horizontal="right" vertical="center"/>
    </xf>
    <xf numFmtId="167" fontId="0" fillId="13" borderId="194" xfId="0" applyNumberFormat="1" applyFill="1" applyBorder="1" applyAlignment="1" applyProtection="1">
      <alignment horizontal="right" vertical="center"/>
    </xf>
    <xf numFmtId="0" fontId="9" fillId="0" borderId="0" xfId="0" applyFont="1" applyFill="1" applyBorder="1" applyAlignment="1" applyProtection="1">
      <alignment horizontal="center" vertical="center" wrapText="1"/>
    </xf>
    <xf numFmtId="0" fontId="32" fillId="12" borderId="105" xfId="0" applyFont="1" applyFill="1" applyBorder="1" applyAlignment="1" applyProtection="1">
      <alignment horizontal="center" wrapText="1"/>
    </xf>
    <xf numFmtId="0" fontId="32" fillId="12" borderId="131" xfId="0" applyFont="1" applyFill="1" applyBorder="1" applyAlignment="1" applyProtection="1">
      <alignment horizontal="center" wrapText="1"/>
    </xf>
    <xf numFmtId="0" fontId="32" fillId="12" borderId="193" xfId="0" applyFont="1" applyFill="1" applyBorder="1" applyAlignment="1" applyProtection="1">
      <alignment horizontal="center" wrapText="1"/>
    </xf>
    <xf numFmtId="0" fontId="32" fillId="12" borderId="66" xfId="0" applyFont="1" applyFill="1" applyBorder="1" applyAlignment="1" applyProtection="1">
      <alignment horizontal="center" wrapText="1"/>
    </xf>
    <xf numFmtId="0" fontId="32" fillId="12" borderId="113" xfId="0" applyFont="1" applyFill="1" applyBorder="1" applyAlignment="1" applyProtection="1">
      <alignment horizontal="center" wrapText="1"/>
    </xf>
    <xf numFmtId="0" fontId="0" fillId="12" borderId="42" xfId="0" applyFill="1" applyBorder="1" applyAlignment="1" applyProtection="1">
      <alignment horizontal="left" vertical="center"/>
    </xf>
    <xf numFmtId="167" fontId="0" fillId="12" borderId="94" xfId="0" applyNumberFormat="1" applyFill="1" applyBorder="1" applyAlignment="1" applyProtection="1">
      <alignment horizontal="right" vertical="center"/>
    </xf>
    <xf numFmtId="167" fontId="0" fillId="12" borderId="22" xfId="0" applyNumberFormat="1" applyFill="1" applyBorder="1" applyAlignment="1" applyProtection="1">
      <alignment horizontal="right" vertical="center"/>
    </xf>
    <xf numFmtId="0" fontId="0" fillId="12" borderId="78" xfId="0" applyFill="1" applyBorder="1" applyAlignment="1" applyProtection="1">
      <alignment horizontal="left" vertical="center"/>
    </xf>
    <xf numFmtId="167" fontId="0" fillId="12" borderId="136" xfId="0" applyNumberFormat="1" applyFill="1" applyBorder="1" applyAlignment="1" applyProtection="1">
      <alignment horizontal="right" vertical="center"/>
    </xf>
    <xf numFmtId="167" fontId="0" fillId="12" borderId="48" xfId="0" applyNumberFormat="1" applyFill="1" applyBorder="1" applyAlignment="1" applyProtection="1">
      <alignment horizontal="right" vertical="center"/>
    </xf>
    <xf numFmtId="0" fontId="0" fillId="12" borderId="168" xfId="0" applyFill="1" applyBorder="1" applyAlignment="1" applyProtection="1">
      <alignment horizontal="left" vertical="center"/>
    </xf>
    <xf numFmtId="167" fontId="0" fillId="12" borderId="142" xfId="0" applyNumberFormat="1" applyFill="1" applyBorder="1" applyAlignment="1" applyProtection="1">
      <alignment horizontal="right" vertical="center"/>
    </xf>
    <xf numFmtId="167" fontId="0" fillId="12" borderId="24" xfId="0" applyNumberFormat="1" applyFill="1" applyBorder="1" applyAlignment="1" applyProtection="1">
      <alignment horizontal="right" vertical="center"/>
    </xf>
    <xf numFmtId="0" fontId="32" fillId="10" borderId="105" xfId="0" applyFont="1" applyFill="1" applyBorder="1" applyAlignment="1" applyProtection="1">
      <alignment horizontal="center" wrapText="1"/>
    </xf>
    <xf numFmtId="0" fontId="32" fillId="10" borderId="131" xfId="0" applyFont="1" applyFill="1" applyBorder="1" applyAlignment="1" applyProtection="1">
      <alignment horizontal="center" wrapText="1"/>
    </xf>
    <xf numFmtId="0" fontId="32" fillId="10" borderId="193" xfId="0" applyFont="1" applyFill="1" applyBorder="1" applyAlignment="1" applyProtection="1">
      <alignment horizontal="center" wrapText="1"/>
    </xf>
    <xf numFmtId="0" fontId="32" fillId="10" borderId="66" xfId="0" applyFont="1" applyFill="1" applyBorder="1" applyAlignment="1" applyProtection="1">
      <alignment horizontal="center" wrapText="1"/>
    </xf>
    <xf numFmtId="0" fontId="32" fillId="10" borderId="113" xfId="0" applyFont="1" applyFill="1" applyBorder="1" applyAlignment="1" applyProtection="1">
      <alignment horizontal="center" wrapText="1"/>
    </xf>
    <xf numFmtId="167" fontId="0" fillId="10" borderId="94" xfId="0" applyNumberFormat="1" applyFill="1" applyBorder="1" applyAlignment="1" applyProtection="1">
      <alignment horizontal="right" vertical="center"/>
    </xf>
    <xf numFmtId="167" fontId="0" fillId="10" borderId="22" xfId="0" applyNumberFormat="1" applyFill="1" applyBorder="1" applyAlignment="1" applyProtection="1">
      <alignment horizontal="right" vertical="center"/>
    </xf>
    <xf numFmtId="167" fontId="0" fillId="10" borderId="136" xfId="0" applyNumberFormat="1" applyFill="1" applyBorder="1" applyAlignment="1" applyProtection="1">
      <alignment horizontal="right" vertical="center"/>
    </xf>
    <xf numFmtId="167" fontId="0" fillId="10" borderId="48" xfId="0" applyNumberFormat="1" applyFill="1" applyBorder="1" applyAlignment="1" applyProtection="1">
      <alignment horizontal="right" vertical="center"/>
    </xf>
    <xf numFmtId="167" fontId="0" fillId="10" borderId="142" xfId="0" applyNumberFormat="1" applyFill="1" applyBorder="1" applyAlignment="1" applyProtection="1">
      <alignment horizontal="right" vertical="center"/>
    </xf>
    <xf numFmtId="167" fontId="0" fillId="10" borderId="24" xfId="0" applyNumberFormat="1" applyFill="1" applyBorder="1" applyAlignment="1" applyProtection="1">
      <alignment horizontal="right" vertical="center"/>
    </xf>
    <xf numFmtId="0" fontId="0" fillId="10" borderId="42" xfId="0" applyFill="1" applyBorder="1" applyAlignment="1" applyProtection="1">
      <alignment horizontal="left" vertical="center"/>
    </xf>
    <xf numFmtId="0" fontId="0" fillId="10" borderId="78" xfId="0" applyFill="1" applyBorder="1" applyAlignment="1" applyProtection="1">
      <alignment horizontal="left" vertical="center"/>
    </xf>
    <xf numFmtId="0" fontId="0" fillId="10" borderId="168" xfId="0" applyFill="1" applyBorder="1" applyAlignment="1" applyProtection="1">
      <alignment horizontal="left" vertical="center"/>
    </xf>
    <xf numFmtId="0" fontId="4" fillId="7" borderId="41" xfId="0" applyFont="1" applyFill="1" applyBorder="1" applyAlignment="1" applyProtection="1">
      <alignment horizontal="left" vertical="center"/>
    </xf>
    <xf numFmtId="0" fontId="32" fillId="0" borderId="157" xfId="0" applyFont="1" applyFill="1" applyBorder="1" applyAlignment="1" applyProtection="1">
      <alignment horizontal="center" vertical="center" wrapText="1"/>
      <protection locked="0"/>
    </xf>
    <xf numFmtId="0" fontId="32" fillId="0" borderId="161" xfId="0" applyFont="1" applyFill="1" applyBorder="1" applyAlignment="1" applyProtection="1">
      <alignment horizontal="center" vertical="center" wrapText="1"/>
      <protection locked="0"/>
    </xf>
    <xf numFmtId="0" fontId="11" fillId="11" borderId="205" xfId="0" applyFont="1" applyFill="1" applyBorder="1" applyAlignment="1" applyProtection="1">
      <alignment horizontal="center" vertical="center" wrapText="1"/>
    </xf>
    <xf numFmtId="0" fontId="11" fillId="12" borderId="211" xfId="0" applyFont="1" applyFill="1" applyBorder="1" applyAlignment="1" applyProtection="1">
      <alignment horizontal="center" vertical="center" wrapText="1"/>
    </xf>
    <xf numFmtId="0" fontId="0" fillId="9" borderId="178" xfId="0" applyFill="1" applyBorder="1" applyAlignment="1" applyProtection="1">
      <alignment wrapText="1"/>
      <protection locked="0"/>
    </xf>
    <xf numFmtId="3" fontId="0" fillId="9" borderId="25" xfId="0" quotePrefix="1" applyNumberFormat="1" applyFill="1" applyBorder="1" applyProtection="1">
      <protection locked="0"/>
    </xf>
    <xf numFmtId="0" fontId="0" fillId="0" borderId="121" xfId="0" applyBorder="1"/>
    <xf numFmtId="0" fontId="0" fillId="22" borderId="0" xfId="0" applyFill="1"/>
    <xf numFmtId="0" fontId="0" fillId="22" borderId="121" xfId="0" applyFill="1" applyBorder="1"/>
    <xf numFmtId="0" fontId="0" fillId="22" borderId="68" xfId="0" applyFill="1" applyBorder="1"/>
    <xf numFmtId="0" fontId="0" fillId="23" borderId="161" xfId="0" applyFill="1" applyBorder="1" applyAlignment="1" applyProtection="1">
      <alignment horizontal="right" wrapText="1"/>
      <protection locked="0"/>
    </xf>
    <xf numFmtId="0" fontId="0" fillId="22" borderId="28" xfId="0" applyFill="1" applyBorder="1" applyAlignment="1" applyProtection="1">
      <alignment horizontal="right"/>
      <protection locked="0"/>
    </xf>
    <xf numFmtId="0" fontId="29" fillId="22" borderId="185" xfId="0" applyFont="1" applyFill="1" applyBorder="1" applyProtection="1">
      <protection locked="0"/>
    </xf>
    <xf numFmtId="0" fontId="29" fillId="22" borderId="0" xfId="0" applyFont="1" applyFill="1"/>
    <xf numFmtId="0" fontId="0" fillId="23" borderId="0" xfId="0" applyFill="1"/>
    <xf numFmtId="0" fontId="0" fillId="23" borderId="121" xfId="0" applyFill="1" applyBorder="1"/>
    <xf numFmtId="0" fontId="29" fillId="23" borderId="0" xfId="0" applyFont="1" applyFill="1"/>
    <xf numFmtId="0" fontId="2" fillId="8" borderId="0" xfId="5" applyFont="1" applyFill="1" applyBorder="1" applyProtection="1"/>
    <xf numFmtId="0" fontId="1" fillId="8" borderId="0" xfId="5" applyFont="1" applyFill="1" applyBorder="1" applyAlignment="1" applyProtection="1">
      <alignment vertical="top"/>
    </xf>
    <xf numFmtId="0" fontId="10" fillId="8" borderId="0" xfId="5" applyFont="1" applyFill="1" applyBorder="1" applyAlignment="1" applyProtection="1">
      <alignment vertical="top"/>
    </xf>
    <xf numFmtId="0" fontId="32" fillId="0" borderId="0" xfId="0" applyFont="1" applyBorder="1" applyAlignment="1" applyProtection="1">
      <alignment horizontal="center" vertical="center"/>
    </xf>
    <xf numFmtId="3" fontId="32" fillId="0" borderId="0" xfId="0" applyNumberFormat="1" applyFont="1" applyFill="1" applyBorder="1" applyAlignment="1" applyProtection="1">
      <alignment horizontal="right" vertical="center"/>
      <protection locked="0"/>
    </xf>
    <xf numFmtId="10" fontId="1" fillId="5" borderId="70" xfId="0" applyNumberFormat="1" applyFont="1" applyFill="1" applyBorder="1" applyAlignment="1" applyProtection="1">
      <alignment horizontal="right" vertical="center"/>
    </xf>
    <xf numFmtId="10" fontId="1" fillId="0" borderId="30" xfId="0" applyNumberFormat="1" applyFont="1" applyFill="1" applyBorder="1" applyAlignment="1" applyProtection="1">
      <alignment horizontal="right" vertical="center"/>
      <protection locked="0"/>
    </xf>
    <xf numFmtId="10" fontId="1" fillId="9" borderId="30" xfId="0" applyNumberFormat="1" applyFont="1" applyFill="1" applyBorder="1" applyAlignment="1" applyProtection="1">
      <alignment horizontal="right" vertical="center"/>
    </xf>
    <xf numFmtId="10" fontId="1" fillId="0" borderId="6" xfId="0" applyNumberFormat="1" applyFont="1" applyFill="1" applyBorder="1" applyAlignment="1" applyProtection="1">
      <alignment horizontal="right" vertical="center"/>
      <protection locked="0"/>
    </xf>
    <xf numFmtId="10" fontId="1" fillId="0" borderId="127" xfId="0" applyNumberFormat="1" applyFont="1" applyFill="1" applyBorder="1" applyAlignment="1" applyProtection="1">
      <alignment horizontal="right" vertical="center"/>
      <protection locked="0"/>
    </xf>
    <xf numFmtId="10" fontId="1" fillId="0" borderId="93" xfId="0" applyNumberFormat="1" applyFont="1" applyFill="1" applyBorder="1" applyAlignment="1" applyProtection="1">
      <alignment horizontal="right" vertical="center"/>
      <protection locked="0"/>
    </xf>
    <xf numFmtId="10" fontId="1" fillId="0" borderId="14" xfId="0" applyNumberFormat="1" applyFont="1" applyFill="1" applyBorder="1" applyAlignment="1" applyProtection="1">
      <alignment horizontal="right" vertical="center"/>
      <protection locked="0"/>
    </xf>
    <xf numFmtId="10" fontId="1" fillId="0" borderId="27" xfId="0" applyNumberFormat="1" applyFont="1" applyFill="1" applyBorder="1" applyAlignment="1" applyProtection="1">
      <alignment horizontal="right" vertical="center"/>
      <protection locked="0"/>
    </xf>
    <xf numFmtId="10" fontId="1" fillId="0" borderId="63" xfId="0" applyNumberFormat="1" applyFont="1" applyFill="1" applyBorder="1" applyAlignment="1" applyProtection="1">
      <alignment horizontal="right" vertical="center"/>
      <protection locked="0"/>
    </xf>
    <xf numFmtId="10" fontId="1" fillId="0" borderId="31" xfId="0" applyNumberFormat="1" applyFont="1" applyFill="1" applyBorder="1" applyAlignment="1" applyProtection="1">
      <alignment horizontal="right" vertical="center"/>
      <protection locked="0"/>
    </xf>
    <xf numFmtId="10" fontId="32" fillId="0" borderId="68" xfId="0" applyNumberFormat="1" applyFont="1" applyFill="1" applyBorder="1" applyAlignment="1" applyProtection="1">
      <alignment horizontal="right" vertical="center"/>
    </xf>
    <xf numFmtId="10" fontId="32" fillId="0" borderId="70" xfId="0" applyNumberFormat="1" applyFont="1" applyFill="1" applyBorder="1" applyAlignment="1" applyProtection="1">
      <alignment horizontal="right" vertical="center"/>
      <protection locked="0"/>
    </xf>
    <xf numFmtId="10" fontId="32" fillId="0" borderId="30" xfId="0" applyNumberFormat="1" applyFont="1" applyFill="1" applyBorder="1" applyAlignment="1" applyProtection="1">
      <alignment horizontal="right" vertical="center"/>
      <protection locked="0"/>
    </xf>
    <xf numFmtId="10" fontId="32" fillId="0" borderId="31" xfId="0" applyNumberFormat="1" applyFont="1" applyFill="1" applyBorder="1" applyAlignment="1" applyProtection="1">
      <alignment horizontal="right" vertical="center"/>
      <protection locked="0"/>
    </xf>
    <xf numFmtId="10" fontId="32" fillId="0" borderId="27" xfId="0" applyNumberFormat="1" applyFont="1" applyFill="1" applyBorder="1" applyAlignment="1" applyProtection="1">
      <alignment horizontal="right" vertical="center"/>
      <protection locked="0"/>
    </xf>
    <xf numFmtId="10" fontId="32" fillId="0" borderId="22" xfId="0" applyNumberFormat="1" applyFont="1" applyFill="1" applyBorder="1" applyAlignment="1" applyProtection="1">
      <alignment horizontal="right" vertical="center"/>
      <protection locked="0"/>
    </xf>
    <xf numFmtId="10" fontId="34" fillId="0" borderId="30" xfId="0" applyNumberFormat="1" applyFont="1" applyFill="1" applyBorder="1" applyAlignment="1" applyProtection="1">
      <alignment horizontal="right" vertical="center"/>
      <protection locked="0"/>
    </xf>
    <xf numFmtId="10" fontId="1" fillId="0" borderId="32" xfId="8" applyNumberFormat="1" applyFont="1" applyFill="1" applyBorder="1" applyAlignment="1" applyProtection="1">
      <alignment horizontal="right" vertical="center"/>
      <protection locked="0"/>
    </xf>
    <xf numFmtId="10" fontId="1" fillId="0" borderId="32" xfId="0" applyNumberFormat="1" applyFont="1" applyFill="1" applyBorder="1" applyAlignment="1" applyProtection="1">
      <alignment horizontal="right" vertical="center"/>
      <protection locked="0"/>
    </xf>
    <xf numFmtId="10" fontId="32" fillId="0" borderId="0" xfId="0" applyNumberFormat="1" applyFont="1" applyFill="1" applyBorder="1" applyAlignment="1" applyProtection="1">
      <alignment horizontal="right" vertical="center"/>
    </xf>
    <xf numFmtId="10" fontId="1" fillId="5" borderId="0" xfId="0" applyNumberFormat="1" applyFont="1" applyFill="1" applyBorder="1" applyAlignment="1" applyProtection="1">
      <alignment horizontal="right" vertical="center"/>
    </xf>
    <xf numFmtId="10" fontId="1" fillId="0" borderId="0" xfId="0" applyNumberFormat="1" applyFont="1" applyFill="1" applyBorder="1" applyAlignment="1" applyProtection="1">
      <alignment horizontal="right" vertical="center"/>
      <protection locked="0"/>
    </xf>
    <xf numFmtId="10" fontId="32" fillId="0" borderId="0" xfId="0" applyNumberFormat="1" applyFont="1" applyFill="1" applyBorder="1" applyAlignment="1" applyProtection="1">
      <alignment horizontal="right" vertical="center"/>
      <protection locked="0"/>
    </xf>
    <xf numFmtId="10" fontId="34" fillId="0" borderId="0" xfId="0" applyNumberFormat="1" applyFont="1" applyFill="1" applyBorder="1" applyAlignment="1" applyProtection="1">
      <alignment horizontal="right" vertical="center"/>
      <protection locked="0"/>
    </xf>
    <xf numFmtId="0" fontId="46" fillId="0" borderId="0" xfId="0" applyFont="1" applyFill="1" applyBorder="1" applyAlignment="1" applyProtection="1">
      <alignment horizontal="center" vertical="center" wrapText="1"/>
      <protection locked="0"/>
    </xf>
    <xf numFmtId="3" fontId="32" fillId="12" borderId="55" xfId="0" applyNumberFormat="1" applyFont="1" applyFill="1" applyBorder="1" applyAlignment="1" applyProtection="1">
      <alignment horizontal="right" vertical="center"/>
      <protection locked="0"/>
    </xf>
    <xf numFmtId="3" fontId="32" fillId="12" borderId="81" xfId="0" applyNumberFormat="1" applyFont="1" applyFill="1" applyBorder="1" applyAlignment="1" applyProtection="1">
      <alignment horizontal="right" vertical="center"/>
      <protection locked="0"/>
    </xf>
    <xf numFmtId="0" fontId="45" fillId="12" borderId="26" xfId="0" applyFont="1" applyFill="1" applyBorder="1" applyAlignment="1" applyProtection="1">
      <alignment horizontal="left" vertical="center"/>
    </xf>
    <xf numFmtId="3" fontId="32" fillId="12" borderId="72" xfId="0" applyNumberFormat="1" applyFont="1" applyFill="1" applyBorder="1" applyAlignment="1" applyProtection="1">
      <alignment horizontal="right" vertical="center"/>
      <protection locked="0"/>
    </xf>
    <xf numFmtId="0" fontId="0" fillId="9" borderId="94" xfId="0" applyFill="1" applyBorder="1" applyAlignment="1" applyProtection="1">
      <alignment horizontal="right" vertical="center"/>
    </xf>
    <xf numFmtId="0" fontId="0" fillId="9" borderId="8" xfId="0" applyFill="1" applyBorder="1" applyAlignment="1" applyProtection="1">
      <alignment horizontal="right" vertical="center"/>
    </xf>
    <xf numFmtId="0" fontId="0" fillId="9" borderId="145" xfId="0" applyFill="1" applyBorder="1" applyAlignment="1" applyProtection="1">
      <alignment horizontal="right" vertical="center"/>
    </xf>
    <xf numFmtId="0" fontId="0" fillId="9" borderId="136" xfId="0" applyFill="1" applyBorder="1" applyAlignment="1" applyProtection="1">
      <alignment horizontal="right" vertical="center"/>
    </xf>
    <xf numFmtId="167" fontId="0" fillId="9" borderId="138" xfId="0" applyNumberFormat="1" applyFill="1" applyBorder="1" applyAlignment="1" applyProtection="1">
      <alignment horizontal="right" vertical="center"/>
    </xf>
    <xf numFmtId="3" fontId="34" fillId="0" borderId="0" xfId="0" applyNumberFormat="1" applyFont="1" applyFill="1" applyBorder="1" applyAlignment="1" applyProtection="1">
      <alignment vertical="center" wrapText="1"/>
    </xf>
    <xf numFmtId="3" fontId="32" fillId="0" borderId="0" xfId="0" applyNumberFormat="1" applyFont="1" applyFill="1" applyBorder="1" applyAlignment="1" applyProtection="1">
      <alignment horizontal="right" vertical="center" wrapText="1"/>
      <protection locked="0"/>
    </xf>
    <xf numFmtId="167" fontId="0" fillId="9" borderId="13" xfId="0" applyNumberFormat="1" applyFill="1" applyBorder="1" applyAlignment="1" applyProtection="1">
      <alignment horizontal="right" vertical="center"/>
    </xf>
    <xf numFmtId="167" fontId="0" fillId="14" borderId="50" xfId="0" applyNumberFormat="1" applyFill="1" applyBorder="1" applyAlignment="1" applyProtection="1">
      <alignment horizontal="right" vertical="center"/>
    </xf>
    <xf numFmtId="167" fontId="0" fillId="14" borderId="51" xfId="0" applyNumberFormat="1" applyFill="1" applyBorder="1" applyAlignment="1" applyProtection="1">
      <alignment horizontal="right" vertical="center"/>
    </xf>
    <xf numFmtId="167" fontId="0" fillId="14" borderId="108" xfId="0" applyNumberFormat="1" applyFill="1" applyBorder="1" applyAlignment="1" applyProtection="1">
      <alignment horizontal="right" vertical="center"/>
    </xf>
    <xf numFmtId="0" fontId="0" fillId="13" borderId="94" xfId="0" applyFill="1" applyBorder="1" applyAlignment="1" applyProtection="1">
      <alignment horizontal="right" vertical="center"/>
    </xf>
    <xf numFmtId="0" fontId="0" fillId="13" borderId="8" xfId="0" applyFill="1" applyBorder="1" applyAlignment="1" applyProtection="1">
      <alignment horizontal="right" vertical="center"/>
    </xf>
    <xf numFmtId="0" fontId="0" fillId="13" borderId="136" xfId="0" applyFill="1" applyBorder="1" applyAlignment="1" applyProtection="1">
      <alignment horizontal="right" vertical="center"/>
    </xf>
    <xf numFmtId="0" fontId="0" fillId="13" borderId="145" xfId="0" applyFill="1" applyBorder="1" applyAlignment="1" applyProtection="1">
      <alignment horizontal="right" vertical="center"/>
    </xf>
    <xf numFmtId="0" fontId="4" fillId="7" borderId="93" xfId="0" applyFont="1" applyFill="1" applyBorder="1" applyAlignment="1" applyProtection="1">
      <alignment horizontal="right" vertical="center"/>
    </xf>
    <xf numFmtId="0" fontId="4" fillId="7" borderId="6" xfId="0" applyFont="1" applyFill="1" applyBorder="1" applyAlignment="1" applyProtection="1">
      <alignment horizontal="right" vertical="center"/>
    </xf>
    <xf numFmtId="0" fontId="32" fillId="7" borderId="6" xfId="0" applyFont="1" applyFill="1" applyBorder="1" applyAlignment="1" applyProtection="1">
      <alignment horizontal="right" vertical="top" wrapText="1"/>
    </xf>
    <xf numFmtId="0" fontId="32" fillId="7" borderId="21" xfId="0" applyFont="1" applyFill="1" applyBorder="1" applyAlignment="1" applyProtection="1">
      <alignment horizontal="right" vertical="top" wrapText="1"/>
    </xf>
    <xf numFmtId="0" fontId="32" fillId="7" borderId="93" xfId="0" applyFont="1" applyFill="1" applyBorder="1" applyAlignment="1" applyProtection="1">
      <alignment horizontal="right" vertical="top" wrapText="1"/>
    </xf>
    <xf numFmtId="0" fontId="32" fillId="7" borderId="62" xfId="0" applyFont="1" applyFill="1" applyBorder="1" applyAlignment="1" applyProtection="1">
      <alignment horizontal="right" vertical="top" wrapText="1"/>
    </xf>
    <xf numFmtId="0" fontId="0" fillId="13" borderId="95" xfId="0" applyFill="1" applyBorder="1" applyAlignment="1" applyProtection="1">
      <alignment horizontal="right" vertical="center"/>
    </xf>
    <xf numFmtId="0" fontId="0" fillId="13" borderId="57" xfId="0" applyFill="1" applyBorder="1" applyAlignment="1" applyProtection="1">
      <alignment horizontal="right" vertical="center"/>
    </xf>
    <xf numFmtId="0" fontId="0" fillId="13" borderId="142" xfId="0" applyFill="1" applyBorder="1" applyAlignment="1" applyProtection="1">
      <alignment horizontal="right" vertical="center"/>
    </xf>
    <xf numFmtId="0" fontId="0" fillId="13" borderId="10" xfId="0" applyFill="1" applyBorder="1" applyAlignment="1" applyProtection="1">
      <alignment horizontal="right" vertical="center"/>
    </xf>
    <xf numFmtId="0" fontId="9" fillId="0" borderId="185" xfId="0" applyFont="1" applyFill="1" applyBorder="1" applyAlignment="1" applyProtection="1">
      <alignment horizontal="center" vertical="center" wrapText="1"/>
    </xf>
    <xf numFmtId="0" fontId="1" fillId="2" borderId="0" xfId="5" applyFill="1" applyBorder="1" applyAlignment="1" applyProtection="1">
      <alignment horizontal="left" vertical="center"/>
    </xf>
    <xf numFmtId="0" fontId="7" fillId="2" borderId="0" xfId="1" applyFill="1" applyBorder="1" applyAlignment="1" applyProtection="1">
      <alignment horizontal="left" vertical="center"/>
    </xf>
    <xf numFmtId="0" fontId="55" fillId="4" borderId="0" xfId="0" applyFont="1" applyFill="1" applyAlignment="1" applyProtection="1">
      <alignment horizontal="center" vertical="top"/>
    </xf>
    <xf numFmtId="0" fontId="4" fillId="12" borderId="154" xfId="0" applyFont="1" applyFill="1" applyBorder="1" applyAlignment="1" applyProtection="1">
      <alignment horizontal="left" vertical="center" wrapText="1"/>
    </xf>
    <xf numFmtId="0" fontId="4" fillId="12" borderId="217" xfId="0" applyFont="1" applyFill="1" applyBorder="1" applyAlignment="1" applyProtection="1">
      <alignment horizontal="left" vertical="center" wrapText="1"/>
    </xf>
    <xf numFmtId="0" fontId="32" fillId="12" borderId="217" xfId="0" applyFont="1" applyFill="1" applyBorder="1" applyAlignment="1" applyProtection="1">
      <alignment horizontal="left" vertical="top" wrapText="1"/>
    </xf>
    <xf numFmtId="3" fontId="32" fillId="12" borderId="64" xfId="0" applyNumberFormat="1" applyFont="1" applyFill="1" applyBorder="1" applyAlignment="1" applyProtection="1">
      <alignment horizontal="right" vertical="center" wrapText="1"/>
      <protection locked="0"/>
    </xf>
    <xf numFmtId="3" fontId="32" fillId="4" borderId="55" xfId="0" applyNumberFormat="1" applyFont="1" applyFill="1" applyBorder="1" applyAlignment="1" applyProtection="1">
      <alignment horizontal="right" vertical="center"/>
      <protection locked="0"/>
    </xf>
    <xf numFmtId="0" fontId="10" fillId="8" borderId="18" xfId="5" applyFont="1" applyFill="1" applyBorder="1" applyAlignment="1" applyProtection="1">
      <alignment horizontal="left" vertical="center" wrapText="1"/>
    </xf>
    <xf numFmtId="0" fontId="46" fillId="12" borderId="94" xfId="0" applyFont="1" applyFill="1" applyBorder="1" applyAlignment="1" applyProtection="1">
      <alignment horizontal="left" vertical="center" wrapText="1"/>
      <protection locked="0"/>
    </xf>
    <xf numFmtId="0" fontId="46" fillId="12" borderId="8" xfId="0" applyFont="1" applyFill="1" applyBorder="1" applyAlignment="1" applyProtection="1">
      <alignment horizontal="left" vertical="center" wrapText="1"/>
      <protection locked="0"/>
    </xf>
    <xf numFmtId="0" fontId="46" fillId="12" borderId="12" xfId="0" applyFont="1" applyFill="1" applyBorder="1" applyAlignment="1" applyProtection="1">
      <alignment horizontal="left" vertical="center" wrapText="1"/>
      <protection locked="0"/>
    </xf>
    <xf numFmtId="0" fontId="69" fillId="17" borderId="8" xfId="0" quotePrefix="1" applyFont="1" applyFill="1" applyBorder="1" applyAlignment="1" applyProtection="1">
      <alignment horizontal="center" vertical="center" wrapText="1"/>
    </xf>
    <xf numFmtId="0" fontId="69" fillId="17" borderId="22" xfId="0" quotePrefix="1" applyFont="1" applyFill="1" applyBorder="1" applyAlignment="1" applyProtection="1">
      <alignment horizontal="center" vertical="center" wrapText="1"/>
    </xf>
    <xf numFmtId="0" fontId="69" fillId="17" borderId="94" xfId="0" quotePrefix="1" applyFont="1" applyFill="1" applyBorder="1" applyAlignment="1" applyProtection="1">
      <alignment horizontal="center" vertical="center" wrapText="1"/>
    </xf>
    <xf numFmtId="0" fontId="69" fillId="17" borderId="202" xfId="0" quotePrefix="1" applyFont="1" applyFill="1" applyBorder="1" applyAlignment="1" applyProtection="1">
      <alignment horizontal="center" vertical="center" wrapText="1"/>
    </xf>
    <xf numFmtId="0" fontId="69" fillId="17" borderId="93" xfId="0" quotePrefix="1" applyFont="1" applyFill="1" applyBorder="1" applyAlignment="1" applyProtection="1">
      <alignment horizontal="center" vertical="center" wrapText="1"/>
    </xf>
    <xf numFmtId="0" fontId="69" fillId="17" borderId="6" xfId="0" quotePrefix="1" applyFont="1" applyFill="1" applyBorder="1" applyAlignment="1" applyProtection="1">
      <alignment horizontal="center" vertical="center" wrapText="1"/>
    </xf>
    <xf numFmtId="0" fontId="46" fillId="9" borderId="80" xfId="0" applyFont="1" applyFill="1" applyBorder="1" applyAlignment="1" applyProtection="1">
      <alignment vertical="center" wrapText="1"/>
    </xf>
    <xf numFmtId="0" fontId="46" fillId="9" borderId="89" xfId="0" applyFont="1" applyFill="1" applyBorder="1" applyAlignment="1" applyProtection="1">
      <alignment vertical="center" wrapText="1"/>
    </xf>
    <xf numFmtId="0" fontId="46" fillId="10" borderId="89" xfId="0" applyFont="1" applyFill="1" applyBorder="1" applyAlignment="1" applyProtection="1">
      <alignment vertical="center" wrapText="1"/>
    </xf>
    <xf numFmtId="0" fontId="29" fillId="7" borderId="246" xfId="0" applyFont="1" applyFill="1" applyBorder="1" applyAlignment="1" applyProtection="1">
      <alignment horizontal="left" vertical="center"/>
    </xf>
    <xf numFmtId="0" fontId="32" fillId="7" borderId="175" xfId="0" applyFont="1" applyFill="1" applyBorder="1" applyAlignment="1" applyProtection="1">
      <alignment horizontal="left" vertical="top" wrapText="1"/>
    </xf>
    <xf numFmtId="0" fontId="47" fillId="0" borderId="71" xfId="0" quotePrefix="1" applyFont="1" applyBorder="1" applyAlignment="1" applyProtection="1">
      <alignment horizontal="left" vertical="center"/>
    </xf>
    <xf numFmtId="3" fontId="32" fillId="0" borderId="9" xfId="0" applyNumberFormat="1" applyFont="1" applyFill="1" applyBorder="1" applyAlignment="1" applyProtection="1">
      <alignment horizontal="right" vertical="center" wrapText="1"/>
      <protection locked="0"/>
    </xf>
    <xf numFmtId="0" fontId="47" fillId="0" borderId="75" xfId="0" quotePrefix="1" applyFont="1" applyBorder="1" applyAlignment="1" applyProtection="1">
      <alignment horizontal="left" vertical="center"/>
    </xf>
    <xf numFmtId="0" fontId="46" fillId="0" borderId="168" xfId="0" applyFont="1" applyFill="1" applyBorder="1" applyAlignment="1" applyProtection="1">
      <alignment horizontal="left" vertical="center" wrapText="1"/>
    </xf>
    <xf numFmtId="0" fontId="46" fillId="12" borderId="142" xfId="0" applyFont="1" applyFill="1" applyBorder="1" applyAlignment="1" applyProtection="1">
      <alignment horizontal="left" vertical="center" wrapText="1"/>
      <protection locked="0"/>
    </xf>
    <xf numFmtId="0" fontId="46" fillId="12" borderId="10" xfId="0" applyFont="1" applyFill="1" applyBorder="1" applyAlignment="1" applyProtection="1">
      <alignment horizontal="left" vertical="center" wrapText="1"/>
      <protection locked="0"/>
    </xf>
    <xf numFmtId="3" fontId="32" fillId="12" borderId="10" xfId="0" applyNumberFormat="1" applyFont="1" applyFill="1" applyBorder="1" applyAlignment="1" applyProtection="1">
      <alignment horizontal="right" vertical="center" wrapText="1"/>
      <protection locked="0"/>
    </xf>
    <xf numFmtId="3" fontId="32" fillId="0" borderId="10" xfId="0" applyNumberFormat="1" applyFont="1" applyFill="1" applyBorder="1" applyAlignment="1" applyProtection="1">
      <alignment horizontal="right" vertical="center" wrapText="1"/>
      <protection locked="0"/>
    </xf>
    <xf numFmtId="3" fontId="32" fillId="0" borderId="135" xfId="0" applyNumberFormat="1" applyFont="1" applyFill="1" applyBorder="1" applyAlignment="1" applyProtection="1">
      <alignment horizontal="right" vertical="center" wrapText="1"/>
      <protection locked="0"/>
    </xf>
    <xf numFmtId="3" fontId="32" fillId="12" borderId="24" xfId="0" applyNumberFormat="1" applyFont="1" applyFill="1" applyBorder="1" applyAlignment="1" applyProtection="1">
      <alignment horizontal="right" vertical="center" wrapText="1"/>
      <protection locked="0"/>
    </xf>
    <xf numFmtId="3" fontId="32" fillId="0" borderId="11" xfId="0" applyNumberFormat="1" applyFont="1" applyFill="1" applyBorder="1" applyAlignment="1" applyProtection="1">
      <alignment horizontal="right" vertical="center" wrapText="1"/>
      <protection locked="0"/>
    </xf>
    <xf numFmtId="0" fontId="4" fillId="7" borderId="246" xfId="0" applyFont="1" applyFill="1" applyBorder="1" applyAlignment="1" applyProtection="1">
      <alignment horizontal="left" vertical="center"/>
    </xf>
    <xf numFmtId="0" fontId="4" fillId="7" borderId="154" xfId="0" applyFont="1" applyFill="1" applyBorder="1" applyAlignment="1" applyProtection="1">
      <alignment horizontal="left" vertical="center" wrapText="1"/>
      <protection locked="0"/>
    </xf>
    <xf numFmtId="0" fontId="4" fillId="7" borderId="217" xfId="0" applyFont="1" applyFill="1" applyBorder="1" applyAlignment="1" applyProtection="1">
      <alignment horizontal="left" vertical="center" wrapText="1"/>
      <protection locked="0"/>
    </xf>
    <xf numFmtId="3" fontId="11" fillId="7" borderId="217" xfId="0" applyNumberFormat="1" applyFont="1" applyFill="1" applyBorder="1" applyAlignment="1" applyProtection="1">
      <alignment horizontal="center" vertical="center"/>
      <protection locked="0"/>
    </xf>
    <xf numFmtId="3" fontId="11" fillId="7" borderId="83" xfId="0" applyNumberFormat="1" applyFont="1" applyFill="1" applyBorder="1" applyAlignment="1" applyProtection="1">
      <alignment horizontal="center" vertical="center"/>
      <protection locked="0"/>
    </xf>
    <xf numFmtId="3" fontId="11" fillId="7" borderId="47" xfId="0" applyNumberFormat="1" applyFont="1" applyFill="1" applyBorder="1" applyAlignment="1" applyProtection="1">
      <alignment horizontal="center" vertical="center"/>
      <protection locked="0"/>
    </xf>
    <xf numFmtId="3" fontId="11" fillId="7" borderId="175" xfId="0" applyNumberFormat="1" applyFont="1" applyFill="1" applyBorder="1" applyAlignment="1" applyProtection="1">
      <alignment horizontal="center" vertical="center"/>
      <protection locked="0"/>
    </xf>
    <xf numFmtId="3" fontId="32" fillId="0" borderId="247" xfId="0" applyNumberFormat="1" applyFont="1" applyFill="1" applyBorder="1" applyAlignment="1" applyProtection="1">
      <alignment horizontal="right" vertical="center" wrapText="1"/>
      <protection locked="0"/>
    </xf>
    <xf numFmtId="3" fontId="11" fillId="7" borderId="248" xfId="0" applyNumberFormat="1" applyFont="1" applyFill="1" applyBorder="1" applyAlignment="1" applyProtection="1">
      <alignment horizontal="center" vertical="center"/>
      <protection locked="0"/>
    </xf>
    <xf numFmtId="3" fontId="32" fillId="0" borderId="23" xfId="0" applyNumberFormat="1" applyFont="1" applyFill="1" applyBorder="1" applyAlignment="1" applyProtection="1">
      <alignment horizontal="right" vertical="center" wrapText="1"/>
      <protection locked="0"/>
    </xf>
    <xf numFmtId="0" fontId="13" fillId="12" borderId="142" xfId="0" applyFont="1" applyFill="1" applyBorder="1" applyAlignment="1" applyProtection="1">
      <alignment horizontal="left" vertical="center" wrapText="1"/>
      <protection locked="0"/>
    </xf>
    <xf numFmtId="0" fontId="13" fillId="12" borderId="10" xfId="0" applyFont="1" applyFill="1" applyBorder="1" applyAlignment="1" applyProtection="1">
      <alignment horizontal="left" vertical="center" wrapText="1"/>
      <protection locked="0"/>
    </xf>
    <xf numFmtId="3" fontId="32" fillId="12" borderId="135" xfId="0" applyNumberFormat="1" applyFont="1" applyFill="1" applyBorder="1" applyAlignment="1" applyProtection="1">
      <alignment horizontal="right" vertical="center" wrapText="1"/>
      <protection locked="0"/>
    </xf>
    <xf numFmtId="0" fontId="13" fillId="12" borderId="13" xfId="0" applyFont="1" applyFill="1" applyBorder="1" applyAlignment="1" applyProtection="1">
      <alignment horizontal="left" vertical="center" wrapText="1"/>
      <protection locked="0"/>
    </xf>
    <xf numFmtId="0" fontId="69" fillId="17" borderId="21" xfId="0" quotePrefix="1" applyFont="1" applyFill="1" applyBorder="1" applyAlignment="1" applyProtection="1">
      <alignment horizontal="center" vertical="center" wrapText="1"/>
    </xf>
    <xf numFmtId="0" fontId="47" fillId="0" borderId="246" xfId="0" quotePrefix="1" applyFont="1" applyBorder="1" applyAlignment="1" applyProtection="1">
      <alignment horizontal="left" vertical="center"/>
    </xf>
    <xf numFmtId="0" fontId="46" fillId="0" borderId="92" xfId="0" applyFont="1" applyFill="1" applyBorder="1" applyAlignment="1" applyProtection="1">
      <alignment horizontal="left" vertical="center" wrapText="1"/>
    </xf>
    <xf numFmtId="0" fontId="13" fillId="12" borderId="49" xfId="0" applyFont="1" applyFill="1" applyBorder="1" applyAlignment="1" applyProtection="1">
      <alignment horizontal="left" vertical="center" wrapText="1"/>
      <protection locked="0"/>
    </xf>
    <xf numFmtId="0" fontId="13" fillId="12" borderId="217" xfId="0" applyFont="1" applyFill="1" applyBorder="1" applyAlignment="1" applyProtection="1">
      <alignment horizontal="left" vertical="center" wrapText="1"/>
      <protection locked="0"/>
    </xf>
    <xf numFmtId="0" fontId="13" fillId="0" borderId="217" xfId="0" applyFont="1" applyFill="1" applyBorder="1" applyAlignment="1" applyProtection="1">
      <alignment horizontal="left" vertical="center" wrapText="1"/>
      <protection locked="0"/>
    </xf>
    <xf numFmtId="3" fontId="32" fillId="12" borderId="217" xfId="0" applyNumberFormat="1" applyFont="1" applyFill="1" applyBorder="1" applyAlignment="1" applyProtection="1">
      <alignment horizontal="right" vertical="center" wrapText="1"/>
      <protection locked="0"/>
    </xf>
    <xf numFmtId="3" fontId="32" fillId="12" borderId="83" xfId="0" applyNumberFormat="1" applyFont="1" applyFill="1" applyBorder="1" applyAlignment="1" applyProtection="1">
      <alignment horizontal="right" vertical="center" wrapText="1"/>
      <protection locked="0"/>
    </xf>
    <xf numFmtId="0" fontId="13" fillId="12" borderId="151" xfId="0" applyFont="1" applyFill="1" applyBorder="1" applyAlignment="1" applyProtection="1">
      <alignment horizontal="left" vertical="center" wrapText="1"/>
      <protection locked="0"/>
    </xf>
    <xf numFmtId="3" fontId="32" fillId="12" borderId="152" xfId="0" applyNumberFormat="1" applyFont="1" applyFill="1" applyBorder="1" applyAlignment="1" applyProtection="1">
      <alignment horizontal="right" vertical="center" wrapText="1"/>
      <protection locked="0"/>
    </xf>
    <xf numFmtId="0" fontId="13" fillId="12" borderId="108" xfId="0" applyFont="1" applyFill="1" applyBorder="1" applyAlignment="1" applyProtection="1">
      <alignment horizontal="left" vertical="center" wrapText="1"/>
      <protection locked="0"/>
    </xf>
    <xf numFmtId="0" fontId="13" fillId="0" borderId="10" xfId="0" applyFont="1" applyFill="1" applyBorder="1" applyAlignment="1" applyProtection="1">
      <alignment horizontal="left" vertical="center" wrapText="1"/>
      <protection locked="0"/>
    </xf>
    <xf numFmtId="3" fontId="32" fillId="12" borderId="11" xfId="0" applyNumberFormat="1" applyFont="1" applyFill="1" applyBorder="1" applyAlignment="1" applyProtection="1">
      <alignment horizontal="right" vertical="center" wrapText="1"/>
      <protection locked="0"/>
    </xf>
    <xf numFmtId="0" fontId="47" fillId="0" borderId="186" xfId="0" quotePrefix="1" applyFont="1" applyBorder="1" applyAlignment="1" applyProtection="1">
      <alignment horizontal="left" vertical="center"/>
    </xf>
    <xf numFmtId="0" fontId="46" fillId="0" borderId="187" xfId="0" applyFont="1" applyFill="1" applyBorder="1" applyAlignment="1" applyProtection="1">
      <alignment horizontal="left" vertical="center" wrapText="1"/>
    </xf>
    <xf numFmtId="0" fontId="47" fillId="0" borderId="159" xfId="0" quotePrefix="1" applyFont="1" applyFill="1" applyBorder="1" applyAlignment="1" applyProtection="1">
      <alignment horizontal="left" vertical="center"/>
    </xf>
    <xf numFmtId="3" fontId="34" fillId="17" borderId="21" xfId="0" applyNumberFormat="1" applyFont="1" applyFill="1" applyBorder="1" applyAlignment="1" applyProtection="1">
      <alignment vertical="center" wrapText="1"/>
    </xf>
    <xf numFmtId="0" fontId="47" fillId="0" borderId="72" xfId="0" quotePrefix="1" applyFont="1" applyBorder="1" applyAlignment="1" applyProtection="1">
      <alignment horizontal="left" vertical="center"/>
    </xf>
    <xf numFmtId="3" fontId="11" fillId="7" borderId="126" xfId="0" applyNumberFormat="1" applyFont="1" applyFill="1" applyBorder="1" applyAlignment="1" applyProtection="1">
      <alignment horizontal="center" vertical="center"/>
      <protection locked="0"/>
    </xf>
    <xf numFmtId="0" fontId="13" fillId="0" borderId="168" xfId="0" applyFont="1" applyFill="1" applyBorder="1" applyAlignment="1" applyProtection="1">
      <alignment horizontal="left" vertical="center" wrapText="1"/>
    </xf>
    <xf numFmtId="0" fontId="47" fillId="0" borderId="177" xfId="0" quotePrefix="1" applyFont="1" applyBorder="1" applyAlignment="1" applyProtection="1">
      <alignment horizontal="left" vertical="center"/>
    </xf>
    <xf numFmtId="0" fontId="13" fillId="12" borderId="154" xfId="0" applyFont="1" applyFill="1" applyBorder="1" applyAlignment="1" applyProtection="1">
      <alignment horizontal="left" vertical="center" wrapText="1"/>
      <protection locked="0"/>
    </xf>
    <xf numFmtId="0" fontId="32" fillId="7" borderId="248" xfId="0" applyFont="1" applyFill="1" applyBorder="1" applyAlignment="1" applyProtection="1">
      <alignment horizontal="left" vertical="top" wrapText="1"/>
    </xf>
    <xf numFmtId="0" fontId="1" fillId="4" borderId="0" xfId="3" quotePrefix="1" applyFont="1" applyFill="1" applyAlignment="1" applyProtection="1">
      <alignment horizontal="left" vertical="top"/>
    </xf>
    <xf numFmtId="0" fontId="1" fillId="4" borderId="0" xfId="3" applyFont="1" applyFill="1" applyAlignment="1" applyProtection="1">
      <alignment horizontal="left" vertical="top"/>
    </xf>
    <xf numFmtId="0" fontId="1" fillId="4" borderId="0" xfId="3" quotePrefix="1" applyFont="1" applyFill="1" applyAlignment="1" applyProtection="1">
      <alignment vertical="top"/>
    </xf>
    <xf numFmtId="0" fontId="60" fillId="0" borderId="0" xfId="0" applyFont="1" applyBorder="1" applyAlignment="1">
      <alignment horizontal="center" vertical="center" wrapText="1"/>
    </xf>
    <xf numFmtId="0" fontId="58" fillId="0" borderId="0" xfId="0" applyFont="1" applyBorder="1" applyAlignment="1">
      <alignment horizontal="center" vertical="center" wrapText="1"/>
    </xf>
    <xf numFmtId="0" fontId="57" fillId="0" borderId="0" xfId="0" applyFont="1" applyBorder="1" applyAlignment="1">
      <alignment horizontal="left" vertical="center" wrapText="1"/>
    </xf>
    <xf numFmtId="0" fontId="55" fillId="4" borderId="0" xfId="0" applyFont="1" applyFill="1" applyProtection="1"/>
    <xf numFmtId="0" fontId="25" fillId="4" borderId="93" xfId="0" quotePrefix="1" applyFont="1" applyFill="1" applyBorder="1" applyAlignment="1" applyProtection="1">
      <alignment horizontal="center" vertical="center" wrapText="1"/>
    </xf>
    <xf numFmtId="3" fontId="34" fillId="4" borderId="8" xfId="0" applyNumberFormat="1" applyFont="1" applyFill="1" applyBorder="1" applyAlignment="1" applyProtection="1">
      <alignment vertical="center" wrapText="1"/>
    </xf>
    <xf numFmtId="3" fontId="34" fillId="4" borderId="22" xfId="0" applyNumberFormat="1" applyFont="1" applyFill="1" applyBorder="1" applyAlignment="1" applyProtection="1">
      <alignment vertical="center" wrapText="1"/>
    </xf>
    <xf numFmtId="0" fontId="25" fillId="4" borderId="202" xfId="0" quotePrefix="1" applyFont="1" applyFill="1" applyBorder="1" applyAlignment="1" applyProtection="1">
      <alignment horizontal="center" vertical="center" wrapText="1"/>
    </xf>
    <xf numFmtId="0" fontId="25" fillId="4" borderId="94" xfId="0" quotePrefix="1" applyFont="1" applyFill="1" applyBorder="1" applyAlignment="1" applyProtection="1">
      <alignment horizontal="center" vertical="center" wrapText="1"/>
    </xf>
    <xf numFmtId="10" fontId="1" fillId="0" borderId="34" xfId="8" applyNumberFormat="1" applyFont="1" applyFill="1" applyBorder="1" applyAlignment="1" applyProtection="1">
      <alignment horizontal="right" vertical="center"/>
      <protection locked="0"/>
    </xf>
    <xf numFmtId="0" fontId="32" fillId="12" borderId="5" xfId="0" applyFont="1" applyFill="1" applyBorder="1" applyAlignment="1" applyProtection="1">
      <alignment horizontal="center" wrapText="1"/>
    </xf>
    <xf numFmtId="0" fontId="32" fillId="12" borderId="148" xfId="0" applyFont="1" applyFill="1" applyBorder="1" applyAlignment="1" applyProtection="1">
      <alignment horizontal="center" wrapText="1"/>
    </xf>
    <xf numFmtId="0" fontId="32" fillId="0" borderId="5" xfId="0" applyFont="1" applyFill="1" applyBorder="1" applyAlignment="1" applyProtection="1">
      <alignment horizontal="center" wrapText="1"/>
    </xf>
    <xf numFmtId="0" fontId="32" fillId="0" borderId="148" xfId="0" applyFont="1" applyFill="1" applyBorder="1" applyAlignment="1" applyProtection="1">
      <alignment horizontal="center" wrapText="1"/>
    </xf>
    <xf numFmtId="0" fontId="32" fillId="0" borderId="170" xfId="0" applyFont="1" applyFill="1" applyBorder="1" applyAlignment="1" applyProtection="1">
      <alignment horizontal="center" wrapText="1"/>
    </xf>
    <xf numFmtId="0" fontId="45" fillId="12" borderId="149" xfId="0" applyFont="1" applyFill="1" applyBorder="1" applyAlignment="1" applyProtection="1">
      <alignment horizontal="center" vertical="center" wrapText="1"/>
    </xf>
    <xf numFmtId="168" fontId="32" fillId="0" borderId="8" xfId="0" applyNumberFormat="1" applyFont="1" applyFill="1" applyBorder="1" applyAlignment="1" applyProtection="1">
      <alignment horizontal="right" vertical="center" wrapText="1"/>
      <protection locked="0"/>
    </xf>
    <xf numFmtId="169" fontId="32" fillId="0" borderId="8" xfId="0" applyNumberFormat="1" applyFont="1" applyFill="1" applyBorder="1" applyAlignment="1" applyProtection="1">
      <alignment horizontal="right" vertical="center" wrapText="1"/>
      <protection locked="0"/>
    </xf>
    <xf numFmtId="168" fontId="32" fillId="0" borderId="64" xfId="0" applyNumberFormat="1" applyFont="1" applyFill="1" applyBorder="1" applyAlignment="1" applyProtection="1">
      <alignment horizontal="right" vertical="center" wrapText="1"/>
      <protection locked="0"/>
    </xf>
    <xf numFmtId="170" fontId="71" fillId="0" borderId="0" xfId="14" applyNumberFormat="1" applyFont="1" applyAlignment="1">
      <alignment vertical="center"/>
    </xf>
    <xf numFmtId="0" fontId="32" fillId="0" borderId="22" xfId="0" applyFont="1" applyFill="1" applyBorder="1" applyAlignment="1" applyProtection="1">
      <alignment horizontal="center" vertical="center" wrapText="1"/>
      <protection locked="0"/>
    </xf>
    <xf numFmtId="171" fontId="32" fillId="0" borderId="64" xfId="8" applyNumberFormat="1" applyFont="1" applyFill="1" applyBorder="1" applyAlignment="1" applyProtection="1">
      <alignment horizontal="right" vertical="center"/>
      <protection locked="0"/>
    </xf>
    <xf numFmtId="171" fontId="32" fillId="0" borderId="59" xfId="8" applyNumberFormat="1" applyFont="1" applyFill="1" applyBorder="1" applyAlignment="1" applyProtection="1">
      <alignment horizontal="right" vertical="center"/>
      <protection locked="0"/>
    </xf>
    <xf numFmtId="172" fontId="32" fillId="0" borderId="22" xfId="14" applyNumberFormat="1" applyFont="1" applyFill="1" applyBorder="1" applyAlignment="1" applyProtection="1">
      <alignment horizontal="right" vertical="center"/>
      <protection locked="0"/>
    </xf>
    <xf numFmtId="0" fontId="1" fillId="2" borderId="0" xfId="5" applyFill="1" applyBorder="1" applyAlignment="1" applyProtection="1">
      <alignment horizontal="left" vertical="center"/>
    </xf>
    <xf numFmtId="0" fontId="7" fillId="2" borderId="0" xfId="1" applyFill="1" applyBorder="1" applyAlignment="1" applyProtection="1">
      <alignment horizontal="left" vertical="center"/>
    </xf>
    <xf numFmtId="0" fontId="0" fillId="0" borderId="0" xfId="0" applyAlignment="1" applyProtection="1">
      <alignment horizontal="center" vertical="center"/>
    </xf>
    <xf numFmtId="173" fontId="32" fillId="0" borderId="3" xfId="0" applyNumberFormat="1" applyFont="1" applyFill="1" applyBorder="1" applyAlignment="1" applyProtection="1">
      <alignment horizontal="center" vertical="center"/>
    </xf>
    <xf numFmtId="0" fontId="7" fillId="0" borderId="0" xfId="1" applyAlignment="1" applyProtection="1"/>
    <xf numFmtId="3" fontId="32" fillId="12" borderId="69" xfId="0" applyNumberFormat="1" applyFont="1" applyFill="1" applyBorder="1" applyAlignment="1" applyProtection="1">
      <alignment horizontal="right" vertical="center"/>
      <protection locked="0"/>
    </xf>
    <xf numFmtId="3" fontId="1" fillId="0" borderId="68" xfId="0" applyNumberFormat="1" applyFont="1" applyFill="1" applyBorder="1" applyAlignment="1" applyProtection="1">
      <alignment horizontal="right" vertical="center"/>
      <protection locked="0"/>
    </xf>
    <xf numFmtId="10" fontId="1" fillId="0" borderId="68" xfId="8" applyNumberFormat="1" applyFont="1" applyFill="1" applyBorder="1" applyAlignment="1" applyProtection="1">
      <alignment horizontal="right" vertical="center"/>
      <protection locked="0"/>
    </xf>
    <xf numFmtId="3" fontId="1" fillId="0" borderId="161" xfId="0" applyNumberFormat="1" applyFont="1" applyFill="1" applyBorder="1" applyAlignment="1" applyProtection="1">
      <alignment horizontal="right" vertical="center"/>
      <protection locked="0"/>
    </xf>
    <xf numFmtId="0" fontId="32" fillId="0" borderId="168" xfId="0" applyFont="1" applyBorder="1" applyAlignment="1" applyProtection="1">
      <alignment horizontal="center" vertical="center"/>
    </xf>
    <xf numFmtId="0" fontId="34" fillId="17" borderId="18" xfId="0" applyNumberFormat="1" applyFont="1" applyFill="1" applyBorder="1" applyAlignment="1" applyProtection="1">
      <alignment horizontal="left" vertical="top" wrapText="1"/>
    </xf>
    <xf numFmtId="0" fontId="34" fillId="17" borderId="29" xfId="0" applyNumberFormat="1" applyFont="1" applyFill="1" applyBorder="1" applyAlignment="1" applyProtection="1">
      <alignment horizontal="left" vertical="top" wrapText="1"/>
    </xf>
    <xf numFmtId="0" fontId="54" fillId="17" borderId="218" xfId="0" applyNumberFormat="1" applyFont="1" applyFill="1" applyBorder="1" applyAlignment="1" applyProtection="1">
      <alignment horizontal="left" vertical="top" wrapText="1"/>
    </xf>
    <xf numFmtId="0" fontId="32" fillId="4" borderId="53" xfId="0" applyFont="1" applyFill="1" applyBorder="1" applyAlignment="1" applyProtection="1">
      <alignment horizontal="center" vertical="center"/>
    </xf>
    <xf numFmtId="3" fontId="32" fillId="12" borderId="0" xfId="0" applyNumberFormat="1" applyFont="1" applyFill="1" applyBorder="1" applyAlignment="1" applyProtection="1">
      <alignment horizontal="right" vertical="center"/>
      <protection locked="0"/>
    </xf>
    <xf numFmtId="0" fontId="32" fillId="0" borderId="53" xfId="0" applyFont="1" applyFill="1" applyBorder="1" applyAlignment="1" applyProtection="1">
      <alignment horizontal="center" vertical="center"/>
    </xf>
    <xf numFmtId="0" fontId="34" fillId="17" borderId="1" xfId="0" applyNumberFormat="1" applyFont="1" applyFill="1" applyBorder="1" applyAlignment="1" applyProtection="1">
      <alignment horizontal="left" vertical="top" wrapText="1"/>
    </xf>
    <xf numFmtId="3" fontId="54" fillId="17" borderId="61" xfId="0" applyNumberFormat="1" applyFont="1" applyFill="1" applyBorder="1" applyAlignment="1" applyProtection="1">
      <alignment horizontal="left" vertical="top" wrapText="1"/>
    </xf>
    <xf numFmtId="0" fontId="34" fillId="17" borderId="228" xfId="0" applyFont="1" applyFill="1" applyBorder="1" applyAlignment="1" applyProtection="1">
      <alignment horizontal="left" vertical="top" wrapText="1"/>
    </xf>
    <xf numFmtId="0" fontId="34" fillId="17" borderId="176" xfId="0" applyFont="1" applyFill="1" applyBorder="1" applyAlignment="1" applyProtection="1">
      <alignment horizontal="left" vertical="top" wrapText="1"/>
    </xf>
    <xf numFmtId="0" fontId="9" fillId="17" borderId="187" xfId="0" applyFont="1" applyFill="1" applyBorder="1" applyAlignment="1" applyProtection="1">
      <alignment horizontal="center" vertical="center" wrapText="1"/>
    </xf>
    <xf numFmtId="3" fontId="32" fillId="22" borderId="0" xfId="0" applyNumberFormat="1" applyFont="1" applyFill="1" applyBorder="1" applyAlignment="1" applyProtection="1">
      <alignment horizontal="right" vertical="center"/>
    </xf>
    <xf numFmtId="3" fontId="32" fillId="23" borderId="0" xfId="0" applyNumberFormat="1" applyFont="1" applyFill="1" applyBorder="1" applyAlignment="1" applyProtection="1">
      <alignment horizontal="right" vertical="center"/>
    </xf>
    <xf numFmtId="0" fontId="13" fillId="22" borderId="0" xfId="0" applyFont="1" applyFill="1" applyBorder="1" applyAlignment="1" applyProtection="1">
      <alignment horizontal="left" vertical="center" wrapText="1"/>
    </xf>
    <xf numFmtId="3" fontId="32" fillId="22" borderId="0" xfId="0" applyNumberFormat="1" applyFont="1" applyFill="1" applyBorder="1" applyAlignment="1" applyProtection="1">
      <alignment horizontal="right" vertical="top" wrapText="1"/>
      <protection locked="0"/>
    </xf>
    <xf numFmtId="3" fontId="32" fillId="22" borderId="0" xfId="0" applyNumberFormat="1" applyFont="1" applyFill="1" applyBorder="1" applyAlignment="1" applyProtection="1">
      <alignment horizontal="right" vertical="top" wrapText="1"/>
    </xf>
    <xf numFmtId="0" fontId="13" fillId="23" borderId="0" xfId="0" applyFont="1" applyFill="1" applyBorder="1" applyAlignment="1" applyProtection="1">
      <alignment horizontal="left" vertical="center" wrapText="1"/>
    </xf>
    <xf numFmtId="3" fontId="32" fillId="23" borderId="0" xfId="0" applyNumberFormat="1" applyFont="1" applyFill="1" applyBorder="1" applyAlignment="1" applyProtection="1">
      <alignment horizontal="right" vertical="top" wrapText="1"/>
      <protection locked="0"/>
    </xf>
    <xf numFmtId="3" fontId="32" fillId="23" borderId="0" xfId="0" applyNumberFormat="1" applyFont="1" applyFill="1" applyBorder="1" applyAlignment="1" applyProtection="1">
      <alignment horizontal="right" vertical="top" wrapText="1"/>
    </xf>
    <xf numFmtId="3" fontId="32" fillId="0" borderId="250" xfId="0" applyNumberFormat="1" applyFont="1" applyFill="1" applyBorder="1" applyAlignment="1" applyProtection="1">
      <alignment horizontal="right" vertical="center"/>
    </xf>
    <xf numFmtId="3" fontId="32" fillId="0" borderId="200" xfId="0" applyNumberFormat="1" applyFont="1" applyFill="1" applyBorder="1" applyAlignment="1" applyProtection="1">
      <alignment horizontal="right" vertical="center"/>
    </xf>
    <xf numFmtId="3" fontId="32" fillId="0" borderId="197" xfId="0" applyNumberFormat="1" applyFont="1" applyFill="1" applyBorder="1" applyAlignment="1" applyProtection="1">
      <alignment horizontal="right" vertical="center"/>
    </xf>
    <xf numFmtId="0" fontId="11" fillId="11" borderId="205"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xf>
    <xf numFmtId="3" fontId="11" fillId="11" borderId="18"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32" fillId="7" borderId="64" xfId="0" applyFont="1" applyFill="1" applyBorder="1" applyAlignment="1" applyProtection="1">
      <alignment horizontal="left" vertical="top" wrapText="1"/>
    </xf>
    <xf numFmtId="0" fontId="32" fillId="7" borderId="152" xfId="0" applyFont="1" applyFill="1" applyBorder="1" applyAlignment="1" applyProtection="1">
      <alignment horizontal="left" vertical="top" wrapText="1"/>
      <protection locked="0"/>
    </xf>
    <xf numFmtId="0" fontId="32" fillId="7" borderId="9" xfId="0" applyFont="1" applyFill="1" applyBorder="1" applyAlignment="1" applyProtection="1">
      <alignment horizontal="left" vertical="top" wrapText="1"/>
      <protection locked="0"/>
    </xf>
    <xf numFmtId="0" fontId="32" fillId="7" borderId="153" xfId="0" applyFont="1" applyFill="1" applyBorder="1" applyAlignment="1" applyProtection="1">
      <alignment horizontal="left" vertical="top" wrapText="1"/>
      <protection locked="0"/>
    </xf>
    <xf numFmtId="0" fontId="32" fillId="7" borderId="56" xfId="0" applyFont="1" applyFill="1" applyBorder="1" applyAlignment="1" applyProtection="1">
      <alignment horizontal="left" vertical="top" wrapText="1"/>
    </xf>
    <xf numFmtId="0" fontId="32" fillId="7" borderId="108" xfId="0" applyFont="1" applyFill="1" applyBorder="1" applyAlignment="1" applyProtection="1">
      <alignment horizontal="left" vertical="top" wrapText="1"/>
    </xf>
    <xf numFmtId="0" fontId="32" fillId="7" borderId="135" xfId="0" applyFont="1" applyFill="1" applyBorder="1" applyAlignment="1" applyProtection="1">
      <alignment horizontal="left" vertical="top" wrapText="1"/>
    </xf>
    <xf numFmtId="0" fontId="32" fillId="7" borderId="11" xfId="0" applyFont="1" applyFill="1" applyBorder="1" applyAlignment="1" applyProtection="1">
      <alignment horizontal="left" vertical="top" wrapText="1"/>
    </xf>
    <xf numFmtId="0" fontId="32" fillId="7" borderId="152" xfId="0" applyFont="1" applyFill="1" applyBorder="1" applyAlignment="1" applyProtection="1">
      <alignment horizontal="left" vertical="top" wrapText="1"/>
    </xf>
    <xf numFmtId="0" fontId="32" fillId="7" borderId="9" xfId="0" applyFont="1" applyFill="1" applyBorder="1" applyAlignment="1" applyProtection="1">
      <alignment horizontal="left" vertical="top" wrapText="1"/>
    </xf>
    <xf numFmtId="0" fontId="32" fillId="7" borderId="84" xfId="0" applyFont="1" applyFill="1" applyBorder="1" applyAlignment="1" applyProtection="1">
      <alignment horizontal="left" vertical="top" wrapText="1"/>
    </xf>
    <xf numFmtId="0" fontId="32" fillId="7" borderId="153" xfId="0" applyFont="1" applyFill="1" applyBorder="1" applyAlignment="1" applyProtection="1">
      <alignment horizontal="left" vertical="top" wrapText="1"/>
    </xf>
    <xf numFmtId="0" fontId="46" fillId="0" borderId="25" xfId="0" applyFont="1" applyFill="1" applyBorder="1" applyAlignment="1" applyProtection="1">
      <alignment horizontal="center" vertical="center" wrapText="1"/>
      <protection locked="0"/>
    </xf>
    <xf numFmtId="3" fontId="11" fillId="6" borderId="56" xfId="0" applyNumberFormat="1" applyFont="1" applyFill="1" applyBorder="1" applyAlignment="1" applyProtection="1">
      <alignment horizontal="center" vertical="center"/>
      <protection locked="0"/>
    </xf>
    <xf numFmtId="0" fontId="46" fillId="0" borderId="251" xfId="0" applyFont="1" applyFill="1" applyBorder="1" applyAlignment="1" applyProtection="1">
      <alignment horizontal="center" vertical="center" wrapText="1"/>
      <protection locked="0"/>
    </xf>
    <xf numFmtId="0" fontId="32" fillId="12" borderId="5" xfId="0" applyFont="1" applyFill="1" applyBorder="1" applyAlignment="1" applyProtection="1">
      <alignment horizontal="center" wrapText="1"/>
      <protection locked="0"/>
    </xf>
    <xf numFmtId="0" fontId="32" fillId="12" borderId="148" xfId="0" applyFont="1" applyFill="1" applyBorder="1" applyAlignment="1" applyProtection="1">
      <alignment horizontal="center" wrapText="1"/>
      <protection locked="0"/>
    </xf>
    <xf numFmtId="0" fontId="32" fillId="0" borderId="5" xfId="0" applyFont="1" applyFill="1" applyBorder="1" applyAlignment="1" applyProtection="1">
      <alignment horizontal="center" wrapText="1"/>
      <protection locked="0"/>
    </xf>
    <xf numFmtId="0" fontId="32" fillId="0" borderId="148" xfId="0" applyFont="1" applyFill="1" applyBorder="1" applyAlignment="1" applyProtection="1">
      <alignment horizontal="center" wrapText="1"/>
      <protection locked="0"/>
    </xf>
    <xf numFmtId="0" fontId="32" fillId="0" borderId="170" xfId="0" applyFont="1" applyFill="1" applyBorder="1" applyAlignment="1" applyProtection="1">
      <alignment horizontal="center" wrapText="1"/>
      <protection locked="0"/>
    </xf>
    <xf numFmtId="0" fontId="45" fillId="12" borderId="149" xfId="0" applyFont="1" applyFill="1" applyBorder="1" applyAlignment="1" applyProtection="1">
      <alignment horizontal="center" vertical="center" wrapText="1"/>
      <protection locked="0"/>
    </xf>
    <xf numFmtId="0" fontId="29" fillId="8" borderId="0" xfId="5" applyFont="1" applyFill="1" applyBorder="1" applyAlignment="1" applyProtection="1">
      <alignment horizontal="left" vertical="center"/>
    </xf>
    <xf numFmtId="0" fontId="76" fillId="8" borderId="0" xfId="5" applyFont="1" applyFill="1" applyBorder="1" applyProtection="1"/>
    <xf numFmtId="0" fontId="2" fillId="4" borderId="18" xfId="5" applyFont="1" applyFill="1" applyBorder="1" applyAlignment="1" applyProtection="1">
      <alignment horizontal="center" vertical="center" wrapText="1"/>
      <protection locked="0"/>
    </xf>
    <xf numFmtId="0" fontId="32" fillId="7" borderId="109" xfId="0" applyFont="1" applyFill="1" applyBorder="1" applyAlignment="1" applyProtection="1">
      <alignment horizontal="left" vertical="top" wrapText="1"/>
      <protection locked="0"/>
    </xf>
    <xf numFmtId="0" fontId="32" fillId="7" borderId="3" xfId="0" applyFont="1" applyFill="1" applyBorder="1" applyAlignment="1" applyProtection="1">
      <alignment horizontal="left" vertical="top" wrapText="1"/>
      <protection locked="0"/>
    </xf>
    <xf numFmtId="0" fontId="32" fillId="7" borderId="110" xfId="0" applyFont="1" applyFill="1" applyBorder="1" applyAlignment="1" applyProtection="1">
      <alignment horizontal="left" vertical="top" wrapText="1"/>
      <protection locked="0"/>
    </xf>
    <xf numFmtId="3" fontId="11" fillId="6" borderId="54" xfId="0" applyNumberFormat="1" applyFont="1" applyFill="1" applyBorder="1" applyAlignment="1" applyProtection="1">
      <alignment horizontal="center" vertical="center"/>
      <protection locked="0"/>
    </xf>
    <xf numFmtId="0" fontId="32" fillId="0" borderId="86" xfId="0" applyFont="1" applyFill="1" applyBorder="1" applyAlignment="1" applyProtection="1">
      <alignment horizontal="left" vertical="top" wrapText="1"/>
      <protection locked="0"/>
    </xf>
    <xf numFmtId="0" fontId="32" fillId="0" borderId="87" xfId="0" applyFont="1" applyFill="1" applyBorder="1" applyAlignment="1" applyProtection="1">
      <alignment horizontal="left" vertical="top" wrapText="1"/>
      <protection locked="0"/>
    </xf>
    <xf numFmtId="0" fontId="32" fillId="0" borderId="88" xfId="0" applyFont="1" applyFill="1" applyBorder="1" applyAlignment="1" applyProtection="1">
      <alignment horizontal="left" vertical="top" wrapText="1"/>
      <protection locked="0"/>
    </xf>
    <xf numFmtId="3" fontId="11" fillId="6" borderId="90" xfId="0" applyNumberFormat="1" applyFont="1" applyFill="1" applyBorder="1" applyAlignment="1" applyProtection="1">
      <alignment horizontal="center" vertical="center"/>
      <protection locked="0"/>
    </xf>
    <xf numFmtId="3" fontId="32" fillId="0" borderId="215" xfId="0" applyNumberFormat="1" applyFont="1" applyFill="1" applyBorder="1" applyAlignment="1" applyProtection="1">
      <alignment horizontal="right" vertical="center"/>
    </xf>
    <xf numFmtId="0" fontId="46" fillId="0" borderId="0" xfId="0" applyFont="1" applyFill="1" applyBorder="1" applyAlignment="1" applyProtection="1">
      <alignment horizontal="center" vertical="center" wrapText="1"/>
    </xf>
    <xf numFmtId="3" fontId="11" fillId="11" borderId="18" xfId="0" applyNumberFormat="1" applyFont="1" applyFill="1" applyBorder="1" applyAlignment="1" applyProtection="1">
      <alignment horizontal="center" vertical="center" wrapText="1"/>
    </xf>
    <xf numFmtId="3" fontId="32" fillId="21" borderId="80" xfId="0" applyNumberFormat="1" applyFont="1" applyFill="1" applyBorder="1" applyAlignment="1" applyProtection="1">
      <alignment horizontal="right" vertical="center"/>
    </xf>
    <xf numFmtId="3" fontId="32" fillId="21" borderId="79" xfId="0" applyNumberFormat="1" applyFont="1" applyFill="1" applyBorder="1" applyAlignment="1" applyProtection="1">
      <alignment horizontal="right" vertical="center"/>
    </xf>
    <xf numFmtId="0" fontId="32" fillId="4" borderId="62" xfId="0" applyFont="1" applyFill="1" applyBorder="1" applyAlignment="1" applyProtection="1">
      <alignment vertical="center" wrapText="1"/>
    </xf>
    <xf numFmtId="0" fontId="5" fillId="4" borderId="58" xfId="0" applyFont="1" applyFill="1" applyBorder="1" applyAlignment="1" applyProtection="1">
      <alignment horizontal="center" vertical="center" wrapText="1"/>
    </xf>
    <xf numFmtId="3" fontId="11" fillId="11" borderId="192" xfId="0" applyNumberFormat="1" applyFont="1" applyFill="1" applyBorder="1" applyAlignment="1" applyProtection="1">
      <alignment horizontal="center" vertical="center"/>
    </xf>
    <xf numFmtId="0" fontId="30" fillId="0" borderId="0" xfId="0" applyFont="1"/>
    <xf numFmtId="0" fontId="34" fillId="17" borderId="177" xfId="0" applyNumberFormat="1" applyFont="1" applyFill="1" applyBorder="1" applyAlignment="1" applyProtection="1">
      <alignment horizontal="left" vertical="top" wrapText="1"/>
    </xf>
    <xf numFmtId="3" fontId="54" fillId="28" borderId="165" xfId="0" applyNumberFormat="1" applyFont="1" applyFill="1" applyBorder="1" applyAlignment="1" applyProtection="1">
      <alignment horizontal="left" vertical="center" wrapText="1"/>
    </xf>
    <xf numFmtId="3" fontId="54" fillId="28" borderId="176" xfId="0" applyNumberFormat="1" applyFont="1" applyFill="1" applyBorder="1" applyAlignment="1" applyProtection="1">
      <alignment horizontal="left" vertical="center" wrapText="1"/>
    </xf>
    <xf numFmtId="0" fontId="34" fillId="17" borderId="252" xfId="0" applyNumberFormat="1" applyFont="1" applyFill="1" applyBorder="1" applyAlignment="1" applyProtection="1">
      <alignment horizontal="left" vertical="top" wrapText="1"/>
    </xf>
    <xf numFmtId="3" fontId="32" fillId="0" borderId="156" xfId="0" applyNumberFormat="1" applyFont="1" applyFill="1" applyBorder="1" applyAlignment="1" applyProtection="1">
      <alignment horizontal="left" vertical="top" wrapText="1"/>
      <protection locked="0"/>
    </xf>
    <xf numFmtId="3" fontId="32" fillId="0" borderId="68" xfId="0" applyNumberFormat="1" applyFont="1" applyFill="1" applyBorder="1" applyAlignment="1" applyProtection="1">
      <alignment horizontal="left" vertical="top" wrapText="1"/>
      <protection locked="0"/>
    </xf>
    <xf numFmtId="3" fontId="32" fillId="0" borderId="188" xfId="0" applyNumberFormat="1" applyFont="1" applyFill="1" applyBorder="1" applyAlignment="1" applyProtection="1">
      <alignment horizontal="left" vertical="top" wrapText="1"/>
      <protection locked="0"/>
    </xf>
    <xf numFmtId="3" fontId="74" fillId="0" borderId="0" xfId="0" applyNumberFormat="1" applyFont="1" applyFill="1" applyBorder="1" applyAlignment="1" applyProtection="1">
      <alignment horizontal="center" vertical="top"/>
      <protection locked="0"/>
    </xf>
    <xf numFmtId="3" fontId="11" fillId="12" borderId="38" xfId="0" applyNumberFormat="1" applyFont="1" applyFill="1" applyBorder="1" applyAlignment="1" applyProtection="1">
      <alignment vertical="center" wrapText="1"/>
    </xf>
    <xf numFmtId="0" fontId="79" fillId="0" borderId="0" xfId="0" applyFont="1"/>
    <xf numFmtId="49" fontId="0" fillId="0" borderId="0" xfId="0" applyNumberFormat="1" applyBorder="1" applyProtection="1"/>
    <xf numFmtId="3" fontId="0" fillId="0" borderId="0" xfId="0" applyNumberFormat="1" applyBorder="1" applyProtection="1"/>
    <xf numFmtId="0" fontId="32" fillId="0" borderId="0" xfId="0" applyFont="1" applyFill="1" applyBorder="1" applyAlignment="1" applyProtection="1">
      <alignment horizontal="left" vertical="top" wrapText="1"/>
    </xf>
    <xf numFmtId="3" fontId="11" fillId="0" borderId="0" xfId="0" applyNumberFormat="1" applyFont="1" applyFill="1" applyBorder="1" applyAlignment="1" applyProtection="1">
      <alignment horizontal="center" vertical="center"/>
      <protection locked="0"/>
    </xf>
    <xf numFmtId="3" fontId="34" fillId="0" borderId="0" xfId="0" applyNumberFormat="1" applyFont="1" applyFill="1" applyBorder="1" applyAlignment="1" applyProtection="1">
      <alignment horizontal="left" vertical="center" wrapText="1"/>
    </xf>
    <xf numFmtId="0" fontId="33" fillId="0" borderId="0" xfId="0" applyFont="1" applyBorder="1" applyAlignment="1" applyProtection="1">
      <alignment vertical="top"/>
    </xf>
    <xf numFmtId="0" fontId="0" fillId="7" borderId="92" xfId="0" applyFill="1" applyBorder="1" applyProtection="1"/>
    <xf numFmtId="0" fontId="0" fillId="13" borderId="42" xfId="0" quotePrefix="1" applyFill="1" applyBorder="1" applyAlignment="1" applyProtection="1">
      <alignment horizontal="left" vertical="center" wrapText="1"/>
    </xf>
    <xf numFmtId="0" fontId="0" fillId="13" borderId="43" xfId="0" quotePrefix="1" applyFill="1" applyBorder="1" applyAlignment="1" applyProtection="1">
      <alignment horizontal="left" vertical="center" wrapText="1"/>
    </xf>
    <xf numFmtId="0" fontId="0" fillId="13" borderId="168" xfId="0" quotePrefix="1" applyFill="1" applyBorder="1" applyAlignment="1" applyProtection="1">
      <alignment horizontal="left" vertical="center" wrapText="1"/>
    </xf>
    <xf numFmtId="0" fontId="0" fillId="12" borderId="42" xfId="0" quotePrefix="1" applyFill="1" applyBorder="1" applyAlignment="1" applyProtection="1">
      <alignment horizontal="left" vertical="center" wrapText="1"/>
    </xf>
    <xf numFmtId="0" fontId="80" fillId="3" borderId="0" xfId="0" applyFont="1" applyFill="1" applyAlignment="1" applyProtection="1">
      <alignment vertical="center"/>
    </xf>
    <xf numFmtId="0" fontId="47" fillId="12" borderId="71" xfId="0" quotePrefix="1" applyFont="1" applyFill="1" applyBorder="1" applyAlignment="1" applyProtection="1">
      <alignment horizontal="left" vertical="center"/>
    </xf>
    <xf numFmtId="0" fontId="46" fillId="12" borderId="42" xfId="0" applyFont="1" applyFill="1" applyBorder="1" applyAlignment="1" applyProtection="1">
      <alignment horizontal="left" vertical="center" wrapText="1"/>
    </xf>
    <xf numFmtId="0" fontId="47" fillId="12" borderId="75" xfId="0" quotePrefix="1" applyFont="1" applyFill="1" applyBorder="1" applyAlignment="1" applyProtection="1">
      <alignment horizontal="left" vertical="center"/>
    </xf>
    <xf numFmtId="0" fontId="46" fillId="12" borderId="168" xfId="0" applyFont="1" applyFill="1" applyBorder="1" applyAlignment="1" applyProtection="1">
      <alignment horizontal="left" vertical="center" wrapText="1"/>
    </xf>
    <xf numFmtId="0" fontId="0" fillId="0" borderId="0" xfId="0"/>
    <xf numFmtId="0" fontId="0" fillId="0" borderId="0" xfId="0" applyProtection="1"/>
    <xf numFmtId="0" fontId="0" fillId="0" borderId="0" xfId="0" applyFill="1" applyProtection="1"/>
    <xf numFmtId="0" fontId="31" fillId="0" borderId="0" xfId="0" applyFont="1" applyFill="1" applyAlignment="1" applyProtection="1">
      <alignment horizontal="left" vertical="center" wrapText="1"/>
    </xf>
    <xf numFmtId="0" fontId="32" fillId="0" borderId="0" xfId="0" applyFont="1" applyProtection="1"/>
    <xf numFmtId="0" fontId="0" fillId="0" borderId="0" xfId="0" applyFill="1" applyBorder="1" applyProtection="1"/>
    <xf numFmtId="0" fontId="1" fillId="4" borderId="0" xfId="5" applyFont="1" applyFill="1" applyBorder="1" applyAlignment="1" applyProtection="1">
      <alignment horizontal="left" vertical="center"/>
    </xf>
    <xf numFmtId="0" fontId="7" fillId="0" borderId="0" xfId="1" quotePrefix="1" applyAlignment="1" applyProtection="1"/>
    <xf numFmtId="0" fontId="32" fillId="0" borderId="0" xfId="0" applyFont="1" applyFill="1" applyBorder="1" applyAlignment="1" applyProtection="1">
      <alignment vertical="center" wrapText="1"/>
    </xf>
    <xf numFmtId="0" fontId="11" fillId="0" borderId="0" xfId="0" applyFont="1" applyAlignment="1" applyProtection="1">
      <alignment horizontal="center"/>
    </xf>
    <xf numFmtId="0" fontId="9" fillId="0" borderId="0" xfId="0" applyFont="1" applyFill="1" applyBorder="1" applyAlignment="1" applyProtection="1">
      <alignment horizontal="center" vertical="center"/>
    </xf>
    <xf numFmtId="0" fontId="32" fillId="0" borderId="0" xfId="0" applyFont="1" applyFill="1" applyBorder="1" applyProtection="1"/>
    <xf numFmtId="0" fontId="8" fillId="0" borderId="0" xfId="0" applyFont="1" applyAlignment="1" applyProtection="1"/>
    <xf numFmtId="0" fontId="31" fillId="3" borderId="0" xfId="0" applyFont="1" applyFill="1" applyAlignment="1" applyProtection="1">
      <alignment vertical="center"/>
    </xf>
    <xf numFmtId="0" fontId="38" fillId="0" borderId="0" xfId="0" applyFont="1" applyProtection="1"/>
    <xf numFmtId="0" fontId="5" fillId="0" borderId="0" xfId="0" applyFont="1" applyFill="1" applyBorder="1" applyAlignment="1" applyProtection="1">
      <alignment horizontal="left" vertical="center" wrapText="1"/>
    </xf>
    <xf numFmtId="0" fontId="33" fillId="0" borderId="0" xfId="0" applyFont="1" applyAlignment="1" applyProtection="1">
      <alignment vertical="top"/>
    </xf>
    <xf numFmtId="0" fontId="8" fillId="0" borderId="0" xfId="0" applyFont="1" applyFill="1" applyBorder="1" applyAlignment="1" applyProtection="1">
      <alignment vertical="center" wrapText="1"/>
    </xf>
    <xf numFmtId="0" fontId="9" fillId="0" borderId="121" xfId="0" applyFont="1" applyFill="1" applyBorder="1" applyAlignment="1" applyProtection="1">
      <alignment horizontal="center" vertical="center" wrapText="1"/>
    </xf>
    <xf numFmtId="0" fontId="9" fillId="0" borderId="121" xfId="0" applyFont="1" applyFill="1" applyBorder="1" applyAlignment="1" applyProtection="1">
      <alignment horizontal="center" vertical="center"/>
    </xf>
    <xf numFmtId="0" fontId="32" fillId="0" borderId="0" xfId="0" applyNumberFormat="1" applyFont="1" applyFill="1" applyBorder="1" applyAlignment="1" applyProtection="1">
      <alignment horizontal="left" vertical="top" wrapText="1"/>
    </xf>
    <xf numFmtId="0" fontId="13" fillId="0" borderId="0" xfId="0" applyFont="1" applyFill="1" applyBorder="1" applyAlignment="1" applyProtection="1">
      <alignment horizontal="left" vertical="center" wrapText="1"/>
    </xf>
    <xf numFmtId="3" fontId="34"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0" fontId="32" fillId="0" borderId="170" xfId="0" applyFont="1" applyFill="1" applyBorder="1" applyAlignment="1" applyProtection="1">
      <alignment horizontal="center" wrapText="1"/>
      <protection locked="0"/>
    </xf>
    <xf numFmtId="0" fontId="55" fillId="0" borderId="0" xfId="0" applyNumberFormat="1" applyFont="1" applyFill="1" applyBorder="1" applyAlignment="1" applyProtection="1">
      <alignment horizontal="center" vertical="top" wrapText="1"/>
    </xf>
    <xf numFmtId="3" fontId="32" fillId="12" borderId="22" xfId="0" applyNumberFormat="1" applyFont="1" applyFill="1" applyBorder="1" applyAlignment="1" applyProtection="1">
      <alignment horizontal="right" vertical="center" wrapText="1"/>
      <protection locked="0"/>
    </xf>
    <xf numFmtId="0" fontId="25" fillId="17" borderId="202" xfId="0" quotePrefix="1" applyFont="1" applyFill="1" applyBorder="1" applyAlignment="1" applyProtection="1">
      <alignment horizontal="center" vertical="center" wrapText="1"/>
    </xf>
    <xf numFmtId="0" fontId="25" fillId="17" borderId="94" xfId="0" quotePrefix="1"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45" fillId="12" borderId="149" xfId="0" applyFont="1" applyFill="1" applyBorder="1" applyAlignment="1" applyProtection="1">
      <alignment horizontal="center" vertical="center" wrapText="1"/>
      <protection locked="0"/>
    </xf>
    <xf numFmtId="0" fontId="25" fillId="17" borderId="8" xfId="0" quotePrefix="1" applyFont="1" applyFill="1" applyBorder="1" applyAlignment="1" applyProtection="1">
      <alignment horizontal="center" vertical="center" wrapText="1"/>
    </xf>
    <xf numFmtId="0" fontId="25" fillId="17" borderId="6" xfId="0" quotePrefix="1" applyFont="1" applyFill="1" applyBorder="1" applyAlignment="1" applyProtection="1">
      <alignment horizontal="center" vertical="center" wrapText="1"/>
    </xf>
    <xf numFmtId="3" fontId="32" fillId="12" borderId="8" xfId="0" applyNumberFormat="1" applyFont="1" applyFill="1" applyBorder="1" applyAlignment="1" applyProtection="1">
      <alignment horizontal="right" vertical="center" wrapText="1"/>
      <protection locked="0"/>
    </xf>
    <xf numFmtId="0" fontId="9" fillId="0" borderId="0" xfId="0" applyFont="1" applyFill="1" applyBorder="1" applyAlignment="1" applyProtection="1">
      <alignment horizontal="center" vertical="center" wrapText="1"/>
    </xf>
    <xf numFmtId="3" fontId="34" fillId="0" borderId="0" xfId="0" applyNumberFormat="1" applyFont="1" applyFill="1" applyBorder="1" applyAlignment="1" applyProtection="1">
      <alignment vertical="center" wrapText="1"/>
    </xf>
    <xf numFmtId="3" fontId="32" fillId="0" borderId="0" xfId="0" applyNumberFormat="1" applyFont="1" applyFill="1" applyBorder="1" applyAlignment="1" applyProtection="1">
      <alignment horizontal="right" vertical="center" wrapText="1"/>
      <protection locked="0"/>
    </xf>
    <xf numFmtId="0" fontId="32" fillId="12" borderId="5" xfId="0" applyFont="1" applyFill="1" applyBorder="1" applyAlignment="1" applyProtection="1">
      <alignment horizontal="center" wrapText="1"/>
      <protection locked="0"/>
    </xf>
    <xf numFmtId="0" fontId="32" fillId="12" borderId="148" xfId="0" applyFont="1" applyFill="1" applyBorder="1" applyAlignment="1" applyProtection="1">
      <alignment horizontal="center" wrapText="1"/>
      <protection locked="0"/>
    </xf>
    <xf numFmtId="3" fontId="32" fillId="12" borderId="64" xfId="0" applyNumberFormat="1" applyFont="1" applyFill="1" applyBorder="1" applyAlignment="1" applyProtection="1">
      <alignment horizontal="right" vertical="center" wrapText="1"/>
      <protection locked="0"/>
    </xf>
    <xf numFmtId="0" fontId="46" fillId="12" borderId="94" xfId="0" applyFont="1" applyFill="1" applyBorder="1" applyAlignment="1" applyProtection="1">
      <alignment horizontal="left" vertical="center" wrapText="1"/>
      <protection locked="0"/>
    </xf>
    <xf numFmtId="0" fontId="46" fillId="12" borderId="8" xfId="0" applyFont="1" applyFill="1" applyBorder="1" applyAlignment="1" applyProtection="1">
      <alignment horizontal="left" vertical="center" wrapText="1"/>
      <protection locked="0"/>
    </xf>
    <xf numFmtId="0" fontId="69" fillId="17" borderId="8" xfId="0" quotePrefix="1" applyFont="1" applyFill="1" applyBorder="1" applyAlignment="1" applyProtection="1">
      <alignment horizontal="center" vertical="center" wrapText="1"/>
    </xf>
    <xf numFmtId="0" fontId="69" fillId="17" borderId="94" xfId="0" quotePrefix="1" applyFont="1" applyFill="1" applyBorder="1" applyAlignment="1" applyProtection="1">
      <alignment horizontal="center" vertical="center" wrapText="1"/>
    </xf>
    <xf numFmtId="0" fontId="69" fillId="17" borderId="202" xfId="0" quotePrefix="1" applyFont="1" applyFill="1" applyBorder="1" applyAlignment="1" applyProtection="1">
      <alignment horizontal="center" vertical="center" wrapText="1"/>
    </xf>
    <xf numFmtId="0" fontId="69" fillId="17" borderId="93" xfId="0" quotePrefix="1" applyFont="1" applyFill="1" applyBorder="1" applyAlignment="1" applyProtection="1">
      <alignment horizontal="center" vertical="center" wrapText="1"/>
    </xf>
    <xf numFmtId="0" fontId="69" fillId="17" borderId="6" xfId="0" quotePrefix="1" applyFont="1" applyFill="1" applyBorder="1" applyAlignment="1" applyProtection="1">
      <alignment horizontal="center" vertical="center" wrapText="1"/>
    </xf>
    <xf numFmtId="0" fontId="46" fillId="12" borderId="142" xfId="0" applyFont="1" applyFill="1" applyBorder="1" applyAlignment="1" applyProtection="1">
      <alignment horizontal="left" vertical="center" wrapText="1"/>
      <protection locked="0"/>
    </xf>
    <xf numFmtId="0" fontId="46" fillId="12" borderId="10" xfId="0" applyFont="1" applyFill="1" applyBorder="1" applyAlignment="1" applyProtection="1">
      <alignment horizontal="left" vertical="center" wrapText="1"/>
      <protection locked="0"/>
    </xf>
    <xf numFmtId="3" fontId="32" fillId="12" borderId="10" xfId="0" applyNumberFormat="1" applyFont="1" applyFill="1" applyBorder="1" applyAlignment="1" applyProtection="1">
      <alignment horizontal="right" vertical="center" wrapText="1"/>
      <protection locked="0"/>
    </xf>
    <xf numFmtId="3" fontId="32" fillId="12" borderId="24" xfId="0" applyNumberFormat="1" applyFont="1" applyFill="1" applyBorder="1" applyAlignment="1" applyProtection="1">
      <alignment horizontal="right" vertical="center" wrapText="1"/>
      <protection locked="0"/>
    </xf>
    <xf numFmtId="3" fontId="32" fillId="12" borderId="135" xfId="0" applyNumberFormat="1" applyFont="1" applyFill="1" applyBorder="1" applyAlignment="1" applyProtection="1">
      <alignment horizontal="right" vertical="center" wrapText="1"/>
      <protection locked="0"/>
    </xf>
    <xf numFmtId="3" fontId="32" fillId="12" borderId="217" xfId="0" applyNumberFormat="1" applyFont="1" applyFill="1" applyBorder="1" applyAlignment="1" applyProtection="1">
      <alignment horizontal="right" vertical="center" wrapText="1"/>
      <protection locked="0"/>
    </xf>
    <xf numFmtId="3" fontId="32" fillId="12" borderId="83" xfId="0" applyNumberFormat="1" applyFont="1" applyFill="1" applyBorder="1" applyAlignment="1" applyProtection="1">
      <alignment horizontal="right" vertical="center" wrapText="1"/>
      <protection locked="0"/>
    </xf>
    <xf numFmtId="3" fontId="32" fillId="12" borderId="152" xfId="0" applyNumberFormat="1" applyFont="1" applyFill="1" applyBorder="1" applyAlignment="1" applyProtection="1">
      <alignment horizontal="right" vertical="center" wrapText="1"/>
      <protection locked="0"/>
    </xf>
    <xf numFmtId="3" fontId="32" fillId="12" borderId="11" xfId="0" applyNumberFormat="1" applyFont="1" applyFill="1" applyBorder="1" applyAlignment="1" applyProtection="1">
      <alignment horizontal="right" vertical="center" wrapText="1"/>
      <protection locked="0"/>
    </xf>
    <xf numFmtId="0" fontId="25" fillId="4" borderId="93" xfId="0" quotePrefix="1" applyFont="1" applyFill="1" applyBorder="1" applyAlignment="1" applyProtection="1">
      <alignment horizontal="center" vertical="center" wrapText="1"/>
    </xf>
    <xf numFmtId="0" fontId="25" fillId="4" borderId="202" xfId="0" quotePrefix="1" applyFont="1" applyFill="1" applyBorder="1" applyAlignment="1" applyProtection="1">
      <alignment horizontal="center" vertical="center" wrapText="1"/>
    </xf>
    <xf numFmtId="0" fontId="25" fillId="4" borderId="94" xfId="0" quotePrefix="1" applyFont="1" applyFill="1" applyBorder="1" applyAlignment="1" applyProtection="1">
      <alignment horizontal="center" vertical="center" wrapText="1"/>
    </xf>
    <xf numFmtId="0" fontId="47" fillId="12" borderId="246" xfId="0" quotePrefix="1" applyFont="1" applyFill="1" applyBorder="1" applyAlignment="1" applyProtection="1">
      <alignment horizontal="left" vertical="center"/>
    </xf>
    <xf numFmtId="0" fontId="46" fillId="12" borderId="92" xfId="0" applyFont="1" applyFill="1" applyBorder="1" applyAlignment="1" applyProtection="1">
      <alignment horizontal="left" vertical="center" wrapText="1"/>
    </xf>
    <xf numFmtId="0" fontId="8" fillId="0" borderId="0" xfId="0" applyFont="1" applyAlignment="1" applyProtection="1">
      <alignment horizontal="left" vertical="top" wrapText="1"/>
    </xf>
    <xf numFmtId="0" fontId="69" fillId="17" borderId="63" xfId="0" quotePrefix="1" applyFont="1" applyFill="1" applyBorder="1" applyAlignment="1" applyProtection="1">
      <alignment horizontal="center" vertical="center" wrapText="1"/>
    </xf>
    <xf numFmtId="3" fontId="34" fillId="17" borderId="64" xfId="0" applyNumberFormat="1" applyFont="1" applyFill="1" applyBorder="1" applyAlignment="1" applyProtection="1">
      <alignment vertical="center" wrapText="1"/>
    </xf>
    <xf numFmtId="3" fontId="34" fillId="4" borderId="64" xfId="0" applyNumberFormat="1" applyFont="1" applyFill="1" applyBorder="1" applyAlignment="1" applyProtection="1">
      <alignment vertical="center" wrapText="1"/>
    </xf>
    <xf numFmtId="3" fontId="34" fillId="17" borderId="63" xfId="0" applyNumberFormat="1" applyFont="1" applyFill="1" applyBorder="1" applyAlignment="1" applyProtection="1">
      <alignment vertical="center" wrapText="1"/>
    </xf>
    <xf numFmtId="0" fontId="32" fillId="7" borderId="109" xfId="0" applyFont="1" applyFill="1" applyBorder="1" applyAlignment="1" applyProtection="1">
      <alignment horizontal="left" vertical="top" wrapText="1"/>
    </xf>
    <xf numFmtId="0" fontId="47" fillId="12" borderId="177" xfId="0" quotePrefix="1" applyFont="1" applyFill="1" applyBorder="1" applyAlignment="1" applyProtection="1">
      <alignment horizontal="left" vertical="center"/>
    </xf>
    <xf numFmtId="0" fontId="32" fillId="0" borderId="185" xfId="0" applyFont="1" applyFill="1" applyBorder="1" applyAlignment="1" applyProtection="1">
      <alignment horizontal="center" vertical="center" wrapText="1"/>
    </xf>
    <xf numFmtId="0" fontId="5" fillId="8" borderId="145" xfId="0" quotePrefix="1" applyFont="1" applyFill="1" applyBorder="1" applyAlignment="1" applyProtection="1">
      <alignment horizontal="center" vertical="center" wrapText="1"/>
    </xf>
    <xf numFmtId="0" fontId="0" fillId="0" borderId="42" xfId="0" applyBorder="1"/>
    <xf numFmtId="0" fontId="1" fillId="2" borderId="0" xfId="5" applyFill="1" applyBorder="1" applyAlignment="1" applyProtection="1">
      <alignment horizontal="left" vertical="center"/>
    </xf>
    <xf numFmtId="0" fontId="7" fillId="2" borderId="0" xfId="1" applyFill="1" applyBorder="1" applyAlignment="1" applyProtection="1">
      <alignment horizontal="left" vertical="center"/>
    </xf>
    <xf numFmtId="3" fontId="54" fillId="17" borderId="182" xfId="0" applyNumberFormat="1" applyFont="1" applyFill="1" applyBorder="1" applyAlignment="1" applyProtection="1">
      <alignment horizontal="left" vertical="top" wrapText="1"/>
    </xf>
    <xf numFmtId="0" fontId="75" fillId="0" borderId="0" xfId="3" quotePrefix="1" applyFont="1" applyFill="1" applyAlignment="1" applyProtection="1">
      <alignment horizontal="left" vertical="top"/>
    </xf>
    <xf numFmtId="0" fontId="75" fillId="0" borderId="0" xfId="0" applyFont="1" applyFill="1" applyBorder="1" applyAlignment="1" applyProtection="1">
      <alignment vertical="center" wrapText="1"/>
    </xf>
    <xf numFmtId="165" fontId="29" fillId="2" borderId="0" xfId="4" applyNumberFormat="1" applyFont="1" applyFill="1" applyBorder="1" applyAlignment="1" applyProtection="1">
      <alignment horizontal="center" vertical="center"/>
    </xf>
    <xf numFmtId="0" fontId="32" fillId="12" borderId="170" xfId="0" applyFont="1" applyFill="1" applyBorder="1" applyAlignment="1" applyProtection="1">
      <alignment horizontal="center" wrapText="1"/>
      <protection locked="0"/>
    </xf>
    <xf numFmtId="0" fontId="47" fillId="12" borderId="186" xfId="0" quotePrefix="1" applyFont="1" applyFill="1" applyBorder="1" applyAlignment="1" applyProtection="1">
      <alignment horizontal="left" vertical="center"/>
    </xf>
    <xf numFmtId="0" fontId="46" fillId="12" borderId="187" xfId="0" applyFont="1" applyFill="1" applyBorder="1" applyAlignment="1" applyProtection="1">
      <alignment horizontal="left" vertical="center" wrapText="1"/>
    </xf>
    <xf numFmtId="0" fontId="47" fillId="12" borderId="159" xfId="0" quotePrefix="1" applyFont="1" applyFill="1" applyBorder="1" applyAlignment="1" applyProtection="1">
      <alignment horizontal="left" vertical="center"/>
    </xf>
    <xf numFmtId="0" fontId="64" fillId="0" borderId="253" xfId="0" applyFont="1" applyBorder="1" applyAlignment="1">
      <alignment horizontal="center" vertical="center" wrapText="1"/>
    </xf>
    <xf numFmtId="0" fontId="57" fillId="0" borderId="255" xfId="0" applyFont="1" applyBorder="1" applyAlignment="1">
      <alignment horizontal="left" vertical="center" wrapText="1"/>
    </xf>
    <xf numFmtId="0" fontId="83" fillId="0" borderId="0" xfId="0" applyFont="1" applyProtection="1"/>
    <xf numFmtId="0" fontId="84" fillId="0" borderId="0" xfId="0" applyFont="1" applyProtection="1"/>
    <xf numFmtId="0" fontId="0" fillId="12" borderId="78" xfId="0" quotePrefix="1" applyFill="1" applyBorder="1" applyAlignment="1" applyProtection="1">
      <alignment horizontal="left" vertical="center" wrapText="1"/>
    </xf>
    <xf numFmtId="0" fontId="32" fillId="21" borderId="30" xfId="0" applyFont="1" applyFill="1" applyBorder="1" applyAlignment="1" applyProtection="1">
      <alignment horizontal="center" vertical="center" wrapText="1"/>
    </xf>
    <xf numFmtId="0" fontId="5" fillId="21" borderId="6" xfId="0" quotePrefix="1" applyFont="1" applyFill="1" applyBorder="1" applyAlignment="1" applyProtection="1">
      <alignment horizontal="center" vertical="center" wrapText="1"/>
    </xf>
    <xf numFmtId="0" fontId="5" fillId="21" borderId="7" xfId="0" quotePrefix="1" applyFont="1" applyFill="1" applyBorder="1" applyAlignment="1" applyProtection="1">
      <alignment horizontal="center" vertical="center" wrapText="1"/>
    </xf>
    <xf numFmtId="0" fontId="32" fillId="9" borderId="32" xfId="0" applyFont="1" applyFill="1" applyBorder="1" applyAlignment="1" applyProtection="1">
      <alignment horizontal="center" vertical="center" wrapText="1"/>
    </xf>
    <xf numFmtId="0" fontId="32" fillId="9" borderId="79" xfId="0" applyFont="1" applyFill="1" applyBorder="1" applyAlignment="1" applyProtection="1">
      <alignment horizontal="center" vertical="center" wrapText="1"/>
    </xf>
    <xf numFmtId="0" fontId="5" fillId="9" borderId="9" xfId="0" quotePrefix="1" applyFont="1" applyFill="1" applyBorder="1" applyAlignment="1" applyProtection="1">
      <alignment horizontal="center" vertical="center" wrapText="1"/>
    </xf>
    <xf numFmtId="0" fontId="5" fillId="9" borderId="153" xfId="0" quotePrefix="1" applyFont="1" applyFill="1" applyBorder="1" applyAlignment="1" applyProtection="1">
      <alignment horizontal="center" vertical="center" wrapText="1"/>
    </xf>
    <xf numFmtId="0" fontId="5" fillId="8" borderId="84" xfId="0" quotePrefix="1" applyFont="1" applyFill="1" applyBorder="1" applyAlignment="1" applyProtection="1">
      <alignment horizontal="center" vertical="center" wrapText="1"/>
    </xf>
    <xf numFmtId="0" fontId="5" fillId="8" borderId="153" xfId="0" quotePrefix="1" applyFont="1" applyFill="1" applyBorder="1" applyAlignment="1" applyProtection="1">
      <alignment horizontal="center" vertical="center" wrapText="1"/>
    </xf>
    <xf numFmtId="0" fontId="5" fillId="8" borderId="256" xfId="0" quotePrefix="1" applyFont="1" applyFill="1" applyBorder="1" applyAlignment="1" applyProtection="1">
      <alignment horizontal="center" vertical="center" wrapText="1"/>
    </xf>
    <xf numFmtId="0" fontId="32" fillId="22" borderId="30" xfId="0" applyFont="1" applyFill="1" applyBorder="1" applyAlignment="1" applyProtection="1">
      <alignment horizontal="center" vertical="center" wrapText="1"/>
    </xf>
    <xf numFmtId="0" fontId="32" fillId="23" borderId="30" xfId="0" applyFont="1" applyFill="1" applyBorder="1" applyAlignment="1" applyProtection="1">
      <alignment horizontal="center" vertical="center" wrapText="1"/>
    </xf>
    <xf numFmtId="0" fontId="32" fillId="23" borderId="32" xfId="0" applyFont="1" applyFill="1" applyBorder="1" applyAlignment="1" applyProtection="1">
      <alignment horizontal="center" vertical="center" wrapText="1"/>
    </xf>
    <xf numFmtId="0" fontId="5" fillId="23" borderId="8" xfId="0" quotePrefix="1" applyFont="1" applyFill="1" applyBorder="1" applyAlignment="1" applyProtection="1">
      <alignment horizontal="center" vertical="center" wrapText="1"/>
    </xf>
    <xf numFmtId="0" fontId="5" fillId="23" borderId="9" xfId="0" quotePrefix="1"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0" fillId="0" borderId="0" xfId="0" applyFill="1" applyBorder="1" applyAlignment="1" applyProtection="1">
      <alignment horizontal="center"/>
    </xf>
    <xf numFmtId="0" fontId="5" fillId="0" borderId="0" xfId="0" quotePrefix="1" applyFont="1" applyFill="1" applyBorder="1" applyAlignment="1" applyProtection="1">
      <alignment horizontal="center" vertical="center" wrapText="1"/>
    </xf>
    <xf numFmtId="0" fontId="0" fillId="0" borderId="0" xfId="0" applyFill="1"/>
    <xf numFmtId="0" fontId="32" fillId="0" borderId="79" xfId="0" applyFont="1" applyFill="1" applyBorder="1" applyAlignment="1" applyProtection="1">
      <alignment horizontal="center" vertical="center" wrapText="1"/>
      <protection locked="0"/>
    </xf>
    <xf numFmtId="0" fontId="5" fillId="0" borderId="145" xfId="0" quotePrefix="1" applyFont="1" applyFill="1" applyBorder="1" applyAlignment="1" applyProtection="1">
      <alignment horizontal="center" vertical="center" wrapText="1"/>
      <protection locked="0"/>
    </xf>
    <xf numFmtId="0" fontId="5" fillId="0" borderId="153" xfId="0" quotePrefix="1" applyFont="1" applyFill="1" applyBorder="1" applyAlignment="1" applyProtection="1">
      <alignment horizontal="center" vertical="center" wrapText="1"/>
      <protection locked="0"/>
    </xf>
    <xf numFmtId="0" fontId="5" fillId="12" borderId="49" xfId="0" applyFont="1" applyFill="1" applyBorder="1" applyAlignment="1" applyProtection="1">
      <alignment horizontal="left" vertical="center" wrapText="1"/>
      <protection locked="0"/>
    </xf>
    <xf numFmtId="0" fontId="5" fillId="12" borderId="217" xfId="0" applyFont="1" applyFill="1" applyBorder="1" applyAlignment="1" applyProtection="1">
      <alignment horizontal="left" vertical="center" wrapText="1"/>
      <protection locked="0"/>
    </xf>
    <xf numFmtId="0" fontId="5" fillId="12" borderId="151" xfId="0" applyFont="1" applyFill="1" applyBorder="1" applyAlignment="1" applyProtection="1">
      <alignment horizontal="left" vertical="center" wrapText="1"/>
      <protection locked="0"/>
    </xf>
    <xf numFmtId="0" fontId="5" fillId="12" borderId="108" xfId="0" applyFont="1" applyFill="1" applyBorder="1" applyAlignment="1" applyProtection="1">
      <alignment horizontal="left" vertical="center" wrapText="1"/>
      <protection locked="0"/>
    </xf>
    <xf numFmtId="0" fontId="5" fillId="12" borderId="10" xfId="0" applyFont="1" applyFill="1" applyBorder="1" applyAlignment="1" applyProtection="1">
      <alignment horizontal="left" vertical="center" wrapText="1"/>
      <protection locked="0"/>
    </xf>
    <xf numFmtId="0" fontId="5" fillId="12" borderId="13" xfId="0" applyFont="1" applyFill="1" applyBorder="1" applyAlignment="1" applyProtection="1">
      <alignment horizontal="left" vertical="center" wrapText="1"/>
      <protection locked="0"/>
    </xf>
    <xf numFmtId="0" fontId="4" fillId="12" borderId="168" xfId="0" applyFont="1" applyFill="1" applyBorder="1" applyAlignment="1" applyProtection="1">
      <alignment horizontal="left" vertical="center" wrapText="1"/>
    </xf>
    <xf numFmtId="0" fontId="4" fillId="12" borderId="42" xfId="0" applyFont="1" applyFill="1" applyBorder="1" applyAlignment="1" applyProtection="1">
      <alignment horizontal="left" vertical="center" wrapText="1"/>
    </xf>
    <xf numFmtId="0" fontId="1" fillId="0" borderId="0" xfId="3" quotePrefix="1" applyFont="1" applyFill="1" applyAlignment="1" applyProtection="1">
      <alignment horizontal="left" vertical="top"/>
    </xf>
    <xf numFmtId="0" fontId="1" fillId="0" borderId="0" xfId="0" applyFont="1" applyFill="1" applyAlignment="1" applyProtection="1">
      <alignment horizontal="left" vertical="top"/>
    </xf>
    <xf numFmtId="0" fontId="2" fillId="12" borderId="78" xfId="0" applyFont="1" applyFill="1" applyBorder="1" applyAlignment="1" applyProtection="1">
      <alignment horizontal="left" vertical="center"/>
    </xf>
    <xf numFmtId="0" fontId="4" fillId="0" borderId="184" xfId="0" applyFont="1" applyFill="1" applyBorder="1" applyAlignment="1" applyProtection="1">
      <alignment horizontal="center" vertical="center" wrapText="1"/>
      <protection locked="0"/>
    </xf>
    <xf numFmtId="0" fontId="1" fillId="0" borderId="142" xfId="0" applyFont="1" applyFill="1" applyBorder="1" applyAlignment="1" applyProtection="1">
      <alignment horizontal="center" vertical="center" wrapText="1"/>
    </xf>
    <xf numFmtId="0" fontId="1" fillId="0" borderId="10" xfId="0" applyFont="1" applyFill="1" applyBorder="1" applyAlignment="1" applyProtection="1">
      <alignment horizontal="center" vertical="center" wrapText="1"/>
    </xf>
    <xf numFmtId="0" fontId="4" fillId="0" borderId="53" xfId="0" applyFont="1" applyBorder="1" applyAlignment="1" applyProtection="1">
      <alignment horizontal="center" vertical="center" wrapText="1"/>
    </xf>
    <xf numFmtId="0" fontId="1" fillId="0" borderId="0" xfId="0" quotePrefix="1" applyFont="1" applyFill="1" applyAlignment="1" applyProtection="1">
      <alignment vertical="center"/>
    </xf>
    <xf numFmtId="0" fontId="86" fillId="0" borderId="254" xfId="0" applyFont="1" applyBorder="1" applyAlignment="1">
      <alignment horizontal="center" vertical="center" wrapText="1"/>
    </xf>
    <xf numFmtId="0" fontId="87" fillId="0" borderId="121" xfId="0" applyFont="1" applyFill="1" applyBorder="1" applyAlignment="1">
      <alignment horizontal="center" vertical="center"/>
    </xf>
    <xf numFmtId="0" fontId="87" fillId="0" borderId="0" xfId="0" applyFont="1" applyFill="1" applyBorder="1" applyAlignment="1">
      <alignment horizontal="center" vertical="center"/>
    </xf>
    <xf numFmtId="0" fontId="0" fillId="0" borderId="0" xfId="0" applyBorder="1"/>
    <xf numFmtId="166" fontId="0" fillId="0" borderId="0" xfId="0" applyNumberFormat="1" applyBorder="1"/>
    <xf numFmtId="3" fontId="32" fillId="0" borderId="51" xfId="0" applyNumberFormat="1" applyFont="1" applyFill="1" applyBorder="1" applyAlignment="1" applyProtection="1">
      <alignment horizontal="right" vertical="center"/>
    </xf>
    <xf numFmtId="3" fontId="32" fillId="0" borderId="48" xfId="0" applyNumberFormat="1" applyFont="1" applyFill="1" applyBorder="1" applyAlignment="1" applyProtection="1">
      <alignment horizontal="right" vertical="center"/>
    </xf>
    <xf numFmtId="0" fontId="32" fillId="0" borderId="134" xfId="0" applyFont="1" applyBorder="1" applyAlignment="1" applyProtection="1">
      <alignment horizontal="center" vertical="center"/>
    </xf>
    <xf numFmtId="0" fontId="32" fillId="21" borderId="115" xfId="0" applyFont="1" applyFill="1" applyBorder="1" applyAlignment="1" applyProtection="1">
      <alignment horizontal="center" vertical="center"/>
      <protection locked="0"/>
    </xf>
    <xf numFmtId="0" fontId="1" fillId="2" borderId="0" xfId="5" applyFill="1" applyBorder="1" applyAlignment="1" applyProtection="1">
      <alignment horizontal="left" vertical="center"/>
    </xf>
    <xf numFmtId="0" fontId="6" fillId="2" borderId="0" xfId="5" applyFont="1" applyFill="1" applyBorder="1" applyAlignment="1" applyProtection="1">
      <alignment horizontal="left" vertical="center"/>
    </xf>
    <xf numFmtId="0" fontId="0" fillId="0" borderId="0" xfId="0" applyAlignment="1" applyProtection="1">
      <alignment horizontal="center" vertical="center"/>
    </xf>
    <xf numFmtId="0" fontId="32" fillId="23" borderId="68" xfId="0" applyFont="1" applyFill="1" applyBorder="1" applyAlignment="1" applyProtection="1">
      <alignment horizontal="center" vertical="center" wrapText="1"/>
    </xf>
    <xf numFmtId="0" fontId="32" fillId="23" borderId="0" xfId="0" applyFont="1" applyFill="1" applyBorder="1" applyAlignment="1" applyProtection="1">
      <alignment horizontal="center" vertical="center" wrapText="1"/>
    </xf>
    <xf numFmtId="0" fontId="32" fillId="22" borderId="0" xfId="0" applyFont="1" applyFill="1" applyBorder="1" applyAlignment="1" applyProtection="1">
      <alignment horizontal="center" vertical="center" wrapText="1"/>
    </xf>
    <xf numFmtId="0" fontId="32" fillId="22" borderId="68"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8" fillId="0" borderId="0" xfId="0" applyFont="1" applyAlignment="1" applyProtection="1">
      <alignment horizontal="left" vertical="top" wrapText="1"/>
    </xf>
    <xf numFmtId="174" fontId="0" fillId="0" borderId="0" xfId="0" applyNumberFormat="1"/>
    <xf numFmtId="0" fontId="7" fillId="2" borderId="0" xfId="1" applyFill="1" applyBorder="1" applyAlignment="1" applyProtection="1">
      <alignment horizontal="left" vertical="center"/>
    </xf>
    <xf numFmtId="166" fontId="0" fillId="0" borderId="121" xfId="0" applyNumberFormat="1" applyBorder="1"/>
    <xf numFmtId="0" fontId="29" fillId="0" borderId="110" xfId="0" applyFont="1" applyBorder="1"/>
    <xf numFmtId="0" fontId="1" fillId="0" borderId="0" xfId="6" applyFill="1" applyBorder="1" applyProtection="1"/>
    <xf numFmtId="0" fontId="32" fillId="0" borderId="0" xfId="5" applyFont="1" applyFill="1" applyBorder="1" applyAlignment="1" applyProtection="1">
      <alignment horizontal="left" vertical="top" wrapText="1"/>
    </xf>
    <xf numFmtId="0" fontId="1" fillId="0" borderId="0" xfId="6" applyFill="1" applyProtection="1"/>
    <xf numFmtId="3" fontId="32" fillId="21" borderId="0" xfId="0" applyNumberFormat="1" applyFont="1" applyFill="1" applyBorder="1" applyAlignment="1" applyProtection="1">
      <alignment horizontal="right" vertical="center"/>
      <protection locked="0"/>
    </xf>
    <xf numFmtId="0" fontId="32" fillId="2" borderId="0" xfId="5" applyFont="1" applyFill="1" applyBorder="1" applyAlignment="1" applyProtection="1">
      <alignment vertical="top" wrapText="1"/>
    </xf>
    <xf numFmtId="0" fontId="32" fillId="2" borderId="0" xfId="5" applyFont="1" applyFill="1" applyBorder="1" applyAlignment="1" applyProtection="1">
      <alignment vertical="top"/>
    </xf>
    <xf numFmtId="0" fontId="32" fillId="13" borderId="0" xfId="5" applyFont="1" applyFill="1" applyBorder="1" applyAlignment="1" applyProtection="1">
      <alignment vertical="top" wrapText="1"/>
    </xf>
    <xf numFmtId="3" fontId="22" fillId="0" borderId="0" xfId="0" applyNumberFormat="1" applyFont="1" applyFill="1" applyBorder="1" applyAlignment="1" applyProtection="1">
      <alignment horizontal="center" vertical="center"/>
    </xf>
    <xf numFmtId="3" fontId="23" fillId="0" borderId="0" xfId="0" applyNumberFormat="1" applyFont="1" applyFill="1" applyBorder="1" applyAlignment="1" applyProtection="1">
      <alignment horizontal="center" vertical="center"/>
    </xf>
    <xf numFmtId="3" fontId="23" fillId="12" borderId="161" xfId="0" applyNumberFormat="1" applyFont="1" applyFill="1" applyBorder="1" applyAlignment="1" applyProtection="1">
      <alignment horizontal="left" vertical="center" wrapText="1"/>
    </xf>
    <xf numFmtId="3" fontId="23" fillId="12" borderId="161" xfId="0" applyNumberFormat="1" applyFont="1" applyFill="1" applyBorder="1" applyAlignment="1" applyProtection="1">
      <alignment horizontal="center" vertical="center" wrapText="1"/>
    </xf>
    <xf numFmtId="3" fontId="32" fillId="12" borderId="35" xfId="0" applyNumberFormat="1" applyFont="1" applyFill="1" applyBorder="1" applyAlignment="1" applyProtection="1">
      <alignment horizontal="right" vertical="center"/>
      <protection locked="0"/>
    </xf>
    <xf numFmtId="3" fontId="32" fillId="12" borderId="182" xfId="0" applyNumberFormat="1" applyFont="1" applyFill="1" applyBorder="1" applyAlignment="1" applyProtection="1">
      <alignment horizontal="right" vertical="center"/>
      <protection locked="0"/>
    </xf>
    <xf numFmtId="0" fontId="55" fillId="27" borderId="0" xfId="0" applyFont="1" applyFill="1" applyAlignment="1" applyProtection="1">
      <alignment horizontal="center" vertical="top"/>
    </xf>
    <xf numFmtId="3" fontId="1" fillId="13" borderId="80" xfId="0" applyNumberFormat="1" applyFont="1" applyFill="1" applyBorder="1" applyAlignment="1" applyProtection="1">
      <alignment horizontal="right" vertical="center"/>
      <protection locked="0"/>
    </xf>
    <xf numFmtId="3" fontId="1" fillId="13" borderId="32" xfId="0" applyNumberFormat="1" applyFont="1" applyFill="1" applyBorder="1" applyAlignment="1" applyProtection="1">
      <alignment horizontal="right" vertical="center"/>
      <protection locked="0"/>
    </xf>
    <xf numFmtId="3" fontId="1" fillId="13" borderId="34" xfId="0" applyNumberFormat="1" applyFont="1" applyFill="1" applyBorder="1" applyAlignment="1" applyProtection="1">
      <alignment horizontal="right" vertical="center"/>
      <protection locked="0"/>
    </xf>
    <xf numFmtId="3" fontId="1" fillId="13" borderId="144" xfId="0" applyNumberFormat="1" applyFont="1" applyFill="1" applyBorder="1" applyAlignment="1" applyProtection="1">
      <alignment horizontal="right" vertical="center"/>
      <protection locked="0"/>
    </xf>
    <xf numFmtId="3" fontId="1" fillId="13" borderId="174" xfId="0" applyNumberFormat="1" applyFont="1" applyFill="1" applyBorder="1" applyAlignment="1" applyProtection="1">
      <alignment horizontal="right" vertical="center"/>
      <protection locked="0"/>
    </xf>
    <xf numFmtId="3" fontId="1" fillId="13" borderId="82" xfId="0" applyNumberFormat="1" applyFont="1" applyFill="1" applyBorder="1" applyAlignment="1" applyProtection="1">
      <alignment horizontal="right" vertical="center"/>
      <protection locked="0"/>
    </xf>
    <xf numFmtId="3" fontId="1" fillId="13" borderId="14" xfId="0" applyNumberFormat="1" applyFont="1" applyFill="1" applyBorder="1" applyAlignment="1" applyProtection="1">
      <alignment horizontal="right" vertical="center"/>
      <protection locked="0"/>
    </xf>
    <xf numFmtId="3" fontId="1" fillId="13" borderId="64" xfId="0" applyNumberFormat="1" applyFont="1" applyFill="1" applyBorder="1" applyAlignment="1" applyProtection="1">
      <alignment horizontal="right" vertical="center"/>
      <protection locked="0"/>
    </xf>
    <xf numFmtId="3" fontId="1" fillId="13" borderId="33" xfId="0" applyNumberFormat="1" applyFont="1" applyFill="1" applyBorder="1" applyAlignment="1" applyProtection="1">
      <alignment horizontal="right" vertical="center"/>
      <protection locked="0"/>
    </xf>
    <xf numFmtId="3" fontId="1" fillId="13" borderId="8" xfId="0" applyNumberFormat="1" applyFont="1" applyFill="1" applyBorder="1" applyAlignment="1" applyProtection="1">
      <alignment horizontal="right" vertical="center"/>
      <protection locked="0"/>
    </xf>
    <xf numFmtId="3" fontId="1" fillId="13" borderId="3" xfId="0" applyNumberFormat="1" applyFont="1" applyFill="1" applyBorder="1" applyAlignment="1" applyProtection="1">
      <alignment horizontal="right" vertical="center"/>
      <protection locked="0"/>
    </xf>
    <xf numFmtId="3" fontId="1" fillId="13" borderId="59" xfId="0" applyNumberFormat="1" applyFont="1" applyFill="1" applyBorder="1" applyAlignment="1" applyProtection="1">
      <alignment horizontal="right" vertical="center"/>
      <protection locked="0"/>
    </xf>
    <xf numFmtId="3" fontId="1" fillId="13" borderId="35" xfId="0" applyNumberFormat="1" applyFont="1" applyFill="1" applyBorder="1" applyAlignment="1" applyProtection="1">
      <alignment horizontal="right" vertical="center"/>
      <protection locked="0"/>
    </xf>
    <xf numFmtId="3" fontId="1" fillId="13" borderId="57" xfId="0" applyNumberFormat="1" applyFont="1" applyFill="1" applyBorder="1" applyAlignment="1" applyProtection="1">
      <alignment horizontal="right" vertical="center"/>
      <protection locked="0"/>
    </xf>
    <xf numFmtId="3" fontId="1" fillId="13" borderId="26" xfId="0" applyNumberFormat="1" applyFont="1" applyFill="1" applyBorder="1" applyAlignment="1" applyProtection="1">
      <alignment horizontal="right" vertical="center"/>
      <protection locked="0"/>
    </xf>
    <xf numFmtId="3" fontId="1" fillId="13" borderId="12" xfId="0" applyNumberFormat="1" applyFont="1" applyFill="1" applyBorder="1" applyAlignment="1" applyProtection="1">
      <alignment horizontal="right" vertical="center"/>
      <protection locked="0"/>
    </xf>
    <xf numFmtId="3" fontId="1" fillId="13" borderId="98" xfId="0" applyNumberFormat="1" applyFont="1" applyFill="1" applyBorder="1" applyAlignment="1" applyProtection="1">
      <alignment horizontal="right" vertical="center"/>
      <protection locked="0"/>
    </xf>
    <xf numFmtId="3" fontId="1" fillId="13" borderId="55" xfId="0" applyNumberFormat="1" applyFont="1" applyFill="1" applyBorder="1" applyAlignment="1" applyProtection="1">
      <alignment horizontal="right" vertical="center"/>
      <protection locked="0"/>
    </xf>
    <xf numFmtId="3" fontId="1" fillId="13" borderId="54" xfId="0" applyNumberFormat="1" applyFont="1" applyFill="1" applyBorder="1" applyAlignment="1" applyProtection="1">
      <alignment horizontal="right" vertical="center"/>
      <protection locked="0"/>
    </xf>
    <xf numFmtId="3" fontId="1" fillId="13" borderId="85" xfId="0" applyNumberFormat="1" applyFont="1" applyFill="1" applyBorder="1" applyAlignment="1" applyProtection="1">
      <alignment horizontal="right" vertical="center"/>
      <protection locked="0"/>
    </xf>
    <xf numFmtId="3" fontId="1" fillId="13" borderId="89" xfId="0" applyNumberFormat="1" applyFont="1" applyFill="1" applyBorder="1" applyAlignment="1" applyProtection="1">
      <alignment horizontal="right" vertical="center"/>
      <protection locked="0"/>
    </xf>
    <xf numFmtId="0" fontId="32" fillId="0" borderId="185" xfId="0" applyFont="1" applyFill="1" applyBorder="1" applyAlignment="1" applyProtection="1">
      <alignment horizontal="center" vertical="center" wrapText="1"/>
      <protection locked="0"/>
    </xf>
    <xf numFmtId="0" fontId="5" fillId="0" borderId="258" xfId="0" quotePrefix="1" applyFont="1" applyFill="1" applyBorder="1" applyAlignment="1" applyProtection="1">
      <alignment horizontal="center" vertical="center" wrapText="1"/>
      <protection locked="0"/>
    </xf>
    <xf numFmtId="0" fontId="5" fillId="0" borderId="259" xfId="0" quotePrefix="1" applyFont="1" applyFill="1" applyBorder="1" applyAlignment="1" applyProtection="1">
      <alignment horizontal="center" vertical="center" wrapText="1"/>
      <protection locked="0"/>
    </xf>
    <xf numFmtId="3" fontId="32" fillId="21" borderId="81" xfId="0" applyNumberFormat="1" applyFont="1" applyFill="1" applyBorder="1" applyAlignment="1" applyProtection="1">
      <alignment horizontal="right" vertical="center"/>
      <protection locked="0"/>
    </xf>
    <xf numFmtId="3" fontId="32" fillId="21" borderId="80" xfId="0" applyNumberFormat="1" applyFont="1" applyFill="1" applyBorder="1" applyAlignment="1" applyProtection="1">
      <alignment horizontal="right" vertical="center"/>
      <protection locked="0"/>
    </xf>
    <xf numFmtId="3" fontId="32" fillId="21" borderId="89" xfId="0" applyNumberFormat="1" applyFont="1" applyFill="1" applyBorder="1" applyAlignment="1" applyProtection="1">
      <alignment horizontal="right" vertical="center"/>
      <protection locked="0"/>
    </xf>
    <xf numFmtId="3" fontId="32" fillId="21" borderId="71" xfId="0" applyNumberFormat="1" applyFont="1" applyFill="1" applyBorder="1" applyAlignment="1" applyProtection="1">
      <alignment horizontal="right" vertical="center"/>
      <protection locked="0"/>
    </xf>
    <xf numFmtId="3" fontId="32" fillId="21" borderId="30" xfId="0" applyNumberFormat="1" applyFont="1" applyFill="1" applyBorder="1" applyAlignment="1" applyProtection="1">
      <alignment horizontal="right" vertical="center"/>
      <protection locked="0"/>
    </xf>
    <xf numFmtId="3" fontId="32" fillId="21" borderId="31" xfId="0" applyNumberFormat="1" applyFont="1" applyFill="1" applyBorder="1" applyAlignment="1" applyProtection="1">
      <alignment horizontal="right" vertical="center"/>
      <protection locked="0"/>
    </xf>
    <xf numFmtId="3" fontId="32" fillId="21" borderId="72" xfId="0" applyNumberFormat="1" applyFont="1" applyFill="1" applyBorder="1" applyAlignment="1" applyProtection="1">
      <alignment horizontal="right" vertical="center"/>
      <protection locked="0"/>
    </xf>
    <xf numFmtId="3" fontId="32" fillId="21" borderId="32" xfId="0" applyNumberFormat="1" applyFont="1" applyFill="1" applyBorder="1" applyAlignment="1" applyProtection="1">
      <alignment horizontal="right" vertical="center"/>
      <protection locked="0"/>
    </xf>
    <xf numFmtId="3" fontId="32" fillId="21" borderId="33" xfId="0" applyNumberFormat="1" applyFont="1" applyFill="1" applyBorder="1" applyAlignment="1" applyProtection="1">
      <alignment horizontal="right" vertical="center"/>
      <protection locked="0"/>
    </xf>
    <xf numFmtId="3" fontId="32" fillId="21" borderId="34" xfId="0" applyNumberFormat="1" applyFont="1" applyFill="1" applyBorder="1" applyAlignment="1" applyProtection="1">
      <alignment horizontal="right" vertical="center"/>
      <protection locked="0"/>
    </xf>
    <xf numFmtId="3" fontId="32" fillId="21" borderId="35" xfId="0" applyNumberFormat="1" applyFont="1" applyFill="1" applyBorder="1" applyAlignment="1" applyProtection="1">
      <alignment horizontal="right" vertical="center"/>
      <protection locked="0"/>
    </xf>
    <xf numFmtId="3" fontId="32" fillId="21" borderId="249" xfId="0" applyNumberFormat="1" applyFont="1" applyFill="1" applyBorder="1" applyAlignment="1" applyProtection="1">
      <alignment horizontal="right" vertical="center"/>
      <protection locked="0"/>
    </xf>
    <xf numFmtId="3" fontId="32" fillId="21" borderId="122" xfId="0" applyNumberFormat="1" applyFont="1" applyFill="1" applyBorder="1" applyAlignment="1" applyProtection="1">
      <alignment horizontal="right" vertical="center"/>
      <protection locked="0"/>
    </xf>
    <xf numFmtId="0" fontId="34" fillId="17" borderId="178" xfId="0" applyNumberFormat="1" applyFont="1" applyFill="1" applyBorder="1" applyAlignment="1" applyProtection="1">
      <alignment horizontal="left" vertical="top" wrapText="1"/>
    </xf>
    <xf numFmtId="0" fontId="29" fillId="0" borderId="121" xfId="0" applyFont="1" applyFill="1" applyBorder="1"/>
    <xf numFmtId="173" fontId="32" fillId="0" borderId="0" xfId="0" applyNumberFormat="1" applyFont="1" applyFill="1" applyBorder="1" applyAlignment="1" applyProtection="1">
      <alignment horizontal="center" vertical="center"/>
    </xf>
    <xf numFmtId="0" fontId="34" fillId="17" borderId="192" xfId="0" applyNumberFormat="1" applyFont="1" applyFill="1" applyBorder="1" applyAlignment="1" applyProtection="1">
      <alignment horizontal="left" vertical="top" wrapText="1"/>
    </xf>
    <xf numFmtId="3" fontId="1" fillId="5" borderId="75" xfId="0" applyNumberFormat="1" applyFont="1" applyFill="1" applyBorder="1" applyAlignment="1" applyProtection="1">
      <alignment horizontal="right" vertical="center"/>
    </xf>
    <xf numFmtId="3" fontId="1" fillId="13" borderId="76" xfId="0" applyNumberFormat="1" applyFont="1" applyFill="1" applyBorder="1" applyAlignment="1" applyProtection="1">
      <alignment horizontal="right" vertical="center"/>
      <protection locked="0"/>
    </xf>
    <xf numFmtId="3" fontId="1" fillId="9" borderId="76" xfId="0" applyNumberFormat="1" applyFont="1" applyFill="1" applyBorder="1" applyAlignment="1" applyProtection="1">
      <alignment horizontal="right" vertical="center"/>
    </xf>
    <xf numFmtId="3" fontId="1" fillId="13" borderId="13" xfId="0" applyNumberFormat="1" applyFont="1" applyFill="1" applyBorder="1" applyAlignment="1" applyProtection="1">
      <alignment horizontal="right" vertical="center"/>
      <protection locked="0"/>
    </xf>
    <xf numFmtId="3" fontId="1" fillId="13" borderId="135" xfId="0" applyNumberFormat="1" applyFont="1" applyFill="1" applyBorder="1" applyAlignment="1" applyProtection="1">
      <alignment horizontal="right" vertical="center"/>
      <protection locked="0"/>
    </xf>
    <xf numFmtId="3" fontId="1" fillId="13" borderId="122" xfId="0" applyNumberFormat="1" applyFont="1" applyFill="1" applyBorder="1" applyAlignment="1" applyProtection="1">
      <alignment horizontal="right" vertical="center"/>
      <protection locked="0"/>
    </xf>
    <xf numFmtId="3" fontId="1" fillId="13" borderId="10" xfId="0" applyNumberFormat="1" applyFont="1" applyFill="1" applyBorder="1" applyAlignment="1" applyProtection="1">
      <alignment horizontal="right" vertical="center"/>
      <protection locked="0"/>
    </xf>
    <xf numFmtId="3" fontId="1" fillId="13" borderId="120" xfId="0" applyNumberFormat="1" applyFont="1" applyFill="1" applyBorder="1" applyAlignment="1" applyProtection="1">
      <alignment horizontal="right" vertical="center"/>
      <protection locked="0"/>
    </xf>
    <xf numFmtId="3" fontId="1" fillId="0" borderId="188" xfId="0" applyNumberFormat="1" applyFont="1" applyFill="1" applyBorder="1" applyAlignment="1" applyProtection="1">
      <alignment horizontal="right" vertical="center"/>
      <protection locked="0"/>
    </xf>
    <xf numFmtId="10" fontId="1" fillId="0" borderId="188" xfId="8" applyNumberFormat="1" applyFont="1" applyFill="1" applyBorder="1" applyAlignment="1" applyProtection="1">
      <alignment horizontal="right" vertical="center"/>
      <protection locked="0"/>
    </xf>
    <xf numFmtId="3" fontId="1" fillId="0" borderId="182" xfId="0" applyNumberFormat="1" applyFont="1" applyFill="1" applyBorder="1" applyAlignment="1" applyProtection="1">
      <alignment horizontal="right" vertical="center"/>
      <protection locked="0"/>
    </xf>
    <xf numFmtId="3" fontId="32" fillId="13" borderId="27" xfId="0" applyNumberFormat="1" applyFont="1" applyFill="1" applyBorder="1" applyAlignment="1" applyProtection="1">
      <alignment horizontal="right" vertical="center"/>
      <protection locked="0"/>
    </xf>
    <xf numFmtId="3" fontId="32" fillId="13" borderId="217" xfId="0" applyNumberFormat="1" applyFont="1" applyFill="1" applyBorder="1" applyAlignment="1" applyProtection="1">
      <alignment horizontal="right" vertical="center"/>
      <protection locked="0"/>
    </xf>
    <xf numFmtId="3" fontId="32" fillId="13" borderId="47" xfId="0" applyNumberFormat="1" applyFont="1" applyFill="1" applyBorder="1" applyAlignment="1" applyProtection="1">
      <alignment horizontal="right" vertical="center"/>
      <protection locked="0"/>
    </xf>
    <xf numFmtId="3" fontId="32" fillId="13" borderId="62" xfId="0" applyNumberFormat="1" applyFont="1" applyFill="1" applyBorder="1" applyAlignment="1" applyProtection="1">
      <alignment horizontal="right" vertical="center"/>
      <protection locked="0"/>
    </xf>
    <xf numFmtId="9" fontId="32" fillId="13" borderId="217" xfId="8" applyFont="1" applyFill="1" applyBorder="1" applyAlignment="1" applyProtection="1">
      <alignment horizontal="right" vertical="center"/>
      <protection locked="0"/>
    </xf>
    <xf numFmtId="9" fontId="32" fillId="13" borderId="62" xfId="8" applyFont="1" applyFill="1" applyBorder="1" applyAlignment="1" applyProtection="1">
      <alignment horizontal="right" vertical="center"/>
      <protection locked="0"/>
    </xf>
    <xf numFmtId="3" fontId="32" fillId="13" borderId="8" xfId="0" applyNumberFormat="1" applyFont="1" applyFill="1" applyBorder="1" applyAlignment="1" applyProtection="1">
      <alignment horizontal="right" vertical="center"/>
      <protection locked="0"/>
    </xf>
    <xf numFmtId="3" fontId="32" fillId="13" borderId="21" xfId="0" applyNumberFormat="1" applyFont="1" applyFill="1" applyBorder="1" applyAlignment="1" applyProtection="1">
      <alignment horizontal="right" vertical="center"/>
      <protection locked="0"/>
    </xf>
    <xf numFmtId="9" fontId="32" fillId="13" borderId="8" xfId="8" applyFont="1" applyFill="1" applyBorder="1" applyAlignment="1" applyProtection="1">
      <alignment horizontal="right" vertical="center"/>
      <protection locked="0"/>
    </xf>
    <xf numFmtId="3" fontId="32" fillId="13" borderId="57" xfId="0" applyNumberFormat="1" applyFont="1" applyFill="1" applyBorder="1" applyAlignment="1" applyProtection="1">
      <alignment horizontal="right" vertical="center"/>
      <protection locked="0"/>
    </xf>
    <xf numFmtId="3" fontId="32" fillId="13" borderId="149" xfId="0" applyNumberFormat="1" applyFont="1" applyFill="1" applyBorder="1" applyAlignment="1" applyProtection="1">
      <alignment horizontal="right" vertical="center"/>
      <protection locked="0"/>
    </xf>
    <xf numFmtId="3" fontId="32" fillId="13" borderId="61" xfId="0" applyNumberFormat="1" applyFont="1" applyFill="1" applyBorder="1" applyAlignment="1" applyProtection="1">
      <alignment horizontal="right" vertical="center"/>
      <protection locked="0"/>
    </xf>
    <xf numFmtId="3" fontId="32" fillId="13" borderId="3" xfId="0" applyNumberFormat="1" applyFont="1" applyFill="1" applyBorder="1" applyAlignment="1" applyProtection="1">
      <alignment horizontal="right" vertical="center"/>
      <protection locked="0"/>
    </xf>
    <xf numFmtId="3" fontId="32" fillId="13" borderId="22" xfId="0" applyNumberFormat="1" applyFont="1" applyFill="1" applyBorder="1" applyAlignment="1" applyProtection="1">
      <alignment horizontal="right" vertical="center"/>
      <protection locked="0"/>
    </xf>
    <xf numFmtId="3" fontId="32" fillId="13" borderId="133" xfId="0" applyNumberFormat="1" applyFont="1" applyFill="1" applyBorder="1" applyAlignment="1" applyProtection="1">
      <alignment horizontal="right" vertical="center"/>
      <protection locked="0"/>
    </xf>
    <xf numFmtId="3" fontId="32" fillId="13" borderId="0" xfId="0" applyNumberFormat="1" applyFont="1" applyFill="1" applyBorder="1" applyAlignment="1" applyProtection="1">
      <alignment horizontal="right" vertical="center"/>
      <protection locked="0"/>
    </xf>
    <xf numFmtId="3" fontId="32" fillId="13" borderId="58" xfId="0" applyNumberFormat="1" applyFont="1" applyFill="1" applyBorder="1" applyAlignment="1" applyProtection="1">
      <alignment horizontal="right" vertical="center"/>
      <protection locked="0"/>
    </xf>
    <xf numFmtId="3" fontId="32" fillId="13" borderId="30" xfId="0" applyNumberFormat="1" applyFont="1" applyFill="1" applyBorder="1" applyAlignment="1" applyProtection="1">
      <alignment horizontal="right" vertical="center"/>
      <protection locked="0"/>
    </xf>
    <xf numFmtId="3" fontId="32" fillId="13" borderId="32" xfId="0" applyNumberFormat="1" applyFont="1" applyFill="1" applyBorder="1" applyAlignment="1" applyProtection="1">
      <alignment horizontal="right" vertical="center"/>
      <protection locked="0"/>
    </xf>
    <xf numFmtId="0" fontId="32" fillId="12" borderId="48" xfId="0" applyFont="1" applyFill="1" applyBorder="1" applyAlignment="1" applyProtection="1">
      <alignment horizontal="center" vertical="center" wrapText="1"/>
    </xf>
    <xf numFmtId="3" fontId="11" fillId="21" borderId="38" xfId="0" applyNumberFormat="1" applyFont="1" applyFill="1" applyBorder="1" applyAlignment="1" applyProtection="1">
      <alignment vertical="center" wrapText="1"/>
    </xf>
    <xf numFmtId="0" fontId="32" fillId="21" borderId="62" xfId="0" applyFont="1" applyFill="1" applyBorder="1" applyAlignment="1" applyProtection="1">
      <alignment vertical="center" wrapText="1"/>
    </xf>
    <xf numFmtId="0" fontId="32" fillId="21" borderId="48" xfId="0" applyFont="1" applyFill="1" applyBorder="1" applyAlignment="1" applyProtection="1">
      <alignment horizontal="center" vertical="center" wrapText="1"/>
    </xf>
    <xf numFmtId="3" fontId="32" fillId="21" borderId="21" xfId="0" applyNumberFormat="1" applyFont="1" applyFill="1" applyBorder="1" applyAlignment="1" applyProtection="1">
      <alignment horizontal="right" vertical="center"/>
      <protection locked="0"/>
    </xf>
    <xf numFmtId="3" fontId="32" fillId="21" borderId="22" xfId="0" applyNumberFormat="1" applyFont="1" applyFill="1" applyBorder="1" applyAlignment="1" applyProtection="1">
      <alignment horizontal="right" vertical="center"/>
      <protection locked="0"/>
    </xf>
    <xf numFmtId="3" fontId="32" fillId="21" borderId="58" xfId="0" applyNumberFormat="1" applyFont="1" applyFill="1" applyBorder="1" applyAlignment="1" applyProtection="1">
      <alignment horizontal="right" vertical="center"/>
      <protection locked="0"/>
    </xf>
    <xf numFmtId="3" fontId="32" fillId="13" borderId="70" xfId="0" applyNumberFormat="1" applyFont="1" applyFill="1" applyBorder="1" applyAlignment="1" applyProtection="1">
      <alignment horizontal="right" vertical="center"/>
      <protection locked="0"/>
    </xf>
    <xf numFmtId="3" fontId="32" fillId="13" borderId="71" xfId="0" applyNumberFormat="1" applyFont="1" applyFill="1" applyBorder="1" applyAlignment="1" applyProtection="1">
      <alignment horizontal="right" vertical="center"/>
      <protection locked="0"/>
    </xf>
    <xf numFmtId="3" fontId="32" fillId="13" borderId="72" xfId="0" applyNumberFormat="1" applyFont="1" applyFill="1" applyBorder="1" applyAlignment="1" applyProtection="1">
      <alignment horizontal="right" vertical="center"/>
      <protection locked="0"/>
    </xf>
    <xf numFmtId="3" fontId="32" fillId="13" borderId="34" xfId="0" applyNumberFormat="1" applyFont="1" applyFill="1" applyBorder="1" applyAlignment="1" applyProtection="1">
      <alignment horizontal="right" vertical="center"/>
      <protection locked="0"/>
    </xf>
    <xf numFmtId="3" fontId="32" fillId="13" borderId="159" xfId="0" applyNumberFormat="1" applyFont="1" applyFill="1" applyBorder="1" applyAlignment="1" applyProtection="1">
      <alignment horizontal="right" vertical="center"/>
      <protection locked="0"/>
    </xf>
    <xf numFmtId="3" fontId="32" fillId="9" borderId="79" xfId="0" applyNumberFormat="1" applyFont="1" applyFill="1" applyBorder="1" applyAlignment="1" applyProtection="1">
      <alignment horizontal="right" vertical="center"/>
    </xf>
    <xf numFmtId="3" fontId="32" fillId="9" borderId="81" xfId="0" applyNumberFormat="1" applyFont="1" applyFill="1" applyBorder="1" applyAlignment="1" applyProtection="1">
      <alignment horizontal="right" vertical="center"/>
    </xf>
    <xf numFmtId="3" fontId="32" fillId="9" borderId="146" xfId="0" applyNumberFormat="1" applyFont="1" applyFill="1" applyBorder="1" applyAlignment="1" applyProtection="1">
      <alignment horizontal="right" vertical="center"/>
    </xf>
    <xf numFmtId="3" fontId="32" fillId="9" borderId="70" xfId="0" applyNumberFormat="1" applyFont="1" applyFill="1" applyBorder="1" applyAlignment="1" applyProtection="1">
      <alignment horizontal="right" vertical="center"/>
    </xf>
    <xf numFmtId="3" fontId="32" fillId="9" borderId="72" xfId="0" applyNumberFormat="1" applyFont="1" applyFill="1" applyBorder="1" applyAlignment="1" applyProtection="1">
      <alignment horizontal="right" vertical="center"/>
    </xf>
    <xf numFmtId="3" fontId="32" fillId="9" borderId="80" xfId="0" applyNumberFormat="1" applyFont="1" applyFill="1" applyBorder="1" applyAlignment="1" applyProtection="1">
      <alignment horizontal="right" vertical="center"/>
    </xf>
    <xf numFmtId="3" fontId="32" fillId="9" borderId="46" xfId="0" applyNumberFormat="1" applyFont="1" applyFill="1" applyBorder="1" applyAlignment="1" applyProtection="1">
      <alignment horizontal="right" vertical="center"/>
    </xf>
    <xf numFmtId="3" fontId="32" fillId="9" borderId="48" xfId="0" applyNumberFormat="1" applyFont="1" applyFill="1" applyBorder="1" applyAlignment="1" applyProtection="1">
      <alignment horizontal="right" vertical="center"/>
    </xf>
    <xf numFmtId="3" fontId="32" fillId="9" borderId="30" xfId="0" applyNumberFormat="1" applyFont="1" applyFill="1" applyBorder="1" applyAlignment="1" applyProtection="1">
      <alignment horizontal="right" vertical="center"/>
    </xf>
    <xf numFmtId="3" fontId="32" fillId="9" borderId="34" xfId="0" applyNumberFormat="1" applyFont="1" applyFill="1" applyBorder="1" applyAlignment="1" applyProtection="1">
      <alignment horizontal="right" vertical="center"/>
    </xf>
    <xf numFmtId="3" fontId="32" fillId="9" borderId="138" xfId="0" applyNumberFormat="1" applyFont="1" applyFill="1" applyBorder="1" applyAlignment="1" applyProtection="1">
      <alignment horizontal="right" vertical="center"/>
    </xf>
    <xf numFmtId="3" fontId="32" fillId="13" borderId="81" xfId="0" applyNumberFormat="1" applyFont="1" applyFill="1" applyBorder="1" applyAlignment="1" applyProtection="1">
      <alignment horizontal="right" vertical="center"/>
      <protection locked="0"/>
    </xf>
    <xf numFmtId="3" fontId="32" fillId="13" borderId="80" xfId="0" applyNumberFormat="1" applyFont="1" applyFill="1" applyBorder="1" applyAlignment="1" applyProtection="1">
      <alignment horizontal="right" vertical="center"/>
      <protection locked="0"/>
    </xf>
    <xf numFmtId="3" fontId="32" fillId="13" borderId="146" xfId="0" applyNumberFormat="1" applyFont="1" applyFill="1" applyBorder="1" applyAlignment="1" applyProtection="1">
      <alignment horizontal="right" vertical="center"/>
      <protection locked="0"/>
    </xf>
    <xf numFmtId="3" fontId="32" fillId="13" borderId="79" xfId="0" applyNumberFormat="1" applyFont="1" applyFill="1" applyBorder="1" applyAlignment="1" applyProtection="1">
      <alignment horizontal="right" vertical="center"/>
      <protection locked="0"/>
    </xf>
    <xf numFmtId="3" fontId="32" fillId="13" borderId="55" xfId="0" applyNumberFormat="1" applyFont="1" applyFill="1" applyBorder="1" applyAlignment="1" applyProtection="1">
      <alignment horizontal="right" vertical="center"/>
      <protection locked="0"/>
    </xf>
    <xf numFmtId="3" fontId="32" fillId="13" borderId="46" xfId="0" applyNumberFormat="1" applyFont="1" applyFill="1" applyBorder="1" applyAlignment="1" applyProtection="1">
      <alignment horizontal="right" vertical="center"/>
      <protection locked="0"/>
    </xf>
    <xf numFmtId="3" fontId="32" fillId="13" borderId="48" xfId="0" applyNumberFormat="1" applyFont="1" applyFill="1" applyBorder="1" applyAlignment="1" applyProtection="1">
      <alignment horizontal="right" vertical="center"/>
      <protection locked="0"/>
    </xf>
    <xf numFmtId="3" fontId="32" fillId="21" borderId="46" xfId="0" applyNumberFormat="1" applyFont="1" applyFill="1" applyBorder="1" applyAlignment="1" applyProtection="1">
      <alignment horizontal="right" vertical="center"/>
      <protection locked="0"/>
    </xf>
    <xf numFmtId="3" fontId="32" fillId="21" borderId="79" xfId="0" applyNumberFormat="1" applyFont="1" applyFill="1" applyBorder="1" applyAlignment="1" applyProtection="1">
      <alignment horizontal="right" vertical="center"/>
      <protection locked="0"/>
    </xf>
    <xf numFmtId="3" fontId="32" fillId="21" borderId="48" xfId="0" applyNumberFormat="1" applyFont="1" applyFill="1" applyBorder="1" applyAlignment="1" applyProtection="1">
      <alignment horizontal="right" vertical="center"/>
      <protection locked="0"/>
    </xf>
    <xf numFmtId="0" fontId="32" fillId="9" borderId="0" xfId="0" quotePrefix="1" applyFont="1" applyFill="1" applyAlignment="1" applyProtection="1">
      <alignment horizontal="left" vertical="center"/>
    </xf>
    <xf numFmtId="3" fontId="32" fillId="21" borderId="138" xfId="0" applyNumberFormat="1" applyFont="1" applyFill="1" applyBorder="1" applyAlignment="1" applyProtection="1">
      <alignment horizontal="right" vertical="center"/>
      <protection locked="0"/>
    </xf>
    <xf numFmtId="3" fontId="32" fillId="13" borderId="138" xfId="0" applyNumberFormat="1" applyFont="1" applyFill="1" applyBorder="1" applyAlignment="1" applyProtection="1">
      <alignment horizontal="right" vertical="center"/>
      <protection locked="0"/>
    </xf>
    <xf numFmtId="0" fontId="5" fillId="4" borderId="48" xfId="0" applyFont="1" applyFill="1" applyBorder="1" applyAlignment="1" applyProtection="1">
      <alignment horizontal="center" vertical="center" wrapText="1"/>
    </xf>
    <xf numFmtId="3" fontId="11" fillId="7" borderId="185" xfId="0" applyNumberFormat="1" applyFont="1" applyFill="1" applyBorder="1" applyAlignment="1" applyProtection="1">
      <alignment horizontal="left" vertical="top"/>
      <protection locked="0"/>
    </xf>
    <xf numFmtId="3" fontId="11" fillId="7" borderId="198" xfId="0" applyNumberFormat="1" applyFont="1" applyFill="1" applyBorder="1" applyAlignment="1" applyProtection="1">
      <alignment horizontal="left" vertical="top"/>
      <protection locked="0"/>
    </xf>
    <xf numFmtId="0" fontId="55" fillId="27" borderId="0" xfId="0" applyNumberFormat="1" applyFont="1" applyFill="1" applyBorder="1" applyAlignment="1" applyProtection="1">
      <alignment horizontal="center" vertical="top" wrapText="1"/>
    </xf>
    <xf numFmtId="3" fontId="32" fillId="13" borderId="8" xfId="0" applyNumberFormat="1" applyFont="1" applyFill="1" applyBorder="1" applyAlignment="1" applyProtection="1">
      <alignment horizontal="right" vertical="center" wrapText="1"/>
      <protection locked="0"/>
    </xf>
    <xf numFmtId="3" fontId="32" fillId="13" borderId="64" xfId="0" applyNumberFormat="1" applyFont="1" applyFill="1" applyBorder="1" applyAlignment="1" applyProtection="1">
      <alignment horizontal="right" vertical="center" wrapText="1"/>
      <protection locked="0"/>
    </xf>
    <xf numFmtId="0" fontId="0" fillId="13" borderId="133" xfId="0" quotePrefix="1" applyFill="1" applyBorder="1" applyAlignment="1" applyProtection="1">
      <alignment horizontal="left" vertical="center" wrapText="1"/>
    </xf>
    <xf numFmtId="0" fontId="0" fillId="21" borderId="134" xfId="0" applyFill="1" applyBorder="1" applyAlignment="1" applyProtection="1">
      <alignment horizontal="left" vertical="center"/>
    </xf>
    <xf numFmtId="0" fontId="0" fillId="21" borderId="110" xfId="0" quotePrefix="1" applyFill="1" applyBorder="1" applyAlignment="1" applyProtection="1">
      <alignment horizontal="center" vertical="center" wrapText="1"/>
    </xf>
    <xf numFmtId="0" fontId="0" fillId="21" borderId="194" xfId="0" quotePrefix="1" applyFill="1" applyBorder="1" applyAlignment="1" applyProtection="1">
      <alignment horizontal="left" vertical="center" wrapText="1"/>
    </xf>
    <xf numFmtId="167" fontId="0" fillId="21" borderId="136" xfId="0" applyNumberFormat="1" applyFill="1" applyBorder="1" applyAlignment="1" applyProtection="1">
      <alignment horizontal="right" vertical="center"/>
    </xf>
    <xf numFmtId="0" fontId="0" fillId="21" borderId="194" xfId="0" applyFill="1" applyBorder="1" applyAlignment="1" applyProtection="1">
      <alignment horizontal="left" vertical="center"/>
    </xf>
    <xf numFmtId="0" fontId="0" fillId="21" borderId="26" xfId="0" quotePrefix="1" applyFill="1" applyBorder="1" applyAlignment="1" applyProtection="1">
      <alignment horizontal="center" vertical="center" wrapText="1"/>
    </xf>
    <xf numFmtId="167" fontId="0" fillId="21" borderId="94" xfId="0" applyNumberFormat="1" applyFill="1" applyBorder="1" applyAlignment="1" applyProtection="1">
      <alignment horizontal="right" vertical="center"/>
    </xf>
    <xf numFmtId="0" fontId="0" fillId="21" borderId="133" xfId="0" applyFill="1" applyBorder="1" applyAlignment="1" applyProtection="1">
      <alignment horizontal="left" vertical="center"/>
    </xf>
    <xf numFmtId="0" fontId="0" fillId="21" borderId="3" xfId="0" quotePrefix="1" applyFill="1" applyBorder="1" applyAlignment="1" applyProtection="1">
      <alignment horizontal="center" vertical="center" wrapText="1"/>
    </xf>
    <xf numFmtId="0" fontId="46" fillId="13" borderId="42" xfId="0" applyFont="1" applyFill="1" applyBorder="1" applyAlignment="1" applyProtection="1">
      <alignment horizontal="left" vertical="center" wrapText="1"/>
    </xf>
    <xf numFmtId="0" fontId="46" fillId="13" borderId="168" xfId="0" applyFont="1" applyFill="1" applyBorder="1" applyAlignment="1" applyProtection="1">
      <alignment horizontal="left" vertical="center" wrapText="1"/>
    </xf>
    <xf numFmtId="0" fontId="47" fillId="13" borderId="71" xfId="0" quotePrefix="1" applyFont="1" applyFill="1" applyBorder="1" applyAlignment="1" applyProtection="1">
      <alignment horizontal="left" vertical="center"/>
    </xf>
    <xf numFmtId="0" fontId="47" fillId="13" borderId="75" xfId="0" quotePrefix="1" applyFont="1" applyFill="1" applyBorder="1" applyAlignment="1" applyProtection="1">
      <alignment horizontal="left" vertical="center"/>
    </xf>
    <xf numFmtId="0" fontId="0" fillId="21" borderId="133" xfId="0" quotePrefix="1" applyFill="1" applyBorder="1" applyAlignment="1" applyProtection="1">
      <alignment horizontal="left" vertical="center" wrapText="1"/>
    </xf>
    <xf numFmtId="0" fontId="29" fillId="4" borderId="246" xfId="0" applyFont="1" applyFill="1" applyBorder="1" applyAlignment="1" applyProtection="1">
      <alignment horizontal="left" vertical="center"/>
    </xf>
    <xf numFmtId="0" fontId="4" fillId="4" borderId="92" xfId="0" applyFont="1" applyFill="1" applyBorder="1" applyAlignment="1" applyProtection="1">
      <alignment horizontal="left" vertical="center" wrapText="1"/>
    </xf>
    <xf numFmtId="0" fontId="4" fillId="4" borderId="154" xfId="0" applyFont="1" applyFill="1" applyBorder="1" applyAlignment="1" applyProtection="1">
      <alignment horizontal="left" vertical="center" wrapText="1"/>
    </xf>
    <xf numFmtId="0" fontId="4" fillId="4" borderId="217" xfId="0" applyFont="1" applyFill="1" applyBorder="1" applyAlignment="1" applyProtection="1">
      <alignment horizontal="left" vertical="center" wrapText="1"/>
    </xf>
    <xf numFmtId="0" fontId="32" fillId="4" borderId="217" xfId="0" applyFont="1" applyFill="1" applyBorder="1" applyAlignment="1" applyProtection="1">
      <alignment horizontal="left" vertical="top" wrapText="1"/>
    </xf>
    <xf numFmtId="0" fontId="32" fillId="4" borderId="83" xfId="0" applyFont="1" applyFill="1" applyBorder="1" applyAlignment="1" applyProtection="1">
      <alignment horizontal="left" vertical="top" wrapText="1"/>
    </xf>
    <xf numFmtId="0" fontId="32" fillId="4" borderId="47" xfId="0" applyFont="1" applyFill="1" applyBorder="1" applyAlignment="1" applyProtection="1">
      <alignment horizontal="left" vertical="top" wrapText="1"/>
    </xf>
    <xf numFmtId="0" fontId="4" fillId="4" borderId="83" xfId="0" applyFont="1" applyFill="1" applyBorder="1" applyAlignment="1" applyProtection="1">
      <alignment horizontal="left" vertical="center" wrapText="1"/>
    </xf>
    <xf numFmtId="0" fontId="4" fillId="4" borderId="47" xfId="0" applyFont="1" applyFill="1" applyBorder="1" applyAlignment="1" applyProtection="1">
      <alignment horizontal="left" vertical="center" wrapText="1"/>
    </xf>
    <xf numFmtId="0" fontId="32" fillId="4" borderId="175" xfId="0" applyFont="1" applyFill="1" applyBorder="1" applyAlignment="1" applyProtection="1">
      <alignment horizontal="left" vertical="top" wrapText="1"/>
    </xf>
    <xf numFmtId="0" fontId="32" fillId="4" borderId="0" xfId="0" applyFont="1" applyFill="1" applyBorder="1" applyAlignment="1" applyProtection="1">
      <alignment horizontal="center" vertical="center" wrapText="1"/>
    </xf>
    <xf numFmtId="0" fontId="4" fillId="4" borderId="191" xfId="0" applyFont="1" applyFill="1" applyBorder="1" applyAlignment="1" applyProtection="1">
      <alignment horizontal="left" vertical="center"/>
    </xf>
    <xf numFmtId="0" fontId="4" fillId="4" borderId="109" xfId="0" applyFont="1" applyFill="1" applyBorder="1" applyAlignment="1" applyProtection="1">
      <alignment horizontal="center" vertical="center"/>
    </xf>
    <xf numFmtId="0" fontId="0" fillId="4" borderId="191" xfId="0" applyFill="1" applyBorder="1" applyProtection="1"/>
    <xf numFmtId="0" fontId="4" fillId="4" borderId="154" xfId="0" applyFont="1" applyFill="1" applyBorder="1" applyAlignment="1" applyProtection="1">
      <alignment horizontal="left" vertical="center"/>
    </xf>
    <xf numFmtId="0" fontId="4" fillId="4" borderId="217" xfId="0" applyFont="1" applyFill="1" applyBorder="1" applyAlignment="1" applyProtection="1">
      <alignment horizontal="left" vertical="center"/>
    </xf>
    <xf numFmtId="0" fontId="32" fillId="4" borderId="154" xfId="0" applyFont="1" applyFill="1" applyBorder="1" applyAlignment="1" applyProtection="1">
      <alignment horizontal="left" vertical="top" wrapText="1"/>
    </xf>
    <xf numFmtId="0" fontId="32" fillId="4" borderId="109" xfId="0" applyFont="1" applyFill="1" applyBorder="1" applyAlignment="1" applyProtection="1">
      <alignment horizontal="left" vertical="top" wrapText="1"/>
    </xf>
    <xf numFmtId="0" fontId="32" fillId="4" borderId="191" xfId="0" applyFont="1" applyFill="1" applyBorder="1" applyAlignment="1" applyProtection="1">
      <alignment horizontal="left" vertical="top" wrapText="1"/>
    </xf>
    <xf numFmtId="0" fontId="4" fillId="4" borderId="154" xfId="0" applyFont="1" applyFill="1" applyBorder="1" applyAlignment="1" applyProtection="1">
      <alignment horizontal="left" vertical="center" wrapText="1"/>
      <protection locked="0"/>
    </xf>
    <xf numFmtId="0" fontId="4" fillId="4" borderId="217" xfId="0" applyFont="1" applyFill="1" applyBorder="1" applyAlignment="1" applyProtection="1">
      <alignment horizontal="left" vertical="center" wrapText="1"/>
      <protection locked="0"/>
    </xf>
    <xf numFmtId="3" fontId="11" fillId="4" borderId="217" xfId="0" applyNumberFormat="1" applyFont="1" applyFill="1" applyBorder="1" applyAlignment="1" applyProtection="1">
      <alignment horizontal="center" vertical="center"/>
      <protection locked="0"/>
    </xf>
    <xf numFmtId="3" fontId="11" fillId="4" borderId="83" xfId="0" applyNumberFormat="1" applyFont="1" applyFill="1" applyBorder="1" applyAlignment="1" applyProtection="1">
      <alignment horizontal="center" vertical="center"/>
      <protection locked="0"/>
    </xf>
    <xf numFmtId="3" fontId="11" fillId="4" borderId="47" xfId="0" applyNumberFormat="1" applyFont="1" applyFill="1" applyBorder="1" applyAlignment="1" applyProtection="1">
      <alignment horizontal="center" vertical="center"/>
      <protection locked="0"/>
    </xf>
    <xf numFmtId="0" fontId="4" fillId="4" borderId="83" xfId="0" applyFont="1" applyFill="1" applyBorder="1" applyAlignment="1" applyProtection="1">
      <alignment horizontal="left" vertical="center" wrapText="1"/>
      <protection locked="0"/>
    </xf>
    <xf numFmtId="0" fontId="4" fillId="4" borderId="47" xfId="0" applyFont="1" applyFill="1" applyBorder="1" applyAlignment="1" applyProtection="1">
      <alignment horizontal="left" vertical="center" wrapText="1"/>
      <protection locked="0"/>
    </xf>
    <xf numFmtId="3" fontId="11" fillId="4" borderId="175" xfId="0" applyNumberFormat="1" applyFont="1" applyFill="1" applyBorder="1" applyAlignment="1" applyProtection="1">
      <alignment horizontal="center" vertical="center"/>
      <protection locked="0"/>
    </xf>
    <xf numFmtId="3" fontId="11" fillId="4" borderId="0" xfId="0" applyNumberFormat="1" applyFont="1" applyFill="1" applyBorder="1" applyAlignment="1" applyProtection="1">
      <alignment horizontal="center" vertical="center"/>
    </xf>
    <xf numFmtId="0" fontId="4" fillId="4" borderId="140" xfId="0" applyFont="1" applyFill="1" applyBorder="1" applyAlignment="1" applyProtection="1">
      <alignment horizontal="left" vertical="center"/>
    </xf>
    <xf numFmtId="0" fontId="4" fillId="4" borderId="54" xfId="0" applyFont="1" applyFill="1" applyBorder="1" applyAlignment="1" applyProtection="1">
      <alignment horizontal="center" vertical="center"/>
    </xf>
    <xf numFmtId="0" fontId="0" fillId="4" borderId="140" xfId="0" quotePrefix="1" applyFill="1" applyBorder="1" applyAlignment="1" applyProtection="1">
      <alignment horizontal="left" vertical="center" wrapText="1"/>
    </xf>
    <xf numFmtId="0" fontId="4" fillId="4" borderId="93" xfId="0" applyFont="1" applyFill="1" applyBorder="1" applyAlignment="1" applyProtection="1">
      <alignment horizontal="left" vertical="center"/>
    </xf>
    <xf numFmtId="0" fontId="4" fillId="4" borderId="6" xfId="0" applyFont="1" applyFill="1" applyBorder="1" applyAlignment="1" applyProtection="1">
      <alignment horizontal="left" vertical="center"/>
    </xf>
    <xf numFmtId="0" fontId="32" fillId="4" borderId="6" xfId="0" applyFont="1" applyFill="1" applyBorder="1" applyAlignment="1" applyProtection="1">
      <alignment horizontal="left" vertical="top" wrapText="1"/>
    </xf>
    <xf numFmtId="0" fontId="32" fillId="4" borderId="21" xfId="0" applyFont="1" applyFill="1" applyBorder="1" applyAlignment="1" applyProtection="1">
      <alignment horizontal="left" vertical="top" wrapText="1"/>
    </xf>
    <xf numFmtId="0" fontId="32" fillId="4" borderId="93" xfId="0" applyFont="1" applyFill="1" applyBorder="1" applyAlignment="1" applyProtection="1">
      <alignment horizontal="left" vertical="top" wrapText="1"/>
    </xf>
    <xf numFmtId="0" fontId="32" fillId="4" borderId="62" xfId="0" applyFont="1" applyFill="1" applyBorder="1" applyAlignment="1" applyProtection="1">
      <alignment horizontal="left" vertical="top" wrapText="1"/>
    </xf>
    <xf numFmtId="0" fontId="11" fillId="4" borderId="0" xfId="0" applyFont="1" applyFill="1" applyAlignment="1" applyProtection="1">
      <alignment horizontal="center"/>
    </xf>
    <xf numFmtId="0" fontId="4" fillId="4" borderId="246" xfId="0" applyFont="1" applyFill="1" applyBorder="1" applyAlignment="1" applyProtection="1">
      <alignment horizontal="left" vertical="center"/>
    </xf>
    <xf numFmtId="3" fontId="11" fillId="4" borderId="248" xfId="0" applyNumberFormat="1" applyFont="1" applyFill="1" applyBorder="1" applyAlignment="1" applyProtection="1">
      <alignment horizontal="center" vertical="center"/>
      <protection locked="0"/>
    </xf>
    <xf numFmtId="0" fontId="47" fillId="21" borderId="71" xfId="0" quotePrefix="1" applyFont="1" applyFill="1" applyBorder="1" applyAlignment="1" applyProtection="1">
      <alignment horizontal="left" vertical="center"/>
    </xf>
    <xf numFmtId="0" fontId="46" fillId="21" borderId="42" xfId="0" applyFont="1" applyFill="1" applyBorder="1" applyAlignment="1" applyProtection="1">
      <alignment horizontal="left" vertical="center" wrapText="1"/>
    </xf>
    <xf numFmtId="0" fontId="0" fillId="21" borderId="141" xfId="0" applyFill="1" applyBorder="1" applyAlignment="1" applyProtection="1">
      <alignment horizontal="left" vertical="center"/>
    </xf>
    <xf numFmtId="0" fontId="0" fillId="21" borderId="120" xfId="0" quotePrefix="1" applyFill="1" applyBorder="1" applyAlignment="1" applyProtection="1">
      <alignment horizontal="center" vertical="center" wrapText="1"/>
    </xf>
    <xf numFmtId="0" fontId="0" fillId="21" borderId="141" xfId="0" quotePrefix="1" applyFill="1" applyBorder="1" applyAlignment="1" applyProtection="1">
      <alignment horizontal="left" vertical="center" wrapText="1"/>
    </xf>
    <xf numFmtId="167" fontId="0" fillId="21" borderId="142" xfId="0" applyNumberFormat="1" applyFill="1" applyBorder="1" applyAlignment="1" applyProtection="1">
      <alignment horizontal="right" vertical="center"/>
    </xf>
    <xf numFmtId="0" fontId="46" fillId="21" borderId="94" xfId="0" applyFont="1" applyFill="1" applyBorder="1" applyAlignment="1" applyProtection="1">
      <alignment horizontal="left" vertical="center" wrapText="1"/>
      <protection locked="0"/>
    </xf>
    <xf numFmtId="0" fontId="46" fillId="21" borderId="8" xfId="0" applyFont="1" applyFill="1" applyBorder="1" applyAlignment="1" applyProtection="1">
      <alignment horizontal="left" vertical="center" wrapText="1"/>
      <protection locked="0"/>
    </xf>
    <xf numFmtId="3" fontId="32" fillId="21" borderId="8" xfId="0" applyNumberFormat="1" applyFont="1" applyFill="1" applyBorder="1" applyAlignment="1" applyProtection="1">
      <alignment horizontal="right" vertical="center" wrapText="1"/>
      <protection locked="0"/>
    </xf>
    <xf numFmtId="3" fontId="32" fillId="21" borderId="64" xfId="0" applyNumberFormat="1" applyFont="1" applyFill="1" applyBorder="1" applyAlignment="1" applyProtection="1">
      <alignment horizontal="right" vertical="center" wrapText="1"/>
      <protection locked="0"/>
    </xf>
    <xf numFmtId="3" fontId="32" fillId="21" borderId="22" xfId="0" applyNumberFormat="1" applyFont="1" applyFill="1" applyBorder="1" applyAlignment="1" applyProtection="1">
      <alignment horizontal="right" vertical="center" wrapText="1"/>
      <protection locked="0"/>
    </xf>
    <xf numFmtId="3" fontId="32" fillId="13" borderId="10" xfId="0" applyNumberFormat="1" applyFont="1" applyFill="1" applyBorder="1" applyAlignment="1" applyProtection="1">
      <alignment horizontal="right" vertical="center" wrapText="1"/>
      <protection locked="0"/>
    </xf>
    <xf numFmtId="3" fontId="32" fillId="13" borderId="135" xfId="0" applyNumberFormat="1" applyFont="1" applyFill="1" applyBorder="1" applyAlignment="1" applyProtection="1">
      <alignment horizontal="right" vertical="center" wrapText="1"/>
      <protection locked="0"/>
    </xf>
    <xf numFmtId="0" fontId="0" fillId="0" borderId="0" xfId="0" applyFill="1" applyAlignment="1" applyProtection="1">
      <alignment vertical="top" wrapText="1"/>
    </xf>
    <xf numFmtId="0" fontId="46" fillId="21" borderId="12" xfId="0" applyFont="1" applyFill="1" applyBorder="1" applyAlignment="1" applyProtection="1">
      <alignment horizontal="left" vertical="center" wrapText="1"/>
      <protection locked="0"/>
    </xf>
    <xf numFmtId="0" fontId="46" fillId="21" borderId="168" xfId="0" applyFont="1" applyFill="1" applyBorder="1" applyAlignment="1" applyProtection="1">
      <alignment horizontal="left" vertical="center" wrapText="1"/>
    </xf>
    <xf numFmtId="0" fontId="13" fillId="21" borderId="142" xfId="0" applyFont="1" applyFill="1" applyBorder="1" applyAlignment="1" applyProtection="1">
      <alignment horizontal="left" vertical="center" wrapText="1"/>
      <protection locked="0"/>
    </xf>
    <xf numFmtId="0" fontId="13" fillId="21" borderId="10" xfId="0" applyFont="1" applyFill="1" applyBorder="1" applyAlignment="1" applyProtection="1">
      <alignment horizontal="left" vertical="center" wrapText="1"/>
      <protection locked="0"/>
    </xf>
    <xf numFmtId="3" fontId="32" fillId="21" borderId="10" xfId="0" applyNumberFormat="1" applyFont="1" applyFill="1" applyBorder="1" applyAlignment="1" applyProtection="1">
      <alignment horizontal="right" vertical="center" wrapText="1"/>
      <protection locked="0"/>
    </xf>
    <xf numFmtId="3" fontId="32" fillId="21" borderId="135" xfId="0" applyNumberFormat="1" applyFont="1" applyFill="1" applyBorder="1" applyAlignment="1" applyProtection="1">
      <alignment horizontal="right" vertical="center" wrapText="1"/>
      <protection locked="0"/>
    </xf>
    <xf numFmtId="3" fontId="32" fillId="21" borderId="24" xfId="0" applyNumberFormat="1" applyFont="1" applyFill="1" applyBorder="1" applyAlignment="1" applyProtection="1">
      <alignment horizontal="right" vertical="center" wrapText="1"/>
      <protection locked="0"/>
    </xf>
    <xf numFmtId="0" fontId="13" fillId="21" borderId="13" xfId="0" applyFont="1" applyFill="1" applyBorder="1" applyAlignment="1" applyProtection="1">
      <alignment horizontal="left" vertical="center" wrapText="1"/>
      <protection locked="0"/>
    </xf>
    <xf numFmtId="0" fontId="47" fillId="21" borderId="75" xfId="0" quotePrefix="1" applyFont="1" applyFill="1" applyBorder="1" applyAlignment="1" applyProtection="1">
      <alignment horizontal="left" vertical="center"/>
    </xf>
    <xf numFmtId="0" fontId="88" fillId="0" borderId="0" xfId="0" applyFont="1" applyProtection="1"/>
    <xf numFmtId="0" fontId="0" fillId="13" borderId="42" xfId="0" applyFill="1" applyBorder="1" applyAlignment="1" applyProtection="1">
      <alignment horizontal="left" vertical="center"/>
    </xf>
    <xf numFmtId="0" fontId="2" fillId="13" borderId="168" xfId="0" applyFont="1" applyFill="1" applyBorder="1" applyAlignment="1" applyProtection="1">
      <alignment horizontal="left" vertical="center"/>
    </xf>
    <xf numFmtId="0" fontId="0" fillId="21" borderId="78" xfId="0" applyFill="1" applyBorder="1" applyAlignment="1" applyProtection="1">
      <alignment horizontal="left" vertical="center"/>
    </xf>
    <xf numFmtId="0" fontId="0" fillId="21" borderId="43" xfId="0" quotePrefix="1" applyFill="1" applyBorder="1" applyAlignment="1" applyProtection="1">
      <alignment horizontal="left" vertical="center" wrapText="1"/>
    </xf>
    <xf numFmtId="167" fontId="0" fillId="21" borderId="48" xfId="0" applyNumberFormat="1" applyFill="1" applyBorder="1" applyAlignment="1" applyProtection="1">
      <alignment horizontal="right" vertical="center"/>
    </xf>
    <xf numFmtId="0" fontId="4" fillId="4" borderId="92" xfId="0" applyFont="1" applyFill="1" applyBorder="1" applyAlignment="1" applyProtection="1">
      <alignment horizontal="left" vertical="center"/>
    </xf>
    <xf numFmtId="0" fontId="0" fillId="4" borderId="92" xfId="0" applyFill="1" applyBorder="1" applyProtection="1"/>
    <xf numFmtId="0" fontId="4" fillId="4" borderId="77" xfId="0" applyFont="1" applyFill="1" applyBorder="1" applyAlignment="1" applyProtection="1">
      <alignment horizontal="left" vertical="center"/>
    </xf>
    <xf numFmtId="0" fontId="0" fillId="4" borderId="77" xfId="0" quotePrefix="1" applyFill="1" applyBorder="1" applyAlignment="1" applyProtection="1">
      <alignment horizontal="left" vertical="center" wrapText="1"/>
    </xf>
    <xf numFmtId="0" fontId="4" fillId="4" borderId="41" xfId="0" applyFont="1" applyFill="1" applyBorder="1" applyAlignment="1" applyProtection="1">
      <alignment horizontal="left" vertical="center"/>
    </xf>
    <xf numFmtId="0" fontId="0" fillId="21" borderId="42" xfId="0" applyFill="1" applyBorder="1" applyAlignment="1" applyProtection="1">
      <alignment horizontal="left" vertical="center"/>
    </xf>
    <xf numFmtId="0" fontId="0" fillId="21" borderId="42" xfId="0" quotePrefix="1" applyFill="1" applyBorder="1" applyAlignment="1" applyProtection="1">
      <alignment horizontal="left" vertical="center" wrapText="1"/>
    </xf>
    <xf numFmtId="167" fontId="0" fillId="21" borderId="22" xfId="0" applyNumberFormat="1" applyFill="1" applyBorder="1" applyAlignment="1" applyProtection="1">
      <alignment horizontal="right" vertical="center"/>
    </xf>
    <xf numFmtId="0" fontId="13" fillId="13" borderId="42" xfId="0" applyFont="1" applyFill="1" applyBorder="1" applyAlignment="1" applyProtection="1">
      <alignment horizontal="left" vertical="center" wrapText="1"/>
    </xf>
    <xf numFmtId="0" fontId="47" fillId="13" borderId="159" xfId="0" quotePrefix="1" applyFont="1" applyFill="1" applyBorder="1" applyAlignment="1" applyProtection="1">
      <alignment horizontal="left" vertical="center"/>
    </xf>
    <xf numFmtId="0" fontId="47" fillId="21" borderId="159" xfId="0" quotePrefix="1" applyFont="1" applyFill="1" applyBorder="1" applyAlignment="1" applyProtection="1">
      <alignment horizontal="left" vertical="center"/>
    </xf>
    <xf numFmtId="0" fontId="0" fillId="21" borderId="136" xfId="0" applyFill="1" applyBorder="1" applyAlignment="1" applyProtection="1">
      <alignment horizontal="right" vertical="center"/>
    </xf>
    <xf numFmtId="0" fontId="0" fillId="21" borderId="48" xfId="0" applyFill="1" applyBorder="1" applyAlignment="1" applyProtection="1">
      <alignment horizontal="right" vertical="center"/>
    </xf>
    <xf numFmtId="0" fontId="4" fillId="4" borderId="93" xfId="0" applyFont="1" applyFill="1" applyBorder="1" applyAlignment="1" applyProtection="1">
      <alignment horizontal="right" vertical="center"/>
    </xf>
    <xf numFmtId="0" fontId="4" fillId="4" borderId="21" xfId="0" applyFont="1" applyFill="1" applyBorder="1" applyAlignment="1" applyProtection="1">
      <alignment horizontal="right" vertical="center"/>
    </xf>
    <xf numFmtId="0" fontId="2" fillId="21" borderId="141" xfId="0" applyFont="1" applyFill="1" applyBorder="1" applyAlignment="1" applyProtection="1">
      <alignment horizontal="left" vertical="center"/>
    </xf>
    <xf numFmtId="0" fontId="0" fillId="21" borderId="168" xfId="0" quotePrefix="1" applyFill="1" applyBorder="1" applyAlignment="1" applyProtection="1">
      <alignment horizontal="left" vertical="center" wrapText="1"/>
    </xf>
    <xf numFmtId="0" fontId="0" fillId="21" borderId="142" xfId="0" applyFill="1" applyBorder="1" applyAlignment="1" applyProtection="1">
      <alignment horizontal="right" vertical="center"/>
    </xf>
    <xf numFmtId="0" fontId="0" fillId="21" borderId="24" xfId="0" applyFill="1" applyBorder="1" applyAlignment="1" applyProtection="1">
      <alignment horizontal="right" vertical="center"/>
    </xf>
    <xf numFmtId="0" fontId="47" fillId="13" borderId="72" xfId="0" quotePrefix="1" applyFont="1" applyFill="1" applyBorder="1" applyAlignment="1" applyProtection="1">
      <alignment horizontal="left" vertical="center"/>
    </xf>
    <xf numFmtId="0" fontId="46" fillId="13" borderId="43" xfId="0" applyFont="1" applyFill="1" applyBorder="1" applyAlignment="1" applyProtection="1">
      <alignment horizontal="left" vertical="center" wrapText="1"/>
    </xf>
    <xf numFmtId="0" fontId="47" fillId="21" borderId="186" xfId="0" quotePrefix="1" applyFont="1" applyFill="1" applyBorder="1" applyAlignment="1" applyProtection="1">
      <alignment horizontal="left" vertical="center"/>
    </xf>
    <xf numFmtId="0" fontId="46" fillId="21" borderId="187" xfId="0" applyFont="1" applyFill="1" applyBorder="1" applyAlignment="1" applyProtection="1">
      <alignment horizontal="left" vertical="center" wrapText="1"/>
    </xf>
    <xf numFmtId="0" fontId="13" fillId="21" borderId="168" xfId="0" applyFont="1" applyFill="1" applyBorder="1" applyAlignment="1" applyProtection="1">
      <alignment horizontal="left" vertical="center" wrapText="1"/>
    </xf>
    <xf numFmtId="0" fontId="46" fillId="21" borderId="142" xfId="0" applyFont="1" applyFill="1" applyBorder="1" applyAlignment="1" applyProtection="1">
      <alignment horizontal="left" vertical="center" wrapText="1"/>
      <protection locked="0"/>
    </xf>
    <xf numFmtId="0" fontId="46" fillId="21" borderId="10" xfId="0" applyFont="1" applyFill="1" applyBorder="1" applyAlignment="1" applyProtection="1">
      <alignment horizontal="left" vertical="center" wrapText="1"/>
      <protection locked="0"/>
    </xf>
    <xf numFmtId="0" fontId="29" fillId="21" borderId="246" xfId="0" applyFont="1" applyFill="1" applyBorder="1" applyAlignment="1" applyProtection="1">
      <alignment horizontal="left" vertical="center"/>
    </xf>
    <xf numFmtId="0" fontId="4" fillId="21" borderId="92" xfId="0" applyFont="1" applyFill="1" applyBorder="1" applyAlignment="1" applyProtection="1">
      <alignment horizontal="left" vertical="center" wrapText="1"/>
    </xf>
    <xf numFmtId="0" fontId="4" fillId="21" borderId="154" xfId="0" applyFont="1" applyFill="1" applyBorder="1" applyAlignment="1" applyProtection="1">
      <alignment horizontal="left" vertical="center" wrapText="1"/>
    </xf>
    <xf numFmtId="0" fontId="4" fillId="21" borderId="217" xfId="0" applyFont="1" applyFill="1" applyBorder="1" applyAlignment="1" applyProtection="1">
      <alignment horizontal="left" vertical="center" wrapText="1"/>
    </xf>
    <xf numFmtId="0" fontId="32" fillId="21" borderId="217" xfId="0" applyFont="1" applyFill="1" applyBorder="1" applyAlignment="1" applyProtection="1">
      <alignment horizontal="left" vertical="top" wrapText="1"/>
    </xf>
    <xf numFmtId="0" fontId="32" fillId="21" borderId="83" xfId="0" applyFont="1" applyFill="1" applyBorder="1" applyAlignment="1" applyProtection="1">
      <alignment horizontal="left" vertical="top" wrapText="1"/>
    </xf>
    <xf numFmtId="0" fontId="32" fillId="21" borderId="47" xfId="0" applyFont="1" applyFill="1" applyBorder="1" applyAlignment="1" applyProtection="1">
      <alignment horizontal="left" vertical="top" wrapText="1"/>
    </xf>
    <xf numFmtId="0" fontId="13" fillId="21" borderId="42" xfId="0" applyFont="1" applyFill="1" applyBorder="1" applyAlignment="1" applyProtection="1">
      <alignment horizontal="left" vertical="center" wrapText="1"/>
    </xf>
    <xf numFmtId="0" fontId="4" fillId="21" borderId="246" xfId="0" applyFont="1" applyFill="1" applyBorder="1" applyAlignment="1" applyProtection="1">
      <alignment horizontal="left" vertical="center"/>
    </xf>
    <xf numFmtId="0" fontId="4" fillId="21" borderId="154" xfId="0" applyFont="1" applyFill="1" applyBorder="1" applyAlignment="1" applyProtection="1">
      <alignment horizontal="left" vertical="center" wrapText="1"/>
      <protection locked="0"/>
    </xf>
    <xf numFmtId="0" fontId="4" fillId="21" borderId="217" xfId="0" applyFont="1" applyFill="1" applyBorder="1" applyAlignment="1" applyProtection="1">
      <alignment horizontal="left" vertical="center" wrapText="1"/>
      <protection locked="0"/>
    </xf>
    <xf numFmtId="3" fontId="11" fillId="21" borderId="217" xfId="0" applyNumberFormat="1" applyFont="1" applyFill="1" applyBorder="1" applyAlignment="1" applyProtection="1">
      <alignment horizontal="center" vertical="center"/>
      <protection locked="0"/>
    </xf>
    <xf numFmtId="3" fontId="11" fillId="21" borderId="83" xfId="0" applyNumberFormat="1" applyFont="1" applyFill="1" applyBorder="1" applyAlignment="1" applyProtection="1">
      <alignment horizontal="center" vertical="center"/>
      <protection locked="0"/>
    </xf>
    <xf numFmtId="3" fontId="11" fillId="21" borderId="47" xfId="0" applyNumberFormat="1" applyFont="1" applyFill="1" applyBorder="1" applyAlignment="1" applyProtection="1">
      <alignment horizontal="center" vertical="center"/>
      <protection locked="0"/>
    </xf>
    <xf numFmtId="0" fontId="47" fillId="21" borderId="246" xfId="0" quotePrefix="1" applyFont="1" applyFill="1" applyBorder="1" applyAlignment="1" applyProtection="1">
      <alignment horizontal="left" vertical="center"/>
    </xf>
    <xf numFmtId="0" fontId="46" fillId="21" borderId="92" xfId="0" applyFont="1" applyFill="1" applyBorder="1" applyAlignment="1" applyProtection="1">
      <alignment horizontal="left" vertical="center" wrapText="1"/>
    </xf>
    <xf numFmtId="0" fontId="5" fillId="21" borderId="49" xfId="0" applyFont="1" applyFill="1" applyBorder="1" applyAlignment="1" applyProtection="1">
      <alignment horizontal="left" vertical="center" wrapText="1"/>
      <protection locked="0"/>
    </xf>
    <xf numFmtId="0" fontId="5" fillId="21" borderId="217" xfId="0" applyFont="1" applyFill="1" applyBorder="1" applyAlignment="1" applyProtection="1">
      <alignment horizontal="left" vertical="center" wrapText="1"/>
      <protection locked="0"/>
    </xf>
    <xf numFmtId="3" fontId="32" fillId="21" borderId="217" xfId="0" applyNumberFormat="1" applyFont="1" applyFill="1" applyBorder="1" applyAlignment="1" applyProtection="1">
      <alignment horizontal="right" vertical="center" wrapText="1"/>
      <protection locked="0"/>
    </xf>
    <xf numFmtId="3" fontId="32" fillId="21" borderId="83" xfId="0" applyNumberFormat="1" applyFont="1" applyFill="1" applyBorder="1" applyAlignment="1" applyProtection="1">
      <alignment horizontal="right" vertical="center" wrapText="1"/>
      <protection locked="0"/>
    </xf>
    <xf numFmtId="0" fontId="5" fillId="21" borderId="151" xfId="0" applyFont="1" applyFill="1" applyBorder="1" applyAlignment="1" applyProtection="1">
      <alignment horizontal="left" vertical="center" wrapText="1"/>
      <protection locked="0"/>
    </xf>
    <xf numFmtId="3" fontId="32" fillId="21" borderId="152" xfId="0" applyNumberFormat="1" applyFont="1" applyFill="1" applyBorder="1" applyAlignment="1" applyProtection="1">
      <alignment horizontal="right" vertical="center" wrapText="1"/>
      <protection locked="0"/>
    </xf>
    <xf numFmtId="0" fontId="5" fillId="21" borderId="108" xfId="0" applyFont="1" applyFill="1" applyBorder="1" applyAlignment="1" applyProtection="1">
      <alignment horizontal="left" vertical="center" wrapText="1"/>
      <protection locked="0"/>
    </xf>
    <xf numFmtId="0" fontId="5" fillId="21" borderId="10" xfId="0" applyFont="1" applyFill="1" applyBorder="1" applyAlignment="1" applyProtection="1">
      <alignment horizontal="left" vertical="center" wrapText="1"/>
      <protection locked="0"/>
    </xf>
    <xf numFmtId="0" fontId="5" fillId="21" borderId="13" xfId="0" applyFont="1" applyFill="1" applyBorder="1" applyAlignment="1" applyProtection="1">
      <alignment horizontal="left" vertical="center" wrapText="1"/>
      <protection locked="0"/>
    </xf>
    <xf numFmtId="3" fontId="32" fillId="21" borderId="11" xfId="0" applyNumberFormat="1" applyFont="1" applyFill="1" applyBorder="1" applyAlignment="1" applyProtection="1">
      <alignment horizontal="right" vertical="center" wrapText="1"/>
      <protection locked="0"/>
    </xf>
    <xf numFmtId="0" fontId="4" fillId="21" borderId="77" xfId="0" applyFont="1" applyFill="1" applyBorder="1" applyAlignment="1" applyProtection="1">
      <alignment horizontal="left" vertical="center"/>
    </xf>
    <xf numFmtId="0" fontId="4" fillId="21" borderId="54" xfId="0" applyFont="1" applyFill="1" applyBorder="1" applyAlignment="1" applyProtection="1">
      <alignment horizontal="center" vertical="center"/>
    </xf>
    <xf numFmtId="0" fontId="0" fillId="21" borderId="77" xfId="0" quotePrefix="1" applyFill="1" applyBorder="1" applyAlignment="1" applyProtection="1">
      <alignment horizontal="left" vertical="center" wrapText="1"/>
    </xf>
    <xf numFmtId="0" fontId="2" fillId="21" borderId="168" xfId="0" applyFont="1" applyFill="1" applyBorder="1" applyAlignment="1" applyProtection="1">
      <alignment horizontal="left" vertical="center"/>
    </xf>
    <xf numFmtId="0" fontId="4" fillId="21" borderId="93" xfId="0" applyFont="1" applyFill="1" applyBorder="1" applyAlignment="1" applyProtection="1">
      <alignment horizontal="left" vertical="center"/>
    </xf>
    <xf numFmtId="0" fontId="4" fillId="21" borderId="21" xfId="0" applyFont="1" applyFill="1" applyBorder="1" applyAlignment="1" applyProtection="1">
      <alignment horizontal="left" vertical="center"/>
    </xf>
    <xf numFmtId="3" fontId="32" fillId="0" borderId="179" xfId="0" applyNumberFormat="1" applyFont="1" applyFill="1" applyBorder="1" applyAlignment="1" applyProtection="1">
      <alignment horizontal="right" vertical="center"/>
      <protection locked="0"/>
    </xf>
    <xf numFmtId="3" fontId="32" fillId="0" borderId="260" xfId="0" applyNumberFormat="1" applyFont="1" applyFill="1" applyBorder="1" applyAlignment="1" applyProtection="1">
      <alignment horizontal="right" vertical="center"/>
      <protection locked="0"/>
    </xf>
    <xf numFmtId="0" fontId="32" fillId="22" borderId="0" xfId="0" applyFont="1" applyFill="1" applyBorder="1" applyAlignment="1" applyProtection="1">
      <alignment horizontal="center" vertical="center"/>
    </xf>
    <xf numFmtId="3" fontId="32" fillId="0" borderId="61" xfId="0" applyNumberFormat="1" applyFont="1" applyFill="1" applyBorder="1" applyAlignment="1" applyProtection="1">
      <alignment vertical="center"/>
      <protection locked="0"/>
    </xf>
    <xf numFmtId="3" fontId="32" fillId="0" borderId="161" xfId="0" applyNumberFormat="1" applyFont="1" applyFill="1" applyBorder="1" applyAlignment="1" applyProtection="1">
      <alignment vertical="center"/>
      <protection locked="0"/>
    </xf>
    <xf numFmtId="3" fontId="32" fillId="0" borderId="68" xfId="0" applyNumberFormat="1" applyFont="1" applyFill="1" applyBorder="1" applyAlignment="1" applyProtection="1">
      <alignment vertical="center"/>
      <protection locked="0"/>
    </xf>
    <xf numFmtId="3" fontId="32" fillId="0" borderId="261" xfId="0" applyNumberFormat="1" applyFont="1" applyFill="1" applyBorder="1" applyAlignment="1" applyProtection="1">
      <alignment horizontal="right" vertical="center"/>
    </xf>
    <xf numFmtId="0" fontId="32" fillId="7" borderId="96" xfId="0" applyFont="1" applyFill="1" applyBorder="1" applyAlignment="1" applyProtection="1">
      <alignment horizontal="left" vertical="top" wrapText="1"/>
      <protection locked="0"/>
    </xf>
    <xf numFmtId="0" fontId="32" fillId="7" borderId="21" xfId="0" applyFont="1" applyFill="1" applyBorder="1" applyAlignment="1" applyProtection="1">
      <alignment horizontal="left" vertical="top" wrapText="1"/>
      <protection locked="0"/>
    </xf>
    <xf numFmtId="3" fontId="32" fillId="22" borderId="138" xfId="0" applyNumberFormat="1" applyFont="1" applyFill="1" applyBorder="1" applyAlignment="1" applyProtection="1">
      <alignment horizontal="right" vertical="center"/>
    </xf>
    <xf numFmtId="3" fontId="32" fillId="22" borderId="48" xfId="0" applyNumberFormat="1" applyFont="1" applyFill="1" applyBorder="1" applyAlignment="1" applyProtection="1">
      <alignment horizontal="right" vertical="center"/>
    </xf>
    <xf numFmtId="3" fontId="32" fillId="22" borderId="136" xfId="0" applyNumberFormat="1" applyFont="1" applyFill="1" applyBorder="1" applyAlignment="1" applyProtection="1">
      <alignment horizontal="right" vertical="center"/>
    </xf>
    <xf numFmtId="3" fontId="32" fillId="23" borderId="138" xfId="0" applyNumberFormat="1" applyFont="1" applyFill="1" applyBorder="1" applyAlignment="1" applyProtection="1">
      <alignment horizontal="right" vertical="center"/>
    </xf>
    <xf numFmtId="3" fontId="32" fillId="23" borderId="153" xfId="0" applyNumberFormat="1" applyFont="1" applyFill="1" applyBorder="1" applyAlignment="1" applyProtection="1">
      <alignment horizontal="right" vertical="center"/>
    </xf>
    <xf numFmtId="3" fontId="32" fillId="23" borderId="48" xfId="0" applyNumberFormat="1" applyFont="1" applyFill="1" applyBorder="1" applyAlignment="1" applyProtection="1">
      <alignment horizontal="right" vertical="center"/>
    </xf>
    <xf numFmtId="0" fontId="32" fillId="7" borderId="96" xfId="0" applyFont="1" applyFill="1" applyBorder="1" applyAlignment="1" applyProtection="1">
      <alignment horizontal="left" vertical="top" wrapText="1"/>
    </xf>
    <xf numFmtId="0" fontId="32" fillId="7" borderId="63" xfId="0" applyFont="1" applyFill="1" applyBorder="1" applyAlignment="1" applyProtection="1">
      <alignment horizontal="left" vertical="top" wrapText="1"/>
    </xf>
    <xf numFmtId="3" fontId="32" fillId="0" borderId="145" xfId="0" applyNumberFormat="1" applyFont="1" applyFill="1" applyBorder="1" applyAlignment="1" applyProtection="1">
      <alignment horizontal="right" vertical="center"/>
    </xf>
    <xf numFmtId="3" fontId="32" fillId="0" borderId="258" xfId="0" applyNumberFormat="1" applyFont="1" applyFill="1" applyBorder="1" applyAlignment="1" applyProtection="1">
      <alignment horizontal="right" vertical="center"/>
    </xf>
    <xf numFmtId="0" fontId="32" fillId="23" borderId="110" xfId="0" applyFont="1" applyFill="1" applyBorder="1" applyAlignment="1" applyProtection="1">
      <alignment horizontal="center" vertical="center"/>
    </xf>
    <xf numFmtId="3" fontId="32" fillId="23" borderId="51" xfId="0" applyNumberFormat="1" applyFont="1" applyFill="1" applyBorder="1" applyAlignment="1" applyProtection="1">
      <alignment horizontal="right" vertical="center"/>
    </xf>
    <xf numFmtId="3" fontId="32" fillId="23" borderId="84" xfId="0" applyNumberFormat="1" applyFont="1" applyFill="1" applyBorder="1" applyAlignment="1" applyProtection="1">
      <alignment horizontal="right" vertical="center"/>
    </xf>
    <xf numFmtId="3" fontId="32" fillId="23" borderId="136" xfId="0" applyNumberFormat="1" applyFont="1" applyFill="1" applyBorder="1" applyAlignment="1" applyProtection="1">
      <alignment horizontal="right" vertical="center"/>
    </xf>
    <xf numFmtId="0" fontId="32" fillId="22" borderId="110" xfId="0" applyFont="1" applyFill="1" applyBorder="1" applyAlignment="1" applyProtection="1">
      <alignment horizontal="center" vertical="center"/>
    </xf>
    <xf numFmtId="3" fontId="32" fillId="22" borderId="51" xfId="0" applyNumberFormat="1" applyFont="1" applyFill="1" applyBorder="1" applyAlignment="1" applyProtection="1">
      <alignment horizontal="right" vertical="center"/>
    </xf>
    <xf numFmtId="3" fontId="32" fillId="22" borderId="84" xfId="0" applyNumberFormat="1" applyFont="1" applyFill="1" applyBorder="1" applyAlignment="1" applyProtection="1">
      <alignment horizontal="right" vertical="center"/>
    </xf>
    <xf numFmtId="3" fontId="32" fillId="22" borderId="153" xfId="0" applyNumberFormat="1" applyFont="1" applyFill="1" applyBorder="1" applyAlignment="1" applyProtection="1">
      <alignment horizontal="right" vertical="center"/>
    </xf>
    <xf numFmtId="3" fontId="11" fillId="6" borderId="77" xfId="0" applyNumberFormat="1" applyFont="1" applyFill="1" applyBorder="1" applyAlignment="1" applyProtection="1">
      <alignment horizontal="center" vertical="center"/>
    </xf>
    <xf numFmtId="3" fontId="32" fillId="0" borderId="133" xfId="0" applyNumberFormat="1" applyFont="1" applyFill="1" applyBorder="1" applyAlignment="1" applyProtection="1">
      <alignment horizontal="right" vertical="center"/>
    </xf>
    <xf numFmtId="3" fontId="11" fillId="6" borderId="144" xfId="0" applyNumberFormat="1" applyFont="1" applyFill="1" applyBorder="1" applyAlignment="1" applyProtection="1">
      <alignment horizontal="center" vertical="center"/>
    </xf>
    <xf numFmtId="3" fontId="32" fillId="0" borderId="192" xfId="0" applyNumberFormat="1" applyFont="1" applyFill="1" applyBorder="1" applyAlignment="1" applyProtection="1">
      <alignment horizontal="right" vertical="center"/>
    </xf>
    <xf numFmtId="0" fontId="32" fillId="7" borderId="3" xfId="0" applyFont="1" applyFill="1" applyBorder="1" applyAlignment="1" applyProtection="1">
      <alignment horizontal="left" vertical="top" wrapText="1"/>
    </xf>
    <xf numFmtId="0" fontId="32" fillId="7" borderId="110" xfId="0" applyFont="1" applyFill="1" applyBorder="1" applyAlignment="1" applyProtection="1">
      <alignment horizontal="left" vertical="top" wrapText="1"/>
    </xf>
    <xf numFmtId="3" fontId="11" fillId="6" borderId="54" xfId="0" applyNumberFormat="1" applyFont="1" applyFill="1" applyBorder="1" applyAlignment="1" applyProtection="1">
      <alignment horizontal="center" vertical="center"/>
    </xf>
    <xf numFmtId="3" fontId="32" fillId="0" borderId="94" xfId="0" applyNumberFormat="1" applyFont="1" applyFill="1" applyBorder="1" applyAlignment="1" applyProtection="1">
      <alignment horizontal="right" vertical="center"/>
    </xf>
    <xf numFmtId="3" fontId="32" fillId="0" borderId="136" xfId="0" applyNumberFormat="1" applyFont="1" applyFill="1" applyBorder="1" applyAlignment="1" applyProtection="1">
      <alignment horizontal="right" vertical="center"/>
    </xf>
    <xf numFmtId="0" fontId="32" fillId="7" borderId="86" xfId="0" applyFont="1" applyFill="1" applyBorder="1" applyAlignment="1" applyProtection="1">
      <alignment horizontal="left" vertical="top" wrapText="1"/>
    </xf>
    <xf numFmtId="0" fontId="32" fillId="7" borderId="87" xfId="0" applyFont="1" applyFill="1" applyBorder="1" applyAlignment="1" applyProtection="1">
      <alignment horizontal="left" vertical="top" wrapText="1"/>
    </xf>
    <xf numFmtId="0" fontId="32" fillId="7" borderId="88" xfId="0" applyFont="1" applyFill="1" applyBorder="1" applyAlignment="1" applyProtection="1">
      <alignment horizontal="left" vertical="top" wrapText="1"/>
    </xf>
    <xf numFmtId="3" fontId="11" fillId="6" borderId="90" xfId="0" applyNumberFormat="1" applyFont="1" applyFill="1" applyBorder="1" applyAlignment="1" applyProtection="1">
      <alignment horizontal="center" vertical="center"/>
    </xf>
    <xf numFmtId="3" fontId="32" fillId="0" borderId="87" xfId="0" applyNumberFormat="1" applyFont="1" applyFill="1" applyBorder="1" applyAlignment="1" applyProtection="1">
      <alignment horizontal="right" vertical="center"/>
    </xf>
    <xf numFmtId="3" fontId="32" fillId="0" borderId="88" xfId="0" applyNumberFormat="1" applyFont="1" applyFill="1" applyBorder="1" applyAlignment="1" applyProtection="1">
      <alignment horizontal="right" vertical="center"/>
    </xf>
    <xf numFmtId="0" fontId="0" fillId="13" borderId="168" xfId="0" applyFill="1" applyBorder="1" applyAlignment="1" applyProtection="1">
      <alignment horizontal="left" vertical="center"/>
    </xf>
    <xf numFmtId="0" fontId="4" fillId="4" borderId="21" xfId="0" applyFont="1" applyFill="1" applyBorder="1" applyAlignment="1" applyProtection="1">
      <alignment horizontal="left" vertical="center"/>
    </xf>
    <xf numFmtId="3" fontId="32" fillId="13" borderId="63" xfId="0" applyNumberFormat="1" applyFont="1" applyFill="1" applyBorder="1" applyAlignment="1" applyProtection="1">
      <alignment horizontal="right" vertical="center"/>
      <protection locked="0"/>
    </xf>
    <xf numFmtId="3" fontId="32" fillId="13" borderId="6" xfId="0" applyNumberFormat="1" applyFont="1" applyFill="1" applyBorder="1" applyAlignment="1" applyProtection="1">
      <alignment horizontal="right" vertical="center"/>
      <protection locked="0"/>
    </xf>
    <xf numFmtId="3" fontId="32" fillId="13" borderId="5" xfId="0" applyNumberFormat="1" applyFont="1" applyFill="1" applyBorder="1" applyAlignment="1" applyProtection="1">
      <alignment horizontal="right" vertical="center"/>
      <protection locked="0"/>
    </xf>
    <xf numFmtId="3" fontId="32" fillId="0" borderId="88" xfId="0" applyNumberFormat="1" applyFont="1" applyFill="1" applyBorder="1" applyAlignment="1" applyProtection="1">
      <alignment vertical="center"/>
    </xf>
    <xf numFmtId="0" fontId="32" fillId="7" borderId="257" xfId="0" applyFont="1" applyFill="1" applyBorder="1" applyAlignment="1" applyProtection="1">
      <alignment vertical="top" wrapText="1"/>
    </xf>
    <xf numFmtId="0" fontId="32" fillId="23" borderId="78" xfId="0" applyFont="1" applyFill="1" applyBorder="1" applyAlignment="1" applyProtection="1">
      <alignment horizontal="center" vertical="center"/>
    </xf>
    <xf numFmtId="3" fontId="32" fillId="23" borderId="88" xfId="0" applyNumberFormat="1" applyFont="1" applyFill="1" applyBorder="1" applyAlignment="1" applyProtection="1">
      <alignment vertical="center"/>
    </xf>
    <xf numFmtId="3" fontId="32" fillId="23" borderId="115" xfId="0" applyNumberFormat="1" applyFont="1" applyFill="1" applyBorder="1" applyAlignment="1" applyProtection="1">
      <alignment vertical="center"/>
    </xf>
    <xf numFmtId="3" fontId="32" fillId="23" borderId="262" xfId="0" applyNumberFormat="1" applyFont="1" applyFill="1" applyBorder="1" applyAlignment="1" applyProtection="1">
      <alignment vertical="center"/>
    </xf>
    <xf numFmtId="0" fontId="32" fillId="22" borderId="78" xfId="0" applyFont="1" applyFill="1" applyBorder="1" applyAlignment="1" applyProtection="1">
      <alignment horizontal="center" vertical="center"/>
    </xf>
    <xf numFmtId="3" fontId="32" fillId="22" borderId="88" xfId="0" applyNumberFormat="1" applyFont="1" applyFill="1" applyBorder="1" applyAlignment="1" applyProtection="1">
      <alignment vertical="center"/>
    </xf>
    <xf numFmtId="3" fontId="32" fillId="22" borderId="115" xfId="0" applyNumberFormat="1" applyFont="1" applyFill="1" applyBorder="1" applyAlignment="1" applyProtection="1">
      <alignment vertical="center"/>
    </xf>
    <xf numFmtId="3" fontId="32" fillId="22" borderId="262" xfId="0" applyNumberFormat="1" applyFont="1" applyFill="1" applyBorder="1" applyAlignment="1" applyProtection="1">
      <alignment vertical="center"/>
    </xf>
    <xf numFmtId="0" fontId="32" fillId="4" borderId="48" xfId="0" applyFont="1" applyFill="1" applyBorder="1" applyAlignment="1" applyProtection="1">
      <alignment horizontal="center" vertical="center" wrapText="1"/>
    </xf>
    <xf numFmtId="3" fontId="32" fillId="13" borderId="22" xfId="0" applyNumberFormat="1" applyFont="1" applyFill="1" applyBorder="1" applyAlignment="1" applyProtection="1">
      <alignment horizontal="right" vertical="center" wrapText="1"/>
      <protection locked="0"/>
    </xf>
    <xf numFmtId="0" fontId="37" fillId="0" borderId="0" xfId="6" applyFont="1" applyProtection="1"/>
    <xf numFmtId="0" fontId="32" fillId="27" borderId="0" xfId="0" applyFont="1" applyFill="1" applyAlignment="1" applyProtection="1">
      <alignment horizontal="left" vertical="center"/>
    </xf>
    <xf numFmtId="0" fontId="31" fillId="27" borderId="0" xfId="0" applyFont="1" applyFill="1" applyAlignment="1" applyProtection="1">
      <alignment horizontal="left" vertical="center" wrapText="1"/>
    </xf>
    <xf numFmtId="0" fontId="32" fillId="13" borderId="30" xfId="0" applyFont="1" applyFill="1" applyBorder="1" applyAlignment="1" applyProtection="1">
      <alignment horizontal="center" vertical="center" wrapText="1"/>
      <protection locked="0"/>
    </xf>
    <xf numFmtId="0" fontId="32" fillId="13" borderId="32" xfId="0" applyFont="1" applyFill="1" applyBorder="1" applyAlignment="1" applyProtection="1">
      <alignment horizontal="center" vertical="center" wrapText="1"/>
      <protection locked="0"/>
    </xf>
    <xf numFmtId="0" fontId="32" fillId="13" borderId="146" xfId="0" applyFont="1" applyFill="1" applyBorder="1" applyAlignment="1" applyProtection="1">
      <alignment horizontal="center" vertical="center" wrapText="1"/>
      <protection locked="0"/>
    </xf>
    <xf numFmtId="0" fontId="5" fillId="13" borderId="8" xfId="0" quotePrefix="1" applyFont="1" applyFill="1" applyBorder="1" applyAlignment="1" applyProtection="1">
      <alignment horizontal="center" vertical="center" wrapText="1"/>
      <protection locked="0"/>
    </xf>
    <xf numFmtId="0" fontId="5" fillId="13" borderId="145" xfId="0" quotePrefix="1" applyFont="1" applyFill="1" applyBorder="1" applyAlignment="1" applyProtection="1">
      <alignment horizontal="center" vertical="center" wrapText="1"/>
      <protection locked="0"/>
    </xf>
    <xf numFmtId="0" fontId="32" fillId="13" borderId="79" xfId="0" applyFont="1" applyFill="1" applyBorder="1" applyAlignment="1" applyProtection="1">
      <alignment horizontal="center" vertical="center" wrapText="1"/>
      <protection locked="0"/>
    </xf>
    <xf numFmtId="0" fontId="46" fillId="9" borderId="28" xfId="0" applyFont="1" applyFill="1" applyBorder="1" applyAlignment="1" applyProtection="1">
      <alignment horizontal="center" vertical="center" wrapText="1"/>
    </xf>
    <xf numFmtId="0" fontId="45" fillId="0" borderId="26" xfId="0" applyFont="1" applyFill="1" applyBorder="1" applyAlignment="1" applyProtection="1">
      <alignment horizontal="left" vertical="center"/>
    </xf>
    <xf numFmtId="0" fontId="32" fillId="23" borderId="68" xfId="0" applyFont="1" applyFill="1" applyBorder="1" applyAlignment="1" applyProtection="1">
      <alignment horizontal="center" vertical="center" wrapText="1"/>
    </xf>
    <xf numFmtId="0" fontId="32" fillId="23" borderId="0" xfId="0" applyFont="1" applyFill="1" applyBorder="1" applyAlignment="1" applyProtection="1">
      <alignment horizontal="center" vertical="center" wrapText="1"/>
    </xf>
    <xf numFmtId="0" fontId="37" fillId="0" borderId="0" xfId="0" applyFont="1" applyFill="1" applyBorder="1" applyAlignment="1" applyProtection="1">
      <alignment horizontal="left" wrapText="1"/>
    </xf>
    <xf numFmtId="0" fontId="32" fillId="22" borderId="0" xfId="0" applyFont="1" applyFill="1" applyBorder="1" applyAlignment="1" applyProtection="1">
      <alignment horizontal="center" vertical="center" wrapText="1"/>
    </xf>
    <xf numFmtId="0" fontId="32" fillId="22" borderId="68" xfId="0" applyFont="1" applyFill="1" applyBorder="1" applyAlignment="1" applyProtection="1">
      <alignment horizontal="center" vertical="center" wrapText="1"/>
    </xf>
    <xf numFmtId="0" fontId="32" fillId="27" borderId="0" xfId="0" quotePrefix="1" applyFont="1" applyFill="1" applyAlignment="1" applyProtection="1">
      <alignment vertical="center"/>
    </xf>
    <xf numFmtId="167" fontId="0" fillId="9" borderId="108" xfId="0" applyNumberFormat="1" applyFill="1" applyBorder="1" applyAlignment="1" applyProtection="1">
      <alignment horizontal="right" vertical="center"/>
    </xf>
    <xf numFmtId="0" fontId="32" fillId="9" borderId="40" xfId="0" applyFont="1" applyFill="1" applyBorder="1" applyAlignment="1" applyProtection="1">
      <alignment horizontal="center" wrapText="1"/>
    </xf>
    <xf numFmtId="0" fontId="32" fillId="9" borderId="67" xfId="0" applyFont="1" applyFill="1" applyBorder="1" applyAlignment="1" applyProtection="1">
      <alignment horizontal="center" wrapText="1"/>
    </xf>
    <xf numFmtId="0" fontId="4" fillId="21" borderId="154" xfId="0" applyFont="1" applyFill="1" applyBorder="1" applyAlignment="1" applyProtection="1">
      <alignment horizontal="left" vertical="center"/>
    </xf>
    <xf numFmtId="0" fontId="4" fillId="21" borderId="217" xfId="0" applyFont="1" applyFill="1" applyBorder="1" applyAlignment="1" applyProtection="1">
      <alignment horizontal="left" vertical="center"/>
    </xf>
    <xf numFmtId="0" fontId="32" fillId="21" borderId="154" xfId="0" applyFont="1" applyFill="1" applyBorder="1" applyAlignment="1" applyProtection="1">
      <alignment horizontal="left" vertical="top" wrapText="1"/>
    </xf>
    <xf numFmtId="167" fontId="0" fillId="21" borderId="51" xfId="0" applyNumberFormat="1" applyFill="1" applyBorder="1" applyAlignment="1" applyProtection="1">
      <alignment horizontal="right" vertical="center"/>
    </xf>
    <xf numFmtId="167" fontId="0" fillId="21" borderId="24" xfId="0" applyNumberFormat="1" applyFill="1" applyBorder="1" applyAlignment="1" applyProtection="1">
      <alignment horizontal="right" vertical="center"/>
    </xf>
    <xf numFmtId="0" fontId="0" fillId="9" borderId="22" xfId="0" applyFill="1" applyBorder="1" applyAlignment="1" applyProtection="1">
      <alignment horizontal="right" vertical="center"/>
    </xf>
    <xf numFmtId="0" fontId="0" fillId="9" borderId="95" xfId="0" applyFill="1" applyBorder="1" applyAlignment="1" applyProtection="1">
      <alignment horizontal="right" vertical="center"/>
    </xf>
    <xf numFmtId="0" fontId="0" fillId="9" borderId="58" xfId="0" applyFill="1" applyBorder="1" applyAlignment="1" applyProtection="1">
      <alignment horizontal="right" vertical="center"/>
    </xf>
    <xf numFmtId="0" fontId="33" fillId="9" borderId="0" xfId="0" applyFont="1" applyFill="1" applyAlignment="1" applyProtection="1">
      <alignment vertical="top"/>
    </xf>
    <xf numFmtId="0" fontId="33" fillId="9" borderId="28" xfId="0" applyFont="1" applyFill="1" applyBorder="1" applyAlignment="1" applyProtection="1">
      <alignment vertical="top"/>
    </xf>
    <xf numFmtId="0" fontId="0" fillId="9" borderId="28" xfId="0" applyFill="1" applyBorder="1" applyProtection="1"/>
    <xf numFmtId="10" fontId="1" fillId="0" borderId="68" xfId="0" applyNumberFormat="1" applyFont="1" applyFill="1" applyBorder="1" applyAlignment="1" applyProtection="1">
      <alignment horizontal="right" vertical="center"/>
    </xf>
    <xf numFmtId="10" fontId="1" fillId="0" borderId="71" xfId="0" applyNumberFormat="1" applyFont="1" applyFill="1" applyBorder="1" applyAlignment="1" applyProtection="1">
      <alignment horizontal="right" vertical="center"/>
      <protection locked="0"/>
    </xf>
    <xf numFmtId="10" fontId="1" fillId="0" borderId="22" xfId="0" applyNumberFormat="1" applyFont="1" applyFill="1" applyBorder="1" applyAlignment="1" applyProtection="1">
      <alignment horizontal="right" vertical="center"/>
      <protection locked="0"/>
    </xf>
    <xf numFmtId="10" fontId="1" fillId="0" borderId="33" xfId="0" applyNumberFormat="1" applyFont="1" applyFill="1" applyBorder="1" applyAlignment="1" applyProtection="1">
      <alignment horizontal="right" vertical="center"/>
      <protection locked="0"/>
    </xf>
    <xf numFmtId="10" fontId="1" fillId="0" borderId="0" xfId="0" applyNumberFormat="1" applyFont="1" applyFill="1" applyBorder="1" applyAlignment="1" applyProtection="1">
      <alignment horizontal="right" vertical="center"/>
    </xf>
    <xf numFmtId="10" fontId="1" fillId="0" borderId="72" xfId="0" applyNumberFormat="1" applyFont="1" applyFill="1" applyBorder="1" applyAlignment="1" applyProtection="1">
      <alignment horizontal="right" vertical="center"/>
      <protection locked="0"/>
    </xf>
    <xf numFmtId="10" fontId="1" fillId="0" borderId="34" xfId="0" applyNumberFormat="1" applyFont="1" applyFill="1" applyBorder="1" applyAlignment="1" applyProtection="1">
      <alignment horizontal="right" vertical="center"/>
      <protection locked="0"/>
    </xf>
    <xf numFmtId="10" fontId="1" fillId="0" borderId="35" xfId="0" applyNumberFormat="1" applyFont="1" applyFill="1" applyBorder="1" applyAlignment="1" applyProtection="1">
      <alignment horizontal="right" vertical="center"/>
      <protection locked="0"/>
    </xf>
    <xf numFmtId="49" fontId="32" fillId="0" borderId="0" xfId="0" applyNumberFormat="1" applyFont="1" applyFill="1" applyBorder="1" applyAlignment="1" applyProtection="1">
      <alignment horizontal="left" vertical="top" wrapText="1"/>
      <protection locked="0"/>
    </xf>
    <xf numFmtId="10" fontId="0" fillId="0" borderId="0" xfId="0" applyNumberFormat="1" applyFill="1" applyBorder="1" applyProtection="1"/>
    <xf numFmtId="0" fontId="46" fillId="0" borderId="0" xfId="0" applyFont="1" applyFill="1" applyBorder="1" applyAlignment="1" applyProtection="1">
      <alignment horizontal="center" vertical="center" wrapText="1"/>
      <protection locked="0"/>
    </xf>
    <xf numFmtId="0" fontId="46" fillId="9" borderId="28"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3" fontId="11" fillId="4" borderId="185" xfId="0" applyNumberFormat="1" applyFont="1" applyFill="1" applyBorder="1" applyAlignment="1" applyProtection="1">
      <alignment horizontal="left" vertical="top"/>
      <protection locked="0"/>
    </xf>
    <xf numFmtId="3" fontId="11" fillId="4" borderId="198" xfId="0" applyNumberFormat="1" applyFont="1" applyFill="1" applyBorder="1" applyAlignment="1" applyProtection="1">
      <alignment horizontal="left" vertical="top"/>
      <protection locked="0"/>
    </xf>
    <xf numFmtId="0" fontId="64" fillId="25" borderId="232" xfId="0" applyFont="1" applyFill="1" applyBorder="1" applyAlignment="1">
      <alignment horizontal="center" vertical="center" wrapText="1"/>
    </xf>
    <xf numFmtId="0" fontId="64" fillId="0" borderId="232" xfId="0" applyFont="1" applyBorder="1" applyAlignment="1">
      <alignment horizontal="center" vertical="center" wrapText="1"/>
    </xf>
    <xf numFmtId="0" fontId="32" fillId="27" borderId="178" xfId="0" applyFont="1" applyFill="1" applyBorder="1" applyAlignment="1" applyProtection="1">
      <alignment vertical="center" wrapText="1"/>
    </xf>
    <xf numFmtId="0" fontId="9" fillId="0" borderId="190" xfId="0" applyFont="1" applyFill="1" applyBorder="1" applyAlignment="1" applyProtection="1">
      <alignment horizontal="center" vertical="center"/>
    </xf>
    <xf numFmtId="0" fontId="5" fillId="0" borderId="0" xfId="0" quotePrefix="1" applyFont="1" applyFill="1" applyBorder="1" applyAlignment="1" applyProtection="1">
      <alignment horizontal="center" vertical="center" wrapText="1"/>
      <protection locked="0"/>
    </xf>
    <xf numFmtId="0" fontId="32" fillId="12" borderId="30" xfId="0" applyFont="1" applyFill="1" applyBorder="1" applyAlignment="1" applyProtection="1">
      <alignment horizontal="center" vertical="center" wrapText="1"/>
      <protection locked="0"/>
    </xf>
    <xf numFmtId="0" fontId="32" fillId="12" borderId="32" xfId="0" applyFont="1" applyFill="1" applyBorder="1" applyAlignment="1" applyProtection="1">
      <alignment horizontal="center" vertical="center" wrapText="1"/>
      <protection locked="0"/>
    </xf>
    <xf numFmtId="0" fontId="32" fillId="12" borderId="146" xfId="0" applyFont="1" applyFill="1" applyBorder="1" applyAlignment="1" applyProtection="1">
      <alignment horizontal="center" vertical="center" wrapText="1"/>
      <protection locked="0"/>
    </xf>
    <xf numFmtId="0" fontId="5" fillId="12" borderId="8" xfId="0" quotePrefix="1" applyFont="1" applyFill="1" applyBorder="1" applyAlignment="1" applyProtection="1">
      <alignment horizontal="center" vertical="center" wrapText="1"/>
      <protection locked="0"/>
    </xf>
    <xf numFmtId="0" fontId="5" fillId="12" borderId="145" xfId="0" quotePrefix="1" applyFont="1" applyFill="1" applyBorder="1" applyAlignment="1" applyProtection="1">
      <alignment horizontal="center" vertical="center" wrapText="1"/>
      <protection locked="0"/>
    </xf>
    <xf numFmtId="0" fontId="32" fillId="22" borderId="23" xfId="0" applyFont="1" applyFill="1" applyBorder="1" applyAlignment="1" applyProtection="1">
      <alignment horizontal="center" vertical="center" wrapText="1"/>
    </xf>
    <xf numFmtId="0" fontId="32" fillId="22" borderId="216" xfId="0" applyFont="1" applyFill="1" applyBorder="1" applyAlignment="1" applyProtection="1">
      <alignment horizontal="center" vertical="center" wrapText="1"/>
    </xf>
    <xf numFmtId="0" fontId="5" fillId="8" borderId="18" xfId="0" quotePrefix="1" applyFont="1" applyFill="1" applyBorder="1" applyAlignment="1" applyProtection="1">
      <alignment horizontal="center" vertical="center" wrapText="1"/>
    </xf>
    <xf numFmtId="0" fontId="32" fillId="22" borderId="27" xfId="0" applyFont="1" applyFill="1" applyBorder="1" applyAlignment="1" applyProtection="1">
      <alignment horizontal="center" vertical="center" wrapText="1"/>
    </xf>
    <xf numFmtId="0" fontId="5" fillId="8" borderId="48" xfId="0" quotePrefix="1" applyFont="1" applyFill="1" applyBorder="1" applyAlignment="1" applyProtection="1">
      <alignment horizontal="center" vertical="center" wrapText="1"/>
    </xf>
    <xf numFmtId="0" fontId="5" fillId="21" borderId="21" xfId="0" quotePrefix="1"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protection locked="0"/>
    </xf>
    <xf numFmtId="0" fontId="0" fillId="27" borderId="0" xfId="0" applyFill="1"/>
    <xf numFmtId="0" fontId="0" fillId="27" borderId="0" xfId="0" applyFill="1" applyProtection="1"/>
    <xf numFmtId="0" fontId="0" fillId="27" borderId="0" xfId="0" applyFill="1" applyAlignment="1" applyProtection="1">
      <alignment horizontal="left" vertical="center"/>
    </xf>
    <xf numFmtId="0" fontId="32" fillId="27" borderId="0" xfId="0" quotePrefix="1" applyFont="1" applyFill="1" applyProtection="1"/>
    <xf numFmtId="3" fontId="34" fillId="4" borderId="0" xfId="0" applyNumberFormat="1" applyFont="1" applyFill="1" applyBorder="1" applyAlignment="1" applyProtection="1">
      <alignment vertical="center" wrapText="1"/>
    </xf>
    <xf numFmtId="0" fontId="0" fillId="12" borderId="118" xfId="0" applyFill="1" applyBorder="1" applyAlignment="1">
      <alignment wrapText="1"/>
    </xf>
    <xf numFmtId="0" fontId="0" fillId="12" borderId="29" xfId="0" applyFill="1" applyBorder="1" applyAlignment="1">
      <alignment wrapText="1"/>
    </xf>
    <xf numFmtId="0" fontId="54" fillId="17" borderId="39" xfId="0" applyNumberFormat="1" applyFont="1" applyFill="1" applyBorder="1" applyAlignment="1" applyProtection="1">
      <alignment horizontal="left" vertical="top" wrapText="1"/>
    </xf>
    <xf numFmtId="0" fontId="57" fillId="25" borderId="235" xfId="0" applyFont="1" applyFill="1" applyBorder="1" applyAlignment="1">
      <alignment horizontal="justify" vertical="center" wrapText="1"/>
    </xf>
    <xf numFmtId="0" fontId="57" fillId="0" borderId="235" xfId="0" applyFont="1" applyBorder="1" applyAlignment="1">
      <alignment horizontal="justify" vertical="center" wrapText="1"/>
    </xf>
    <xf numFmtId="0" fontId="57" fillId="25" borderId="232" xfId="0" applyFont="1" applyFill="1" applyBorder="1" applyAlignment="1">
      <alignment horizontal="left" vertical="center" wrapText="1"/>
    </xf>
    <xf numFmtId="0" fontId="57" fillId="0" borderId="232" xfId="0" applyFont="1" applyBorder="1" applyAlignment="1">
      <alignment horizontal="left" vertical="center" wrapText="1"/>
    </xf>
    <xf numFmtId="0" fontId="58" fillId="27" borderId="0" xfId="0" applyFont="1" applyFill="1" applyAlignment="1">
      <alignment horizontal="justify" vertical="center"/>
    </xf>
    <xf numFmtId="0" fontId="1" fillId="27" borderId="0" xfId="0" applyFont="1" applyFill="1" applyAlignment="1" applyProtection="1">
      <alignment horizontal="left" vertical="top"/>
    </xf>
    <xf numFmtId="0" fontId="8" fillId="27" borderId="0" xfId="0" applyFont="1" applyFill="1" applyBorder="1" applyAlignment="1" applyProtection="1">
      <alignment vertical="center" wrapText="1"/>
    </xf>
    <xf numFmtId="0" fontId="1" fillId="27" borderId="0" xfId="6" applyFill="1" applyProtection="1"/>
    <xf numFmtId="0" fontId="1" fillId="2" borderId="0" xfId="5" applyFill="1" applyBorder="1" applyAlignment="1" applyProtection="1">
      <alignment horizontal="left" vertical="center"/>
    </xf>
    <xf numFmtId="0" fontId="32" fillId="2" borderId="0" xfId="5" applyFont="1" applyFill="1" applyBorder="1" applyAlignment="1" applyProtection="1">
      <alignment horizontal="left" vertical="top" wrapText="1"/>
    </xf>
    <xf numFmtId="0" fontId="4" fillId="2" borderId="0" xfId="5" applyFont="1" applyFill="1" applyBorder="1" applyAlignment="1" applyProtection="1">
      <alignment horizontal="right" vertical="top"/>
    </xf>
    <xf numFmtId="0" fontId="4" fillId="2" borderId="61" xfId="5" applyFont="1" applyFill="1" applyBorder="1" applyAlignment="1" applyProtection="1">
      <alignment horizontal="right" vertical="top"/>
    </xf>
    <xf numFmtId="0" fontId="1" fillId="18" borderId="118" xfId="5" applyFill="1" applyBorder="1" applyAlignment="1" applyProtection="1">
      <alignment horizontal="left" vertical="top" wrapText="1"/>
      <protection locked="0"/>
    </xf>
    <xf numFmtId="0" fontId="1" fillId="18" borderId="28" xfId="5" applyFill="1" applyBorder="1" applyAlignment="1" applyProtection="1">
      <alignment horizontal="left" vertical="top" wrapText="1"/>
      <protection locked="0"/>
    </xf>
    <xf numFmtId="0" fontId="1" fillId="18" borderId="29" xfId="5" applyFill="1" applyBorder="1" applyAlignment="1" applyProtection="1">
      <alignment horizontal="left" vertical="top" wrapText="1"/>
      <protection locked="0"/>
    </xf>
    <xf numFmtId="0" fontId="6" fillId="2" borderId="0" xfId="5" applyFont="1" applyFill="1" applyBorder="1" applyAlignment="1" applyProtection="1">
      <alignment horizontal="left" vertical="center"/>
    </xf>
    <xf numFmtId="0" fontId="7" fillId="2" borderId="0" xfId="1" applyFill="1" applyBorder="1" applyAlignment="1" applyProtection="1">
      <alignment horizontal="left" vertical="center"/>
    </xf>
    <xf numFmtId="0" fontId="1" fillId="2" borderId="25" xfId="5" applyFill="1" applyBorder="1" applyAlignment="1" applyProtection="1">
      <alignment horizontal="left" vertical="center"/>
    </xf>
    <xf numFmtId="0" fontId="32" fillId="2" borderId="0" xfId="5" applyFont="1" applyFill="1" applyBorder="1" applyAlignment="1" applyProtection="1">
      <alignment horizontal="left" vertical="top"/>
    </xf>
    <xf numFmtId="0" fontId="32" fillId="2" borderId="0" xfId="4" applyFont="1" applyFill="1" applyBorder="1" applyAlignment="1" applyProtection="1">
      <alignment horizontal="right" vertical="top"/>
    </xf>
    <xf numFmtId="0" fontId="32" fillId="2" borderId="61" xfId="4" applyFont="1" applyFill="1" applyBorder="1" applyAlignment="1" applyProtection="1">
      <alignment horizontal="right" vertical="top"/>
    </xf>
    <xf numFmtId="49" fontId="32" fillId="18" borderId="118" xfId="4" applyNumberFormat="1" applyFont="1" applyFill="1" applyBorder="1" applyAlignment="1" applyProtection="1">
      <alignment horizontal="left" vertical="top" wrapText="1"/>
      <protection locked="0"/>
    </xf>
    <xf numFmtId="49" fontId="1" fillId="18" borderId="28" xfId="4" applyNumberFormat="1" applyFont="1" applyFill="1" applyBorder="1" applyAlignment="1" applyProtection="1">
      <alignment horizontal="left" vertical="top" wrapText="1"/>
      <protection locked="0"/>
    </xf>
    <xf numFmtId="49" fontId="1" fillId="18" borderId="29" xfId="4" applyNumberFormat="1" applyFont="1" applyFill="1" applyBorder="1" applyAlignment="1" applyProtection="1">
      <alignment horizontal="left" vertical="top" wrapText="1"/>
      <protection locked="0"/>
    </xf>
    <xf numFmtId="2" fontId="3" fillId="3" borderId="158" xfId="4" applyNumberFormat="1" applyFont="1" applyFill="1" applyBorder="1" applyAlignment="1" applyProtection="1">
      <alignment horizontal="center" vertical="center"/>
    </xf>
    <xf numFmtId="2" fontId="3" fillId="3" borderId="25" xfId="4" applyNumberFormat="1" applyFont="1" applyFill="1" applyBorder="1" applyAlignment="1" applyProtection="1">
      <alignment horizontal="center" vertical="center"/>
    </xf>
    <xf numFmtId="2" fontId="3" fillId="3" borderId="60" xfId="4" applyNumberFormat="1" applyFont="1" applyFill="1" applyBorder="1" applyAlignment="1" applyProtection="1">
      <alignment horizontal="center" vertical="center"/>
    </xf>
    <xf numFmtId="165" fontId="29" fillId="2" borderId="0" xfId="4" applyNumberFormat="1" applyFont="1" applyFill="1" applyBorder="1" applyAlignment="1" applyProtection="1">
      <alignment horizontal="center" vertical="center"/>
    </xf>
    <xf numFmtId="0" fontId="32" fillId="2" borderId="0" xfId="4" applyFont="1" applyFill="1" applyBorder="1" applyAlignment="1" applyProtection="1">
      <alignment horizontal="right" vertical="center"/>
    </xf>
    <xf numFmtId="0" fontId="32" fillId="2" borderId="61" xfId="4" applyFont="1" applyFill="1" applyBorder="1" applyAlignment="1" applyProtection="1">
      <alignment horizontal="right" vertical="center"/>
    </xf>
    <xf numFmtId="49" fontId="32" fillId="18" borderId="118" xfId="4" applyNumberFormat="1" applyFont="1" applyFill="1" applyBorder="1" applyAlignment="1" applyProtection="1">
      <alignment horizontal="left" vertical="center"/>
      <protection locked="0"/>
    </xf>
    <xf numFmtId="49" fontId="1" fillId="18" borderId="28" xfId="4" applyNumberFormat="1" applyFont="1" applyFill="1" applyBorder="1" applyAlignment="1" applyProtection="1">
      <alignment horizontal="left" vertical="center"/>
      <protection locked="0"/>
    </xf>
    <xf numFmtId="49" fontId="1" fillId="18" borderId="29" xfId="4" applyNumberFormat="1" applyFont="1" applyFill="1" applyBorder="1" applyAlignment="1" applyProtection="1">
      <alignment horizontal="left" vertical="center"/>
      <protection locked="0"/>
    </xf>
    <xf numFmtId="0" fontId="46" fillId="0" borderId="0" xfId="4" applyFont="1" applyFill="1" applyBorder="1" applyAlignment="1" applyProtection="1">
      <alignment horizontal="left" vertical="center"/>
    </xf>
    <xf numFmtId="3" fontId="32" fillId="18" borderId="118" xfId="4" applyNumberFormat="1" applyFont="1" applyFill="1" applyBorder="1" applyAlignment="1" applyProtection="1">
      <alignment horizontal="left" vertical="center"/>
      <protection locked="0"/>
    </xf>
    <xf numFmtId="3" fontId="1" fillId="18" borderId="28" xfId="4" applyNumberFormat="1" applyFont="1" applyFill="1" applyBorder="1" applyAlignment="1" applyProtection="1">
      <alignment horizontal="left" vertical="center"/>
      <protection locked="0"/>
    </xf>
    <xf numFmtId="3" fontId="1" fillId="18" borderId="29" xfId="4" applyNumberFormat="1" applyFont="1" applyFill="1" applyBorder="1" applyAlignment="1" applyProtection="1">
      <alignment horizontal="left" vertical="center"/>
      <protection locked="0"/>
    </xf>
    <xf numFmtId="165" fontId="32" fillId="2" borderId="0" xfId="4" applyNumberFormat="1" applyFont="1" applyFill="1" applyBorder="1" applyAlignment="1" applyProtection="1">
      <alignment horizontal="left" vertical="center" wrapText="1"/>
    </xf>
    <xf numFmtId="0" fontId="32" fillId="0" borderId="0" xfId="4" applyFont="1" applyFill="1" applyBorder="1" applyAlignment="1" applyProtection="1">
      <alignment horizontal="left" vertical="center" wrapText="1"/>
    </xf>
    <xf numFmtId="49" fontId="32" fillId="18" borderId="118" xfId="4" applyNumberFormat="1" applyFont="1" applyFill="1" applyBorder="1" applyAlignment="1" applyProtection="1">
      <alignment horizontal="left" vertical="top"/>
      <protection locked="0"/>
    </xf>
    <xf numFmtId="49" fontId="1" fillId="18" borderId="28" xfId="4" applyNumberFormat="1" applyFont="1" applyFill="1" applyBorder="1" applyAlignment="1" applyProtection="1">
      <alignment horizontal="left" vertical="top"/>
      <protection locked="0"/>
    </xf>
    <xf numFmtId="49" fontId="1" fillId="18" borderId="29" xfId="4" applyNumberFormat="1" applyFont="1" applyFill="1" applyBorder="1" applyAlignment="1" applyProtection="1">
      <alignment horizontal="left" vertical="top"/>
      <protection locked="0"/>
    </xf>
    <xf numFmtId="0" fontId="32" fillId="27" borderId="158" xfId="0" applyFont="1" applyFill="1" applyBorder="1" applyAlignment="1" applyProtection="1">
      <alignment horizontal="center" vertical="center" wrapText="1"/>
    </xf>
    <xf numFmtId="0" fontId="32" fillId="27" borderId="60" xfId="0" applyFont="1" applyFill="1" applyBorder="1" applyAlignment="1" applyProtection="1">
      <alignment horizontal="center" vertical="center" wrapText="1"/>
    </xf>
    <xf numFmtId="0" fontId="32" fillId="27" borderId="68" xfId="0" applyFont="1" applyFill="1" applyBorder="1" applyAlignment="1" applyProtection="1">
      <alignment horizontal="center" vertical="center" wrapText="1"/>
    </xf>
    <xf numFmtId="0" fontId="32" fillId="27" borderId="61" xfId="0" applyFont="1" applyFill="1" applyBorder="1" applyAlignment="1" applyProtection="1">
      <alignment horizontal="center" vertical="center" wrapText="1"/>
    </xf>
    <xf numFmtId="0" fontId="32" fillId="27" borderId="30" xfId="0" applyFont="1" applyFill="1" applyBorder="1" applyAlignment="1" applyProtection="1">
      <alignment horizontal="center" vertical="center" wrapText="1"/>
    </xf>
    <xf numFmtId="0" fontId="32" fillId="27" borderId="62" xfId="0" applyFont="1" applyFill="1" applyBorder="1" applyAlignment="1" applyProtection="1">
      <alignment horizontal="center" vertical="center" wrapText="1"/>
    </xf>
    <xf numFmtId="0" fontId="37" fillId="0" borderId="0" xfId="0" applyFont="1" applyFill="1" applyBorder="1" applyAlignment="1" applyProtection="1">
      <alignment vertical="center" wrapText="1"/>
    </xf>
    <xf numFmtId="0" fontId="6" fillId="23" borderId="0" xfId="1" applyFont="1" applyFill="1" applyAlignment="1" applyProtection="1">
      <alignment horizontal="center"/>
    </xf>
    <xf numFmtId="0" fontId="0" fillId="0" borderId="0" xfId="0" applyAlignment="1" applyProtection="1">
      <alignment horizontal="center" vertical="center"/>
    </xf>
    <xf numFmtId="0" fontId="6" fillId="22" borderId="0" xfId="1" applyFont="1" applyFill="1" applyAlignment="1" applyProtection="1">
      <alignment horizontal="center"/>
    </xf>
    <xf numFmtId="0" fontId="6" fillId="9" borderId="0" xfId="1" applyFont="1" applyFill="1" applyAlignment="1" applyProtection="1">
      <alignment horizontal="center"/>
    </xf>
    <xf numFmtId="0" fontId="0" fillId="0" borderId="0" xfId="0" applyFill="1" applyBorder="1" applyAlignment="1" applyProtection="1">
      <alignment horizontal="center" vertical="top" textRotation="90"/>
    </xf>
    <xf numFmtId="0" fontId="0" fillId="0" borderId="0" xfId="0" applyFill="1" applyBorder="1" applyAlignment="1" applyProtection="1">
      <alignment horizontal="center" vertical="top" textRotation="90" wrapText="1"/>
    </xf>
    <xf numFmtId="0" fontId="32" fillId="23" borderId="157" xfId="0" applyFont="1" applyFill="1" applyBorder="1" applyAlignment="1" applyProtection="1">
      <alignment horizontal="center" vertical="center" wrapText="1"/>
    </xf>
    <xf numFmtId="0" fontId="32" fillId="23" borderId="161" xfId="0" applyFont="1" applyFill="1" applyBorder="1" applyAlignment="1" applyProtection="1">
      <alignment horizontal="center" vertical="center" wrapText="1"/>
    </xf>
    <xf numFmtId="0" fontId="32" fillId="23" borderId="178" xfId="0" applyFont="1" applyFill="1" applyBorder="1" applyAlignment="1" applyProtection="1">
      <alignment horizontal="center" vertical="center" wrapText="1"/>
    </xf>
    <xf numFmtId="0" fontId="32" fillId="23" borderId="157" xfId="0" applyFont="1" applyFill="1" applyBorder="1" applyAlignment="1" applyProtection="1">
      <alignment horizontal="center" vertical="center" wrapText="1"/>
      <protection locked="0"/>
    </xf>
    <xf numFmtId="0" fontId="32" fillId="23" borderId="161" xfId="0" applyFont="1" applyFill="1" applyBorder="1" applyAlignment="1" applyProtection="1">
      <alignment horizontal="center" vertical="center" wrapText="1"/>
      <protection locked="0"/>
    </xf>
    <xf numFmtId="0" fontId="8" fillId="23" borderId="1" xfId="0" applyFont="1" applyFill="1" applyBorder="1" applyAlignment="1" applyProtection="1">
      <alignment horizontal="center" vertical="center" wrapText="1"/>
    </xf>
    <xf numFmtId="0" fontId="32" fillId="23" borderId="0" xfId="0" applyFont="1" applyFill="1" applyBorder="1" applyAlignment="1" applyProtection="1">
      <alignment horizontal="center" vertical="center" wrapText="1"/>
    </xf>
    <xf numFmtId="0" fontId="32" fillId="23" borderId="180" xfId="0" applyFont="1" applyFill="1" applyBorder="1" applyAlignment="1" applyProtection="1">
      <alignment horizontal="center" vertical="center" wrapText="1"/>
    </xf>
    <xf numFmtId="0" fontId="32" fillId="23" borderId="159" xfId="0" applyFont="1" applyFill="1" applyBorder="1" applyAlignment="1" applyProtection="1">
      <alignment horizontal="center" vertical="center" wrapText="1"/>
    </xf>
    <xf numFmtId="0" fontId="32" fillId="23" borderId="68" xfId="0" applyFont="1" applyFill="1" applyBorder="1" applyAlignment="1" applyProtection="1">
      <alignment horizontal="center" vertical="center" wrapText="1"/>
    </xf>
    <xf numFmtId="0" fontId="32" fillId="23" borderId="158" xfId="0" applyFont="1" applyFill="1" applyBorder="1" applyAlignment="1" applyProtection="1">
      <alignment horizontal="center" vertical="center" wrapText="1"/>
    </xf>
    <xf numFmtId="0" fontId="32" fillId="23" borderId="179" xfId="0" applyFont="1" applyFill="1" applyBorder="1" applyAlignment="1" applyProtection="1">
      <alignment horizontal="center" vertical="center" wrapText="1"/>
    </xf>
    <xf numFmtId="0" fontId="1" fillId="23" borderId="158" xfId="0" applyFont="1" applyFill="1" applyBorder="1" applyAlignment="1" applyProtection="1">
      <alignment horizontal="center" vertical="center" wrapText="1"/>
      <protection locked="0"/>
    </xf>
    <xf numFmtId="0" fontId="1" fillId="23" borderId="68" xfId="0" applyFont="1" applyFill="1" applyBorder="1" applyAlignment="1" applyProtection="1">
      <alignment horizontal="center" vertical="center" wrapText="1"/>
      <protection locked="0"/>
    </xf>
    <xf numFmtId="0" fontId="1" fillId="0" borderId="157" xfId="0" applyFont="1" applyFill="1" applyBorder="1" applyAlignment="1" applyProtection="1">
      <alignment horizontal="center" vertical="center" wrapText="1"/>
      <protection locked="0"/>
    </xf>
    <xf numFmtId="0" fontId="1" fillId="0" borderId="161" xfId="0" applyFont="1" applyFill="1" applyBorder="1" applyAlignment="1" applyProtection="1">
      <alignment horizontal="center" vertical="center" wrapText="1"/>
      <protection locked="0"/>
    </xf>
    <xf numFmtId="0" fontId="37" fillId="0" borderId="0" xfId="0" applyFont="1" applyFill="1" applyBorder="1" applyAlignment="1" applyProtection="1">
      <alignment horizontal="left" wrapText="1"/>
    </xf>
    <xf numFmtId="0" fontId="32" fillId="10" borderId="157" xfId="0" applyFont="1" applyFill="1" applyBorder="1" applyAlignment="1" applyProtection="1">
      <alignment horizontal="center" vertical="center" wrapText="1"/>
    </xf>
    <xf numFmtId="0" fontId="32" fillId="10" borderId="161" xfId="0" applyFont="1" applyFill="1" applyBorder="1" applyAlignment="1" applyProtection="1">
      <alignment horizontal="center" vertical="center" wrapText="1"/>
    </xf>
    <xf numFmtId="0" fontId="32" fillId="10" borderId="158" xfId="0" applyFont="1" applyFill="1" applyBorder="1" applyAlignment="1" applyProtection="1">
      <alignment horizontal="center" vertical="center" wrapText="1"/>
    </xf>
    <xf numFmtId="0" fontId="32" fillId="10" borderId="68" xfId="0" applyFont="1" applyFill="1" applyBorder="1" applyAlignment="1" applyProtection="1">
      <alignment horizontal="center" vertical="center" wrapText="1"/>
    </xf>
    <xf numFmtId="0" fontId="32" fillId="0" borderId="180" xfId="0" applyFont="1" applyFill="1" applyBorder="1" applyAlignment="1" applyProtection="1">
      <alignment horizontal="center" vertical="center" wrapText="1"/>
    </xf>
    <xf numFmtId="0" fontId="32" fillId="0" borderId="159" xfId="0" applyFont="1" applyFill="1" applyBorder="1" applyAlignment="1" applyProtection="1">
      <alignment horizontal="center" vertical="center" wrapText="1"/>
    </xf>
    <xf numFmtId="0" fontId="32" fillId="0" borderId="68" xfId="0" applyFont="1" applyFill="1" applyBorder="1" applyAlignment="1" applyProtection="1">
      <alignment horizontal="center" vertical="center" wrapText="1"/>
    </xf>
    <xf numFmtId="0" fontId="32" fillId="0" borderId="157" xfId="0" applyFont="1" applyFill="1" applyBorder="1" applyAlignment="1" applyProtection="1">
      <alignment horizontal="center" vertical="center" wrapText="1"/>
    </xf>
    <xf numFmtId="0" fontId="32" fillId="0" borderId="161" xfId="0" applyFont="1" applyFill="1" applyBorder="1" applyAlignment="1" applyProtection="1">
      <alignment horizontal="center" vertical="center" wrapText="1"/>
    </xf>
    <xf numFmtId="0" fontId="32" fillId="10" borderId="178" xfId="0" applyFont="1" applyFill="1" applyBorder="1" applyAlignment="1" applyProtection="1">
      <alignment horizontal="center" vertical="center" wrapText="1"/>
    </xf>
    <xf numFmtId="0" fontId="32" fillId="9" borderId="161" xfId="0" applyFont="1" applyFill="1" applyBorder="1" applyAlignment="1" applyProtection="1">
      <alignment horizontal="center" vertical="center" wrapText="1"/>
    </xf>
    <xf numFmtId="0" fontId="32" fillId="0" borderId="157" xfId="0" applyFont="1" applyFill="1" applyBorder="1" applyAlignment="1" applyProtection="1">
      <alignment horizontal="center" vertical="center" wrapText="1"/>
      <protection locked="0"/>
    </xf>
    <xf numFmtId="0" fontId="32" fillId="0" borderId="161" xfId="0" applyFont="1" applyFill="1" applyBorder="1" applyAlignment="1" applyProtection="1">
      <alignment horizontal="center" vertical="center" wrapText="1"/>
      <protection locked="0"/>
    </xf>
    <xf numFmtId="0" fontId="1" fillId="0" borderId="158" xfId="0" applyFont="1" applyFill="1" applyBorder="1" applyAlignment="1" applyProtection="1">
      <alignment horizontal="center" vertical="center" wrapText="1"/>
      <protection locked="0"/>
    </xf>
    <xf numFmtId="0" fontId="1" fillId="0" borderId="68" xfId="0" applyFont="1" applyFill="1" applyBorder="1" applyAlignment="1" applyProtection="1">
      <alignment horizontal="center" vertical="center" wrapText="1"/>
      <protection locked="0"/>
    </xf>
    <xf numFmtId="0" fontId="32" fillId="12" borderId="68" xfId="0" applyFont="1" applyFill="1" applyBorder="1" applyAlignment="1" applyProtection="1">
      <alignment horizontal="center" vertical="center" wrapText="1"/>
    </xf>
    <xf numFmtId="0" fontId="32" fillId="12" borderId="137" xfId="0" applyFont="1" applyFill="1" applyBorder="1" applyAlignment="1" applyProtection="1">
      <alignment horizontal="center" vertical="center" wrapText="1"/>
    </xf>
    <xf numFmtId="0" fontId="1" fillId="22" borderId="158" xfId="0" applyFont="1" applyFill="1" applyBorder="1" applyAlignment="1" applyProtection="1">
      <alignment horizontal="center" vertical="center" wrapText="1"/>
      <protection locked="0"/>
    </xf>
    <xf numFmtId="0" fontId="1" fillId="22" borderId="68" xfId="0" applyFont="1" applyFill="1" applyBorder="1" applyAlignment="1" applyProtection="1">
      <alignment horizontal="center" vertical="center" wrapText="1"/>
      <protection locked="0"/>
    </xf>
    <xf numFmtId="0" fontId="8" fillId="22" borderId="1" xfId="0" applyFont="1" applyFill="1" applyBorder="1" applyAlignment="1" applyProtection="1">
      <alignment horizontal="center" vertical="center" wrapText="1"/>
    </xf>
    <xf numFmtId="0" fontId="32" fillId="22" borderId="0" xfId="0" applyFont="1" applyFill="1" applyBorder="1" applyAlignment="1" applyProtection="1">
      <alignment horizontal="center" vertical="center" wrapText="1"/>
    </xf>
    <xf numFmtId="0" fontId="32" fillId="22" borderId="180" xfId="0" applyFont="1" applyFill="1" applyBorder="1" applyAlignment="1" applyProtection="1">
      <alignment horizontal="center" vertical="center" wrapText="1"/>
    </xf>
    <xf numFmtId="0" fontId="32" fillId="22" borderId="159" xfId="0" applyFont="1" applyFill="1" applyBorder="1" applyAlignment="1" applyProtection="1">
      <alignment horizontal="center" vertical="center" wrapText="1"/>
    </xf>
    <xf numFmtId="0" fontId="32" fillId="22" borderId="161" xfId="0" applyFont="1" applyFill="1" applyBorder="1" applyAlignment="1" applyProtection="1">
      <alignment horizontal="center" vertical="center" wrapText="1"/>
    </xf>
    <xf numFmtId="0" fontId="32" fillId="22" borderId="68" xfId="0" applyFont="1" applyFill="1" applyBorder="1" applyAlignment="1" applyProtection="1">
      <alignment horizontal="center" vertical="center" wrapText="1"/>
    </xf>
    <xf numFmtId="0" fontId="32" fillId="22" borderId="158" xfId="0" applyFont="1" applyFill="1" applyBorder="1" applyAlignment="1" applyProtection="1">
      <alignment horizontal="center" vertical="center" wrapText="1"/>
    </xf>
    <xf numFmtId="0" fontId="32" fillId="22" borderId="157" xfId="0" applyFont="1" applyFill="1" applyBorder="1" applyAlignment="1" applyProtection="1">
      <alignment horizontal="center" vertical="center" wrapText="1"/>
      <protection locked="0"/>
    </xf>
    <xf numFmtId="0" fontId="32" fillId="22" borderId="161" xfId="0" applyFont="1" applyFill="1" applyBorder="1" applyAlignment="1" applyProtection="1">
      <alignment horizontal="center" vertical="center" wrapText="1"/>
      <protection locked="0"/>
    </xf>
    <xf numFmtId="0" fontId="32" fillId="22" borderId="157" xfId="0" applyFont="1" applyFill="1" applyBorder="1" applyAlignment="1" applyProtection="1">
      <alignment horizontal="center" vertical="center" wrapText="1"/>
    </xf>
    <xf numFmtId="0" fontId="32" fillId="22" borderId="179" xfId="0" applyFont="1" applyFill="1" applyBorder="1" applyAlignment="1" applyProtection="1">
      <alignment horizontal="center" vertical="center" wrapText="1"/>
    </xf>
    <xf numFmtId="3" fontId="23" fillId="12" borderId="118" xfId="0" applyNumberFormat="1" applyFont="1" applyFill="1" applyBorder="1" applyAlignment="1" applyProtection="1">
      <alignment horizontal="left" vertical="center" wrapText="1"/>
    </xf>
    <xf numFmtId="3" fontId="23" fillId="12" borderId="29" xfId="0" applyNumberFormat="1" applyFont="1" applyFill="1" applyBorder="1" applyAlignment="1" applyProtection="1">
      <alignment horizontal="left" vertical="center" wrapText="1"/>
    </xf>
    <xf numFmtId="0" fontId="32" fillId="22" borderId="178" xfId="0" applyFont="1" applyFill="1" applyBorder="1" applyAlignment="1" applyProtection="1">
      <alignment horizontal="center" vertical="center" wrapText="1"/>
    </xf>
    <xf numFmtId="0" fontId="8" fillId="0" borderId="1"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5" borderId="180" xfId="0" applyFont="1" applyFill="1" applyBorder="1" applyAlignment="1" applyProtection="1">
      <alignment horizontal="center" vertical="center" wrapText="1"/>
    </xf>
    <xf numFmtId="0" fontId="32" fillId="5" borderId="159" xfId="0" applyFont="1" applyFill="1" applyBorder="1" applyAlignment="1" applyProtection="1">
      <alignment horizontal="center" vertical="center" wrapText="1"/>
    </xf>
    <xf numFmtId="0" fontId="32" fillId="9" borderId="68" xfId="0" applyFont="1" applyFill="1" applyBorder="1" applyAlignment="1" applyProtection="1">
      <alignment horizontal="center" vertical="center" wrapText="1"/>
    </xf>
    <xf numFmtId="0" fontId="32" fillId="9" borderId="158" xfId="0" applyFont="1" applyFill="1" applyBorder="1" applyAlignment="1" applyProtection="1">
      <alignment horizontal="center" vertical="center" wrapText="1"/>
    </xf>
    <xf numFmtId="0" fontId="32" fillId="10" borderId="179" xfId="0" applyFont="1" applyFill="1" applyBorder="1" applyAlignment="1" applyProtection="1">
      <alignment horizontal="center" vertical="center" wrapText="1"/>
    </xf>
    <xf numFmtId="0" fontId="0" fillId="27" borderId="118" xfId="0" applyFill="1" applyBorder="1" applyAlignment="1" applyProtection="1">
      <alignment horizontal="center"/>
    </xf>
    <xf numFmtId="0" fontId="0" fillId="27" borderId="28" xfId="0" applyFill="1" applyBorder="1" applyAlignment="1" applyProtection="1">
      <alignment horizontal="center"/>
    </xf>
    <xf numFmtId="0" fontId="0" fillId="27" borderId="29" xfId="0" applyFill="1" applyBorder="1" applyAlignment="1" applyProtection="1">
      <alignment horizontal="center"/>
    </xf>
    <xf numFmtId="0" fontId="32" fillId="12" borderId="60" xfId="0" applyFont="1" applyFill="1" applyBorder="1" applyAlignment="1" applyProtection="1">
      <alignment horizontal="center" vertical="center" wrapText="1"/>
    </xf>
    <xf numFmtId="0" fontId="32" fillId="12" borderId="192" xfId="0" applyFont="1" applyFill="1" applyBorder="1" applyAlignment="1" applyProtection="1">
      <alignment horizontal="center" vertical="center" wrapText="1"/>
    </xf>
    <xf numFmtId="0" fontId="32" fillId="12" borderId="158" xfId="0" applyFont="1" applyFill="1" applyBorder="1" applyAlignment="1" applyProtection="1">
      <alignment horizontal="center" vertical="center" wrapText="1"/>
    </xf>
    <xf numFmtId="0" fontId="32" fillId="12" borderId="25" xfId="0" applyFont="1" applyFill="1" applyBorder="1" applyAlignment="1" applyProtection="1">
      <alignment horizontal="center" vertical="center" wrapText="1"/>
    </xf>
    <xf numFmtId="0" fontId="32" fillId="12" borderId="189" xfId="0" applyFont="1" applyFill="1" applyBorder="1" applyAlignment="1" applyProtection="1">
      <alignment horizontal="center" vertical="center" wrapText="1"/>
    </xf>
    <xf numFmtId="0" fontId="32" fillId="12" borderId="123" xfId="0" applyFont="1" applyFill="1" applyBorder="1" applyAlignment="1" applyProtection="1">
      <alignment horizontal="center" vertical="center" wrapText="1"/>
    </xf>
    <xf numFmtId="0" fontId="32" fillId="12" borderId="257" xfId="0" applyFont="1" applyFill="1" applyBorder="1" applyAlignment="1" applyProtection="1">
      <alignment horizontal="center" vertical="center" wrapText="1"/>
    </xf>
    <xf numFmtId="0" fontId="0" fillId="0" borderId="0" xfId="0" applyFill="1" applyBorder="1" applyAlignment="1" applyProtection="1">
      <alignment horizontal="center" vertical="center" textRotation="90"/>
    </xf>
    <xf numFmtId="0" fontId="0" fillId="30" borderId="118" xfId="0" applyFill="1" applyBorder="1" applyAlignment="1" applyProtection="1">
      <alignment horizontal="center"/>
    </xf>
    <xf numFmtId="0" fontId="0" fillId="30" borderId="28" xfId="0" applyFill="1" applyBorder="1" applyAlignment="1" applyProtection="1">
      <alignment horizontal="center"/>
    </xf>
    <xf numFmtId="0" fontId="0" fillId="30" borderId="29" xfId="0" applyFill="1" applyBorder="1" applyAlignment="1" applyProtection="1">
      <alignment horizontal="center"/>
    </xf>
    <xf numFmtId="0" fontId="32" fillId="5" borderId="123" xfId="0" applyFont="1" applyFill="1" applyBorder="1" applyAlignment="1" applyProtection="1">
      <alignment horizontal="center" vertical="center" wrapText="1"/>
    </xf>
    <xf numFmtId="0" fontId="32" fillId="5" borderId="257" xfId="0" applyFont="1" applyFill="1" applyBorder="1" applyAlignment="1" applyProtection="1">
      <alignment horizontal="center" vertical="center" wrapText="1"/>
    </xf>
    <xf numFmtId="0" fontId="32" fillId="5" borderId="158" xfId="0" applyFont="1" applyFill="1" applyBorder="1" applyAlignment="1" applyProtection="1">
      <alignment horizontal="center" vertical="center" wrapText="1"/>
    </xf>
    <xf numFmtId="0" fontId="32" fillId="5" borderId="25" xfId="0" applyFont="1" applyFill="1" applyBorder="1" applyAlignment="1" applyProtection="1">
      <alignment horizontal="center" vertical="center" wrapText="1"/>
    </xf>
    <xf numFmtId="0" fontId="32" fillId="5" borderId="189" xfId="0" applyFont="1" applyFill="1" applyBorder="1" applyAlignment="1" applyProtection="1">
      <alignment horizontal="center" vertical="center" wrapText="1"/>
    </xf>
    <xf numFmtId="0" fontId="32" fillId="5" borderId="121" xfId="0" applyFont="1" applyFill="1" applyBorder="1" applyAlignment="1" applyProtection="1">
      <alignment horizontal="center" vertical="center" wrapText="1"/>
    </xf>
    <xf numFmtId="0" fontId="7" fillId="9" borderId="0" xfId="1" applyFill="1" applyAlignment="1" applyProtection="1">
      <alignment horizontal="center"/>
    </xf>
    <xf numFmtId="0" fontId="7" fillId="22" borderId="0" xfId="1" applyFill="1" applyAlignment="1" applyProtection="1">
      <alignment horizontal="center"/>
    </xf>
    <xf numFmtId="0" fontId="7" fillId="23" borderId="0" xfId="1" applyFill="1" applyAlignment="1" applyProtection="1">
      <alignment horizontal="center"/>
    </xf>
    <xf numFmtId="0" fontId="32" fillId="5" borderId="60" xfId="0" applyFont="1" applyFill="1" applyBorder="1" applyAlignment="1" applyProtection="1">
      <alignment horizontal="center" vertical="center" wrapText="1"/>
    </xf>
    <xf numFmtId="0" fontId="0" fillId="0" borderId="0" xfId="0" applyFill="1" applyBorder="1" applyAlignment="1" applyProtection="1">
      <alignment horizontal="center" vertical="center" textRotation="90" wrapText="1"/>
    </xf>
    <xf numFmtId="0" fontId="32" fillId="0" borderId="137" xfId="0" applyFont="1" applyFill="1" applyBorder="1" applyAlignment="1" applyProtection="1">
      <alignment horizontal="center" vertical="center" wrapText="1"/>
    </xf>
    <xf numFmtId="3" fontId="23" fillId="16" borderId="118" xfId="0" applyNumberFormat="1" applyFont="1" applyFill="1" applyBorder="1" applyAlignment="1" applyProtection="1">
      <alignment horizontal="left" vertical="center" wrapText="1"/>
    </xf>
    <xf numFmtId="3" fontId="23" fillId="16" borderId="29" xfId="0" applyNumberFormat="1" applyFont="1" applyFill="1" applyBorder="1" applyAlignment="1" applyProtection="1">
      <alignment horizontal="left" vertical="center" wrapText="1"/>
    </xf>
    <xf numFmtId="0" fontId="32" fillId="12" borderId="35" xfId="0" applyFont="1" applyFill="1" applyBorder="1" applyAlignment="1" applyProtection="1">
      <alignment horizontal="center" vertical="center" wrapText="1"/>
    </xf>
    <xf numFmtId="0" fontId="32" fillId="12" borderId="223" xfId="0" applyFont="1" applyFill="1" applyBorder="1" applyAlignment="1" applyProtection="1">
      <alignment horizontal="center" vertical="center" wrapText="1"/>
    </xf>
    <xf numFmtId="0" fontId="11" fillId="11" borderId="205" xfId="0" applyFont="1" applyFill="1" applyBorder="1" applyAlignment="1" applyProtection="1">
      <alignment horizontal="center" vertical="center" wrapText="1"/>
    </xf>
    <xf numFmtId="0" fontId="11" fillId="11" borderId="211" xfId="0" applyFont="1" applyFill="1" applyBorder="1" applyAlignment="1" applyProtection="1">
      <alignment horizontal="center" vertical="center" wrapText="1"/>
    </xf>
    <xf numFmtId="0" fontId="32" fillId="0" borderId="58" xfId="0" applyFont="1" applyFill="1" applyBorder="1" applyAlignment="1" applyProtection="1">
      <alignment horizontal="center" vertical="center" wrapText="1"/>
    </xf>
    <xf numFmtId="0" fontId="32" fillId="0" borderId="208" xfId="0" applyFont="1" applyFill="1" applyBorder="1" applyAlignment="1" applyProtection="1">
      <alignment horizontal="center" vertical="center" wrapText="1"/>
    </xf>
    <xf numFmtId="0" fontId="32" fillId="0" borderId="98" xfId="0" applyFont="1" applyFill="1" applyBorder="1" applyAlignment="1" applyProtection="1">
      <alignment horizontal="center" vertical="center" wrapText="1"/>
    </xf>
    <xf numFmtId="0" fontId="32" fillId="0" borderId="207" xfId="0" applyFont="1" applyFill="1" applyBorder="1" applyAlignment="1" applyProtection="1">
      <alignment horizontal="center" vertical="center" wrapText="1"/>
    </xf>
    <xf numFmtId="0" fontId="32" fillId="0" borderId="97" xfId="0" applyFont="1" applyFill="1" applyBorder="1" applyAlignment="1" applyProtection="1">
      <alignment horizontal="center" vertical="center" wrapText="1"/>
    </xf>
    <xf numFmtId="0" fontId="32" fillId="0" borderId="212"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209" xfId="0" applyFont="1" applyFill="1" applyBorder="1" applyAlignment="1" applyProtection="1">
      <alignment horizontal="center" vertical="center" wrapText="1"/>
    </xf>
    <xf numFmtId="0" fontId="11" fillId="11" borderId="210" xfId="0" applyFont="1" applyFill="1" applyBorder="1" applyAlignment="1" applyProtection="1">
      <alignment horizontal="center" vertical="center" wrapText="1"/>
    </xf>
    <xf numFmtId="0" fontId="32" fillId="12" borderId="98" xfId="0" applyFont="1" applyFill="1" applyBorder="1" applyAlignment="1" applyProtection="1">
      <alignment horizontal="center" vertical="center" wrapText="1"/>
    </xf>
    <xf numFmtId="0" fontId="32" fillId="12" borderId="207" xfId="0" applyFont="1" applyFill="1" applyBorder="1" applyAlignment="1" applyProtection="1">
      <alignment horizontal="center" vertical="center" wrapText="1"/>
    </xf>
    <xf numFmtId="0" fontId="32" fillId="12" borderId="58" xfId="0" applyFont="1" applyFill="1" applyBorder="1" applyAlignment="1" applyProtection="1">
      <alignment horizontal="center" vertical="center" wrapText="1"/>
    </xf>
    <xf numFmtId="0" fontId="32" fillId="12" borderId="208" xfId="0" applyFont="1" applyFill="1" applyBorder="1" applyAlignment="1" applyProtection="1">
      <alignment horizontal="center" vertical="center" wrapText="1"/>
    </xf>
    <xf numFmtId="0" fontId="46" fillId="9" borderId="89"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32" fillId="0" borderId="53" xfId="0" applyFont="1" applyFill="1" applyBorder="1" applyAlignment="1" applyProtection="1">
      <alignment horizontal="center" vertical="center" wrapText="1"/>
    </xf>
    <xf numFmtId="0" fontId="46" fillId="10" borderId="80" xfId="0" applyFont="1" applyFill="1" applyBorder="1" applyAlignment="1" applyProtection="1">
      <alignment horizontal="center" vertical="center" wrapText="1"/>
    </xf>
    <xf numFmtId="0" fontId="46" fillId="10" borderId="140" xfId="0" applyFont="1" applyFill="1" applyBorder="1" applyAlignment="1" applyProtection="1">
      <alignment horizontal="center" vertical="center" wrapText="1"/>
    </xf>
    <xf numFmtId="0" fontId="11" fillId="12" borderId="210" xfId="0" applyFont="1" applyFill="1" applyBorder="1" applyAlignment="1" applyProtection="1">
      <alignment horizontal="center" vertical="center" wrapText="1"/>
    </xf>
    <xf numFmtId="0" fontId="11" fillId="12" borderId="211" xfId="0" applyFont="1" applyFill="1" applyBorder="1" applyAlignment="1" applyProtection="1">
      <alignment horizontal="center" vertical="center" wrapText="1"/>
    </xf>
    <xf numFmtId="0" fontId="32" fillId="0" borderId="34" xfId="0" applyFont="1" applyFill="1" applyBorder="1" applyAlignment="1" applyProtection="1">
      <alignment horizontal="center" vertical="center" wrapText="1"/>
    </xf>
    <xf numFmtId="0" fontId="32" fillId="0" borderId="206" xfId="0" applyFont="1" applyFill="1" applyBorder="1" applyAlignment="1" applyProtection="1">
      <alignment horizontal="center" vertical="center" wrapText="1"/>
    </xf>
    <xf numFmtId="0" fontId="46" fillId="10" borderId="68" xfId="0" applyFont="1" applyFill="1" applyBorder="1" applyAlignment="1" applyProtection="1">
      <alignment horizontal="center" vertical="center" wrapText="1"/>
    </xf>
    <xf numFmtId="0" fontId="46" fillId="10" borderId="0" xfId="0" applyFont="1" applyFill="1" applyBorder="1" applyAlignment="1" applyProtection="1">
      <alignment horizontal="center" vertical="center" wrapText="1"/>
    </xf>
    <xf numFmtId="0" fontId="46" fillId="10" borderId="54" xfId="0" applyFont="1" applyFill="1" applyBorder="1" applyAlignment="1" applyProtection="1">
      <alignment horizontal="center" vertical="center" wrapText="1"/>
    </xf>
    <xf numFmtId="0" fontId="32" fillId="12" borderId="0" xfId="0" applyFont="1" applyFill="1" applyBorder="1" applyAlignment="1" applyProtection="1">
      <alignment horizontal="center" vertical="center" wrapText="1"/>
    </xf>
    <xf numFmtId="0" fontId="32" fillId="12" borderId="209" xfId="0" applyFont="1" applyFill="1" applyBorder="1" applyAlignment="1" applyProtection="1">
      <alignment horizontal="center" vertical="center" wrapText="1"/>
    </xf>
    <xf numFmtId="0" fontId="32" fillId="12" borderId="26" xfId="0" applyFont="1" applyFill="1" applyBorder="1" applyAlignment="1" applyProtection="1">
      <alignment horizontal="center" vertical="center" wrapText="1"/>
    </xf>
    <xf numFmtId="0" fontId="46" fillId="9" borderId="180" xfId="0" applyFont="1" applyFill="1" applyBorder="1" applyAlignment="1" applyProtection="1">
      <alignment horizontal="center" vertical="center" wrapText="1"/>
    </xf>
    <xf numFmtId="0" fontId="46" fillId="9" borderId="60" xfId="0" applyFont="1" applyFill="1" applyBorder="1" applyAlignment="1" applyProtection="1">
      <alignment horizontal="center" vertical="center" wrapText="1"/>
    </xf>
    <xf numFmtId="0" fontId="46" fillId="9" borderId="158" xfId="0" applyFont="1" applyFill="1" applyBorder="1" applyAlignment="1" applyProtection="1">
      <alignment horizontal="center" vertical="center" wrapText="1"/>
    </xf>
    <xf numFmtId="0" fontId="46" fillId="9" borderId="90" xfId="0" applyFont="1" applyFill="1" applyBorder="1" applyAlignment="1" applyProtection="1">
      <alignment horizontal="center" vertical="center" wrapText="1"/>
    </xf>
    <xf numFmtId="0" fontId="46" fillId="9" borderId="81" xfId="0" applyFont="1" applyFill="1" applyBorder="1" applyAlignment="1" applyProtection="1">
      <alignment horizontal="center" vertical="center" wrapText="1"/>
    </xf>
    <xf numFmtId="0" fontId="46" fillId="9" borderId="140" xfId="0" applyFont="1" applyFill="1" applyBorder="1" applyAlignment="1" applyProtection="1">
      <alignment horizontal="center" vertical="center" wrapText="1"/>
    </xf>
    <xf numFmtId="0" fontId="32" fillId="12" borderId="194" xfId="0" applyFont="1" applyFill="1" applyBorder="1" applyAlignment="1" applyProtection="1">
      <alignment horizontal="center" vertical="center" wrapText="1"/>
    </xf>
    <xf numFmtId="0" fontId="32" fillId="12" borderId="224" xfId="0" applyFont="1" applyFill="1" applyBorder="1" applyAlignment="1" applyProtection="1">
      <alignment horizontal="center" vertical="center" wrapText="1"/>
    </xf>
    <xf numFmtId="0" fontId="32" fillId="0" borderId="225" xfId="0" applyFont="1" applyFill="1" applyBorder="1" applyAlignment="1" applyProtection="1">
      <alignment horizontal="center" vertical="center" wrapText="1"/>
    </xf>
    <xf numFmtId="0" fontId="46" fillId="9" borderId="54" xfId="0" applyFont="1" applyFill="1" applyBorder="1" applyAlignment="1" applyProtection="1">
      <alignment horizontal="center" vertical="center" wrapText="1"/>
    </xf>
    <xf numFmtId="0" fontId="46" fillId="9" borderId="80" xfId="0" applyFont="1" applyFill="1" applyBorder="1" applyAlignment="1" applyProtection="1">
      <alignment horizontal="center" vertical="center" wrapText="1"/>
    </xf>
    <xf numFmtId="0" fontId="11" fillId="12" borderId="205" xfId="0" applyFont="1" applyFill="1" applyBorder="1" applyAlignment="1" applyProtection="1">
      <alignment horizontal="center" vertical="center" wrapText="1"/>
    </xf>
    <xf numFmtId="0" fontId="11" fillId="11" borderId="213" xfId="0" applyFont="1" applyFill="1" applyBorder="1" applyAlignment="1" applyProtection="1">
      <alignment horizontal="center" vertical="center" wrapText="1"/>
    </xf>
    <xf numFmtId="0" fontId="46" fillId="0" borderId="80" xfId="0" applyFont="1" applyFill="1" applyBorder="1" applyAlignment="1" applyProtection="1">
      <alignment horizontal="center" vertical="center" wrapText="1"/>
    </xf>
    <xf numFmtId="0" fontId="46" fillId="0" borderId="54" xfId="0" applyFont="1" applyFill="1" applyBorder="1" applyAlignment="1" applyProtection="1">
      <alignment horizontal="center" vertical="center" wrapText="1"/>
    </xf>
    <xf numFmtId="0" fontId="46" fillId="0" borderId="140" xfId="0" applyFont="1" applyFill="1" applyBorder="1" applyAlignment="1" applyProtection="1">
      <alignment horizontal="center" vertical="center" wrapText="1"/>
    </xf>
    <xf numFmtId="0" fontId="46" fillId="12" borderId="80" xfId="0" applyFont="1" applyFill="1" applyBorder="1" applyAlignment="1" applyProtection="1">
      <alignment horizontal="center" vertical="center" wrapText="1"/>
    </xf>
    <xf numFmtId="0" fontId="46" fillId="12" borderId="140" xfId="0" applyFont="1" applyFill="1" applyBorder="1" applyAlignment="1" applyProtection="1">
      <alignment horizontal="center" vertical="center" wrapText="1"/>
    </xf>
    <xf numFmtId="0" fontId="46" fillId="0" borderId="90" xfId="0" applyFont="1" applyFill="1" applyBorder="1" applyAlignment="1" applyProtection="1">
      <alignment horizontal="center" vertical="center" wrapText="1"/>
    </xf>
    <xf numFmtId="0" fontId="46" fillId="0" borderId="89" xfId="0" applyFont="1" applyFill="1" applyBorder="1" applyAlignment="1" applyProtection="1">
      <alignment horizontal="center" vertical="center" wrapText="1"/>
    </xf>
    <xf numFmtId="0" fontId="46" fillId="12" borderId="81" xfId="0" applyFont="1" applyFill="1" applyBorder="1" applyAlignment="1" applyProtection="1">
      <alignment horizontal="center" vertical="center" wrapText="1"/>
    </xf>
    <xf numFmtId="0" fontId="46" fillId="0" borderId="180" xfId="0" applyFont="1" applyFill="1" applyBorder="1" applyAlignment="1" applyProtection="1">
      <alignment horizontal="center" vertical="center" wrapText="1"/>
    </xf>
    <xf numFmtId="0" fontId="46" fillId="0" borderId="60" xfId="0" applyFont="1" applyFill="1" applyBorder="1" applyAlignment="1" applyProtection="1">
      <alignment horizontal="center" vertical="center" wrapText="1"/>
    </xf>
    <xf numFmtId="0" fontId="46" fillId="0" borderId="158" xfId="0" applyFont="1" applyFill="1" applyBorder="1" applyAlignment="1" applyProtection="1">
      <alignment horizontal="center" vertical="center" wrapText="1"/>
    </xf>
    <xf numFmtId="0" fontId="46" fillId="12" borderId="68" xfId="0" applyFont="1" applyFill="1" applyBorder="1" applyAlignment="1" applyProtection="1">
      <alignment horizontal="center" vertical="center" wrapText="1"/>
    </xf>
    <xf numFmtId="0" fontId="46" fillId="12" borderId="0" xfId="0" applyFont="1" applyFill="1" applyBorder="1" applyAlignment="1" applyProtection="1">
      <alignment horizontal="center" vertical="center" wrapText="1"/>
    </xf>
    <xf numFmtId="0" fontId="46" fillId="0" borderId="81" xfId="0" applyFont="1" applyFill="1" applyBorder="1" applyAlignment="1" applyProtection="1">
      <alignment horizontal="center" vertical="center" wrapText="1"/>
    </xf>
    <xf numFmtId="0" fontId="46" fillId="12" borderId="54" xfId="0" applyFont="1" applyFill="1" applyBorder="1" applyAlignment="1" applyProtection="1">
      <alignment horizontal="center" vertical="center" wrapText="1"/>
    </xf>
    <xf numFmtId="0" fontId="0" fillId="0" borderId="118" xfId="0" applyFill="1" applyBorder="1" applyAlignment="1" applyProtection="1">
      <alignment horizontal="center" vertical="center"/>
    </xf>
    <xf numFmtId="0" fontId="0" fillId="0" borderId="28" xfId="0" applyFill="1" applyBorder="1" applyAlignment="1" applyProtection="1">
      <alignment horizontal="center" vertical="center"/>
    </xf>
    <xf numFmtId="0" fontId="0" fillId="0" borderId="116" xfId="0" applyFill="1" applyBorder="1" applyAlignment="1" applyProtection="1">
      <alignment horizontal="center" vertical="center"/>
    </xf>
    <xf numFmtId="0" fontId="0" fillId="0" borderId="38" xfId="0" applyFill="1" applyBorder="1" applyAlignment="1" applyProtection="1">
      <alignment horizontal="center" vertical="center"/>
    </xf>
    <xf numFmtId="0" fontId="0" fillId="0" borderId="40" xfId="0" applyFill="1" applyBorder="1" applyAlignment="1" applyProtection="1">
      <alignment horizontal="center" vertical="center"/>
    </xf>
    <xf numFmtId="0" fontId="0" fillId="0" borderId="45" xfId="0" applyFill="1" applyBorder="1" applyAlignment="1" applyProtection="1">
      <alignment horizontal="center" vertical="center"/>
    </xf>
    <xf numFmtId="0" fontId="9" fillId="0" borderId="169" xfId="0" applyFont="1" applyFill="1" applyBorder="1" applyAlignment="1" applyProtection="1">
      <alignment horizontal="center" vertical="center" wrapText="1"/>
    </xf>
    <xf numFmtId="0" fontId="0" fillId="28" borderId="185" xfId="0" applyFill="1" applyBorder="1" applyAlignment="1" applyProtection="1">
      <alignment horizontal="center" vertical="center"/>
    </xf>
    <xf numFmtId="0" fontId="0" fillId="28" borderId="121" xfId="0" applyFill="1" applyBorder="1" applyAlignment="1" applyProtection="1">
      <alignment horizontal="center" vertical="center"/>
    </xf>
    <xf numFmtId="0" fontId="0" fillId="28" borderId="198" xfId="0" applyFill="1" applyBorder="1" applyAlignment="1" applyProtection="1">
      <alignment horizontal="center" vertical="center"/>
    </xf>
    <xf numFmtId="0" fontId="29" fillId="0" borderId="156" xfId="0" applyFont="1" applyFill="1" applyBorder="1" applyAlignment="1" applyProtection="1">
      <alignment horizontal="center" vertical="center"/>
    </xf>
    <xf numFmtId="0" fontId="29" fillId="0" borderId="1" xfId="0" applyFont="1" applyFill="1" applyBorder="1" applyAlignment="1" applyProtection="1">
      <alignment horizontal="center" vertical="center"/>
    </xf>
    <xf numFmtId="0" fontId="29" fillId="0" borderId="175" xfId="0" applyFont="1" applyFill="1" applyBorder="1" applyAlignment="1" applyProtection="1">
      <alignment horizontal="center" vertical="center"/>
    </xf>
    <xf numFmtId="0" fontId="29" fillId="0" borderId="185" xfId="0" applyFont="1" applyFill="1" applyBorder="1" applyAlignment="1" applyProtection="1">
      <alignment horizontal="center" vertical="center"/>
    </xf>
    <xf numFmtId="0" fontId="29" fillId="0" borderId="121" xfId="0" applyFont="1" applyFill="1" applyBorder="1" applyAlignment="1" applyProtection="1">
      <alignment horizontal="center" vertical="center"/>
    </xf>
    <xf numFmtId="0" fontId="29" fillId="0" borderId="198" xfId="0" applyFont="1" applyFill="1" applyBorder="1" applyAlignment="1" applyProtection="1">
      <alignment horizontal="center" vertical="center"/>
    </xf>
    <xf numFmtId="0" fontId="6" fillId="2" borderId="0" xfId="5" applyFont="1" applyFill="1" applyBorder="1" applyAlignment="1" applyProtection="1">
      <alignment horizontal="center" vertical="center"/>
    </xf>
    <xf numFmtId="0" fontId="82" fillId="29" borderId="0" xfId="1" applyFont="1" applyFill="1" applyAlignment="1" applyProtection="1">
      <alignment horizontal="center" vertical="center" wrapText="1"/>
    </xf>
    <xf numFmtId="0" fontId="82" fillId="19" borderId="0" xfId="1" applyFont="1" applyFill="1" applyAlignment="1" applyProtection="1">
      <alignment horizontal="center" vertical="center"/>
    </xf>
    <xf numFmtId="3" fontId="32" fillId="0" borderId="176" xfId="0" applyNumberFormat="1" applyFont="1" applyFill="1" applyBorder="1" applyAlignment="1" applyProtection="1">
      <alignment horizontal="left" vertical="top" wrapText="1"/>
      <protection locked="0"/>
    </xf>
    <xf numFmtId="3" fontId="32" fillId="0" borderId="149" xfId="0" applyNumberFormat="1" applyFont="1" applyFill="1" applyBorder="1" applyAlignment="1" applyProtection="1">
      <alignment horizontal="left" vertical="top" wrapText="1"/>
      <protection locked="0"/>
    </xf>
    <xf numFmtId="3" fontId="32" fillId="0" borderId="19" xfId="0" applyNumberFormat="1" applyFont="1" applyFill="1" applyBorder="1" applyAlignment="1" applyProtection="1">
      <alignment horizontal="left" vertical="top" wrapText="1"/>
      <protection locked="0"/>
    </xf>
    <xf numFmtId="3" fontId="32" fillId="0" borderId="181" xfId="0" applyNumberFormat="1" applyFont="1" applyFill="1" applyBorder="1" applyAlignment="1" applyProtection="1">
      <alignment horizontal="left" vertical="top" wrapText="1"/>
      <protection locked="0"/>
    </xf>
    <xf numFmtId="3" fontId="32" fillId="0" borderId="179" xfId="0" applyNumberFormat="1" applyFont="1" applyFill="1" applyBorder="1" applyAlignment="1" applyProtection="1">
      <alignment horizontal="left" vertical="top" wrapText="1"/>
      <protection locked="0"/>
    </xf>
    <xf numFmtId="3" fontId="32" fillId="0" borderId="4" xfId="0" applyNumberFormat="1" applyFont="1" applyFill="1" applyBorder="1" applyAlignment="1" applyProtection="1">
      <alignment horizontal="left" vertical="top" wrapText="1"/>
      <protection locked="0"/>
    </xf>
    <xf numFmtId="0" fontId="0" fillId="0" borderId="0" xfId="0" applyFill="1" applyAlignment="1" applyProtection="1">
      <alignment horizontal="left" vertical="top" wrapText="1"/>
    </xf>
    <xf numFmtId="3" fontId="32" fillId="0" borderId="155" xfId="0" applyNumberFormat="1" applyFont="1" applyFill="1" applyBorder="1" applyAlignment="1" applyProtection="1">
      <alignment horizontal="left" vertical="top" wrapText="1"/>
      <protection locked="0"/>
    </xf>
    <xf numFmtId="3" fontId="32" fillId="0" borderId="161" xfId="0" applyNumberFormat="1" applyFont="1" applyFill="1" applyBorder="1" applyAlignment="1" applyProtection="1">
      <alignment horizontal="left" vertical="top" wrapText="1"/>
      <protection locked="0"/>
    </xf>
    <xf numFmtId="3" fontId="32" fillId="0" borderId="182" xfId="0" applyNumberFormat="1" applyFont="1" applyFill="1" applyBorder="1" applyAlignment="1" applyProtection="1">
      <alignment horizontal="left" vertical="top" wrapText="1"/>
      <protection locked="0"/>
    </xf>
    <xf numFmtId="0" fontId="46" fillId="0" borderId="25" xfId="0" applyFont="1" applyFill="1" applyBorder="1" applyAlignment="1" applyProtection="1">
      <alignment horizontal="center" vertical="center" wrapText="1"/>
    </xf>
    <xf numFmtId="0" fontId="46" fillId="0" borderId="121"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xf>
    <xf numFmtId="0" fontId="32" fillId="0" borderId="175" xfId="0" applyFont="1" applyFill="1" applyBorder="1" applyAlignment="1" applyProtection="1">
      <alignment horizontal="center" vertical="center" wrapText="1"/>
    </xf>
    <xf numFmtId="0" fontId="32" fillId="0" borderId="69" xfId="0" applyFont="1" applyFill="1" applyBorder="1" applyAlignment="1" applyProtection="1">
      <alignment horizontal="center" vertical="center" wrapText="1"/>
    </xf>
    <xf numFmtId="0" fontId="32" fillId="0" borderId="187" xfId="0" applyFont="1" applyFill="1" applyBorder="1" applyAlignment="1" applyProtection="1">
      <alignment horizontal="center" vertical="center" wrapText="1"/>
    </xf>
    <xf numFmtId="3" fontId="32" fillId="0" borderId="114" xfId="0" applyNumberFormat="1" applyFont="1" applyFill="1" applyBorder="1" applyAlignment="1" applyProtection="1">
      <alignment horizontal="left" vertical="top" wrapText="1"/>
      <protection locked="0"/>
    </xf>
    <xf numFmtId="3" fontId="32" fillId="0" borderId="183" xfId="0" applyNumberFormat="1" applyFont="1" applyFill="1" applyBorder="1" applyAlignment="1" applyProtection="1">
      <alignment horizontal="left" vertical="top" wrapText="1"/>
      <protection locked="0"/>
    </xf>
    <xf numFmtId="3" fontId="32" fillId="0" borderId="184" xfId="0" applyNumberFormat="1" applyFont="1" applyFill="1" applyBorder="1" applyAlignment="1" applyProtection="1">
      <alignment horizontal="left" vertical="top" wrapText="1"/>
      <protection locked="0"/>
    </xf>
    <xf numFmtId="0" fontId="46" fillId="4" borderId="25" xfId="0" applyFont="1" applyFill="1" applyBorder="1" applyAlignment="1" applyProtection="1">
      <alignment horizontal="center" vertical="center" wrapText="1"/>
    </xf>
    <xf numFmtId="0" fontId="46" fillId="4" borderId="0" xfId="0" applyFont="1" applyFill="1" applyBorder="1" applyAlignment="1" applyProtection="1">
      <alignment horizontal="center" vertical="center" wrapText="1"/>
    </xf>
    <xf numFmtId="0" fontId="0" fillId="12" borderId="25" xfId="0" applyFill="1" applyBorder="1" applyAlignment="1" applyProtection="1">
      <alignment horizontal="center" vertical="center"/>
      <protection locked="0"/>
    </xf>
    <xf numFmtId="0" fontId="0" fillId="12" borderId="121" xfId="0" applyFill="1" applyBorder="1" applyAlignment="1" applyProtection="1">
      <alignment horizontal="center" vertical="center"/>
      <protection locked="0"/>
    </xf>
    <xf numFmtId="0" fontId="0" fillId="12" borderId="25" xfId="0" applyFill="1" applyBorder="1" applyAlignment="1" applyProtection="1">
      <alignment horizontal="center" vertical="center" wrapText="1"/>
      <protection locked="0"/>
    </xf>
    <xf numFmtId="0" fontId="0" fillId="12" borderId="0" xfId="0" applyFill="1" applyBorder="1" applyAlignment="1" applyProtection="1">
      <alignment horizontal="center" vertical="center"/>
      <protection locked="0"/>
    </xf>
    <xf numFmtId="3" fontId="46" fillId="21" borderId="25" xfId="0" applyNumberFormat="1" applyFont="1" applyFill="1" applyBorder="1" applyAlignment="1" applyProtection="1">
      <alignment horizontal="center" vertical="center" textRotation="90" wrapText="1"/>
    </xf>
    <xf numFmtId="3" fontId="46" fillId="21" borderId="0" xfId="0" applyNumberFormat="1" applyFont="1" applyFill="1" applyBorder="1" applyAlignment="1" applyProtection="1">
      <alignment horizontal="center" vertical="center" textRotation="90" wrapText="1"/>
    </xf>
    <xf numFmtId="3" fontId="46" fillId="21" borderId="121" xfId="0" applyNumberFormat="1" applyFont="1" applyFill="1" applyBorder="1" applyAlignment="1" applyProtection="1">
      <alignment horizontal="center" vertical="center" textRotation="90" wrapText="1"/>
    </xf>
    <xf numFmtId="0" fontId="46" fillId="4" borderId="158" xfId="0" applyFont="1" applyFill="1" applyBorder="1" applyAlignment="1" applyProtection="1">
      <alignment horizontal="center" vertical="center" wrapText="1"/>
    </xf>
    <xf numFmtId="0" fontId="46" fillId="4" borderId="185" xfId="0" applyFont="1" applyFill="1" applyBorder="1" applyAlignment="1" applyProtection="1">
      <alignment horizontal="center" vertical="center" wrapText="1"/>
    </xf>
    <xf numFmtId="0" fontId="4" fillId="12" borderId="157" xfId="0" applyFont="1" applyFill="1" applyBorder="1" applyAlignment="1" applyProtection="1">
      <alignment horizontal="center" vertical="center" wrapText="1"/>
    </xf>
    <xf numFmtId="0" fontId="4" fillId="12" borderId="178" xfId="0" applyFont="1" applyFill="1" applyBorder="1" applyAlignment="1" applyProtection="1">
      <alignment horizontal="center" vertical="center" wrapText="1"/>
    </xf>
    <xf numFmtId="0" fontId="11" fillId="11" borderId="0" xfId="0" applyFont="1" applyFill="1" applyBorder="1" applyAlignment="1" applyProtection="1">
      <alignment horizontal="center" vertical="center" wrapText="1"/>
    </xf>
    <xf numFmtId="0" fontId="11" fillId="11" borderId="53" xfId="0" applyFont="1" applyFill="1" applyBorder="1" applyAlignment="1" applyProtection="1">
      <alignment horizontal="center" vertical="center" wrapText="1"/>
    </xf>
    <xf numFmtId="3" fontId="11" fillId="11" borderId="18" xfId="0" applyNumberFormat="1" applyFont="1" applyFill="1" applyBorder="1" applyAlignment="1" applyProtection="1">
      <alignment horizontal="center" vertical="center" wrapText="1"/>
    </xf>
    <xf numFmtId="3" fontId="11" fillId="11" borderId="18" xfId="0" applyNumberFormat="1" applyFont="1" applyFill="1" applyBorder="1" applyAlignment="1" applyProtection="1">
      <alignment horizontal="center" vertical="center"/>
    </xf>
    <xf numFmtId="3" fontId="11" fillId="11" borderId="118" xfId="0" applyNumberFormat="1" applyFont="1" applyFill="1" applyBorder="1" applyAlignment="1" applyProtection="1">
      <alignment horizontal="center" vertical="center"/>
    </xf>
    <xf numFmtId="3" fontId="11" fillId="11" borderId="29" xfId="0" applyNumberFormat="1" applyFont="1" applyFill="1" applyBorder="1" applyAlignment="1" applyProtection="1">
      <alignment horizontal="center" vertical="center"/>
    </xf>
    <xf numFmtId="0" fontId="46" fillId="12" borderId="157" xfId="0" applyFont="1" applyFill="1" applyBorder="1" applyAlignment="1" applyProtection="1">
      <alignment horizontal="center" vertical="center" wrapText="1"/>
    </xf>
    <xf numFmtId="0" fontId="46" fillId="12" borderId="178" xfId="0" applyFont="1" applyFill="1" applyBorder="1" applyAlignment="1" applyProtection="1">
      <alignment horizontal="center" vertical="center" wrapText="1"/>
    </xf>
    <xf numFmtId="0" fontId="14" fillId="0" borderId="1" xfId="0" applyFont="1" applyFill="1" applyBorder="1" applyAlignment="1" applyProtection="1">
      <alignment horizontal="left" vertical="center" wrapText="1"/>
    </xf>
    <xf numFmtId="0" fontId="46" fillId="0" borderId="159" xfId="0" applyFont="1" applyFill="1" applyBorder="1" applyAlignment="1" applyProtection="1">
      <alignment horizontal="center" vertical="center" wrapText="1"/>
    </xf>
    <xf numFmtId="0" fontId="46" fillId="0" borderId="68" xfId="0" applyFont="1" applyFill="1" applyBorder="1" applyAlignment="1" applyProtection="1">
      <alignment horizontal="center" vertical="center" wrapText="1"/>
    </xf>
    <xf numFmtId="0" fontId="46" fillId="4" borderId="68" xfId="0" applyFont="1" applyFill="1" applyBorder="1" applyAlignment="1" applyProtection="1">
      <alignment horizontal="center" vertical="center" wrapText="1"/>
    </xf>
    <xf numFmtId="0" fontId="46" fillId="0" borderId="222" xfId="0" applyFont="1" applyFill="1" applyBorder="1" applyAlignment="1" applyProtection="1">
      <alignment horizontal="center" vertical="center" wrapText="1"/>
    </xf>
    <xf numFmtId="0" fontId="46" fillId="0" borderId="185" xfId="0" applyFont="1" applyFill="1" applyBorder="1" applyAlignment="1" applyProtection="1">
      <alignment horizontal="center" vertical="center" wrapText="1"/>
    </xf>
    <xf numFmtId="0" fontId="46" fillId="21" borderId="68" xfId="0" applyFont="1" applyFill="1" applyBorder="1" applyAlignment="1" applyProtection="1">
      <alignment horizontal="center" vertical="center" wrapText="1"/>
    </xf>
    <xf numFmtId="0" fontId="46" fillId="21" borderId="185" xfId="0" applyFont="1" applyFill="1" applyBorder="1" applyAlignment="1" applyProtection="1">
      <alignment horizontal="center" vertical="center" wrapText="1"/>
    </xf>
    <xf numFmtId="0" fontId="46" fillId="12" borderId="158" xfId="0" applyFont="1" applyFill="1" applyBorder="1" applyAlignment="1" applyProtection="1">
      <alignment horizontal="center" vertical="center" wrapText="1"/>
    </xf>
    <xf numFmtId="0" fontId="46" fillId="12" borderId="185" xfId="0" applyFont="1" applyFill="1" applyBorder="1" applyAlignment="1" applyProtection="1">
      <alignment horizontal="center" vertical="center" wrapText="1"/>
    </xf>
    <xf numFmtId="3" fontId="11" fillId="12" borderId="188" xfId="0" applyNumberFormat="1" applyFont="1" applyFill="1" applyBorder="1" applyAlignment="1" applyProtection="1">
      <alignment horizontal="center" vertical="center"/>
    </xf>
    <xf numFmtId="3" fontId="11" fillId="12" borderId="218" xfId="0" applyNumberFormat="1" applyFont="1" applyFill="1" applyBorder="1" applyAlignment="1" applyProtection="1">
      <alignment horizontal="center" vertical="center"/>
    </xf>
    <xf numFmtId="3" fontId="11" fillId="11" borderId="186" xfId="0" applyNumberFormat="1" applyFont="1" applyFill="1" applyBorder="1" applyAlignment="1" applyProtection="1">
      <alignment horizontal="center" vertical="center"/>
    </xf>
    <xf numFmtId="3" fontId="11" fillId="11" borderId="218" xfId="0" applyNumberFormat="1" applyFont="1" applyFill="1" applyBorder="1" applyAlignment="1" applyProtection="1">
      <alignment horizontal="center" vertical="center"/>
    </xf>
    <xf numFmtId="3" fontId="11" fillId="11" borderId="188" xfId="0" applyNumberFormat="1" applyFont="1" applyFill="1" applyBorder="1" applyAlignment="1" applyProtection="1">
      <alignment horizontal="center" vertical="center"/>
    </xf>
    <xf numFmtId="3" fontId="11" fillId="11" borderId="69" xfId="0" applyNumberFormat="1" applyFont="1" applyFill="1" applyBorder="1" applyAlignment="1" applyProtection="1">
      <alignment horizontal="center" vertical="center"/>
    </xf>
    <xf numFmtId="3" fontId="11" fillId="28" borderId="188" xfId="0" applyNumberFormat="1" applyFont="1" applyFill="1" applyBorder="1" applyAlignment="1" applyProtection="1">
      <alignment horizontal="center" vertical="center"/>
    </xf>
    <xf numFmtId="3" fontId="11" fillId="28" borderId="218" xfId="0" applyNumberFormat="1" applyFont="1" applyFill="1" applyBorder="1" applyAlignment="1" applyProtection="1">
      <alignment horizontal="center" vertical="center"/>
    </xf>
    <xf numFmtId="3" fontId="11" fillId="28" borderId="69" xfId="0" applyNumberFormat="1" applyFont="1" applyFill="1" applyBorder="1" applyAlignment="1" applyProtection="1">
      <alignment horizontal="center" vertical="center"/>
    </xf>
    <xf numFmtId="3" fontId="11" fillId="21" borderId="69" xfId="0" applyNumberFormat="1" applyFont="1" applyFill="1" applyBorder="1" applyAlignment="1" applyProtection="1">
      <alignment horizontal="center" vertical="center"/>
    </xf>
    <xf numFmtId="3" fontId="11" fillId="21" borderId="218" xfId="0" applyNumberFormat="1" applyFont="1" applyFill="1" applyBorder="1" applyAlignment="1" applyProtection="1">
      <alignment horizontal="center" vertical="center"/>
    </xf>
    <xf numFmtId="3" fontId="11" fillId="21" borderId="188" xfId="0" applyNumberFormat="1" applyFont="1" applyFill="1" applyBorder="1" applyAlignment="1" applyProtection="1">
      <alignment horizontal="center" vertical="center"/>
    </xf>
    <xf numFmtId="0" fontId="0" fillId="0" borderId="0" xfId="0" applyFill="1" applyAlignment="1" applyProtection="1">
      <alignment horizontal="left" vertical="center" wrapText="1"/>
    </xf>
    <xf numFmtId="3" fontId="11" fillId="12" borderId="69" xfId="0" applyNumberFormat="1" applyFont="1" applyFill="1" applyBorder="1" applyAlignment="1" applyProtection="1">
      <alignment horizontal="center" vertical="center"/>
    </xf>
    <xf numFmtId="0" fontId="45" fillId="17" borderId="169" xfId="0" applyFont="1" applyFill="1" applyBorder="1" applyAlignment="1" applyProtection="1">
      <alignment horizontal="center"/>
    </xf>
    <xf numFmtId="0" fontId="45" fillId="17" borderId="167" xfId="0" applyFont="1" applyFill="1" applyBorder="1" applyAlignment="1" applyProtection="1">
      <alignment horizontal="center"/>
    </xf>
    <xf numFmtId="0" fontId="46" fillId="12" borderId="25" xfId="0" applyFont="1" applyFill="1" applyBorder="1" applyAlignment="1" applyProtection="1">
      <alignment horizontal="center" vertical="center" wrapText="1"/>
    </xf>
    <xf numFmtId="0" fontId="46" fillId="12" borderId="121" xfId="0" applyFont="1" applyFill="1" applyBorder="1" applyAlignment="1" applyProtection="1">
      <alignment horizontal="center" vertical="center" wrapText="1"/>
    </xf>
    <xf numFmtId="3" fontId="46" fillId="21" borderId="0" xfId="0" applyNumberFormat="1" applyFont="1" applyFill="1" applyBorder="1" applyAlignment="1" applyProtection="1">
      <alignment horizontal="center" vertical="center" textRotation="90"/>
    </xf>
    <xf numFmtId="3" fontId="11" fillId="11" borderId="213" xfId="0" applyNumberFormat="1" applyFont="1" applyFill="1" applyBorder="1" applyAlignment="1" applyProtection="1">
      <alignment horizontal="center" vertical="center"/>
    </xf>
    <xf numFmtId="3" fontId="11" fillId="11" borderId="211" xfId="0" applyNumberFormat="1" applyFont="1" applyFill="1" applyBorder="1" applyAlignment="1" applyProtection="1">
      <alignment horizontal="center" vertical="center"/>
    </xf>
    <xf numFmtId="3" fontId="11" fillId="11" borderId="210" xfId="0" applyNumberFormat="1" applyFont="1" applyFill="1" applyBorder="1" applyAlignment="1" applyProtection="1">
      <alignment horizontal="center" vertical="center"/>
    </xf>
    <xf numFmtId="0" fontId="11" fillId="11" borderId="28" xfId="0" applyFont="1" applyFill="1" applyBorder="1" applyAlignment="1" applyProtection="1">
      <alignment horizontal="center" vertical="center" wrapText="1"/>
    </xf>
    <xf numFmtId="0" fontId="11" fillId="11" borderId="116" xfId="0" applyFont="1" applyFill="1" applyBorder="1" applyAlignment="1" applyProtection="1">
      <alignment horizontal="center" vertical="center" wrapText="1"/>
    </xf>
    <xf numFmtId="0" fontId="46" fillId="0" borderId="25" xfId="0" applyFont="1" applyFill="1" applyBorder="1" applyAlignment="1" applyProtection="1">
      <alignment horizontal="left" vertical="center" wrapText="1"/>
    </xf>
    <xf numFmtId="0" fontId="46" fillId="0" borderId="121" xfId="0" applyFont="1" applyFill="1" applyBorder="1" applyAlignment="1" applyProtection="1">
      <alignment horizontal="left" vertical="center" wrapText="1"/>
    </xf>
    <xf numFmtId="0" fontId="14" fillId="0" borderId="1"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3" fontId="32" fillId="0" borderId="155" xfId="0" applyNumberFormat="1" applyFont="1" applyFill="1" applyBorder="1" applyAlignment="1" applyProtection="1">
      <alignment horizontal="left" vertical="top"/>
      <protection locked="0"/>
    </xf>
    <xf numFmtId="3" fontId="32" fillId="0" borderId="161" xfId="0" applyNumberFormat="1" applyFont="1" applyFill="1" applyBorder="1" applyAlignment="1" applyProtection="1">
      <alignment horizontal="left" vertical="top"/>
      <protection locked="0"/>
    </xf>
    <xf numFmtId="3" fontId="32" fillId="0" borderId="182" xfId="0" applyNumberFormat="1" applyFont="1" applyFill="1" applyBorder="1" applyAlignment="1" applyProtection="1">
      <alignment horizontal="left" vertical="top"/>
      <protection locked="0"/>
    </xf>
    <xf numFmtId="0" fontId="46" fillId="0" borderId="0" xfId="0" applyFont="1" applyFill="1" applyBorder="1" applyAlignment="1" applyProtection="1">
      <alignment horizontal="left" vertical="center" wrapText="1"/>
    </xf>
    <xf numFmtId="0" fontId="46" fillId="0" borderId="69" xfId="0" applyFont="1" applyFill="1" applyBorder="1" applyAlignment="1" applyProtection="1">
      <alignment horizontal="left" vertical="center" wrapText="1"/>
    </xf>
    <xf numFmtId="0" fontId="45" fillId="0" borderId="169" xfId="0" applyFont="1" applyBorder="1" applyAlignment="1" applyProtection="1">
      <alignment horizontal="center"/>
    </xf>
    <xf numFmtId="0" fontId="45" fillId="0" borderId="167" xfId="0" applyFont="1" applyBorder="1" applyAlignment="1" applyProtection="1">
      <alignment horizontal="center"/>
    </xf>
    <xf numFmtId="0" fontId="32" fillId="0" borderId="1" xfId="0" applyFont="1" applyFill="1" applyBorder="1" applyAlignment="1" applyProtection="1">
      <alignment horizontal="left" vertical="center" wrapText="1"/>
    </xf>
    <xf numFmtId="0" fontId="32" fillId="0" borderId="0" xfId="0" applyFont="1" applyFill="1" applyBorder="1" applyAlignment="1" applyProtection="1">
      <alignment horizontal="left" vertical="center" wrapText="1"/>
    </xf>
    <xf numFmtId="0" fontId="32" fillId="0" borderId="69" xfId="0" applyFont="1" applyFill="1" applyBorder="1" applyAlignment="1" applyProtection="1">
      <alignment horizontal="left" vertical="center" wrapText="1"/>
    </xf>
    <xf numFmtId="3" fontId="32" fillId="0" borderId="114" xfId="0" applyNumberFormat="1" applyFont="1" applyFill="1" applyBorder="1" applyAlignment="1" applyProtection="1">
      <alignment horizontal="left" vertical="top"/>
      <protection locked="0"/>
    </xf>
    <xf numFmtId="3" fontId="32" fillId="0" borderId="183" xfId="0" applyNumberFormat="1" applyFont="1" applyFill="1" applyBorder="1" applyAlignment="1" applyProtection="1">
      <alignment horizontal="left" vertical="top"/>
      <protection locked="0"/>
    </xf>
    <xf numFmtId="3" fontId="32" fillId="0" borderId="184" xfId="0" applyNumberFormat="1" applyFont="1" applyFill="1" applyBorder="1" applyAlignment="1" applyProtection="1">
      <alignment horizontal="left" vertical="top"/>
      <protection locked="0"/>
    </xf>
    <xf numFmtId="3" fontId="32" fillId="0" borderId="181" xfId="0" applyNumberFormat="1" applyFont="1" applyFill="1" applyBorder="1" applyAlignment="1" applyProtection="1">
      <alignment horizontal="left" vertical="top"/>
      <protection locked="0"/>
    </xf>
    <xf numFmtId="3" fontId="32" fillId="0" borderId="179" xfId="0" applyNumberFormat="1" applyFont="1" applyFill="1" applyBorder="1" applyAlignment="1" applyProtection="1">
      <alignment horizontal="left" vertical="top"/>
      <protection locked="0"/>
    </xf>
    <xf numFmtId="3" fontId="32" fillId="0" borderId="4" xfId="0" applyNumberFormat="1" applyFont="1" applyFill="1" applyBorder="1" applyAlignment="1" applyProtection="1">
      <alignment horizontal="left" vertical="top"/>
      <protection locked="0"/>
    </xf>
    <xf numFmtId="3" fontId="32" fillId="0" borderId="176" xfId="0" applyNumberFormat="1" applyFont="1" applyFill="1" applyBorder="1" applyAlignment="1" applyProtection="1">
      <alignment horizontal="left" vertical="top"/>
      <protection locked="0"/>
    </xf>
    <xf numFmtId="3" fontId="32" fillId="0" borderId="149" xfId="0" applyNumberFormat="1" applyFont="1" applyFill="1" applyBorder="1" applyAlignment="1" applyProtection="1">
      <alignment horizontal="left" vertical="top"/>
      <protection locked="0"/>
    </xf>
    <xf numFmtId="3" fontId="32" fillId="0" borderId="19" xfId="0" applyNumberFormat="1" applyFont="1" applyFill="1" applyBorder="1" applyAlignment="1" applyProtection="1">
      <alignment horizontal="left" vertical="top"/>
      <protection locked="0"/>
    </xf>
    <xf numFmtId="0" fontId="6" fillId="22" borderId="0" xfId="1" applyFont="1" applyFill="1" applyAlignment="1" applyProtection="1">
      <alignment horizontal="center" vertical="center"/>
    </xf>
    <xf numFmtId="0" fontId="6" fillId="23" borderId="0" xfId="1" applyFont="1" applyFill="1" applyAlignment="1" applyProtection="1">
      <alignment horizontal="center" vertical="center"/>
    </xf>
    <xf numFmtId="0" fontId="6" fillId="9" borderId="0" xfId="1" applyFont="1" applyFill="1" applyAlignment="1" applyProtection="1">
      <alignment horizontal="center" vertical="center"/>
    </xf>
    <xf numFmtId="0" fontId="46" fillId="22" borderId="159" xfId="0" applyFont="1" applyFill="1" applyBorder="1" applyAlignment="1" applyProtection="1">
      <alignment horizontal="center" vertical="center" wrapText="1"/>
      <protection locked="0"/>
    </xf>
    <xf numFmtId="0" fontId="46" fillId="22" borderId="186" xfId="0" applyFont="1" applyFill="1" applyBorder="1" applyAlignment="1" applyProtection="1">
      <alignment horizontal="center" vertical="center" wrapText="1"/>
      <protection locked="0"/>
    </xf>
    <xf numFmtId="0" fontId="46" fillId="22" borderId="0" xfId="0" applyFont="1" applyFill="1" applyBorder="1" applyAlignment="1" applyProtection="1">
      <alignment horizontal="center" vertical="center" wrapText="1"/>
      <protection locked="0"/>
    </xf>
    <xf numFmtId="0" fontId="46" fillId="22" borderId="69" xfId="0" applyFont="1" applyFill="1" applyBorder="1" applyAlignment="1" applyProtection="1">
      <alignment horizontal="center" vertical="center" wrapText="1"/>
      <protection locked="0"/>
    </xf>
    <xf numFmtId="0" fontId="46" fillId="22" borderId="158" xfId="0" applyFont="1" applyFill="1" applyBorder="1" applyAlignment="1" applyProtection="1">
      <alignment horizontal="center" vertical="center" wrapText="1"/>
      <protection locked="0"/>
    </xf>
    <xf numFmtId="0" fontId="46" fillId="22" borderId="188" xfId="0" applyFont="1" applyFill="1" applyBorder="1" applyAlignment="1" applyProtection="1">
      <alignment horizontal="center" vertical="center" wrapText="1"/>
      <protection locked="0"/>
    </xf>
    <xf numFmtId="0" fontId="46" fillId="22" borderId="180" xfId="0" applyFont="1" applyFill="1" applyBorder="1" applyAlignment="1" applyProtection="1">
      <alignment horizontal="center" vertical="center" wrapText="1"/>
    </xf>
    <xf numFmtId="0" fontId="46" fillId="22" borderId="186" xfId="0" applyFont="1" applyFill="1" applyBorder="1" applyAlignment="1" applyProtection="1">
      <alignment horizontal="center" vertical="center" wrapText="1"/>
    </xf>
    <xf numFmtId="0" fontId="46" fillId="22" borderId="0" xfId="0" applyFont="1" applyFill="1" applyBorder="1" applyAlignment="1" applyProtection="1">
      <alignment horizontal="center" vertical="center" wrapText="1"/>
    </xf>
    <xf numFmtId="0" fontId="46" fillId="22" borderId="69" xfId="0" applyFont="1" applyFill="1" applyBorder="1" applyAlignment="1" applyProtection="1">
      <alignment horizontal="center" vertical="center" wrapText="1"/>
    </xf>
    <xf numFmtId="0" fontId="46" fillId="0" borderId="158" xfId="0" applyFont="1" applyFill="1" applyBorder="1" applyAlignment="1" applyProtection="1">
      <alignment horizontal="center" vertical="center" wrapText="1"/>
      <protection locked="0"/>
    </xf>
    <xf numFmtId="0" fontId="46" fillId="0" borderId="60" xfId="0" applyFont="1" applyFill="1" applyBorder="1" applyAlignment="1" applyProtection="1">
      <alignment horizontal="center" vertical="center" wrapText="1"/>
      <protection locked="0"/>
    </xf>
    <xf numFmtId="0" fontId="46" fillId="22" borderId="201" xfId="0" applyFont="1" applyFill="1" applyBorder="1" applyAlignment="1" applyProtection="1">
      <alignment horizontal="center" vertical="center" wrapText="1"/>
      <protection locked="0"/>
    </xf>
    <xf numFmtId="0" fontId="46" fillId="22" borderId="28" xfId="0" applyFont="1" applyFill="1" applyBorder="1" applyAlignment="1" applyProtection="1">
      <alignment horizontal="center" vertical="center" wrapText="1"/>
      <protection locked="0"/>
    </xf>
    <xf numFmtId="0" fontId="46" fillId="22" borderId="116" xfId="0" applyFont="1" applyFill="1" applyBorder="1" applyAlignment="1" applyProtection="1">
      <alignment horizontal="center" vertical="center" wrapText="1"/>
      <protection locked="0"/>
    </xf>
    <xf numFmtId="0" fontId="46" fillId="22" borderId="189" xfId="0" applyFont="1" applyFill="1" applyBorder="1" applyAlignment="1" applyProtection="1">
      <alignment horizontal="center" vertical="center" wrapText="1"/>
      <protection locked="0"/>
    </xf>
    <xf numFmtId="0" fontId="8" fillId="0" borderId="0" xfId="0" applyFont="1" applyBorder="1" applyAlignment="1" applyProtection="1">
      <alignment horizontal="center" vertical="center" wrapText="1"/>
    </xf>
    <xf numFmtId="0" fontId="8" fillId="0" borderId="53" xfId="0" applyFont="1" applyBorder="1" applyAlignment="1" applyProtection="1">
      <alignment horizontal="center" vertical="center" wrapText="1"/>
    </xf>
    <xf numFmtId="0" fontId="8" fillId="0" borderId="187" xfId="0" applyFont="1" applyBorder="1" applyAlignment="1" applyProtection="1">
      <alignment horizontal="center" vertical="center" wrapText="1"/>
    </xf>
    <xf numFmtId="0" fontId="46" fillId="0" borderId="159" xfId="0" applyFont="1" applyFill="1" applyBorder="1" applyAlignment="1" applyProtection="1">
      <alignment horizontal="center" vertical="center" wrapText="1"/>
      <protection locked="0"/>
    </xf>
    <xf numFmtId="0" fontId="46" fillId="0" borderId="186" xfId="0"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69" xfId="0" applyFont="1" applyFill="1" applyBorder="1" applyAlignment="1" applyProtection="1">
      <alignment horizontal="center" vertical="center" wrapText="1"/>
      <protection locked="0"/>
    </xf>
    <xf numFmtId="0" fontId="32" fillId="0" borderId="53" xfId="0" applyFont="1" applyBorder="1" applyAlignment="1" applyProtection="1">
      <alignment horizontal="center" vertical="center" wrapText="1"/>
    </xf>
    <xf numFmtId="0" fontId="32" fillId="0" borderId="187" xfId="0" applyFont="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46" fillId="0" borderId="80" xfId="0" applyFont="1" applyFill="1" applyBorder="1" applyAlignment="1" applyProtection="1">
      <alignment horizontal="center" vertical="center" wrapText="1"/>
      <protection locked="0"/>
    </xf>
    <xf numFmtId="0" fontId="46" fillId="0" borderId="77" xfId="0" applyFont="1" applyFill="1" applyBorder="1" applyAlignment="1" applyProtection="1">
      <alignment horizontal="center" vertical="center" wrapText="1"/>
      <protection locked="0"/>
    </xf>
    <xf numFmtId="0" fontId="46" fillId="22" borderId="180" xfId="0" applyFont="1" applyFill="1" applyBorder="1" applyAlignment="1" applyProtection="1">
      <alignment horizontal="center" vertical="center" wrapText="1"/>
      <protection locked="0"/>
    </xf>
    <xf numFmtId="0" fontId="46" fillId="22" borderId="60" xfId="0" applyFont="1" applyFill="1" applyBorder="1" applyAlignment="1" applyProtection="1">
      <alignment horizontal="center" vertical="center" wrapText="1"/>
      <protection locked="0"/>
    </xf>
    <xf numFmtId="0" fontId="46" fillId="0" borderId="201" xfId="0" applyFont="1" applyFill="1" applyBorder="1" applyAlignment="1" applyProtection="1">
      <alignment horizontal="center" vertical="center" wrapText="1"/>
      <protection locked="0"/>
    </xf>
    <xf numFmtId="0" fontId="46" fillId="0" borderId="28" xfId="0" applyFont="1" applyFill="1" applyBorder="1" applyAlignment="1" applyProtection="1">
      <alignment horizontal="center" vertical="center" wrapText="1"/>
      <protection locked="0"/>
    </xf>
    <xf numFmtId="0" fontId="46" fillId="0" borderId="116" xfId="0" applyFont="1" applyFill="1" applyBorder="1" applyAlignment="1" applyProtection="1">
      <alignment horizontal="center" vertical="center" wrapText="1"/>
      <protection locked="0"/>
    </xf>
    <xf numFmtId="0" fontId="46" fillId="0" borderId="180" xfId="0" applyFont="1" applyFill="1" applyBorder="1" applyAlignment="1" applyProtection="1">
      <alignment horizontal="center" vertical="center" wrapText="1"/>
      <protection locked="0"/>
    </xf>
    <xf numFmtId="0" fontId="46" fillId="0" borderId="188" xfId="0" applyFont="1" applyFill="1" applyBorder="1" applyAlignment="1" applyProtection="1">
      <alignment horizontal="center" vertical="center" wrapText="1"/>
      <protection locked="0"/>
    </xf>
    <xf numFmtId="0" fontId="46" fillId="0" borderId="186" xfId="0" applyFont="1" applyFill="1" applyBorder="1" applyAlignment="1" applyProtection="1">
      <alignment horizontal="center" vertical="center" wrapText="1"/>
    </xf>
    <xf numFmtId="0" fontId="46" fillId="22" borderId="159" xfId="0" applyFont="1" applyFill="1" applyBorder="1" applyAlignment="1" applyProtection="1">
      <alignment horizontal="center" vertical="center" wrapText="1"/>
    </xf>
    <xf numFmtId="0" fontId="46" fillId="22" borderId="53" xfId="0" applyFont="1" applyFill="1" applyBorder="1" applyAlignment="1" applyProtection="1">
      <alignment horizontal="center" vertical="center" wrapText="1"/>
      <protection locked="0"/>
    </xf>
    <xf numFmtId="0" fontId="46" fillId="22" borderId="198" xfId="0" applyFont="1" applyFill="1" applyBorder="1" applyAlignment="1" applyProtection="1">
      <alignment horizontal="center" vertical="center" wrapText="1"/>
      <protection locked="0"/>
    </xf>
    <xf numFmtId="0" fontId="46" fillId="22" borderId="81" xfId="0" applyFont="1" applyFill="1" applyBorder="1" applyAlignment="1" applyProtection="1">
      <alignment horizontal="center" vertical="center" wrapText="1"/>
      <protection locked="0"/>
    </xf>
    <xf numFmtId="0" fontId="46" fillId="22" borderId="140" xfId="0" applyFont="1" applyFill="1" applyBorder="1" applyAlignment="1" applyProtection="1">
      <alignment horizontal="center" vertical="center" wrapText="1"/>
      <protection locked="0"/>
    </xf>
    <xf numFmtId="0" fontId="46" fillId="23" borderId="53" xfId="0" applyFont="1" applyFill="1" applyBorder="1" applyAlignment="1" applyProtection="1">
      <alignment horizontal="center" vertical="center" wrapText="1"/>
      <protection locked="0"/>
    </xf>
    <xf numFmtId="0" fontId="46" fillId="23" borderId="198" xfId="0" applyFont="1" applyFill="1" applyBorder="1" applyAlignment="1" applyProtection="1">
      <alignment horizontal="center" vertical="center" wrapText="1"/>
      <protection locked="0"/>
    </xf>
    <xf numFmtId="0" fontId="46" fillId="23" borderId="0" xfId="0" applyFont="1" applyFill="1" applyBorder="1" applyAlignment="1" applyProtection="1">
      <alignment horizontal="center" vertical="center" wrapText="1"/>
      <protection locked="0"/>
    </xf>
    <xf numFmtId="0" fontId="46" fillId="23" borderId="69" xfId="0" applyFont="1" applyFill="1" applyBorder="1" applyAlignment="1" applyProtection="1">
      <alignment horizontal="center" vertical="center" wrapText="1"/>
      <protection locked="0"/>
    </xf>
    <xf numFmtId="0" fontId="46" fillId="23" borderId="159" xfId="0" applyFont="1" applyFill="1" applyBorder="1" applyAlignment="1" applyProtection="1">
      <alignment horizontal="center" vertical="center" wrapText="1"/>
      <protection locked="0"/>
    </xf>
    <xf numFmtId="0" fontId="46" fillId="23" borderId="186" xfId="0" applyFont="1" applyFill="1" applyBorder="1" applyAlignment="1" applyProtection="1">
      <alignment horizontal="center" vertical="center" wrapText="1"/>
      <protection locked="0"/>
    </xf>
    <xf numFmtId="0" fontId="46" fillId="23" borderId="159" xfId="0" applyFont="1" applyFill="1" applyBorder="1" applyAlignment="1" applyProtection="1">
      <alignment horizontal="center" vertical="center" wrapText="1"/>
    </xf>
    <xf numFmtId="0" fontId="46" fillId="23" borderId="186" xfId="0" applyFont="1" applyFill="1" applyBorder="1" applyAlignment="1" applyProtection="1">
      <alignment horizontal="center" vertical="center" wrapText="1"/>
    </xf>
    <xf numFmtId="0" fontId="46" fillId="23" borderId="0" xfId="0" applyFont="1" applyFill="1" applyBorder="1" applyAlignment="1" applyProtection="1">
      <alignment horizontal="center" vertical="center" wrapText="1"/>
    </xf>
    <xf numFmtId="0" fontId="46" fillId="23" borderId="69" xfId="0" applyFont="1" applyFill="1" applyBorder="1" applyAlignment="1" applyProtection="1">
      <alignment horizontal="center" vertical="center" wrapText="1"/>
    </xf>
    <xf numFmtId="0" fontId="46" fillId="23" borderId="180" xfId="0" applyFont="1" applyFill="1" applyBorder="1" applyAlignment="1" applyProtection="1">
      <alignment horizontal="center" vertical="center" wrapText="1"/>
    </xf>
    <xf numFmtId="0" fontId="46" fillId="23" borderId="201" xfId="0" applyFont="1" applyFill="1" applyBorder="1" applyAlignment="1" applyProtection="1">
      <alignment horizontal="center" vertical="center" wrapText="1"/>
      <protection locked="0"/>
    </xf>
    <xf numFmtId="0" fontId="46" fillId="23" borderId="28" xfId="0" applyFont="1" applyFill="1" applyBorder="1" applyAlignment="1" applyProtection="1">
      <alignment horizontal="center" vertical="center" wrapText="1"/>
      <protection locked="0"/>
    </xf>
    <xf numFmtId="0" fontId="46" fillId="23" borderId="116" xfId="0" applyFont="1" applyFill="1" applyBorder="1" applyAlignment="1" applyProtection="1">
      <alignment horizontal="center" vertical="center" wrapText="1"/>
      <protection locked="0"/>
    </xf>
    <xf numFmtId="0" fontId="46" fillId="23" borderId="81" xfId="0" applyFont="1" applyFill="1" applyBorder="1" applyAlignment="1" applyProtection="1">
      <alignment horizontal="center" vertical="center" wrapText="1"/>
      <protection locked="0"/>
    </xf>
    <xf numFmtId="0" fontId="46" fillId="23" borderId="140" xfId="0" applyFont="1" applyFill="1" applyBorder="1" applyAlignment="1" applyProtection="1">
      <alignment horizontal="center" vertical="center" wrapText="1"/>
      <protection locked="0"/>
    </xf>
    <xf numFmtId="0" fontId="46" fillId="23" borderId="158" xfId="0" applyFont="1" applyFill="1" applyBorder="1" applyAlignment="1" applyProtection="1">
      <alignment horizontal="center" vertical="center" wrapText="1"/>
      <protection locked="0"/>
    </xf>
    <xf numFmtId="0" fontId="46" fillId="23" borderId="60" xfId="0" applyFont="1" applyFill="1" applyBorder="1" applyAlignment="1" applyProtection="1">
      <alignment horizontal="center" vertical="center" wrapText="1"/>
      <protection locked="0"/>
    </xf>
    <xf numFmtId="0" fontId="46" fillId="23" borderId="189" xfId="0" applyFont="1" applyFill="1" applyBorder="1" applyAlignment="1" applyProtection="1">
      <alignment horizontal="center" vertical="center" wrapText="1"/>
      <protection locked="0"/>
    </xf>
    <xf numFmtId="0" fontId="1" fillId="0" borderId="0" xfId="0" quotePrefix="1" applyFont="1" applyFill="1" applyAlignment="1" applyProtection="1">
      <alignment horizontal="left" vertical="top" wrapText="1"/>
    </xf>
    <xf numFmtId="0" fontId="46" fillId="23" borderId="180" xfId="0" applyFont="1" applyFill="1" applyBorder="1" applyAlignment="1" applyProtection="1">
      <alignment horizontal="center" vertical="center" wrapText="1"/>
      <protection locked="0"/>
    </xf>
    <xf numFmtId="0" fontId="46" fillId="23" borderId="185" xfId="0" applyFont="1" applyFill="1" applyBorder="1" applyAlignment="1" applyProtection="1">
      <alignment horizontal="center" vertical="center" wrapText="1"/>
      <protection locked="0"/>
    </xf>
    <xf numFmtId="0" fontId="10" fillId="0" borderId="0" xfId="0" applyFont="1" applyFill="1" applyAlignment="1" applyProtection="1">
      <alignment horizontal="center"/>
    </xf>
    <xf numFmtId="0" fontId="89" fillId="27" borderId="118" xfId="0" applyFont="1" applyFill="1" applyBorder="1" applyAlignment="1" applyProtection="1">
      <alignment horizontal="center" vertical="center" wrapText="1"/>
      <protection locked="0"/>
    </xf>
    <xf numFmtId="0" fontId="89" fillId="27" borderId="28" xfId="0" applyFont="1" applyFill="1" applyBorder="1" applyAlignment="1" applyProtection="1">
      <alignment horizontal="center" vertical="center" wrapText="1"/>
      <protection locked="0"/>
    </xf>
    <xf numFmtId="0" fontId="89" fillId="27" borderId="29" xfId="0" applyFont="1" applyFill="1" applyBorder="1" applyAlignment="1" applyProtection="1">
      <alignment horizontal="center" vertical="center" wrapText="1"/>
      <protection locked="0"/>
    </xf>
    <xf numFmtId="0" fontId="8" fillId="0" borderId="0" xfId="0" applyFont="1" applyAlignment="1" applyProtection="1">
      <alignment horizontal="left" vertical="top" wrapText="1"/>
    </xf>
    <xf numFmtId="0" fontId="25" fillId="4" borderId="64" xfId="0" quotePrefix="1" applyFont="1" applyFill="1" applyBorder="1" applyAlignment="1" applyProtection="1">
      <alignment horizontal="center" vertical="center" wrapText="1"/>
    </xf>
    <xf numFmtId="0" fontId="25" fillId="4" borderId="42" xfId="0" quotePrefix="1" applyFont="1" applyFill="1" applyBorder="1" applyAlignment="1" applyProtection="1">
      <alignment horizontal="center" vertical="center" wrapText="1"/>
    </xf>
    <xf numFmtId="0" fontId="4" fillId="4" borderId="64" xfId="0" quotePrefix="1" applyFont="1" applyFill="1" applyBorder="1" applyAlignment="1" applyProtection="1">
      <alignment horizontal="left" vertical="top" wrapText="1"/>
    </xf>
    <xf numFmtId="0" fontId="4" fillId="4" borderId="42" xfId="0" quotePrefix="1" applyFont="1" applyFill="1" applyBorder="1" applyAlignment="1" applyProtection="1">
      <alignment horizontal="left" vertical="top" wrapText="1"/>
    </xf>
    <xf numFmtId="0" fontId="9" fillId="17" borderId="64" xfId="0" quotePrefix="1" applyFont="1" applyFill="1" applyBorder="1" applyAlignment="1" applyProtection="1">
      <alignment horizontal="center" vertical="center" wrapText="1"/>
    </xf>
    <xf numFmtId="0" fontId="9" fillId="17" borderId="42" xfId="0" quotePrefix="1" applyFont="1" applyFill="1" applyBorder="1" applyAlignment="1" applyProtection="1">
      <alignment horizontal="center" vertical="center" wrapText="1"/>
    </xf>
    <xf numFmtId="0" fontId="33" fillId="0" borderId="201" xfId="0" applyFont="1" applyFill="1" applyBorder="1" applyAlignment="1" applyProtection="1">
      <alignment horizontal="center" vertical="center" wrapText="1"/>
      <protection locked="0"/>
    </xf>
    <xf numFmtId="0" fontId="33" fillId="0" borderId="28" xfId="0" applyFont="1" applyFill="1" applyBorder="1" applyAlignment="1" applyProtection="1">
      <alignment horizontal="center" vertical="center" wrapText="1"/>
      <protection locked="0"/>
    </xf>
    <xf numFmtId="0" fontId="33" fillId="0" borderId="29" xfId="0" applyFont="1" applyFill="1" applyBorder="1" applyAlignment="1" applyProtection="1">
      <alignment horizontal="center" vertical="center" wrapText="1"/>
      <protection locked="0"/>
    </xf>
    <xf numFmtId="0" fontId="33" fillId="0" borderId="118" xfId="0" applyFont="1" applyFill="1" applyBorder="1" applyAlignment="1" applyProtection="1">
      <alignment horizontal="center" vertical="center" wrapText="1"/>
      <protection locked="0"/>
    </xf>
    <xf numFmtId="0" fontId="9" fillId="17" borderId="83" xfId="0" quotePrefix="1" applyFont="1" applyFill="1" applyBorder="1" applyAlignment="1" applyProtection="1">
      <alignment horizontal="center" vertical="center" wrapText="1"/>
    </xf>
    <xf numFmtId="0" fontId="9" fillId="17" borderId="92" xfId="0" quotePrefix="1" applyFont="1" applyFill="1" applyBorder="1" applyAlignment="1" applyProtection="1">
      <alignment horizontal="center" vertical="center" wrapText="1"/>
    </xf>
    <xf numFmtId="0" fontId="25" fillId="17" borderId="64" xfId="0" quotePrefix="1" applyFont="1" applyFill="1" applyBorder="1" applyAlignment="1" applyProtection="1">
      <alignment horizontal="center" vertical="center" wrapText="1"/>
    </xf>
    <xf numFmtId="0" fontId="25" fillId="17" borderId="42" xfId="0" quotePrefix="1" applyFont="1" applyFill="1" applyBorder="1" applyAlignment="1" applyProtection="1">
      <alignment horizontal="center" vertical="center" wrapText="1"/>
    </xf>
    <xf numFmtId="0" fontId="25" fillId="17" borderId="83" xfId="0" quotePrefix="1" applyFont="1" applyFill="1" applyBorder="1" applyAlignment="1" applyProtection="1">
      <alignment horizontal="center" vertical="center" wrapText="1"/>
    </xf>
    <xf numFmtId="0" fontId="25" fillId="17" borderId="92" xfId="0" quotePrefix="1" applyFont="1" applyFill="1" applyBorder="1" applyAlignment="1" applyProtection="1">
      <alignment horizontal="center" vertical="center" wrapText="1"/>
    </xf>
    <xf numFmtId="0" fontId="46" fillId="9" borderId="118" xfId="0" applyFont="1" applyFill="1" applyBorder="1" applyAlignment="1" applyProtection="1">
      <alignment horizontal="center" vertical="center" wrapText="1"/>
    </xf>
    <xf numFmtId="0" fontId="46" fillId="9" borderId="28" xfId="0" applyFont="1" applyFill="1" applyBorder="1" applyAlignment="1" applyProtection="1">
      <alignment horizontal="center" vertical="center" wrapText="1"/>
    </xf>
    <xf numFmtId="0" fontId="46" fillId="9" borderId="29" xfId="0" applyFont="1" applyFill="1" applyBorder="1" applyAlignment="1" applyProtection="1">
      <alignment horizontal="center" vertical="center" wrapText="1"/>
    </xf>
    <xf numFmtId="0" fontId="89" fillId="0" borderId="118" xfId="0" applyFont="1" applyFill="1" applyBorder="1" applyAlignment="1" applyProtection="1">
      <alignment horizontal="center" vertical="center" wrapText="1"/>
      <protection locked="0"/>
    </xf>
    <xf numFmtId="0" fontId="89" fillId="0" borderId="28" xfId="0" applyFont="1" applyFill="1" applyBorder="1" applyAlignment="1" applyProtection="1">
      <alignment horizontal="center" vertical="center" wrapText="1"/>
      <protection locked="0"/>
    </xf>
    <xf numFmtId="0" fontId="89" fillId="0" borderId="29" xfId="0" applyFont="1" applyFill="1" applyBorder="1" applyAlignment="1" applyProtection="1">
      <alignment horizontal="center" vertical="center" wrapText="1"/>
      <protection locked="0"/>
    </xf>
    <xf numFmtId="0" fontId="46" fillId="26" borderId="123" xfId="0" applyFont="1" applyFill="1" applyBorder="1" applyAlignment="1" applyProtection="1">
      <alignment horizontal="center" vertical="center" wrapText="1"/>
    </xf>
    <xf numFmtId="0" fontId="46" fillId="26" borderId="184" xfId="0" applyFont="1" applyFill="1" applyBorder="1" applyAlignment="1" applyProtection="1">
      <alignment horizontal="center" vertical="center" wrapText="1"/>
    </xf>
    <xf numFmtId="3" fontId="32" fillId="0" borderId="118" xfId="0" applyNumberFormat="1" applyFont="1" applyFill="1" applyBorder="1" applyAlignment="1" applyProtection="1">
      <alignment horizontal="left" vertical="top" wrapText="1"/>
      <protection locked="0"/>
    </xf>
    <xf numFmtId="3" fontId="32" fillId="0" borderId="116" xfId="0" applyNumberFormat="1" applyFont="1" applyFill="1" applyBorder="1" applyAlignment="1" applyProtection="1">
      <alignment horizontal="left" vertical="top" wrapText="1"/>
      <protection locked="0"/>
    </xf>
    <xf numFmtId="3" fontId="32" fillId="0" borderId="38" xfId="0" applyNumberFormat="1" applyFont="1" applyFill="1" applyBorder="1" applyAlignment="1" applyProtection="1">
      <alignment horizontal="left" vertical="top" wrapText="1"/>
      <protection locked="0"/>
    </xf>
    <xf numFmtId="3" fontId="32" fillId="0" borderId="45" xfId="0" applyNumberFormat="1" applyFont="1" applyFill="1" applyBorder="1" applyAlignment="1" applyProtection="1">
      <alignment horizontal="left" vertical="top" wrapText="1"/>
      <protection locked="0"/>
    </xf>
    <xf numFmtId="0" fontId="32" fillId="4" borderId="118" xfId="0" applyFont="1" applyFill="1" applyBorder="1" applyAlignment="1" applyProtection="1">
      <alignment horizontal="center" vertical="top" wrapText="1"/>
    </xf>
    <xf numFmtId="0" fontId="32" fillId="4" borderId="116" xfId="0" applyFont="1" applyFill="1" applyBorder="1" applyAlignment="1" applyProtection="1">
      <alignment horizontal="center" vertical="top" wrapText="1"/>
    </xf>
    <xf numFmtId="0" fontId="9" fillId="0" borderId="25" xfId="0" applyFont="1" applyFill="1" applyBorder="1" applyAlignment="1" applyProtection="1">
      <alignment horizontal="center" vertical="center" wrapText="1"/>
    </xf>
    <xf numFmtId="0" fontId="46" fillId="26" borderId="201" xfId="0" applyFont="1" applyFill="1" applyBorder="1" applyAlignment="1" applyProtection="1">
      <alignment horizontal="center" vertical="center" wrapText="1"/>
    </xf>
    <xf numFmtId="0" fontId="46" fillId="26" borderId="116" xfId="0" applyFont="1" applyFill="1" applyBorder="1" applyAlignment="1" applyProtection="1">
      <alignment horizontal="center" vertical="center" wrapText="1"/>
    </xf>
    <xf numFmtId="3" fontId="11" fillId="4" borderId="185" xfId="0" applyNumberFormat="1" applyFont="1" applyFill="1" applyBorder="1" applyAlignment="1" applyProtection="1">
      <alignment horizontal="left" vertical="top"/>
      <protection locked="0"/>
    </xf>
    <xf numFmtId="3" fontId="11" fillId="4" borderId="198" xfId="0" applyNumberFormat="1" applyFont="1" applyFill="1" applyBorder="1" applyAlignment="1" applyProtection="1">
      <alignment horizontal="left" vertical="top"/>
      <protection locked="0"/>
    </xf>
    <xf numFmtId="0" fontId="9" fillId="0" borderId="118"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wrapText="1"/>
    </xf>
    <xf numFmtId="0" fontId="46" fillId="26" borderId="180" xfId="0" applyFont="1" applyFill="1" applyBorder="1" applyAlignment="1" applyProtection="1">
      <alignment horizontal="center" vertical="center" wrapText="1"/>
    </xf>
    <xf numFmtId="0" fontId="46" fillId="26" borderId="189" xfId="0" applyFont="1" applyFill="1" applyBorder="1" applyAlignment="1" applyProtection="1">
      <alignment horizontal="center" vertical="center" wrapText="1"/>
    </xf>
    <xf numFmtId="0" fontId="46" fillId="26" borderId="222" xfId="0" applyFont="1" applyFill="1" applyBorder="1" applyAlignment="1" applyProtection="1">
      <alignment horizontal="center" vertical="center" wrapText="1"/>
    </xf>
    <xf numFmtId="0" fontId="46" fillId="26" borderId="198" xfId="0" applyFont="1" applyFill="1" applyBorder="1" applyAlignment="1" applyProtection="1">
      <alignment horizontal="center" vertical="center" wrapText="1"/>
    </xf>
    <xf numFmtId="0" fontId="32" fillId="7" borderId="118" xfId="0" applyFont="1" applyFill="1" applyBorder="1" applyAlignment="1" applyProtection="1">
      <alignment horizontal="center" vertical="top" wrapText="1"/>
    </xf>
    <xf numFmtId="0" fontId="32" fillId="7" borderId="116" xfId="0" applyFont="1" applyFill="1" applyBorder="1" applyAlignment="1" applyProtection="1">
      <alignment horizontal="center" vertical="top" wrapText="1"/>
    </xf>
    <xf numFmtId="3" fontId="11" fillId="4" borderId="36" xfId="0" applyNumberFormat="1" applyFont="1" applyFill="1" applyBorder="1" applyAlignment="1" applyProtection="1">
      <alignment horizontal="left" vertical="top"/>
      <protection locked="0"/>
    </xf>
    <xf numFmtId="3" fontId="11" fillId="4" borderId="44" xfId="0" applyNumberFormat="1" applyFont="1" applyFill="1" applyBorder="1" applyAlignment="1" applyProtection="1">
      <alignment horizontal="left" vertical="top"/>
      <protection locked="0"/>
    </xf>
    <xf numFmtId="0" fontId="0" fillId="4" borderId="158" xfId="0" applyNumberFormat="1" applyFill="1" applyBorder="1" applyAlignment="1" applyProtection="1">
      <alignment horizontal="left" vertical="top" wrapText="1"/>
      <protection locked="0"/>
    </xf>
    <xf numFmtId="0" fontId="0" fillId="4" borderId="25" xfId="0" applyNumberFormat="1" applyFill="1" applyBorder="1" applyAlignment="1" applyProtection="1">
      <alignment horizontal="left" vertical="top" wrapText="1"/>
      <protection locked="0"/>
    </xf>
    <xf numFmtId="0" fontId="0" fillId="4" borderId="60" xfId="0" applyNumberFormat="1" applyFill="1" applyBorder="1" applyAlignment="1" applyProtection="1">
      <alignment horizontal="left" vertical="top" wrapText="1"/>
      <protection locked="0"/>
    </xf>
    <xf numFmtId="0" fontId="0" fillId="4" borderId="68" xfId="0" applyNumberFormat="1" applyFill="1" applyBorder="1" applyAlignment="1" applyProtection="1">
      <alignment horizontal="left" vertical="top" wrapText="1"/>
      <protection locked="0"/>
    </xf>
    <xf numFmtId="0" fontId="0" fillId="4" borderId="0" xfId="0" applyNumberFormat="1" applyFill="1" applyBorder="1" applyAlignment="1" applyProtection="1">
      <alignment horizontal="left" vertical="top" wrapText="1"/>
      <protection locked="0"/>
    </xf>
    <xf numFmtId="0" fontId="0" fillId="4" borderId="61" xfId="0" applyNumberFormat="1" applyFill="1" applyBorder="1" applyAlignment="1" applyProtection="1">
      <alignment horizontal="left" vertical="top" wrapText="1"/>
      <protection locked="0"/>
    </xf>
    <xf numFmtId="0" fontId="0" fillId="4" borderId="185" xfId="0" applyNumberFormat="1" applyFill="1" applyBorder="1" applyAlignment="1" applyProtection="1">
      <alignment horizontal="left" vertical="top" wrapText="1"/>
      <protection locked="0"/>
    </xf>
    <xf numFmtId="0" fontId="0" fillId="4" borderId="121" xfId="0" applyNumberFormat="1" applyFill="1" applyBorder="1" applyAlignment="1" applyProtection="1">
      <alignment horizontal="left" vertical="top" wrapText="1"/>
      <protection locked="0"/>
    </xf>
    <xf numFmtId="0" fontId="0" fillId="4" borderId="192" xfId="0" applyNumberFormat="1" applyFill="1" applyBorder="1" applyAlignment="1" applyProtection="1">
      <alignment horizontal="left" vertical="top" wrapText="1"/>
      <protection locked="0"/>
    </xf>
    <xf numFmtId="0" fontId="9" fillId="4" borderId="18" xfId="5" applyFont="1" applyFill="1" applyBorder="1" applyAlignment="1" applyProtection="1">
      <alignment horizontal="center" vertical="center"/>
      <protection locked="0"/>
    </xf>
    <xf numFmtId="0" fontId="1" fillId="4" borderId="18" xfId="5" applyFont="1" applyFill="1" applyBorder="1" applyAlignment="1" applyProtection="1">
      <alignment horizontal="center" vertical="center"/>
      <protection locked="0"/>
    </xf>
    <xf numFmtId="0" fontId="1" fillId="4" borderId="18" xfId="5" applyFont="1" applyFill="1" applyBorder="1" applyAlignment="1" applyProtection="1">
      <alignment horizontal="left" vertical="center" wrapText="1"/>
      <protection locked="0"/>
    </xf>
    <xf numFmtId="0" fontId="1" fillId="4" borderId="118" xfId="5" applyFont="1" applyFill="1" applyBorder="1" applyAlignment="1" applyProtection="1">
      <alignment horizontal="left" vertical="center" wrapText="1"/>
      <protection locked="0"/>
    </xf>
    <xf numFmtId="0" fontId="1" fillId="4" borderId="28" xfId="5" applyFont="1" applyFill="1" applyBorder="1" applyAlignment="1" applyProtection="1">
      <alignment horizontal="left" vertical="center" wrapText="1"/>
      <protection locked="0"/>
    </xf>
    <xf numFmtId="0" fontId="1" fillId="4" borderId="29" xfId="5" applyFont="1" applyFill="1" applyBorder="1" applyAlignment="1" applyProtection="1">
      <alignment horizontal="left" vertical="center" wrapText="1"/>
      <protection locked="0"/>
    </xf>
    <xf numFmtId="0" fontId="1" fillId="4" borderId="118" xfId="5" applyFont="1" applyFill="1" applyBorder="1" applyAlignment="1" applyProtection="1">
      <alignment horizontal="center" vertical="center"/>
      <protection locked="0"/>
    </xf>
    <xf numFmtId="0" fontId="1" fillId="4" borderId="28" xfId="5" applyFont="1" applyFill="1" applyBorder="1" applyAlignment="1" applyProtection="1">
      <alignment horizontal="center" vertical="center"/>
      <protection locked="0"/>
    </xf>
    <xf numFmtId="0" fontId="1" fillId="4" borderId="29" xfId="5" applyFont="1" applyFill="1" applyBorder="1" applyAlignment="1" applyProtection="1">
      <alignment horizontal="center" vertical="center"/>
      <protection locked="0"/>
    </xf>
    <xf numFmtId="0" fontId="77" fillId="8" borderId="158" xfId="5" applyFont="1" applyFill="1" applyBorder="1" applyAlignment="1" applyProtection="1">
      <alignment horizontal="left" vertical="center" wrapText="1"/>
    </xf>
    <xf numFmtId="0" fontId="77" fillId="8" borderId="25" xfId="5" applyFont="1" applyFill="1" applyBorder="1" applyAlignment="1" applyProtection="1">
      <alignment horizontal="left" vertical="center" wrapText="1"/>
    </xf>
    <xf numFmtId="0" fontId="77" fillId="8" borderId="0" xfId="5" applyFont="1" applyFill="1" applyBorder="1" applyAlignment="1" applyProtection="1">
      <alignment horizontal="left" vertical="top" wrapText="1"/>
    </xf>
    <xf numFmtId="0" fontId="29" fillId="8" borderId="121" xfId="5" applyFont="1" applyFill="1" applyBorder="1" applyAlignment="1" applyProtection="1">
      <alignment horizontal="left" vertical="center" wrapText="1"/>
    </xf>
    <xf numFmtId="0" fontId="46" fillId="0" borderId="118" xfId="0" applyFont="1" applyFill="1" applyBorder="1" applyAlignment="1" applyProtection="1">
      <alignment horizontal="center" vertical="center" wrapText="1"/>
      <protection locked="0"/>
    </xf>
    <xf numFmtId="0" fontId="46" fillId="0" borderId="29" xfId="0" applyFont="1" applyFill="1" applyBorder="1" applyAlignment="1" applyProtection="1">
      <alignment horizontal="center" vertical="center" wrapText="1"/>
      <protection locked="0"/>
    </xf>
    <xf numFmtId="0" fontId="46" fillId="10" borderId="118" xfId="0" applyFont="1" applyFill="1" applyBorder="1" applyAlignment="1" applyProtection="1">
      <alignment horizontal="center" vertical="center" wrapText="1"/>
    </xf>
    <xf numFmtId="0" fontId="46" fillId="10" borderId="28" xfId="0" applyFont="1" applyFill="1" applyBorder="1" applyAlignment="1" applyProtection="1">
      <alignment horizontal="center" vertical="center" wrapText="1"/>
    </xf>
    <xf numFmtId="0" fontId="46" fillId="10" borderId="29" xfId="0" applyFont="1" applyFill="1" applyBorder="1" applyAlignment="1" applyProtection="1">
      <alignment horizontal="center" vertical="center" wrapText="1"/>
    </xf>
    <xf numFmtId="0" fontId="25" fillId="4" borderId="170" xfId="0" quotePrefix="1" applyFont="1" applyFill="1" applyBorder="1" applyAlignment="1" applyProtection="1">
      <alignment horizontal="center" vertical="center" wrapText="1"/>
    </xf>
    <xf numFmtId="0" fontId="25" fillId="4" borderId="53" xfId="0" quotePrefix="1" applyFont="1" applyFill="1" applyBorder="1" applyAlignment="1" applyProtection="1">
      <alignment horizontal="center" vertical="center" wrapText="1"/>
    </xf>
    <xf numFmtId="0" fontId="25" fillId="4" borderId="63" xfId="0" quotePrefix="1" applyFont="1" applyFill="1" applyBorder="1" applyAlignment="1" applyProtection="1">
      <alignment horizontal="center" vertical="center" wrapText="1"/>
    </xf>
    <xf numFmtId="0" fontId="25" fillId="4" borderId="41" xfId="0" quotePrefix="1" applyFont="1" applyFill="1" applyBorder="1" applyAlignment="1" applyProtection="1">
      <alignment horizontal="center" vertical="center" wrapText="1"/>
    </xf>
    <xf numFmtId="0" fontId="25" fillId="17" borderId="170" xfId="0" quotePrefix="1" applyFont="1" applyFill="1" applyBorder="1" applyAlignment="1" applyProtection="1">
      <alignment horizontal="center" vertical="center" wrapText="1"/>
    </xf>
    <xf numFmtId="0" fontId="25" fillId="17" borderId="53" xfId="0" quotePrefix="1" applyFont="1" applyFill="1" applyBorder="1" applyAlignment="1" applyProtection="1">
      <alignment horizontal="center" vertical="center" wrapText="1"/>
    </xf>
    <xf numFmtId="0" fontId="25" fillId="17" borderId="63" xfId="0" quotePrefix="1" applyFont="1" applyFill="1" applyBorder="1" applyAlignment="1" applyProtection="1">
      <alignment horizontal="center" vertical="center" wrapText="1"/>
    </xf>
    <xf numFmtId="0" fontId="25" fillId="17" borderId="41" xfId="0" quotePrefix="1" applyFont="1" applyFill="1" applyBorder="1" applyAlignment="1" applyProtection="1">
      <alignment horizontal="center" vertical="center" wrapText="1"/>
    </xf>
    <xf numFmtId="0" fontId="46" fillId="13" borderId="118" xfId="0" applyFont="1" applyFill="1" applyBorder="1" applyAlignment="1" applyProtection="1">
      <alignment horizontal="center" vertical="center" wrapText="1"/>
    </xf>
    <xf numFmtId="0" fontId="46" fillId="13" borderId="28" xfId="0" applyFont="1" applyFill="1" applyBorder="1" applyAlignment="1" applyProtection="1">
      <alignment horizontal="center" vertical="center" wrapText="1"/>
    </xf>
    <xf numFmtId="0" fontId="46" fillId="13" borderId="29" xfId="0" applyFont="1" applyFill="1" applyBorder="1" applyAlignment="1" applyProtection="1">
      <alignment horizontal="center" vertical="center" wrapText="1"/>
    </xf>
    <xf numFmtId="0" fontId="46" fillId="14" borderId="118" xfId="0" applyFont="1" applyFill="1" applyBorder="1" applyAlignment="1" applyProtection="1">
      <alignment horizontal="center" vertical="center" wrapText="1"/>
    </xf>
    <xf numFmtId="0" fontId="46" fillId="14" borderId="28" xfId="0" applyFont="1" applyFill="1" applyBorder="1" applyAlignment="1" applyProtection="1">
      <alignment horizontal="center" vertical="center" wrapText="1"/>
    </xf>
    <xf numFmtId="0" fontId="46" fillId="14" borderId="29" xfId="0" applyFont="1" applyFill="1" applyBorder="1" applyAlignment="1" applyProtection="1">
      <alignment horizontal="center" vertical="center" wrapText="1"/>
    </xf>
    <xf numFmtId="0" fontId="46" fillId="12" borderId="118" xfId="0" applyFont="1" applyFill="1" applyBorder="1" applyAlignment="1" applyProtection="1">
      <alignment horizontal="center" vertical="center" wrapText="1"/>
    </xf>
    <xf numFmtId="0" fontId="46" fillId="12" borderId="28" xfId="0" applyFont="1" applyFill="1" applyBorder="1" applyAlignment="1" applyProtection="1">
      <alignment horizontal="center" vertical="center" wrapText="1"/>
    </xf>
    <xf numFmtId="0" fontId="46" fillId="12" borderId="29" xfId="0" applyFont="1" applyFill="1" applyBorder="1" applyAlignment="1" applyProtection="1">
      <alignment horizontal="center" vertical="center" wrapText="1"/>
    </xf>
    <xf numFmtId="0" fontId="29" fillId="15" borderId="171" xfId="0" applyFont="1" applyFill="1" applyBorder="1" applyAlignment="1" applyProtection="1">
      <alignment horizontal="left" vertical="top" wrapText="1"/>
      <protection locked="0"/>
    </xf>
    <xf numFmtId="0" fontId="29" fillId="15" borderId="169" xfId="0" applyFont="1" applyFill="1" applyBorder="1" applyAlignment="1" applyProtection="1">
      <alignment horizontal="left" vertical="top" wrapText="1"/>
      <protection locked="0"/>
    </xf>
    <xf numFmtId="0" fontId="29" fillId="15" borderId="167" xfId="0" applyFont="1" applyFill="1" applyBorder="1" applyAlignment="1" applyProtection="1">
      <alignment horizontal="left" vertical="top" wrapText="1"/>
      <protection locked="0"/>
    </xf>
    <xf numFmtId="0" fontId="29" fillId="21" borderId="157" xfId="0" applyFont="1" applyFill="1" applyBorder="1" applyAlignment="1">
      <alignment horizontal="right" vertical="center" wrapText="1"/>
    </xf>
    <xf numFmtId="0" fontId="29" fillId="21" borderId="178" xfId="0" applyFont="1" applyFill="1" applyBorder="1" applyAlignment="1">
      <alignment horizontal="right" vertical="center" wrapText="1"/>
    </xf>
    <xf numFmtId="0" fontId="29" fillId="21" borderId="157" xfId="0" applyFont="1" applyFill="1" applyBorder="1" applyAlignment="1">
      <alignment horizontal="center" vertical="center" wrapText="1"/>
    </xf>
    <xf numFmtId="0" fontId="29" fillId="21" borderId="178" xfId="0" applyFont="1" applyFill="1" applyBorder="1" applyAlignment="1">
      <alignment horizontal="center" vertical="center" wrapText="1"/>
    </xf>
    <xf numFmtId="0" fontId="57" fillId="25" borderId="240" xfId="0" applyFont="1" applyFill="1" applyBorder="1" applyAlignment="1">
      <alignment horizontal="left" vertical="center" wrapText="1"/>
    </xf>
    <xf numFmtId="0" fontId="57" fillId="25" borderId="235" xfId="0" applyFont="1" applyFill="1" applyBorder="1" applyAlignment="1">
      <alignment horizontal="left" vertical="center" wrapText="1"/>
    </xf>
    <xf numFmtId="0" fontId="64" fillId="0" borderId="239" xfId="0" applyFont="1" applyBorder="1" applyAlignment="1">
      <alignment horizontal="center" vertical="center" wrapText="1"/>
    </xf>
    <xf numFmtId="0" fontId="64" fillId="0" borderId="232" xfId="0" applyFont="1" applyBorder="1" applyAlignment="1">
      <alignment horizontal="center" vertical="center" wrapText="1"/>
    </xf>
    <xf numFmtId="0" fontId="57" fillId="0" borderId="240" xfId="0" applyFont="1" applyBorder="1" applyAlignment="1">
      <alignment horizontal="left" vertical="center" wrapText="1"/>
    </xf>
    <xf numFmtId="0" fontId="57" fillId="0" borderId="235" xfId="0" applyFont="1" applyBorder="1" applyAlignment="1">
      <alignment horizontal="left" vertical="center" wrapText="1"/>
    </xf>
    <xf numFmtId="0" fontId="64" fillId="25" borderId="239" xfId="0" applyFont="1" applyFill="1" applyBorder="1" applyAlignment="1">
      <alignment horizontal="center" vertical="center" wrapText="1"/>
    </xf>
    <xf numFmtId="0" fontId="64" fillId="25" borderId="232" xfId="0" applyFont="1" applyFill="1" applyBorder="1" applyAlignment="1">
      <alignment horizontal="center" vertical="center" wrapText="1"/>
    </xf>
    <xf numFmtId="0" fontId="65" fillId="25" borderId="241" xfId="0" applyFont="1" applyFill="1" applyBorder="1" applyAlignment="1">
      <alignment horizontal="center" vertical="center" wrapText="1"/>
    </xf>
    <xf numFmtId="0" fontId="65" fillId="25" borderId="234" xfId="0" applyFont="1" applyFill="1" applyBorder="1" applyAlignment="1">
      <alignment horizontal="center" vertical="center" wrapText="1"/>
    </xf>
    <xf numFmtId="0" fontId="65" fillId="25" borderId="238" xfId="0" applyFont="1" applyFill="1" applyBorder="1" applyAlignment="1">
      <alignment horizontal="center" vertical="center" wrapText="1"/>
    </xf>
    <xf numFmtId="0" fontId="65" fillId="0" borderId="241" xfId="0" applyFont="1" applyBorder="1" applyAlignment="1">
      <alignment horizontal="center" vertical="center" wrapText="1"/>
    </xf>
    <xf numFmtId="0" fontId="65" fillId="0" borderId="234" xfId="0" applyFont="1" applyBorder="1" applyAlignment="1">
      <alignment horizontal="center" vertical="center" wrapText="1"/>
    </xf>
    <xf numFmtId="0" fontId="64" fillId="25" borderId="237" xfId="0" applyFont="1" applyFill="1" applyBorder="1" applyAlignment="1">
      <alignment horizontal="center" vertical="center" wrapText="1"/>
    </xf>
    <xf numFmtId="0" fontId="86" fillId="25" borderId="241" xfId="0" applyFont="1" applyFill="1" applyBorder="1" applyAlignment="1">
      <alignment horizontal="center" vertical="center" wrapText="1"/>
    </xf>
    <xf numFmtId="0" fontId="86" fillId="25" borderId="234" xfId="0" applyFont="1" applyFill="1" applyBorder="1" applyAlignment="1">
      <alignment horizontal="center" vertical="center" wrapText="1"/>
    </xf>
    <xf numFmtId="0" fontId="64" fillId="25" borderId="233" xfId="0" applyFont="1" applyFill="1" applyBorder="1" applyAlignment="1">
      <alignment horizontal="center" vertical="center" wrapText="1"/>
    </xf>
    <xf numFmtId="0" fontId="65" fillId="25" borderId="0" xfId="0" applyFont="1" applyFill="1" applyAlignment="1">
      <alignment horizontal="center" vertical="center" wrapText="1"/>
    </xf>
    <xf numFmtId="0" fontId="64" fillId="0" borderId="233" xfId="0" applyFont="1" applyBorder="1" applyAlignment="1">
      <alignment horizontal="center" vertical="center" wrapText="1"/>
    </xf>
    <xf numFmtId="0" fontId="65" fillId="0" borderId="0" xfId="0" applyFont="1" applyAlignment="1">
      <alignment horizontal="center" vertical="center" wrapText="1"/>
    </xf>
    <xf numFmtId="0" fontId="58" fillId="25" borderId="241" xfId="0" applyFont="1" applyFill="1" applyBorder="1" applyAlignment="1">
      <alignment horizontal="center" vertical="center" wrapText="1"/>
    </xf>
    <xf numFmtId="0" fontId="58" fillId="25" borderId="234" xfId="0" applyFont="1" applyFill="1" applyBorder="1" applyAlignment="1">
      <alignment horizontal="center" vertical="center" wrapText="1"/>
    </xf>
    <xf numFmtId="0" fontId="60" fillId="25" borderId="239" xfId="0" applyFont="1" applyFill="1" applyBorder="1" applyAlignment="1">
      <alignment horizontal="center" vertical="center" wrapText="1"/>
    </xf>
    <xf numFmtId="0" fontId="60" fillId="25" borderId="233" xfId="0" applyFont="1" applyFill="1" applyBorder="1" applyAlignment="1">
      <alignment horizontal="center" vertical="center" wrapText="1"/>
    </xf>
    <xf numFmtId="0" fontId="60" fillId="25" borderId="232" xfId="0" applyFont="1" applyFill="1" applyBorder="1" applyAlignment="1">
      <alignment horizontal="center" vertical="center" wrapText="1"/>
    </xf>
    <xf numFmtId="0" fontId="58" fillId="25" borderId="0" xfId="0" applyFont="1" applyFill="1" applyAlignment="1">
      <alignment horizontal="center" vertical="center" wrapText="1"/>
    </xf>
    <xf numFmtId="0" fontId="60" fillId="0" borderId="239" xfId="0" applyFont="1" applyBorder="1" applyAlignment="1">
      <alignment horizontal="center" vertical="center" wrapText="1"/>
    </xf>
    <xf numFmtId="0" fontId="60" fillId="0" borderId="233" xfId="0" applyFont="1" applyBorder="1" applyAlignment="1">
      <alignment horizontal="center" vertical="center" wrapText="1"/>
    </xf>
    <xf numFmtId="0" fontId="60" fillId="0" borderId="232" xfId="0" applyFont="1" applyBorder="1" applyAlignment="1">
      <alignment horizontal="center" vertical="center" wrapText="1"/>
    </xf>
    <xf numFmtId="0" fontId="58" fillId="0" borderId="241" xfId="0" applyFont="1" applyBorder="1" applyAlignment="1">
      <alignment horizontal="center" vertical="center" wrapText="1"/>
    </xf>
    <xf numFmtId="0" fontId="58" fillId="0" borderId="0" xfId="0" applyFont="1" applyAlignment="1">
      <alignment horizontal="center" vertical="center" wrapText="1"/>
    </xf>
    <xf numFmtId="0" fontId="58" fillId="0" borderId="234" xfId="0" applyFont="1" applyBorder="1" applyAlignment="1">
      <alignment horizontal="center" vertical="center" wrapText="1"/>
    </xf>
    <xf numFmtId="0" fontId="57" fillId="0" borderId="236" xfId="0" applyFont="1" applyBorder="1" applyAlignment="1">
      <alignment horizontal="left" vertical="center" wrapText="1"/>
    </xf>
    <xf numFmtId="0" fontId="60" fillId="25" borderId="237" xfId="0" applyFont="1" applyFill="1" applyBorder="1" applyAlignment="1">
      <alignment horizontal="center" vertical="center" wrapText="1"/>
    </xf>
    <xf numFmtId="0" fontId="60" fillId="25" borderId="0" xfId="0" applyFont="1" applyFill="1" applyBorder="1" applyAlignment="1">
      <alignment horizontal="center" vertical="center" wrapText="1"/>
    </xf>
    <xf numFmtId="0" fontId="58" fillId="25" borderId="238" xfId="0" applyFont="1" applyFill="1" applyBorder="1" applyAlignment="1">
      <alignment horizontal="center" vertical="center" wrapText="1"/>
    </xf>
    <xf numFmtId="0" fontId="58" fillId="25" borderId="0" xfId="0" applyFont="1" applyFill="1" applyBorder="1" applyAlignment="1">
      <alignment horizontal="center" vertical="center" wrapText="1"/>
    </xf>
    <xf numFmtId="0" fontId="61" fillId="0" borderId="241" xfId="0" applyFont="1" applyBorder="1" applyAlignment="1">
      <alignment horizontal="center" vertical="center" wrapText="1"/>
    </xf>
    <xf numFmtId="0" fontId="61" fillId="0" borderId="0" xfId="0" applyFont="1" applyBorder="1" applyAlignment="1">
      <alignment horizontal="center" vertical="center" wrapText="1"/>
    </xf>
    <xf numFmtId="0" fontId="61" fillId="25" borderId="241" xfId="0" applyFont="1" applyFill="1" applyBorder="1" applyAlignment="1">
      <alignment horizontal="center" vertical="center" wrapText="1"/>
    </xf>
    <xf numFmtId="0" fontId="61" fillId="25" borderId="234" xfId="0" applyFont="1" applyFill="1" applyBorder="1" applyAlignment="1">
      <alignment horizontal="center" vertical="center" wrapText="1"/>
    </xf>
  </cellXfs>
  <cellStyles count="16">
    <cellStyle name="Comma" xfId="14" builtinId="3"/>
    <cellStyle name="Hyperlink" xfId="1" builtinId="8"/>
    <cellStyle name="Hyperlink 2" xfId="2" xr:uid="{00000000-0005-0000-0000-000002000000}"/>
    <cellStyle name="Normal" xfId="0" builtinId="0"/>
    <cellStyle name="Normal 2" xfId="3" xr:uid="{00000000-0005-0000-0000-000004000000}"/>
    <cellStyle name="Normal 2 2" xfId="4" xr:uid="{00000000-0005-0000-0000-000005000000}"/>
    <cellStyle name="Normal 2 2 2" xfId="5" xr:uid="{00000000-0005-0000-0000-000006000000}"/>
    <cellStyle name="Normal 3" xfId="6" xr:uid="{00000000-0005-0000-0000-000007000000}"/>
    <cellStyle name="Normal 3 2" xfId="7" xr:uid="{00000000-0005-0000-0000-000008000000}"/>
    <cellStyle name="Normal 3 2 2" xfId="12" xr:uid="{00000000-0005-0000-0000-000009000000}"/>
    <cellStyle name="Normal 3 2 3" xfId="13" xr:uid="{00000000-0005-0000-0000-00000A000000}"/>
    <cellStyle name="Normal 3 2 4 2" xfId="11" xr:uid="{00000000-0005-0000-0000-00000B000000}"/>
    <cellStyle name="Normal 4" xfId="10" xr:uid="{00000000-0005-0000-0000-00000C000000}"/>
    <cellStyle name="Percent" xfId="8" builtinId="5"/>
    <cellStyle name="Percent 2" xfId="9" xr:uid="{00000000-0005-0000-0000-00000E000000}"/>
    <cellStyle name="XLConnect.Numeric" xfId="15" xr:uid="{00000000-0005-0000-0000-00000F000000}"/>
  </cellStyles>
  <dxfs count="6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CCFFCC"/>
      <color rgb="FFFFFF99"/>
      <color rgb="FFFEECFD"/>
      <color rgb="FFFF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fsb.org/"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Economic_Function_3"/><Relationship Id="rId7" Type="http://schemas.openxmlformats.org/officeDocument/2006/relationships/hyperlink" Target="#Not_SB"/><Relationship Id="rId2" Type="http://schemas.openxmlformats.org/officeDocument/2006/relationships/hyperlink" Target="#Economic_Function_2"/><Relationship Id="rId1" Type="http://schemas.openxmlformats.org/officeDocument/2006/relationships/hyperlink" Target="#Economic_Function_1"/><Relationship Id="rId6" Type="http://schemas.openxmlformats.org/officeDocument/2006/relationships/hyperlink" Target="#Residual_SB"/><Relationship Id="rId5" Type="http://schemas.openxmlformats.org/officeDocument/2006/relationships/hyperlink" Target="#Economic_Function_5"/><Relationship Id="rId4" Type="http://schemas.openxmlformats.org/officeDocument/2006/relationships/hyperlink" Target="#Economic_Function_4"/></Relationships>
</file>

<file path=xl/drawings/_rels/drawing3.xml.rels><?xml version="1.0" encoding="UTF-8" standalone="yes"?>
<Relationships xmlns="http://schemas.openxmlformats.org/package/2006/relationships"><Relationship Id="rId3" Type="http://schemas.openxmlformats.org/officeDocument/2006/relationships/hyperlink" Target="#'5 risk metrics'!B94:B100"/><Relationship Id="rId2" Type="http://schemas.openxmlformats.org/officeDocument/2006/relationships/hyperlink" Target="#'5 risk metrics'!B54:B60"/><Relationship Id="rId1" Type="http://schemas.openxmlformats.org/officeDocument/2006/relationships/hyperlink" Target="#'5 risk metrics'!B10:B16"/><Relationship Id="rId5" Type="http://schemas.openxmlformats.org/officeDocument/2006/relationships/hyperlink" Target="#'5 risk metrics'!B176:B182"/><Relationship Id="rId4" Type="http://schemas.openxmlformats.org/officeDocument/2006/relationships/hyperlink" Target="#'5 risk metrics'!B137:B144"/></Relationships>
</file>

<file path=xl/drawings/_rels/drawing4.xml.rels><?xml version="1.0" encoding="UTF-8" standalone="yes"?>
<Relationships xmlns="http://schemas.openxmlformats.org/package/2006/relationships"><Relationship Id="rId3" Type="http://schemas.openxmlformats.org/officeDocument/2006/relationships/hyperlink" Target="#'5 risk metrics'!Economic_Function_3_new"/><Relationship Id="rId2" Type="http://schemas.openxmlformats.org/officeDocument/2006/relationships/hyperlink" Target="#'5 risk metrics'!Economic_Function_2_new"/><Relationship Id="rId1" Type="http://schemas.openxmlformats.org/officeDocument/2006/relationships/hyperlink" Target="#'5 risk metrics'!Economic_Function_1_new"/><Relationship Id="rId5" Type="http://schemas.openxmlformats.org/officeDocument/2006/relationships/hyperlink" Target="#'5 risk metrics'!Economic_Function_5_new"/><Relationship Id="rId4" Type="http://schemas.openxmlformats.org/officeDocument/2006/relationships/hyperlink" Target="#'5 risk metrics'!Economic_Function_4_new"/></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2</xdr:col>
      <xdr:colOff>981075</xdr:colOff>
      <xdr:row>4</xdr:row>
      <xdr:rowOff>133350</xdr:rowOff>
    </xdr:to>
    <xdr:pic>
      <xdr:nvPicPr>
        <xdr:cNvPr id="85014" name="Picture 2">
          <a:hlinkClick xmlns:r="http://schemas.openxmlformats.org/officeDocument/2006/relationships" r:id="rId1"/>
          <a:extLst>
            <a:ext uri="{FF2B5EF4-FFF2-40B4-BE49-F238E27FC236}">
              <a16:creationId xmlns:a16="http://schemas.microsoft.com/office/drawing/2014/main" id="{00000000-0008-0000-0000-0000164C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80975"/>
          <a:ext cx="1647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62753</xdr:colOff>
      <xdr:row>4</xdr:row>
      <xdr:rowOff>152400</xdr:rowOff>
    </xdr:from>
    <xdr:to>
      <xdr:col>1</xdr:col>
      <xdr:colOff>1501589</xdr:colOff>
      <xdr:row>5</xdr:row>
      <xdr:rowOff>282069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338978" y="857250"/>
          <a:ext cx="1438836" cy="282069"/>
        </a:xfrm>
        <a:prstGeom prst="roundRect">
          <a:avLst/>
        </a:prstGeom>
        <a:solidFill>
          <a:schemeClr val="accent1">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1</a:t>
          </a:r>
        </a:p>
      </xdr:txBody>
    </xdr:sp>
    <xdr:clientData/>
  </xdr:twoCellAnchor>
  <xdr:twoCellAnchor>
    <xdr:from>
      <xdr:col>1</xdr:col>
      <xdr:colOff>1703295</xdr:colOff>
      <xdr:row>5</xdr:row>
      <xdr:rowOff>0</xdr:rowOff>
    </xdr:from>
    <xdr:to>
      <xdr:col>2</xdr:col>
      <xdr:colOff>351866</xdr:colOff>
      <xdr:row>5</xdr:row>
      <xdr:rowOff>286551</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1979520" y="857250"/>
          <a:ext cx="1439396" cy="286551"/>
        </a:xfrm>
        <a:prstGeom prst="roundRect">
          <a:avLst/>
        </a:prstGeom>
        <a:solidFill>
          <a:schemeClr val="accent2">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2</a:t>
          </a:r>
        </a:p>
      </xdr:txBody>
    </xdr:sp>
    <xdr:clientData/>
  </xdr:twoCellAnchor>
  <xdr:twoCellAnchor>
    <xdr:from>
      <xdr:col>2</xdr:col>
      <xdr:colOff>544605</xdr:colOff>
      <xdr:row>5</xdr:row>
      <xdr:rowOff>6724</xdr:rowOff>
    </xdr:from>
    <xdr:to>
      <xdr:col>3</xdr:col>
      <xdr:colOff>795618</xdr:colOff>
      <xdr:row>5</xdr:row>
      <xdr:rowOff>293275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3611655" y="863974"/>
          <a:ext cx="1441638" cy="286551"/>
        </a:xfrm>
        <a:prstGeom prst="roundRect">
          <a:avLst/>
        </a:prstGeom>
        <a:solidFill>
          <a:schemeClr val="accent3">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3</a:t>
          </a:r>
        </a:p>
      </xdr:txBody>
    </xdr:sp>
    <xdr:clientData/>
  </xdr:twoCellAnchor>
  <xdr:twoCellAnchor>
    <xdr:from>
      <xdr:col>3</xdr:col>
      <xdr:colOff>997324</xdr:colOff>
      <xdr:row>5</xdr:row>
      <xdr:rowOff>11206</xdr:rowOff>
    </xdr:from>
    <xdr:to>
      <xdr:col>5</xdr:col>
      <xdr:colOff>60513</xdr:colOff>
      <xdr:row>5</xdr:row>
      <xdr:rowOff>297757</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a:xfrm>
          <a:off x="5254999" y="868456"/>
          <a:ext cx="1444439" cy="286551"/>
        </a:xfrm>
        <a:prstGeom prst="roundRect">
          <a:avLst/>
        </a:prstGeom>
        <a:solidFill>
          <a:schemeClr val="accent6">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4</a:t>
          </a:r>
        </a:p>
      </xdr:txBody>
    </xdr:sp>
    <xdr:clientData/>
  </xdr:twoCellAnchor>
  <xdr:twoCellAnchor>
    <xdr:from>
      <xdr:col>5</xdr:col>
      <xdr:colOff>235325</xdr:colOff>
      <xdr:row>5</xdr:row>
      <xdr:rowOff>11205</xdr:rowOff>
    </xdr:from>
    <xdr:to>
      <xdr:col>6</xdr:col>
      <xdr:colOff>486337</xdr:colOff>
      <xdr:row>5</xdr:row>
      <xdr:rowOff>297756</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B00-000006000000}"/>
            </a:ext>
          </a:extLst>
        </xdr:cNvPr>
        <xdr:cNvSpPr/>
      </xdr:nvSpPr>
      <xdr:spPr>
        <a:xfrm>
          <a:off x="6874250" y="868455"/>
          <a:ext cx="1441637" cy="286551"/>
        </a:xfrm>
        <a:prstGeom prst="roundRect">
          <a:avLst/>
        </a:prstGeom>
        <a:solidFill>
          <a:schemeClr val="accent5">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5</a:t>
          </a:r>
        </a:p>
      </xdr:txBody>
    </xdr:sp>
    <xdr:clientData/>
  </xdr:twoCellAnchor>
  <xdr:twoCellAnchor>
    <xdr:from>
      <xdr:col>6</xdr:col>
      <xdr:colOff>679075</xdr:colOff>
      <xdr:row>5</xdr:row>
      <xdr:rowOff>17929</xdr:rowOff>
    </xdr:from>
    <xdr:to>
      <xdr:col>8</xdr:col>
      <xdr:colOff>268941</xdr:colOff>
      <xdr:row>6</xdr:row>
      <xdr:rowOff>1921</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B00-000007000000}"/>
            </a:ext>
          </a:extLst>
        </xdr:cNvPr>
        <xdr:cNvSpPr/>
      </xdr:nvSpPr>
      <xdr:spPr>
        <a:xfrm>
          <a:off x="8500781" y="880782"/>
          <a:ext cx="1965513" cy="286551"/>
        </a:xfrm>
        <a:prstGeom prst="roundRect">
          <a:avLst/>
        </a:prstGeom>
        <a:solidFill>
          <a:schemeClr val="accent4">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Unallocated</a:t>
          </a:r>
        </a:p>
      </xdr:txBody>
    </xdr:sp>
    <xdr:clientData/>
  </xdr:twoCellAnchor>
  <xdr:twoCellAnchor>
    <xdr:from>
      <xdr:col>8</xdr:col>
      <xdr:colOff>437029</xdr:colOff>
      <xdr:row>5</xdr:row>
      <xdr:rowOff>22411</xdr:rowOff>
    </xdr:from>
    <xdr:to>
      <xdr:col>9</xdr:col>
      <xdr:colOff>1019735</xdr:colOff>
      <xdr:row>6</xdr:row>
      <xdr:rowOff>6403</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00000000-0008-0000-0B00-000008000000}"/>
            </a:ext>
          </a:extLst>
        </xdr:cNvPr>
        <xdr:cNvSpPr/>
      </xdr:nvSpPr>
      <xdr:spPr>
        <a:xfrm>
          <a:off x="10634382" y="885264"/>
          <a:ext cx="1770529" cy="286551"/>
        </a:xfrm>
        <a:prstGeom prst="roundRect">
          <a:avLst/>
        </a:prstGeom>
        <a:solidFill>
          <a:schemeClr val="bg2">
            <a:lumMod val="9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ysClr val="windowText" lastClr="000000"/>
              </a:solidFill>
            </a:rPr>
            <a:t>Outside narrow</a:t>
          </a:r>
          <a:r>
            <a:rPr lang="en-GB" sz="1100" b="1" baseline="0">
              <a:solidFill>
                <a:sysClr val="windowText" lastClr="000000"/>
              </a:solidFill>
            </a:rPr>
            <a:t> measure</a:t>
          </a:r>
          <a:endParaRPr lang="en-GB" sz="11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152400</xdr:colOff>
      <xdr:row>5</xdr:row>
      <xdr:rowOff>51548</xdr:rowOff>
    </xdr:from>
    <xdr:to>
      <xdr:col>2</xdr:col>
      <xdr:colOff>1245018</xdr:colOff>
      <xdr:row>6</xdr:row>
      <xdr:rowOff>181217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425450" y="984998"/>
          <a:ext cx="1435518" cy="282069"/>
        </a:xfrm>
        <a:prstGeom prst="roundRect">
          <a:avLst/>
        </a:prstGeom>
        <a:solidFill>
          <a:schemeClr val="accent1">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1</a:t>
          </a:r>
        </a:p>
      </xdr:txBody>
    </xdr:sp>
    <xdr:clientData/>
  </xdr:twoCellAnchor>
  <xdr:twoCellAnchor>
    <xdr:from>
      <xdr:col>2</xdr:col>
      <xdr:colOff>1400735</xdr:colOff>
      <xdr:row>5</xdr:row>
      <xdr:rowOff>56029</xdr:rowOff>
    </xdr:from>
    <xdr:to>
      <xdr:col>4</xdr:col>
      <xdr:colOff>90714</xdr:colOff>
      <xdr:row>6</xdr:row>
      <xdr:rowOff>185698</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2017592" y="1770529"/>
          <a:ext cx="1538408" cy="556026"/>
        </a:xfrm>
        <a:prstGeom prst="roundRect">
          <a:avLst/>
        </a:prstGeom>
        <a:solidFill>
          <a:schemeClr val="accent2">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2</a:t>
          </a:r>
        </a:p>
      </xdr:txBody>
    </xdr:sp>
    <xdr:clientData/>
  </xdr:twoCellAnchor>
  <xdr:twoCellAnchor>
    <xdr:from>
      <xdr:col>84</xdr:col>
      <xdr:colOff>190499</xdr:colOff>
      <xdr:row>15</xdr:row>
      <xdr:rowOff>187698</xdr:rowOff>
    </xdr:from>
    <xdr:to>
      <xdr:col>84</xdr:col>
      <xdr:colOff>1411942</xdr:colOff>
      <xdr:row>29</xdr:row>
      <xdr:rowOff>187698</xdr:rowOff>
    </xdr:to>
    <xdr:sp macro="" textlink="">
      <xdr:nvSpPr>
        <xdr:cNvPr id="4" name="Right Arrow 3">
          <a:extLst>
            <a:ext uri="{FF2B5EF4-FFF2-40B4-BE49-F238E27FC236}">
              <a16:creationId xmlns:a16="http://schemas.microsoft.com/office/drawing/2014/main" id="{00000000-0008-0000-0C00-000004000000}"/>
            </a:ext>
          </a:extLst>
        </xdr:cNvPr>
        <xdr:cNvSpPr/>
      </xdr:nvSpPr>
      <xdr:spPr>
        <a:xfrm>
          <a:off x="51619149" y="3927848"/>
          <a:ext cx="1221443" cy="5067300"/>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191248</xdr:colOff>
      <xdr:row>5</xdr:row>
      <xdr:rowOff>67236</xdr:rowOff>
    </xdr:from>
    <xdr:to>
      <xdr:col>6</xdr:col>
      <xdr:colOff>425823</xdr:colOff>
      <xdr:row>6</xdr:row>
      <xdr:rowOff>196905</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a:off x="3657601" y="1546412"/>
          <a:ext cx="1564340" cy="555493"/>
        </a:xfrm>
        <a:prstGeom prst="roundRect">
          <a:avLst/>
        </a:prstGeom>
        <a:solidFill>
          <a:schemeClr val="accent3">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3</a:t>
          </a:r>
        </a:p>
      </xdr:txBody>
    </xdr:sp>
    <xdr:clientData/>
  </xdr:twoCellAnchor>
  <xdr:twoCellAnchor>
    <xdr:from>
      <xdr:col>6</xdr:col>
      <xdr:colOff>527422</xdr:colOff>
      <xdr:row>5</xdr:row>
      <xdr:rowOff>67236</xdr:rowOff>
    </xdr:from>
    <xdr:to>
      <xdr:col>8</xdr:col>
      <xdr:colOff>634999</xdr:colOff>
      <xdr:row>6</xdr:row>
      <xdr:rowOff>196905</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C00-000006000000}"/>
            </a:ext>
          </a:extLst>
        </xdr:cNvPr>
        <xdr:cNvSpPr/>
      </xdr:nvSpPr>
      <xdr:spPr>
        <a:xfrm>
          <a:off x="5321672" y="1000686"/>
          <a:ext cx="1441077" cy="282069"/>
        </a:xfrm>
        <a:prstGeom prst="roundRect">
          <a:avLst/>
        </a:prstGeom>
        <a:solidFill>
          <a:schemeClr val="accent6">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4</a:t>
          </a:r>
        </a:p>
      </xdr:txBody>
    </xdr:sp>
    <xdr:clientData/>
  </xdr:twoCellAnchor>
  <xdr:twoCellAnchor>
    <xdr:from>
      <xdr:col>9</xdr:col>
      <xdr:colOff>221876</xdr:colOff>
      <xdr:row>5</xdr:row>
      <xdr:rowOff>73586</xdr:rowOff>
    </xdr:from>
    <xdr:to>
      <xdr:col>11</xdr:col>
      <xdr:colOff>342900</xdr:colOff>
      <xdr:row>6</xdr:row>
      <xdr:rowOff>203255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C00-000007000000}"/>
            </a:ext>
          </a:extLst>
        </xdr:cNvPr>
        <xdr:cNvSpPr/>
      </xdr:nvSpPr>
      <xdr:spPr>
        <a:xfrm>
          <a:off x="7016376" y="1007036"/>
          <a:ext cx="1454524" cy="282069"/>
        </a:xfrm>
        <a:prstGeom prst="roundRect">
          <a:avLst/>
        </a:prstGeom>
        <a:solidFill>
          <a:schemeClr val="accent5">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5</a:t>
          </a:r>
        </a:p>
      </xdr:txBody>
    </xdr:sp>
    <xdr:clientData/>
  </xdr:twoCellAnchor>
  <xdr:twoCellAnchor>
    <xdr:from>
      <xdr:col>84</xdr:col>
      <xdr:colOff>54429</xdr:colOff>
      <xdr:row>58</xdr:row>
      <xdr:rowOff>0</xdr:rowOff>
    </xdr:from>
    <xdr:to>
      <xdr:col>84</xdr:col>
      <xdr:colOff>818672</xdr:colOff>
      <xdr:row>72</xdr:row>
      <xdr:rowOff>0</xdr:rowOff>
    </xdr:to>
    <xdr:sp macro="" textlink="">
      <xdr:nvSpPr>
        <xdr:cNvPr id="12" name="Right Arrow 11">
          <a:extLst>
            <a:ext uri="{FF2B5EF4-FFF2-40B4-BE49-F238E27FC236}">
              <a16:creationId xmlns:a16="http://schemas.microsoft.com/office/drawing/2014/main" id="{00000000-0008-0000-0C00-00000C000000}"/>
            </a:ext>
          </a:extLst>
        </xdr:cNvPr>
        <xdr:cNvSpPr/>
      </xdr:nvSpPr>
      <xdr:spPr>
        <a:xfrm>
          <a:off x="48033215" y="22352000"/>
          <a:ext cx="764243" cy="5080000"/>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84</xdr:col>
      <xdr:colOff>111577</xdr:colOff>
      <xdr:row>97</xdr:row>
      <xdr:rowOff>488869</xdr:rowOff>
    </xdr:from>
    <xdr:to>
      <xdr:col>84</xdr:col>
      <xdr:colOff>875820</xdr:colOff>
      <xdr:row>110</xdr:row>
      <xdr:rowOff>198584</xdr:rowOff>
    </xdr:to>
    <xdr:sp macro="" textlink="">
      <xdr:nvSpPr>
        <xdr:cNvPr id="13" name="Right Arrow 12">
          <a:extLst>
            <a:ext uri="{FF2B5EF4-FFF2-40B4-BE49-F238E27FC236}">
              <a16:creationId xmlns:a16="http://schemas.microsoft.com/office/drawing/2014/main" id="{00000000-0008-0000-0C00-00000D000000}"/>
            </a:ext>
          </a:extLst>
        </xdr:cNvPr>
        <xdr:cNvSpPr/>
      </xdr:nvSpPr>
      <xdr:spPr>
        <a:xfrm>
          <a:off x="48090363" y="37817798"/>
          <a:ext cx="764243" cy="5080000"/>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84</xdr:col>
      <xdr:colOff>63500</xdr:colOff>
      <xdr:row>140</xdr:row>
      <xdr:rowOff>462643</xdr:rowOff>
    </xdr:from>
    <xdr:to>
      <xdr:col>84</xdr:col>
      <xdr:colOff>827743</xdr:colOff>
      <xdr:row>153</xdr:row>
      <xdr:rowOff>353786</xdr:rowOff>
    </xdr:to>
    <xdr:sp macro="" textlink="">
      <xdr:nvSpPr>
        <xdr:cNvPr id="15" name="Right Arrow 14">
          <a:extLst>
            <a:ext uri="{FF2B5EF4-FFF2-40B4-BE49-F238E27FC236}">
              <a16:creationId xmlns:a16="http://schemas.microsoft.com/office/drawing/2014/main" id="{00000000-0008-0000-0C00-00000F000000}"/>
            </a:ext>
          </a:extLst>
        </xdr:cNvPr>
        <xdr:cNvSpPr/>
      </xdr:nvSpPr>
      <xdr:spPr>
        <a:xfrm>
          <a:off x="48042286" y="54374143"/>
          <a:ext cx="764243" cy="5080000"/>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84</xdr:col>
      <xdr:colOff>27214</xdr:colOff>
      <xdr:row>179</xdr:row>
      <xdr:rowOff>344715</xdr:rowOff>
    </xdr:from>
    <xdr:to>
      <xdr:col>84</xdr:col>
      <xdr:colOff>791457</xdr:colOff>
      <xdr:row>193</xdr:row>
      <xdr:rowOff>136072</xdr:rowOff>
    </xdr:to>
    <xdr:sp macro="" textlink="">
      <xdr:nvSpPr>
        <xdr:cNvPr id="16" name="Right Arrow 15">
          <a:extLst>
            <a:ext uri="{FF2B5EF4-FFF2-40B4-BE49-F238E27FC236}">
              <a16:creationId xmlns:a16="http://schemas.microsoft.com/office/drawing/2014/main" id="{00000000-0008-0000-0C00-000010000000}"/>
            </a:ext>
          </a:extLst>
        </xdr:cNvPr>
        <xdr:cNvSpPr/>
      </xdr:nvSpPr>
      <xdr:spPr>
        <a:xfrm>
          <a:off x="48006000" y="69432715"/>
          <a:ext cx="764243" cy="5080000"/>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5</xdr:row>
      <xdr:rowOff>51548</xdr:rowOff>
    </xdr:from>
    <xdr:to>
      <xdr:col>2</xdr:col>
      <xdr:colOff>1245018</xdr:colOff>
      <xdr:row>6</xdr:row>
      <xdr:rowOff>181217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432547" y="981636"/>
          <a:ext cx="1440000" cy="286552"/>
        </a:xfrm>
        <a:prstGeom prst="roundRect">
          <a:avLst/>
        </a:prstGeom>
        <a:solidFill>
          <a:schemeClr val="accent1">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1</a:t>
          </a:r>
        </a:p>
      </xdr:txBody>
    </xdr:sp>
    <xdr:clientData/>
  </xdr:twoCellAnchor>
  <xdr:twoCellAnchor>
    <xdr:from>
      <xdr:col>2</xdr:col>
      <xdr:colOff>1400735</xdr:colOff>
      <xdr:row>5</xdr:row>
      <xdr:rowOff>56029</xdr:rowOff>
    </xdr:from>
    <xdr:to>
      <xdr:col>3</xdr:col>
      <xdr:colOff>655588</xdr:colOff>
      <xdr:row>6</xdr:row>
      <xdr:rowOff>185698</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2028264" y="986117"/>
          <a:ext cx="1440000" cy="286552"/>
        </a:xfrm>
        <a:prstGeom prst="roundRect">
          <a:avLst/>
        </a:prstGeom>
        <a:solidFill>
          <a:schemeClr val="accent2">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2</a:t>
          </a:r>
        </a:p>
      </xdr:txBody>
    </xdr:sp>
    <xdr:clientData/>
  </xdr:twoCellAnchor>
  <xdr:twoCellAnchor>
    <xdr:from>
      <xdr:col>46</xdr:col>
      <xdr:colOff>190499</xdr:colOff>
      <xdr:row>15</xdr:row>
      <xdr:rowOff>187698</xdr:rowOff>
    </xdr:from>
    <xdr:to>
      <xdr:col>46</xdr:col>
      <xdr:colOff>1411942</xdr:colOff>
      <xdr:row>29</xdr:row>
      <xdr:rowOff>187698</xdr:rowOff>
    </xdr:to>
    <xdr:sp macro="" textlink="">
      <xdr:nvSpPr>
        <xdr:cNvPr id="7" name="Right Arrow 6">
          <a:extLst>
            <a:ext uri="{FF2B5EF4-FFF2-40B4-BE49-F238E27FC236}">
              <a16:creationId xmlns:a16="http://schemas.microsoft.com/office/drawing/2014/main" id="{00000000-0008-0000-0E00-000007000000}"/>
            </a:ext>
          </a:extLst>
        </xdr:cNvPr>
        <xdr:cNvSpPr/>
      </xdr:nvSpPr>
      <xdr:spPr>
        <a:xfrm>
          <a:off x="49967028" y="3930463"/>
          <a:ext cx="1221443" cy="5020235"/>
        </a:xfrm>
        <a:prstGeom prst="rightArrow">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89</xdr:col>
      <xdr:colOff>190499</xdr:colOff>
      <xdr:row>288</xdr:row>
      <xdr:rowOff>0</xdr:rowOff>
    </xdr:from>
    <xdr:to>
      <xdr:col>89</xdr:col>
      <xdr:colOff>1000124</xdr:colOff>
      <xdr:row>288</xdr:row>
      <xdr:rowOff>0</xdr:rowOff>
    </xdr:to>
    <xdr:sp macro="" textlink="">
      <xdr:nvSpPr>
        <xdr:cNvPr id="11" name="Right Arrow 10">
          <a:extLst>
            <a:ext uri="{FF2B5EF4-FFF2-40B4-BE49-F238E27FC236}">
              <a16:creationId xmlns:a16="http://schemas.microsoft.com/office/drawing/2014/main" id="{00000000-0008-0000-0E00-00000B000000}"/>
            </a:ext>
          </a:extLst>
        </xdr:cNvPr>
        <xdr:cNvSpPr/>
      </xdr:nvSpPr>
      <xdr:spPr>
        <a:xfrm>
          <a:off x="11163299" y="48060348"/>
          <a:ext cx="809625" cy="5067300"/>
        </a:xfrm>
        <a:prstGeom prst="rightArrow">
          <a:avLst/>
        </a:prstGeom>
        <a:solidFill>
          <a:schemeClr val="accent5">
            <a:lumMod val="20000"/>
            <a:lumOff val="8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851648</xdr:colOff>
      <xdr:row>5</xdr:row>
      <xdr:rowOff>67236</xdr:rowOff>
    </xdr:from>
    <xdr:to>
      <xdr:col>5</xdr:col>
      <xdr:colOff>28059</xdr:colOff>
      <xdr:row>6</xdr:row>
      <xdr:rowOff>196905</xdr:rowOff>
    </xdr:to>
    <xdr:sp macro="" textlink="">
      <xdr:nvSpPr>
        <xdr:cNvPr id="19" name="Rounded Rectangle 18">
          <a:hlinkClick xmlns:r="http://schemas.openxmlformats.org/officeDocument/2006/relationships" r:id="rId3"/>
          <a:extLst>
            <a:ext uri="{FF2B5EF4-FFF2-40B4-BE49-F238E27FC236}">
              <a16:creationId xmlns:a16="http://schemas.microsoft.com/office/drawing/2014/main" id="{00000000-0008-0000-0E00-000013000000}"/>
            </a:ext>
          </a:extLst>
        </xdr:cNvPr>
        <xdr:cNvSpPr/>
      </xdr:nvSpPr>
      <xdr:spPr>
        <a:xfrm>
          <a:off x="3664324" y="997324"/>
          <a:ext cx="1440000" cy="286552"/>
        </a:xfrm>
        <a:prstGeom prst="roundRect">
          <a:avLst/>
        </a:prstGeom>
        <a:solidFill>
          <a:schemeClr val="accent3">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3</a:t>
          </a:r>
        </a:p>
      </xdr:txBody>
    </xdr:sp>
    <xdr:clientData/>
  </xdr:twoCellAnchor>
  <xdr:twoCellAnchor>
    <xdr:from>
      <xdr:col>5</xdr:col>
      <xdr:colOff>235323</xdr:colOff>
      <xdr:row>5</xdr:row>
      <xdr:rowOff>67236</xdr:rowOff>
    </xdr:from>
    <xdr:to>
      <xdr:col>6</xdr:col>
      <xdr:colOff>543529</xdr:colOff>
      <xdr:row>6</xdr:row>
      <xdr:rowOff>196905</xdr:rowOff>
    </xdr:to>
    <xdr:sp macro="" textlink="">
      <xdr:nvSpPr>
        <xdr:cNvPr id="20" name="Rounded Rectangle 19">
          <a:hlinkClick xmlns:r="http://schemas.openxmlformats.org/officeDocument/2006/relationships" r:id="rId4"/>
          <a:extLst>
            <a:ext uri="{FF2B5EF4-FFF2-40B4-BE49-F238E27FC236}">
              <a16:creationId xmlns:a16="http://schemas.microsoft.com/office/drawing/2014/main" id="{00000000-0008-0000-0E00-000014000000}"/>
            </a:ext>
          </a:extLst>
        </xdr:cNvPr>
        <xdr:cNvSpPr/>
      </xdr:nvSpPr>
      <xdr:spPr>
        <a:xfrm>
          <a:off x="5311588" y="997324"/>
          <a:ext cx="1440000" cy="286552"/>
        </a:xfrm>
        <a:prstGeom prst="roundRect">
          <a:avLst/>
        </a:prstGeom>
        <a:solidFill>
          <a:schemeClr val="accent4">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4</a:t>
          </a:r>
        </a:p>
      </xdr:txBody>
    </xdr:sp>
    <xdr:clientData/>
  </xdr:twoCellAnchor>
  <xdr:twoCellAnchor>
    <xdr:from>
      <xdr:col>6</xdr:col>
      <xdr:colOff>717176</xdr:colOff>
      <xdr:row>5</xdr:row>
      <xdr:rowOff>67236</xdr:rowOff>
    </xdr:from>
    <xdr:to>
      <xdr:col>7</xdr:col>
      <xdr:colOff>1025382</xdr:colOff>
      <xdr:row>6</xdr:row>
      <xdr:rowOff>196905</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E00-000018000000}"/>
            </a:ext>
          </a:extLst>
        </xdr:cNvPr>
        <xdr:cNvSpPr/>
      </xdr:nvSpPr>
      <xdr:spPr>
        <a:xfrm>
          <a:off x="6925235" y="997324"/>
          <a:ext cx="1440000" cy="286552"/>
        </a:xfrm>
        <a:prstGeom prst="roundRect">
          <a:avLst/>
        </a:prstGeom>
        <a:solidFill>
          <a:schemeClr val="accent5">
            <a:lumMod val="20000"/>
            <a:lumOff val="8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Economic Function 5</a:t>
          </a:r>
        </a:p>
      </xdr:txBody>
    </xdr:sp>
    <xdr:clientData/>
  </xdr:twoCellAnchor>
  <xdr:twoCellAnchor>
    <xdr:from>
      <xdr:col>46</xdr:col>
      <xdr:colOff>425824</xdr:colOff>
      <xdr:row>59</xdr:row>
      <xdr:rowOff>201707</xdr:rowOff>
    </xdr:from>
    <xdr:to>
      <xdr:col>46</xdr:col>
      <xdr:colOff>1235449</xdr:colOff>
      <xdr:row>75</xdr:row>
      <xdr:rowOff>44824</xdr:rowOff>
    </xdr:to>
    <xdr:sp macro="" textlink="">
      <xdr:nvSpPr>
        <xdr:cNvPr id="27" name="Right Arrow 26">
          <a:extLst>
            <a:ext uri="{FF2B5EF4-FFF2-40B4-BE49-F238E27FC236}">
              <a16:creationId xmlns:a16="http://schemas.microsoft.com/office/drawing/2014/main" id="{00000000-0008-0000-0E00-00001B000000}"/>
            </a:ext>
          </a:extLst>
        </xdr:cNvPr>
        <xdr:cNvSpPr/>
      </xdr:nvSpPr>
      <xdr:spPr>
        <a:xfrm>
          <a:off x="50202353" y="18736236"/>
          <a:ext cx="809625" cy="5580529"/>
        </a:xfrm>
        <a:prstGeom prst="rightArrow">
          <a:avLst/>
        </a:prstGeom>
        <a:solidFill>
          <a:schemeClr val="accent2">
            <a:lumMod val="20000"/>
            <a:lumOff val="80000"/>
          </a:schemeClr>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46</xdr:col>
      <xdr:colOff>190499</xdr:colOff>
      <xdr:row>98</xdr:row>
      <xdr:rowOff>187698</xdr:rowOff>
    </xdr:from>
    <xdr:to>
      <xdr:col>46</xdr:col>
      <xdr:colOff>1411942</xdr:colOff>
      <xdr:row>112</xdr:row>
      <xdr:rowOff>187698</xdr:rowOff>
    </xdr:to>
    <xdr:sp macro="" textlink="">
      <xdr:nvSpPr>
        <xdr:cNvPr id="30" name="Right Arrow 29">
          <a:extLst>
            <a:ext uri="{FF2B5EF4-FFF2-40B4-BE49-F238E27FC236}">
              <a16:creationId xmlns:a16="http://schemas.microsoft.com/office/drawing/2014/main" id="{00000000-0008-0000-0E00-00001E000000}"/>
            </a:ext>
          </a:extLst>
        </xdr:cNvPr>
        <xdr:cNvSpPr/>
      </xdr:nvSpPr>
      <xdr:spPr>
        <a:xfrm>
          <a:off x="49967028" y="3930463"/>
          <a:ext cx="1221443" cy="5020235"/>
        </a:xfrm>
        <a:prstGeom prst="rightArrow">
          <a:avLst/>
        </a:prstGeom>
        <a:solidFill>
          <a:schemeClr val="accent3">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46</xdr:col>
      <xdr:colOff>134471</xdr:colOff>
      <xdr:row>142</xdr:row>
      <xdr:rowOff>134471</xdr:rowOff>
    </xdr:from>
    <xdr:to>
      <xdr:col>46</xdr:col>
      <xdr:colOff>1355914</xdr:colOff>
      <xdr:row>157</xdr:row>
      <xdr:rowOff>44824</xdr:rowOff>
    </xdr:to>
    <xdr:sp macro="" textlink="">
      <xdr:nvSpPr>
        <xdr:cNvPr id="33" name="Right Arrow 32">
          <a:extLst>
            <a:ext uri="{FF2B5EF4-FFF2-40B4-BE49-F238E27FC236}">
              <a16:creationId xmlns:a16="http://schemas.microsoft.com/office/drawing/2014/main" id="{00000000-0008-0000-0E00-000021000000}"/>
            </a:ext>
          </a:extLst>
        </xdr:cNvPr>
        <xdr:cNvSpPr/>
      </xdr:nvSpPr>
      <xdr:spPr>
        <a:xfrm>
          <a:off x="49911000" y="47199177"/>
          <a:ext cx="1221443" cy="5289176"/>
        </a:xfrm>
        <a:prstGeom prst="rightArrow">
          <a:avLst/>
        </a:prstGeom>
        <a:solidFill>
          <a:schemeClr val="accent4">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46</xdr:col>
      <xdr:colOff>134471</xdr:colOff>
      <xdr:row>181</xdr:row>
      <xdr:rowOff>134471</xdr:rowOff>
    </xdr:from>
    <xdr:to>
      <xdr:col>46</xdr:col>
      <xdr:colOff>1355914</xdr:colOff>
      <xdr:row>196</xdr:row>
      <xdr:rowOff>44824</xdr:rowOff>
    </xdr:to>
    <xdr:sp macro="" textlink="">
      <xdr:nvSpPr>
        <xdr:cNvPr id="34" name="Right Arrow 33">
          <a:extLst>
            <a:ext uri="{FF2B5EF4-FFF2-40B4-BE49-F238E27FC236}">
              <a16:creationId xmlns:a16="http://schemas.microsoft.com/office/drawing/2014/main" id="{00000000-0008-0000-0E00-000022000000}"/>
            </a:ext>
          </a:extLst>
        </xdr:cNvPr>
        <xdr:cNvSpPr/>
      </xdr:nvSpPr>
      <xdr:spPr>
        <a:xfrm>
          <a:off x="49911000" y="47199177"/>
          <a:ext cx="1221443" cy="5289176"/>
        </a:xfrm>
        <a:prstGeom prst="rightArrow">
          <a:avLst/>
        </a:prstGeom>
        <a:solidFill>
          <a:schemeClr val="accent4">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a002873\Downloads\table-i3-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20interconnectednes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ams/fsb/nmeg/Documents/Templates/Global-Monitoring-Report-on-NBFI-2019-Reporting-templ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ow r="9">
          <cell r="B9" t="str">
            <v>AFN</v>
          </cell>
          <cell r="C9">
            <v>66.839399999999998</v>
          </cell>
          <cell r="D9">
            <v>69.493300000000005</v>
          </cell>
          <cell r="E9">
            <v>74.955600000000004</v>
          </cell>
          <cell r="F9">
            <v>78.408299999999997</v>
          </cell>
          <cell r="G9" t="str">
            <v>...</v>
          </cell>
        </row>
        <row r="10">
          <cell r="B10" t="str">
            <v>ALL</v>
          </cell>
          <cell r="C10">
            <v>128.29</v>
          </cell>
          <cell r="D10">
            <v>112.56</v>
          </cell>
          <cell r="E10">
            <v>108.43</v>
          </cell>
          <cell r="F10">
            <v>109.94</v>
          </cell>
          <cell r="G10">
            <v>101.59</v>
          </cell>
        </row>
        <row r="11">
          <cell r="B11" t="str">
            <v>DZD</v>
          </cell>
          <cell r="C11">
            <v>110.29</v>
          </cell>
          <cell r="D11">
            <v>114.76600000000001</v>
          </cell>
          <cell r="E11">
            <v>118.399</v>
          </cell>
          <cell r="F11">
            <v>119.006</v>
          </cell>
          <cell r="G11">
            <v>132.11799999999999</v>
          </cell>
        </row>
        <row r="12">
          <cell r="B12" t="str">
            <v>AOA</v>
          </cell>
          <cell r="C12">
            <v>165.90299999999999</v>
          </cell>
          <cell r="D12">
            <v>165.92400000000001</v>
          </cell>
          <cell r="E12">
            <v>308.60700000000003</v>
          </cell>
          <cell r="F12">
            <v>482.22699999999998</v>
          </cell>
          <cell r="G12">
            <v>656.22500000000002</v>
          </cell>
        </row>
        <row r="13">
          <cell r="B13" t="str">
            <v>XCD</v>
          </cell>
          <cell r="C13">
            <v>2.7</v>
          </cell>
          <cell r="D13">
            <v>2.7</v>
          </cell>
          <cell r="E13">
            <v>2.7</v>
          </cell>
          <cell r="F13">
            <v>2.7</v>
          </cell>
          <cell r="G13">
            <v>2.7</v>
          </cell>
        </row>
        <row r="14">
          <cell r="B14" t="str">
            <v>XCD</v>
          </cell>
          <cell r="C14">
            <v>2.7</v>
          </cell>
          <cell r="D14">
            <v>2.7</v>
          </cell>
          <cell r="E14">
            <v>2.7</v>
          </cell>
          <cell r="F14">
            <v>2.7</v>
          </cell>
          <cell r="G14">
            <v>2.7</v>
          </cell>
        </row>
        <row r="15">
          <cell r="B15" t="str">
            <v>ARS</v>
          </cell>
          <cell r="C15">
            <v>15.93</v>
          </cell>
          <cell r="D15">
            <v>18.93</v>
          </cell>
          <cell r="E15">
            <v>37.667999999999999</v>
          </cell>
          <cell r="F15">
            <v>59.88</v>
          </cell>
          <cell r="G15">
            <v>84.078999999999994</v>
          </cell>
        </row>
        <row r="16">
          <cell r="B16" t="str">
            <v>AMD</v>
          </cell>
          <cell r="C16">
            <v>483.94</v>
          </cell>
          <cell r="D16">
            <v>484.1</v>
          </cell>
          <cell r="E16">
            <v>483.75</v>
          </cell>
          <cell r="F16">
            <v>479.7</v>
          </cell>
          <cell r="G16">
            <v>522.59</v>
          </cell>
        </row>
        <row r="17">
          <cell r="B17" t="str">
            <v>AWG</v>
          </cell>
          <cell r="C17">
            <v>1.79</v>
          </cell>
          <cell r="D17">
            <v>1.79</v>
          </cell>
          <cell r="E17">
            <v>1.79</v>
          </cell>
          <cell r="F17">
            <v>1.79</v>
          </cell>
          <cell r="G17">
            <v>1.79</v>
          </cell>
        </row>
        <row r="18">
          <cell r="B18" t="str">
            <v>AUD</v>
          </cell>
          <cell r="C18">
            <v>1.38469</v>
          </cell>
          <cell r="D18">
            <v>1.2795799999999999</v>
          </cell>
          <cell r="E18">
            <v>1.41659</v>
          </cell>
          <cell r="F18">
            <v>1.4238</v>
          </cell>
          <cell r="G18">
            <v>1.29541</v>
          </cell>
        </row>
        <row r="19">
          <cell r="B19" t="str">
            <v>EUR</v>
          </cell>
          <cell r="C19">
            <v>0.94867699999999999</v>
          </cell>
          <cell r="D19">
            <v>0.83382000000000001</v>
          </cell>
          <cell r="E19">
            <v>0.87336199999999997</v>
          </cell>
          <cell r="F19">
            <v>0.89015500000000003</v>
          </cell>
          <cell r="G19">
            <v>0.81493000000000004</v>
          </cell>
        </row>
        <row r="20">
          <cell r="B20" t="str">
            <v>AZN</v>
          </cell>
          <cell r="C20">
            <v>1.7706999999999999</v>
          </cell>
          <cell r="D20">
            <v>1.7000999999999999</v>
          </cell>
          <cell r="E20">
            <v>1.7</v>
          </cell>
          <cell r="F20">
            <v>1.7</v>
          </cell>
          <cell r="G20">
            <v>1.7</v>
          </cell>
        </row>
        <row r="21">
          <cell r="B21" t="str">
            <v>BSD</v>
          </cell>
          <cell r="C21">
            <v>1</v>
          </cell>
          <cell r="D21">
            <v>1</v>
          </cell>
          <cell r="E21">
            <v>1</v>
          </cell>
          <cell r="F21">
            <v>1</v>
          </cell>
          <cell r="G21">
            <v>1</v>
          </cell>
        </row>
        <row r="22">
          <cell r="B22" t="str">
            <v>BHD</v>
          </cell>
          <cell r="C22">
            <v>0.376</v>
          </cell>
          <cell r="D22">
            <v>0.376</v>
          </cell>
          <cell r="E22">
            <v>0.376</v>
          </cell>
          <cell r="F22">
            <v>0.376</v>
          </cell>
          <cell r="G22">
            <v>0.376</v>
          </cell>
        </row>
        <row r="23">
          <cell r="B23" t="str">
            <v>BDT</v>
          </cell>
          <cell r="C23">
            <v>78.702200000000005</v>
          </cell>
          <cell r="D23">
            <v>82.7</v>
          </cell>
          <cell r="E23">
            <v>83.9</v>
          </cell>
          <cell r="F23">
            <v>84.9</v>
          </cell>
          <cell r="G23">
            <v>84.8</v>
          </cell>
        </row>
        <row r="24">
          <cell r="B24" t="str">
            <v>BBD</v>
          </cell>
          <cell r="C24">
            <v>2</v>
          </cell>
          <cell r="D24">
            <v>2</v>
          </cell>
          <cell r="E24">
            <v>2</v>
          </cell>
          <cell r="F24">
            <v>2</v>
          </cell>
          <cell r="G24">
            <v>2</v>
          </cell>
        </row>
        <row r="25">
          <cell r="B25" t="str">
            <v>BYN</v>
          </cell>
          <cell r="C25">
            <v>1.9584999999999999</v>
          </cell>
          <cell r="D25">
            <v>1.9726999999999999</v>
          </cell>
          <cell r="E25">
            <v>2.1598000000000002</v>
          </cell>
          <cell r="F25">
            <v>2.1036000000000001</v>
          </cell>
          <cell r="G25">
            <v>2.5789</v>
          </cell>
        </row>
        <row r="26">
          <cell r="B26" t="str">
            <v>EUR</v>
          </cell>
          <cell r="C26">
            <v>0.94867699999999999</v>
          </cell>
          <cell r="D26">
            <v>0.83382000000000001</v>
          </cell>
          <cell r="E26">
            <v>0.87336199999999997</v>
          </cell>
          <cell r="F26">
            <v>0.89015500000000003</v>
          </cell>
          <cell r="G26">
            <v>0.81493000000000004</v>
          </cell>
        </row>
        <row r="27">
          <cell r="B27" t="str">
            <v>BZD</v>
          </cell>
          <cell r="C27">
            <v>2</v>
          </cell>
          <cell r="D27">
            <v>2</v>
          </cell>
          <cell r="E27">
            <v>2</v>
          </cell>
          <cell r="F27">
            <v>2</v>
          </cell>
          <cell r="G27">
            <v>2</v>
          </cell>
        </row>
        <row r="28">
          <cell r="B28" t="str">
            <v>XOF</v>
          </cell>
          <cell r="C28">
            <v>622.29100000000005</v>
          </cell>
          <cell r="D28">
            <v>546.95000000000005</v>
          </cell>
          <cell r="E28">
            <v>572.88800000000003</v>
          </cell>
          <cell r="F28">
            <v>583.90300000000002</v>
          </cell>
          <cell r="G28">
            <v>534.55899999999997</v>
          </cell>
        </row>
        <row r="29">
          <cell r="B29" t="str">
            <v>BTN</v>
          </cell>
          <cell r="C29">
            <v>67.954700000000003</v>
          </cell>
          <cell r="D29">
            <v>63.927300000000002</v>
          </cell>
          <cell r="E29">
            <v>69.792299999999997</v>
          </cell>
          <cell r="F29">
            <v>71.274000000000001</v>
          </cell>
          <cell r="G29">
            <v>73.053600000000003</v>
          </cell>
        </row>
        <row r="30">
          <cell r="B30" t="str">
            <v>BOB</v>
          </cell>
          <cell r="C30">
            <v>6.91</v>
          </cell>
          <cell r="D30">
            <v>6.91</v>
          </cell>
          <cell r="E30">
            <v>6.91</v>
          </cell>
          <cell r="F30">
            <v>6.91</v>
          </cell>
          <cell r="G30">
            <v>6.91</v>
          </cell>
        </row>
        <row r="31">
          <cell r="B31" t="str">
            <v>BAM</v>
          </cell>
          <cell r="C31">
            <v>1.87107</v>
          </cell>
          <cell r="D31">
            <v>1.63887</v>
          </cell>
          <cell r="E31">
            <v>1.7075499999999999</v>
          </cell>
          <cell r="F31">
            <v>1.7479899999999999</v>
          </cell>
          <cell r="G31">
            <v>1.59257</v>
          </cell>
        </row>
        <row r="32">
          <cell r="B32" t="str">
            <v>BWP</v>
          </cell>
          <cell r="C32">
            <v>10.6486</v>
          </cell>
          <cell r="D32">
            <v>9.8683999999999994</v>
          </cell>
          <cell r="E32">
            <v>10.7334</v>
          </cell>
          <cell r="F32">
            <v>10.6214</v>
          </cell>
          <cell r="G32">
            <v>10.789400000000001</v>
          </cell>
        </row>
        <row r="33">
          <cell r="B33" t="str">
            <v>BRL</v>
          </cell>
          <cell r="C33">
            <v>3.2544400000000002</v>
          </cell>
          <cell r="D33">
            <v>3.3126799999999998</v>
          </cell>
          <cell r="E33">
            <v>3.8812199999999999</v>
          </cell>
          <cell r="F33">
            <v>4.0196699999999996</v>
          </cell>
          <cell r="G33">
            <v>5.1939500000000001</v>
          </cell>
        </row>
        <row r="34">
          <cell r="B34" t="str">
            <v>BND</v>
          </cell>
          <cell r="C34">
            <v>1.4462999999999999</v>
          </cell>
          <cell r="D34">
            <v>1.3366</v>
          </cell>
          <cell r="E34">
            <v>1.3685</v>
          </cell>
          <cell r="F34">
            <v>1.3498000000000001</v>
          </cell>
          <cell r="G34">
            <v>1.3351999999999999</v>
          </cell>
        </row>
        <row r="35">
          <cell r="B35" t="str">
            <v>BGN</v>
          </cell>
          <cell r="C35">
            <v>1.8554200000000001</v>
          </cell>
          <cell r="D35">
            <v>1.63079</v>
          </cell>
          <cell r="E35">
            <v>1.7081200000000001</v>
          </cell>
          <cell r="F35">
            <v>1.7409699999999999</v>
          </cell>
          <cell r="G35">
            <v>1.5938399999999999</v>
          </cell>
        </row>
        <row r="36">
          <cell r="B36" t="str">
            <v>XOF</v>
          </cell>
          <cell r="C36">
            <v>622.29100000000005</v>
          </cell>
          <cell r="D36">
            <v>546.95000000000005</v>
          </cell>
          <cell r="E36">
            <v>572.88800000000003</v>
          </cell>
          <cell r="F36">
            <v>583.90300000000002</v>
          </cell>
          <cell r="G36">
            <v>534.55899999999997</v>
          </cell>
        </row>
        <row r="37">
          <cell r="B37" t="str">
            <v>BIF</v>
          </cell>
          <cell r="C37">
            <v>1688.59</v>
          </cell>
          <cell r="D37">
            <v>1766.7</v>
          </cell>
          <cell r="E37">
            <v>1808.27</v>
          </cell>
          <cell r="F37">
            <v>1881.6</v>
          </cell>
          <cell r="G37">
            <v>1946.4</v>
          </cell>
        </row>
        <row r="38">
          <cell r="B38" t="str">
            <v>KHR</v>
          </cell>
          <cell r="C38">
            <v>4044.5</v>
          </cell>
          <cell r="D38">
            <v>4041.5</v>
          </cell>
          <cell r="E38">
            <v>4033</v>
          </cell>
          <cell r="F38">
            <v>4084</v>
          </cell>
          <cell r="G38">
            <v>4076.5</v>
          </cell>
        </row>
        <row r="39">
          <cell r="B39" t="str">
            <v>XAF</v>
          </cell>
          <cell r="C39">
            <v>622.29100000000005</v>
          </cell>
          <cell r="D39">
            <v>546.95000000000005</v>
          </cell>
          <cell r="E39">
            <v>572.88800000000003</v>
          </cell>
          <cell r="F39">
            <v>583.90300000000002</v>
          </cell>
          <cell r="G39">
            <v>534.55899999999997</v>
          </cell>
        </row>
        <row r="40">
          <cell r="B40" t="str">
            <v>CAD</v>
          </cell>
          <cell r="C40">
            <v>1.34598</v>
          </cell>
          <cell r="D40">
            <v>1.2539800000000001</v>
          </cell>
          <cell r="E40">
            <v>1.3628800000000001</v>
          </cell>
          <cell r="F40">
            <v>1.29945</v>
          </cell>
          <cell r="G40">
            <v>1.2739799999999999</v>
          </cell>
        </row>
        <row r="41">
          <cell r="B41" t="str">
            <v>CVE</v>
          </cell>
          <cell r="C41">
            <v>105.49</v>
          </cell>
          <cell r="D41">
            <v>92.396000000000001</v>
          </cell>
          <cell r="E41">
            <v>96.268000000000001</v>
          </cell>
          <cell r="F41">
            <v>98.548000000000002</v>
          </cell>
          <cell r="G41" t="str">
            <v>...</v>
          </cell>
        </row>
        <row r="42">
          <cell r="B42" t="str">
            <v>KYD</v>
          </cell>
          <cell r="C42">
            <v>1.2</v>
          </cell>
          <cell r="D42">
            <v>1.2</v>
          </cell>
          <cell r="E42">
            <v>1.2</v>
          </cell>
          <cell r="F42">
            <v>1.2</v>
          </cell>
          <cell r="G42">
            <v>1.2</v>
          </cell>
        </row>
        <row r="43">
          <cell r="B43" t="str">
            <v>XAF</v>
          </cell>
          <cell r="C43">
            <v>622.29100000000005</v>
          </cell>
          <cell r="D43">
            <v>546.95000000000005</v>
          </cell>
          <cell r="E43">
            <v>572.88800000000003</v>
          </cell>
          <cell r="F43">
            <v>583.90300000000002</v>
          </cell>
          <cell r="G43">
            <v>534.55899999999997</v>
          </cell>
        </row>
        <row r="44">
          <cell r="B44" t="str">
            <v>XAF</v>
          </cell>
          <cell r="C44">
            <v>622.29100000000005</v>
          </cell>
          <cell r="D44">
            <v>546.95000000000005</v>
          </cell>
          <cell r="E44">
            <v>572.88800000000003</v>
          </cell>
          <cell r="F44">
            <v>583.90300000000002</v>
          </cell>
          <cell r="G44">
            <v>534.55899999999997</v>
          </cell>
        </row>
        <row r="45">
          <cell r="B45" t="str">
            <v>CLP</v>
          </cell>
          <cell r="C45">
            <v>667.29</v>
          </cell>
          <cell r="D45">
            <v>615.22</v>
          </cell>
          <cell r="E45">
            <v>695.69</v>
          </cell>
          <cell r="F45">
            <v>744.62</v>
          </cell>
          <cell r="G45">
            <v>711.24</v>
          </cell>
        </row>
        <row r="46">
          <cell r="B46" t="str">
            <v>CNY</v>
          </cell>
          <cell r="C46">
            <v>6.9444999999999997</v>
          </cell>
          <cell r="D46">
            <v>6.50746</v>
          </cell>
          <cell r="E46">
            <v>6.8778199999999998</v>
          </cell>
          <cell r="F46">
            <v>6.9614599999999998</v>
          </cell>
          <cell r="G46">
            <v>6.5377700000000001</v>
          </cell>
        </row>
        <row r="47">
          <cell r="B47" t="str">
            <v>TWD</v>
          </cell>
          <cell r="C47">
            <v>32.422899999999998</v>
          </cell>
          <cell r="D47">
            <v>29.654</v>
          </cell>
          <cell r="E47">
            <v>30.620999999999999</v>
          </cell>
          <cell r="F47">
            <v>29.913699999999999</v>
          </cell>
          <cell r="G47">
            <v>28.097999999999999</v>
          </cell>
        </row>
        <row r="48">
          <cell r="B48" t="str">
            <v>COP</v>
          </cell>
          <cell r="C48">
            <v>3000.71</v>
          </cell>
          <cell r="D48">
            <v>2984</v>
          </cell>
          <cell r="E48">
            <v>3249.75</v>
          </cell>
          <cell r="F48">
            <v>3277.14</v>
          </cell>
          <cell r="G48">
            <v>3432.5</v>
          </cell>
        </row>
        <row r="49">
          <cell r="B49" t="str">
            <v>KMF</v>
          </cell>
          <cell r="C49">
            <v>466.71800000000002</v>
          </cell>
          <cell r="D49">
            <v>410.21199999999999</v>
          </cell>
          <cell r="E49">
            <v>429.666</v>
          </cell>
          <cell r="F49">
            <v>437.92700000000002</v>
          </cell>
          <cell r="G49">
            <v>400.91899999999998</v>
          </cell>
        </row>
        <row r="50">
          <cell r="B50" t="str">
            <v>XAF</v>
          </cell>
          <cell r="C50">
            <v>622.29100000000005</v>
          </cell>
          <cell r="D50">
            <v>546.95000000000005</v>
          </cell>
          <cell r="E50">
            <v>572.88800000000003</v>
          </cell>
          <cell r="F50">
            <v>583.90300000000002</v>
          </cell>
          <cell r="G50">
            <v>534.55899999999997</v>
          </cell>
        </row>
        <row r="51">
          <cell r="B51" t="str">
            <v>CDF</v>
          </cell>
          <cell r="C51">
            <v>1215.5899999999999</v>
          </cell>
          <cell r="D51">
            <v>1592.19</v>
          </cell>
          <cell r="E51">
            <v>1635.62</v>
          </cell>
          <cell r="F51">
            <v>1672.95</v>
          </cell>
          <cell r="G51">
            <v>1971.81</v>
          </cell>
        </row>
        <row r="52">
          <cell r="B52" t="str">
            <v>CRC</v>
          </cell>
          <cell r="C52">
            <v>554.64</v>
          </cell>
          <cell r="D52">
            <v>569.49</v>
          </cell>
          <cell r="E52">
            <v>608.07000000000005</v>
          </cell>
          <cell r="F52">
            <v>573.29</v>
          </cell>
          <cell r="G52">
            <v>613.91499999999996</v>
          </cell>
        </row>
        <row r="53">
          <cell r="B53" t="str">
            <v>XOF</v>
          </cell>
          <cell r="C53">
            <v>622.29100000000005</v>
          </cell>
          <cell r="D53">
            <v>546.95000000000005</v>
          </cell>
          <cell r="E53">
            <v>572.88800000000003</v>
          </cell>
          <cell r="F53">
            <v>583.90300000000002</v>
          </cell>
          <cell r="G53">
            <v>534.55899999999997</v>
          </cell>
        </row>
        <row r="54">
          <cell r="B54" t="str">
            <v>HRK</v>
          </cell>
          <cell r="C54">
            <v>7.17171</v>
          </cell>
          <cell r="D54">
            <v>6.2036199999999999</v>
          </cell>
          <cell r="E54">
            <v>6.4737999999999998</v>
          </cell>
          <cell r="F54">
            <v>6.6223099999999997</v>
          </cell>
          <cell r="G54">
            <v>6.1542700000000004</v>
          </cell>
        </row>
        <row r="55">
          <cell r="B55" t="str">
            <v>EUR</v>
          </cell>
          <cell r="C55">
            <v>0.94867699999999999</v>
          </cell>
          <cell r="D55">
            <v>0.83382000000000001</v>
          </cell>
          <cell r="E55">
            <v>0.87336199999999997</v>
          </cell>
          <cell r="F55">
            <v>0.89015500000000003</v>
          </cell>
          <cell r="G55">
            <v>0.81493000000000004</v>
          </cell>
        </row>
        <row r="56">
          <cell r="B56" t="str">
            <v>CZK</v>
          </cell>
          <cell r="C56">
            <v>25.6342</v>
          </cell>
          <cell r="D56">
            <v>21.291599999999999</v>
          </cell>
          <cell r="E56">
            <v>22.4664</v>
          </cell>
          <cell r="F56">
            <v>22.617100000000001</v>
          </cell>
          <cell r="G56">
            <v>21.385400000000001</v>
          </cell>
        </row>
        <row r="57">
          <cell r="B57" t="str">
            <v>DKK</v>
          </cell>
          <cell r="C57">
            <v>7.0528399999999998</v>
          </cell>
          <cell r="D57">
            <v>6.2077</v>
          </cell>
          <cell r="E57">
            <v>6.5216599999999998</v>
          </cell>
          <cell r="F57">
            <v>6.6507899999999998</v>
          </cell>
          <cell r="G57">
            <v>6.0638100000000001</v>
          </cell>
        </row>
        <row r="58">
          <cell r="B58" t="str">
            <v>DJF</v>
          </cell>
          <cell r="C58">
            <v>177.721</v>
          </cell>
          <cell r="D58">
            <v>177.721</v>
          </cell>
          <cell r="E58">
            <v>177.721</v>
          </cell>
          <cell r="F58">
            <v>177.721</v>
          </cell>
          <cell r="G58">
            <v>177.721</v>
          </cell>
        </row>
        <row r="59">
          <cell r="B59" t="str">
            <v>XCD</v>
          </cell>
          <cell r="C59">
            <v>2.7</v>
          </cell>
          <cell r="D59">
            <v>2.7</v>
          </cell>
          <cell r="E59">
            <v>2.7</v>
          </cell>
          <cell r="F59">
            <v>2.7</v>
          </cell>
          <cell r="G59">
            <v>2.7</v>
          </cell>
        </row>
        <row r="60">
          <cell r="B60" t="str">
            <v>DOP</v>
          </cell>
          <cell r="C60">
            <v>46.706200000000003</v>
          </cell>
          <cell r="D60">
            <v>48.299300000000002</v>
          </cell>
          <cell r="E60">
            <v>50.276200000000003</v>
          </cell>
          <cell r="F60">
            <v>52.960099999999997</v>
          </cell>
          <cell r="G60">
            <v>58.325899999999997</v>
          </cell>
        </row>
        <row r="61">
          <cell r="B61" t="str">
            <v>EGP</v>
          </cell>
          <cell r="C61">
            <v>18.125</v>
          </cell>
          <cell r="D61">
            <v>17.680800000000001</v>
          </cell>
          <cell r="E61">
            <v>17.869299999999999</v>
          </cell>
          <cell r="F61">
            <v>15.9931</v>
          </cell>
          <cell r="G61" t="str">
            <v>...</v>
          </cell>
        </row>
        <row r="62">
          <cell r="B62" t="str">
            <v>SVC</v>
          </cell>
          <cell r="C62">
            <v>8.75</v>
          </cell>
          <cell r="D62">
            <v>8.75</v>
          </cell>
          <cell r="E62" t="str">
            <v>...</v>
          </cell>
          <cell r="F62" t="str">
            <v>...</v>
          </cell>
          <cell r="G62" t="str">
            <v>...</v>
          </cell>
        </row>
        <row r="63">
          <cell r="B63" t="str">
            <v>XAF</v>
          </cell>
          <cell r="C63">
            <v>622.29100000000005</v>
          </cell>
          <cell r="D63">
            <v>546.95000000000005</v>
          </cell>
          <cell r="E63">
            <v>572.88800000000003</v>
          </cell>
          <cell r="F63">
            <v>583.90300000000002</v>
          </cell>
          <cell r="G63">
            <v>534.55899999999997</v>
          </cell>
        </row>
        <row r="64">
          <cell r="B64" t="str">
            <v>ERN</v>
          </cell>
          <cell r="C64">
            <v>15.074999999999999</v>
          </cell>
          <cell r="D64">
            <v>15.074999999999999</v>
          </cell>
          <cell r="E64">
            <v>15.074999999999999</v>
          </cell>
          <cell r="F64">
            <v>15.074999999999999</v>
          </cell>
          <cell r="G64">
            <v>15.074999999999999</v>
          </cell>
        </row>
        <row r="65">
          <cell r="B65" t="str">
            <v>EUR</v>
          </cell>
          <cell r="C65">
            <v>0.94867699999999999</v>
          </cell>
          <cell r="D65">
            <v>0.83382000000000001</v>
          </cell>
          <cell r="E65">
            <v>0.87336199999999997</v>
          </cell>
          <cell r="F65">
            <v>0.89015500000000003</v>
          </cell>
          <cell r="G65">
            <v>0.81493000000000004</v>
          </cell>
        </row>
        <row r="66">
          <cell r="B66" t="str">
            <v>SZL</v>
          </cell>
          <cell r="C66">
            <v>13.6845</v>
          </cell>
          <cell r="D66">
            <v>12.315300000000001</v>
          </cell>
          <cell r="E66">
            <v>14.3767</v>
          </cell>
          <cell r="F66">
            <v>14.025499999999999</v>
          </cell>
          <cell r="G66">
            <v>14.6859</v>
          </cell>
        </row>
        <row r="67">
          <cell r="B67" t="str">
            <v>ETB</v>
          </cell>
          <cell r="C67">
            <v>22.410399999999999</v>
          </cell>
          <cell r="D67">
            <v>27.205100000000002</v>
          </cell>
          <cell r="E67">
            <v>28.0398</v>
          </cell>
          <cell r="F67">
            <v>31.804099999999998</v>
          </cell>
          <cell r="G67" t="str">
            <v>...</v>
          </cell>
        </row>
        <row r="68">
          <cell r="B68" t="str">
            <v>EUR</v>
          </cell>
          <cell r="C68">
            <v>0.94867699999999999</v>
          </cell>
          <cell r="D68">
            <v>0.83382000000000001</v>
          </cell>
          <cell r="E68">
            <v>0.87336199999999997</v>
          </cell>
          <cell r="F68">
            <v>0.89015500000000003</v>
          </cell>
          <cell r="G68">
            <v>0.81493000000000004</v>
          </cell>
        </row>
        <row r="69">
          <cell r="B69" t="str">
            <v>FJD</v>
          </cell>
          <cell r="C69">
            <v>2.1299000000000001</v>
          </cell>
          <cell r="D69">
            <v>2.0516999999999999</v>
          </cell>
          <cell r="E69">
            <v>2.1417999999999999</v>
          </cell>
          <cell r="F69">
            <v>2.1444999999999999</v>
          </cell>
          <cell r="G69">
            <v>2.0392000000000001</v>
          </cell>
        </row>
        <row r="70">
          <cell r="B70" t="str">
            <v>EUR</v>
          </cell>
          <cell r="C70">
            <v>0.94867699999999999</v>
          </cell>
          <cell r="D70">
            <v>0.83382000000000001</v>
          </cell>
          <cell r="E70">
            <v>0.87336199999999997</v>
          </cell>
          <cell r="F70">
            <v>0.89015500000000003</v>
          </cell>
          <cell r="G70">
            <v>0.81493000000000004</v>
          </cell>
        </row>
        <row r="71">
          <cell r="B71" t="str">
            <v>EUR</v>
          </cell>
          <cell r="C71">
            <v>0.94867699999999999</v>
          </cell>
          <cell r="D71">
            <v>0.83382000000000001</v>
          </cell>
          <cell r="E71">
            <v>0.87336199999999997</v>
          </cell>
          <cell r="F71">
            <v>0.89015500000000003</v>
          </cell>
          <cell r="G71">
            <v>0.81493000000000004</v>
          </cell>
        </row>
        <row r="72">
          <cell r="B72" t="str">
            <v>XAF</v>
          </cell>
          <cell r="C72">
            <v>622.29100000000005</v>
          </cell>
          <cell r="D72">
            <v>546.95000000000005</v>
          </cell>
          <cell r="E72">
            <v>572.88800000000003</v>
          </cell>
          <cell r="F72">
            <v>583.90300000000002</v>
          </cell>
          <cell r="G72">
            <v>534.55899999999997</v>
          </cell>
        </row>
        <row r="73">
          <cell r="B73" t="str">
            <v>GMD</v>
          </cell>
          <cell r="C73">
            <v>43.89</v>
          </cell>
          <cell r="D73">
            <v>47.622700000000002</v>
          </cell>
          <cell r="E73">
            <v>49.48</v>
          </cell>
          <cell r="F73">
            <v>51.1</v>
          </cell>
          <cell r="G73">
            <v>51.64</v>
          </cell>
        </row>
        <row r="74">
          <cell r="B74" t="str">
            <v>GEL</v>
          </cell>
          <cell r="C74">
            <v>2.6467999999999998</v>
          </cell>
          <cell r="D74">
            <v>2.5922000000000001</v>
          </cell>
          <cell r="E74">
            <v>2.6766000000000001</v>
          </cell>
          <cell r="F74">
            <v>2.8677000000000001</v>
          </cell>
          <cell r="G74">
            <v>3.2766000000000002</v>
          </cell>
        </row>
        <row r="75">
          <cell r="B75" t="str">
            <v>EUR</v>
          </cell>
          <cell r="C75">
            <v>0.94867699999999999</v>
          </cell>
          <cell r="D75">
            <v>0.83382000000000001</v>
          </cell>
          <cell r="E75">
            <v>0.87336199999999997</v>
          </cell>
          <cell r="F75">
            <v>0.89015500000000003</v>
          </cell>
          <cell r="G75">
            <v>0.81493000000000004</v>
          </cell>
        </row>
        <row r="76">
          <cell r="B76" t="str">
            <v>GHS</v>
          </cell>
          <cell r="C76">
            <v>4.2001999999999997</v>
          </cell>
          <cell r="D76">
            <v>4.4157000000000002</v>
          </cell>
          <cell r="E76">
            <v>4.82</v>
          </cell>
          <cell r="F76">
            <v>5.5336999999999996</v>
          </cell>
          <cell r="G76">
            <v>5.7602000000000002</v>
          </cell>
        </row>
        <row r="77">
          <cell r="B77" t="str">
            <v>EUR</v>
          </cell>
          <cell r="C77">
            <v>0.94867699999999999</v>
          </cell>
          <cell r="D77">
            <v>0.83382000000000001</v>
          </cell>
          <cell r="E77">
            <v>0.87336199999999997</v>
          </cell>
          <cell r="F77">
            <v>0.89015500000000003</v>
          </cell>
          <cell r="G77">
            <v>0.81493000000000004</v>
          </cell>
        </row>
        <row r="78">
          <cell r="B78" t="str">
            <v>XCD</v>
          </cell>
          <cell r="C78">
            <v>2.7</v>
          </cell>
          <cell r="D78">
            <v>2.7</v>
          </cell>
          <cell r="E78">
            <v>2.7</v>
          </cell>
          <cell r="F78">
            <v>2.7</v>
          </cell>
          <cell r="G78">
            <v>2.7</v>
          </cell>
        </row>
        <row r="79">
          <cell r="B79" t="str">
            <v>GTQ</v>
          </cell>
          <cell r="C79">
            <v>7.5494700000000003</v>
          </cell>
          <cell r="D79">
            <v>7.3437599999999996</v>
          </cell>
          <cell r="E79">
            <v>7.7318199999999999</v>
          </cell>
          <cell r="F79">
            <v>7.70085</v>
          </cell>
          <cell r="G79">
            <v>7.7954400000000001</v>
          </cell>
        </row>
        <row r="80">
          <cell r="B80" t="str">
            <v>GNF</v>
          </cell>
          <cell r="C80">
            <v>9225.31</v>
          </cell>
          <cell r="D80">
            <v>9006.36</v>
          </cell>
          <cell r="E80">
            <v>9084.7999999999993</v>
          </cell>
          <cell r="F80">
            <v>9400.82</v>
          </cell>
          <cell r="G80" t="str">
            <v>...</v>
          </cell>
        </row>
        <row r="81">
          <cell r="B81" t="str">
            <v>XOF</v>
          </cell>
          <cell r="C81">
            <v>622.29100000000005</v>
          </cell>
          <cell r="D81">
            <v>546.95000000000005</v>
          </cell>
          <cell r="E81" t="str">
            <v>...</v>
          </cell>
          <cell r="F81" t="str">
            <v>...</v>
          </cell>
          <cell r="G81" t="str">
            <v>...</v>
          </cell>
        </row>
        <row r="82">
          <cell r="B82" t="str">
            <v>GYD</v>
          </cell>
          <cell r="C82">
            <v>206.5</v>
          </cell>
          <cell r="D82">
            <v>206.5</v>
          </cell>
          <cell r="E82">
            <v>208.5</v>
          </cell>
          <cell r="F82">
            <v>208.5</v>
          </cell>
          <cell r="G82">
            <v>208.5</v>
          </cell>
        </row>
        <row r="83">
          <cell r="B83" t="str">
            <v>HTG</v>
          </cell>
          <cell r="C83">
            <v>67.394400000000005</v>
          </cell>
          <cell r="D83">
            <v>63.687100000000001</v>
          </cell>
          <cell r="E83">
            <v>77.188100000000006</v>
          </cell>
          <cell r="F83">
            <v>91.984200000000001</v>
          </cell>
          <cell r="G83" t="str">
            <v>...</v>
          </cell>
        </row>
        <row r="84">
          <cell r="B84" t="str">
            <v>HNL</v>
          </cell>
          <cell r="C84">
            <v>23.5029</v>
          </cell>
          <cell r="D84">
            <v>23.587900000000001</v>
          </cell>
          <cell r="E84">
            <v>24.338799999999999</v>
          </cell>
          <cell r="F84">
            <v>24.635000000000002</v>
          </cell>
          <cell r="G84">
            <v>24.114100000000001</v>
          </cell>
        </row>
        <row r="85">
          <cell r="B85" t="str">
            <v>HKD</v>
          </cell>
          <cell r="C85">
            <v>7.7555300000000003</v>
          </cell>
          <cell r="D85">
            <v>7.8145600000000002</v>
          </cell>
          <cell r="E85">
            <v>7.83188</v>
          </cell>
          <cell r="F85">
            <v>7.7864500000000003</v>
          </cell>
          <cell r="G85">
            <v>7.7534000000000001</v>
          </cell>
        </row>
        <row r="86">
          <cell r="B86" t="str">
            <v>HUF</v>
          </cell>
          <cell r="C86">
            <v>293.928</v>
          </cell>
          <cell r="D86">
            <v>258.75900000000001</v>
          </cell>
          <cell r="E86">
            <v>280.33199999999999</v>
          </cell>
          <cell r="F86">
            <v>294.22300000000001</v>
          </cell>
          <cell r="G86">
            <v>296.54500000000002</v>
          </cell>
        </row>
        <row r="87">
          <cell r="B87" t="str">
            <v>ISK</v>
          </cell>
          <cell r="C87">
            <v>112.82</v>
          </cell>
          <cell r="D87">
            <v>104.42</v>
          </cell>
          <cell r="E87">
            <v>116.33</v>
          </cell>
          <cell r="F87">
            <v>121.1</v>
          </cell>
          <cell r="G87">
            <v>127.21</v>
          </cell>
        </row>
        <row r="88">
          <cell r="B88" t="str">
            <v>INR</v>
          </cell>
          <cell r="C88">
            <v>67.9191</v>
          </cell>
          <cell r="D88">
            <v>63.8752</v>
          </cell>
          <cell r="E88">
            <v>69.632999999999996</v>
          </cell>
          <cell r="F88">
            <v>71.378900000000002</v>
          </cell>
          <cell r="G88">
            <v>73.066999999999993</v>
          </cell>
        </row>
        <row r="89">
          <cell r="B89" t="str">
            <v>IDR</v>
          </cell>
          <cell r="C89">
            <v>13446</v>
          </cell>
          <cell r="D89">
            <v>13540.5</v>
          </cell>
          <cell r="E89">
            <v>14410.5</v>
          </cell>
          <cell r="F89">
            <v>13882.5</v>
          </cell>
          <cell r="G89">
            <v>14050</v>
          </cell>
        </row>
        <row r="90">
          <cell r="B90" t="str">
            <v>IRR</v>
          </cell>
          <cell r="C90">
            <v>32376</v>
          </cell>
          <cell r="D90">
            <v>36074</v>
          </cell>
          <cell r="E90">
            <v>42000</v>
          </cell>
          <cell r="F90">
            <v>42000</v>
          </cell>
          <cell r="G90">
            <v>42000</v>
          </cell>
        </row>
        <row r="91">
          <cell r="B91" t="str">
            <v>IQD</v>
          </cell>
          <cell r="C91">
            <v>1182</v>
          </cell>
          <cell r="D91">
            <v>1184</v>
          </cell>
          <cell r="E91">
            <v>1182</v>
          </cell>
          <cell r="F91">
            <v>1182</v>
          </cell>
          <cell r="G91" t="str">
            <v>...</v>
          </cell>
        </row>
        <row r="92">
          <cell r="B92" t="str">
            <v>EUR</v>
          </cell>
          <cell r="C92">
            <v>0.94867699999999999</v>
          </cell>
          <cell r="D92">
            <v>0.83382000000000001</v>
          </cell>
          <cell r="E92">
            <v>0.87336199999999997</v>
          </cell>
          <cell r="F92">
            <v>0.89015500000000003</v>
          </cell>
          <cell r="G92">
            <v>0.81493000000000004</v>
          </cell>
        </row>
        <row r="93">
          <cell r="B93" t="str">
            <v>ILS</v>
          </cell>
          <cell r="C93">
            <v>3.83996</v>
          </cell>
          <cell r="D93">
            <v>3.4716100000000001</v>
          </cell>
          <cell r="E93">
            <v>3.7530100000000002</v>
          </cell>
          <cell r="F93">
            <v>3.4578099999999998</v>
          </cell>
          <cell r="G93">
            <v>3.2146499999999998</v>
          </cell>
        </row>
        <row r="94">
          <cell r="B94" t="str">
            <v>EUR</v>
          </cell>
          <cell r="C94">
            <v>0.94867699999999999</v>
          </cell>
          <cell r="D94">
            <v>0.83382000000000001</v>
          </cell>
          <cell r="E94">
            <v>0.87336199999999997</v>
          </cell>
          <cell r="F94">
            <v>0.89015500000000003</v>
          </cell>
          <cell r="G94">
            <v>0.81493000000000004</v>
          </cell>
        </row>
        <row r="95">
          <cell r="B95" t="str">
            <v>JMD</v>
          </cell>
          <cell r="C95">
            <v>127.819</v>
          </cell>
          <cell r="D95">
            <v>124.304</v>
          </cell>
          <cell r="E95">
            <v>126.80500000000001</v>
          </cell>
          <cell r="F95">
            <v>131.17699999999999</v>
          </cell>
          <cell r="G95">
            <v>141.709</v>
          </cell>
        </row>
        <row r="96">
          <cell r="B96" t="str">
            <v>JPY</v>
          </cell>
          <cell r="C96">
            <v>117.06699999999999</v>
          </cell>
          <cell r="D96">
            <v>112.574</v>
          </cell>
          <cell r="E96">
            <v>109.913</v>
          </cell>
          <cell r="F96">
            <v>108.545</v>
          </cell>
          <cell r="G96">
            <v>103.08</v>
          </cell>
        </row>
        <row r="97">
          <cell r="B97" t="str">
            <v>JOD</v>
          </cell>
          <cell r="C97">
            <v>0.71</v>
          </cell>
          <cell r="D97">
            <v>0.71</v>
          </cell>
          <cell r="E97">
            <v>0.71</v>
          </cell>
          <cell r="F97">
            <v>0.71</v>
          </cell>
          <cell r="G97">
            <v>0.71</v>
          </cell>
        </row>
        <row r="98">
          <cell r="B98" t="str">
            <v>KZT</v>
          </cell>
          <cell r="C98">
            <v>333.29</v>
          </cell>
          <cell r="D98">
            <v>332.33</v>
          </cell>
          <cell r="E98">
            <v>380.44</v>
          </cell>
          <cell r="F98">
            <v>382.59</v>
          </cell>
          <cell r="G98">
            <v>420.91</v>
          </cell>
        </row>
        <row r="99">
          <cell r="B99" t="str">
            <v>KES</v>
          </cell>
          <cell r="C99">
            <v>102.49</v>
          </cell>
          <cell r="D99">
            <v>103.232</v>
          </cell>
          <cell r="E99">
            <v>101.846</v>
          </cell>
          <cell r="F99">
            <v>101.336</v>
          </cell>
          <cell r="G99">
            <v>109.172</v>
          </cell>
        </row>
        <row r="100">
          <cell r="B100" t="str">
            <v>AUD</v>
          </cell>
          <cell r="C100">
            <v>1.38198</v>
          </cell>
          <cell r="D100">
            <v>1.2820499999999999</v>
          </cell>
          <cell r="E100">
            <v>1.41683</v>
          </cell>
          <cell r="F100">
            <v>1.4273499999999999</v>
          </cell>
          <cell r="G100">
            <v>1.29836</v>
          </cell>
        </row>
        <row r="101">
          <cell r="B101" t="str">
            <v>KRW</v>
          </cell>
          <cell r="C101">
            <v>1204.21</v>
          </cell>
          <cell r="D101">
            <v>1066.96</v>
          </cell>
          <cell r="E101">
            <v>1116.0999999999999</v>
          </cell>
          <cell r="F101">
            <v>1153.8900000000001</v>
          </cell>
          <cell r="G101">
            <v>1088.75</v>
          </cell>
        </row>
        <row r="102">
          <cell r="B102" t="str">
            <v>KWD</v>
          </cell>
          <cell r="C102">
            <v>0.30604999999999999</v>
          </cell>
          <cell r="D102">
            <v>0.30175000000000002</v>
          </cell>
          <cell r="E102">
            <v>0.30354999999999999</v>
          </cell>
          <cell r="F102">
            <v>0.30304999999999999</v>
          </cell>
          <cell r="G102">
            <v>0.30359999999999998</v>
          </cell>
        </row>
        <row r="103">
          <cell r="B103" t="str">
            <v>KGS</v>
          </cell>
          <cell r="C103">
            <v>69.230099999999993</v>
          </cell>
          <cell r="D103">
            <v>68.839500000000001</v>
          </cell>
          <cell r="E103">
            <v>69.849999999999994</v>
          </cell>
          <cell r="F103">
            <v>69.643900000000002</v>
          </cell>
          <cell r="G103">
            <v>82.649799999999999</v>
          </cell>
        </row>
        <row r="104">
          <cell r="B104" t="str">
            <v>LAK</v>
          </cell>
          <cell r="C104">
            <v>8184</v>
          </cell>
          <cell r="D104">
            <v>8293</v>
          </cell>
          <cell r="E104">
            <v>8530</v>
          </cell>
          <cell r="F104">
            <v>8861</v>
          </cell>
          <cell r="G104">
            <v>9274</v>
          </cell>
        </row>
        <row r="105">
          <cell r="B105" t="str">
            <v>EUR</v>
          </cell>
          <cell r="C105">
            <v>0.94867699999999999</v>
          </cell>
          <cell r="D105">
            <v>0.83382000000000001</v>
          </cell>
          <cell r="E105">
            <v>0.87336199999999997</v>
          </cell>
          <cell r="F105">
            <v>0.89015500000000003</v>
          </cell>
          <cell r="G105">
            <v>0.81493000000000004</v>
          </cell>
        </row>
        <row r="106">
          <cell r="B106" t="str">
            <v>LBP</v>
          </cell>
          <cell r="C106">
            <v>1507.5</v>
          </cell>
          <cell r="D106">
            <v>1507.5</v>
          </cell>
          <cell r="E106">
            <v>1507.5</v>
          </cell>
          <cell r="F106">
            <v>1507.5</v>
          </cell>
          <cell r="G106">
            <v>1507.5</v>
          </cell>
        </row>
        <row r="107">
          <cell r="B107" t="str">
            <v>LSL</v>
          </cell>
          <cell r="C107">
            <v>13.6845</v>
          </cell>
          <cell r="D107">
            <v>12.315300000000001</v>
          </cell>
          <cell r="E107">
            <v>14.3767</v>
          </cell>
          <cell r="F107">
            <v>14.025499999999999</v>
          </cell>
          <cell r="G107">
            <v>14.6859</v>
          </cell>
        </row>
        <row r="108">
          <cell r="B108" t="str">
            <v>LRD</v>
          </cell>
          <cell r="C108">
            <v>102.5</v>
          </cell>
          <cell r="D108">
            <v>125.45</v>
          </cell>
          <cell r="E108">
            <v>157.5564</v>
          </cell>
          <cell r="F108">
            <v>187.92679999999999</v>
          </cell>
          <cell r="G108" t="str">
            <v>...</v>
          </cell>
        </row>
        <row r="109">
          <cell r="B109" t="str">
            <v>LYD</v>
          </cell>
          <cell r="C109">
            <v>1.4374499999999999</v>
          </cell>
          <cell r="D109">
            <v>1.35612</v>
          </cell>
          <cell r="E109">
            <v>1.3910100000000001</v>
          </cell>
          <cell r="F109">
            <v>1.3963000000000001</v>
          </cell>
          <cell r="G109" t="str">
            <v>...</v>
          </cell>
        </row>
        <row r="110">
          <cell r="B110" t="str">
            <v>EUR</v>
          </cell>
          <cell r="C110">
            <v>0.94867699999999999</v>
          </cell>
          <cell r="D110">
            <v>0.83382000000000001</v>
          </cell>
          <cell r="E110">
            <v>0.87336199999999997</v>
          </cell>
          <cell r="F110">
            <v>0.89015500000000003</v>
          </cell>
          <cell r="G110">
            <v>0.81493000000000004</v>
          </cell>
        </row>
        <row r="111">
          <cell r="B111" t="str">
            <v>EUR</v>
          </cell>
          <cell r="C111">
            <v>0.94867699999999999</v>
          </cell>
          <cell r="D111">
            <v>0.83382000000000001</v>
          </cell>
          <cell r="E111">
            <v>0.87336199999999997</v>
          </cell>
          <cell r="F111">
            <v>0.89015500000000003</v>
          </cell>
          <cell r="G111">
            <v>0.81493000000000004</v>
          </cell>
        </row>
        <row r="112">
          <cell r="B112" t="str">
            <v>MOP</v>
          </cell>
          <cell r="C112">
            <v>7.9877000000000002</v>
          </cell>
          <cell r="D112">
            <v>8.0518000000000001</v>
          </cell>
          <cell r="E112">
            <v>8.0663999999999998</v>
          </cell>
          <cell r="F112">
            <v>8.0215999999999994</v>
          </cell>
          <cell r="G112">
            <v>7.9851999999999999</v>
          </cell>
        </row>
        <row r="113">
          <cell r="B113" t="str">
            <v>MGA</v>
          </cell>
          <cell r="C113">
            <v>3347.94</v>
          </cell>
          <cell r="D113">
            <v>3230.19</v>
          </cell>
          <cell r="E113">
            <v>3470.24</v>
          </cell>
          <cell r="F113">
            <v>3627.27</v>
          </cell>
          <cell r="G113">
            <v>3824.84</v>
          </cell>
        </row>
        <row r="114">
          <cell r="B114" t="str">
            <v>MWK</v>
          </cell>
          <cell r="C114">
            <v>728.62</v>
          </cell>
          <cell r="D114">
            <v>732.03</v>
          </cell>
          <cell r="E114">
            <v>733.69</v>
          </cell>
          <cell r="F114">
            <v>738.87300000000005</v>
          </cell>
          <cell r="G114" t="str">
            <v>...</v>
          </cell>
        </row>
        <row r="115">
          <cell r="B115" t="str">
            <v>MYR</v>
          </cell>
          <cell r="C115">
            <v>4.4860100000000003</v>
          </cell>
          <cell r="D115">
            <v>4.0470300000000003</v>
          </cell>
          <cell r="E115">
            <v>4.1324899999999998</v>
          </cell>
          <cell r="F115">
            <v>4.0905300000000002</v>
          </cell>
          <cell r="G115">
            <v>4.0208599999999999</v>
          </cell>
        </row>
        <row r="116">
          <cell r="B116" t="str">
            <v>MVR</v>
          </cell>
          <cell r="C116">
            <v>15.35</v>
          </cell>
          <cell r="D116">
            <v>15.41</v>
          </cell>
          <cell r="E116">
            <v>15.41</v>
          </cell>
          <cell r="F116">
            <v>15.38</v>
          </cell>
          <cell r="G116">
            <v>15.41</v>
          </cell>
        </row>
        <row r="117">
          <cell r="B117" t="str">
            <v>XOF</v>
          </cell>
          <cell r="C117">
            <v>622.29100000000005</v>
          </cell>
          <cell r="D117">
            <v>546.95000000000005</v>
          </cell>
          <cell r="E117">
            <v>572.88800000000003</v>
          </cell>
          <cell r="F117">
            <v>583.90300000000002</v>
          </cell>
          <cell r="G117">
            <v>534.55899999999997</v>
          </cell>
        </row>
        <row r="118">
          <cell r="B118" t="str">
            <v>EUR</v>
          </cell>
          <cell r="C118">
            <v>0.94867699999999999</v>
          </cell>
          <cell r="D118">
            <v>0.83382000000000001</v>
          </cell>
          <cell r="E118">
            <v>0.87336199999999997</v>
          </cell>
          <cell r="F118">
            <v>0.89015500000000003</v>
          </cell>
          <cell r="G118">
            <v>0.81493000000000004</v>
          </cell>
        </row>
        <row r="119">
          <cell r="B119" t="str">
            <v>MRO</v>
          </cell>
          <cell r="C119">
            <v>356.49</v>
          </cell>
          <cell r="D119">
            <v>353.48</v>
          </cell>
          <cell r="E119">
            <v>363.5</v>
          </cell>
          <cell r="F119">
            <v>373.2</v>
          </cell>
          <cell r="G119" t="str">
            <v>...</v>
          </cell>
        </row>
        <row r="120">
          <cell r="B120" t="str">
            <v>MUR</v>
          </cell>
          <cell r="C120">
            <v>36.010100000000001</v>
          </cell>
          <cell r="D120">
            <v>33.483800000000002</v>
          </cell>
          <cell r="E120">
            <v>34.26</v>
          </cell>
          <cell r="F120">
            <v>36.603200000000001</v>
          </cell>
          <cell r="G120">
            <v>39.592599999999997</v>
          </cell>
        </row>
        <row r="121">
          <cell r="B121" t="str">
            <v>MXN</v>
          </cell>
          <cell r="C121">
            <v>20.654499999999999</v>
          </cell>
          <cell r="D121">
            <v>19.729199999999999</v>
          </cell>
          <cell r="E121">
            <v>19.643799999999999</v>
          </cell>
          <cell r="F121">
            <v>18.889299999999999</v>
          </cell>
          <cell r="G121">
            <v>19.897300000000001</v>
          </cell>
        </row>
        <row r="122">
          <cell r="B122" t="str">
            <v>USD</v>
          </cell>
          <cell r="C122">
            <v>1</v>
          </cell>
          <cell r="D122">
            <v>1</v>
          </cell>
          <cell r="E122">
            <v>1</v>
          </cell>
          <cell r="F122">
            <v>1</v>
          </cell>
          <cell r="G122">
            <v>1</v>
          </cell>
        </row>
        <row r="123">
          <cell r="B123" t="str">
            <v>MDL</v>
          </cell>
          <cell r="C123">
            <v>19.981400000000001</v>
          </cell>
          <cell r="D123">
            <v>17.100200000000001</v>
          </cell>
          <cell r="E123">
            <v>17.142700000000001</v>
          </cell>
          <cell r="F123">
            <v>17.209299999999999</v>
          </cell>
          <cell r="G123">
            <v>17.214600000000001</v>
          </cell>
        </row>
        <row r="124">
          <cell r="B124" t="str">
            <v>MNT</v>
          </cell>
          <cell r="C124">
            <v>2489.5300000000002</v>
          </cell>
          <cell r="D124">
            <v>2427.13</v>
          </cell>
          <cell r="E124">
            <v>2643.69</v>
          </cell>
          <cell r="F124">
            <v>2734.33</v>
          </cell>
          <cell r="G124">
            <v>2849.89</v>
          </cell>
        </row>
        <row r="125">
          <cell r="B125" t="str">
            <v>EUR</v>
          </cell>
          <cell r="C125">
            <v>0.94867699999999999</v>
          </cell>
          <cell r="D125">
            <v>0.83382000000000001</v>
          </cell>
          <cell r="E125">
            <v>0.87336199999999997</v>
          </cell>
          <cell r="F125">
            <v>0.89015500000000003</v>
          </cell>
          <cell r="G125">
            <v>0.81493000000000004</v>
          </cell>
        </row>
        <row r="126">
          <cell r="B126" t="str">
            <v>XCD</v>
          </cell>
          <cell r="C126">
            <v>2.7</v>
          </cell>
          <cell r="D126">
            <v>2.7</v>
          </cell>
          <cell r="E126">
            <v>2.7</v>
          </cell>
          <cell r="F126">
            <v>2.7</v>
          </cell>
          <cell r="G126">
            <v>2.7</v>
          </cell>
        </row>
        <row r="127">
          <cell r="B127" t="str">
            <v>MAD</v>
          </cell>
          <cell r="C127">
            <v>10.096</v>
          </cell>
          <cell r="D127">
            <v>9.3294999999999995</v>
          </cell>
          <cell r="E127">
            <v>9.5655000000000001</v>
          </cell>
          <cell r="F127">
            <v>9.5931999999999995</v>
          </cell>
          <cell r="G127">
            <v>8.9047999999999998</v>
          </cell>
        </row>
        <row r="128">
          <cell r="B128" t="str">
            <v>MZN</v>
          </cell>
          <cell r="C128">
            <v>71.349999999999994</v>
          </cell>
          <cell r="D128">
            <v>59.02</v>
          </cell>
          <cell r="E128">
            <v>61.47</v>
          </cell>
          <cell r="F128">
            <v>61.47</v>
          </cell>
          <cell r="G128">
            <v>74.900000000000006</v>
          </cell>
        </row>
        <row r="129">
          <cell r="B129" t="str">
            <v>MMK</v>
          </cell>
          <cell r="C129">
            <v>1357.5</v>
          </cell>
          <cell r="D129">
            <v>1362</v>
          </cell>
          <cell r="E129">
            <v>1550</v>
          </cell>
          <cell r="F129">
            <v>1465.5</v>
          </cell>
          <cell r="G129">
            <v>1329.1</v>
          </cell>
        </row>
        <row r="130">
          <cell r="B130" t="str">
            <v>NAD</v>
          </cell>
          <cell r="C130">
            <v>13.624000000000001</v>
          </cell>
          <cell r="D130">
            <v>12.393000000000001</v>
          </cell>
          <cell r="E130">
            <v>14.430899999999999</v>
          </cell>
          <cell r="F130">
            <v>14.1235</v>
          </cell>
          <cell r="G130">
            <v>14.6218</v>
          </cell>
        </row>
        <row r="131">
          <cell r="B131" t="str">
            <v>NPR</v>
          </cell>
          <cell r="C131">
            <v>108.98</v>
          </cell>
          <cell r="D131">
            <v>102.53</v>
          </cell>
          <cell r="E131">
            <v>112.57</v>
          </cell>
          <cell r="F131">
            <v>113.3</v>
          </cell>
          <cell r="G131" t="str">
            <v>...</v>
          </cell>
        </row>
        <row r="132">
          <cell r="B132" t="str">
            <v>EUR</v>
          </cell>
          <cell r="C132">
            <v>0.94867699999999999</v>
          </cell>
          <cell r="D132">
            <v>0.83382000000000001</v>
          </cell>
          <cell r="E132">
            <v>0.87336199999999997</v>
          </cell>
          <cell r="F132">
            <v>0.89015500000000003</v>
          </cell>
          <cell r="G132">
            <v>0.81493000000000004</v>
          </cell>
        </row>
        <row r="133">
          <cell r="B133" t="str">
            <v>ANG</v>
          </cell>
          <cell r="C133">
            <v>1.79</v>
          </cell>
          <cell r="D133">
            <v>1.79</v>
          </cell>
          <cell r="E133">
            <v>1.79</v>
          </cell>
          <cell r="F133">
            <v>1.79</v>
          </cell>
          <cell r="G133">
            <v>1.79</v>
          </cell>
        </row>
        <row r="134">
          <cell r="B134" t="str">
            <v>NZD</v>
          </cell>
          <cell r="C134">
            <v>1.4379999999999999</v>
          </cell>
          <cell r="D134">
            <v>1.40499</v>
          </cell>
          <cell r="E134">
            <v>1.4896100000000001</v>
          </cell>
          <cell r="F134">
            <v>1.48238</v>
          </cell>
          <cell r="G134">
            <v>1.38408</v>
          </cell>
        </row>
        <row r="135">
          <cell r="B135" t="str">
            <v>NIO</v>
          </cell>
          <cell r="C135">
            <v>29.3247</v>
          </cell>
          <cell r="D135">
            <v>30.790900000000001</v>
          </cell>
          <cell r="E135">
            <v>32.330500000000001</v>
          </cell>
          <cell r="F135">
            <v>33.838099999999997</v>
          </cell>
          <cell r="G135" t="str">
            <v>...</v>
          </cell>
        </row>
        <row r="136">
          <cell r="B136" t="str">
            <v>XOF</v>
          </cell>
          <cell r="C136">
            <v>622.29100000000005</v>
          </cell>
          <cell r="D136">
            <v>546.95000000000005</v>
          </cell>
          <cell r="E136">
            <v>572.88800000000003</v>
          </cell>
          <cell r="F136">
            <v>583.90300000000002</v>
          </cell>
          <cell r="G136">
            <v>534.55899999999997</v>
          </cell>
        </row>
        <row r="137">
          <cell r="B137" t="str">
            <v>NGN</v>
          </cell>
          <cell r="C137">
            <v>305</v>
          </cell>
          <cell r="D137">
            <v>306</v>
          </cell>
          <cell r="E137">
            <v>307</v>
          </cell>
          <cell r="F137">
            <v>307</v>
          </cell>
          <cell r="G137">
            <v>381</v>
          </cell>
        </row>
        <row r="138">
          <cell r="B138" t="str">
            <v>MKD</v>
          </cell>
          <cell r="C138">
            <v>58.81</v>
          </cell>
          <cell r="D138">
            <v>51.53</v>
          </cell>
          <cell r="E138">
            <v>53.69</v>
          </cell>
          <cell r="F138">
            <v>54.95</v>
          </cell>
          <cell r="G138">
            <v>50.24</v>
          </cell>
        </row>
        <row r="139">
          <cell r="B139" t="str">
            <v>NOK</v>
          </cell>
          <cell r="C139">
            <v>8.6199600000000007</v>
          </cell>
          <cell r="D139">
            <v>8.2050400000000003</v>
          </cell>
          <cell r="E139">
            <v>8.6884700000000006</v>
          </cell>
          <cell r="F139">
            <v>8.7803100000000001</v>
          </cell>
          <cell r="G139">
            <v>8.5325600000000001</v>
          </cell>
        </row>
        <row r="140">
          <cell r="B140" t="str">
            <v>OMR</v>
          </cell>
          <cell r="C140">
            <v>0.38450000000000001</v>
          </cell>
          <cell r="D140">
            <v>0.38450000000000001</v>
          </cell>
          <cell r="E140">
            <v>0.38450000000000001</v>
          </cell>
          <cell r="F140">
            <v>0.38450000000000001</v>
          </cell>
          <cell r="G140">
            <v>0.38450000000000001</v>
          </cell>
        </row>
        <row r="141">
          <cell r="B141" t="str">
            <v>PKR</v>
          </cell>
          <cell r="C141">
            <v>104.813</v>
          </cell>
          <cell r="D141">
            <v>110.43300000000001</v>
          </cell>
          <cell r="E141">
            <v>138.87</v>
          </cell>
          <cell r="F141">
            <v>154.86600000000001</v>
          </cell>
          <cell r="G141">
            <v>159.59200000000001</v>
          </cell>
        </row>
        <row r="142">
          <cell r="B142" t="str">
            <v>PAB</v>
          </cell>
          <cell r="C142">
            <v>1</v>
          </cell>
          <cell r="D142">
            <v>1</v>
          </cell>
          <cell r="E142">
            <v>1</v>
          </cell>
          <cell r="F142">
            <v>1</v>
          </cell>
          <cell r="G142">
            <v>1</v>
          </cell>
        </row>
        <row r="143">
          <cell r="B143" t="str">
            <v>PGK</v>
          </cell>
          <cell r="C143">
            <v>3.1745999999999999</v>
          </cell>
          <cell r="D143">
            <v>3.23102</v>
          </cell>
          <cell r="E143">
            <v>3.367</v>
          </cell>
          <cell r="F143">
            <v>3.4071600000000002</v>
          </cell>
          <cell r="G143" t="str">
            <v>...</v>
          </cell>
        </row>
        <row r="144">
          <cell r="B144" t="str">
            <v>PYG</v>
          </cell>
          <cell r="C144">
            <v>5766.93</v>
          </cell>
          <cell r="D144">
            <v>5590.48</v>
          </cell>
          <cell r="E144">
            <v>5960.54</v>
          </cell>
          <cell r="F144">
            <v>6453.14</v>
          </cell>
          <cell r="G144">
            <v>6916.81</v>
          </cell>
        </row>
        <row r="145">
          <cell r="B145" t="str">
            <v>PEN</v>
          </cell>
          <cell r="C145">
            <v>3.3559999999999999</v>
          </cell>
          <cell r="D145">
            <v>3.242</v>
          </cell>
          <cell r="E145">
            <v>3.3740000000000001</v>
          </cell>
          <cell r="F145">
            <v>3.3140000000000001</v>
          </cell>
          <cell r="G145">
            <v>3.621</v>
          </cell>
        </row>
        <row r="146">
          <cell r="B146" t="str">
            <v>PHP</v>
          </cell>
          <cell r="C146">
            <v>49.5854</v>
          </cell>
          <cell r="D146">
            <v>49.8583</v>
          </cell>
          <cell r="E146">
            <v>52.500399999999999</v>
          </cell>
          <cell r="F146">
            <v>50.649799999999999</v>
          </cell>
          <cell r="G146">
            <v>48.182699999999997</v>
          </cell>
        </row>
        <row r="147">
          <cell r="B147" t="str">
            <v>PLN</v>
          </cell>
          <cell r="C147">
            <v>4.1839500000000003</v>
          </cell>
          <cell r="D147">
            <v>3.4828700000000001</v>
          </cell>
          <cell r="E147">
            <v>3.7566799999999998</v>
          </cell>
          <cell r="F147">
            <v>3.7892100000000002</v>
          </cell>
          <cell r="G147">
            <v>3.71583</v>
          </cell>
        </row>
        <row r="148">
          <cell r="B148" t="str">
            <v>EUR</v>
          </cell>
          <cell r="C148">
            <v>0.94867699999999999</v>
          </cell>
          <cell r="D148">
            <v>0.83382000000000001</v>
          </cell>
          <cell r="E148">
            <v>0.87336199999999997</v>
          </cell>
          <cell r="F148">
            <v>0.89015500000000003</v>
          </cell>
          <cell r="G148">
            <v>0.81493000000000004</v>
          </cell>
        </row>
        <row r="149">
          <cell r="B149" t="str">
            <v>QAR</v>
          </cell>
          <cell r="C149">
            <v>3.64</v>
          </cell>
          <cell r="D149">
            <v>3.64</v>
          </cell>
          <cell r="E149">
            <v>3.64</v>
          </cell>
          <cell r="F149">
            <v>3.64</v>
          </cell>
          <cell r="G149">
            <v>3.64</v>
          </cell>
        </row>
        <row r="150">
          <cell r="B150" t="str">
            <v>RON</v>
          </cell>
          <cell r="C150">
            <v>4.3060400000000003</v>
          </cell>
          <cell r="D150">
            <v>3.88435</v>
          </cell>
          <cell r="E150">
            <v>4.0729300000000004</v>
          </cell>
          <cell r="F150">
            <v>4.2576099999999997</v>
          </cell>
          <cell r="G150">
            <v>3.96732</v>
          </cell>
        </row>
        <row r="151">
          <cell r="B151" t="str">
            <v>RUB</v>
          </cell>
          <cell r="C151">
            <v>60.999899999999997</v>
          </cell>
          <cell r="D151">
            <v>57.860399999999998</v>
          </cell>
          <cell r="E151">
            <v>69.6203</v>
          </cell>
          <cell r="F151">
            <v>62.271900000000002</v>
          </cell>
          <cell r="G151">
            <v>74.539199999999994</v>
          </cell>
        </row>
        <row r="152">
          <cell r="B152" t="str">
            <v>RWF</v>
          </cell>
          <cell r="C152">
            <v>819.78899999999999</v>
          </cell>
          <cell r="D152">
            <v>843.27300000000002</v>
          </cell>
          <cell r="E152">
            <v>879.101</v>
          </cell>
          <cell r="F152">
            <v>922.51700000000005</v>
          </cell>
          <cell r="G152">
            <v>972.47500000000002</v>
          </cell>
        </row>
        <row r="153">
          <cell r="B153" t="str">
            <v>WST</v>
          </cell>
          <cell r="C153">
            <v>2.5826500000000001</v>
          </cell>
          <cell r="D153">
            <v>2.5122499999999999</v>
          </cell>
          <cell r="E153">
            <v>2.62263</v>
          </cell>
          <cell r="F153">
            <v>2.6267399999999999</v>
          </cell>
          <cell r="G153">
            <v>2.5278100000000001</v>
          </cell>
        </row>
        <row r="154">
          <cell r="B154" t="str">
            <v>EUR</v>
          </cell>
          <cell r="C154">
            <v>0.94867699999999999</v>
          </cell>
          <cell r="D154">
            <v>0.83382000000000001</v>
          </cell>
          <cell r="E154">
            <v>0.87336199999999997</v>
          </cell>
          <cell r="F154">
            <v>0.89015500000000003</v>
          </cell>
          <cell r="G154">
            <v>0.81493000000000004</v>
          </cell>
        </row>
        <row r="155">
          <cell r="B155" t="str">
            <v>STD</v>
          </cell>
          <cell r="C155">
            <v>23438.3</v>
          </cell>
          <cell r="D155">
            <v>20529.599999999999</v>
          </cell>
          <cell r="E155">
            <v>21389.9</v>
          </cell>
          <cell r="F155">
            <v>21896.5</v>
          </cell>
          <cell r="G155" t="str">
            <v>...</v>
          </cell>
        </row>
        <row r="156">
          <cell r="B156" t="str">
            <v>SAR</v>
          </cell>
          <cell r="C156">
            <v>3.7515000000000001</v>
          </cell>
          <cell r="D156">
            <v>3.75</v>
          </cell>
          <cell r="E156">
            <v>3.75</v>
          </cell>
          <cell r="F156">
            <v>3.75</v>
          </cell>
          <cell r="G156">
            <v>3.75</v>
          </cell>
        </row>
        <row r="157">
          <cell r="B157" t="str">
            <v>XOF</v>
          </cell>
          <cell r="C157">
            <v>622.29100000000005</v>
          </cell>
          <cell r="D157">
            <v>546.95000000000005</v>
          </cell>
          <cell r="E157">
            <v>572.88800000000003</v>
          </cell>
          <cell r="F157">
            <v>583.90300000000002</v>
          </cell>
          <cell r="G157">
            <v>534.55899999999997</v>
          </cell>
        </row>
        <row r="158">
          <cell r="B158" t="str">
            <v>RSD</v>
          </cell>
          <cell r="C158">
            <v>117.13500000000001</v>
          </cell>
          <cell r="D158">
            <v>99.116</v>
          </cell>
          <cell r="E158">
            <v>103.389</v>
          </cell>
          <cell r="F158">
            <v>104.919</v>
          </cell>
          <cell r="G158">
            <v>95.664000000000001</v>
          </cell>
        </row>
        <row r="159">
          <cell r="B159" t="str">
            <v>SCR</v>
          </cell>
          <cell r="C159">
            <v>13.505699999999999</v>
          </cell>
          <cell r="D159">
            <v>13.835699999999999</v>
          </cell>
          <cell r="E159">
            <v>14.0215</v>
          </cell>
          <cell r="F159">
            <v>14.0922</v>
          </cell>
          <cell r="G159">
            <v>21.6173</v>
          </cell>
        </row>
        <row r="160">
          <cell r="B160" t="str">
            <v>SLL</v>
          </cell>
          <cell r="C160">
            <v>7195.37</v>
          </cell>
          <cell r="D160">
            <v>7536.96</v>
          </cell>
          <cell r="E160">
            <v>8396.0499999999993</v>
          </cell>
          <cell r="F160">
            <v>9716.7099999999991</v>
          </cell>
          <cell r="G160">
            <v>10133.36</v>
          </cell>
        </row>
        <row r="161">
          <cell r="B161" t="str">
            <v>SGD</v>
          </cell>
          <cell r="C161">
            <v>1.4452100000000001</v>
          </cell>
          <cell r="D161">
            <v>1.3361099999999999</v>
          </cell>
          <cell r="E161">
            <v>1.3616600000000001</v>
          </cell>
          <cell r="F161">
            <v>1.34511</v>
          </cell>
          <cell r="G161">
            <v>1.32165</v>
          </cell>
        </row>
        <row r="162">
          <cell r="B162" t="str">
            <v>EUR</v>
          </cell>
          <cell r="C162">
            <v>0.94867699999999999</v>
          </cell>
          <cell r="D162">
            <v>0.83382000000000001</v>
          </cell>
          <cell r="E162">
            <v>0.87336199999999997</v>
          </cell>
          <cell r="F162">
            <v>0.89015500000000003</v>
          </cell>
          <cell r="G162">
            <v>0.81493000000000004</v>
          </cell>
        </row>
        <row r="163">
          <cell r="B163" t="str">
            <v>EUR</v>
          </cell>
          <cell r="C163">
            <v>0.94867699999999999</v>
          </cell>
          <cell r="D163">
            <v>0.83382000000000001</v>
          </cell>
          <cell r="E163">
            <v>0.87336199999999997</v>
          </cell>
          <cell r="F163">
            <v>0.89015500000000003</v>
          </cell>
          <cell r="G163">
            <v>0.81493000000000004</v>
          </cell>
        </row>
        <row r="164">
          <cell r="B164" t="str">
            <v>SBD</v>
          </cell>
          <cell r="C164">
            <v>8.1967199999999991</v>
          </cell>
          <cell r="D164">
            <v>7.8616400000000004</v>
          </cell>
          <cell r="E164">
            <v>8.1300799999999995</v>
          </cell>
          <cell r="F164">
            <v>8.1967199999999991</v>
          </cell>
          <cell r="G164">
            <v>8.0450499999999998</v>
          </cell>
        </row>
        <row r="165">
          <cell r="B165" t="str">
            <v>ZAR</v>
          </cell>
          <cell r="C165">
            <v>13.715</v>
          </cell>
          <cell r="D165">
            <v>12.345000000000001</v>
          </cell>
          <cell r="E165">
            <v>14.375</v>
          </cell>
          <cell r="F165">
            <v>14.0442</v>
          </cell>
          <cell r="G165">
            <v>14.6866</v>
          </cell>
        </row>
        <row r="166">
          <cell r="B166" t="str">
            <v>SDG</v>
          </cell>
          <cell r="C166">
            <v>83.905000000000001</v>
          </cell>
          <cell r="D166">
            <v>127.944</v>
          </cell>
          <cell r="E166">
            <v>154.03</v>
          </cell>
          <cell r="F166">
            <v>161.09</v>
          </cell>
          <cell r="G166">
            <v>177.28100000000001</v>
          </cell>
        </row>
        <row r="167">
          <cell r="B167" t="str">
            <v>EUR</v>
          </cell>
          <cell r="C167">
            <v>0.94867699999999999</v>
          </cell>
          <cell r="D167">
            <v>0.83382000000000001</v>
          </cell>
          <cell r="E167">
            <v>0.87336199999999997</v>
          </cell>
          <cell r="F167">
            <v>0.89015500000000003</v>
          </cell>
          <cell r="G167">
            <v>0.81493000000000004</v>
          </cell>
        </row>
        <row r="168">
          <cell r="B168" t="str">
            <v>LKR</v>
          </cell>
          <cell r="C168">
            <v>149.6</v>
          </cell>
          <cell r="D168">
            <v>153.4</v>
          </cell>
          <cell r="E168">
            <v>182.6</v>
          </cell>
          <cell r="F168">
            <v>181.3</v>
          </cell>
          <cell r="G168">
            <v>185</v>
          </cell>
        </row>
        <row r="169">
          <cell r="B169" t="str">
            <v>XCD</v>
          </cell>
          <cell r="C169">
            <v>2.7</v>
          </cell>
          <cell r="D169">
            <v>2.7</v>
          </cell>
          <cell r="E169">
            <v>2.7</v>
          </cell>
          <cell r="F169">
            <v>2.7</v>
          </cell>
          <cell r="G169">
            <v>2.7</v>
          </cell>
        </row>
        <row r="170">
          <cell r="B170" t="str">
            <v>XCD</v>
          </cell>
          <cell r="C170">
            <v>2.7</v>
          </cell>
          <cell r="D170">
            <v>2.7</v>
          </cell>
          <cell r="E170">
            <v>2.7</v>
          </cell>
          <cell r="F170">
            <v>2.7</v>
          </cell>
          <cell r="G170">
            <v>2.7</v>
          </cell>
        </row>
        <row r="171">
          <cell r="B171" t="str">
            <v>XCD</v>
          </cell>
          <cell r="C171">
            <v>2.7</v>
          </cell>
          <cell r="D171">
            <v>2.7</v>
          </cell>
          <cell r="E171">
            <v>2.7</v>
          </cell>
          <cell r="F171">
            <v>2.7</v>
          </cell>
          <cell r="G171">
            <v>2.7</v>
          </cell>
        </row>
        <row r="172">
          <cell r="B172" t="str">
            <v>SDG</v>
          </cell>
          <cell r="C172">
            <v>6.5942999999999996</v>
          </cell>
          <cell r="D172">
            <v>6.6833600000000004</v>
          </cell>
          <cell r="E172">
            <v>47.5</v>
          </cell>
          <cell r="F172">
            <v>45</v>
          </cell>
          <cell r="G172" t="str">
            <v>...</v>
          </cell>
        </row>
        <row r="173">
          <cell r="B173" t="str">
            <v>SRD</v>
          </cell>
          <cell r="C173">
            <v>7.4195000000000002</v>
          </cell>
          <cell r="D173">
            <v>7.4580000000000002</v>
          </cell>
          <cell r="E173">
            <v>7.4580000000000002</v>
          </cell>
          <cell r="F173">
            <v>7.4580000000000002</v>
          </cell>
          <cell r="G173">
            <v>14.154</v>
          </cell>
        </row>
        <row r="174">
          <cell r="B174" t="str">
            <v>SEK</v>
          </cell>
          <cell r="C174">
            <v>9.0622299999999996</v>
          </cell>
          <cell r="D174">
            <v>8.2079599999999999</v>
          </cell>
          <cell r="E174">
            <v>8.9561600000000006</v>
          </cell>
          <cell r="F174">
            <v>9.2992699999999999</v>
          </cell>
          <cell r="G174">
            <v>8.1772500000000008</v>
          </cell>
        </row>
        <row r="175">
          <cell r="B175" t="str">
            <v>CHF</v>
          </cell>
          <cell r="C175">
            <v>1.01878</v>
          </cell>
          <cell r="D175">
            <v>0.97574000000000005</v>
          </cell>
          <cell r="E175">
            <v>0.98419000000000001</v>
          </cell>
          <cell r="F175">
            <v>0.96616999999999997</v>
          </cell>
          <cell r="G175">
            <v>0.88029000000000002</v>
          </cell>
        </row>
        <row r="176">
          <cell r="B176" t="str">
            <v>SYP</v>
          </cell>
          <cell r="C176">
            <v>11.225</v>
          </cell>
          <cell r="D176" t="str">
            <v>...</v>
          </cell>
          <cell r="E176" t="str">
            <v>...</v>
          </cell>
          <cell r="F176" t="str">
            <v>...</v>
          </cell>
          <cell r="G176" t="str">
            <v>...</v>
          </cell>
        </row>
        <row r="177">
          <cell r="B177" t="str">
            <v>TJS</v>
          </cell>
          <cell r="C177">
            <v>7.8761999999999999</v>
          </cell>
          <cell r="D177">
            <v>8.8190000000000008</v>
          </cell>
          <cell r="E177">
            <v>9.4296000000000006</v>
          </cell>
          <cell r="F177">
            <v>9.6872000000000007</v>
          </cell>
          <cell r="G177" t="str">
            <v>...</v>
          </cell>
        </row>
        <row r="178">
          <cell r="B178" t="str">
            <v>TZS</v>
          </cell>
          <cell r="C178">
            <v>2172.62</v>
          </cell>
          <cell r="D178">
            <v>2230.0700000000002</v>
          </cell>
          <cell r="E178">
            <v>2281.23</v>
          </cell>
          <cell r="F178">
            <v>2287.9299999999998</v>
          </cell>
          <cell r="G178" t="str">
            <v>...</v>
          </cell>
        </row>
        <row r="179">
          <cell r="B179" t="str">
            <v>THB</v>
          </cell>
          <cell r="C179">
            <v>35.7898</v>
          </cell>
          <cell r="D179">
            <v>32.619900000000001</v>
          </cell>
          <cell r="E179">
            <v>32.3598</v>
          </cell>
          <cell r="F179">
            <v>29.744499999999999</v>
          </cell>
          <cell r="G179">
            <v>29.9299</v>
          </cell>
        </row>
        <row r="180">
          <cell r="B180" t="str">
            <v>XOF</v>
          </cell>
          <cell r="C180">
            <v>622.29100000000005</v>
          </cell>
          <cell r="D180">
            <v>546.95000000000005</v>
          </cell>
          <cell r="E180">
            <v>572.88800000000003</v>
          </cell>
          <cell r="F180">
            <v>583.90300000000002</v>
          </cell>
          <cell r="G180">
            <v>534.55899999999997</v>
          </cell>
        </row>
        <row r="181">
          <cell r="B181" t="str">
            <v>TOP</v>
          </cell>
          <cell r="C181">
            <v>2.2492100000000002</v>
          </cell>
          <cell r="D181">
            <v>2.20459</v>
          </cell>
          <cell r="E181">
            <v>2.2742800000000001</v>
          </cell>
          <cell r="F181">
            <v>2.2846700000000002</v>
          </cell>
          <cell r="G181">
            <v>2.2732399999999999</v>
          </cell>
        </row>
        <row r="182">
          <cell r="B182" t="str">
            <v>TTD</v>
          </cell>
          <cell r="C182">
            <v>6.7545000000000002</v>
          </cell>
          <cell r="D182">
            <v>6.7634999999999996</v>
          </cell>
          <cell r="E182">
            <v>6.7792000000000003</v>
          </cell>
          <cell r="F182">
            <v>6.7706</v>
          </cell>
          <cell r="G182">
            <v>6.7327000000000004</v>
          </cell>
        </row>
        <row r="183">
          <cell r="B183" t="str">
            <v>TND</v>
          </cell>
          <cell r="C183">
            <v>2.3463099999999999</v>
          </cell>
          <cell r="D183">
            <v>2.4826899999999998</v>
          </cell>
          <cell r="E183">
            <v>2.9961199999999999</v>
          </cell>
          <cell r="F183">
            <v>2.79847</v>
          </cell>
          <cell r="G183">
            <v>2.7046999999999999</v>
          </cell>
        </row>
        <row r="184">
          <cell r="B184" t="str">
            <v>TRY</v>
          </cell>
          <cell r="C184">
            <v>3.5169299999999999</v>
          </cell>
          <cell r="D184">
            <v>3.79088</v>
          </cell>
          <cell r="E184">
            <v>5.2915299999999998</v>
          </cell>
          <cell r="F184">
            <v>5.9500599999999997</v>
          </cell>
          <cell r="G184">
            <v>7.4265299999999996</v>
          </cell>
        </row>
        <row r="185">
          <cell r="B185" t="str">
            <v>TMT</v>
          </cell>
          <cell r="C185">
            <v>3.5</v>
          </cell>
          <cell r="D185">
            <v>3.5</v>
          </cell>
          <cell r="E185">
            <v>3.5</v>
          </cell>
          <cell r="F185">
            <v>3.5</v>
          </cell>
          <cell r="G185">
            <v>3.5</v>
          </cell>
        </row>
        <row r="186">
          <cell r="B186" t="str">
            <v>UGX</v>
          </cell>
          <cell r="C186">
            <v>3610.5</v>
          </cell>
          <cell r="D186">
            <v>3635.08</v>
          </cell>
          <cell r="E186">
            <v>3713.35</v>
          </cell>
          <cell r="F186">
            <v>3665.21</v>
          </cell>
          <cell r="G186">
            <v>3650.07</v>
          </cell>
        </row>
        <row r="187">
          <cell r="B187" t="str">
            <v>UAH</v>
          </cell>
          <cell r="C187">
            <v>27.190899999999999</v>
          </cell>
          <cell r="D187">
            <v>28.0672</v>
          </cell>
          <cell r="E187">
            <v>27.454999999999998</v>
          </cell>
          <cell r="F187">
            <v>23.292899999999999</v>
          </cell>
          <cell r="G187">
            <v>28.2746</v>
          </cell>
        </row>
        <row r="188">
          <cell r="B188" t="str">
            <v>AED</v>
          </cell>
          <cell r="C188">
            <v>3.6724999999999999</v>
          </cell>
          <cell r="D188">
            <v>3.6724999999999999</v>
          </cell>
          <cell r="E188">
            <v>3.6724999999999999</v>
          </cell>
          <cell r="F188">
            <v>3.6724999999999999</v>
          </cell>
          <cell r="G188">
            <v>3.6724999999999999</v>
          </cell>
        </row>
        <row r="189">
          <cell r="B189" t="str">
            <v>GBP</v>
          </cell>
          <cell r="C189">
            <v>0.81223800000000002</v>
          </cell>
          <cell r="D189">
            <v>0.73978999999999995</v>
          </cell>
          <cell r="E189">
            <v>0.78124899999999997</v>
          </cell>
          <cell r="F189">
            <v>0.75734400000000002</v>
          </cell>
          <cell r="G189">
            <v>0.73264600000000002</v>
          </cell>
        </row>
        <row r="190">
          <cell r="B190" t="str">
            <v>USD</v>
          </cell>
          <cell r="C190">
            <v>1</v>
          </cell>
          <cell r="D190">
            <v>1</v>
          </cell>
          <cell r="E190">
            <v>1</v>
          </cell>
          <cell r="F190">
            <v>1</v>
          </cell>
          <cell r="G190">
            <v>1</v>
          </cell>
        </row>
        <row r="191">
          <cell r="B191" t="str">
            <v>UYU</v>
          </cell>
          <cell r="C191">
            <v>29.256</v>
          </cell>
          <cell r="D191">
            <v>28.763999999999999</v>
          </cell>
          <cell r="E191">
            <v>32.39</v>
          </cell>
          <cell r="F191">
            <v>37.335999999999999</v>
          </cell>
          <cell r="G191">
            <v>42.34</v>
          </cell>
        </row>
        <row r="192">
          <cell r="B192" t="str">
            <v>UZS</v>
          </cell>
          <cell r="C192">
            <v>3231.48</v>
          </cell>
          <cell r="D192">
            <v>8120.07</v>
          </cell>
          <cell r="E192">
            <v>8339.5499999999993</v>
          </cell>
          <cell r="F192">
            <v>9507.56</v>
          </cell>
          <cell r="G192">
            <v>10476.92</v>
          </cell>
        </row>
        <row r="193">
          <cell r="B193" t="str">
            <v>VUV</v>
          </cell>
          <cell r="C193">
            <v>112.28</v>
          </cell>
          <cell r="D193">
            <v>107.5</v>
          </cell>
          <cell r="E193">
            <v>112.63</v>
          </cell>
          <cell r="F193">
            <v>114.3</v>
          </cell>
          <cell r="G193" t="str">
            <v>...</v>
          </cell>
        </row>
        <row r="194">
          <cell r="B194" t="str">
            <v>VEF</v>
          </cell>
          <cell r="C194">
            <v>9.9749999999999996</v>
          </cell>
          <cell r="D194">
            <v>9.9749999999999996</v>
          </cell>
          <cell r="E194" t="str">
            <v>...</v>
          </cell>
          <cell r="F194" t="str">
            <v>...</v>
          </cell>
          <cell r="G194" t="str">
            <v>...</v>
          </cell>
        </row>
        <row r="195">
          <cell r="B195" t="str">
            <v>VND</v>
          </cell>
          <cell r="C195">
            <v>22159</v>
          </cell>
          <cell r="D195">
            <v>22425</v>
          </cell>
          <cell r="E195">
            <v>22825</v>
          </cell>
          <cell r="F195">
            <v>23155</v>
          </cell>
          <cell r="G195">
            <v>23131</v>
          </cell>
        </row>
        <row r="196">
          <cell r="B196" t="str">
            <v>XOF</v>
          </cell>
          <cell r="C196">
            <v>622.29100000000005</v>
          </cell>
          <cell r="D196">
            <v>546.95000000000005</v>
          </cell>
          <cell r="E196">
            <v>572.88800000000003</v>
          </cell>
          <cell r="F196">
            <v>583.90300000000002</v>
          </cell>
          <cell r="G196">
            <v>534.55899999999997</v>
          </cell>
        </row>
        <row r="197">
          <cell r="B197" t="str">
            <v>XDR</v>
          </cell>
          <cell r="C197">
            <v>0.74385999999999997</v>
          </cell>
          <cell r="D197">
            <v>0.70218000000000003</v>
          </cell>
          <cell r="E197">
            <v>0.71901999999999999</v>
          </cell>
          <cell r="F197">
            <v>0.72316000000000003</v>
          </cell>
          <cell r="G197">
            <v>0.69432000000000005</v>
          </cell>
        </row>
        <row r="198">
          <cell r="B198" t="str">
            <v>YER</v>
          </cell>
          <cell r="C198">
            <v>250.25</v>
          </cell>
          <cell r="D198">
            <v>250.25</v>
          </cell>
          <cell r="E198">
            <v>250.25</v>
          </cell>
          <cell r="F198">
            <v>250.25</v>
          </cell>
          <cell r="G198">
            <v>250.25</v>
          </cell>
        </row>
        <row r="199">
          <cell r="B199" t="str">
            <v>ZMK</v>
          </cell>
          <cell r="C199">
            <v>9.92</v>
          </cell>
          <cell r="D199">
            <v>9.92</v>
          </cell>
          <cell r="E199">
            <v>11.92</v>
          </cell>
          <cell r="F199">
            <v>14.11</v>
          </cell>
          <cell r="G199">
            <v>21.166</v>
          </cell>
        </row>
        <row r="200">
          <cell r="B200" t="str">
            <v>ZWL</v>
          </cell>
          <cell r="C200" t="str">
            <v>...</v>
          </cell>
          <cell r="D200" t="str">
            <v>...</v>
          </cell>
          <cell r="E200" t="str">
            <v>...</v>
          </cell>
          <cell r="F200">
            <v>16.773399999999999</v>
          </cell>
          <cell r="G200"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interconnectedness"/>
      <sheetName val="risk metrics options"/>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metrics ranges"/>
      <sheetName val="risk metrics options"/>
      <sheetName val="Cover Page"/>
      <sheetName val="FX rate"/>
      <sheetName val="1 macro-mapping"/>
      <sheetName val="1 macro-mapping checks"/>
      <sheetName val="2 sup_templates"/>
      <sheetName val="2 sup_templates checks"/>
      <sheetName val="3 interconnectedness"/>
      <sheetName val="3 interconnectedness checks"/>
      <sheetName val="4 classification"/>
      <sheetName val="5 risk metrics"/>
      <sheetName val="6 innov &amp; adaptations"/>
      <sheetName val="8 cross-sheet checks"/>
      <sheetName val="8 Summary sheet"/>
      <sheetName val="9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is.org/statistics/xrusd.htm?m=6%7C381%7C675"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unstats.un.org/unsd/nationalaccount/docs/sna2008.pdf"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bis.org/statistics/xrusd.htm?m=6%7C381%7C67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M87"/>
  <sheetViews>
    <sheetView showGridLines="0" tabSelected="1" zoomScale="115" zoomScaleNormal="115" zoomScaleSheetLayoutView="55" workbookViewId="0">
      <selection activeCell="I4" sqref="I4"/>
    </sheetView>
  </sheetViews>
  <sheetFormatPr defaultColWidth="0" defaultRowHeight="12.75" zeroHeight="1" x14ac:dyDescent="0.2"/>
  <cols>
    <col min="1" max="1" width="3.625" style="1" customWidth="1"/>
    <col min="2" max="2" width="9" style="1" customWidth="1"/>
    <col min="3" max="3" width="16.625" style="1" customWidth="1"/>
    <col min="4" max="8" width="9" style="1" customWidth="1"/>
    <col min="9" max="9" width="19.25" style="1" customWidth="1"/>
    <col min="10" max="10" width="17.125" style="1" customWidth="1"/>
    <col min="11" max="13" width="0" style="1" hidden="1" customWidth="1"/>
    <col min="14" max="16384" width="9" style="1" hidden="1"/>
  </cols>
  <sheetData>
    <row r="1" spans="1:12" ht="12.75" customHeight="1" x14ac:dyDescent="0.2">
      <c r="A1" s="250" t="s">
        <v>201</v>
      </c>
      <c r="F1" s="2239"/>
    </row>
    <row r="2" spans="1:12" x14ac:dyDescent="0.2">
      <c r="I2" s="295" t="s">
        <v>2015</v>
      </c>
    </row>
    <row r="3" spans="1:12" ht="15" x14ac:dyDescent="0.25">
      <c r="I3" s="9" t="s">
        <v>40</v>
      </c>
    </row>
    <row r="4" spans="1:12" x14ac:dyDescent="0.2">
      <c r="I4" s="25">
        <v>44365</v>
      </c>
    </row>
    <row r="5" spans="1:12" x14ac:dyDescent="0.2"/>
    <row r="6" spans="1:12" x14ac:dyDescent="0.2"/>
    <row r="7" spans="1:12" ht="35.1" customHeight="1" x14ac:dyDescent="0.2">
      <c r="B7" s="2334" t="s">
        <v>981</v>
      </c>
      <c r="C7" s="2335"/>
      <c r="D7" s="2335"/>
      <c r="E7" s="2335"/>
      <c r="F7" s="2335"/>
      <c r="G7" s="2335"/>
      <c r="H7" s="2335"/>
      <c r="I7" s="2336"/>
      <c r="L7" s="30"/>
    </row>
    <row r="8" spans="1:12" ht="15" x14ac:dyDescent="0.2">
      <c r="A8" s="16"/>
      <c r="B8" s="2337"/>
      <c r="C8" s="2337"/>
      <c r="D8" s="2337"/>
      <c r="E8" s="2337"/>
      <c r="F8" s="2337"/>
      <c r="G8" s="2337"/>
      <c r="H8" s="2337"/>
      <c r="I8" s="2337"/>
      <c r="J8" s="16"/>
    </row>
    <row r="9" spans="1:12" ht="15" x14ac:dyDescent="0.2">
      <c r="A9" s="16"/>
      <c r="C9" s="1840" t="s">
        <v>786</v>
      </c>
      <c r="D9" s="2347" t="s">
        <v>1745</v>
      </c>
      <c r="E9" s="2347"/>
      <c r="F9" s="2347"/>
      <c r="G9" s="2347"/>
      <c r="H9" s="2347"/>
      <c r="I9" s="2347"/>
      <c r="J9" s="16"/>
    </row>
    <row r="10" spans="1:12" ht="15" customHeight="1" x14ac:dyDescent="0.2">
      <c r="A10" s="16"/>
      <c r="B10" s="1840"/>
      <c r="C10" s="1840"/>
      <c r="D10" s="2347" t="s">
        <v>1884</v>
      </c>
      <c r="E10" s="2347"/>
      <c r="F10" s="2347"/>
      <c r="G10" s="2347"/>
      <c r="H10" s="2347"/>
      <c r="I10" s="2347"/>
      <c r="J10" s="16"/>
    </row>
    <row r="11" spans="1:12" ht="15" x14ac:dyDescent="0.2">
      <c r="A11" s="16"/>
      <c r="B11" s="1840"/>
      <c r="C11" s="1840"/>
      <c r="D11" s="2347"/>
      <c r="E11" s="2347"/>
      <c r="F11" s="2347"/>
      <c r="G11" s="2347"/>
      <c r="H11" s="2347"/>
      <c r="I11" s="2347"/>
      <c r="J11" s="16"/>
    </row>
    <row r="12" spans="1:12" ht="15" x14ac:dyDescent="0.2">
      <c r="A12" s="16"/>
      <c r="B12" s="945"/>
      <c r="C12" s="945"/>
      <c r="D12" s="945"/>
      <c r="E12" s="945"/>
      <c r="F12" s="945"/>
      <c r="G12" s="945"/>
      <c r="H12" s="945"/>
      <c r="I12" s="945"/>
      <c r="J12" s="16"/>
    </row>
    <row r="13" spans="1:12" x14ac:dyDescent="0.2">
      <c r="A13" s="16"/>
      <c r="B13" s="2338" t="s">
        <v>41</v>
      </c>
      <c r="C13" s="2339"/>
      <c r="D13" s="2340" t="s">
        <v>1732</v>
      </c>
      <c r="E13" s="2341"/>
      <c r="F13" s="2341"/>
      <c r="G13" s="2341"/>
      <c r="H13" s="2341"/>
      <c r="I13" s="2342"/>
    </row>
    <row r="14" spans="1:12" x14ac:dyDescent="0.2">
      <c r="A14" s="16"/>
      <c r="B14" s="15"/>
      <c r="C14" s="15"/>
      <c r="D14" s="31"/>
      <c r="E14" s="32"/>
      <c r="F14" s="32"/>
      <c r="G14" s="32"/>
      <c r="H14" s="32"/>
      <c r="I14" s="32"/>
    </row>
    <row r="15" spans="1:12" ht="15" customHeight="1" x14ac:dyDescent="0.2">
      <c r="A15" s="16"/>
      <c r="B15" s="15"/>
      <c r="C15" s="2343" t="s">
        <v>59</v>
      </c>
      <c r="D15" s="2343"/>
      <c r="E15" s="2343"/>
      <c r="F15" s="2343"/>
      <c r="G15" s="2343"/>
      <c r="H15" s="2343"/>
      <c r="I15" s="2343"/>
    </row>
    <row r="16" spans="1:12" x14ac:dyDescent="0.2">
      <c r="A16" s="16"/>
      <c r="B16" s="2338" t="s">
        <v>60</v>
      </c>
      <c r="C16" s="2339"/>
      <c r="D16" s="2340" t="s">
        <v>1697</v>
      </c>
      <c r="E16" s="2341"/>
      <c r="F16" s="2341"/>
      <c r="G16" s="2341"/>
      <c r="H16" s="2341"/>
      <c r="I16" s="2342"/>
    </row>
    <row r="17" spans="1:9" x14ac:dyDescent="0.2">
      <c r="A17" s="16"/>
      <c r="B17" s="2338" t="s">
        <v>64</v>
      </c>
      <c r="C17" s="2339"/>
      <c r="D17" s="2340" t="s">
        <v>1697</v>
      </c>
      <c r="E17" s="2341"/>
      <c r="F17" s="2341"/>
      <c r="G17" s="2341"/>
      <c r="H17" s="2341"/>
      <c r="I17" s="2342"/>
    </row>
    <row r="18" spans="1:9" x14ac:dyDescent="0.2">
      <c r="A18" s="16"/>
      <c r="B18" s="2338" t="s">
        <v>66</v>
      </c>
      <c r="C18" s="2339"/>
      <c r="D18" s="2340" t="s">
        <v>1515</v>
      </c>
      <c r="E18" s="2341"/>
      <c r="F18" s="2341"/>
      <c r="G18" s="2341"/>
      <c r="H18" s="2341"/>
      <c r="I18" s="2342"/>
    </row>
    <row r="19" spans="1:9" x14ac:dyDescent="0.2">
      <c r="A19" s="16"/>
      <c r="B19" s="2338" t="s">
        <v>65</v>
      </c>
      <c r="C19" s="2339"/>
      <c r="D19" s="2340" t="s">
        <v>1515</v>
      </c>
      <c r="E19" s="2341"/>
      <c r="F19" s="2341"/>
      <c r="G19" s="2341"/>
      <c r="H19" s="2341"/>
      <c r="I19" s="2342"/>
    </row>
    <row r="20" spans="1:9" x14ac:dyDescent="0.2">
      <c r="A20" s="16"/>
      <c r="B20" s="15"/>
      <c r="C20" s="15"/>
      <c r="D20" s="31"/>
      <c r="E20" s="32"/>
      <c r="F20" s="32"/>
      <c r="G20" s="32"/>
      <c r="H20" s="32"/>
      <c r="I20" s="32"/>
    </row>
    <row r="21" spans="1:9" ht="15" customHeight="1" x14ac:dyDescent="0.2">
      <c r="A21" s="16"/>
      <c r="B21" s="15"/>
      <c r="C21" s="2343" t="s">
        <v>61</v>
      </c>
      <c r="D21" s="2343"/>
      <c r="E21" s="2343"/>
      <c r="F21" s="2343"/>
      <c r="G21" s="2343"/>
      <c r="H21" s="2343"/>
      <c r="I21" s="2343"/>
    </row>
    <row r="22" spans="1:9" x14ac:dyDescent="0.2">
      <c r="A22" s="16"/>
      <c r="B22" s="2338" t="s">
        <v>60</v>
      </c>
      <c r="C22" s="2339"/>
      <c r="D22" s="2340" t="s">
        <v>1697</v>
      </c>
      <c r="E22" s="2341"/>
      <c r="F22" s="2341"/>
      <c r="G22" s="2341"/>
      <c r="H22" s="2341"/>
      <c r="I22" s="2342"/>
    </row>
    <row r="23" spans="1:9" x14ac:dyDescent="0.2">
      <c r="A23" s="16"/>
      <c r="B23" s="2338" t="s">
        <v>64</v>
      </c>
      <c r="C23" s="2339"/>
      <c r="D23" s="2340" t="s">
        <v>1697</v>
      </c>
      <c r="E23" s="2341"/>
      <c r="F23" s="2341"/>
      <c r="G23" s="2341"/>
      <c r="H23" s="2341"/>
      <c r="I23" s="2342"/>
    </row>
    <row r="24" spans="1:9" x14ac:dyDescent="0.2">
      <c r="A24" s="16"/>
      <c r="B24" s="2338" t="s">
        <v>66</v>
      </c>
      <c r="C24" s="2339"/>
      <c r="D24" s="2340" t="s">
        <v>1515</v>
      </c>
      <c r="E24" s="2341"/>
      <c r="F24" s="2341"/>
      <c r="G24" s="2341"/>
      <c r="H24" s="2341"/>
      <c r="I24" s="2342"/>
    </row>
    <row r="25" spans="1:9" x14ac:dyDescent="0.2">
      <c r="A25" s="16"/>
      <c r="B25" s="2338" t="s">
        <v>58</v>
      </c>
      <c r="C25" s="2339"/>
      <c r="D25" s="2340" t="s">
        <v>1515</v>
      </c>
      <c r="E25" s="2341"/>
      <c r="F25" s="2341"/>
      <c r="G25" s="2341"/>
      <c r="H25" s="2341"/>
      <c r="I25" s="2342"/>
    </row>
    <row r="26" spans="1:9" x14ac:dyDescent="0.2">
      <c r="A26" s="16"/>
      <c r="B26" s="15"/>
      <c r="C26" s="15"/>
      <c r="D26" s="31"/>
      <c r="E26" s="32"/>
      <c r="F26" s="32"/>
      <c r="G26" s="32"/>
      <c r="H26" s="32"/>
      <c r="I26" s="32"/>
    </row>
    <row r="27" spans="1:9" x14ac:dyDescent="0.2">
      <c r="A27" s="16"/>
      <c r="B27" s="15"/>
      <c r="C27" s="2343" t="s">
        <v>61</v>
      </c>
      <c r="D27" s="2343"/>
      <c r="E27" s="2343"/>
      <c r="F27" s="2343"/>
      <c r="G27" s="2343"/>
      <c r="H27" s="2343"/>
      <c r="I27" s="2343"/>
    </row>
    <row r="28" spans="1:9" x14ac:dyDescent="0.2">
      <c r="A28" s="16"/>
      <c r="B28" s="2338" t="s">
        <v>60</v>
      </c>
      <c r="C28" s="2339"/>
      <c r="D28" s="2340"/>
      <c r="E28" s="2341"/>
      <c r="F28" s="2341"/>
      <c r="G28" s="2341"/>
      <c r="H28" s="2341"/>
      <c r="I28" s="2342"/>
    </row>
    <row r="29" spans="1:9" x14ac:dyDescent="0.2">
      <c r="A29" s="16"/>
      <c r="B29" s="2338" t="s">
        <v>64</v>
      </c>
      <c r="C29" s="2339"/>
      <c r="D29" s="2340"/>
      <c r="E29" s="2341"/>
      <c r="F29" s="2341"/>
      <c r="G29" s="2341"/>
      <c r="H29" s="2341"/>
      <c r="I29" s="2342"/>
    </row>
    <row r="30" spans="1:9" x14ac:dyDescent="0.2">
      <c r="A30" s="16"/>
      <c r="B30" s="2338" t="s">
        <v>66</v>
      </c>
      <c r="C30" s="2339"/>
      <c r="D30" s="2340"/>
      <c r="E30" s="2341"/>
      <c r="F30" s="2341"/>
      <c r="G30" s="2341"/>
      <c r="H30" s="2341"/>
      <c r="I30" s="2342"/>
    </row>
    <row r="31" spans="1:9" x14ac:dyDescent="0.2">
      <c r="A31" s="16"/>
      <c r="B31" s="2338" t="s">
        <v>58</v>
      </c>
      <c r="C31" s="2339"/>
      <c r="D31" s="2340"/>
      <c r="E31" s="2341"/>
      <c r="F31" s="2341"/>
      <c r="G31" s="2341"/>
      <c r="H31" s="2341"/>
      <c r="I31" s="2342"/>
    </row>
    <row r="32" spans="1:9" x14ac:dyDescent="0.2">
      <c r="A32" s="16"/>
      <c r="B32" s="15"/>
      <c r="C32" s="15"/>
      <c r="D32" s="505"/>
      <c r="E32" s="506"/>
      <c r="F32" s="506"/>
      <c r="G32" s="506"/>
      <c r="H32" s="506"/>
      <c r="I32" s="506"/>
    </row>
    <row r="33" spans="1:10" ht="15" customHeight="1" x14ac:dyDescent="0.2">
      <c r="A33" s="16"/>
      <c r="B33" s="15"/>
      <c r="C33" s="2343" t="s">
        <v>252</v>
      </c>
      <c r="D33" s="2343"/>
      <c r="E33" s="2343"/>
      <c r="F33" s="2343"/>
      <c r="G33" s="2343"/>
      <c r="H33" s="2343"/>
      <c r="I33" s="2343"/>
    </row>
    <row r="34" spans="1:10" x14ac:dyDescent="0.2">
      <c r="A34" s="16"/>
      <c r="B34" s="2338" t="s">
        <v>980</v>
      </c>
      <c r="C34" s="2339"/>
      <c r="D34" s="2340" t="s">
        <v>485</v>
      </c>
      <c r="E34" s="2341"/>
      <c r="F34" s="2341"/>
      <c r="G34" s="2341"/>
      <c r="H34" s="2341"/>
      <c r="I34" s="2342"/>
      <c r="J34" s="988" t="s">
        <v>785</v>
      </c>
    </row>
    <row r="35" spans="1:10" x14ac:dyDescent="0.2">
      <c r="A35" s="16"/>
      <c r="B35" s="2338" t="s">
        <v>207</v>
      </c>
      <c r="C35" s="2339"/>
      <c r="D35" s="2344">
        <v>1000000</v>
      </c>
      <c r="E35" s="2345"/>
      <c r="F35" s="2345"/>
      <c r="G35" s="2345"/>
      <c r="H35" s="2345"/>
      <c r="I35" s="2346"/>
      <c r="J35" s="988" t="s">
        <v>785</v>
      </c>
    </row>
    <row r="36" spans="1:10" x14ac:dyDescent="0.2">
      <c r="A36" s="16"/>
      <c r="B36" s="15"/>
      <c r="C36" s="15"/>
      <c r="D36" s="31"/>
      <c r="E36" s="32"/>
      <c r="F36" s="32"/>
      <c r="G36" s="32"/>
      <c r="H36" s="32"/>
      <c r="I36" s="32"/>
    </row>
    <row r="37" spans="1:10" ht="15" customHeight="1" x14ac:dyDescent="0.2">
      <c r="A37" s="16"/>
      <c r="B37" s="15"/>
      <c r="C37" s="2343" t="s">
        <v>208</v>
      </c>
      <c r="D37" s="2343"/>
      <c r="E37" s="2343"/>
      <c r="F37" s="2343"/>
      <c r="G37" s="2343"/>
      <c r="H37" s="2343"/>
      <c r="I37" s="2343"/>
    </row>
    <row r="38" spans="1:10" s="253" customFormat="1" ht="30" customHeight="1" x14ac:dyDescent="0.2">
      <c r="A38" s="252"/>
      <c r="B38" s="254"/>
      <c r="C38" s="2348" t="s">
        <v>253</v>
      </c>
      <c r="D38" s="2348"/>
      <c r="E38" s="2348"/>
      <c r="F38" s="2348"/>
      <c r="G38" s="2348"/>
      <c r="H38" s="2348"/>
      <c r="I38" s="2348"/>
    </row>
    <row r="39" spans="1:10" x14ac:dyDescent="0.2">
      <c r="A39" s="16"/>
      <c r="B39" s="2338" t="s">
        <v>209</v>
      </c>
      <c r="C39" s="2339"/>
      <c r="D39" s="2349"/>
      <c r="E39" s="2350"/>
      <c r="F39" s="2350"/>
      <c r="G39" s="2350"/>
      <c r="H39" s="2350"/>
      <c r="I39" s="2351"/>
    </row>
    <row r="40" spans="1:10" s="253" customFormat="1" ht="60" customHeight="1" x14ac:dyDescent="0.2">
      <c r="A40" s="252"/>
      <c r="B40" s="254"/>
      <c r="C40" s="2348" t="s">
        <v>470</v>
      </c>
      <c r="D40" s="2348"/>
      <c r="E40" s="2348"/>
      <c r="F40" s="2348"/>
      <c r="G40" s="2348"/>
      <c r="H40" s="2348"/>
      <c r="I40" s="2348"/>
    </row>
    <row r="41" spans="1:10" ht="45" customHeight="1" x14ac:dyDescent="0.2">
      <c r="A41" s="16"/>
      <c r="B41" s="2329" t="s">
        <v>250</v>
      </c>
      <c r="C41" s="2330"/>
      <c r="D41" s="2331"/>
      <c r="E41" s="2332"/>
      <c r="F41" s="2332"/>
      <c r="G41" s="2332"/>
      <c r="H41" s="2332"/>
      <c r="I41" s="2333"/>
    </row>
    <row r="42" spans="1:10" x14ac:dyDescent="0.2">
      <c r="A42" s="16"/>
      <c r="B42" s="15"/>
      <c r="C42" s="15"/>
      <c r="D42" s="31"/>
      <c r="E42" s="32"/>
      <c r="F42" s="32"/>
      <c r="G42" s="32"/>
      <c r="H42" s="32"/>
      <c r="I42" s="32"/>
    </row>
    <row r="43" spans="1:10" ht="131.25" customHeight="1" x14ac:dyDescent="0.2">
      <c r="A43" s="16"/>
      <c r="B43" s="2320" t="s">
        <v>249</v>
      </c>
      <c r="C43" s="2321"/>
      <c r="D43" s="2322"/>
      <c r="E43" s="2323"/>
      <c r="F43" s="2323"/>
      <c r="G43" s="2323"/>
      <c r="H43" s="2323"/>
      <c r="I43" s="2324"/>
    </row>
    <row r="44" spans="1:10" x14ac:dyDescent="0.2">
      <c r="A44" s="16"/>
      <c r="B44" s="2318"/>
      <c r="C44" s="2318"/>
      <c r="D44" s="2327"/>
      <c r="E44" s="2327"/>
      <c r="F44" s="2327"/>
      <c r="G44" s="2327"/>
      <c r="H44" s="2327"/>
      <c r="I44" s="2327"/>
      <c r="J44" s="16"/>
    </row>
    <row r="45" spans="1:10" x14ac:dyDescent="0.2">
      <c r="A45" s="16"/>
      <c r="B45" s="2325" t="s">
        <v>0</v>
      </c>
      <c r="C45" s="2325"/>
      <c r="D45" s="2325"/>
      <c r="E45" s="2325"/>
      <c r="F45" s="2325"/>
      <c r="G45" s="2325"/>
      <c r="H45" s="2325"/>
      <c r="I45" s="2325"/>
      <c r="J45" s="16"/>
    </row>
    <row r="46" spans="1:10" x14ac:dyDescent="0.2">
      <c r="A46" s="16"/>
      <c r="B46" s="17"/>
      <c r="C46" s="2326" t="s">
        <v>42</v>
      </c>
      <c r="D46" s="2326"/>
      <c r="E46" s="2326"/>
      <c r="F46" s="2326"/>
      <c r="G46" s="2326"/>
      <c r="H46" s="2326"/>
      <c r="I46" s="2326"/>
      <c r="J46" s="16"/>
    </row>
    <row r="47" spans="1:10" x14ac:dyDescent="0.2">
      <c r="A47" s="16"/>
      <c r="B47" s="17"/>
      <c r="C47" s="1836" t="s">
        <v>1698</v>
      </c>
      <c r="D47" s="1836"/>
      <c r="E47" s="1836"/>
      <c r="F47" s="1836"/>
      <c r="G47" s="1836"/>
      <c r="H47" s="1836"/>
      <c r="I47" s="1836"/>
      <c r="J47" s="16"/>
    </row>
    <row r="48" spans="1:10" x14ac:dyDescent="0.2">
      <c r="A48" s="16"/>
      <c r="B48" s="17"/>
      <c r="C48" s="2326" t="s">
        <v>203</v>
      </c>
      <c r="D48" s="2326"/>
      <c r="E48" s="2326"/>
      <c r="F48" s="2326"/>
      <c r="G48" s="2326"/>
      <c r="H48" s="2326"/>
      <c r="I48" s="2326"/>
      <c r="J48" s="16"/>
    </row>
    <row r="49" spans="1:10" x14ac:dyDescent="0.2">
      <c r="A49" s="16"/>
      <c r="B49" s="17"/>
      <c r="C49" s="2326" t="s">
        <v>202</v>
      </c>
      <c r="D49" s="2326"/>
      <c r="E49" s="2326"/>
      <c r="F49" s="2326"/>
      <c r="G49" s="2326"/>
      <c r="H49" s="2326"/>
      <c r="I49" s="2326"/>
      <c r="J49" s="16"/>
    </row>
    <row r="50" spans="1:10" x14ac:dyDescent="0.2">
      <c r="A50" s="16"/>
      <c r="B50" s="17"/>
      <c r="C50" s="2326" t="s">
        <v>204</v>
      </c>
      <c r="D50" s="2326"/>
      <c r="E50" s="2326"/>
      <c r="F50" s="2326"/>
      <c r="G50" s="2326"/>
      <c r="H50" s="2326"/>
      <c r="I50" s="2326"/>
      <c r="J50" s="16"/>
    </row>
    <row r="51" spans="1:10" x14ac:dyDescent="0.2">
      <c r="A51" s="16"/>
      <c r="B51" s="28"/>
      <c r="C51" s="2326" t="s">
        <v>251</v>
      </c>
      <c r="D51" s="2326"/>
      <c r="E51" s="2326"/>
      <c r="F51" s="2326"/>
      <c r="G51" s="2326"/>
      <c r="H51" s="2326"/>
      <c r="I51" s="2326"/>
      <c r="J51" s="16"/>
    </row>
    <row r="52" spans="1:10" x14ac:dyDescent="0.2">
      <c r="A52" s="16"/>
      <c r="B52" s="1559"/>
      <c r="C52" s="2326" t="s">
        <v>1023</v>
      </c>
      <c r="D52" s="2326"/>
      <c r="E52" s="2326"/>
      <c r="F52" s="2326"/>
      <c r="G52" s="2326"/>
      <c r="H52" s="2326"/>
      <c r="I52" s="2326"/>
      <c r="J52" s="16"/>
    </row>
    <row r="53" spans="1:10" x14ac:dyDescent="0.2">
      <c r="A53" s="16"/>
      <c r="B53" s="1657"/>
      <c r="C53" s="1658" t="s">
        <v>1516</v>
      </c>
      <c r="D53" s="1658"/>
      <c r="E53" s="1658"/>
      <c r="F53" s="1658"/>
      <c r="G53" s="1658"/>
      <c r="H53" s="1658"/>
      <c r="I53" s="1658"/>
      <c r="J53" s="16"/>
    </row>
    <row r="54" spans="1:10" x14ac:dyDescent="0.2">
      <c r="A54" s="16"/>
      <c r="B54" s="28"/>
      <c r="C54" s="2326" t="s">
        <v>1517</v>
      </c>
      <c r="D54" s="2326"/>
      <c r="E54" s="2326"/>
      <c r="F54" s="2326"/>
      <c r="G54" s="2326"/>
      <c r="H54" s="2326"/>
      <c r="I54" s="2326"/>
      <c r="J54" s="16"/>
    </row>
    <row r="55" spans="1:10" x14ac:dyDescent="0.2">
      <c r="A55" s="16"/>
      <c r="B55" s="946"/>
      <c r="C55" s="1908" t="s">
        <v>1699</v>
      </c>
      <c r="D55" s="947"/>
      <c r="E55" s="947"/>
      <c r="F55" s="947"/>
      <c r="G55" s="947"/>
      <c r="H55" s="947"/>
      <c r="I55" s="947"/>
      <c r="J55" s="16"/>
    </row>
    <row r="56" spans="1:10" x14ac:dyDescent="0.2">
      <c r="A56" s="16"/>
      <c r="B56" s="1835"/>
      <c r="C56" s="1836" t="s">
        <v>1700</v>
      </c>
      <c r="D56" s="1836"/>
      <c r="E56" s="1836"/>
      <c r="F56" s="1836"/>
      <c r="G56" s="1836"/>
      <c r="H56" s="1836"/>
      <c r="I56" s="1836"/>
      <c r="J56" s="16"/>
    </row>
    <row r="57" spans="1:10" x14ac:dyDescent="0.2">
      <c r="A57" s="16"/>
      <c r="B57" s="1057"/>
      <c r="C57" s="1560" t="s">
        <v>1022</v>
      </c>
      <c r="D57" s="1058"/>
      <c r="E57" s="1058"/>
      <c r="F57" s="1058"/>
      <c r="G57" s="1058"/>
      <c r="H57" s="1058"/>
      <c r="I57" s="1058"/>
      <c r="J57" s="16"/>
    </row>
    <row r="58" spans="1:10" x14ac:dyDescent="0.2">
      <c r="A58" s="16"/>
      <c r="B58" s="1657"/>
      <c r="C58" s="1658"/>
      <c r="D58" s="1658"/>
      <c r="E58" s="1658"/>
      <c r="F58" s="1658"/>
      <c r="G58" s="1658"/>
      <c r="H58" s="1658"/>
      <c r="I58" s="1658"/>
      <c r="J58" s="16"/>
    </row>
    <row r="59" spans="1:10" x14ac:dyDescent="0.2">
      <c r="A59" s="16"/>
      <c r="B59" s="28"/>
      <c r="C59" s="28"/>
      <c r="D59" s="28"/>
      <c r="E59" s="28"/>
      <c r="F59" s="28"/>
      <c r="G59" s="28"/>
      <c r="H59" s="28"/>
      <c r="I59" s="28"/>
      <c r="J59" s="16"/>
    </row>
    <row r="60" spans="1:10" x14ac:dyDescent="0.2">
      <c r="A60" s="16"/>
      <c r="B60" s="2318"/>
      <c r="C60" s="2318"/>
      <c r="D60" s="2318"/>
      <c r="E60" s="2318"/>
      <c r="F60" s="2318"/>
      <c r="G60" s="2318"/>
      <c r="H60" s="2318"/>
      <c r="I60" s="2318"/>
      <c r="J60" s="16"/>
    </row>
    <row r="61" spans="1:10" x14ac:dyDescent="0.2">
      <c r="A61" s="16"/>
      <c r="B61" s="1898" t="s">
        <v>1746</v>
      </c>
      <c r="C61" s="1897"/>
      <c r="D61" s="1897"/>
      <c r="E61" s="1897"/>
      <c r="F61" s="1897"/>
      <c r="G61" s="1897"/>
      <c r="H61" s="1897"/>
      <c r="I61" s="1897"/>
      <c r="J61" s="16"/>
    </row>
    <row r="62" spans="1:10" ht="36.6" customHeight="1" x14ac:dyDescent="0.2">
      <c r="A62" s="16"/>
      <c r="B62" s="1917"/>
      <c r="C62" s="2328" t="s">
        <v>1747</v>
      </c>
      <c r="D62" s="2328"/>
      <c r="E62" s="2328"/>
      <c r="F62" s="2328"/>
      <c r="G62" s="2328"/>
      <c r="H62" s="2328"/>
      <c r="I62" s="2328"/>
      <c r="J62" s="2328"/>
    </row>
    <row r="63" spans="1:10" ht="36.6" customHeight="1" x14ac:dyDescent="0.2">
      <c r="A63" s="16"/>
      <c r="B63" s="1671"/>
      <c r="C63" s="2319" t="s">
        <v>1750</v>
      </c>
      <c r="D63" s="2319"/>
      <c r="E63" s="2319"/>
      <c r="F63" s="2319"/>
      <c r="G63" s="2319"/>
      <c r="H63" s="2319"/>
      <c r="I63" s="2319"/>
      <c r="J63" s="2319"/>
    </row>
    <row r="64" spans="1:10" s="2319" customFormat="1" ht="36.6" customHeight="1" x14ac:dyDescent="0.2">
      <c r="A64" s="16"/>
      <c r="B64" s="1914"/>
      <c r="C64" s="2319" t="s">
        <v>1801</v>
      </c>
    </row>
    <row r="65" spans="1:10" s="1913" customFormat="1" ht="30.75" customHeight="1" x14ac:dyDescent="0.2">
      <c r="A65" s="1911"/>
      <c r="B65" s="1503"/>
      <c r="C65" s="1912"/>
      <c r="D65" s="1912"/>
      <c r="E65" s="1912"/>
      <c r="F65" s="1912"/>
      <c r="G65" s="1912"/>
      <c r="H65" s="1912"/>
      <c r="I65" s="1912"/>
      <c r="J65" s="1911"/>
    </row>
    <row r="66" spans="1:10" ht="12.6" customHeight="1" x14ac:dyDescent="0.2">
      <c r="A66" s="16"/>
      <c r="B66" s="2318" t="s">
        <v>67</v>
      </c>
      <c r="C66" s="2318"/>
      <c r="D66" s="2318"/>
      <c r="E66" s="2318"/>
      <c r="F66" s="2318"/>
      <c r="G66" s="2318"/>
      <c r="H66" s="2318"/>
      <c r="I66" s="2318"/>
      <c r="J66" s="16"/>
    </row>
    <row r="67" spans="1:10" ht="30.75" customHeight="1" x14ac:dyDescent="0.2">
      <c r="A67" s="16"/>
      <c r="B67" s="2319" t="s">
        <v>1813</v>
      </c>
      <c r="C67" s="2319"/>
      <c r="D67" s="2319"/>
      <c r="E67" s="2319"/>
      <c r="F67" s="2319"/>
      <c r="G67" s="2319"/>
      <c r="H67" s="2319"/>
      <c r="I67" s="2319"/>
      <c r="J67" s="16"/>
    </row>
    <row r="68" spans="1:10" ht="14.1" customHeight="1" x14ac:dyDescent="0.2">
      <c r="A68" s="16"/>
      <c r="B68" s="16"/>
      <c r="C68" s="16"/>
      <c r="D68" s="16"/>
      <c r="E68" s="16"/>
      <c r="F68" s="16"/>
      <c r="G68" s="16"/>
      <c r="H68" s="16"/>
      <c r="I68" s="16"/>
      <c r="J68" s="16"/>
    </row>
    <row r="84" spans="2:3" x14ac:dyDescent="0.2">
      <c r="B84" s="2317"/>
      <c r="C84" s="1" t="s">
        <v>2011</v>
      </c>
    </row>
    <row r="85" spans="2:3" x14ac:dyDescent="0.2"/>
    <row r="86" spans="2:3" x14ac:dyDescent="0.2"/>
    <row r="87" spans="2:3" x14ac:dyDescent="0.2"/>
  </sheetData>
  <sheetProtection algorithmName="SHA-512" hashValue="Ya2qFI2X2yyofinqwAQBo96TQEwJ8vou9P8F3K0fH1yhpjwfohwh50pP4QJU7uwUe+QZGpKPRjE2cDtRyBZJ6g==" saltValue="q9OC/aWyq792Wt3wjs3wSQ==" spinCount="100000" sheet="1" formatCells="0" formatColumns="0" formatRows="0" insertHyperlinks="0"/>
  <protectedRanges>
    <protectedRange sqref="D39:I39 E38:I38 D41:I42 E40:I40 D13:I37" name="Range1_1"/>
  </protectedRanges>
  <mergeCells count="63">
    <mergeCell ref="D11:I11"/>
    <mergeCell ref="D9:I9"/>
    <mergeCell ref="D10:I10"/>
    <mergeCell ref="C40:I40"/>
    <mergeCell ref="B34:C34"/>
    <mergeCell ref="D34:I34"/>
    <mergeCell ref="B39:C39"/>
    <mergeCell ref="B19:C19"/>
    <mergeCell ref="C21:I21"/>
    <mergeCell ref="C27:I27"/>
    <mergeCell ref="B28:C28"/>
    <mergeCell ref="D28:I28"/>
    <mergeCell ref="D39:I39"/>
    <mergeCell ref="C38:I38"/>
    <mergeCell ref="C33:I33"/>
    <mergeCell ref="C37:I37"/>
    <mergeCell ref="B23:C23"/>
    <mergeCell ref="B35:C35"/>
    <mergeCell ref="D35:I35"/>
    <mergeCell ref="B29:C29"/>
    <mergeCell ref="D18:I18"/>
    <mergeCell ref="B25:C25"/>
    <mergeCell ref="D23:I23"/>
    <mergeCell ref="B24:C24"/>
    <mergeCell ref="D24:I24"/>
    <mergeCell ref="B22:C22"/>
    <mergeCell ref="D29:I29"/>
    <mergeCell ref="B30:C30"/>
    <mergeCell ref="D30:I30"/>
    <mergeCell ref="B31:C31"/>
    <mergeCell ref="D31:I31"/>
    <mergeCell ref="C62:J62"/>
    <mergeCell ref="B41:C41"/>
    <mergeCell ref="D41:I41"/>
    <mergeCell ref="B7:I7"/>
    <mergeCell ref="B8:I8"/>
    <mergeCell ref="B13:C13"/>
    <mergeCell ref="D13:I13"/>
    <mergeCell ref="D16:I16"/>
    <mergeCell ref="C15:I15"/>
    <mergeCell ref="B16:C16"/>
    <mergeCell ref="D25:I25"/>
    <mergeCell ref="B18:C18"/>
    <mergeCell ref="D19:I19"/>
    <mergeCell ref="B17:C17"/>
    <mergeCell ref="D17:I17"/>
    <mergeCell ref="D22:I22"/>
    <mergeCell ref="B66:I66"/>
    <mergeCell ref="B67:I67"/>
    <mergeCell ref="C63:J63"/>
    <mergeCell ref="C64:XFD64"/>
    <mergeCell ref="B43:C43"/>
    <mergeCell ref="D43:I43"/>
    <mergeCell ref="B60:I60"/>
    <mergeCell ref="B45:I45"/>
    <mergeCell ref="C54:I54"/>
    <mergeCell ref="C46:I46"/>
    <mergeCell ref="C48:I48"/>
    <mergeCell ref="C50:I50"/>
    <mergeCell ref="C49:I49"/>
    <mergeCell ref="C51:I51"/>
    <mergeCell ref="B44:I44"/>
    <mergeCell ref="C52:I52"/>
  </mergeCells>
  <dataValidations count="1">
    <dataValidation type="decimal" operator="greaterThanOrEqual" allowBlank="1" showInputMessage="1" showErrorMessage="1" error="Please enter non-negative number." sqref="B63:B65" xr:uid="{00000000-0002-0000-0000-000000000000}">
      <formula1>0</formula1>
    </dataValidation>
  </dataValidations>
  <hyperlinks>
    <hyperlink ref="C46" location="'1 macro mapping'!A1" display="1 macro-mapping" xr:uid="{00000000-0004-0000-0000-000000000000}"/>
    <hyperlink ref="C48" location="'2a subtemplate consolitation'!Print_Area" display="2 supplementary template on prudential consolidation (a-b)" xr:uid="{00000000-0004-0000-0000-000001000000}"/>
    <hyperlink ref="C48:G48" location="'2 sup_templates'!A1" display="2 supplementary templates" xr:uid="{00000000-0004-0000-0000-000002000000}"/>
    <hyperlink ref="C50:G50" location="'4 classification'!A1" display="4 classification of non-bank entities into and outside of economic functions (a-b)" xr:uid="{00000000-0004-0000-0000-000003000000}"/>
    <hyperlink ref="C51:G51" location="'5 risk metrics'!A1" display="5 risk metrics for classified entites" xr:uid="{00000000-0004-0000-0000-000004000000}"/>
    <hyperlink ref="C49:G49" location="'3 interconnectedness'!A1" display="3 interconnectedness" xr:uid="{00000000-0004-0000-0000-000005000000}"/>
    <hyperlink ref="C46:G46" location="'1 macro-mapping'!A1" display="1 macro-mapping" xr:uid="{00000000-0004-0000-0000-000006000000}"/>
    <hyperlink ref="C54:G54" location="'7a policy tools EF1'!A1" display="7 policy tools for classified entitles (a-e)" xr:uid="{00000000-0004-0000-0000-000007000000}"/>
    <hyperlink ref="C55" location="'8b cross-sheet checks'!Print_Area" display="8a summary sheet" xr:uid="{00000000-0004-0000-0000-000008000000}"/>
    <hyperlink ref="C57" location="'9 Definitions'!A1" display="9 definitions" xr:uid="{00000000-0004-0000-0000-000009000000}"/>
    <hyperlink ref="C52:G52" location="'5 risk metrics'!A1" display="5 risk metrics for classified entites" xr:uid="{00000000-0004-0000-0000-00000A000000}"/>
    <hyperlink ref="C52:I52" location="'6 innov &amp; adaptations'!A1" display="6 Innovations and adaptations" xr:uid="{00000000-0004-0000-0000-00000B000000}"/>
    <hyperlink ref="C54:I54" location="'7a policy tools EF1'!A1" display="7(a-e) policy tools for classified entitles " xr:uid="{00000000-0004-0000-0000-00000C000000}"/>
    <hyperlink ref="C53" location="'7 policy tools summary'!A1" display="7 policy tools summary" xr:uid="{00000000-0004-0000-0000-00000D000000}"/>
    <hyperlink ref="C47" location="'1b fund flows'!A1" display="1b fund flows" xr:uid="{00000000-0004-0000-0000-00000E000000}"/>
    <hyperlink ref="C56" location="'8b cross-sheet checks'!A1" display="8b cross-sheet checks" xr:uid="{00000000-0004-0000-0000-00000F000000}"/>
  </hyperlinks>
  <pageMargins left="0.70866141732283472" right="0.70866141732283472" top="0.74803149606299213" bottom="0.74803149606299213" header="0.31496062992125984" footer="0.31496062992125984"/>
  <pageSetup paperSize="8" fitToWidth="0" orientation="portrait"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10" max="32" man="1"/>
  </colBreaks>
  <drawing r:id="rId2"/>
  <extLst>
    <ext xmlns:x14="http://schemas.microsoft.com/office/spreadsheetml/2009/9/main" uri="{CCE6A557-97BC-4b89-ADB6-D9C93CAAB3DF}">
      <x14:dataValidations xmlns:xm="http://schemas.microsoft.com/office/excel/2006/main" count="2">
        <x14:dataValidation type="list" operator="greaterThan" allowBlank="1" showErrorMessage="1" error="Please enter a non-negative whole number." promptTitle="For example" prompt="1,000 or 1,000,000 or 1,000,000,000" xr:uid="{00000000-0002-0000-0000-000001000000}">
          <x14:formula1>
            <xm:f>'FX rate'!$L$2:$L$7</xm:f>
          </x14:formula1>
          <xm:sqref>D35:I35</xm:sqref>
        </x14:dataValidation>
        <x14:dataValidation type="list" allowBlank="1" showInputMessage="1" showErrorMessage="1" xr:uid="{00000000-0002-0000-0000-000002000000}">
          <x14:formula1>
            <xm:f>'FX rate'!$O$2:$O$23</xm:f>
          </x14:formula1>
          <xm:sqref>D34:I34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59999389629810485"/>
    <pageSetUpPr autoPageBreaks="0" fitToPage="1"/>
  </sheetPr>
  <dimension ref="A1:AV2689"/>
  <sheetViews>
    <sheetView showGridLines="0" topLeftCell="A13" zoomScale="80" zoomScaleNormal="80" zoomScaleSheetLayoutView="40" workbookViewId="0">
      <selection activeCell="L30" sqref="K30:L30"/>
    </sheetView>
  </sheetViews>
  <sheetFormatPr defaultColWidth="0" defaultRowHeight="0" customHeight="1" zeroHeight="1" x14ac:dyDescent="0.2"/>
  <cols>
    <col min="1" max="1" width="3.625" style="3" customWidth="1"/>
    <col min="2" max="2" width="11.625" style="3" customWidth="1"/>
    <col min="3" max="26" width="12.5" style="3" customWidth="1"/>
    <col min="27" max="27" width="10.75" style="3" customWidth="1"/>
    <col min="28" max="28" width="5.125" style="3" customWidth="1"/>
    <col min="29" max="29" width="14.875" style="957" customWidth="1"/>
    <col min="30" max="30" width="11.625" style="957" customWidth="1"/>
    <col min="31" max="40" width="12.5" style="957" customWidth="1"/>
    <col min="41" max="48" width="12.5" style="3" customWidth="1"/>
    <col min="49" max="49" width="9" style="3" customWidth="1"/>
    <col min="50" max="16384" width="0" style="3" hidden="1"/>
  </cols>
  <sheetData>
    <row r="1" spans="1:48" s="2" customFormat="1" ht="14.25" customHeight="1" x14ac:dyDescent="0.2">
      <c r="A1" s="46" t="s">
        <v>201</v>
      </c>
      <c r="B1" s="35"/>
      <c r="AA1" s="3"/>
      <c r="AB1" s="3"/>
      <c r="AC1" s="35"/>
      <c r="AD1" s="35"/>
    </row>
    <row r="2" spans="1:48" s="2" customFormat="1" ht="19.5" customHeight="1" x14ac:dyDescent="0.2">
      <c r="B2" s="66" t="s">
        <v>128</v>
      </c>
      <c r="C2" s="66"/>
      <c r="D2" s="66"/>
      <c r="E2" s="66"/>
      <c r="F2" s="66"/>
      <c r="G2" s="66"/>
      <c r="H2" s="66"/>
      <c r="I2" s="66"/>
      <c r="J2" s="66"/>
      <c r="K2" s="66"/>
      <c r="L2" s="66"/>
      <c r="M2" s="66"/>
      <c r="N2" s="66"/>
      <c r="O2" s="66"/>
      <c r="P2" s="66"/>
      <c r="Q2" s="66"/>
      <c r="R2" s="66"/>
      <c r="S2" s="66"/>
      <c r="T2" s="66"/>
      <c r="U2" s="66"/>
      <c r="V2" s="66"/>
      <c r="W2" s="66"/>
      <c r="X2" s="66"/>
      <c r="Y2" s="66"/>
      <c r="Z2" s="66"/>
      <c r="AA2" s="109"/>
      <c r="AB2" s="66" t="s">
        <v>129</v>
      </c>
      <c r="AC2" s="66"/>
      <c r="AD2" s="66"/>
      <c r="AE2" s="66"/>
      <c r="AF2" s="66"/>
      <c r="AG2" s="66"/>
      <c r="AH2" s="66"/>
      <c r="AI2" s="66"/>
      <c r="AJ2" s="66"/>
      <c r="AK2" s="66"/>
      <c r="AL2" s="66"/>
      <c r="AM2" s="66"/>
      <c r="AN2" s="66"/>
      <c r="AO2" s="66"/>
      <c r="AP2" s="66"/>
      <c r="AQ2" s="66"/>
      <c r="AR2" s="66"/>
      <c r="AS2" s="66"/>
      <c r="AT2" s="66"/>
      <c r="AU2" s="66"/>
      <c r="AV2" s="66"/>
    </row>
    <row r="3" spans="1:48" ht="9.9499999999999993" customHeight="1" x14ac:dyDescent="0.2">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row>
    <row r="4" spans="1:48" s="2" customFormat="1" ht="12" customHeight="1" x14ac:dyDescent="0.2">
      <c r="B4" s="65" t="s">
        <v>221</v>
      </c>
      <c r="D4" s="65"/>
      <c r="E4" s="65"/>
      <c r="F4" s="65"/>
      <c r="G4" s="65"/>
      <c r="H4" s="65"/>
      <c r="I4" s="65"/>
      <c r="J4" s="65"/>
      <c r="K4" s="65"/>
      <c r="L4" s="65"/>
      <c r="M4" s="65"/>
      <c r="N4" s="65"/>
      <c r="O4" s="65"/>
      <c r="P4" s="65"/>
      <c r="Q4" s="65"/>
      <c r="R4" s="65"/>
      <c r="S4" s="65"/>
      <c r="T4" s="65"/>
      <c r="U4" s="65"/>
      <c r="V4" s="65"/>
      <c r="W4" s="65"/>
      <c r="X4" s="65"/>
      <c r="Y4" s="65"/>
      <c r="Z4" s="65"/>
      <c r="AA4" s="134" t="s">
        <v>302</v>
      </c>
      <c r="AB4" s="65" t="s">
        <v>221</v>
      </c>
      <c r="AC4" s="65"/>
      <c r="AD4" s="65"/>
      <c r="AI4" s="65"/>
      <c r="AN4" s="65"/>
      <c r="AP4" s="65"/>
      <c r="AR4" s="65"/>
      <c r="AT4" s="65"/>
      <c r="AV4" s="65"/>
    </row>
    <row r="5" spans="1:48" s="2" customFormat="1" ht="12" customHeight="1" thickBot="1" x14ac:dyDescent="0.25">
      <c r="B5" s="11"/>
      <c r="C5" s="11"/>
      <c r="D5" s="11"/>
      <c r="E5" s="11"/>
      <c r="F5" s="11"/>
      <c r="G5" s="11"/>
      <c r="H5" s="11"/>
      <c r="I5" s="11"/>
      <c r="J5" s="11"/>
      <c r="K5" s="11"/>
      <c r="L5" s="11"/>
      <c r="M5" s="11"/>
      <c r="N5" s="11"/>
      <c r="O5" s="11"/>
      <c r="P5" s="11"/>
      <c r="Q5" s="11"/>
      <c r="R5" s="11"/>
      <c r="S5" s="11"/>
      <c r="T5" s="11"/>
      <c r="U5" s="11"/>
      <c r="V5" s="11"/>
      <c r="W5" s="11"/>
      <c r="X5" s="11"/>
      <c r="Y5" s="11"/>
      <c r="Z5" s="11"/>
      <c r="AA5" s="11"/>
      <c r="AB5" s="133"/>
      <c r="AC5" s="133"/>
      <c r="AD5" s="11"/>
      <c r="AE5" s="11"/>
      <c r="AF5" s="11"/>
      <c r="AG5" s="11"/>
      <c r="AH5" s="11"/>
      <c r="AI5" s="11"/>
      <c r="AJ5" s="11"/>
      <c r="AK5" s="11"/>
      <c r="AL5" s="11"/>
      <c r="AM5" s="11"/>
      <c r="AN5" s="11"/>
      <c r="AO5" s="11"/>
      <c r="AP5" s="11"/>
      <c r="AQ5" s="11"/>
      <c r="AR5" s="11"/>
      <c r="AS5" s="11"/>
      <c r="AT5" s="11"/>
      <c r="AU5" s="11"/>
      <c r="AV5" s="11"/>
    </row>
    <row r="6" spans="1:48" s="2" customFormat="1" ht="14.25" customHeight="1" x14ac:dyDescent="0.2">
      <c r="B6" s="2468" t="s">
        <v>114</v>
      </c>
      <c r="C6" s="135" t="s">
        <v>1</v>
      </c>
      <c r="D6" s="61" t="s">
        <v>2</v>
      </c>
      <c r="E6" s="135" t="s">
        <v>3</v>
      </c>
      <c r="F6" s="61" t="s">
        <v>86</v>
      </c>
      <c r="G6" s="135" t="s">
        <v>4</v>
      </c>
      <c r="H6" s="61" t="s">
        <v>5</v>
      </c>
      <c r="I6" s="135" t="s">
        <v>6</v>
      </c>
      <c r="J6" s="61" t="s">
        <v>7</v>
      </c>
      <c r="K6" s="135" t="s">
        <v>8</v>
      </c>
      <c r="L6" s="61" t="s">
        <v>9</v>
      </c>
      <c r="M6" s="135" t="s">
        <v>10</v>
      </c>
      <c r="N6" s="61" t="s">
        <v>11</v>
      </c>
      <c r="O6" s="61" t="s">
        <v>12</v>
      </c>
      <c r="P6" s="61" t="s">
        <v>13</v>
      </c>
      <c r="Q6" s="135" t="s">
        <v>14</v>
      </c>
      <c r="R6" s="61" t="s">
        <v>15</v>
      </c>
      <c r="S6" s="135" t="s">
        <v>16</v>
      </c>
      <c r="T6" s="61" t="s">
        <v>17</v>
      </c>
      <c r="U6" s="135" t="s">
        <v>18</v>
      </c>
      <c r="V6" s="61" t="s">
        <v>19</v>
      </c>
      <c r="W6" s="135" t="s">
        <v>20</v>
      </c>
      <c r="X6" s="61" t="s">
        <v>21</v>
      </c>
      <c r="Y6" s="135" t="s">
        <v>22</v>
      </c>
      <c r="Z6" s="61" t="s">
        <v>23</v>
      </c>
      <c r="AA6" s="54"/>
      <c r="AB6" s="2570" t="s">
        <v>982</v>
      </c>
      <c r="AC6" s="2570"/>
      <c r="AD6" s="941"/>
      <c r="AE6" s="135" t="s">
        <v>1</v>
      </c>
      <c r="AF6" s="135" t="s">
        <v>2</v>
      </c>
      <c r="AG6" s="135" t="s">
        <v>3</v>
      </c>
      <c r="AH6" s="135" t="s">
        <v>86</v>
      </c>
      <c r="AI6" s="61" t="s">
        <v>4</v>
      </c>
      <c r="AJ6" s="135" t="s">
        <v>5</v>
      </c>
      <c r="AK6" s="135" t="s">
        <v>6</v>
      </c>
      <c r="AL6" s="135" t="s">
        <v>7</v>
      </c>
      <c r="AM6" s="135" t="s">
        <v>8</v>
      </c>
      <c r="AN6" s="135" t="s">
        <v>9</v>
      </c>
      <c r="AO6" s="61" t="s">
        <v>10</v>
      </c>
      <c r="AP6" s="135" t="s">
        <v>11</v>
      </c>
      <c r="AQ6" s="61" t="s">
        <v>12</v>
      </c>
      <c r="AR6" s="135" t="s">
        <v>13</v>
      </c>
      <c r="AS6" s="61" t="s">
        <v>14</v>
      </c>
      <c r="AT6" s="135" t="s">
        <v>15</v>
      </c>
      <c r="AU6" s="61" t="s">
        <v>16</v>
      </c>
      <c r="AV6" s="135" t="s">
        <v>17</v>
      </c>
    </row>
    <row r="7" spans="1:48" s="2" customFormat="1" ht="32.1" customHeight="1" x14ac:dyDescent="0.2">
      <c r="B7" s="2460"/>
      <c r="C7" s="2571" t="s">
        <v>316</v>
      </c>
      <c r="D7" s="138"/>
      <c r="E7" s="2572" t="s">
        <v>317</v>
      </c>
      <c r="F7" s="138"/>
      <c r="G7" s="2506" t="s">
        <v>787</v>
      </c>
      <c r="H7" s="1034"/>
      <c r="I7" s="2506" t="s">
        <v>788</v>
      </c>
      <c r="J7" s="1034"/>
      <c r="K7" s="2506" t="s">
        <v>789</v>
      </c>
      <c r="L7" s="1034"/>
      <c r="M7" s="2506" t="s">
        <v>790</v>
      </c>
      <c r="N7" s="1034"/>
      <c r="O7" s="2506" t="s">
        <v>625</v>
      </c>
      <c r="P7" s="1034"/>
      <c r="Q7" s="2506" t="s">
        <v>626</v>
      </c>
      <c r="R7" s="1034"/>
      <c r="S7" s="2506" t="s">
        <v>627</v>
      </c>
      <c r="T7" s="1034"/>
      <c r="U7" s="2506" t="s">
        <v>628</v>
      </c>
      <c r="V7" s="1034"/>
      <c r="W7" s="2506" t="s">
        <v>821</v>
      </c>
      <c r="X7" s="1034"/>
      <c r="Y7" s="2506" t="s">
        <v>820</v>
      </c>
      <c r="Z7" s="1034"/>
      <c r="AA7" s="934"/>
      <c r="AB7" s="934"/>
      <c r="AC7" s="942"/>
      <c r="AD7" s="942"/>
      <c r="AE7" s="2571" t="s">
        <v>285</v>
      </c>
      <c r="AF7" s="2572" t="s">
        <v>133</v>
      </c>
      <c r="AG7" s="2572" t="s">
        <v>126</v>
      </c>
      <c r="AH7" s="2572" t="s">
        <v>127</v>
      </c>
      <c r="AI7" s="138"/>
      <c r="AJ7" s="2506" t="s">
        <v>237</v>
      </c>
      <c r="AK7" s="2506" t="s">
        <v>324</v>
      </c>
      <c r="AL7" s="2506" t="s">
        <v>322</v>
      </c>
      <c r="AM7" s="2506" t="s">
        <v>238</v>
      </c>
      <c r="AN7" s="1034"/>
      <c r="AO7" s="2578" t="s">
        <v>239</v>
      </c>
      <c r="AP7" s="1034"/>
      <c r="AQ7" s="2578" t="s">
        <v>240</v>
      </c>
      <c r="AR7" s="1034"/>
      <c r="AS7" s="2578" t="s">
        <v>315</v>
      </c>
      <c r="AT7" s="1034"/>
      <c r="AU7" s="2578" t="s">
        <v>338</v>
      </c>
      <c r="AV7" s="1034"/>
    </row>
    <row r="8" spans="1:48" s="2" customFormat="1" ht="68.099999999999994" customHeight="1" x14ac:dyDescent="0.2">
      <c r="B8" s="2460"/>
      <c r="C8" s="2574"/>
      <c r="D8" s="956" t="s">
        <v>236</v>
      </c>
      <c r="E8" s="2575"/>
      <c r="F8" s="956" t="s">
        <v>236</v>
      </c>
      <c r="G8" s="2579"/>
      <c r="H8" s="1036" t="s">
        <v>236</v>
      </c>
      <c r="I8" s="2579"/>
      <c r="J8" s="1036" t="s">
        <v>236</v>
      </c>
      <c r="K8" s="2579"/>
      <c r="L8" s="1036" t="s">
        <v>236</v>
      </c>
      <c r="M8" s="2579"/>
      <c r="N8" s="1036" t="s">
        <v>236</v>
      </c>
      <c r="O8" s="2579"/>
      <c r="P8" s="1036" t="s">
        <v>236</v>
      </c>
      <c r="Q8" s="2579"/>
      <c r="R8" s="1036" t="s">
        <v>236</v>
      </c>
      <c r="S8" s="2579"/>
      <c r="T8" s="1036" t="s">
        <v>236</v>
      </c>
      <c r="U8" s="2579"/>
      <c r="V8" s="1036" t="s">
        <v>236</v>
      </c>
      <c r="W8" s="2579"/>
      <c r="X8" s="1036" t="s">
        <v>236</v>
      </c>
      <c r="Y8" s="2579"/>
      <c r="Z8" s="1036" t="s">
        <v>236</v>
      </c>
      <c r="AA8" s="934"/>
      <c r="AB8" s="934"/>
      <c r="AC8" s="942"/>
      <c r="AD8" s="942"/>
      <c r="AE8" s="2571"/>
      <c r="AF8" s="2572"/>
      <c r="AG8" s="2572"/>
      <c r="AH8" s="2572"/>
      <c r="AI8" s="164" t="s">
        <v>236</v>
      </c>
      <c r="AJ8" s="2506"/>
      <c r="AK8" s="2506"/>
      <c r="AL8" s="2506"/>
      <c r="AM8" s="2506"/>
      <c r="AN8" s="1035" t="s">
        <v>236</v>
      </c>
      <c r="AO8" s="2579"/>
      <c r="AP8" s="1035" t="s">
        <v>236</v>
      </c>
      <c r="AQ8" s="2579"/>
      <c r="AR8" s="1035" t="s">
        <v>236</v>
      </c>
      <c r="AS8" s="2579"/>
      <c r="AT8" s="1035" t="s">
        <v>236</v>
      </c>
      <c r="AU8" s="2579"/>
      <c r="AV8" s="1035" t="s">
        <v>236</v>
      </c>
    </row>
    <row r="9" spans="1:48" s="48" customFormat="1" ht="27.75" customHeight="1" thickBot="1" x14ac:dyDescent="0.25">
      <c r="A9" s="47"/>
      <c r="B9" s="935" t="s">
        <v>96</v>
      </c>
      <c r="C9" s="2582" t="s">
        <v>319</v>
      </c>
      <c r="D9" s="2583"/>
      <c r="E9" s="2584" t="s">
        <v>320</v>
      </c>
      <c r="F9" s="2585"/>
      <c r="G9" s="2580" t="s">
        <v>791</v>
      </c>
      <c r="H9" s="2581"/>
      <c r="I9" s="2580" t="s">
        <v>792</v>
      </c>
      <c r="J9" s="2593"/>
      <c r="K9" s="2580" t="s">
        <v>793</v>
      </c>
      <c r="L9" s="2581"/>
      <c r="M9" s="2580" t="s">
        <v>794</v>
      </c>
      <c r="N9" s="2581"/>
      <c r="O9" s="2593" t="s">
        <v>795</v>
      </c>
      <c r="P9" s="2581"/>
      <c r="Q9" s="2580" t="s">
        <v>796</v>
      </c>
      <c r="R9" s="2581"/>
      <c r="S9" s="2593" t="s">
        <v>797</v>
      </c>
      <c r="T9" s="2581"/>
      <c r="U9" s="2580" t="s">
        <v>798</v>
      </c>
      <c r="V9" s="2581"/>
      <c r="W9" s="2593" t="s">
        <v>822</v>
      </c>
      <c r="X9" s="2581"/>
      <c r="Y9" s="2580" t="s">
        <v>823</v>
      </c>
      <c r="Z9" s="2581"/>
      <c r="AA9" s="56"/>
      <c r="AB9" s="2562" t="s">
        <v>96</v>
      </c>
      <c r="AC9" s="2562"/>
      <c r="AD9" s="2563"/>
      <c r="AE9" s="281" t="s">
        <v>321</v>
      </c>
      <c r="AF9" s="936" t="s">
        <v>241</v>
      </c>
      <c r="AG9" s="936" t="s">
        <v>242</v>
      </c>
      <c r="AH9" s="2564" t="s">
        <v>243</v>
      </c>
      <c r="AI9" s="2564"/>
      <c r="AJ9" s="936" t="s">
        <v>244</v>
      </c>
      <c r="AK9" s="936" t="s">
        <v>245</v>
      </c>
      <c r="AL9" s="936" t="s">
        <v>323</v>
      </c>
      <c r="AM9" s="2565" t="s">
        <v>325</v>
      </c>
      <c r="AN9" s="2565"/>
      <c r="AO9" s="2566" t="s">
        <v>246</v>
      </c>
      <c r="AP9" s="2567"/>
      <c r="AQ9" s="2566" t="s">
        <v>247</v>
      </c>
      <c r="AR9" s="2567"/>
      <c r="AS9" s="2566" t="s">
        <v>248</v>
      </c>
      <c r="AT9" s="2567"/>
      <c r="AU9" s="2566" t="s">
        <v>339</v>
      </c>
      <c r="AV9" s="2567"/>
    </row>
    <row r="10" spans="1:48" s="2" customFormat="1" ht="14.25" customHeight="1" x14ac:dyDescent="0.2">
      <c r="A10" s="6"/>
      <c r="B10" s="75">
        <v>2002</v>
      </c>
      <c r="C10" s="139"/>
      <c r="D10" s="113"/>
      <c r="E10" s="129"/>
      <c r="F10" s="113"/>
      <c r="G10" s="1027"/>
      <c r="H10" s="1012"/>
      <c r="I10" s="1027"/>
      <c r="J10" s="1012"/>
      <c r="K10" s="1027"/>
      <c r="L10" s="1012"/>
      <c r="M10" s="1027"/>
      <c r="N10" s="1012"/>
      <c r="O10" s="1027"/>
      <c r="P10" s="1012"/>
      <c r="Q10" s="1027"/>
      <c r="R10" s="1012"/>
      <c r="S10" s="1027"/>
      <c r="T10" s="1012"/>
      <c r="U10" s="1027"/>
      <c r="V10" s="1012"/>
      <c r="W10" s="1027"/>
      <c r="X10" s="1012"/>
      <c r="Y10" s="1027"/>
      <c r="Z10" s="1012"/>
      <c r="AA10" s="299"/>
      <c r="AB10" s="2539" t="s">
        <v>285</v>
      </c>
      <c r="AC10" s="2539"/>
      <c r="AD10" s="151" t="s">
        <v>124</v>
      </c>
      <c r="AE10" s="156">
        <v>76422</v>
      </c>
      <c r="AF10" s="156">
        <v>561</v>
      </c>
      <c r="AG10" s="156">
        <v>0</v>
      </c>
      <c r="AH10" s="156">
        <v>63698.53</v>
      </c>
      <c r="AI10" s="157"/>
      <c r="AJ10" s="1032">
        <v>350</v>
      </c>
      <c r="AK10" s="1032">
        <v>1332</v>
      </c>
      <c r="AL10" s="1032">
        <v>6992</v>
      </c>
      <c r="AM10" s="1032"/>
      <c r="AN10" s="1033"/>
      <c r="AO10" s="1032"/>
      <c r="AP10" s="1033"/>
      <c r="AQ10" s="1032"/>
      <c r="AR10" s="1033"/>
      <c r="AS10" s="1032">
        <v>24313</v>
      </c>
      <c r="AT10" s="1033">
        <v>6055.799</v>
      </c>
      <c r="AU10" s="1032"/>
      <c r="AV10" s="1033"/>
    </row>
    <row r="11" spans="1:48" s="2" customFormat="1" ht="14.25" customHeight="1" x14ac:dyDescent="0.2">
      <c r="A11" s="6"/>
      <c r="B11" s="76">
        <v>2003</v>
      </c>
      <c r="C11" s="140"/>
      <c r="D11" s="115"/>
      <c r="E11" s="141"/>
      <c r="F11" s="115"/>
      <c r="G11" s="1037"/>
      <c r="H11" s="1013"/>
      <c r="I11" s="1037"/>
      <c r="J11" s="1013"/>
      <c r="K11" s="1037"/>
      <c r="L11" s="1013"/>
      <c r="M11" s="1037"/>
      <c r="N11" s="1013"/>
      <c r="O11" s="1037"/>
      <c r="P11" s="1013"/>
      <c r="Q11" s="1037"/>
      <c r="R11" s="1013"/>
      <c r="S11" s="1037"/>
      <c r="T11" s="1013"/>
      <c r="U11" s="1037"/>
      <c r="V11" s="1013"/>
      <c r="W11" s="1037"/>
      <c r="X11" s="1013"/>
      <c r="Y11" s="1037"/>
      <c r="Z11" s="1013"/>
      <c r="AA11" s="299"/>
      <c r="AB11" s="2541"/>
      <c r="AC11" s="2541"/>
      <c r="AD11" s="152" t="s">
        <v>125</v>
      </c>
      <c r="AE11" s="303">
        <f>IF(COUNTBLANK(AE10)=1,"-",AE10)</f>
        <v>76422</v>
      </c>
      <c r="AF11" s="1052">
        <v>5984</v>
      </c>
      <c r="AG11" s="1052">
        <v>1787</v>
      </c>
      <c r="AH11" s="1052">
        <v>50709</v>
      </c>
      <c r="AI11" s="1053"/>
      <c r="AJ11" s="1029">
        <v>451</v>
      </c>
      <c r="AK11" s="1029">
        <v>1427</v>
      </c>
      <c r="AL11" s="1029">
        <v>13118</v>
      </c>
      <c r="AM11" s="1029"/>
      <c r="AN11" s="1030"/>
      <c r="AO11" s="1029"/>
      <c r="AP11" s="1030"/>
      <c r="AQ11" s="1029"/>
      <c r="AR11" s="1030"/>
      <c r="AS11" s="1029">
        <v>6954</v>
      </c>
      <c r="AT11" s="1030">
        <v>57.175750000000001</v>
      </c>
      <c r="AU11" s="1029"/>
      <c r="AV11" s="1030"/>
    </row>
    <row r="12" spans="1:48" s="2" customFormat="1" ht="14.25" customHeight="1" x14ac:dyDescent="0.2">
      <c r="A12" s="6"/>
      <c r="B12" s="76">
        <v>2004</v>
      </c>
      <c r="C12" s="140"/>
      <c r="D12" s="115"/>
      <c r="E12" s="141"/>
      <c r="F12" s="115"/>
      <c r="G12" s="1037"/>
      <c r="H12" s="1013"/>
      <c r="I12" s="1037"/>
      <c r="J12" s="1013"/>
      <c r="K12" s="1037"/>
      <c r="L12" s="1013"/>
      <c r="M12" s="1037"/>
      <c r="N12" s="1013"/>
      <c r="O12" s="1037"/>
      <c r="P12" s="1013"/>
      <c r="Q12" s="1037"/>
      <c r="R12" s="1013"/>
      <c r="S12" s="1037"/>
      <c r="T12" s="1013"/>
      <c r="U12" s="1037"/>
      <c r="V12" s="1013"/>
      <c r="W12" s="1037"/>
      <c r="X12" s="1013"/>
      <c r="Y12" s="1037"/>
      <c r="Z12" s="1013"/>
      <c r="AA12" s="299"/>
      <c r="AB12" s="2539" t="s">
        <v>130</v>
      </c>
      <c r="AC12" s="2539"/>
      <c r="AD12" s="155" t="s">
        <v>124</v>
      </c>
      <c r="AE12" s="304">
        <f>IF(COUNTBLANK(AF11)=1,"-",AF11)</f>
        <v>5984</v>
      </c>
      <c r="AF12" s="156">
        <v>0</v>
      </c>
      <c r="AG12" s="156">
        <v>4</v>
      </c>
      <c r="AH12" s="156">
        <v>16511</v>
      </c>
      <c r="AI12" s="157"/>
      <c r="AJ12" s="1032">
        <v>124</v>
      </c>
      <c r="AK12" s="1032">
        <v>57</v>
      </c>
      <c r="AL12" s="1032">
        <v>10189</v>
      </c>
      <c r="AM12" s="1032"/>
      <c r="AN12" s="1033"/>
      <c r="AO12" s="1032"/>
      <c r="AP12" s="1033"/>
      <c r="AQ12" s="1032"/>
      <c r="AR12" s="1033"/>
      <c r="AS12" s="1032">
        <v>75</v>
      </c>
      <c r="AT12" s="1033">
        <v>0</v>
      </c>
      <c r="AU12" s="1032"/>
      <c r="AV12" s="1033"/>
    </row>
    <row r="13" spans="1:48" s="2" customFormat="1" ht="14.25" customHeight="1" x14ac:dyDescent="0.2">
      <c r="A13" s="6"/>
      <c r="B13" s="76">
        <v>2005</v>
      </c>
      <c r="C13" s="140"/>
      <c r="D13" s="115"/>
      <c r="E13" s="141"/>
      <c r="F13" s="115"/>
      <c r="G13" s="1037"/>
      <c r="H13" s="1013"/>
      <c r="I13" s="1037"/>
      <c r="J13" s="1013"/>
      <c r="K13" s="1037"/>
      <c r="L13" s="1013"/>
      <c r="M13" s="1037"/>
      <c r="N13" s="1013"/>
      <c r="O13" s="1037"/>
      <c r="P13" s="1013"/>
      <c r="Q13" s="1037"/>
      <c r="R13" s="1013"/>
      <c r="S13" s="1037"/>
      <c r="T13" s="1013"/>
      <c r="U13" s="1037"/>
      <c r="V13" s="1013"/>
      <c r="W13" s="1037"/>
      <c r="X13" s="1013"/>
      <c r="Y13" s="1037"/>
      <c r="Z13" s="1013"/>
      <c r="AA13" s="299"/>
      <c r="AB13" s="2541"/>
      <c r="AC13" s="2541"/>
      <c r="AD13" s="152" t="s">
        <v>125</v>
      </c>
      <c r="AE13" s="305">
        <f>IF(COUNTBLANK(AF10)=1,"-",AF10)</f>
        <v>561</v>
      </c>
      <c r="AF13" s="303">
        <f>IF(COUNTBLANK(AF12)=1,"-",AF12)</f>
        <v>0</v>
      </c>
      <c r="AG13" s="153">
        <v>0</v>
      </c>
      <c r="AH13" s="153">
        <v>157</v>
      </c>
      <c r="AI13" s="154"/>
      <c r="AJ13" s="1029">
        <v>0</v>
      </c>
      <c r="AK13" s="1029">
        <v>1</v>
      </c>
      <c r="AL13" s="1029">
        <v>42</v>
      </c>
      <c r="AM13" s="1029"/>
      <c r="AN13" s="1030"/>
      <c r="AO13" s="1029"/>
      <c r="AP13" s="1030"/>
      <c r="AQ13" s="1029"/>
      <c r="AR13" s="1030"/>
      <c r="AS13" s="1029">
        <v>113</v>
      </c>
      <c r="AT13" s="1030">
        <v>0</v>
      </c>
      <c r="AU13" s="1029"/>
      <c r="AV13" s="1030"/>
    </row>
    <row r="14" spans="1:48" s="2" customFormat="1" ht="14.25" x14ac:dyDescent="0.2">
      <c r="A14" s="6"/>
      <c r="B14" s="76">
        <v>2006</v>
      </c>
      <c r="C14" s="140"/>
      <c r="D14" s="115"/>
      <c r="E14" s="141"/>
      <c r="F14" s="115"/>
      <c r="G14" s="1037"/>
      <c r="H14" s="1013"/>
      <c r="I14" s="1037"/>
      <c r="J14" s="1013"/>
      <c r="K14" s="1037"/>
      <c r="L14" s="1013"/>
      <c r="M14" s="1037"/>
      <c r="N14" s="1013"/>
      <c r="O14" s="1037"/>
      <c r="P14" s="1013"/>
      <c r="Q14" s="1037"/>
      <c r="R14" s="1013"/>
      <c r="S14" s="1037"/>
      <c r="T14" s="1013"/>
      <c r="U14" s="1037"/>
      <c r="V14" s="1013"/>
      <c r="W14" s="1037"/>
      <c r="X14" s="1013"/>
      <c r="Y14" s="1037"/>
      <c r="Z14" s="1013"/>
      <c r="AA14" s="299"/>
      <c r="AB14" s="2539" t="s">
        <v>131</v>
      </c>
      <c r="AC14" s="2539"/>
      <c r="AD14" s="155" t="s">
        <v>124</v>
      </c>
      <c r="AE14" s="304">
        <f>IF(COUNTBLANK(AG11)=1,"-",AG11)</f>
        <v>1787</v>
      </c>
      <c r="AF14" s="306">
        <f>IF(COUNTBLANK(AG13)=1,"-",AG13)</f>
        <v>0</v>
      </c>
      <c r="AG14" s="156">
        <v>0</v>
      </c>
      <c r="AH14" s="156">
        <v>36009.572332055432</v>
      </c>
      <c r="AI14" s="157"/>
      <c r="AJ14" s="1032">
        <v>97</v>
      </c>
      <c r="AK14" s="1032">
        <v>367</v>
      </c>
      <c r="AL14" s="1032">
        <v>21418</v>
      </c>
      <c r="AM14" s="1032"/>
      <c r="AN14" s="1033"/>
      <c r="AO14" s="1032"/>
      <c r="AP14" s="1033"/>
      <c r="AQ14" s="1032"/>
      <c r="AR14" s="1033"/>
      <c r="AS14" s="1032">
        <v>428</v>
      </c>
      <c r="AT14" s="1033">
        <v>0</v>
      </c>
      <c r="AU14" s="1032"/>
      <c r="AV14" s="1033"/>
    </row>
    <row r="15" spans="1:48" s="2" customFormat="1" ht="14.25" x14ac:dyDescent="0.2">
      <c r="A15" s="6"/>
      <c r="B15" s="76">
        <v>2007</v>
      </c>
      <c r="C15" s="140"/>
      <c r="D15" s="115"/>
      <c r="E15" s="141"/>
      <c r="F15" s="115"/>
      <c r="G15" s="1037"/>
      <c r="H15" s="1013"/>
      <c r="I15" s="1037"/>
      <c r="J15" s="1013"/>
      <c r="K15" s="1037"/>
      <c r="L15" s="1013"/>
      <c r="M15" s="1037"/>
      <c r="N15" s="1013"/>
      <c r="O15" s="1037"/>
      <c r="P15" s="1013"/>
      <c r="Q15" s="1037"/>
      <c r="R15" s="1013"/>
      <c r="S15" s="1037"/>
      <c r="T15" s="1013"/>
      <c r="U15" s="1037"/>
      <c r="V15" s="1013"/>
      <c r="W15" s="1037"/>
      <c r="X15" s="1013"/>
      <c r="Y15" s="1037"/>
      <c r="Z15" s="1013"/>
      <c r="AA15" s="299"/>
      <c r="AB15" s="2541"/>
      <c r="AC15" s="2541"/>
      <c r="AD15" s="152" t="s">
        <v>125</v>
      </c>
      <c r="AE15" s="305">
        <f>IF(COUNTBLANK(AG10)=1,"-",AG10)</f>
        <v>0</v>
      </c>
      <c r="AF15" s="303">
        <f>IF(COUNTBLANK(AG12)=1,"-",AG12)</f>
        <v>4</v>
      </c>
      <c r="AG15" s="303">
        <f>IF(COUNTBLANK(AG14)=1,"-",AG14)</f>
        <v>0</v>
      </c>
      <c r="AH15" s="153">
        <v>0</v>
      </c>
      <c r="AI15" s="154"/>
      <c r="AJ15" s="1029">
        <v>0</v>
      </c>
      <c r="AK15" s="1029">
        <v>0</v>
      </c>
      <c r="AL15" s="1029">
        <v>0</v>
      </c>
      <c r="AM15" s="1029"/>
      <c r="AN15" s="1030"/>
      <c r="AO15" s="1029"/>
      <c r="AP15" s="1030"/>
      <c r="AQ15" s="1029"/>
      <c r="AR15" s="1030"/>
      <c r="AS15" s="1029">
        <v>0</v>
      </c>
      <c r="AT15" s="1030">
        <v>0</v>
      </c>
      <c r="AU15" s="1029"/>
      <c r="AV15" s="1030"/>
    </row>
    <row r="16" spans="1:48" s="2" customFormat="1" ht="14.25" x14ac:dyDescent="0.2">
      <c r="A16" s="6"/>
      <c r="B16" s="76">
        <v>2008</v>
      </c>
      <c r="C16" s="140"/>
      <c r="D16" s="115"/>
      <c r="E16" s="141"/>
      <c r="F16" s="115"/>
      <c r="G16" s="1037"/>
      <c r="H16" s="1013"/>
      <c r="I16" s="1037"/>
      <c r="J16" s="1013"/>
      <c r="K16" s="1037"/>
      <c r="L16" s="1013"/>
      <c r="M16" s="1037"/>
      <c r="N16" s="1013"/>
      <c r="O16" s="1037"/>
      <c r="P16" s="1013"/>
      <c r="Q16" s="1037"/>
      <c r="R16" s="1013"/>
      <c r="S16" s="1037"/>
      <c r="T16" s="1013"/>
      <c r="U16" s="1037"/>
      <c r="V16" s="1013"/>
      <c r="W16" s="1037"/>
      <c r="X16" s="1013"/>
      <c r="Y16" s="1037"/>
      <c r="Z16" s="1013"/>
      <c r="AA16" s="299"/>
      <c r="AB16" s="2539" t="s">
        <v>132</v>
      </c>
      <c r="AC16" s="2539"/>
      <c r="AD16" s="150" t="s">
        <v>124</v>
      </c>
      <c r="AE16" s="307">
        <f>IF(COUNTBLANK(AH11)=1,"-",AH11)</f>
        <v>50709</v>
      </c>
      <c r="AF16" s="308">
        <f>IF(COUNTBLANK(AH13)=1,"-",AH13)</f>
        <v>157</v>
      </c>
      <c r="AG16" s="308">
        <f>IF(COUNTBLANK(AH15)=1,"-",AH15)</f>
        <v>0</v>
      </c>
      <c r="AH16" s="1566">
        <f>156015+37274+342</f>
        <v>193631</v>
      </c>
      <c r="AI16" s="157"/>
      <c r="AJ16" s="1032">
        <v>10807</v>
      </c>
      <c r="AK16" s="1032">
        <f>4664+342</f>
        <v>5006</v>
      </c>
      <c r="AL16" s="1032">
        <f>62473+37274</f>
        <v>99747</v>
      </c>
      <c r="AM16" s="1032"/>
      <c r="AN16" s="1033"/>
      <c r="AO16" s="1032"/>
      <c r="AP16" s="1033"/>
      <c r="AQ16" s="1032"/>
      <c r="AR16" s="1033"/>
      <c r="AS16" s="1032">
        <v>67800</v>
      </c>
      <c r="AT16" s="1033">
        <v>1215.7349999999999</v>
      </c>
      <c r="AU16" s="1032"/>
      <c r="AV16" s="1033"/>
    </row>
    <row r="17" spans="1:48" s="2" customFormat="1" ht="14.25" x14ac:dyDescent="0.2">
      <c r="A17" s="6"/>
      <c r="B17" s="76">
        <v>2009</v>
      </c>
      <c r="C17" s="140"/>
      <c r="D17" s="115"/>
      <c r="E17" s="141"/>
      <c r="F17" s="115"/>
      <c r="G17" s="1037"/>
      <c r="H17" s="1013"/>
      <c r="I17" s="1037"/>
      <c r="J17" s="1013"/>
      <c r="K17" s="1037"/>
      <c r="L17" s="1013"/>
      <c r="M17" s="1037"/>
      <c r="N17" s="1013"/>
      <c r="O17" s="1037"/>
      <c r="P17" s="1013"/>
      <c r="Q17" s="1037"/>
      <c r="R17" s="1013"/>
      <c r="S17" s="1037"/>
      <c r="T17" s="1013"/>
      <c r="U17" s="1037"/>
      <c r="V17" s="1013"/>
      <c r="W17" s="1037"/>
      <c r="X17" s="1013"/>
      <c r="Y17" s="1037"/>
      <c r="Z17" s="1013"/>
      <c r="AA17" s="299"/>
      <c r="AB17" s="2541"/>
      <c r="AC17" s="2541"/>
      <c r="AD17" s="259" t="s">
        <v>125</v>
      </c>
      <c r="AE17" s="309">
        <f>IF(COUNTBLANK(AH10)=1,"-",AH10)</f>
        <v>63698.53</v>
      </c>
      <c r="AF17" s="310">
        <f>IF(COUNTBLANK(AH12)=1,"-",AH12)</f>
        <v>16511</v>
      </c>
      <c r="AG17" s="310">
        <f>IF(COUNTBLANK(AH14)=1,"-",AH14)</f>
        <v>36009.572332055432</v>
      </c>
      <c r="AH17" s="312">
        <f>IF(COUNTBLANK(AH16)=1,"-",AH16)</f>
        <v>193631</v>
      </c>
      <c r="AI17" s="313" t="str">
        <f>IF(COUNTBLANK(AI16)=1,"-",AI16)</f>
        <v>-</v>
      </c>
      <c r="AJ17" s="1029">
        <v>3535</v>
      </c>
      <c r="AK17" s="1029">
        <v>1135</v>
      </c>
      <c r="AL17" s="1029">
        <v>37090</v>
      </c>
      <c r="AM17" s="1029"/>
      <c r="AN17" s="1030"/>
      <c r="AO17" s="1029"/>
      <c r="AP17" s="1030"/>
      <c r="AQ17" s="1029"/>
      <c r="AR17" s="1030"/>
      <c r="AS17" s="1029">
        <v>6136</v>
      </c>
      <c r="AT17" s="1030">
        <v>0</v>
      </c>
      <c r="AU17" s="1029"/>
      <c r="AV17" s="1030"/>
    </row>
    <row r="18" spans="1:48" s="2" customFormat="1" ht="14.25" customHeight="1" x14ac:dyDescent="0.2">
      <c r="A18" s="6"/>
      <c r="B18" s="76">
        <v>2010</v>
      </c>
      <c r="C18" s="140"/>
      <c r="D18" s="115"/>
      <c r="E18" s="141"/>
      <c r="F18" s="115"/>
      <c r="G18" s="1037"/>
      <c r="H18" s="1013"/>
      <c r="I18" s="1037"/>
      <c r="J18" s="1013"/>
      <c r="K18" s="1037"/>
      <c r="L18" s="1013"/>
      <c r="M18" s="1037"/>
      <c r="N18" s="1013"/>
      <c r="O18" s="1037"/>
      <c r="P18" s="1013"/>
      <c r="Q18" s="1037"/>
      <c r="R18" s="1013"/>
      <c r="S18" s="1037"/>
      <c r="T18" s="1013"/>
      <c r="U18" s="1037"/>
      <c r="V18" s="1013"/>
      <c r="W18" s="1037"/>
      <c r="X18" s="1013"/>
      <c r="Y18" s="1037"/>
      <c r="Z18" s="1013"/>
      <c r="AA18" s="299"/>
      <c r="AB18" s="2549" t="s">
        <v>314</v>
      </c>
      <c r="AC18" s="2549"/>
      <c r="AD18" s="1046" t="s">
        <v>124</v>
      </c>
      <c r="AE18" s="1047">
        <v>696266</v>
      </c>
      <c r="AF18" s="1048">
        <v>2390</v>
      </c>
      <c r="AG18" s="1048">
        <v>0</v>
      </c>
      <c r="AH18" s="1048">
        <v>3072384</v>
      </c>
      <c r="AI18" s="1049"/>
      <c r="AJ18" s="1032">
        <v>473533</v>
      </c>
      <c r="AK18" s="1032">
        <v>191956</v>
      </c>
      <c r="AL18" s="1032">
        <v>1924938</v>
      </c>
      <c r="AM18" s="1032"/>
      <c r="AN18" s="1033"/>
      <c r="AO18" s="1032"/>
      <c r="AP18" s="1033"/>
      <c r="AQ18" s="1032"/>
      <c r="AR18" s="1033"/>
      <c r="AS18" s="1032">
        <v>184127</v>
      </c>
      <c r="AT18" s="1033">
        <v>2413.1819999999998</v>
      </c>
      <c r="AU18" s="1032"/>
      <c r="AV18" s="1033"/>
    </row>
    <row r="19" spans="1:48" s="2" customFormat="1" ht="14.25" x14ac:dyDescent="0.2">
      <c r="A19" s="6"/>
      <c r="B19" s="76">
        <v>2011</v>
      </c>
      <c r="C19" s="140">
        <v>141353.57817266686</v>
      </c>
      <c r="D19" s="115"/>
      <c r="E19" s="141">
        <v>94622.934664854663</v>
      </c>
      <c r="F19" s="115"/>
      <c r="G19" s="1037">
        <v>1497.822304877642</v>
      </c>
      <c r="H19" s="1013"/>
      <c r="I19" s="1037">
        <v>11461.39834390527</v>
      </c>
      <c r="J19" s="1013"/>
      <c r="K19" s="1037">
        <v>0</v>
      </c>
      <c r="L19" s="1013"/>
      <c r="M19" s="1037">
        <v>3673.8176582160318</v>
      </c>
      <c r="N19" s="1013"/>
      <c r="O19" s="1037">
        <v>149.97157995328203</v>
      </c>
      <c r="P19" s="1013"/>
      <c r="Q19" s="1037">
        <v>7877.9615870128946</v>
      </c>
      <c r="R19" s="1013"/>
      <c r="S19" s="1037">
        <v>0</v>
      </c>
      <c r="T19" s="1013"/>
      <c r="U19" s="1037">
        <v>20043.107099325272</v>
      </c>
      <c r="V19" s="1013"/>
      <c r="W19" s="1037">
        <v>0</v>
      </c>
      <c r="X19" s="1013"/>
      <c r="Y19" s="1037">
        <v>0</v>
      </c>
      <c r="Z19" s="1013"/>
      <c r="AA19" s="299"/>
      <c r="AB19" s="2550"/>
      <c r="AC19" s="2550"/>
      <c r="AD19" s="1050" t="s">
        <v>125</v>
      </c>
      <c r="AE19" s="1051">
        <v>709859</v>
      </c>
      <c r="AF19" s="1052">
        <v>279950</v>
      </c>
      <c r="AG19" s="1052">
        <v>0</v>
      </c>
      <c r="AH19" s="1052">
        <v>2110772</v>
      </c>
      <c r="AI19" s="1053"/>
      <c r="AJ19" s="1029">
        <v>495790</v>
      </c>
      <c r="AK19" s="1029">
        <v>103074</v>
      </c>
      <c r="AL19" s="1029">
        <v>1102744</v>
      </c>
      <c r="AM19" s="1029"/>
      <c r="AN19" s="1030"/>
      <c r="AO19" s="1031"/>
      <c r="AP19" s="1030"/>
      <c r="AQ19" s="1029"/>
      <c r="AR19" s="1030"/>
      <c r="AS19" s="1029">
        <v>140193</v>
      </c>
      <c r="AT19" s="1030">
        <v>3039.2370000000001</v>
      </c>
      <c r="AU19" s="1029"/>
      <c r="AV19" s="1030"/>
    </row>
    <row r="20" spans="1:48" s="2" customFormat="1" ht="14.25" customHeight="1" x14ac:dyDescent="0.2">
      <c r="A20" s="6"/>
      <c r="B20" s="76">
        <v>2012</v>
      </c>
      <c r="C20" s="140">
        <v>119976.3144222046</v>
      </c>
      <c r="D20" s="115"/>
      <c r="E20" s="141">
        <v>80312.865847902038</v>
      </c>
      <c r="F20" s="115"/>
      <c r="G20" s="1037">
        <v>1271.3034959093686</v>
      </c>
      <c r="H20" s="1013"/>
      <c r="I20" s="1037">
        <v>9728.0670311602316</v>
      </c>
      <c r="J20" s="1013"/>
      <c r="K20" s="1037">
        <v>0</v>
      </c>
      <c r="L20" s="1013"/>
      <c r="M20" s="1037">
        <v>3118.2185076387618</v>
      </c>
      <c r="N20" s="1013"/>
      <c r="O20" s="1037">
        <v>167.00159628069804</v>
      </c>
      <c r="P20" s="1013"/>
      <c r="Q20" s="1037">
        <v>8772.5431770406776</v>
      </c>
      <c r="R20" s="1013"/>
      <c r="S20" s="1037">
        <v>0</v>
      </c>
      <c r="T20" s="1013"/>
      <c r="U20" s="1037">
        <v>22319.101266086647</v>
      </c>
      <c r="V20" s="1013"/>
      <c r="W20" s="1037">
        <v>0</v>
      </c>
      <c r="X20" s="1013"/>
      <c r="Y20" s="1037">
        <v>0</v>
      </c>
      <c r="Z20" s="1013"/>
      <c r="AA20" s="299"/>
      <c r="AB20" s="2555" t="s">
        <v>1481</v>
      </c>
      <c r="AC20" s="2551"/>
      <c r="AD20" s="1042" t="s">
        <v>124</v>
      </c>
      <c r="AE20" s="1026"/>
      <c r="AF20" s="1027"/>
      <c r="AG20" s="1027"/>
      <c r="AH20" s="1027"/>
      <c r="AI20" s="1012"/>
      <c r="AJ20" s="1027">
        <v>276818</v>
      </c>
      <c r="AK20" s="1027">
        <v>8312</v>
      </c>
      <c r="AL20" s="1027">
        <v>854581</v>
      </c>
      <c r="AM20" s="1027"/>
      <c r="AN20" s="1012"/>
      <c r="AO20" s="1027"/>
      <c r="AP20" s="1012"/>
      <c r="AQ20" s="1027"/>
      <c r="AR20" s="1012"/>
      <c r="AS20" s="1027">
        <v>89452</v>
      </c>
      <c r="AT20" s="1012">
        <v>2828.567</v>
      </c>
      <c r="AU20" s="1027"/>
      <c r="AV20" s="1012"/>
    </row>
    <row r="21" spans="1:48" s="2" customFormat="1" ht="14.25" x14ac:dyDescent="0.2">
      <c r="A21" s="6"/>
      <c r="B21" s="76">
        <v>2013</v>
      </c>
      <c r="C21" s="140">
        <v>101510.58540196251</v>
      </c>
      <c r="D21" s="115"/>
      <c r="E21" s="141">
        <v>67951.795875644719</v>
      </c>
      <c r="F21" s="115"/>
      <c r="G21" s="1037">
        <v>1075.634663446232</v>
      </c>
      <c r="H21" s="1013"/>
      <c r="I21" s="1037">
        <v>8230.8010169983754</v>
      </c>
      <c r="J21" s="1013"/>
      <c r="K21" s="1037">
        <v>0</v>
      </c>
      <c r="L21" s="1013"/>
      <c r="M21" s="1037">
        <v>2638.2873372157733</v>
      </c>
      <c r="N21" s="1013"/>
      <c r="O21" s="1037">
        <v>174.50242085821097</v>
      </c>
      <c r="P21" s="1013"/>
      <c r="Q21" s="1037">
        <v>9166.5592160193737</v>
      </c>
      <c r="R21" s="1013"/>
      <c r="S21" s="1037">
        <v>0</v>
      </c>
      <c r="T21" s="1013"/>
      <c r="U21" s="1037">
        <v>23321.556733897116</v>
      </c>
      <c r="V21" s="1013"/>
      <c r="W21" s="1037">
        <v>0</v>
      </c>
      <c r="X21" s="1013"/>
      <c r="Y21" s="1037">
        <v>0</v>
      </c>
      <c r="Z21" s="1013"/>
      <c r="AA21" s="299"/>
      <c r="AB21" s="2598"/>
      <c r="AC21" s="2552"/>
      <c r="AD21" s="1043" t="s">
        <v>125</v>
      </c>
      <c r="AE21" s="1028"/>
      <c r="AF21" s="1029"/>
      <c r="AG21" s="1029"/>
      <c r="AH21" s="1029"/>
      <c r="AI21" s="1030"/>
      <c r="AJ21" s="1029">
        <v>125125</v>
      </c>
      <c r="AK21" s="1029">
        <v>47787</v>
      </c>
      <c r="AL21" s="1029">
        <v>399474</v>
      </c>
      <c r="AM21" s="1029"/>
      <c r="AN21" s="1030"/>
      <c r="AO21" s="1031"/>
      <c r="AP21" s="1030"/>
      <c r="AQ21" s="1029"/>
      <c r="AR21" s="1030"/>
      <c r="AS21" s="1029">
        <v>61615</v>
      </c>
      <c r="AT21" s="1030">
        <v>2961.4470000000001</v>
      </c>
      <c r="AU21" s="1029"/>
      <c r="AV21" s="1030"/>
    </row>
    <row r="22" spans="1:48" s="20" customFormat="1" ht="14.25" customHeight="1" x14ac:dyDescent="0.2">
      <c r="A22" s="24"/>
      <c r="B22" s="37">
        <v>2014</v>
      </c>
      <c r="C22" s="142">
        <v>93756.272678140609</v>
      </c>
      <c r="D22" s="117"/>
      <c r="E22" s="143">
        <v>62761.012340326117</v>
      </c>
      <c r="F22" s="117"/>
      <c r="G22" s="1038">
        <v>993.4687022267359</v>
      </c>
      <c r="H22" s="1014"/>
      <c r="I22" s="1038">
        <v>7602.0636769415732</v>
      </c>
      <c r="J22" s="1014"/>
      <c r="K22" s="1038">
        <v>0</v>
      </c>
      <c r="L22" s="1014"/>
      <c r="M22" s="1038">
        <v>2436.7529107023838</v>
      </c>
      <c r="N22" s="1014"/>
      <c r="O22" s="1038">
        <v>180.30563132</v>
      </c>
      <c r="P22" s="1014"/>
      <c r="Q22" s="1038">
        <v>9860.0795091399996</v>
      </c>
      <c r="R22" s="1014"/>
      <c r="S22" s="1038">
        <v>0</v>
      </c>
      <c r="T22" s="1014"/>
      <c r="U22" s="1038">
        <v>20581.77914024</v>
      </c>
      <c r="V22" s="1014"/>
      <c r="W22" s="1038">
        <v>0</v>
      </c>
      <c r="X22" s="1014"/>
      <c r="Y22" s="1038">
        <v>0</v>
      </c>
      <c r="Z22" s="1014"/>
      <c r="AA22" s="299"/>
      <c r="AB22" s="2598"/>
      <c r="AC22" s="2551"/>
      <c r="AD22" s="1041" t="s">
        <v>124</v>
      </c>
      <c r="AE22" s="1026"/>
      <c r="AF22" s="1027"/>
      <c r="AG22" s="1027"/>
      <c r="AH22" s="1027"/>
      <c r="AI22" s="1012"/>
      <c r="AJ22" s="1027">
        <v>68562</v>
      </c>
      <c r="AK22" s="1027">
        <v>21252</v>
      </c>
      <c r="AL22" s="1027">
        <v>108845</v>
      </c>
      <c r="AM22" s="1027"/>
      <c r="AN22" s="1012"/>
      <c r="AO22" s="1027"/>
      <c r="AP22" s="1012"/>
      <c r="AQ22" s="1027"/>
      <c r="AR22" s="1012"/>
      <c r="AS22" s="1027">
        <v>48403</v>
      </c>
      <c r="AT22" s="1012">
        <v>0</v>
      </c>
      <c r="AU22" s="1027"/>
      <c r="AV22" s="1012"/>
    </row>
    <row r="23" spans="1:48" s="20" customFormat="1" ht="14.25" x14ac:dyDescent="0.2">
      <c r="A23" s="24"/>
      <c r="B23" s="76">
        <v>2015</v>
      </c>
      <c r="C23" s="140">
        <v>108220.1</v>
      </c>
      <c r="D23" s="115"/>
      <c r="E23" s="141">
        <v>53610</v>
      </c>
      <c r="F23" s="115"/>
      <c r="G23" s="1037">
        <v>885.40942211655806</v>
      </c>
      <c r="H23" s="1013"/>
      <c r="I23" s="1037">
        <v>6775.1895877621073</v>
      </c>
      <c r="J23" s="1013"/>
      <c r="K23" s="1037">
        <v>0</v>
      </c>
      <c r="L23" s="1013"/>
      <c r="M23" s="1037">
        <v>2171.7080585125814</v>
      </c>
      <c r="N23" s="1013"/>
      <c r="O23" s="1037">
        <v>272.83117744999998</v>
      </c>
      <c r="P23" s="1013"/>
      <c r="Q23" s="1037">
        <v>10222.699237469998</v>
      </c>
      <c r="R23" s="1013"/>
      <c r="S23" s="1037">
        <v>0</v>
      </c>
      <c r="T23" s="1013"/>
      <c r="U23" s="1037">
        <v>35186.540792450003</v>
      </c>
      <c r="V23" s="1013"/>
      <c r="W23" s="1037">
        <v>0</v>
      </c>
      <c r="X23" s="1013"/>
      <c r="Y23" s="1037">
        <v>0</v>
      </c>
      <c r="Z23" s="1013"/>
      <c r="AA23" s="299"/>
      <c r="AB23" s="2598"/>
      <c r="AC23" s="2552"/>
      <c r="AD23" s="1043" t="s">
        <v>125</v>
      </c>
      <c r="AE23" s="1028"/>
      <c r="AF23" s="1029"/>
      <c r="AG23" s="1029"/>
      <c r="AH23" s="1029"/>
      <c r="AI23" s="1030"/>
      <c r="AJ23" s="1029">
        <v>112750</v>
      </c>
      <c r="AK23" s="1029">
        <v>38948</v>
      </c>
      <c r="AL23" s="1029">
        <v>346593</v>
      </c>
      <c r="AM23" s="1029"/>
      <c r="AN23" s="1030"/>
      <c r="AO23" s="1031"/>
      <c r="AP23" s="1030"/>
      <c r="AQ23" s="1029"/>
      <c r="AR23" s="1030"/>
      <c r="AS23" s="1029">
        <v>39273</v>
      </c>
      <c r="AT23" s="1030">
        <v>1776.991</v>
      </c>
      <c r="AU23" s="1029"/>
      <c r="AV23" s="1030"/>
    </row>
    <row r="24" spans="1:48" s="20" customFormat="1" ht="14.25" customHeight="1" x14ac:dyDescent="0.2">
      <c r="A24" s="24"/>
      <c r="B24" s="76">
        <v>2016</v>
      </c>
      <c r="C24" s="140">
        <v>72461.66</v>
      </c>
      <c r="D24" s="115"/>
      <c r="E24" s="141">
        <v>62799</v>
      </c>
      <c r="F24" s="115"/>
      <c r="G24" s="1037">
        <v>1395</v>
      </c>
      <c r="H24" s="1013"/>
      <c r="I24" s="1037">
        <v>7612</v>
      </c>
      <c r="J24" s="1013"/>
      <c r="K24" s="1037">
        <v>3.5756000000000003E-2</v>
      </c>
      <c r="L24" s="1013"/>
      <c r="M24" s="1037">
        <v>1919</v>
      </c>
      <c r="N24" s="1013"/>
      <c r="O24" s="1037">
        <v>493.01640466999999</v>
      </c>
      <c r="P24" s="1013"/>
      <c r="Q24" s="1037">
        <v>13125.204991720002</v>
      </c>
      <c r="R24" s="1013"/>
      <c r="S24" s="1037">
        <v>0</v>
      </c>
      <c r="T24" s="1013"/>
      <c r="U24" s="1037">
        <v>40395.359584470003</v>
      </c>
      <c r="V24" s="1013"/>
      <c r="W24" s="1037">
        <v>0</v>
      </c>
      <c r="X24" s="1013"/>
      <c r="Y24" s="1037">
        <v>0</v>
      </c>
      <c r="Z24" s="1013"/>
      <c r="AA24" s="299"/>
      <c r="AB24" s="2598"/>
      <c r="AC24" s="2553"/>
      <c r="AD24" s="1041" t="s">
        <v>124</v>
      </c>
      <c r="AE24" s="1026"/>
      <c r="AF24" s="1027"/>
      <c r="AG24" s="1027"/>
      <c r="AH24" s="1027"/>
      <c r="AI24" s="1012"/>
      <c r="AJ24" s="1027">
        <v>1408</v>
      </c>
      <c r="AK24" s="1027">
        <v>21763</v>
      </c>
      <c r="AL24" s="1027">
        <v>27526</v>
      </c>
      <c r="AM24" s="1027"/>
      <c r="AN24" s="1012"/>
      <c r="AO24" s="1027"/>
      <c r="AP24" s="1012"/>
      <c r="AQ24" s="1027"/>
      <c r="AR24" s="1012"/>
      <c r="AS24" s="1027">
        <v>22870</v>
      </c>
      <c r="AT24" s="1012">
        <v>0</v>
      </c>
      <c r="AU24" s="1027"/>
      <c r="AV24" s="1012"/>
    </row>
    <row r="25" spans="1:48" s="20" customFormat="1" ht="15" customHeight="1" x14ac:dyDescent="0.2">
      <c r="A25" s="24"/>
      <c r="B25" s="76">
        <v>2017</v>
      </c>
      <c r="C25" s="140">
        <v>79067.490000000005</v>
      </c>
      <c r="D25" s="115"/>
      <c r="E25" s="141">
        <v>46963</v>
      </c>
      <c r="F25" s="115"/>
      <c r="G25" s="1037">
        <v>246</v>
      </c>
      <c r="H25" s="1013"/>
      <c r="I25" s="1037">
        <v>4945</v>
      </c>
      <c r="J25" s="1013"/>
      <c r="K25" s="1037">
        <v>12</v>
      </c>
      <c r="L25" s="1013"/>
      <c r="M25" s="1037">
        <v>2106</v>
      </c>
      <c r="N25" s="1013"/>
      <c r="O25" s="1037">
        <v>184.12752686000002</v>
      </c>
      <c r="P25" s="1013"/>
      <c r="Q25" s="1037">
        <v>19774.140083990002</v>
      </c>
      <c r="R25" s="1013"/>
      <c r="S25" s="1037">
        <v>0</v>
      </c>
      <c r="T25" s="1013"/>
      <c r="U25" s="1037">
        <v>44138.847335060003</v>
      </c>
      <c r="V25" s="1013"/>
      <c r="W25" s="1037">
        <v>0</v>
      </c>
      <c r="X25" s="1013"/>
      <c r="Y25" s="1037">
        <v>0</v>
      </c>
      <c r="Z25" s="1013"/>
      <c r="AA25" s="299"/>
      <c r="AB25" s="2598"/>
      <c r="AC25" s="2552"/>
      <c r="AD25" s="1043" t="s">
        <v>125</v>
      </c>
      <c r="AE25" s="1028"/>
      <c r="AF25" s="1029"/>
      <c r="AG25" s="1029"/>
      <c r="AH25" s="1029"/>
      <c r="AI25" s="1030"/>
      <c r="AJ25" s="1029">
        <v>60729</v>
      </c>
      <c r="AK25" s="1029">
        <v>682</v>
      </c>
      <c r="AL25" s="1029">
        <v>41637</v>
      </c>
      <c r="AM25" s="1029"/>
      <c r="AN25" s="1030"/>
      <c r="AO25" s="1031"/>
      <c r="AP25" s="1030"/>
      <c r="AQ25" s="1029"/>
      <c r="AR25" s="1030"/>
      <c r="AS25" s="1029">
        <v>25296</v>
      </c>
      <c r="AT25" s="1030">
        <v>102.5766</v>
      </c>
      <c r="AU25" s="1029"/>
      <c r="AV25" s="1030"/>
    </row>
    <row r="26" spans="1:48" s="20" customFormat="1" ht="15" thickBot="1" x14ac:dyDescent="0.25">
      <c r="A26" s="24"/>
      <c r="B26" s="76">
        <v>2018</v>
      </c>
      <c r="C26" s="387">
        <v>63698.53</v>
      </c>
      <c r="D26" s="389"/>
      <c r="E26" s="130">
        <v>50709</v>
      </c>
      <c r="F26" s="389"/>
      <c r="G26" s="1039">
        <v>561</v>
      </c>
      <c r="H26" s="1040"/>
      <c r="I26" s="1039">
        <v>5984</v>
      </c>
      <c r="J26" s="1040"/>
      <c r="K26" s="1039">
        <v>0</v>
      </c>
      <c r="L26" s="1040"/>
      <c r="M26" s="1039">
        <v>1787.3073322932917</v>
      </c>
      <c r="N26" s="1040"/>
      <c r="O26" s="1039">
        <v>156.61302476999998</v>
      </c>
      <c r="P26" s="1040"/>
      <c r="Q26" s="1039">
        <v>16511.316370974564</v>
      </c>
      <c r="R26" s="1040"/>
      <c r="S26" s="1039">
        <v>0</v>
      </c>
      <c r="T26" s="1040"/>
      <c r="U26" s="1039">
        <v>36009.572332055432</v>
      </c>
      <c r="V26" s="1040"/>
      <c r="W26" s="1039">
        <v>0</v>
      </c>
      <c r="X26" s="1040"/>
      <c r="Y26" s="1039">
        <v>0</v>
      </c>
      <c r="Z26" s="1040"/>
      <c r="AA26" s="299"/>
      <c r="AB26" s="2598"/>
      <c r="AC26" s="2551"/>
      <c r="AD26" s="1044" t="s">
        <v>124</v>
      </c>
      <c r="AE26" s="1026"/>
      <c r="AF26" s="1027"/>
      <c r="AG26" s="1027"/>
      <c r="AH26" s="1027"/>
      <c r="AI26" s="1012"/>
      <c r="AJ26" s="1027">
        <v>807</v>
      </c>
      <c r="AK26" s="1027">
        <v>20622</v>
      </c>
      <c r="AL26" s="1027">
        <v>176375</v>
      </c>
      <c r="AM26" s="1027"/>
      <c r="AN26" s="1012"/>
      <c r="AO26" s="1027"/>
      <c r="AP26" s="1012"/>
      <c r="AQ26" s="1027"/>
      <c r="AR26" s="1012"/>
      <c r="AS26" s="1027">
        <v>16985</v>
      </c>
      <c r="AT26" s="1012">
        <v>0</v>
      </c>
      <c r="AU26" s="1027"/>
      <c r="AV26" s="1012"/>
    </row>
    <row r="27" spans="1:48" s="20" customFormat="1" ht="37.5" customHeight="1" thickBot="1" x14ac:dyDescent="0.25">
      <c r="A27" s="24"/>
      <c r="B27" s="480" t="s">
        <v>399</v>
      </c>
      <c r="C27" s="832" t="str">
        <f>IF(COUNT(C10:C26)&lt;&gt;0,IF(COUNT(C19:C26)&lt;8,"Please fill in value for 2018 and extend series back to at least 2011",""),"")</f>
        <v/>
      </c>
      <c r="D27" s="1359" t="str">
        <f t="shared" ref="D27:Z27" si="0">IF(COUNT(D10:D26)&lt;&gt;0,IF(COUNT(D19:D26)&lt;8,"Please fill in value for 2018 and extend series back to at least 2011",""),"")</f>
        <v/>
      </c>
      <c r="E27" s="821" t="str">
        <f t="shared" si="0"/>
        <v/>
      </c>
      <c r="F27" s="1359" t="str">
        <f t="shared" si="0"/>
        <v/>
      </c>
      <c r="G27" s="821" t="str">
        <f t="shared" si="0"/>
        <v/>
      </c>
      <c r="H27" s="1359" t="str">
        <f t="shared" si="0"/>
        <v/>
      </c>
      <c r="I27" s="821" t="str">
        <f t="shared" si="0"/>
        <v/>
      </c>
      <c r="J27" s="1359" t="str">
        <f t="shared" si="0"/>
        <v/>
      </c>
      <c r="K27" s="821" t="str">
        <f t="shared" si="0"/>
        <v/>
      </c>
      <c r="L27" s="1359" t="str">
        <f t="shared" si="0"/>
        <v/>
      </c>
      <c r="M27" s="821" t="str">
        <f t="shared" si="0"/>
        <v/>
      </c>
      <c r="N27" s="1359" t="str">
        <f t="shared" si="0"/>
        <v/>
      </c>
      <c r="O27" s="821" t="str">
        <f t="shared" si="0"/>
        <v/>
      </c>
      <c r="P27" s="1359" t="str">
        <f t="shared" si="0"/>
        <v/>
      </c>
      <c r="Q27" s="821" t="str">
        <f t="shared" si="0"/>
        <v/>
      </c>
      <c r="R27" s="1359" t="str">
        <f t="shared" si="0"/>
        <v/>
      </c>
      <c r="S27" s="821" t="str">
        <f t="shared" si="0"/>
        <v/>
      </c>
      <c r="T27" s="1359" t="str">
        <f t="shared" si="0"/>
        <v/>
      </c>
      <c r="U27" s="821" t="str">
        <f t="shared" si="0"/>
        <v/>
      </c>
      <c r="V27" s="1359" t="str">
        <f t="shared" si="0"/>
        <v/>
      </c>
      <c r="W27" s="821" t="str">
        <f t="shared" si="0"/>
        <v/>
      </c>
      <c r="X27" s="1359" t="str">
        <f t="shared" si="0"/>
        <v/>
      </c>
      <c r="Y27" s="821" t="str">
        <f t="shared" si="0"/>
        <v/>
      </c>
      <c r="Z27" s="1359" t="str">
        <f t="shared" si="0"/>
        <v/>
      </c>
      <c r="AA27" s="299"/>
      <c r="AB27" s="2598"/>
      <c r="AC27" s="2552"/>
      <c r="AD27" s="1045" t="s">
        <v>125</v>
      </c>
      <c r="AE27" s="1028"/>
      <c r="AF27" s="1029"/>
      <c r="AG27" s="1029"/>
      <c r="AH27" s="1029"/>
      <c r="AI27" s="1030"/>
      <c r="AJ27" s="1029">
        <v>41025</v>
      </c>
      <c r="AK27" s="1029">
        <v>1914</v>
      </c>
      <c r="AL27" s="1029">
        <v>19839</v>
      </c>
      <c r="AM27" s="1029"/>
      <c r="AN27" s="1030"/>
      <c r="AO27" s="1031"/>
      <c r="AP27" s="1030"/>
      <c r="AQ27" s="1029"/>
      <c r="AR27" s="1030"/>
      <c r="AS27" s="1029">
        <v>11534</v>
      </c>
      <c r="AT27" s="1030">
        <v>1.018365</v>
      </c>
      <c r="AU27" s="1029"/>
      <c r="AV27" s="1030"/>
    </row>
    <row r="28" spans="1:48" s="2" customFormat="1" ht="38.25" customHeight="1" thickBot="1" x14ac:dyDescent="0.25">
      <c r="B28" s="504" t="s">
        <v>400</v>
      </c>
      <c r="C28" s="835" t="e">
        <f>IF(MAX('3 interconnectedness checks'!C29:C30&gt;0.2),"Series contain annual jump(s) of over 20%","")</f>
        <v>#VALUE!</v>
      </c>
      <c r="D28" s="836" t="e">
        <f>IF(MAX('3 interconnectedness checks'!D29:D30&gt;0.2),"Series contain annual jump(s) of over 20%","")</f>
        <v>#VALUE!</v>
      </c>
      <c r="E28" s="837" t="e">
        <f>IF(MAX('3 interconnectedness checks'!E29:E30&gt;0.2),"Series contain annual jump(s) of over 20%","")</f>
        <v>#VALUE!</v>
      </c>
      <c r="F28" s="836" t="e">
        <f>IF(MAX('3 interconnectedness checks'!F29:F30&gt;0.2),"Series contain annual jump(s) of over 20%","")</f>
        <v>#VALUE!</v>
      </c>
      <c r="G28" s="991" t="e">
        <f>IF(MAX('3 interconnectedness checks'!G29:G30&gt;0.2),"Series contain annual jump(s) of over 20%","")</f>
        <v>#VALUE!</v>
      </c>
      <c r="H28" s="990" t="e">
        <f>IF(MAX('3 interconnectedness checks'!H29:H30&gt;0.2),"Series contain annual jump(s) of over 20%","")</f>
        <v>#VALUE!</v>
      </c>
      <c r="I28" s="991" t="e">
        <f>IF(MAX('3 interconnectedness checks'!I29:I30&gt;0.2),"Series contain annual jump(s) of over 20%","")</f>
        <v>#VALUE!</v>
      </c>
      <c r="J28" s="990" t="e">
        <f>IF(MAX('3 interconnectedness checks'!J29:J30&gt;0.2),"Series contain annual jump(s) of over 20%","")</f>
        <v>#VALUE!</v>
      </c>
      <c r="K28" s="991" t="e">
        <f>IF(MAX('3 interconnectedness checks'!K29:K30&gt;0.2),"Series contain annual jump(s) of over 20%","")</f>
        <v>#VALUE!</v>
      </c>
      <c r="L28" s="990" t="e">
        <f>IF(MAX('3 interconnectedness checks'!L29:L30&gt;0.2),"Series contain annual jump(s) of over 20%","")</f>
        <v>#VALUE!</v>
      </c>
      <c r="M28" s="991" t="e">
        <f>IF(MAX('3 interconnectedness checks'!M29:M30&gt;0.2),"Series contain annual jump(s) of over 20%","")</f>
        <v>#VALUE!</v>
      </c>
      <c r="N28" s="990" t="e">
        <f>IF(MAX('3 interconnectedness checks'!N29:N30&gt;0.2),"Series contain annual jump(s) of over 20%","")</f>
        <v>#VALUE!</v>
      </c>
      <c r="O28" s="837" t="e">
        <f>IF(MAX('3 interconnectedness checks'!O29:O30&gt;0.2),"Series contain annual jump(s) of over 20%","")</f>
        <v>#VALUE!</v>
      </c>
      <c r="P28" s="836" t="e">
        <f>IF(MAX('3 interconnectedness checks'!P29:P30&gt;0.2),"Series contain annual jump(s) of over 20%","")</f>
        <v>#VALUE!</v>
      </c>
      <c r="Q28" s="837" t="e">
        <f>IF(MAX('3 interconnectedness checks'!Q29:Q30&gt;0.2),"Series contain annual jump(s) of over 20%","")</f>
        <v>#VALUE!</v>
      </c>
      <c r="R28" s="836" t="e">
        <f>IF(MAX('3 interconnectedness checks'!R29:R30&gt;0.2),"Series contain annual jump(s) of over 20%","")</f>
        <v>#VALUE!</v>
      </c>
      <c r="S28" s="837" t="e">
        <f>IF(MAX('3 interconnectedness checks'!S29:S30&gt;0.2),"Series contain annual jump(s) of over 20%","")</f>
        <v>#VALUE!</v>
      </c>
      <c r="T28" s="836" t="e">
        <f>IF(MAX('3 interconnectedness checks'!T29:T30&gt;0.2),"Series contain annual jump(s) of over 20%","")</f>
        <v>#VALUE!</v>
      </c>
      <c r="U28" s="837" t="e">
        <f>IF(MAX('3 interconnectedness checks'!U29:U30&gt;0.2),"Series contain annual jump(s) of over 20%","")</f>
        <v>#VALUE!</v>
      </c>
      <c r="V28" s="836" t="e">
        <f>IF(MAX('3 interconnectedness checks'!V29:V30&gt;0.2),"Series contain annual jump(s) of over 20%","")</f>
        <v>#VALUE!</v>
      </c>
      <c r="W28" s="837" t="e">
        <f>IF(MAX('3 interconnectedness checks'!W29:W30&gt;0.2),"Series contain annual jump(s) of over 20%","")</f>
        <v>#VALUE!</v>
      </c>
      <c r="X28" s="836" t="e">
        <f>IF(MAX('3 interconnectedness checks'!X29:X30&gt;0.2),"Series contain annual jump(s) of over 20%","")</f>
        <v>#VALUE!</v>
      </c>
      <c r="Y28" s="837" t="e">
        <f>IF(MAX('3 interconnectedness checks'!Y29:Y30&gt;0.2),"Series contain annual jump(s) of over 20%","")</f>
        <v>#VALUE!</v>
      </c>
      <c r="Z28" s="836" t="e">
        <f>IF(MAX('3 interconnectedness checks'!Z29:Z30&gt;0.2),"Series contain annual jump(s) of over 20%","")</f>
        <v>#VALUE!</v>
      </c>
      <c r="AA28" s="300"/>
      <c r="AB28" s="2598"/>
      <c r="AC28" s="2551"/>
      <c r="AD28" s="1041" t="s">
        <v>124</v>
      </c>
      <c r="AE28" s="1026"/>
      <c r="AF28" s="1027"/>
      <c r="AG28" s="1027"/>
      <c r="AH28" s="1027"/>
      <c r="AI28" s="1012"/>
      <c r="AJ28" s="1027">
        <v>34193</v>
      </c>
      <c r="AK28" s="1027">
        <v>11427</v>
      </c>
      <c r="AL28" s="1027">
        <v>98089</v>
      </c>
      <c r="AM28" s="1027"/>
      <c r="AN28" s="1012"/>
      <c r="AO28" s="1027"/>
      <c r="AP28" s="1012"/>
      <c r="AQ28" s="1027"/>
      <c r="AR28" s="1012"/>
      <c r="AS28" s="1027">
        <v>12535</v>
      </c>
      <c r="AT28" s="1012">
        <v>0</v>
      </c>
      <c r="AU28" s="1027"/>
      <c r="AV28" s="1012"/>
    </row>
    <row r="29" spans="1:48" s="14" customFormat="1" ht="37.5" customHeight="1" x14ac:dyDescent="0.2">
      <c r="A29" s="2"/>
      <c r="B29" s="77" t="s">
        <v>89</v>
      </c>
      <c r="C29" s="144" t="s">
        <v>1512</v>
      </c>
      <c r="D29" s="120"/>
      <c r="E29" s="131" t="s">
        <v>1512</v>
      </c>
      <c r="F29" s="120"/>
      <c r="G29" s="131" t="s">
        <v>1512</v>
      </c>
      <c r="H29" s="120"/>
      <c r="I29" s="131" t="s">
        <v>1512</v>
      </c>
      <c r="J29" s="120"/>
      <c r="K29" s="131"/>
      <c r="L29" s="120"/>
      <c r="M29" s="131"/>
      <c r="N29" s="120"/>
      <c r="O29" s="131" t="s">
        <v>1512</v>
      </c>
      <c r="P29" s="120"/>
      <c r="Q29" s="131"/>
      <c r="R29" s="120"/>
      <c r="S29" s="131"/>
      <c r="T29" s="120"/>
      <c r="U29" s="131"/>
      <c r="V29" s="120"/>
      <c r="W29" s="131"/>
      <c r="X29" s="120"/>
      <c r="Y29" s="131"/>
      <c r="Z29" s="120"/>
      <c r="AA29" s="300"/>
      <c r="AB29" s="2598"/>
      <c r="AC29" s="2554"/>
      <c r="AD29" s="1531" t="s">
        <v>125</v>
      </c>
      <c r="AE29" s="1532"/>
      <c r="AF29" s="1038"/>
      <c r="AG29" s="1038"/>
      <c r="AH29" s="1038"/>
      <c r="AI29" s="1014"/>
      <c r="AJ29" s="1038">
        <v>17689</v>
      </c>
      <c r="AK29" s="1038">
        <v>1518</v>
      </c>
      <c r="AL29" s="1038">
        <v>29359</v>
      </c>
      <c r="AM29" s="1038"/>
      <c r="AN29" s="1014"/>
      <c r="AO29" s="1038"/>
      <c r="AP29" s="1014"/>
      <c r="AQ29" s="1038"/>
      <c r="AR29" s="1014"/>
      <c r="AS29" s="1038">
        <v>24552</v>
      </c>
      <c r="AT29" s="1014">
        <v>0</v>
      </c>
      <c r="AU29" s="1038"/>
      <c r="AV29" s="1014"/>
    </row>
    <row r="30" spans="1:48" ht="115.5" thickBot="1" x14ac:dyDescent="0.25">
      <c r="B30" s="78" t="s">
        <v>93</v>
      </c>
      <c r="C30" s="132" t="s">
        <v>1513</v>
      </c>
      <c r="D30" s="123"/>
      <c r="E30" s="132" t="s">
        <v>1513</v>
      </c>
      <c r="F30" s="123"/>
      <c r="G30" s="132" t="s">
        <v>1485</v>
      </c>
      <c r="H30" s="123"/>
      <c r="I30" s="132" t="s">
        <v>1485</v>
      </c>
      <c r="J30" s="123"/>
      <c r="K30" s="132" t="s">
        <v>1485</v>
      </c>
      <c r="L30" s="123"/>
      <c r="M30" s="132" t="s">
        <v>1485</v>
      </c>
      <c r="N30" s="123"/>
      <c r="O30" s="132" t="s">
        <v>1485</v>
      </c>
      <c r="P30" s="123"/>
      <c r="Q30" s="132" t="s">
        <v>1485</v>
      </c>
      <c r="R30" s="123"/>
      <c r="S30" s="132" t="s">
        <v>1485</v>
      </c>
      <c r="T30" s="123"/>
      <c r="U30" s="132" t="s">
        <v>1485</v>
      </c>
      <c r="V30" s="123"/>
      <c r="W30" s="132" t="s">
        <v>1485</v>
      </c>
      <c r="X30" s="123"/>
      <c r="Y30" s="132" t="s">
        <v>1485</v>
      </c>
      <c r="Z30" s="123"/>
      <c r="AA30" s="20"/>
      <c r="AB30" s="2596" t="s">
        <v>1482</v>
      </c>
      <c r="AC30" s="2596"/>
      <c r="AD30" s="1041" t="s">
        <v>124</v>
      </c>
      <c r="AE30" s="1530">
        <v>55023</v>
      </c>
      <c r="AF30" s="1032">
        <v>0</v>
      </c>
      <c r="AG30" s="1032">
        <v>0</v>
      </c>
      <c r="AH30" s="1032">
        <v>26579</v>
      </c>
      <c r="AI30" s="1033"/>
      <c r="AJ30" s="1032">
        <v>2662</v>
      </c>
      <c r="AK30" s="1032">
        <v>11452</v>
      </c>
      <c r="AL30" s="1032">
        <v>3516</v>
      </c>
      <c r="AM30" s="1032"/>
      <c r="AN30" s="1033"/>
      <c r="AO30" s="1032"/>
      <c r="AP30" s="1033"/>
      <c r="AQ30" s="1032"/>
      <c r="AR30" s="1033"/>
      <c r="AS30" s="1032">
        <v>8895</v>
      </c>
      <c r="AT30" s="1033"/>
      <c r="AU30" s="1032"/>
      <c r="AV30" s="1033"/>
    </row>
    <row r="31" spans="1:48" s="21" customFormat="1" ht="15.95" customHeight="1" x14ac:dyDescent="0.2">
      <c r="A31" s="19"/>
      <c r="B31" s="968" t="s">
        <v>498</v>
      </c>
      <c r="C31" s="968" t="s">
        <v>611</v>
      </c>
      <c r="D31" s="968" t="s">
        <v>612</v>
      </c>
      <c r="E31" s="968" t="s">
        <v>613</v>
      </c>
      <c r="F31" s="968" t="s">
        <v>614</v>
      </c>
      <c r="G31" s="968" t="s">
        <v>615</v>
      </c>
      <c r="H31" s="968" t="s">
        <v>616</v>
      </c>
      <c r="I31" s="968" t="s">
        <v>617</v>
      </c>
      <c r="J31" s="968" t="s">
        <v>618</v>
      </c>
      <c r="K31" s="968" t="s">
        <v>619</v>
      </c>
      <c r="L31" s="968" t="s">
        <v>620</v>
      </c>
      <c r="M31" s="968" t="s">
        <v>621</v>
      </c>
      <c r="N31" s="968" t="s">
        <v>622</v>
      </c>
      <c r="O31" s="968" t="s">
        <v>799</v>
      </c>
      <c r="P31" s="968" t="s">
        <v>800</v>
      </c>
      <c r="Q31" s="968" t="s">
        <v>801</v>
      </c>
      <c r="R31" s="968" t="s">
        <v>802</v>
      </c>
      <c r="S31" s="968" t="s">
        <v>803</v>
      </c>
      <c r="T31" s="968" t="s">
        <v>804</v>
      </c>
      <c r="U31" s="968" t="s">
        <v>805</v>
      </c>
      <c r="V31" s="968" t="s">
        <v>806</v>
      </c>
      <c r="W31" s="968" t="s">
        <v>824</v>
      </c>
      <c r="X31" s="968" t="s">
        <v>825</v>
      </c>
      <c r="Y31" s="968" t="s">
        <v>826</v>
      </c>
      <c r="Z31" s="968" t="s">
        <v>827</v>
      </c>
      <c r="AA31" s="57"/>
      <c r="AB31" s="2597"/>
      <c r="AC31" s="2597"/>
      <c r="AD31" s="1043" t="s">
        <v>125</v>
      </c>
      <c r="AE31" s="1028">
        <v>40793</v>
      </c>
      <c r="AF31" s="1029">
        <v>0</v>
      </c>
      <c r="AG31" s="1029">
        <v>0</v>
      </c>
      <c r="AH31" s="1029">
        <v>110926</v>
      </c>
      <c r="AI31" s="1030"/>
      <c r="AJ31" s="1029">
        <v>2</v>
      </c>
      <c r="AK31" s="1029">
        <v>152</v>
      </c>
      <c r="AL31" s="1029">
        <v>8722</v>
      </c>
      <c r="AM31" s="1029"/>
      <c r="AN31" s="1030"/>
      <c r="AO31" s="1029"/>
      <c r="AP31" s="1030"/>
      <c r="AQ31" s="1029"/>
      <c r="AR31" s="1030"/>
      <c r="AS31" s="1029">
        <v>44228</v>
      </c>
      <c r="AT31" s="1030"/>
      <c r="AU31" s="1029"/>
      <c r="AV31" s="1030"/>
    </row>
    <row r="32" spans="1:48" s="73" customFormat="1" ht="15.75" customHeight="1" x14ac:dyDescent="0.2">
      <c r="A32" s="69"/>
      <c r="B32" s="21"/>
      <c r="C32" s="21"/>
      <c r="D32" s="21"/>
      <c r="E32" s="22"/>
      <c r="F32" s="21"/>
      <c r="G32" s="21"/>
      <c r="H32" s="21"/>
      <c r="I32" s="21"/>
      <c r="J32" s="21"/>
      <c r="K32" s="21"/>
      <c r="L32" s="21"/>
      <c r="M32" s="21"/>
      <c r="N32" s="21"/>
      <c r="O32" s="21"/>
      <c r="P32" s="21"/>
      <c r="Q32" s="21"/>
      <c r="R32" s="21"/>
      <c r="S32" s="21"/>
      <c r="T32" s="21"/>
      <c r="U32" s="21"/>
      <c r="V32" s="21"/>
      <c r="W32" s="21"/>
      <c r="X32" s="21"/>
      <c r="Y32" s="21"/>
      <c r="Z32" s="21"/>
      <c r="AA32" s="72" t="s">
        <v>302</v>
      </c>
      <c r="AB32" s="2596" t="s">
        <v>1483</v>
      </c>
      <c r="AC32" s="2596"/>
      <c r="AD32" s="1044" t="s">
        <v>124</v>
      </c>
      <c r="AE32" s="1026">
        <v>21407</v>
      </c>
      <c r="AF32" s="1027">
        <v>0</v>
      </c>
      <c r="AG32" s="1027">
        <v>0</v>
      </c>
      <c r="AH32" s="1529">
        <v>9041</v>
      </c>
      <c r="AI32" s="1033"/>
      <c r="AJ32" s="1032">
        <v>232</v>
      </c>
      <c r="AK32" s="1032">
        <v>0</v>
      </c>
      <c r="AL32" s="1032">
        <v>892</v>
      </c>
      <c r="AM32" s="1032"/>
      <c r="AN32" s="1033"/>
      <c r="AO32" s="1032"/>
      <c r="AP32" s="1033"/>
      <c r="AQ32" s="1032"/>
      <c r="AR32" s="1033"/>
      <c r="AS32" s="1032">
        <v>28</v>
      </c>
      <c r="AT32" s="1033"/>
      <c r="AU32" s="1032"/>
      <c r="AV32" s="1033"/>
    </row>
    <row r="33" spans="1:48" ht="26.25" customHeight="1" x14ac:dyDescent="0.2">
      <c r="B33" s="22" t="s">
        <v>90</v>
      </c>
      <c r="C33" s="73"/>
      <c r="D33" s="73"/>
      <c r="E33" s="33"/>
      <c r="F33" s="70"/>
      <c r="G33" s="70"/>
      <c r="H33" s="70"/>
      <c r="I33" s="70"/>
      <c r="J33" s="70"/>
      <c r="K33" s="70"/>
      <c r="L33" s="70"/>
      <c r="M33" s="70"/>
      <c r="N33" s="70"/>
      <c r="O33" s="70"/>
      <c r="P33" s="70"/>
      <c r="Q33" s="70"/>
      <c r="R33" s="70"/>
      <c r="S33" s="70"/>
      <c r="T33" s="70"/>
      <c r="U33" s="70"/>
      <c r="V33" s="70"/>
      <c r="W33" s="70"/>
      <c r="X33" s="70"/>
      <c r="Y33" s="70"/>
      <c r="Z33" s="70"/>
      <c r="AA33" s="29" t="s">
        <v>302</v>
      </c>
      <c r="AB33" s="2507"/>
      <c r="AC33" s="2507"/>
      <c r="AD33" s="1045" t="s">
        <v>125</v>
      </c>
      <c r="AE33" s="1532">
        <v>1497</v>
      </c>
      <c r="AF33" s="1038">
        <v>2572</v>
      </c>
      <c r="AG33" s="1038">
        <v>0</v>
      </c>
      <c r="AH33" s="1031">
        <v>5442</v>
      </c>
      <c r="AI33" s="1030"/>
      <c r="AJ33" s="1029">
        <v>3</v>
      </c>
      <c r="AK33" s="1029">
        <v>14</v>
      </c>
      <c r="AL33" s="1029">
        <v>589</v>
      </c>
      <c r="AM33" s="1029"/>
      <c r="AN33" s="1030"/>
      <c r="AO33" s="1029"/>
      <c r="AP33" s="1030"/>
      <c r="AQ33" s="1029"/>
      <c r="AR33" s="1030"/>
      <c r="AS33" s="1029">
        <v>565</v>
      </c>
      <c r="AT33" s="1030"/>
      <c r="AU33" s="1029"/>
      <c r="AV33" s="1030"/>
    </row>
    <row r="34" spans="1:48" ht="14.25" x14ac:dyDescent="0.2">
      <c r="B34" s="21" t="s">
        <v>861</v>
      </c>
      <c r="E34" s="29"/>
      <c r="F34" s="29"/>
      <c r="G34" s="29"/>
      <c r="H34" s="29"/>
      <c r="I34" s="29"/>
      <c r="J34" s="29"/>
      <c r="K34" s="29"/>
      <c r="L34" s="29"/>
      <c r="M34" s="29"/>
      <c r="N34" s="29"/>
      <c r="O34" s="29"/>
      <c r="P34" s="29"/>
      <c r="Q34" s="29"/>
      <c r="R34" s="29"/>
      <c r="S34" s="29"/>
      <c r="T34" s="29"/>
      <c r="U34" s="29"/>
      <c r="V34" s="29"/>
      <c r="W34" s="29"/>
      <c r="X34" s="29"/>
      <c r="Y34" s="29"/>
      <c r="Z34" s="29"/>
      <c r="AA34" s="34" t="s">
        <v>302</v>
      </c>
      <c r="AB34" s="2596" t="s">
        <v>1484</v>
      </c>
      <c r="AC34" s="2596"/>
      <c r="AD34" s="1041" t="s">
        <v>124</v>
      </c>
      <c r="AE34" s="1530">
        <v>104131</v>
      </c>
      <c r="AF34" s="1032">
        <v>6</v>
      </c>
      <c r="AG34" s="1032">
        <v>0</v>
      </c>
      <c r="AH34" s="1032">
        <v>542</v>
      </c>
      <c r="AI34" s="1033"/>
      <c r="AJ34" s="1032">
        <v>302</v>
      </c>
      <c r="AK34" s="1032">
        <v>19</v>
      </c>
      <c r="AL34" s="1032">
        <v>1781</v>
      </c>
      <c r="AM34" s="1032"/>
      <c r="AN34" s="1033"/>
      <c r="AO34" s="1032"/>
      <c r="AP34" s="1033"/>
      <c r="AQ34" s="1032"/>
      <c r="AR34" s="1033"/>
      <c r="AS34" s="1032">
        <v>0</v>
      </c>
      <c r="AT34" s="1033"/>
      <c r="AU34" s="1032"/>
      <c r="AV34" s="1033"/>
    </row>
    <row r="35" spans="1:48" ht="25.5" customHeight="1" thickBot="1" x14ac:dyDescent="0.25">
      <c r="B35" s="29" t="s">
        <v>318</v>
      </c>
      <c r="E35" s="67"/>
      <c r="F35" s="34"/>
      <c r="G35" s="34"/>
      <c r="H35" s="34"/>
      <c r="I35" s="34"/>
      <c r="J35" s="34"/>
      <c r="K35" s="34"/>
      <c r="L35" s="34"/>
      <c r="M35" s="34"/>
      <c r="N35" s="34"/>
      <c r="O35" s="34"/>
      <c r="P35" s="34"/>
      <c r="Q35" s="34"/>
      <c r="R35" s="34"/>
      <c r="S35" s="34"/>
      <c r="T35" s="34"/>
      <c r="U35" s="34"/>
      <c r="V35" s="34"/>
      <c r="W35" s="34"/>
      <c r="X35" s="34"/>
      <c r="Y35" s="34"/>
      <c r="Z35" s="34"/>
      <c r="AA35" s="34"/>
      <c r="AB35" s="2507"/>
      <c r="AC35" s="2507"/>
      <c r="AD35" s="1531" t="s">
        <v>125</v>
      </c>
      <c r="AE35" s="1028">
        <v>91391</v>
      </c>
      <c r="AF35" s="1029">
        <v>0</v>
      </c>
      <c r="AG35" s="1029">
        <v>0</v>
      </c>
      <c r="AH35" s="1029">
        <v>40417</v>
      </c>
      <c r="AI35" s="1030"/>
      <c r="AJ35" s="1029">
        <v>0</v>
      </c>
      <c r="AK35" s="1029">
        <v>0</v>
      </c>
      <c r="AL35" s="1029">
        <v>1</v>
      </c>
      <c r="AM35" s="1029"/>
      <c r="AN35" s="1030"/>
      <c r="AO35" s="1031"/>
      <c r="AP35" s="1030"/>
      <c r="AQ35" s="1029"/>
      <c r="AR35" s="1030"/>
      <c r="AS35" s="1029">
        <v>34291</v>
      </c>
      <c r="AT35" s="1030"/>
      <c r="AU35" s="1029"/>
      <c r="AV35" s="1030"/>
    </row>
    <row r="36" spans="1:48" ht="14.25" customHeight="1" thickBot="1" x14ac:dyDescent="0.25">
      <c r="B36" s="29"/>
      <c r="E36" s="67"/>
      <c r="F36" s="34"/>
      <c r="G36" s="34"/>
      <c r="H36" s="34"/>
      <c r="I36" s="34"/>
      <c r="J36" s="34"/>
      <c r="K36" s="34"/>
      <c r="L36" s="34"/>
      <c r="M36" s="34"/>
      <c r="N36" s="34"/>
      <c r="O36" s="34"/>
      <c r="P36" s="34"/>
      <c r="Q36" s="34"/>
      <c r="R36" s="34"/>
      <c r="S36" s="34"/>
      <c r="T36" s="34"/>
      <c r="U36" s="34"/>
      <c r="V36" s="34"/>
      <c r="W36" s="34"/>
      <c r="X36" s="34"/>
      <c r="Y36" s="34"/>
      <c r="Z36" s="34"/>
      <c r="AA36" s="34"/>
      <c r="AB36" s="2594" t="s">
        <v>385</v>
      </c>
      <c r="AC36" s="2594"/>
      <c r="AD36" s="2595"/>
      <c r="AE36" s="838"/>
      <c r="AF36" s="839"/>
      <c r="AG36" s="839"/>
      <c r="AH36" s="840" t="str">
        <f>IF(AH10=C26,IF(AH11=E26,"","Figure for banks' liabilities to OFIs doesn't match figure reported in cell E24, please explain in the Note below."),IF(NOT(AH11=E26),"Figures reported on banks' claims on and liabilities to OFIs don't match those reported in cells C24 and E24, please explain in the Note below.","Figure for banks' claims on OFIs doesn't match figure reported in cell C24, please explain in the Note below."))</f>
        <v/>
      </c>
      <c r="AI36" s="841"/>
      <c r="AJ36" s="839"/>
      <c r="AK36" s="839"/>
      <c r="AL36" s="839"/>
      <c r="AM36" s="842"/>
      <c r="AN36" s="843"/>
      <c r="AO36" s="842"/>
      <c r="AP36" s="843"/>
      <c r="AQ36" s="842"/>
      <c r="AR36" s="843"/>
      <c r="AS36" s="842"/>
      <c r="AT36" s="843"/>
      <c r="AU36" s="842"/>
      <c r="AV36" s="843"/>
    </row>
    <row r="37" spans="1:48" ht="14.25" customHeight="1" x14ac:dyDescent="0.2">
      <c r="B37" s="29"/>
      <c r="E37" s="67"/>
      <c r="F37" s="34"/>
      <c r="G37" s="34"/>
      <c r="H37" s="34"/>
      <c r="I37" s="34"/>
      <c r="J37" s="34"/>
      <c r="K37" s="34"/>
      <c r="L37" s="34"/>
      <c r="M37" s="34"/>
      <c r="N37" s="34"/>
      <c r="O37" s="34"/>
      <c r="P37" s="34"/>
      <c r="Q37" s="34"/>
      <c r="R37" s="34"/>
      <c r="S37" s="34"/>
      <c r="T37" s="34"/>
      <c r="U37" s="34"/>
      <c r="V37" s="34"/>
      <c r="W37" s="34"/>
      <c r="X37" s="34"/>
      <c r="Y37" s="34"/>
      <c r="Z37" s="34"/>
      <c r="AA37" s="34"/>
      <c r="AB37" s="2542" t="s">
        <v>331</v>
      </c>
      <c r="AC37" s="2542"/>
      <c r="AD37" s="2543"/>
      <c r="AE37" s="2546" t="s">
        <v>1485</v>
      </c>
      <c r="AF37" s="2536" t="s">
        <v>1485</v>
      </c>
      <c r="AG37" s="2536" t="s">
        <v>1485</v>
      </c>
      <c r="AH37" s="2532" t="s">
        <v>1485</v>
      </c>
      <c r="AI37" s="2529" t="s">
        <v>1487</v>
      </c>
      <c r="AJ37" s="2536" t="s">
        <v>1488</v>
      </c>
      <c r="AK37" s="2536" t="s">
        <v>1488</v>
      </c>
      <c r="AL37" s="2536" t="s">
        <v>1488</v>
      </c>
      <c r="AM37" s="2532" t="s">
        <v>1487</v>
      </c>
      <c r="AN37" s="2529"/>
      <c r="AO37" s="2532" t="s">
        <v>1487</v>
      </c>
      <c r="AP37" s="2529"/>
      <c r="AQ37" s="2532" t="s">
        <v>1487</v>
      </c>
      <c r="AR37" s="2529"/>
      <c r="AS37" s="2532" t="s">
        <v>1511</v>
      </c>
      <c r="AT37" s="2529"/>
      <c r="AU37" s="2532" t="s">
        <v>1489</v>
      </c>
      <c r="AV37" s="2529"/>
    </row>
    <row r="38" spans="1:48" ht="14.25" customHeight="1" x14ac:dyDescent="0.2">
      <c r="B38" s="29"/>
      <c r="E38" s="67"/>
      <c r="F38" s="34"/>
      <c r="G38" s="34"/>
      <c r="H38" s="34"/>
      <c r="I38" s="34"/>
      <c r="J38" s="34"/>
      <c r="K38" s="34"/>
      <c r="L38" s="34"/>
      <c r="M38" s="34"/>
      <c r="N38" s="34"/>
      <c r="O38" s="34"/>
      <c r="P38" s="34"/>
      <c r="Q38" s="34"/>
      <c r="R38" s="34"/>
      <c r="S38" s="34"/>
      <c r="T38" s="34"/>
      <c r="U38" s="34"/>
      <c r="V38" s="34"/>
      <c r="W38" s="34"/>
      <c r="X38" s="34"/>
      <c r="Y38" s="34"/>
      <c r="Z38" s="34"/>
      <c r="AA38" s="34"/>
      <c r="AB38" s="2460"/>
      <c r="AC38" s="2460"/>
      <c r="AD38" s="2469"/>
      <c r="AE38" s="2547"/>
      <c r="AF38" s="2537"/>
      <c r="AG38" s="2537"/>
      <c r="AH38" s="2533"/>
      <c r="AI38" s="2530"/>
      <c r="AJ38" s="2537"/>
      <c r="AK38" s="2537"/>
      <c r="AL38" s="2537"/>
      <c r="AM38" s="2533"/>
      <c r="AN38" s="2530"/>
      <c r="AO38" s="2533"/>
      <c r="AP38" s="2530"/>
      <c r="AQ38" s="2533"/>
      <c r="AR38" s="2530"/>
      <c r="AS38" s="2533"/>
      <c r="AT38" s="2530"/>
      <c r="AU38" s="2533"/>
      <c r="AV38" s="2530"/>
    </row>
    <row r="39" spans="1:48" ht="14.25" customHeight="1" thickBot="1" x14ac:dyDescent="0.25">
      <c r="B39" s="29"/>
      <c r="E39" s="67"/>
      <c r="F39" s="34"/>
      <c r="G39" s="34"/>
      <c r="H39" s="34"/>
      <c r="I39" s="34"/>
      <c r="J39" s="34"/>
      <c r="K39" s="34"/>
      <c r="L39" s="34"/>
      <c r="M39" s="34"/>
      <c r="N39" s="34"/>
      <c r="O39" s="34"/>
      <c r="P39" s="34"/>
      <c r="Q39" s="34"/>
      <c r="R39" s="34"/>
      <c r="S39" s="34"/>
      <c r="T39" s="34"/>
      <c r="U39" s="34"/>
      <c r="V39" s="34"/>
      <c r="W39" s="34"/>
      <c r="X39" s="34"/>
      <c r="Y39" s="34"/>
      <c r="Z39" s="34"/>
      <c r="AA39" s="34"/>
      <c r="AB39" s="2544"/>
      <c r="AC39" s="2544"/>
      <c r="AD39" s="2545"/>
      <c r="AE39" s="2548"/>
      <c r="AF39" s="2538"/>
      <c r="AG39" s="2538"/>
      <c r="AH39" s="2534"/>
      <c r="AI39" s="2531"/>
      <c r="AJ39" s="2538"/>
      <c r="AK39" s="2538"/>
      <c r="AL39" s="2538"/>
      <c r="AM39" s="2534"/>
      <c r="AN39" s="2531"/>
      <c r="AO39" s="2534"/>
      <c r="AP39" s="2531"/>
      <c r="AQ39" s="2534"/>
      <c r="AR39" s="2531"/>
      <c r="AS39" s="2534"/>
      <c r="AT39" s="2531"/>
      <c r="AU39" s="2534"/>
      <c r="AV39" s="2531"/>
    </row>
    <row r="40" spans="1:48" ht="14.25" customHeight="1" x14ac:dyDescent="0.2">
      <c r="B40" s="67" t="s">
        <v>624</v>
      </c>
      <c r="E40" s="67"/>
      <c r="F40" s="34"/>
      <c r="G40" s="34"/>
      <c r="H40" s="34"/>
      <c r="I40" s="34"/>
      <c r="J40" s="34"/>
      <c r="K40" s="34"/>
      <c r="L40" s="34"/>
      <c r="M40" s="34"/>
      <c r="N40" s="34"/>
      <c r="O40" s="34"/>
      <c r="P40" s="34"/>
      <c r="Q40" s="34"/>
      <c r="R40" s="34"/>
      <c r="S40" s="34"/>
      <c r="T40" s="34"/>
      <c r="U40" s="34"/>
      <c r="V40" s="34"/>
      <c r="W40" s="34"/>
      <c r="X40" s="34"/>
      <c r="Y40" s="34"/>
      <c r="Z40" s="34"/>
      <c r="AA40" s="34"/>
      <c r="AB40" s="34"/>
      <c r="AC40" s="3"/>
      <c r="AD40" s="960" t="s">
        <v>498</v>
      </c>
      <c r="AE40" s="969" t="s">
        <v>623</v>
      </c>
      <c r="AF40" s="969" t="s">
        <v>629</v>
      </c>
      <c r="AG40" s="969" t="s">
        <v>630</v>
      </c>
      <c r="AH40" s="969" t="s">
        <v>631</v>
      </c>
      <c r="AI40" s="969" t="s">
        <v>632</v>
      </c>
      <c r="AJ40" s="969" t="s">
        <v>633</v>
      </c>
      <c r="AK40" s="969" t="s">
        <v>634</v>
      </c>
      <c r="AL40" s="969" t="s">
        <v>635</v>
      </c>
      <c r="AM40" s="969" t="s">
        <v>636</v>
      </c>
      <c r="AN40" s="969" t="s">
        <v>637</v>
      </c>
      <c r="AO40" s="969" t="s">
        <v>638</v>
      </c>
      <c r="AP40" s="969" t="s">
        <v>639</v>
      </c>
      <c r="AQ40" s="969" t="s">
        <v>640</v>
      </c>
      <c r="AR40" s="969" t="s">
        <v>641</v>
      </c>
      <c r="AS40" s="969" t="s">
        <v>642</v>
      </c>
      <c r="AT40" s="969" t="s">
        <v>643</v>
      </c>
      <c r="AU40" s="969" t="s">
        <v>644</v>
      </c>
      <c r="AV40" s="969" t="s">
        <v>645</v>
      </c>
    </row>
    <row r="41" spans="1:48" ht="14.25" customHeight="1" x14ac:dyDescent="0.2">
      <c r="B41" s="67"/>
      <c r="E41" s="67"/>
      <c r="F41" s="34"/>
      <c r="G41" s="34"/>
      <c r="H41" s="34"/>
      <c r="I41" s="34"/>
      <c r="J41" s="34"/>
      <c r="K41" s="34"/>
      <c r="L41" s="34"/>
      <c r="M41" s="34"/>
      <c r="N41" s="34"/>
      <c r="O41" s="34"/>
      <c r="P41" s="34"/>
      <c r="Q41" s="34"/>
      <c r="R41" s="34"/>
      <c r="S41" s="34"/>
      <c r="T41" s="34"/>
      <c r="U41" s="34"/>
      <c r="V41" s="34"/>
      <c r="W41" s="34"/>
      <c r="X41" s="34"/>
      <c r="Y41" s="34"/>
      <c r="Z41" s="34"/>
      <c r="AA41" s="34"/>
      <c r="AB41" s="34"/>
      <c r="AC41" s="3"/>
      <c r="AD41" s="958"/>
      <c r="AE41" s="958"/>
      <c r="AF41" s="958"/>
      <c r="AG41" s="958"/>
      <c r="AH41" s="958"/>
      <c r="AI41" s="958"/>
      <c r="AJ41" s="958"/>
      <c r="AK41" s="958"/>
      <c r="AL41" s="958"/>
      <c r="AM41" s="958"/>
      <c r="AN41" s="958"/>
      <c r="AO41" s="958"/>
      <c r="AP41" s="958"/>
      <c r="AQ41" s="958"/>
      <c r="AR41" s="958"/>
      <c r="AS41" s="958"/>
      <c r="AT41" s="958"/>
      <c r="AU41" s="959"/>
      <c r="AV41" s="959"/>
    </row>
    <row r="42" spans="1:48" ht="14.25" customHeight="1" x14ac:dyDescent="0.2">
      <c r="B42" s="67"/>
      <c r="E42" s="67"/>
      <c r="F42" s="34"/>
      <c r="G42" s="34"/>
      <c r="H42" s="34"/>
      <c r="I42" s="34"/>
      <c r="J42" s="34"/>
      <c r="K42" s="34"/>
      <c r="L42" s="34"/>
      <c r="M42" s="34"/>
      <c r="N42" s="34"/>
      <c r="O42" s="34"/>
      <c r="P42" s="34"/>
      <c r="Q42" s="34"/>
      <c r="R42" s="34"/>
      <c r="S42" s="34"/>
      <c r="T42" s="34"/>
      <c r="U42" s="34"/>
      <c r="V42" s="34"/>
      <c r="W42" s="34"/>
      <c r="X42" s="34"/>
      <c r="Y42" s="34"/>
      <c r="Z42" s="34"/>
      <c r="AA42" s="34"/>
      <c r="AB42" s="34"/>
      <c r="AC42" s="3"/>
      <c r="AD42" s="958"/>
      <c r="AE42" s="958"/>
      <c r="AF42" s="958"/>
      <c r="AG42" s="958"/>
      <c r="AH42" s="958"/>
      <c r="AI42" s="958"/>
      <c r="AJ42" s="958"/>
      <c r="AK42" s="958"/>
      <c r="AL42" s="958"/>
      <c r="AM42" s="958"/>
      <c r="AN42" s="958"/>
      <c r="AO42" s="958"/>
      <c r="AP42" s="958"/>
      <c r="AQ42" s="958"/>
      <c r="AR42" s="958"/>
      <c r="AS42" s="958"/>
      <c r="AT42" s="958"/>
      <c r="AU42" s="959"/>
      <c r="AV42" s="959"/>
    </row>
    <row r="43" spans="1:48" ht="14.25" customHeight="1" x14ac:dyDescent="0.2">
      <c r="B43" s="67"/>
      <c r="E43" s="67"/>
      <c r="F43" s="34"/>
      <c r="G43" s="34"/>
      <c r="H43" s="34"/>
      <c r="I43" s="34"/>
      <c r="J43" s="34"/>
      <c r="K43" s="34"/>
      <c r="L43" s="34"/>
      <c r="M43" s="34"/>
      <c r="N43" s="34"/>
      <c r="O43" s="34"/>
      <c r="P43" s="34"/>
      <c r="Q43" s="34"/>
      <c r="R43" s="34"/>
      <c r="S43" s="34"/>
      <c r="T43" s="34"/>
      <c r="U43" s="34"/>
      <c r="V43" s="34"/>
      <c r="W43" s="34"/>
      <c r="X43" s="34"/>
      <c r="Y43" s="34"/>
      <c r="Z43" s="34"/>
      <c r="AA43" s="34"/>
      <c r="AB43" s="34"/>
      <c r="AC43" s="3"/>
      <c r="AD43" s="958"/>
      <c r="AE43" s="958"/>
      <c r="AF43" s="958"/>
      <c r="AG43" s="958"/>
      <c r="AH43" s="958"/>
      <c r="AI43" s="958"/>
      <c r="AJ43" s="958"/>
      <c r="AK43" s="958"/>
      <c r="AL43" s="958"/>
      <c r="AM43" s="958"/>
      <c r="AN43" s="958"/>
      <c r="AO43" s="958"/>
      <c r="AP43" s="958"/>
      <c r="AQ43" s="958"/>
      <c r="AR43" s="958"/>
      <c r="AS43" s="958"/>
      <c r="AT43" s="958"/>
      <c r="AU43" s="959"/>
      <c r="AV43" s="959"/>
    </row>
    <row r="44" spans="1:48" ht="14.25" customHeight="1" x14ac:dyDescent="0.2">
      <c r="B44" s="67"/>
      <c r="E44" s="67"/>
      <c r="F44" s="34"/>
      <c r="G44" s="34"/>
      <c r="H44" s="34"/>
      <c r="I44" s="34"/>
      <c r="J44" s="34"/>
      <c r="K44" s="34"/>
      <c r="L44" s="34"/>
      <c r="M44" s="34"/>
      <c r="N44" s="34"/>
      <c r="O44" s="34"/>
      <c r="P44" s="34"/>
      <c r="Q44" s="34"/>
      <c r="R44" s="34"/>
      <c r="S44" s="34"/>
      <c r="T44" s="34"/>
      <c r="U44" s="34"/>
      <c r="V44" s="34"/>
      <c r="W44" s="34"/>
      <c r="X44" s="34"/>
      <c r="Y44" s="34"/>
      <c r="Z44" s="34"/>
      <c r="AA44" s="34"/>
      <c r="AB44" s="34"/>
      <c r="AC44" s="2592" t="s">
        <v>1480</v>
      </c>
      <c r="AD44" s="2592"/>
      <c r="AE44" s="2592"/>
      <c r="AF44" s="2592"/>
      <c r="AG44" s="2592"/>
      <c r="AH44" s="2592"/>
      <c r="AI44" s="2592"/>
      <c r="AJ44" s="2592"/>
      <c r="AK44" s="2592"/>
      <c r="AL44" s="2592"/>
      <c r="AM44" s="2592"/>
      <c r="AN44" s="2592"/>
      <c r="AO44" s="2592"/>
      <c r="AP44" s="2592"/>
      <c r="AQ44" s="2592"/>
      <c r="AR44" s="2592"/>
      <c r="AS44" s="2592"/>
      <c r="AT44" s="2592"/>
      <c r="AU44" s="959"/>
      <c r="AV44" s="959"/>
    </row>
    <row r="45" spans="1:48" ht="60" customHeight="1" x14ac:dyDescent="0.2">
      <c r="A45" s="752"/>
      <c r="B45" s="752"/>
      <c r="C45" s="752"/>
      <c r="D45" s="752"/>
      <c r="E45" s="752"/>
      <c r="F45" s="752"/>
      <c r="G45" s="752"/>
      <c r="H45" s="752"/>
      <c r="I45" s="752"/>
      <c r="J45" s="752"/>
      <c r="K45" s="752"/>
      <c r="L45" s="752"/>
      <c r="M45" s="752"/>
      <c r="N45" s="752"/>
      <c r="O45" s="752"/>
      <c r="P45" s="752"/>
      <c r="Q45" s="752"/>
      <c r="R45" s="752"/>
      <c r="S45" s="752"/>
      <c r="T45" s="752"/>
      <c r="U45" s="752"/>
      <c r="V45" s="752"/>
      <c r="W45" s="752"/>
      <c r="X45" s="752"/>
      <c r="Y45" s="752"/>
      <c r="Z45" s="752"/>
      <c r="AA45" s="752"/>
      <c r="AB45" s="34"/>
      <c r="AC45" s="2592"/>
      <c r="AD45" s="2592"/>
      <c r="AE45" s="2592"/>
      <c r="AF45" s="2592"/>
      <c r="AG45" s="2592"/>
      <c r="AH45" s="2592"/>
      <c r="AI45" s="2592"/>
      <c r="AJ45" s="2592"/>
      <c r="AK45" s="2592"/>
      <c r="AL45" s="2592"/>
      <c r="AM45" s="2592"/>
      <c r="AN45" s="2592"/>
      <c r="AO45" s="2592"/>
      <c r="AP45" s="2592"/>
      <c r="AQ45" s="2592"/>
      <c r="AR45" s="2592"/>
      <c r="AS45" s="2592"/>
      <c r="AT45" s="2592"/>
      <c r="AU45" s="959"/>
      <c r="AV45" s="959"/>
    </row>
    <row r="46" spans="1:48" ht="14.25" hidden="1" customHeight="1" x14ac:dyDescent="0.2">
      <c r="B46" s="29"/>
      <c r="D46" s="34"/>
      <c r="E46" s="67"/>
      <c r="F46" s="34"/>
      <c r="G46" s="34"/>
      <c r="H46" s="34"/>
      <c r="I46" s="34"/>
      <c r="J46" s="34"/>
      <c r="K46" s="34"/>
      <c r="L46" s="34"/>
      <c r="M46" s="34"/>
      <c r="N46" s="34"/>
      <c r="O46" s="34"/>
      <c r="P46" s="34"/>
      <c r="Q46" s="34"/>
      <c r="R46" s="34"/>
      <c r="S46" s="34"/>
      <c r="T46" s="34"/>
      <c r="U46" s="34"/>
      <c r="V46" s="34"/>
      <c r="W46" s="34"/>
      <c r="X46" s="34"/>
      <c r="Y46" s="34"/>
      <c r="Z46" s="34"/>
      <c r="AA46" s="34"/>
      <c r="AB46" s="34"/>
      <c r="AC46" s="957" t="s">
        <v>1019</v>
      </c>
      <c r="AO46" s="957"/>
      <c r="AP46" s="957"/>
      <c r="AQ46" s="957"/>
      <c r="AR46" s="957"/>
      <c r="AS46" s="957"/>
      <c r="AT46" s="957"/>
      <c r="AU46" s="299"/>
      <c r="AV46" s="299"/>
    </row>
    <row r="47" spans="1:48" ht="14.25" hidden="1" customHeight="1" x14ac:dyDescent="0.2">
      <c r="B47" s="29"/>
      <c r="D47" s="34"/>
      <c r="E47" s="67"/>
      <c r="F47" s="34"/>
      <c r="G47" s="34"/>
      <c r="H47" s="34"/>
      <c r="I47" s="34"/>
      <c r="J47" s="34"/>
      <c r="K47" s="34"/>
      <c r="L47" s="34"/>
      <c r="M47" s="34"/>
      <c r="N47" s="34"/>
      <c r="O47" s="34"/>
      <c r="P47" s="34"/>
      <c r="Q47" s="34"/>
      <c r="R47" s="34"/>
      <c r="S47" s="34"/>
      <c r="T47" s="34"/>
      <c r="U47" s="34"/>
      <c r="V47" s="34"/>
      <c r="W47" s="34"/>
      <c r="X47" s="34"/>
      <c r="Y47" s="34"/>
      <c r="Z47" s="34"/>
      <c r="AA47" s="34"/>
      <c r="AB47" s="34"/>
      <c r="AO47" s="957"/>
      <c r="AP47" s="957"/>
      <c r="AQ47" s="957"/>
      <c r="AR47" s="957"/>
      <c r="AS47" s="957"/>
      <c r="AT47" s="957"/>
      <c r="AU47" s="299"/>
      <c r="AV47" s="299"/>
    </row>
    <row r="48" spans="1:48" ht="14.25" hidden="1" customHeight="1" x14ac:dyDescent="0.2">
      <c r="C48" s="29"/>
      <c r="D48" s="34"/>
      <c r="E48" s="29"/>
      <c r="F48" s="34"/>
      <c r="G48" s="34"/>
      <c r="H48" s="34"/>
      <c r="I48" s="34"/>
      <c r="J48" s="34"/>
      <c r="K48" s="34"/>
      <c r="L48" s="34"/>
      <c r="M48" s="34"/>
      <c r="N48" s="34"/>
      <c r="O48" s="34"/>
      <c r="P48" s="34"/>
      <c r="Q48" s="34"/>
      <c r="R48" s="34"/>
      <c r="S48" s="34"/>
      <c r="T48" s="34"/>
      <c r="U48" s="34"/>
      <c r="V48" s="34"/>
      <c r="W48" s="34"/>
      <c r="X48" s="34"/>
      <c r="Y48" s="34"/>
      <c r="Z48" s="34"/>
      <c r="AA48" s="34"/>
      <c r="AB48" s="34"/>
      <c r="AO48" s="957"/>
      <c r="AP48" s="957"/>
      <c r="AQ48" s="957"/>
      <c r="AR48" s="957"/>
      <c r="AS48" s="957"/>
      <c r="AT48" s="957"/>
      <c r="AU48" s="299"/>
      <c r="AV48" s="299"/>
    </row>
    <row r="49" spans="1:48" ht="14.25" hidden="1" customHeight="1" x14ac:dyDescent="0.2">
      <c r="C49" s="29"/>
      <c r="D49" s="34"/>
      <c r="E49" s="29"/>
      <c r="F49" s="34"/>
      <c r="G49" s="34"/>
      <c r="H49" s="34"/>
      <c r="I49" s="34"/>
      <c r="J49" s="34"/>
      <c r="K49" s="34"/>
      <c r="L49" s="34"/>
      <c r="M49" s="34"/>
      <c r="N49" s="34"/>
      <c r="O49" s="34"/>
      <c r="P49" s="34"/>
      <c r="Q49" s="34"/>
      <c r="R49" s="34"/>
      <c r="S49" s="34"/>
      <c r="T49" s="34"/>
      <c r="U49" s="34"/>
      <c r="V49" s="34"/>
      <c r="W49" s="34"/>
      <c r="X49" s="34"/>
      <c r="Y49" s="34"/>
      <c r="Z49" s="34"/>
      <c r="AA49" s="34"/>
      <c r="AB49" s="34"/>
      <c r="AO49" s="957"/>
      <c r="AP49" s="957"/>
      <c r="AQ49" s="957"/>
      <c r="AR49" s="957"/>
      <c r="AS49" s="957"/>
      <c r="AT49" s="957"/>
      <c r="AU49" s="299"/>
      <c r="AV49" s="299"/>
    </row>
    <row r="50" spans="1:48" ht="14.25" hidden="1" customHeight="1" x14ac:dyDescent="0.2">
      <c r="C50" s="29"/>
      <c r="D50" s="34"/>
      <c r="E50" s="29"/>
      <c r="F50" s="34"/>
      <c r="G50" s="34"/>
      <c r="H50" s="34"/>
      <c r="I50" s="34"/>
      <c r="J50" s="34"/>
      <c r="K50" s="34"/>
      <c r="L50" s="34"/>
      <c r="M50" s="34"/>
      <c r="N50" s="34"/>
      <c r="O50" s="34"/>
      <c r="P50" s="34"/>
      <c r="Q50" s="34"/>
      <c r="R50" s="34"/>
      <c r="S50" s="34"/>
      <c r="T50" s="34"/>
      <c r="U50" s="34"/>
      <c r="V50" s="34"/>
      <c r="W50" s="34"/>
      <c r="X50" s="34"/>
      <c r="Y50" s="34"/>
      <c r="Z50" s="34"/>
      <c r="AA50" s="29"/>
      <c r="AB50" s="34"/>
      <c r="AO50" s="957"/>
      <c r="AP50" s="957"/>
      <c r="AQ50" s="957"/>
      <c r="AR50" s="957"/>
      <c r="AS50" s="957"/>
      <c r="AT50" s="957"/>
      <c r="AU50" s="299"/>
      <c r="AV50" s="299"/>
    </row>
    <row r="51" spans="1:48" ht="14.25" hidden="1" customHeight="1" x14ac:dyDescent="0.2">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34"/>
      <c r="AP51" s="34"/>
      <c r="AR51" s="34"/>
      <c r="AT51" s="34"/>
      <c r="AV51" s="34"/>
    </row>
    <row r="52" spans="1:48" ht="14.25" hidden="1" customHeight="1" x14ac:dyDescent="0.2">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34"/>
      <c r="AP52" s="34"/>
      <c r="AR52" s="34"/>
      <c r="AT52" s="34"/>
      <c r="AV52" s="34"/>
    </row>
    <row r="53" spans="1:48" ht="14.25" hidden="1" customHeight="1" x14ac:dyDescent="0.2">
      <c r="C53" s="67"/>
      <c r="D53" s="29"/>
      <c r="E53" s="67"/>
      <c r="F53" s="29"/>
      <c r="G53" s="29"/>
      <c r="H53" s="29"/>
      <c r="I53" s="29"/>
      <c r="J53" s="29"/>
      <c r="K53" s="29"/>
      <c r="L53" s="29"/>
      <c r="M53" s="29"/>
      <c r="N53" s="29"/>
      <c r="O53" s="29"/>
      <c r="P53" s="29"/>
      <c r="Q53" s="29"/>
      <c r="R53" s="29"/>
      <c r="S53" s="29"/>
      <c r="T53" s="29"/>
      <c r="U53" s="29"/>
      <c r="V53" s="29"/>
      <c r="W53" s="29"/>
      <c r="X53" s="29"/>
      <c r="Y53" s="29"/>
      <c r="Z53" s="29"/>
      <c r="AA53" s="29"/>
      <c r="AB53" s="34"/>
      <c r="AO53" s="29"/>
      <c r="AP53" s="34"/>
      <c r="AQ53" s="29"/>
      <c r="AR53" s="34"/>
      <c r="AS53" s="29"/>
      <c r="AT53" s="34"/>
      <c r="AU53" s="29"/>
      <c r="AV53" s="34"/>
    </row>
    <row r="54" spans="1:48" ht="14.25" hidden="1" customHeight="1" x14ac:dyDescent="0.2">
      <c r="C54" s="67"/>
      <c r="D54" s="29"/>
      <c r="E54" s="67"/>
      <c r="F54" s="29"/>
      <c r="G54" s="29"/>
      <c r="H54" s="29"/>
      <c r="I54" s="29"/>
      <c r="J54" s="29"/>
      <c r="K54" s="29"/>
      <c r="L54" s="29"/>
      <c r="M54" s="29"/>
      <c r="N54" s="29"/>
      <c r="O54" s="29"/>
      <c r="P54" s="29"/>
      <c r="Q54" s="29"/>
      <c r="R54" s="29"/>
      <c r="S54" s="29"/>
      <c r="T54" s="29"/>
      <c r="U54" s="29"/>
      <c r="V54" s="29"/>
      <c r="W54" s="29"/>
      <c r="X54" s="29"/>
      <c r="Y54" s="29"/>
      <c r="Z54" s="29"/>
      <c r="AA54" s="34"/>
      <c r="AB54" s="34"/>
      <c r="AO54" s="29"/>
      <c r="AP54" s="34"/>
      <c r="AQ54" s="29"/>
      <c r="AR54" s="34"/>
      <c r="AS54" s="29"/>
      <c r="AT54" s="34"/>
      <c r="AU54" s="29"/>
      <c r="AV54" s="34"/>
    </row>
    <row r="55" spans="1:48" ht="14.25" hidden="1" customHeight="1" x14ac:dyDescent="0.2">
      <c r="C55" s="29"/>
      <c r="D55" s="34"/>
      <c r="E55" s="29"/>
      <c r="F55" s="34"/>
      <c r="G55" s="34"/>
      <c r="H55" s="34"/>
      <c r="I55" s="34"/>
      <c r="J55" s="34"/>
      <c r="K55" s="34"/>
      <c r="L55" s="34"/>
      <c r="M55" s="34"/>
      <c r="N55" s="34"/>
      <c r="O55" s="34"/>
      <c r="P55" s="34"/>
      <c r="Q55" s="34"/>
      <c r="R55" s="34"/>
      <c r="S55" s="34"/>
      <c r="T55" s="34"/>
      <c r="U55" s="34"/>
      <c r="V55" s="34"/>
      <c r="W55" s="34"/>
      <c r="X55" s="34"/>
      <c r="Y55" s="34"/>
      <c r="Z55" s="34"/>
      <c r="AA55" s="34"/>
      <c r="AB55" s="34"/>
      <c r="AO55" s="29"/>
      <c r="AP55" s="34"/>
      <c r="AQ55" s="29"/>
      <c r="AR55" s="34"/>
      <c r="AS55" s="29"/>
      <c r="AT55" s="34"/>
      <c r="AU55" s="29"/>
      <c r="AV55" s="34"/>
    </row>
    <row r="56" spans="1:48" ht="14.25" hidden="1" customHeight="1" x14ac:dyDescent="0.2">
      <c r="C56" s="29"/>
      <c r="D56" s="34"/>
      <c r="E56" s="29"/>
      <c r="F56" s="34"/>
      <c r="G56" s="34"/>
      <c r="H56" s="34"/>
      <c r="I56" s="34"/>
      <c r="J56" s="34"/>
      <c r="K56" s="34"/>
      <c r="L56" s="34"/>
      <c r="M56" s="34"/>
      <c r="N56" s="34"/>
      <c r="O56" s="34"/>
      <c r="P56" s="34"/>
      <c r="Q56" s="34"/>
      <c r="R56" s="34"/>
      <c r="S56" s="34"/>
      <c r="T56" s="34"/>
      <c r="U56" s="34"/>
      <c r="V56" s="34"/>
      <c r="W56" s="34"/>
      <c r="X56" s="34"/>
      <c r="Y56" s="34"/>
      <c r="Z56" s="34"/>
      <c r="AA56" s="4"/>
      <c r="AB56" s="29"/>
      <c r="AO56" s="29"/>
      <c r="AP56" s="29"/>
      <c r="AQ56" s="29"/>
      <c r="AR56" s="29"/>
      <c r="AS56" s="29"/>
      <c r="AT56" s="29"/>
      <c r="AU56" s="29"/>
      <c r="AV56" s="29"/>
    </row>
    <row r="57" spans="1:48" s="2" customFormat="1" ht="12" hidden="1" customHeight="1" x14ac:dyDescent="0.2">
      <c r="A57" s="3"/>
      <c r="B57" s="4"/>
      <c r="C57" s="4"/>
      <c r="D57" s="4"/>
      <c r="E57" s="4"/>
      <c r="F57" s="4"/>
      <c r="G57" s="4"/>
      <c r="H57" s="4"/>
      <c r="I57" s="4"/>
      <c r="J57" s="4"/>
      <c r="K57" s="4"/>
      <c r="L57" s="4"/>
      <c r="M57" s="4"/>
      <c r="N57" s="4"/>
      <c r="O57" s="4"/>
      <c r="P57" s="4"/>
      <c r="Q57" s="4"/>
      <c r="R57" s="4"/>
      <c r="S57" s="4"/>
      <c r="T57" s="4"/>
      <c r="U57" s="4"/>
      <c r="V57" s="4"/>
      <c r="W57" s="4"/>
      <c r="X57" s="4"/>
      <c r="Y57" s="4"/>
      <c r="Z57" s="4"/>
      <c r="AA57" s="4"/>
      <c r="AB57" s="29"/>
      <c r="AC57" s="957"/>
      <c r="AD57" s="957"/>
      <c r="AE57" s="957"/>
      <c r="AF57" s="957"/>
      <c r="AG57" s="957"/>
      <c r="AH57" s="957"/>
      <c r="AI57" s="957"/>
      <c r="AJ57" s="957"/>
      <c r="AK57" s="957"/>
      <c r="AL57" s="957"/>
      <c r="AM57" s="957"/>
      <c r="AN57" s="957"/>
      <c r="AO57" s="29"/>
      <c r="AP57" s="29"/>
      <c r="AQ57" s="29"/>
      <c r="AR57" s="29"/>
      <c r="AS57" s="29"/>
      <c r="AT57" s="29"/>
      <c r="AU57" s="29"/>
      <c r="AV57" s="29"/>
    </row>
    <row r="58" spans="1:48" ht="14.25" hidden="1" customHeight="1" x14ac:dyDescent="0.2">
      <c r="B58" s="4"/>
      <c r="C58" s="4"/>
      <c r="D58" s="4"/>
      <c r="E58" s="4"/>
      <c r="F58" s="4"/>
      <c r="G58" s="4"/>
      <c r="H58" s="4"/>
      <c r="I58" s="4"/>
      <c r="J58" s="4"/>
      <c r="K58" s="4"/>
      <c r="L58" s="4"/>
      <c r="M58" s="4"/>
      <c r="N58" s="4"/>
      <c r="O58" s="4"/>
      <c r="P58" s="4"/>
      <c r="Q58" s="4"/>
      <c r="R58" s="4"/>
      <c r="S58" s="4"/>
      <c r="T58" s="4"/>
      <c r="U58" s="4"/>
      <c r="V58" s="4"/>
      <c r="W58" s="4"/>
      <c r="X58" s="4"/>
      <c r="Y58" s="4"/>
      <c r="Z58" s="4"/>
      <c r="AA58" s="23"/>
      <c r="AB58" s="29"/>
      <c r="AO58" s="67"/>
      <c r="AP58" s="29"/>
      <c r="AQ58" s="67"/>
      <c r="AR58" s="29"/>
      <c r="AS58" s="67"/>
      <c r="AT58" s="29"/>
      <c r="AU58" s="67"/>
      <c r="AV58" s="29"/>
    </row>
    <row r="59" spans="1:48" ht="14.25" hidden="1" customHeight="1" x14ac:dyDescent="0.2">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B59" s="29"/>
      <c r="AO59" s="67"/>
      <c r="AP59" s="29"/>
      <c r="AQ59" s="67"/>
      <c r="AR59" s="29"/>
      <c r="AS59" s="67"/>
      <c r="AT59" s="29"/>
      <c r="AU59" s="67"/>
      <c r="AV59" s="29"/>
    </row>
    <row r="60" spans="1:48" ht="14.25" hidden="1" customHeight="1" x14ac:dyDescent="0.2">
      <c r="AB60" s="34"/>
      <c r="AO60" s="29"/>
      <c r="AP60" s="34"/>
      <c r="AQ60" s="29"/>
      <c r="AR60" s="34"/>
      <c r="AS60" s="29"/>
      <c r="AT60" s="34"/>
      <c r="AU60" s="29"/>
      <c r="AV60" s="34"/>
    </row>
    <row r="61" spans="1:48" ht="14.25" hidden="1" customHeight="1" x14ac:dyDescent="0.2">
      <c r="AB61" s="34"/>
      <c r="AO61" s="29"/>
      <c r="AP61" s="34"/>
      <c r="AQ61" s="29"/>
      <c r="AR61" s="34"/>
      <c r="AS61" s="29"/>
      <c r="AT61" s="34"/>
      <c r="AU61" s="29"/>
      <c r="AV61" s="34"/>
    </row>
    <row r="62" spans="1:48" ht="14.25" hidden="1" customHeight="1" x14ac:dyDescent="0.2">
      <c r="AB62" s="4"/>
      <c r="AO62" s="4"/>
      <c r="AP62" s="4"/>
      <c r="AQ62" s="4"/>
      <c r="AR62" s="4"/>
      <c r="AS62" s="4"/>
      <c r="AT62" s="4"/>
      <c r="AU62" s="4"/>
      <c r="AV62" s="4"/>
    </row>
    <row r="63" spans="1:48" ht="14.25" hidden="1" customHeight="1" x14ac:dyDescent="0.2">
      <c r="AB63" s="4"/>
      <c r="AO63" s="4"/>
      <c r="AP63" s="4"/>
      <c r="AQ63" s="4"/>
      <c r="AR63" s="4"/>
      <c r="AS63" s="4"/>
      <c r="AT63" s="4"/>
      <c r="AU63" s="4"/>
      <c r="AV63" s="4"/>
    </row>
    <row r="64" spans="1:48" ht="14.25" hidden="1" customHeight="1" x14ac:dyDescent="0.2">
      <c r="AB64" s="23"/>
      <c r="AO64" s="23"/>
      <c r="AP64" s="23"/>
      <c r="AQ64" s="23"/>
      <c r="AR64" s="23"/>
      <c r="AS64" s="23"/>
      <c r="AT64" s="23"/>
      <c r="AU64" s="23"/>
      <c r="AV64" s="23"/>
    </row>
    <row r="65" ht="14.25" hidden="1" customHeight="1" x14ac:dyDescent="0.2"/>
    <row r="66" ht="14.25" hidden="1" customHeight="1" x14ac:dyDescent="0.2"/>
    <row r="67" ht="14.25" hidden="1" customHeight="1" x14ac:dyDescent="0.2"/>
    <row r="68" ht="14.25" hidden="1" customHeight="1" x14ac:dyDescent="0.2"/>
    <row r="69" ht="14.25" hidden="1" customHeight="1" x14ac:dyDescent="0.2"/>
    <row r="70" ht="14.25" hidden="1" customHeight="1" x14ac:dyDescent="0.2"/>
    <row r="71" ht="14.25" hidden="1" customHeight="1" x14ac:dyDescent="0.2"/>
    <row r="72" ht="14.25" hidden="1" customHeight="1" x14ac:dyDescent="0.2"/>
    <row r="73" ht="14.25" hidden="1" customHeight="1" x14ac:dyDescent="0.2"/>
    <row r="74" ht="14.25" hidden="1" customHeight="1" x14ac:dyDescent="0.2"/>
    <row r="75" ht="14.25" hidden="1" customHeight="1" x14ac:dyDescent="0.2"/>
    <row r="76" ht="14.25" hidden="1" customHeight="1" x14ac:dyDescent="0.2"/>
    <row r="77" ht="14.25" hidden="1" customHeight="1" x14ac:dyDescent="0.2"/>
    <row r="78" ht="14.25" hidden="1" customHeight="1" x14ac:dyDescent="0.2"/>
    <row r="79" ht="14.25" hidden="1" customHeight="1" x14ac:dyDescent="0.2"/>
    <row r="80"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ht="14.25" hidden="1" customHeight="1" x14ac:dyDescent="0.2"/>
    <row r="98" ht="14.25" hidden="1" customHeight="1" x14ac:dyDescent="0.2"/>
    <row r="99" ht="14.25" hidden="1" customHeight="1" x14ac:dyDescent="0.2"/>
    <row r="100" ht="14.25" hidden="1" customHeight="1" x14ac:dyDescent="0.2"/>
    <row r="101" ht="14.25" hidden="1" customHeight="1" x14ac:dyDescent="0.2"/>
    <row r="102" ht="14.25" hidden="1" customHeight="1" x14ac:dyDescent="0.2"/>
    <row r="103" ht="14.25" hidden="1" customHeight="1" x14ac:dyDescent="0.2"/>
    <row r="104" ht="14.25" hidden="1" customHeight="1" x14ac:dyDescent="0.2"/>
    <row r="105" ht="14.25" hidden="1" customHeight="1" x14ac:dyDescent="0.2"/>
    <row r="106" ht="14.25" hidden="1" customHeight="1" x14ac:dyDescent="0.2"/>
    <row r="107" ht="14.25" hidden="1" customHeight="1" x14ac:dyDescent="0.2"/>
    <row r="108" ht="14.25" hidden="1" customHeight="1" x14ac:dyDescent="0.2"/>
    <row r="109" ht="14.25" hidden="1" customHeight="1" x14ac:dyDescent="0.2"/>
    <row r="110" ht="14.25" hidden="1" customHeight="1" x14ac:dyDescent="0.2"/>
    <row r="111" ht="14.25" hidden="1" customHeight="1" x14ac:dyDescent="0.2"/>
    <row r="112" ht="14.25" hidden="1" customHeight="1" x14ac:dyDescent="0.2"/>
    <row r="113" ht="14.25" hidden="1" customHeight="1" x14ac:dyDescent="0.2"/>
    <row r="114" ht="14.25" hidden="1" customHeight="1" x14ac:dyDescent="0.2"/>
    <row r="115" ht="14.25" hidden="1" customHeight="1" x14ac:dyDescent="0.2"/>
    <row r="116" ht="14.25" hidden="1" customHeight="1" x14ac:dyDescent="0.2"/>
    <row r="117" ht="14.25" hidden="1" customHeight="1" x14ac:dyDescent="0.2"/>
    <row r="118" ht="14.25" hidden="1" customHeight="1" x14ac:dyDescent="0.2"/>
    <row r="119" ht="14.25" hidden="1" customHeight="1" x14ac:dyDescent="0.2"/>
    <row r="120" ht="14.25" hidden="1" customHeight="1" x14ac:dyDescent="0.2"/>
    <row r="121" ht="14.25" hidden="1" customHeight="1" x14ac:dyDescent="0.2"/>
    <row r="122" ht="14.25" hidden="1" customHeight="1" x14ac:dyDescent="0.2"/>
    <row r="123" ht="14.25" hidden="1" customHeight="1" x14ac:dyDescent="0.2"/>
    <row r="124" ht="14.25" hidden="1" customHeight="1" x14ac:dyDescent="0.2"/>
    <row r="125" ht="14.25" hidden="1" customHeight="1" x14ac:dyDescent="0.2"/>
    <row r="126" ht="14.25" hidden="1" customHeight="1" x14ac:dyDescent="0.2"/>
    <row r="127" ht="14.25" hidden="1" customHeight="1" x14ac:dyDescent="0.2"/>
    <row r="128" ht="14.25" hidden="1" customHeight="1" x14ac:dyDescent="0.2"/>
    <row r="129" ht="14.25" hidden="1" customHeight="1" x14ac:dyDescent="0.2"/>
    <row r="130" ht="14.25" hidden="1" customHeight="1" x14ac:dyDescent="0.2"/>
    <row r="131" ht="14.25" hidden="1" customHeight="1" x14ac:dyDescent="0.2"/>
    <row r="132" ht="14.25" hidden="1" customHeight="1" x14ac:dyDescent="0.2"/>
    <row r="133" ht="14.25" hidden="1" customHeight="1" x14ac:dyDescent="0.2"/>
    <row r="134" ht="14.25" hidden="1" customHeight="1" x14ac:dyDescent="0.2"/>
    <row r="135" ht="14.25" hidden="1" customHeight="1" x14ac:dyDescent="0.2"/>
    <row r="136" ht="14.25" hidden="1" customHeight="1" x14ac:dyDescent="0.2"/>
    <row r="137" ht="14.25" hidden="1" customHeight="1" x14ac:dyDescent="0.2"/>
    <row r="138" ht="14.25" hidden="1" customHeight="1" x14ac:dyDescent="0.2"/>
    <row r="139" ht="14.25" hidden="1" customHeight="1" x14ac:dyDescent="0.2"/>
    <row r="140" ht="14.25" hidden="1" customHeight="1" x14ac:dyDescent="0.2"/>
    <row r="141" ht="14.25" hidden="1" customHeight="1" x14ac:dyDescent="0.2"/>
    <row r="142" ht="14.25" hidden="1" customHeight="1" x14ac:dyDescent="0.2"/>
    <row r="143" ht="14.25" hidden="1" customHeight="1" x14ac:dyDescent="0.2"/>
    <row r="144" ht="14.25" hidden="1" customHeight="1" x14ac:dyDescent="0.2"/>
    <row r="145" ht="14.25" hidden="1" customHeight="1" x14ac:dyDescent="0.2"/>
    <row r="146" ht="14.25" hidden="1" customHeight="1" x14ac:dyDescent="0.2"/>
    <row r="147" ht="14.25" hidden="1" customHeight="1" x14ac:dyDescent="0.2"/>
    <row r="148" ht="14.25" hidden="1" customHeight="1" x14ac:dyDescent="0.2"/>
    <row r="149" ht="14.25" hidden="1" customHeight="1" x14ac:dyDescent="0.2"/>
    <row r="150" ht="14.25" hidden="1" customHeight="1" x14ac:dyDescent="0.2"/>
    <row r="151" ht="14.25" hidden="1" customHeight="1" x14ac:dyDescent="0.2"/>
    <row r="152" ht="14.25" hidden="1" customHeight="1" x14ac:dyDescent="0.2"/>
    <row r="153" ht="14.25" hidden="1" customHeight="1" x14ac:dyDescent="0.2"/>
    <row r="154" ht="14.25" hidden="1" customHeight="1" x14ac:dyDescent="0.2"/>
    <row r="155" ht="14.25" hidden="1" customHeight="1" x14ac:dyDescent="0.2"/>
    <row r="156" ht="14.25" hidden="1" customHeight="1" x14ac:dyDescent="0.2"/>
    <row r="157" ht="14.25" hidden="1" customHeight="1" x14ac:dyDescent="0.2"/>
    <row r="158" ht="14.25" hidden="1" customHeight="1" x14ac:dyDescent="0.2"/>
    <row r="159" ht="14.25" hidden="1" customHeight="1" x14ac:dyDescent="0.2"/>
    <row r="160" ht="14.25" hidden="1" customHeight="1" x14ac:dyDescent="0.2"/>
    <row r="161" ht="14.25" hidden="1" customHeight="1" x14ac:dyDescent="0.2"/>
    <row r="162" ht="14.25" hidden="1" customHeight="1" x14ac:dyDescent="0.2"/>
    <row r="163" ht="14.25" hidden="1" customHeight="1" x14ac:dyDescent="0.2"/>
    <row r="164" ht="14.25" hidden="1" customHeight="1" x14ac:dyDescent="0.2"/>
    <row r="165" ht="14.25" hidden="1" customHeight="1" x14ac:dyDescent="0.2"/>
    <row r="166" ht="14.25" hidden="1" customHeight="1" x14ac:dyDescent="0.2"/>
    <row r="167" ht="14.25" hidden="1" customHeight="1" x14ac:dyDescent="0.2"/>
    <row r="168" ht="14.25" hidden="1" customHeight="1" x14ac:dyDescent="0.2"/>
    <row r="169" ht="14.25" hidden="1" customHeight="1" x14ac:dyDescent="0.2"/>
    <row r="170" ht="14.25" hidden="1" customHeight="1" x14ac:dyDescent="0.2"/>
    <row r="171" ht="14.25" hidden="1" customHeight="1" x14ac:dyDescent="0.2"/>
    <row r="172" ht="14.25" hidden="1" customHeight="1" x14ac:dyDescent="0.2"/>
    <row r="173" ht="14.25" hidden="1" customHeight="1" x14ac:dyDescent="0.2"/>
    <row r="174" ht="14.25" hidden="1" customHeight="1" x14ac:dyDescent="0.2"/>
    <row r="175" ht="14.25" hidden="1" customHeight="1" x14ac:dyDescent="0.2"/>
    <row r="176" ht="14.25" hidden="1" customHeight="1" x14ac:dyDescent="0.2"/>
    <row r="177" ht="14.25" hidden="1" customHeight="1" x14ac:dyDescent="0.2"/>
    <row r="178" ht="14.25" hidden="1" customHeight="1" x14ac:dyDescent="0.2"/>
    <row r="179" ht="14.25" hidden="1" customHeight="1" x14ac:dyDescent="0.2"/>
    <row r="180" ht="14.25" hidden="1" customHeight="1" x14ac:dyDescent="0.2"/>
    <row r="181" ht="14.25" hidden="1" customHeight="1" x14ac:dyDescent="0.2"/>
    <row r="182" ht="14.25" hidden="1" customHeight="1" x14ac:dyDescent="0.2"/>
    <row r="183" ht="14.25" hidden="1" customHeight="1" x14ac:dyDescent="0.2"/>
    <row r="184" ht="14.25" hidden="1" customHeight="1" x14ac:dyDescent="0.2"/>
    <row r="185" ht="14.25" hidden="1" customHeight="1" x14ac:dyDescent="0.2"/>
    <row r="186" ht="14.25" hidden="1" customHeight="1" x14ac:dyDescent="0.2"/>
    <row r="187" ht="14.25" hidden="1" customHeight="1" x14ac:dyDescent="0.2"/>
    <row r="188" ht="14.25" hidden="1" customHeight="1" x14ac:dyDescent="0.2"/>
    <row r="189" ht="14.25" hidden="1" customHeight="1" x14ac:dyDescent="0.2"/>
    <row r="190" ht="14.25" hidden="1" customHeight="1" x14ac:dyDescent="0.2"/>
    <row r="191" ht="14.25" hidden="1" customHeight="1" x14ac:dyDescent="0.2"/>
    <row r="192" ht="14.25" hidden="1" customHeight="1" x14ac:dyDescent="0.2"/>
    <row r="193" ht="14.25" hidden="1" customHeight="1" x14ac:dyDescent="0.2"/>
    <row r="194" ht="14.25" hidden="1" customHeight="1" x14ac:dyDescent="0.2"/>
    <row r="195" ht="14.25" hidden="1" customHeight="1" x14ac:dyDescent="0.2"/>
    <row r="196" ht="14.25" hidden="1" customHeight="1" x14ac:dyDescent="0.2"/>
    <row r="197" ht="14.25" hidden="1" customHeight="1" x14ac:dyDescent="0.2"/>
    <row r="198" ht="14.25" hidden="1" customHeight="1" x14ac:dyDescent="0.2"/>
    <row r="199" ht="14.25" hidden="1" customHeight="1" x14ac:dyDescent="0.2"/>
    <row r="200" ht="14.25" hidden="1" customHeight="1" x14ac:dyDescent="0.2"/>
    <row r="201" ht="14.25" hidden="1" customHeight="1" x14ac:dyDescent="0.2"/>
    <row r="202" ht="14.25" hidden="1" customHeight="1" x14ac:dyDescent="0.2"/>
    <row r="203" ht="14.25" hidden="1" customHeight="1" x14ac:dyDescent="0.2"/>
    <row r="204" ht="14.25" hidden="1" customHeight="1" x14ac:dyDescent="0.2"/>
    <row r="205" ht="14.25" hidden="1" customHeight="1" x14ac:dyDescent="0.2"/>
    <row r="206" ht="14.25" hidden="1" customHeight="1" x14ac:dyDescent="0.2"/>
    <row r="207" ht="14.25" hidden="1" customHeight="1" x14ac:dyDescent="0.2"/>
    <row r="208" ht="14.25" hidden="1" customHeight="1" x14ac:dyDescent="0.2"/>
    <row r="209" ht="14.25" hidden="1" customHeight="1" x14ac:dyDescent="0.2"/>
    <row r="210" ht="14.25" hidden="1" customHeight="1" x14ac:dyDescent="0.2"/>
    <row r="211" ht="14.25" hidden="1" customHeight="1" x14ac:dyDescent="0.2"/>
    <row r="212" ht="14.25" hidden="1" customHeight="1" x14ac:dyDescent="0.2"/>
    <row r="213" ht="14.25" hidden="1" customHeight="1" x14ac:dyDescent="0.2"/>
    <row r="214" ht="14.25" hidden="1" customHeight="1" x14ac:dyDescent="0.2"/>
    <row r="215" ht="14.25" hidden="1" customHeight="1" x14ac:dyDescent="0.2"/>
    <row r="216" ht="14.25" hidden="1" customHeight="1" x14ac:dyDescent="0.2"/>
    <row r="217" ht="14.25" hidden="1" customHeight="1" x14ac:dyDescent="0.2"/>
    <row r="218" ht="14.25" hidden="1" customHeight="1" x14ac:dyDescent="0.2"/>
    <row r="219" ht="14.25" hidden="1" customHeight="1" x14ac:dyDescent="0.2"/>
    <row r="220" ht="14.25" hidden="1" customHeight="1" x14ac:dyDescent="0.2"/>
    <row r="221" ht="14.25" hidden="1" customHeight="1" x14ac:dyDescent="0.2"/>
    <row r="222" ht="14.25" hidden="1" customHeight="1" x14ac:dyDescent="0.2"/>
    <row r="223" ht="14.25" hidden="1" customHeight="1" x14ac:dyDescent="0.2"/>
    <row r="224" ht="14.25" hidden="1" customHeight="1" x14ac:dyDescent="0.2"/>
    <row r="225" ht="14.25" hidden="1" customHeight="1" x14ac:dyDescent="0.2"/>
    <row r="226" ht="14.25" hidden="1" customHeight="1" x14ac:dyDescent="0.2"/>
    <row r="227" ht="14.25" hidden="1" customHeight="1" x14ac:dyDescent="0.2"/>
    <row r="228" ht="14.25" hidden="1" customHeight="1" x14ac:dyDescent="0.2"/>
    <row r="229" ht="14.25" hidden="1" customHeight="1" x14ac:dyDescent="0.2"/>
    <row r="230" ht="14.25" hidden="1" customHeight="1" x14ac:dyDescent="0.2"/>
    <row r="231" ht="14.25" hidden="1" customHeight="1" x14ac:dyDescent="0.2"/>
    <row r="232" ht="14.25" hidden="1" customHeight="1" x14ac:dyDescent="0.2"/>
    <row r="233" ht="14.25" hidden="1" customHeight="1" x14ac:dyDescent="0.2"/>
    <row r="234" ht="14.25" hidden="1" customHeight="1" x14ac:dyDescent="0.2"/>
    <row r="235" ht="14.25" hidden="1" customHeight="1" x14ac:dyDescent="0.2"/>
    <row r="236" ht="14.25" hidden="1" customHeight="1" x14ac:dyDescent="0.2"/>
    <row r="237" ht="14.25" hidden="1" customHeight="1" x14ac:dyDescent="0.2"/>
    <row r="238" ht="14.25" hidden="1" customHeight="1" x14ac:dyDescent="0.2"/>
    <row r="239" ht="14.25" hidden="1" customHeight="1" x14ac:dyDescent="0.2"/>
    <row r="240" ht="14.25" hidden="1" customHeight="1" x14ac:dyDescent="0.2"/>
    <row r="241" ht="14.25" hidden="1" customHeight="1" x14ac:dyDescent="0.2"/>
    <row r="242" ht="14.25" hidden="1" customHeight="1" x14ac:dyDescent="0.2"/>
    <row r="243" ht="14.25" hidden="1" customHeight="1" x14ac:dyDescent="0.2"/>
    <row r="244" ht="14.25" hidden="1" customHeight="1" x14ac:dyDescent="0.2"/>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14.25" hidden="1" customHeight="1" x14ac:dyDescent="0.2"/>
    <row r="253" ht="14.25" hidden="1" customHeight="1" x14ac:dyDescent="0.2"/>
    <row r="254" ht="14.25" hidden="1" customHeight="1" x14ac:dyDescent="0.2"/>
    <row r="255" ht="14.25" hidden="1" customHeight="1" x14ac:dyDescent="0.2"/>
    <row r="256" ht="14.25" hidden="1" customHeight="1" x14ac:dyDescent="0.2"/>
    <row r="257" ht="14.25" hidden="1" customHeight="1" x14ac:dyDescent="0.2"/>
    <row r="258" ht="14.25" hidden="1" customHeight="1" x14ac:dyDescent="0.2"/>
    <row r="259" ht="14.25" hidden="1" customHeight="1" x14ac:dyDescent="0.2"/>
    <row r="260" ht="14.25" hidden="1" customHeight="1" x14ac:dyDescent="0.2"/>
    <row r="261" ht="14.25" hidden="1" customHeight="1" x14ac:dyDescent="0.2"/>
    <row r="262" ht="14.25" hidden="1" customHeight="1" x14ac:dyDescent="0.2"/>
    <row r="263" ht="14.25" hidden="1" customHeight="1" x14ac:dyDescent="0.2"/>
    <row r="264" ht="14.25" hidden="1" customHeight="1" x14ac:dyDescent="0.2"/>
    <row r="265" ht="14.25" hidden="1" customHeight="1" x14ac:dyDescent="0.2"/>
    <row r="266" ht="14.25" hidden="1" customHeight="1" x14ac:dyDescent="0.2"/>
    <row r="267" ht="14.25" hidden="1" customHeight="1" x14ac:dyDescent="0.2"/>
    <row r="268" ht="14.25" hidden="1" customHeight="1" x14ac:dyDescent="0.2"/>
    <row r="269" ht="14.25" hidden="1" customHeight="1" x14ac:dyDescent="0.2"/>
    <row r="270" ht="14.25" hidden="1" customHeight="1" x14ac:dyDescent="0.2"/>
    <row r="271" ht="14.25" hidden="1" customHeight="1" x14ac:dyDescent="0.2"/>
    <row r="272" ht="14.25" hidden="1" customHeight="1" x14ac:dyDescent="0.2"/>
    <row r="273" ht="14.25" hidden="1" customHeight="1" x14ac:dyDescent="0.2"/>
    <row r="274" ht="14.25" hidden="1" customHeight="1" x14ac:dyDescent="0.2"/>
    <row r="275" ht="14.25" hidden="1" customHeight="1" x14ac:dyDescent="0.2"/>
    <row r="276" ht="14.25" hidden="1" customHeight="1" x14ac:dyDescent="0.2"/>
    <row r="277" ht="14.25" hidden="1" customHeight="1" x14ac:dyDescent="0.2"/>
    <row r="278" ht="14.25" hidden="1" customHeight="1" x14ac:dyDescent="0.2"/>
    <row r="279" ht="14.25" hidden="1" customHeight="1" x14ac:dyDescent="0.2"/>
    <row r="280" ht="14.25" hidden="1" customHeight="1" x14ac:dyDescent="0.2"/>
    <row r="281" ht="14.25" hidden="1" customHeight="1" x14ac:dyDescent="0.2"/>
    <row r="282" ht="14.25" hidden="1" customHeight="1" x14ac:dyDescent="0.2"/>
    <row r="283" ht="14.25" hidden="1" customHeight="1" x14ac:dyDescent="0.2"/>
    <row r="284" ht="14.25" hidden="1" customHeight="1" x14ac:dyDescent="0.2"/>
    <row r="285" ht="14.25" hidden="1" customHeight="1" x14ac:dyDescent="0.2"/>
    <row r="286" ht="14.25" hidden="1" customHeight="1" x14ac:dyDescent="0.2"/>
    <row r="287" ht="14.25" hidden="1" customHeight="1" x14ac:dyDescent="0.2"/>
    <row r="288" ht="14.25" hidden="1" customHeight="1" x14ac:dyDescent="0.2"/>
    <row r="289" ht="14.25" hidden="1" customHeight="1" x14ac:dyDescent="0.2"/>
    <row r="290" ht="14.25" hidden="1" customHeight="1" x14ac:dyDescent="0.2"/>
    <row r="291" ht="14.25" hidden="1" customHeight="1" x14ac:dyDescent="0.2"/>
    <row r="292" ht="14.25" hidden="1" customHeight="1" x14ac:dyDescent="0.2"/>
    <row r="293" ht="14.25" hidden="1" customHeight="1" x14ac:dyDescent="0.2"/>
    <row r="294" ht="14.25" hidden="1" customHeight="1" x14ac:dyDescent="0.2"/>
    <row r="295" ht="14.25" hidden="1" customHeight="1" x14ac:dyDescent="0.2"/>
    <row r="296" ht="14.25" hidden="1" customHeight="1" x14ac:dyDescent="0.2"/>
    <row r="297" ht="14.25" hidden="1" customHeight="1" x14ac:dyDescent="0.2"/>
    <row r="298" ht="14.25" hidden="1" customHeight="1" x14ac:dyDescent="0.2"/>
    <row r="299" ht="14.25" hidden="1" customHeight="1" x14ac:dyDescent="0.2"/>
    <row r="300" ht="14.25" hidden="1" customHeight="1" x14ac:dyDescent="0.2"/>
    <row r="301" ht="14.25" hidden="1" customHeight="1" x14ac:dyDescent="0.2"/>
    <row r="302" ht="14.25" hidden="1" customHeight="1" x14ac:dyDescent="0.2"/>
    <row r="303" ht="14.25" hidden="1" customHeight="1" x14ac:dyDescent="0.2"/>
    <row r="304" ht="14.25" hidden="1" customHeight="1" x14ac:dyDescent="0.2"/>
    <row r="305" ht="14.25" hidden="1" customHeight="1" x14ac:dyDescent="0.2"/>
    <row r="306" ht="14.25" hidden="1" customHeight="1" x14ac:dyDescent="0.2"/>
    <row r="307" ht="14.25" hidden="1" customHeight="1" x14ac:dyDescent="0.2"/>
    <row r="308" ht="14.25" hidden="1" customHeight="1" x14ac:dyDescent="0.2"/>
    <row r="309" ht="14.25" hidden="1" customHeight="1" x14ac:dyDescent="0.2"/>
    <row r="310" ht="14.25" hidden="1" customHeight="1" x14ac:dyDescent="0.2"/>
    <row r="311" ht="14.25" hidden="1" customHeight="1" x14ac:dyDescent="0.2"/>
    <row r="312" ht="14.25" hidden="1" customHeight="1" x14ac:dyDescent="0.2"/>
    <row r="313" ht="14.25" hidden="1" customHeight="1" x14ac:dyDescent="0.2"/>
    <row r="314" ht="14.25" hidden="1" customHeight="1" x14ac:dyDescent="0.2"/>
    <row r="315" ht="14.25" hidden="1" customHeight="1" x14ac:dyDescent="0.2"/>
    <row r="316" ht="14.25" hidden="1" customHeight="1" x14ac:dyDescent="0.2"/>
    <row r="317" ht="14.25" hidden="1" customHeight="1" x14ac:dyDescent="0.2"/>
    <row r="318" ht="14.25" hidden="1" customHeight="1" x14ac:dyDescent="0.2"/>
    <row r="319" ht="14.25" hidden="1" customHeight="1" x14ac:dyDescent="0.2"/>
    <row r="320" ht="14.25" hidden="1" customHeight="1" x14ac:dyDescent="0.2"/>
    <row r="321" ht="14.25" hidden="1" customHeight="1" x14ac:dyDescent="0.2"/>
    <row r="322" ht="14.25" hidden="1" customHeight="1" x14ac:dyDescent="0.2"/>
    <row r="323" ht="14.25" hidden="1" customHeight="1" x14ac:dyDescent="0.2"/>
    <row r="324" ht="14.25" hidden="1" customHeight="1" x14ac:dyDescent="0.2"/>
    <row r="325" ht="14.25" hidden="1" customHeight="1" x14ac:dyDescent="0.2"/>
    <row r="326" ht="14.25" hidden="1" customHeight="1" x14ac:dyDescent="0.2"/>
    <row r="327" ht="14.25" hidden="1" customHeight="1" x14ac:dyDescent="0.2"/>
    <row r="328" ht="14.25" hidden="1" customHeight="1" x14ac:dyDescent="0.2"/>
    <row r="329" ht="14.25" hidden="1" customHeight="1" x14ac:dyDescent="0.2"/>
    <row r="330" ht="14.25" hidden="1" customHeight="1" x14ac:dyDescent="0.2"/>
    <row r="331" ht="14.25" hidden="1" customHeight="1" x14ac:dyDescent="0.2"/>
    <row r="332" ht="14.25" hidden="1" customHeight="1" x14ac:dyDescent="0.2"/>
    <row r="333" ht="14.25" hidden="1" customHeight="1" x14ac:dyDescent="0.2"/>
    <row r="334" ht="14.25" hidden="1" customHeight="1" x14ac:dyDescent="0.2"/>
    <row r="335" ht="14.25" hidden="1" customHeight="1" x14ac:dyDescent="0.2"/>
    <row r="336" ht="14.25" hidden="1" customHeight="1" x14ac:dyDescent="0.2"/>
    <row r="337" ht="14.25" hidden="1" customHeight="1" x14ac:dyDescent="0.2"/>
    <row r="338" ht="14.25" hidden="1" customHeight="1" x14ac:dyDescent="0.2"/>
    <row r="339" ht="14.25" hidden="1" customHeight="1" x14ac:dyDescent="0.2"/>
    <row r="340" ht="14.25" hidden="1" customHeight="1" x14ac:dyDescent="0.2"/>
    <row r="341" ht="14.25" hidden="1" customHeight="1" x14ac:dyDescent="0.2"/>
    <row r="342" ht="14.25" hidden="1" customHeight="1" x14ac:dyDescent="0.2"/>
    <row r="343" ht="14.25" hidden="1" customHeight="1" x14ac:dyDescent="0.2"/>
    <row r="344" ht="14.25" hidden="1" customHeight="1" x14ac:dyDescent="0.2"/>
    <row r="345" ht="14.25" hidden="1" customHeight="1" x14ac:dyDescent="0.2"/>
    <row r="346" ht="14.25" hidden="1" customHeight="1" x14ac:dyDescent="0.2"/>
    <row r="347" ht="14.25" hidden="1" customHeight="1" x14ac:dyDescent="0.2"/>
    <row r="348" ht="14.25" hidden="1" customHeight="1" x14ac:dyDescent="0.2"/>
    <row r="349" ht="14.25" hidden="1" customHeight="1" x14ac:dyDescent="0.2"/>
    <row r="350" ht="14.25" hidden="1" customHeight="1" x14ac:dyDescent="0.2"/>
    <row r="351" ht="14.25" hidden="1" customHeight="1" x14ac:dyDescent="0.2"/>
    <row r="352" ht="14.25" hidden="1" customHeight="1" x14ac:dyDescent="0.2"/>
    <row r="353" ht="14.25" hidden="1" customHeight="1" x14ac:dyDescent="0.2"/>
    <row r="354" ht="14.25" hidden="1" customHeight="1" x14ac:dyDescent="0.2"/>
    <row r="355" ht="14.25" hidden="1" customHeight="1" x14ac:dyDescent="0.2"/>
    <row r="356" ht="14.25" hidden="1" customHeight="1" x14ac:dyDescent="0.2"/>
    <row r="357" ht="14.25" hidden="1" customHeight="1" x14ac:dyDescent="0.2"/>
    <row r="358" ht="14.25" hidden="1" customHeight="1" x14ac:dyDescent="0.2"/>
    <row r="359" ht="14.25" hidden="1" customHeight="1" x14ac:dyDescent="0.2"/>
    <row r="360" ht="14.25" hidden="1" customHeight="1" x14ac:dyDescent="0.2"/>
    <row r="361" ht="14.25" hidden="1" customHeight="1" x14ac:dyDescent="0.2"/>
    <row r="362" ht="14.25" hidden="1" customHeight="1" x14ac:dyDescent="0.2"/>
    <row r="363" ht="14.25" hidden="1" customHeight="1" x14ac:dyDescent="0.2"/>
    <row r="364" ht="14.25" hidden="1" customHeight="1" x14ac:dyDescent="0.2"/>
    <row r="365" ht="14.25" hidden="1" customHeight="1" x14ac:dyDescent="0.2"/>
    <row r="366" ht="14.25" hidden="1" customHeight="1" x14ac:dyDescent="0.2"/>
    <row r="367" ht="14.25" hidden="1" customHeight="1" x14ac:dyDescent="0.2"/>
    <row r="368" ht="14.25" hidden="1" customHeight="1" x14ac:dyDescent="0.2"/>
    <row r="369" ht="14.25" hidden="1" customHeight="1" x14ac:dyDescent="0.2"/>
    <row r="370" ht="14.25" hidden="1" customHeight="1" x14ac:dyDescent="0.2"/>
    <row r="371" ht="14.25" hidden="1" customHeight="1" x14ac:dyDescent="0.2"/>
    <row r="372" ht="14.25" hidden="1" customHeight="1" x14ac:dyDescent="0.2"/>
    <row r="373" ht="14.25" hidden="1" customHeight="1" x14ac:dyDescent="0.2"/>
    <row r="374" ht="14.25" hidden="1" customHeight="1" x14ac:dyDescent="0.2"/>
    <row r="375" ht="14.25" hidden="1" customHeight="1" x14ac:dyDescent="0.2"/>
    <row r="376" ht="14.25" hidden="1" customHeight="1" x14ac:dyDescent="0.2"/>
    <row r="377" ht="14.25" hidden="1" customHeight="1" x14ac:dyDescent="0.2"/>
    <row r="378" ht="14.25" hidden="1" customHeight="1" x14ac:dyDescent="0.2"/>
    <row r="379" ht="14.25" hidden="1" customHeight="1" x14ac:dyDescent="0.2"/>
    <row r="380" ht="14.25" hidden="1" customHeight="1" x14ac:dyDescent="0.2"/>
    <row r="381" ht="14.25" hidden="1" customHeight="1" x14ac:dyDescent="0.2"/>
    <row r="382" ht="14.25" hidden="1" customHeight="1" x14ac:dyDescent="0.2"/>
    <row r="383" ht="14.25" hidden="1" customHeight="1" x14ac:dyDescent="0.2"/>
    <row r="384" ht="14.25" hidden="1" customHeight="1" x14ac:dyDescent="0.2"/>
    <row r="385" ht="14.25" hidden="1" customHeight="1" x14ac:dyDescent="0.2"/>
    <row r="386" ht="14.25" hidden="1" customHeight="1" x14ac:dyDescent="0.2"/>
    <row r="387" ht="14.25" hidden="1" customHeight="1" x14ac:dyDescent="0.2"/>
    <row r="388" ht="14.25" hidden="1" customHeight="1" x14ac:dyDescent="0.2"/>
    <row r="389" ht="14.25" hidden="1" customHeight="1" x14ac:dyDescent="0.2"/>
    <row r="390" ht="14.25" hidden="1" customHeight="1" x14ac:dyDescent="0.2"/>
    <row r="391" ht="14.25" hidden="1" customHeight="1" x14ac:dyDescent="0.2"/>
    <row r="392" ht="14.25" hidden="1" customHeight="1" x14ac:dyDescent="0.2"/>
    <row r="393" ht="14.25" hidden="1" customHeight="1" x14ac:dyDescent="0.2"/>
    <row r="394" ht="14.25" hidden="1" customHeight="1" x14ac:dyDescent="0.2"/>
    <row r="395" ht="14.25" hidden="1" customHeight="1" x14ac:dyDescent="0.2"/>
    <row r="396" ht="14.25" hidden="1" customHeight="1" x14ac:dyDescent="0.2"/>
    <row r="397" ht="14.25" hidden="1" customHeight="1" x14ac:dyDescent="0.2"/>
    <row r="398" ht="14.25" hidden="1" customHeight="1" x14ac:dyDescent="0.2"/>
    <row r="399" ht="14.25" hidden="1" customHeight="1" x14ac:dyDescent="0.2"/>
    <row r="400" ht="14.25" hidden="1" customHeight="1" x14ac:dyDescent="0.2"/>
    <row r="401" ht="14.25" hidden="1" customHeight="1" x14ac:dyDescent="0.2"/>
    <row r="402" ht="14.25" hidden="1" customHeight="1" x14ac:dyDescent="0.2"/>
    <row r="403" ht="14.25" hidden="1" customHeight="1" x14ac:dyDescent="0.2"/>
    <row r="404" ht="14.25" hidden="1" customHeight="1" x14ac:dyDescent="0.2"/>
    <row r="405" ht="14.25" hidden="1" customHeight="1" x14ac:dyDescent="0.2"/>
    <row r="406" ht="14.25" hidden="1" customHeight="1" x14ac:dyDescent="0.2"/>
    <row r="407" ht="14.25" hidden="1" customHeight="1" x14ac:dyDescent="0.2"/>
    <row r="408" ht="14.25" hidden="1" customHeight="1" x14ac:dyDescent="0.2"/>
    <row r="409" ht="14.25" hidden="1" customHeight="1" x14ac:dyDescent="0.2"/>
    <row r="410" ht="14.25" hidden="1" customHeight="1" x14ac:dyDescent="0.2"/>
    <row r="411" ht="14.25" hidden="1" customHeight="1" x14ac:dyDescent="0.2"/>
    <row r="412" ht="14.25" hidden="1" customHeight="1" x14ac:dyDescent="0.2"/>
    <row r="413" ht="14.25" hidden="1" customHeight="1" x14ac:dyDescent="0.2"/>
    <row r="414" ht="14.25" hidden="1" customHeight="1" x14ac:dyDescent="0.2"/>
    <row r="415" ht="14.25" hidden="1" customHeight="1" x14ac:dyDescent="0.2"/>
    <row r="416" ht="14.25" hidden="1" customHeight="1" x14ac:dyDescent="0.2"/>
    <row r="417" ht="14.25" hidden="1" customHeight="1" x14ac:dyDescent="0.2"/>
    <row r="418" ht="14.25" hidden="1" customHeight="1" x14ac:dyDescent="0.2"/>
    <row r="419" ht="14.25" hidden="1" customHeight="1" x14ac:dyDescent="0.2"/>
    <row r="420" ht="14.25" hidden="1" customHeight="1" x14ac:dyDescent="0.2"/>
    <row r="421" ht="14.25" hidden="1" customHeight="1" x14ac:dyDescent="0.2"/>
    <row r="422" ht="14.25" hidden="1" customHeight="1" x14ac:dyDescent="0.2"/>
    <row r="423" ht="14.25" hidden="1" customHeight="1" x14ac:dyDescent="0.2"/>
    <row r="424" ht="14.25" hidden="1" customHeight="1" x14ac:dyDescent="0.2"/>
    <row r="425" ht="14.25" hidden="1" customHeight="1" x14ac:dyDescent="0.2"/>
    <row r="426" ht="14.25" hidden="1" customHeight="1" x14ac:dyDescent="0.2"/>
    <row r="427" ht="14.25" hidden="1" customHeight="1" x14ac:dyDescent="0.2"/>
    <row r="428" ht="14.25" hidden="1" customHeight="1" x14ac:dyDescent="0.2"/>
    <row r="429" ht="14.25" hidden="1" customHeight="1" x14ac:dyDescent="0.2"/>
    <row r="430" ht="14.25" hidden="1" customHeight="1" x14ac:dyDescent="0.2"/>
    <row r="431" ht="14.25" hidden="1" customHeight="1" x14ac:dyDescent="0.2"/>
    <row r="432" ht="14.25" hidden="1" customHeight="1" x14ac:dyDescent="0.2"/>
    <row r="433" ht="14.25" hidden="1" customHeight="1" x14ac:dyDescent="0.2"/>
    <row r="434" ht="14.25" hidden="1" customHeight="1" x14ac:dyDescent="0.2"/>
    <row r="435" ht="14.25" hidden="1" customHeight="1" x14ac:dyDescent="0.2"/>
    <row r="436" ht="14.25" hidden="1" customHeight="1" x14ac:dyDescent="0.2"/>
    <row r="437" ht="14.25" hidden="1" customHeight="1" x14ac:dyDescent="0.2"/>
    <row r="438" ht="14.25" hidden="1" customHeight="1" x14ac:dyDescent="0.2"/>
    <row r="439" ht="14.25" hidden="1" customHeight="1" x14ac:dyDescent="0.2"/>
    <row r="440" ht="14.25" hidden="1" customHeight="1" x14ac:dyDescent="0.2"/>
    <row r="441" ht="14.25" hidden="1" customHeight="1" x14ac:dyDescent="0.2"/>
    <row r="442" ht="14.25" hidden="1" customHeight="1" x14ac:dyDescent="0.2"/>
    <row r="443" ht="14.25" hidden="1" customHeight="1" x14ac:dyDescent="0.2"/>
    <row r="444" ht="14.25" hidden="1" customHeight="1" x14ac:dyDescent="0.2"/>
    <row r="445" ht="14.25" hidden="1" customHeight="1" x14ac:dyDescent="0.2"/>
    <row r="446" ht="14.25" hidden="1" customHeight="1" x14ac:dyDescent="0.2"/>
    <row r="447" ht="14.25" hidden="1" customHeight="1" x14ac:dyDescent="0.2"/>
    <row r="448" ht="14.25" hidden="1" customHeight="1" x14ac:dyDescent="0.2"/>
    <row r="449" ht="14.25" hidden="1" customHeight="1" x14ac:dyDescent="0.2"/>
    <row r="450" ht="14.25" hidden="1" customHeight="1" x14ac:dyDescent="0.2"/>
    <row r="451" ht="14.25" hidden="1" customHeight="1" x14ac:dyDescent="0.2"/>
    <row r="452" ht="14.25" hidden="1" customHeight="1" x14ac:dyDescent="0.2"/>
    <row r="453" ht="14.25" hidden="1" customHeight="1" x14ac:dyDescent="0.2"/>
    <row r="454" ht="14.25" hidden="1" customHeight="1" x14ac:dyDescent="0.2"/>
    <row r="455" ht="14.25" hidden="1" customHeight="1" x14ac:dyDescent="0.2"/>
    <row r="456" ht="14.25" hidden="1" customHeight="1" x14ac:dyDescent="0.2"/>
    <row r="457" ht="14.25" hidden="1" customHeight="1" x14ac:dyDescent="0.2"/>
    <row r="458" ht="14.25" hidden="1" customHeight="1" x14ac:dyDescent="0.2"/>
    <row r="459" ht="14.25" hidden="1" customHeight="1" x14ac:dyDescent="0.2"/>
    <row r="460" ht="14.25" hidden="1" customHeight="1" x14ac:dyDescent="0.2"/>
    <row r="461" ht="14.25" hidden="1" customHeight="1" x14ac:dyDescent="0.2"/>
    <row r="462" ht="14.25" hidden="1" customHeight="1" x14ac:dyDescent="0.2"/>
    <row r="463" ht="14.25" hidden="1" customHeight="1" x14ac:dyDescent="0.2"/>
    <row r="464" ht="14.25" hidden="1" customHeight="1" x14ac:dyDescent="0.2"/>
    <row r="465" ht="14.25" hidden="1" customHeight="1" x14ac:dyDescent="0.2"/>
    <row r="466" ht="14.25" hidden="1" customHeight="1" x14ac:dyDescent="0.2"/>
    <row r="467" ht="14.25" hidden="1" customHeight="1" x14ac:dyDescent="0.2"/>
    <row r="468" ht="14.25" hidden="1" customHeight="1" x14ac:dyDescent="0.2"/>
    <row r="469" ht="14.25" hidden="1" customHeight="1" x14ac:dyDescent="0.2"/>
    <row r="470" ht="14.25" hidden="1" customHeight="1" x14ac:dyDescent="0.2"/>
    <row r="471" ht="14.25" hidden="1" customHeight="1" x14ac:dyDescent="0.2"/>
    <row r="472" ht="14.25" hidden="1" customHeight="1" x14ac:dyDescent="0.2"/>
    <row r="473" ht="14.25" hidden="1" customHeight="1" x14ac:dyDescent="0.2"/>
    <row r="474" ht="14.25" hidden="1" customHeight="1" x14ac:dyDescent="0.2"/>
    <row r="475" ht="14.25" hidden="1" customHeight="1" x14ac:dyDescent="0.2"/>
    <row r="476" ht="14.25" hidden="1" customHeight="1" x14ac:dyDescent="0.2"/>
    <row r="477" ht="14.25" hidden="1" customHeight="1" x14ac:dyDescent="0.2"/>
    <row r="478" ht="14.25" hidden="1" customHeight="1" x14ac:dyDescent="0.2"/>
    <row r="479" ht="14.25" hidden="1" customHeight="1" x14ac:dyDescent="0.2"/>
    <row r="480" ht="14.25" hidden="1" customHeight="1" x14ac:dyDescent="0.2"/>
    <row r="481" ht="14.25" hidden="1" customHeight="1" x14ac:dyDescent="0.2"/>
    <row r="482" ht="14.25" hidden="1" customHeight="1" x14ac:dyDescent="0.2"/>
    <row r="483" ht="14.25" hidden="1" customHeight="1" x14ac:dyDescent="0.2"/>
    <row r="484" ht="14.25" hidden="1" customHeight="1" x14ac:dyDescent="0.2"/>
    <row r="485" ht="14.25" hidden="1" customHeight="1" x14ac:dyDescent="0.2"/>
    <row r="486" ht="14.25" hidden="1" customHeight="1" x14ac:dyDescent="0.2"/>
    <row r="487" ht="14.25" hidden="1" customHeight="1" x14ac:dyDescent="0.2"/>
    <row r="488" ht="14.25" hidden="1" customHeight="1" x14ac:dyDescent="0.2"/>
    <row r="489" ht="14.25" hidden="1" customHeight="1" x14ac:dyDescent="0.2"/>
    <row r="490" ht="14.25" hidden="1" customHeight="1" x14ac:dyDescent="0.2"/>
    <row r="491" ht="14.25" hidden="1" customHeight="1" x14ac:dyDescent="0.2"/>
    <row r="492" ht="14.25" hidden="1" customHeight="1" x14ac:dyDescent="0.2"/>
    <row r="493" ht="14.25" hidden="1" customHeight="1" x14ac:dyDescent="0.2"/>
    <row r="494" ht="14.25" hidden="1" customHeight="1" x14ac:dyDescent="0.2"/>
    <row r="495" ht="14.25" hidden="1" customHeight="1" x14ac:dyDescent="0.2"/>
    <row r="496" ht="14.25" hidden="1" customHeight="1" x14ac:dyDescent="0.2"/>
    <row r="497" ht="14.25" hidden="1" customHeight="1" x14ac:dyDescent="0.2"/>
    <row r="498" ht="14.25" hidden="1" customHeight="1" x14ac:dyDescent="0.2"/>
    <row r="499" ht="14.25" hidden="1" customHeight="1" x14ac:dyDescent="0.2"/>
    <row r="500" ht="14.25" hidden="1" customHeight="1" x14ac:dyDescent="0.2"/>
    <row r="501" ht="14.25" hidden="1" customHeight="1" x14ac:dyDescent="0.2"/>
    <row r="502" ht="14.25" hidden="1" customHeight="1" x14ac:dyDescent="0.2"/>
    <row r="503" ht="14.25" hidden="1" customHeight="1" x14ac:dyDescent="0.2"/>
    <row r="504" ht="14.25" hidden="1" customHeight="1" x14ac:dyDescent="0.2"/>
    <row r="505" ht="14.25" hidden="1" customHeight="1" x14ac:dyDescent="0.2"/>
    <row r="506" ht="14.25" hidden="1" customHeight="1" x14ac:dyDescent="0.2"/>
    <row r="507" ht="14.25" hidden="1" customHeight="1" x14ac:dyDescent="0.2"/>
    <row r="508" ht="14.25" hidden="1" customHeight="1" x14ac:dyDescent="0.2"/>
    <row r="509" ht="14.25" hidden="1" customHeight="1" x14ac:dyDescent="0.2"/>
    <row r="510" ht="14.25" hidden="1" customHeight="1" x14ac:dyDescent="0.2"/>
    <row r="511" ht="14.25" hidden="1" customHeight="1" x14ac:dyDescent="0.2"/>
    <row r="512" ht="14.25" hidden="1" customHeight="1" x14ac:dyDescent="0.2"/>
    <row r="513" ht="14.25" hidden="1" customHeight="1" x14ac:dyDescent="0.2"/>
    <row r="514" ht="14.25" hidden="1" customHeight="1" x14ac:dyDescent="0.2"/>
    <row r="515" ht="14.25" hidden="1" customHeight="1" x14ac:dyDescent="0.2"/>
    <row r="516" ht="14.25" hidden="1" customHeight="1" x14ac:dyDescent="0.2"/>
    <row r="517" ht="14.25" hidden="1" customHeight="1" x14ac:dyDescent="0.2"/>
    <row r="518" ht="14.25" hidden="1" customHeight="1" x14ac:dyDescent="0.2"/>
    <row r="519" ht="14.25" hidden="1" customHeight="1" x14ac:dyDescent="0.2"/>
    <row r="520" ht="14.25" hidden="1" customHeight="1" x14ac:dyDescent="0.2"/>
    <row r="521" ht="14.25" hidden="1" customHeight="1" x14ac:dyDescent="0.2"/>
    <row r="522" ht="14.25" hidden="1" customHeight="1" x14ac:dyDescent="0.2"/>
    <row r="523" ht="14.25" hidden="1" customHeight="1" x14ac:dyDescent="0.2"/>
    <row r="524" ht="14.25" hidden="1" customHeight="1" x14ac:dyDescent="0.2"/>
    <row r="525" ht="14.25" hidden="1" customHeight="1" x14ac:dyDescent="0.2"/>
    <row r="526" ht="14.25" hidden="1" customHeight="1" x14ac:dyDescent="0.2"/>
    <row r="527" ht="14.25" hidden="1" customHeight="1" x14ac:dyDescent="0.2"/>
    <row r="528" ht="14.25" hidden="1" customHeight="1" x14ac:dyDescent="0.2"/>
    <row r="529" ht="14.25" hidden="1" customHeight="1" x14ac:dyDescent="0.2"/>
    <row r="530" ht="14.25" hidden="1" customHeight="1" x14ac:dyDescent="0.2"/>
    <row r="531" ht="14.25" hidden="1" customHeight="1" x14ac:dyDescent="0.2"/>
    <row r="532" ht="14.25" hidden="1" customHeight="1" x14ac:dyDescent="0.2"/>
    <row r="533" ht="14.25" hidden="1" customHeight="1" x14ac:dyDescent="0.2"/>
    <row r="534" ht="14.25" hidden="1" customHeight="1" x14ac:dyDescent="0.2"/>
    <row r="535" ht="14.25" hidden="1" customHeight="1" x14ac:dyDescent="0.2"/>
    <row r="536" ht="14.25" hidden="1" customHeight="1" x14ac:dyDescent="0.2"/>
    <row r="537" ht="14.25" hidden="1" customHeight="1" x14ac:dyDescent="0.2"/>
    <row r="538" ht="14.25" hidden="1" customHeight="1" x14ac:dyDescent="0.2"/>
    <row r="539" ht="14.25" hidden="1" customHeight="1" x14ac:dyDescent="0.2"/>
    <row r="540" ht="14.25" hidden="1" customHeight="1" x14ac:dyDescent="0.2"/>
    <row r="541" ht="14.25" hidden="1" customHeight="1" x14ac:dyDescent="0.2"/>
    <row r="542" ht="14.25" hidden="1" customHeight="1" x14ac:dyDescent="0.2"/>
    <row r="543" ht="14.25" hidden="1" customHeight="1" x14ac:dyDescent="0.2"/>
    <row r="544" ht="14.25" hidden="1" customHeight="1" x14ac:dyDescent="0.2"/>
    <row r="545" ht="14.25" hidden="1" customHeight="1" x14ac:dyDescent="0.2"/>
    <row r="546" ht="14.25" hidden="1" customHeight="1" x14ac:dyDescent="0.2"/>
    <row r="547" ht="14.25" hidden="1" customHeight="1" x14ac:dyDescent="0.2"/>
    <row r="548" ht="14.25" hidden="1" customHeight="1" x14ac:dyDescent="0.2"/>
    <row r="549" ht="14.25" hidden="1" customHeight="1" x14ac:dyDescent="0.2"/>
    <row r="550" ht="14.25" hidden="1" customHeight="1" x14ac:dyDescent="0.2"/>
    <row r="551" ht="14.25" hidden="1" customHeight="1" x14ac:dyDescent="0.2"/>
    <row r="552" ht="14.25" hidden="1" customHeight="1" x14ac:dyDescent="0.2"/>
    <row r="553" ht="14.25" hidden="1" customHeight="1" x14ac:dyDescent="0.2"/>
    <row r="554" ht="14.25" hidden="1" customHeight="1" x14ac:dyDescent="0.2"/>
    <row r="555" ht="14.25" hidden="1" customHeight="1" x14ac:dyDescent="0.2"/>
    <row r="556" ht="14.25" hidden="1" customHeight="1" x14ac:dyDescent="0.2"/>
    <row r="557" ht="14.25" hidden="1" customHeight="1" x14ac:dyDescent="0.2"/>
    <row r="558" ht="14.25" hidden="1" customHeight="1" x14ac:dyDescent="0.2"/>
    <row r="559" ht="14.25" hidden="1" customHeight="1" x14ac:dyDescent="0.2"/>
    <row r="560" ht="14.25" hidden="1" customHeight="1" x14ac:dyDescent="0.2"/>
    <row r="561" ht="14.25" hidden="1" customHeight="1" x14ac:dyDescent="0.2"/>
    <row r="562" ht="14.25" hidden="1" customHeight="1" x14ac:dyDescent="0.2"/>
    <row r="563" ht="14.25" hidden="1" customHeight="1" x14ac:dyDescent="0.2"/>
    <row r="564" ht="14.25" hidden="1" customHeight="1" x14ac:dyDescent="0.2"/>
    <row r="565" ht="14.25" hidden="1" customHeight="1" x14ac:dyDescent="0.2"/>
    <row r="566" ht="14.25" hidden="1" customHeight="1" x14ac:dyDescent="0.2"/>
    <row r="567" ht="14.25" hidden="1" customHeight="1" x14ac:dyDescent="0.2"/>
    <row r="568" ht="14.25" hidden="1" customHeight="1" x14ac:dyDescent="0.2"/>
    <row r="569" ht="14.25" hidden="1" customHeight="1" x14ac:dyDescent="0.2"/>
    <row r="570" ht="14.25" hidden="1" customHeight="1" x14ac:dyDescent="0.2"/>
    <row r="571" ht="14.25" hidden="1" customHeight="1" x14ac:dyDescent="0.2"/>
    <row r="572" ht="14.25" hidden="1" customHeight="1" x14ac:dyDescent="0.2"/>
    <row r="573" ht="14.25" hidden="1" customHeight="1" x14ac:dyDescent="0.2"/>
    <row r="574" ht="14.25" hidden="1" customHeight="1" x14ac:dyDescent="0.2"/>
    <row r="575" ht="14.25" hidden="1" customHeight="1" x14ac:dyDescent="0.2"/>
    <row r="576" ht="14.25" hidden="1" customHeight="1" x14ac:dyDescent="0.2"/>
    <row r="577" ht="14.25" hidden="1" customHeight="1" x14ac:dyDescent="0.2"/>
    <row r="578" ht="14.25" hidden="1" customHeight="1" x14ac:dyDescent="0.2"/>
    <row r="579" ht="14.25" hidden="1" customHeight="1" x14ac:dyDescent="0.2"/>
    <row r="580" ht="14.25" hidden="1" customHeight="1" x14ac:dyDescent="0.2"/>
    <row r="581" ht="14.25" hidden="1" customHeight="1" x14ac:dyDescent="0.2"/>
    <row r="582" ht="14.25" hidden="1" customHeight="1" x14ac:dyDescent="0.2"/>
    <row r="583" ht="14.25" hidden="1" customHeight="1" x14ac:dyDescent="0.2"/>
    <row r="584" ht="14.25" hidden="1" customHeight="1" x14ac:dyDescent="0.2"/>
    <row r="585" ht="14.25" hidden="1" customHeight="1" x14ac:dyDescent="0.2"/>
    <row r="586" ht="14.25" hidden="1" customHeight="1" x14ac:dyDescent="0.2"/>
    <row r="587" ht="14.25" hidden="1" customHeight="1" x14ac:dyDescent="0.2"/>
    <row r="588" ht="14.25" hidden="1" customHeight="1" x14ac:dyDescent="0.2"/>
    <row r="589" ht="14.25" hidden="1" customHeight="1" x14ac:dyDescent="0.2"/>
    <row r="590" ht="14.25" hidden="1" customHeight="1" x14ac:dyDescent="0.2"/>
    <row r="591" ht="14.25" hidden="1" customHeight="1" x14ac:dyDescent="0.2"/>
    <row r="592" ht="14.25" hidden="1" customHeight="1" x14ac:dyDescent="0.2"/>
    <row r="593" ht="14.25" hidden="1" customHeight="1" x14ac:dyDescent="0.2"/>
    <row r="594" ht="14.25" hidden="1" customHeight="1" x14ac:dyDescent="0.2"/>
    <row r="595" ht="14.25" hidden="1" customHeight="1" x14ac:dyDescent="0.2"/>
    <row r="596" ht="14.25" hidden="1" customHeight="1" x14ac:dyDescent="0.2"/>
    <row r="597" ht="14.25" hidden="1" customHeight="1" x14ac:dyDescent="0.2"/>
    <row r="598" ht="14.25" hidden="1" customHeight="1" x14ac:dyDescent="0.2"/>
    <row r="599" ht="14.25" hidden="1" customHeight="1" x14ac:dyDescent="0.2"/>
    <row r="600" ht="14.25" hidden="1" customHeight="1" x14ac:dyDescent="0.2"/>
    <row r="601" ht="14.25" hidden="1" customHeight="1" x14ac:dyDescent="0.2"/>
    <row r="602" ht="14.25" hidden="1" customHeight="1" x14ac:dyDescent="0.2"/>
    <row r="603" ht="14.25" hidden="1" customHeight="1" x14ac:dyDescent="0.2"/>
    <row r="604" ht="14.25" hidden="1" customHeight="1" x14ac:dyDescent="0.2"/>
    <row r="605" ht="14.25" hidden="1" customHeight="1" x14ac:dyDescent="0.2"/>
    <row r="606" ht="14.25" hidden="1" customHeight="1" x14ac:dyDescent="0.2"/>
    <row r="607" ht="14.25" hidden="1" customHeight="1" x14ac:dyDescent="0.2"/>
    <row r="608" ht="14.25" hidden="1" customHeight="1" x14ac:dyDescent="0.2"/>
    <row r="609" ht="14.25" hidden="1" customHeight="1" x14ac:dyDescent="0.2"/>
    <row r="610" ht="14.25" hidden="1" customHeight="1" x14ac:dyDescent="0.2"/>
    <row r="611" ht="14.25" hidden="1" customHeight="1" x14ac:dyDescent="0.2"/>
    <row r="612" ht="14.25" hidden="1" customHeight="1" x14ac:dyDescent="0.2"/>
    <row r="613" ht="14.25" hidden="1" customHeight="1" x14ac:dyDescent="0.2"/>
    <row r="614" ht="14.25" hidden="1" customHeight="1" x14ac:dyDescent="0.2"/>
    <row r="615" ht="14.25" hidden="1" customHeight="1" x14ac:dyDescent="0.2"/>
    <row r="616" ht="14.25" hidden="1" customHeight="1" x14ac:dyDescent="0.2"/>
    <row r="617" ht="14.25" hidden="1" customHeight="1" x14ac:dyDescent="0.2"/>
    <row r="618" ht="14.25" hidden="1" customHeight="1" x14ac:dyDescent="0.2"/>
    <row r="619" ht="14.25" hidden="1" customHeight="1" x14ac:dyDescent="0.2"/>
    <row r="620" ht="14.25" hidden="1" customHeight="1" x14ac:dyDescent="0.2"/>
    <row r="621" ht="14.25" hidden="1" customHeight="1" x14ac:dyDescent="0.2"/>
    <row r="622" ht="14.25" hidden="1" customHeight="1" x14ac:dyDescent="0.2"/>
    <row r="623" ht="14.25" hidden="1" customHeight="1" x14ac:dyDescent="0.2"/>
    <row r="624" ht="14.25" hidden="1" customHeight="1" x14ac:dyDescent="0.2"/>
    <row r="625" ht="14.25" hidden="1" customHeight="1" x14ac:dyDescent="0.2"/>
    <row r="626" ht="14.25" hidden="1" customHeight="1" x14ac:dyDescent="0.2"/>
    <row r="627" ht="14.25" hidden="1" customHeight="1" x14ac:dyDescent="0.2"/>
    <row r="628" ht="14.25" hidden="1" customHeight="1" x14ac:dyDescent="0.2"/>
    <row r="629" ht="14.25" hidden="1" customHeight="1" x14ac:dyDescent="0.2"/>
    <row r="630" ht="14.25" hidden="1" customHeight="1" x14ac:dyDescent="0.2"/>
    <row r="631" ht="14.25" hidden="1" customHeight="1" x14ac:dyDescent="0.2"/>
    <row r="632" ht="14.25" hidden="1" customHeight="1" x14ac:dyDescent="0.2"/>
    <row r="633" ht="14.25" hidden="1" customHeight="1" x14ac:dyDescent="0.2"/>
    <row r="634" ht="14.25" hidden="1" customHeight="1" x14ac:dyDescent="0.2"/>
    <row r="635" ht="14.25" hidden="1" customHeight="1" x14ac:dyDescent="0.2"/>
    <row r="636" ht="14.25" hidden="1" customHeight="1" x14ac:dyDescent="0.2"/>
    <row r="637" ht="14.25" hidden="1" customHeight="1" x14ac:dyDescent="0.2"/>
    <row r="638" ht="14.25" hidden="1" customHeight="1" x14ac:dyDescent="0.2"/>
    <row r="639" ht="14.25" hidden="1" customHeight="1" x14ac:dyDescent="0.2"/>
    <row r="640" ht="14.25" hidden="1" customHeight="1" x14ac:dyDescent="0.2"/>
    <row r="641" ht="14.25" hidden="1" customHeight="1" x14ac:dyDescent="0.2"/>
    <row r="642" ht="14.25" hidden="1" customHeight="1" x14ac:dyDescent="0.2"/>
    <row r="643" ht="14.25" hidden="1" customHeight="1" x14ac:dyDescent="0.2"/>
    <row r="644" ht="14.25" hidden="1" customHeight="1" x14ac:dyDescent="0.2"/>
    <row r="645" ht="14.25" hidden="1" customHeight="1" x14ac:dyDescent="0.2"/>
    <row r="646" ht="14.25" hidden="1" customHeight="1" x14ac:dyDescent="0.2"/>
    <row r="647" ht="14.25" hidden="1" customHeight="1" x14ac:dyDescent="0.2"/>
    <row r="648" ht="14.25" hidden="1" customHeight="1" x14ac:dyDescent="0.2"/>
    <row r="649" ht="14.25" hidden="1" customHeight="1" x14ac:dyDescent="0.2"/>
    <row r="650" ht="14.25" hidden="1" customHeight="1" x14ac:dyDescent="0.2"/>
    <row r="651" ht="14.25" hidden="1" customHeight="1" x14ac:dyDescent="0.2"/>
    <row r="652" ht="14.25" hidden="1" customHeight="1" x14ac:dyDescent="0.2"/>
    <row r="653" ht="14.25" hidden="1" customHeight="1" x14ac:dyDescent="0.2"/>
    <row r="654" ht="14.25" hidden="1" customHeight="1" x14ac:dyDescent="0.2"/>
    <row r="655" ht="14.25" hidden="1" customHeight="1" x14ac:dyDescent="0.2"/>
    <row r="656" ht="14.25" hidden="1" customHeight="1" x14ac:dyDescent="0.2"/>
    <row r="657" ht="14.25" hidden="1" customHeight="1" x14ac:dyDescent="0.2"/>
    <row r="658" ht="14.25" hidden="1" customHeight="1" x14ac:dyDescent="0.2"/>
    <row r="659" ht="14.25" hidden="1" customHeight="1" x14ac:dyDescent="0.2"/>
    <row r="660" ht="14.25" hidden="1" customHeight="1" x14ac:dyDescent="0.2"/>
    <row r="661" ht="14.25" hidden="1" customHeight="1" x14ac:dyDescent="0.2"/>
    <row r="662" ht="14.25" hidden="1" customHeight="1" x14ac:dyDescent="0.2"/>
    <row r="663" ht="14.25" hidden="1" customHeight="1" x14ac:dyDescent="0.2"/>
    <row r="664" ht="14.25" hidden="1" customHeight="1" x14ac:dyDescent="0.2"/>
    <row r="665" ht="14.25" hidden="1" customHeight="1" x14ac:dyDescent="0.2"/>
    <row r="666" ht="14.25" hidden="1" customHeight="1" x14ac:dyDescent="0.2"/>
    <row r="667" ht="14.25" hidden="1" customHeight="1" x14ac:dyDescent="0.2"/>
    <row r="668" ht="14.25" hidden="1" customHeight="1" x14ac:dyDescent="0.2"/>
    <row r="669" ht="14.25" hidden="1" customHeight="1" x14ac:dyDescent="0.2"/>
    <row r="670" ht="14.25" hidden="1" customHeight="1" x14ac:dyDescent="0.2"/>
    <row r="671" ht="14.25" hidden="1" customHeight="1" x14ac:dyDescent="0.2"/>
    <row r="672" ht="14.25" hidden="1" customHeight="1" x14ac:dyDescent="0.2"/>
    <row r="673" ht="14.25" hidden="1" customHeight="1" x14ac:dyDescent="0.2"/>
    <row r="674" ht="14.25" hidden="1" customHeight="1" x14ac:dyDescent="0.2"/>
    <row r="675" ht="14.25" hidden="1" customHeight="1" x14ac:dyDescent="0.2"/>
    <row r="676" ht="14.25" hidden="1" customHeight="1" x14ac:dyDescent="0.2"/>
    <row r="677" ht="14.25" hidden="1" customHeight="1" x14ac:dyDescent="0.2"/>
    <row r="678" ht="14.25" hidden="1" customHeight="1" x14ac:dyDescent="0.2"/>
    <row r="679" ht="14.25" hidden="1" customHeight="1" x14ac:dyDescent="0.2"/>
    <row r="680" ht="14.25" hidden="1" customHeight="1" x14ac:dyDescent="0.2"/>
    <row r="681" ht="14.25" hidden="1" customHeight="1" x14ac:dyDescent="0.2"/>
    <row r="682" ht="14.25" hidden="1" customHeight="1" x14ac:dyDescent="0.2"/>
    <row r="683" ht="14.25" hidden="1" customHeight="1" x14ac:dyDescent="0.2"/>
    <row r="684" ht="14.25" hidden="1" customHeight="1" x14ac:dyDescent="0.2"/>
    <row r="685" ht="14.25" hidden="1" customHeight="1" x14ac:dyDescent="0.2"/>
    <row r="686" ht="14.25" hidden="1" customHeight="1" x14ac:dyDescent="0.2"/>
    <row r="687" ht="14.25" hidden="1" customHeight="1" x14ac:dyDescent="0.2"/>
    <row r="688" ht="14.25" hidden="1" customHeight="1" x14ac:dyDescent="0.2"/>
    <row r="689" ht="14.25" hidden="1" customHeight="1" x14ac:dyDescent="0.2"/>
    <row r="690" ht="14.25" hidden="1" customHeight="1" x14ac:dyDescent="0.2"/>
    <row r="691" ht="14.25" hidden="1" customHeight="1" x14ac:dyDescent="0.2"/>
    <row r="692" ht="14.25" hidden="1" customHeight="1" x14ac:dyDescent="0.2"/>
    <row r="693" ht="14.25" hidden="1" customHeight="1" x14ac:dyDescent="0.2"/>
    <row r="694" ht="14.25" hidden="1" customHeight="1" x14ac:dyDescent="0.2"/>
    <row r="695" ht="14.25" hidden="1" customHeight="1" x14ac:dyDescent="0.2"/>
    <row r="696" ht="14.25" hidden="1" customHeight="1" x14ac:dyDescent="0.2"/>
    <row r="697" ht="14.25" hidden="1" customHeight="1" x14ac:dyDescent="0.2"/>
    <row r="698" ht="14.25" hidden="1" customHeight="1" x14ac:dyDescent="0.2"/>
    <row r="699" ht="14.25" hidden="1" customHeight="1" x14ac:dyDescent="0.2"/>
    <row r="700" ht="14.25" hidden="1" customHeight="1" x14ac:dyDescent="0.2"/>
    <row r="701" ht="14.25" hidden="1" customHeight="1" x14ac:dyDescent="0.2"/>
    <row r="702" ht="14.25" hidden="1" customHeight="1" x14ac:dyDescent="0.2"/>
    <row r="703" ht="14.25" hidden="1" customHeight="1" x14ac:dyDescent="0.2"/>
    <row r="704" ht="14.25" hidden="1" customHeight="1" x14ac:dyDescent="0.2"/>
    <row r="705" ht="14.25" hidden="1" customHeight="1" x14ac:dyDescent="0.2"/>
    <row r="706" ht="14.25" hidden="1" customHeight="1" x14ac:dyDescent="0.2"/>
    <row r="707" ht="14.25" hidden="1" customHeight="1" x14ac:dyDescent="0.2"/>
    <row r="708" ht="14.25" hidden="1" customHeight="1" x14ac:dyDescent="0.2"/>
    <row r="709" ht="14.25" hidden="1" customHeight="1" x14ac:dyDescent="0.2"/>
    <row r="710" ht="14.25" hidden="1" customHeight="1" x14ac:dyDescent="0.2"/>
    <row r="711" ht="14.25" hidden="1" customHeight="1" x14ac:dyDescent="0.2"/>
    <row r="712" ht="14.25" hidden="1" customHeight="1" x14ac:dyDescent="0.2"/>
    <row r="713" ht="14.25" hidden="1" customHeight="1" x14ac:dyDescent="0.2"/>
    <row r="714" ht="14.25" hidden="1" customHeight="1" x14ac:dyDescent="0.2"/>
    <row r="715" ht="14.25" hidden="1" customHeight="1" x14ac:dyDescent="0.2"/>
    <row r="716" ht="14.25" hidden="1" customHeight="1" x14ac:dyDescent="0.2"/>
    <row r="717" ht="14.25" hidden="1" customHeight="1" x14ac:dyDescent="0.2"/>
    <row r="718" ht="14.25" hidden="1" customHeight="1" x14ac:dyDescent="0.2"/>
    <row r="719" ht="14.25" hidden="1" customHeight="1" x14ac:dyDescent="0.2"/>
    <row r="720" ht="14.25" hidden="1" customHeight="1" x14ac:dyDescent="0.2"/>
    <row r="721" ht="14.25" hidden="1" customHeight="1" x14ac:dyDescent="0.2"/>
    <row r="722" ht="14.25" hidden="1" customHeight="1" x14ac:dyDescent="0.2"/>
    <row r="723" ht="14.25" hidden="1" customHeight="1" x14ac:dyDescent="0.2"/>
    <row r="724" ht="14.25" hidden="1" customHeight="1" x14ac:dyDescent="0.2"/>
    <row r="725" ht="14.25" hidden="1" customHeight="1" x14ac:dyDescent="0.2"/>
    <row r="726" ht="14.25" hidden="1" customHeight="1" x14ac:dyDescent="0.2"/>
    <row r="727" ht="14.25" hidden="1" customHeight="1" x14ac:dyDescent="0.2"/>
    <row r="728" ht="14.25" hidden="1" customHeight="1" x14ac:dyDescent="0.2"/>
    <row r="729" ht="14.25" hidden="1" customHeight="1" x14ac:dyDescent="0.2"/>
    <row r="730" ht="14.25" hidden="1" customHeight="1" x14ac:dyDescent="0.2"/>
    <row r="731" ht="14.25" hidden="1" customHeight="1" x14ac:dyDescent="0.2"/>
    <row r="732" ht="14.25" hidden="1" customHeight="1" x14ac:dyDescent="0.2"/>
    <row r="733" ht="14.25" hidden="1" customHeight="1" x14ac:dyDescent="0.2"/>
    <row r="734" ht="14.25" hidden="1" customHeight="1" x14ac:dyDescent="0.2"/>
    <row r="735" ht="14.25" hidden="1" customHeight="1" x14ac:dyDescent="0.2"/>
    <row r="736" ht="14.25" hidden="1" customHeight="1" x14ac:dyDescent="0.2"/>
    <row r="737" ht="14.25" hidden="1" customHeight="1" x14ac:dyDescent="0.2"/>
    <row r="738" ht="14.25" hidden="1" customHeight="1" x14ac:dyDescent="0.2"/>
    <row r="739" ht="14.25" hidden="1" customHeight="1" x14ac:dyDescent="0.2"/>
    <row r="740" ht="14.25" hidden="1" customHeight="1" x14ac:dyDescent="0.2"/>
    <row r="741" ht="14.25" hidden="1" customHeight="1" x14ac:dyDescent="0.2"/>
    <row r="742" ht="14.25" hidden="1" customHeight="1" x14ac:dyDescent="0.2"/>
    <row r="743" ht="14.25" hidden="1" customHeight="1" x14ac:dyDescent="0.2"/>
    <row r="744" ht="14.25" hidden="1" customHeight="1" x14ac:dyDescent="0.2"/>
    <row r="745" ht="14.25" hidden="1" customHeight="1" x14ac:dyDescent="0.2"/>
    <row r="746" ht="14.25" hidden="1" customHeight="1" x14ac:dyDescent="0.2"/>
    <row r="747" ht="14.25" hidden="1" customHeight="1" x14ac:dyDescent="0.2"/>
    <row r="748" ht="14.25" hidden="1" customHeight="1" x14ac:dyDescent="0.2"/>
    <row r="749" ht="14.25" hidden="1" customHeight="1" x14ac:dyDescent="0.2"/>
    <row r="750" ht="14.25" hidden="1" customHeight="1" x14ac:dyDescent="0.2"/>
    <row r="751" ht="14.25" hidden="1" customHeight="1" x14ac:dyDescent="0.2"/>
    <row r="752" ht="14.25" hidden="1" customHeight="1" x14ac:dyDescent="0.2"/>
    <row r="753" ht="14.25" hidden="1" customHeight="1" x14ac:dyDescent="0.2"/>
    <row r="754" ht="14.25" hidden="1" customHeight="1" x14ac:dyDescent="0.2"/>
    <row r="755" ht="14.25" hidden="1" customHeight="1" x14ac:dyDescent="0.2"/>
    <row r="756" ht="14.25" hidden="1" customHeight="1" x14ac:dyDescent="0.2"/>
    <row r="757" ht="14.25" hidden="1" customHeight="1" x14ac:dyDescent="0.2"/>
    <row r="758" ht="14.25" hidden="1" customHeight="1" x14ac:dyDescent="0.2"/>
    <row r="759" ht="14.25" hidden="1" customHeight="1" x14ac:dyDescent="0.2"/>
    <row r="760" ht="14.25" hidden="1" customHeight="1" x14ac:dyDescent="0.2"/>
    <row r="761" ht="14.25" hidden="1" customHeight="1" x14ac:dyDescent="0.2"/>
    <row r="762" ht="14.25" hidden="1" customHeight="1" x14ac:dyDescent="0.2"/>
    <row r="763" ht="14.25" hidden="1" customHeight="1" x14ac:dyDescent="0.2"/>
    <row r="764" ht="14.25" hidden="1" customHeight="1" x14ac:dyDescent="0.2"/>
    <row r="765" ht="14.25" hidden="1" customHeight="1" x14ac:dyDescent="0.2"/>
    <row r="766" ht="14.25" hidden="1" customHeight="1" x14ac:dyDescent="0.2"/>
    <row r="767" ht="14.25" hidden="1" customHeight="1" x14ac:dyDescent="0.2"/>
    <row r="768" ht="14.25" hidden="1" customHeight="1" x14ac:dyDescent="0.2"/>
    <row r="769" ht="14.25" hidden="1" customHeight="1" x14ac:dyDescent="0.2"/>
    <row r="770" ht="14.25" hidden="1" customHeight="1" x14ac:dyDescent="0.2"/>
    <row r="771" ht="14.25" hidden="1" customHeight="1" x14ac:dyDescent="0.2"/>
    <row r="772" ht="14.25" hidden="1" customHeight="1" x14ac:dyDescent="0.2"/>
    <row r="773" ht="14.25" hidden="1" customHeight="1" x14ac:dyDescent="0.2"/>
    <row r="774" ht="14.25" hidden="1" customHeight="1" x14ac:dyDescent="0.2"/>
    <row r="775" ht="14.25" hidden="1" customHeight="1" x14ac:dyDescent="0.2"/>
    <row r="776" ht="14.25" hidden="1" customHeight="1" x14ac:dyDescent="0.2"/>
    <row r="777" ht="14.25" hidden="1" customHeight="1" x14ac:dyDescent="0.2"/>
    <row r="778" ht="14.25" hidden="1" customHeight="1" x14ac:dyDescent="0.2"/>
    <row r="779" ht="14.25" hidden="1" customHeight="1" x14ac:dyDescent="0.2"/>
    <row r="780" ht="14.25" hidden="1" customHeight="1" x14ac:dyDescent="0.2"/>
    <row r="781" ht="14.25" hidden="1" customHeight="1" x14ac:dyDescent="0.2"/>
    <row r="782" ht="14.25" hidden="1" customHeight="1" x14ac:dyDescent="0.2"/>
    <row r="783" ht="14.25" hidden="1" customHeight="1" x14ac:dyDescent="0.2"/>
    <row r="784" ht="14.25" hidden="1" customHeight="1" x14ac:dyDescent="0.2"/>
    <row r="785" ht="14.25" hidden="1" customHeight="1" x14ac:dyDescent="0.2"/>
    <row r="786" ht="14.25" hidden="1" customHeight="1" x14ac:dyDescent="0.2"/>
    <row r="787" ht="14.25" hidden="1" customHeight="1" x14ac:dyDescent="0.2"/>
    <row r="788" ht="14.25" hidden="1" customHeight="1" x14ac:dyDescent="0.2"/>
    <row r="789" ht="14.25" hidden="1" customHeight="1" x14ac:dyDescent="0.2"/>
    <row r="790" ht="14.25" hidden="1" customHeight="1" x14ac:dyDescent="0.2"/>
    <row r="791" ht="14.25" hidden="1" customHeight="1" x14ac:dyDescent="0.2"/>
    <row r="792" ht="14.25" hidden="1" customHeight="1" x14ac:dyDescent="0.2"/>
    <row r="793" ht="14.25" hidden="1" customHeight="1" x14ac:dyDescent="0.2"/>
    <row r="794" ht="14.25" hidden="1" customHeight="1" x14ac:dyDescent="0.2"/>
    <row r="795" ht="14.25" hidden="1" customHeight="1" x14ac:dyDescent="0.2"/>
    <row r="796" ht="14.25" hidden="1" customHeight="1" x14ac:dyDescent="0.2"/>
    <row r="797" ht="14.25" hidden="1" customHeight="1" x14ac:dyDescent="0.2"/>
    <row r="798" ht="14.25" hidden="1" customHeight="1" x14ac:dyDescent="0.2"/>
    <row r="799" ht="14.25" hidden="1" customHeight="1" x14ac:dyDescent="0.2"/>
    <row r="800" ht="14.25" hidden="1" customHeight="1" x14ac:dyDescent="0.2"/>
    <row r="801" ht="14.25" hidden="1" customHeight="1" x14ac:dyDescent="0.2"/>
    <row r="802" ht="14.25" hidden="1" customHeight="1" x14ac:dyDescent="0.2"/>
    <row r="803" ht="14.25" hidden="1" customHeight="1" x14ac:dyDescent="0.2"/>
    <row r="804" ht="14.25" hidden="1" customHeight="1" x14ac:dyDescent="0.2"/>
    <row r="805" ht="14.25" hidden="1" customHeight="1" x14ac:dyDescent="0.2"/>
    <row r="806" ht="14.25" hidden="1" customHeight="1" x14ac:dyDescent="0.2"/>
    <row r="807" ht="14.25" hidden="1" customHeight="1" x14ac:dyDescent="0.2"/>
    <row r="808" ht="14.25" hidden="1" customHeight="1" x14ac:dyDescent="0.2"/>
    <row r="809" ht="14.25" hidden="1" customHeight="1" x14ac:dyDescent="0.2"/>
    <row r="810" ht="14.25" hidden="1" customHeight="1" x14ac:dyDescent="0.2"/>
    <row r="811" ht="14.25" hidden="1" customHeight="1" x14ac:dyDescent="0.2"/>
    <row r="812" ht="14.25" hidden="1" customHeight="1" x14ac:dyDescent="0.2"/>
    <row r="813" ht="14.25" hidden="1" customHeight="1" x14ac:dyDescent="0.2"/>
    <row r="814" ht="14.25" hidden="1" customHeight="1" x14ac:dyDescent="0.2"/>
    <row r="815" ht="14.25" hidden="1" customHeight="1" x14ac:dyDescent="0.2"/>
    <row r="816" ht="14.25" hidden="1" customHeight="1" x14ac:dyDescent="0.2"/>
    <row r="817" ht="14.25" hidden="1" customHeight="1" x14ac:dyDescent="0.2"/>
    <row r="818" ht="14.25" hidden="1" customHeight="1" x14ac:dyDescent="0.2"/>
    <row r="819" ht="14.25" hidden="1" customHeight="1" x14ac:dyDescent="0.2"/>
    <row r="820" ht="14.25" hidden="1" customHeight="1" x14ac:dyDescent="0.2"/>
    <row r="821" ht="14.25" hidden="1" customHeight="1" x14ac:dyDescent="0.2"/>
    <row r="822" ht="14.25" hidden="1" customHeight="1" x14ac:dyDescent="0.2"/>
    <row r="823" ht="14.25" hidden="1" customHeight="1" x14ac:dyDescent="0.2"/>
    <row r="824" ht="14.25" hidden="1" customHeight="1" x14ac:dyDescent="0.2"/>
    <row r="825" ht="14.25" hidden="1" customHeight="1" x14ac:dyDescent="0.2"/>
    <row r="826" ht="14.25" hidden="1" customHeight="1" x14ac:dyDescent="0.2"/>
    <row r="827" ht="14.25" hidden="1" customHeight="1" x14ac:dyDescent="0.2"/>
    <row r="828" ht="14.25" hidden="1" customHeight="1" x14ac:dyDescent="0.2"/>
    <row r="829" ht="14.25" hidden="1" customHeight="1" x14ac:dyDescent="0.2"/>
    <row r="830" ht="14.25" hidden="1" customHeight="1" x14ac:dyDescent="0.2"/>
    <row r="831" ht="14.25" hidden="1" customHeight="1" x14ac:dyDescent="0.2"/>
    <row r="832" ht="14.25" hidden="1" customHeight="1" x14ac:dyDescent="0.2"/>
    <row r="833" ht="14.25" hidden="1" customHeight="1" x14ac:dyDescent="0.2"/>
    <row r="834" ht="14.25" hidden="1" customHeight="1" x14ac:dyDescent="0.2"/>
    <row r="835" ht="14.25" hidden="1" customHeight="1" x14ac:dyDescent="0.2"/>
    <row r="836" ht="14.25" hidden="1" customHeight="1" x14ac:dyDescent="0.2"/>
    <row r="837" ht="14.25" hidden="1" customHeight="1" x14ac:dyDescent="0.2"/>
    <row r="838" ht="14.25" hidden="1" customHeight="1" x14ac:dyDescent="0.2"/>
    <row r="839" ht="14.25" hidden="1" customHeight="1" x14ac:dyDescent="0.2"/>
    <row r="840" ht="14.25" hidden="1" customHeight="1" x14ac:dyDescent="0.2"/>
    <row r="841" ht="14.25" hidden="1" customHeight="1" x14ac:dyDescent="0.2"/>
    <row r="842" ht="14.25" hidden="1" customHeight="1" x14ac:dyDescent="0.2"/>
    <row r="843" ht="14.25" hidden="1" customHeight="1" x14ac:dyDescent="0.2"/>
    <row r="844" ht="14.25" hidden="1" customHeight="1" x14ac:dyDescent="0.2"/>
    <row r="845" ht="14.25" hidden="1" customHeight="1" x14ac:dyDescent="0.2"/>
    <row r="846" ht="14.25" hidden="1" customHeight="1" x14ac:dyDescent="0.2"/>
    <row r="847" ht="14.25" hidden="1" customHeight="1" x14ac:dyDescent="0.2"/>
    <row r="848" ht="14.25" hidden="1" customHeight="1" x14ac:dyDescent="0.2"/>
    <row r="849" ht="14.25" hidden="1" customHeight="1" x14ac:dyDescent="0.2"/>
    <row r="850" ht="14.25" hidden="1" customHeight="1" x14ac:dyDescent="0.2"/>
    <row r="851" ht="14.25" hidden="1" customHeight="1" x14ac:dyDescent="0.2"/>
    <row r="852" ht="14.25" hidden="1" customHeight="1" x14ac:dyDescent="0.2"/>
    <row r="853" ht="14.25" hidden="1" customHeight="1" x14ac:dyDescent="0.2"/>
    <row r="854" ht="14.25" hidden="1" customHeight="1" x14ac:dyDescent="0.2"/>
    <row r="855" ht="14.25" hidden="1" customHeight="1" x14ac:dyDescent="0.2"/>
    <row r="856" ht="14.25" hidden="1" customHeight="1" x14ac:dyDescent="0.2"/>
    <row r="857" ht="14.25" hidden="1" customHeight="1" x14ac:dyDescent="0.2"/>
    <row r="858" ht="14.25" hidden="1" customHeight="1" x14ac:dyDescent="0.2"/>
    <row r="859" ht="14.25" hidden="1" customHeight="1" x14ac:dyDescent="0.2"/>
    <row r="860" ht="14.25" hidden="1" customHeight="1" x14ac:dyDescent="0.2"/>
    <row r="861" ht="14.25" hidden="1" customHeight="1" x14ac:dyDescent="0.2"/>
    <row r="862" ht="14.25" hidden="1" customHeight="1" x14ac:dyDescent="0.2"/>
    <row r="863" ht="14.25" hidden="1" customHeight="1" x14ac:dyDescent="0.2"/>
    <row r="864" ht="14.25" hidden="1" customHeight="1" x14ac:dyDescent="0.2"/>
    <row r="865" ht="14.25" hidden="1" customHeight="1" x14ac:dyDescent="0.2"/>
    <row r="866" ht="14.25" hidden="1" customHeight="1" x14ac:dyDescent="0.2"/>
    <row r="867" ht="14.25" hidden="1" customHeight="1" x14ac:dyDescent="0.2"/>
    <row r="868" ht="14.25" hidden="1" customHeight="1" x14ac:dyDescent="0.2"/>
    <row r="869" ht="14.25" hidden="1" customHeight="1" x14ac:dyDescent="0.2"/>
    <row r="870" ht="14.25" hidden="1" customHeight="1" x14ac:dyDescent="0.2"/>
    <row r="871" ht="14.25" hidden="1" customHeight="1" x14ac:dyDescent="0.2"/>
    <row r="872" ht="14.25" hidden="1" customHeight="1" x14ac:dyDescent="0.2"/>
    <row r="873" ht="14.25" hidden="1" customHeight="1" x14ac:dyDescent="0.2"/>
    <row r="874" ht="14.25" hidden="1" customHeight="1" x14ac:dyDescent="0.2"/>
    <row r="875" ht="14.25" hidden="1" customHeight="1" x14ac:dyDescent="0.2"/>
    <row r="876" ht="14.25" hidden="1" customHeight="1" x14ac:dyDescent="0.2"/>
    <row r="877" ht="14.25" hidden="1" customHeight="1" x14ac:dyDescent="0.2"/>
    <row r="878" ht="14.25" hidden="1" customHeight="1" x14ac:dyDescent="0.2"/>
    <row r="879" ht="14.25" hidden="1" customHeight="1" x14ac:dyDescent="0.2"/>
    <row r="880" ht="14.25" hidden="1" customHeight="1" x14ac:dyDescent="0.2"/>
    <row r="881" ht="14.25" hidden="1" customHeight="1" x14ac:dyDescent="0.2"/>
    <row r="882" ht="14.25" hidden="1" customHeight="1" x14ac:dyDescent="0.2"/>
    <row r="883" ht="14.25" hidden="1" customHeight="1" x14ac:dyDescent="0.2"/>
    <row r="884" ht="14.25" hidden="1" customHeight="1" x14ac:dyDescent="0.2"/>
    <row r="885" ht="14.25" hidden="1" customHeight="1" x14ac:dyDescent="0.2"/>
    <row r="886" ht="14.25" hidden="1" customHeight="1" x14ac:dyDescent="0.2"/>
    <row r="887" ht="14.25" hidden="1" customHeight="1" x14ac:dyDescent="0.2"/>
    <row r="888" ht="14.25" hidden="1" customHeight="1" x14ac:dyDescent="0.2"/>
    <row r="889" ht="14.25" hidden="1" customHeight="1" x14ac:dyDescent="0.2"/>
    <row r="890" ht="14.25" hidden="1" customHeight="1" x14ac:dyDescent="0.2"/>
    <row r="891" ht="14.25" hidden="1" customHeight="1" x14ac:dyDescent="0.2"/>
    <row r="892" ht="14.25" hidden="1" customHeight="1" x14ac:dyDescent="0.2"/>
    <row r="893" ht="14.25" hidden="1" customHeight="1" x14ac:dyDescent="0.2"/>
    <row r="894" ht="14.25" hidden="1" customHeight="1" x14ac:dyDescent="0.2"/>
    <row r="895" ht="14.25" hidden="1" customHeight="1" x14ac:dyDescent="0.2"/>
    <row r="896" ht="14.25" hidden="1" customHeight="1" x14ac:dyDescent="0.2"/>
    <row r="897" ht="14.25" hidden="1" customHeight="1" x14ac:dyDescent="0.2"/>
    <row r="898" ht="14.25" hidden="1" customHeight="1" x14ac:dyDescent="0.2"/>
    <row r="899" ht="14.25" hidden="1" customHeight="1" x14ac:dyDescent="0.2"/>
    <row r="900" ht="14.25" hidden="1" customHeight="1" x14ac:dyDescent="0.2"/>
    <row r="901" ht="14.25" hidden="1" customHeight="1" x14ac:dyDescent="0.2"/>
    <row r="902" ht="14.25" hidden="1" customHeight="1" x14ac:dyDescent="0.2"/>
    <row r="903" ht="14.25" hidden="1" customHeight="1" x14ac:dyDescent="0.2"/>
    <row r="904" ht="14.25" hidden="1" customHeight="1" x14ac:dyDescent="0.2"/>
    <row r="905" ht="14.25" hidden="1" customHeight="1" x14ac:dyDescent="0.2"/>
    <row r="906" ht="14.25" hidden="1" customHeight="1" x14ac:dyDescent="0.2"/>
    <row r="907" ht="14.25" hidden="1" customHeight="1" x14ac:dyDescent="0.2"/>
    <row r="908" ht="14.25" hidden="1" customHeight="1" x14ac:dyDescent="0.2"/>
    <row r="909" ht="14.25" hidden="1" customHeight="1" x14ac:dyDescent="0.2"/>
    <row r="910" ht="14.25" hidden="1" customHeight="1" x14ac:dyDescent="0.2"/>
    <row r="911" ht="14.25" hidden="1" customHeight="1" x14ac:dyDescent="0.2"/>
    <row r="912" ht="14.25" hidden="1" customHeight="1" x14ac:dyDescent="0.2"/>
    <row r="913" ht="14.25" hidden="1" customHeight="1" x14ac:dyDescent="0.2"/>
    <row r="914" ht="14.25" hidden="1" customHeight="1" x14ac:dyDescent="0.2"/>
    <row r="915" ht="14.25" hidden="1" customHeight="1" x14ac:dyDescent="0.2"/>
    <row r="916" ht="14.25" hidden="1" customHeight="1" x14ac:dyDescent="0.2"/>
    <row r="917" ht="14.25" hidden="1" customHeight="1" x14ac:dyDescent="0.2"/>
    <row r="918" ht="14.25" hidden="1" customHeight="1" x14ac:dyDescent="0.2"/>
    <row r="919" ht="14.25" hidden="1" customHeight="1" x14ac:dyDescent="0.2"/>
    <row r="920" ht="14.25" hidden="1" customHeight="1" x14ac:dyDescent="0.2"/>
    <row r="921" ht="14.25" hidden="1" customHeight="1" x14ac:dyDescent="0.2"/>
    <row r="922" ht="14.25" hidden="1" customHeight="1" x14ac:dyDescent="0.2"/>
    <row r="923" ht="14.25" hidden="1" customHeight="1" x14ac:dyDescent="0.2"/>
    <row r="924" ht="14.25" hidden="1" customHeight="1" x14ac:dyDescent="0.2"/>
    <row r="925" ht="14.25" hidden="1" customHeight="1" x14ac:dyDescent="0.2"/>
    <row r="926" ht="14.25" hidden="1" customHeight="1" x14ac:dyDescent="0.2"/>
    <row r="927" ht="14.25" hidden="1" customHeight="1" x14ac:dyDescent="0.2"/>
    <row r="928" ht="14.25" hidden="1" customHeight="1" x14ac:dyDescent="0.2"/>
    <row r="929" ht="14.25" hidden="1" customHeight="1" x14ac:dyDescent="0.2"/>
    <row r="930" ht="14.25" hidden="1" customHeight="1" x14ac:dyDescent="0.2"/>
    <row r="931" ht="14.25" hidden="1" customHeight="1" x14ac:dyDescent="0.2"/>
    <row r="932" ht="14.25" hidden="1" customHeight="1" x14ac:dyDescent="0.2"/>
    <row r="933" ht="14.25" hidden="1" customHeight="1" x14ac:dyDescent="0.2"/>
    <row r="934" ht="14.25" hidden="1" customHeight="1" x14ac:dyDescent="0.2"/>
    <row r="935" ht="14.25" hidden="1" customHeight="1" x14ac:dyDescent="0.2"/>
    <row r="936" ht="14.25" hidden="1" customHeight="1" x14ac:dyDescent="0.2"/>
    <row r="937" ht="14.25" hidden="1" customHeight="1" x14ac:dyDescent="0.2"/>
    <row r="938" ht="14.25" hidden="1" customHeight="1" x14ac:dyDescent="0.2"/>
    <row r="939" ht="14.25" hidden="1" customHeight="1" x14ac:dyDescent="0.2"/>
    <row r="940" ht="14.25" hidden="1" customHeight="1" x14ac:dyDescent="0.2"/>
    <row r="941" ht="14.25" hidden="1" customHeight="1" x14ac:dyDescent="0.2"/>
    <row r="942" ht="14.25" hidden="1" customHeight="1" x14ac:dyDescent="0.2"/>
    <row r="943" ht="14.25" hidden="1" customHeight="1" x14ac:dyDescent="0.2"/>
    <row r="944" ht="14.25" hidden="1" customHeight="1" x14ac:dyDescent="0.2"/>
    <row r="945" ht="14.25" hidden="1" customHeight="1" x14ac:dyDescent="0.2"/>
    <row r="946" ht="14.25" hidden="1" customHeight="1" x14ac:dyDescent="0.2"/>
    <row r="947" ht="14.25" hidden="1" customHeight="1" x14ac:dyDescent="0.2"/>
    <row r="948" ht="14.25" hidden="1" customHeight="1" x14ac:dyDescent="0.2"/>
    <row r="949" ht="14.25" hidden="1" customHeight="1" x14ac:dyDescent="0.2"/>
    <row r="950" ht="14.25" hidden="1" customHeight="1" x14ac:dyDescent="0.2"/>
    <row r="951" ht="14.25" hidden="1" customHeight="1" x14ac:dyDescent="0.2"/>
    <row r="952" ht="14.25" hidden="1" customHeight="1" x14ac:dyDescent="0.2"/>
    <row r="953" ht="14.25" hidden="1" customHeight="1" x14ac:dyDescent="0.2"/>
    <row r="954" ht="14.25" hidden="1" customHeight="1" x14ac:dyDescent="0.2"/>
    <row r="955" ht="14.25" hidden="1" customHeight="1" x14ac:dyDescent="0.2"/>
    <row r="956" ht="14.25" hidden="1" customHeight="1" x14ac:dyDescent="0.2"/>
    <row r="957" ht="14.25" hidden="1" customHeight="1" x14ac:dyDescent="0.2"/>
    <row r="958" ht="14.25" hidden="1" customHeight="1" x14ac:dyDescent="0.2"/>
    <row r="959" ht="14.25" hidden="1" customHeight="1" x14ac:dyDescent="0.2"/>
    <row r="960" ht="14.25" hidden="1" customHeight="1" x14ac:dyDescent="0.2"/>
    <row r="961" ht="14.25" hidden="1" customHeight="1" x14ac:dyDescent="0.2"/>
    <row r="962" ht="14.25" hidden="1" customHeight="1" x14ac:dyDescent="0.2"/>
    <row r="963" ht="14.25" hidden="1" customHeight="1" x14ac:dyDescent="0.2"/>
    <row r="964" ht="14.25" hidden="1" customHeight="1" x14ac:dyDescent="0.2"/>
    <row r="965" ht="14.25" hidden="1" customHeight="1" x14ac:dyDescent="0.2"/>
    <row r="966" ht="14.25" hidden="1" customHeight="1" x14ac:dyDescent="0.2"/>
    <row r="967" ht="14.25" hidden="1" customHeight="1" x14ac:dyDescent="0.2"/>
    <row r="968" ht="14.25" hidden="1" customHeight="1" x14ac:dyDescent="0.2"/>
    <row r="969" ht="14.25" hidden="1" customHeight="1" x14ac:dyDescent="0.2"/>
    <row r="970" ht="14.25" hidden="1" customHeight="1" x14ac:dyDescent="0.2"/>
    <row r="971" ht="14.25" hidden="1" customHeight="1" x14ac:dyDescent="0.2"/>
    <row r="972" ht="14.25" hidden="1" customHeight="1" x14ac:dyDescent="0.2"/>
    <row r="973" ht="14.25" hidden="1" customHeight="1" x14ac:dyDescent="0.2"/>
    <row r="974" ht="14.25" hidden="1" customHeight="1" x14ac:dyDescent="0.2"/>
    <row r="975" ht="14.25" hidden="1" customHeight="1" x14ac:dyDescent="0.2"/>
    <row r="976" ht="14.25" hidden="1" customHeight="1" x14ac:dyDescent="0.2"/>
    <row r="977" ht="14.25" hidden="1" customHeight="1" x14ac:dyDescent="0.2"/>
    <row r="978" ht="14.25" hidden="1" customHeight="1" x14ac:dyDescent="0.2"/>
    <row r="979" ht="14.25" hidden="1" customHeight="1" x14ac:dyDescent="0.2"/>
    <row r="980" ht="14.25" hidden="1" customHeight="1" x14ac:dyDescent="0.2"/>
    <row r="981" ht="14.25" hidden="1" customHeight="1" x14ac:dyDescent="0.2"/>
    <row r="982" ht="14.25" hidden="1" customHeight="1" x14ac:dyDescent="0.2"/>
    <row r="983" ht="14.25" hidden="1" customHeight="1" x14ac:dyDescent="0.2"/>
    <row r="984" ht="14.25" hidden="1" customHeight="1" x14ac:dyDescent="0.2"/>
    <row r="985" ht="14.25" hidden="1" customHeight="1" x14ac:dyDescent="0.2"/>
    <row r="986" ht="14.25" hidden="1" customHeight="1" x14ac:dyDescent="0.2"/>
    <row r="987" ht="14.25" hidden="1" customHeight="1" x14ac:dyDescent="0.2"/>
    <row r="988" ht="14.25" hidden="1" customHeight="1" x14ac:dyDescent="0.2"/>
    <row r="989" ht="14.25" hidden="1" customHeight="1" x14ac:dyDescent="0.2"/>
    <row r="990" ht="14.25" hidden="1" customHeight="1" x14ac:dyDescent="0.2"/>
    <row r="991" ht="14.25" hidden="1" customHeight="1" x14ac:dyDescent="0.2"/>
    <row r="992" ht="14.25" hidden="1" customHeight="1" x14ac:dyDescent="0.2"/>
    <row r="993" ht="14.25" hidden="1" customHeight="1" x14ac:dyDescent="0.2"/>
    <row r="994" ht="14.25" hidden="1" customHeight="1" x14ac:dyDescent="0.2"/>
    <row r="995" ht="14.25" hidden="1" customHeight="1" x14ac:dyDescent="0.2"/>
    <row r="996" ht="14.25" hidden="1" customHeight="1" x14ac:dyDescent="0.2"/>
    <row r="997" ht="14.25" hidden="1" customHeight="1" x14ac:dyDescent="0.2"/>
    <row r="998" ht="14.25" hidden="1" customHeight="1" x14ac:dyDescent="0.2"/>
    <row r="999" ht="14.25" hidden="1" customHeight="1" x14ac:dyDescent="0.2"/>
    <row r="1000" ht="14.25" hidden="1" customHeight="1" x14ac:dyDescent="0.2"/>
    <row r="1001" ht="14.25" hidden="1" customHeight="1" x14ac:dyDescent="0.2"/>
    <row r="1002" ht="14.25" hidden="1" customHeight="1" x14ac:dyDescent="0.2"/>
    <row r="1003" ht="14.25" hidden="1" customHeight="1" x14ac:dyDescent="0.2"/>
    <row r="1004" ht="14.25" hidden="1" customHeight="1" x14ac:dyDescent="0.2"/>
    <row r="1005" ht="14.25" hidden="1" customHeight="1" x14ac:dyDescent="0.2"/>
    <row r="1006" ht="14.25" hidden="1" customHeight="1" x14ac:dyDescent="0.2"/>
    <row r="1007" ht="14.25" hidden="1" customHeight="1" x14ac:dyDescent="0.2"/>
    <row r="1008" ht="14.25" hidden="1" customHeight="1" x14ac:dyDescent="0.2"/>
    <row r="1009" ht="14.25" hidden="1" customHeight="1" x14ac:dyDescent="0.2"/>
    <row r="1010" ht="14.25" hidden="1" customHeight="1" x14ac:dyDescent="0.2"/>
    <row r="1011" ht="14.25" hidden="1" customHeight="1" x14ac:dyDescent="0.2"/>
    <row r="1012" ht="14.25" hidden="1" customHeight="1" x14ac:dyDescent="0.2"/>
    <row r="1013" ht="14.25" hidden="1" customHeight="1" x14ac:dyDescent="0.2"/>
    <row r="1014" ht="14.25" hidden="1" customHeight="1" x14ac:dyDescent="0.2"/>
    <row r="1015" ht="14.25" hidden="1" customHeight="1" x14ac:dyDescent="0.2"/>
    <row r="1016" ht="14.25" hidden="1" customHeight="1" x14ac:dyDescent="0.2"/>
    <row r="1017" ht="14.25" hidden="1" customHeight="1" x14ac:dyDescent="0.2"/>
    <row r="1018" ht="14.25" hidden="1" customHeight="1" x14ac:dyDescent="0.2"/>
    <row r="1019" ht="14.25" hidden="1" customHeight="1" x14ac:dyDescent="0.2"/>
    <row r="1020" ht="14.25" hidden="1" customHeight="1" x14ac:dyDescent="0.2"/>
    <row r="1021" ht="14.25" hidden="1" customHeight="1" x14ac:dyDescent="0.2"/>
    <row r="1022" ht="14.25" hidden="1" customHeight="1" x14ac:dyDescent="0.2"/>
    <row r="1023" ht="14.25" hidden="1" customHeight="1" x14ac:dyDescent="0.2"/>
    <row r="1024" ht="14.25" hidden="1" customHeight="1" x14ac:dyDescent="0.2"/>
    <row r="1025" ht="14.25" hidden="1" customHeight="1" x14ac:dyDescent="0.2"/>
    <row r="1026" ht="14.25" hidden="1" customHeight="1" x14ac:dyDescent="0.2"/>
    <row r="1027" ht="14.25" hidden="1" customHeight="1" x14ac:dyDescent="0.2"/>
    <row r="1028" ht="14.25" hidden="1" customHeight="1" x14ac:dyDescent="0.2"/>
    <row r="1029" ht="14.25" hidden="1" customHeight="1" x14ac:dyDescent="0.2"/>
    <row r="1030" ht="14.25" hidden="1" customHeight="1" x14ac:dyDescent="0.2"/>
    <row r="1031" ht="14.25" hidden="1" customHeight="1" x14ac:dyDescent="0.2"/>
    <row r="1032" ht="14.25" hidden="1" customHeight="1" x14ac:dyDescent="0.2"/>
    <row r="1033" ht="14.25" hidden="1" customHeight="1" x14ac:dyDescent="0.2"/>
    <row r="1034" ht="14.25" hidden="1" customHeight="1" x14ac:dyDescent="0.2"/>
    <row r="1035" ht="14.25" hidden="1" customHeight="1" x14ac:dyDescent="0.2"/>
    <row r="1036" ht="14.25" hidden="1" customHeight="1" x14ac:dyDescent="0.2"/>
    <row r="1037" ht="14.25" hidden="1" customHeight="1" x14ac:dyDescent="0.2"/>
    <row r="1038" ht="14.25" hidden="1" customHeight="1" x14ac:dyDescent="0.2"/>
    <row r="1039" ht="14.25" hidden="1" customHeight="1" x14ac:dyDescent="0.2"/>
    <row r="1040" ht="14.25" hidden="1" customHeight="1" x14ac:dyDescent="0.2"/>
    <row r="1041" ht="14.25" hidden="1" customHeight="1" x14ac:dyDescent="0.2"/>
    <row r="1042" ht="14.25" hidden="1" customHeight="1" x14ac:dyDescent="0.2"/>
    <row r="1043" ht="14.25" hidden="1" customHeight="1" x14ac:dyDescent="0.2"/>
    <row r="1044" ht="14.25" hidden="1" customHeight="1" x14ac:dyDescent="0.2"/>
    <row r="1045" ht="14.25" hidden="1" customHeight="1" x14ac:dyDescent="0.2"/>
    <row r="1046" ht="14.25" hidden="1" customHeight="1" x14ac:dyDescent="0.2"/>
    <row r="1047" ht="14.25" hidden="1" customHeight="1" x14ac:dyDescent="0.2"/>
    <row r="1048" ht="14.25" hidden="1" customHeight="1" x14ac:dyDescent="0.2"/>
    <row r="1049" ht="14.25" hidden="1" customHeight="1" x14ac:dyDescent="0.2"/>
    <row r="1050" ht="14.25" hidden="1" customHeight="1" x14ac:dyDescent="0.2"/>
    <row r="1051" ht="14.25" hidden="1" customHeight="1" x14ac:dyDescent="0.2"/>
    <row r="1052" ht="14.25" hidden="1" customHeight="1" x14ac:dyDescent="0.2"/>
    <row r="1053" ht="14.25" hidden="1" customHeight="1" x14ac:dyDescent="0.2"/>
    <row r="1054" ht="14.25" hidden="1" customHeight="1" x14ac:dyDescent="0.2"/>
    <row r="1055" ht="14.25" hidden="1" customHeight="1" x14ac:dyDescent="0.2"/>
    <row r="1056" ht="14.25" hidden="1" customHeight="1" x14ac:dyDescent="0.2"/>
    <row r="1057" ht="14.25" hidden="1" customHeight="1" x14ac:dyDescent="0.2"/>
    <row r="1058" ht="14.25" hidden="1" customHeight="1" x14ac:dyDescent="0.2"/>
    <row r="1059" ht="14.25" hidden="1" customHeight="1" x14ac:dyDescent="0.2"/>
    <row r="1060" ht="14.25" hidden="1" customHeight="1" x14ac:dyDescent="0.2"/>
    <row r="1061" ht="14.25" hidden="1" customHeight="1" x14ac:dyDescent="0.2"/>
    <row r="1062" ht="14.25" hidden="1" customHeight="1" x14ac:dyDescent="0.2"/>
    <row r="1063" ht="14.25" hidden="1" customHeight="1" x14ac:dyDescent="0.2"/>
    <row r="1064" ht="14.25" hidden="1" customHeight="1" x14ac:dyDescent="0.2"/>
    <row r="1065" ht="14.25" hidden="1" customHeight="1" x14ac:dyDescent="0.2"/>
    <row r="1066" ht="14.25" hidden="1" customHeight="1" x14ac:dyDescent="0.2"/>
    <row r="1067" ht="14.25" hidden="1" customHeight="1" x14ac:dyDescent="0.2"/>
    <row r="1068" ht="14.25" hidden="1" customHeight="1" x14ac:dyDescent="0.2"/>
    <row r="1069" ht="14.25" hidden="1" customHeight="1" x14ac:dyDescent="0.2"/>
    <row r="1070" ht="14.25" hidden="1" customHeight="1" x14ac:dyDescent="0.2"/>
    <row r="1071" ht="14.25" hidden="1" customHeight="1" x14ac:dyDescent="0.2"/>
    <row r="1072" ht="14.25" hidden="1" customHeight="1" x14ac:dyDescent="0.2"/>
    <row r="1073" ht="14.25" hidden="1" customHeight="1" x14ac:dyDescent="0.2"/>
    <row r="1074" ht="14.25" hidden="1" customHeight="1" x14ac:dyDescent="0.2"/>
    <row r="1075" ht="14.25" hidden="1" customHeight="1" x14ac:dyDescent="0.2"/>
    <row r="1076" ht="14.25" hidden="1" customHeight="1" x14ac:dyDescent="0.2"/>
    <row r="1077" ht="14.25" hidden="1" customHeight="1" x14ac:dyDescent="0.2"/>
    <row r="1078" ht="14.25" hidden="1" customHeight="1" x14ac:dyDescent="0.2"/>
    <row r="1079" ht="14.25" hidden="1" customHeight="1" x14ac:dyDescent="0.2"/>
    <row r="1080" ht="14.25" hidden="1" customHeight="1" x14ac:dyDescent="0.2"/>
    <row r="1081" ht="14.25" hidden="1" customHeight="1" x14ac:dyDescent="0.2"/>
    <row r="1082" ht="14.25" hidden="1" customHeight="1" x14ac:dyDescent="0.2"/>
    <row r="1083" ht="14.25" hidden="1" customHeight="1" x14ac:dyDescent="0.2"/>
    <row r="1084" ht="14.25" hidden="1" customHeight="1" x14ac:dyDescent="0.2"/>
    <row r="1085" ht="14.25" hidden="1" customHeight="1" x14ac:dyDescent="0.2"/>
    <row r="1086" ht="14.25" hidden="1" customHeight="1" x14ac:dyDescent="0.2"/>
    <row r="1087" ht="14.25" hidden="1" customHeight="1" x14ac:dyDescent="0.2"/>
    <row r="1088" ht="14.25" hidden="1" customHeight="1" x14ac:dyDescent="0.2"/>
    <row r="1089" ht="14.25" hidden="1" customHeight="1" x14ac:dyDescent="0.2"/>
    <row r="1090" ht="14.25" hidden="1" customHeight="1" x14ac:dyDescent="0.2"/>
    <row r="1091" ht="14.25" hidden="1" customHeight="1" x14ac:dyDescent="0.2"/>
    <row r="1092" ht="14.25" hidden="1" customHeight="1" x14ac:dyDescent="0.2"/>
    <row r="1093" ht="14.25" hidden="1" customHeight="1" x14ac:dyDescent="0.2"/>
    <row r="1094" ht="14.25" hidden="1" customHeight="1" x14ac:dyDescent="0.2"/>
    <row r="1095" ht="14.25" hidden="1" customHeight="1" x14ac:dyDescent="0.2"/>
    <row r="1096" ht="14.25" hidden="1" customHeight="1" x14ac:dyDescent="0.2"/>
    <row r="1097" ht="14.25" hidden="1" customHeight="1" x14ac:dyDescent="0.2"/>
    <row r="1098" ht="14.25" hidden="1" customHeight="1" x14ac:dyDescent="0.2"/>
    <row r="1099" ht="14.25" hidden="1" customHeight="1" x14ac:dyDescent="0.2"/>
    <row r="1100" ht="14.25" hidden="1" customHeight="1" x14ac:dyDescent="0.2"/>
    <row r="1101" ht="14.25" hidden="1" customHeight="1" x14ac:dyDescent="0.2"/>
    <row r="1102" ht="14.25" hidden="1" customHeight="1" x14ac:dyDescent="0.2"/>
    <row r="1103" ht="14.25" hidden="1" customHeight="1" x14ac:dyDescent="0.2"/>
    <row r="1104" ht="14.25" hidden="1" customHeight="1" x14ac:dyDescent="0.2"/>
    <row r="1105" ht="14.25" hidden="1" customHeight="1" x14ac:dyDescent="0.2"/>
    <row r="1106" ht="14.25" hidden="1" customHeight="1" x14ac:dyDescent="0.2"/>
    <row r="1107" ht="14.25" hidden="1" customHeight="1" x14ac:dyDescent="0.2"/>
    <row r="1108" ht="14.25" hidden="1" customHeight="1" x14ac:dyDescent="0.2"/>
    <row r="1109" ht="14.25" hidden="1" customHeight="1" x14ac:dyDescent="0.2"/>
    <row r="1110" ht="14.25" hidden="1" customHeight="1" x14ac:dyDescent="0.2"/>
    <row r="1111" ht="14.25" hidden="1" customHeight="1" x14ac:dyDescent="0.2"/>
    <row r="1112" ht="14.25" hidden="1" customHeight="1" x14ac:dyDescent="0.2"/>
    <row r="1113" ht="14.25" hidden="1" customHeight="1" x14ac:dyDescent="0.2"/>
    <row r="1114" ht="14.25" hidden="1" customHeight="1" x14ac:dyDescent="0.2"/>
    <row r="1115" ht="14.25" hidden="1" customHeight="1" x14ac:dyDescent="0.2"/>
    <row r="1116" ht="14.25" hidden="1" customHeight="1" x14ac:dyDescent="0.2"/>
    <row r="1117" ht="14.25" hidden="1" customHeight="1" x14ac:dyDescent="0.2"/>
    <row r="1118" ht="14.25" hidden="1" customHeight="1" x14ac:dyDescent="0.2"/>
    <row r="1119" ht="14.25" hidden="1" customHeight="1" x14ac:dyDescent="0.2"/>
    <row r="1120" ht="14.25" hidden="1" customHeight="1" x14ac:dyDescent="0.2"/>
    <row r="1121" ht="14.25" hidden="1" customHeight="1" x14ac:dyDescent="0.2"/>
    <row r="1122" ht="14.25" hidden="1" customHeight="1" x14ac:dyDescent="0.2"/>
    <row r="1123" ht="14.25" hidden="1" customHeight="1" x14ac:dyDescent="0.2"/>
    <row r="1124" ht="14.25" hidden="1" customHeight="1" x14ac:dyDescent="0.2"/>
    <row r="1125" ht="14.25" hidden="1" customHeight="1" x14ac:dyDescent="0.2"/>
    <row r="1126" ht="14.25" hidden="1" customHeight="1" x14ac:dyDescent="0.2"/>
    <row r="1127" ht="14.25" hidden="1" customHeight="1" x14ac:dyDescent="0.2"/>
    <row r="1128" ht="14.25" hidden="1" customHeight="1" x14ac:dyDescent="0.2"/>
    <row r="1129" ht="14.25" hidden="1" customHeight="1" x14ac:dyDescent="0.2"/>
    <row r="1130" ht="14.25" hidden="1" customHeight="1" x14ac:dyDescent="0.2"/>
    <row r="1131" ht="14.25" hidden="1" customHeight="1" x14ac:dyDescent="0.2"/>
    <row r="1132" ht="14.25" hidden="1" customHeight="1" x14ac:dyDescent="0.2"/>
    <row r="1133" ht="14.25" hidden="1" customHeight="1" x14ac:dyDescent="0.2"/>
    <row r="1134" ht="14.25" hidden="1" customHeight="1" x14ac:dyDescent="0.2"/>
    <row r="1135" ht="14.25" hidden="1" customHeight="1" x14ac:dyDescent="0.2"/>
    <row r="1136" ht="14.25" hidden="1" customHeight="1" x14ac:dyDescent="0.2"/>
    <row r="1137" ht="14.25" hidden="1" customHeight="1" x14ac:dyDescent="0.2"/>
    <row r="1138" ht="14.25" hidden="1" customHeight="1" x14ac:dyDescent="0.2"/>
    <row r="1139" ht="14.25" hidden="1" customHeight="1" x14ac:dyDescent="0.2"/>
    <row r="1140" ht="14.25" hidden="1" customHeight="1" x14ac:dyDescent="0.2"/>
    <row r="1141" ht="14.25" hidden="1" customHeight="1" x14ac:dyDescent="0.2"/>
    <row r="1142" ht="14.25" hidden="1" customHeight="1" x14ac:dyDescent="0.2"/>
    <row r="1143" ht="14.25" hidden="1" customHeight="1" x14ac:dyDescent="0.2"/>
    <row r="1144" ht="14.25" hidden="1" customHeight="1" x14ac:dyDescent="0.2"/>
    <row r="1145" ht="14.25" hidden="1" customHeight="1" x14ac:dyDescent="0.2"/>
    <row r="1146" ht="14.25" hidden="1" customHeight="1" x14ac:dyDescent="0.2"/>
    <row r="1147" ht="14.25" hidden="1" customHeight="1" x14ac:dyDescent="0.2"/>
    <row r="1148" ht="14.25" hidden="1" customHeight="1" x14ac:dyDescent="0.2"/>
    <row r="1149" ht="14.25" hidden="1" customHeight="1" x14ac:dyDescent="0.2"/>
    <row r="1150" ht="14.25" hidden="1" customHeight="1" x14ac:dyDescent="0.2"/>
    <row r="1151" ht="14.25" hidden="1" customHeight="1" x14ac:dyDescent="0.2"/>
    <row r="1152" ht="14.25" hidden="1" customHeight="1" x14ac:dyDescent="0.2"/>
    <row r="1153" ht="14.25" hidden="1" customHeight="1" x14ac:dyDescent="0.2"/>
    <row r="1154" ht="14.25" hidden="1" customHeight="1" x14ac:dyDescent="0.2"/>
    <row r="1155" ht="14.25" hidden="1" customHeight="1" x14ac:dyDescent="0.2"/>
    <row r="1156" ht="14.25" hidden="1" customHeight="1" x14ac:dyDescent="0.2"/>
    <row r="1157" ht="14.25" hidden="1" customHeight="1" x14ac:dyDescent="0.2"/>
    <row r="1158" ht="14.25" hidden="1" customHeight="1" x14ac:dyDescent="0.2"/>
    <row r="1159" ht="14.25" hidden="1" customHeight="1" x14ac:dyDescent="0.2"/>
    <row r="1160" ht="14.25" hidden="1" customHeight="1" x14ac:dyDescent="0.2"/>
    <row r="1161" ht="14.25" hidden="1" customHeight="1" x14ac:dyDescent="0.2"/>
    <row r="1162" ht="14.25" hidden="1" customHeight="1" x14ac:dyDescent="0.2"/>
    <row r="1163" ht="14.25" hidden="1" customHeight="1" x14ac:dyDescent="0.2"/>
    <row r="1164" ht="14.25" hidden="1" customHeight="1" x14ac:dyDescent="0.2"/>
    <row r="1165" ht="14.25" hidden="1" customHeight="1" x14ac:dyDescent="0.2"/>
    <row r="1166" ht="14.25" hidden="1" customHeight="1" x14ac:dyDescent="0.2"/>
    <row r="1167" ht="14.25" hidden="1" customHeight="1" x14ac:dyDescent="0.2"/>
    <row r="1168" ht="14.25" hidden="1" customHeight="1" x14ac:dyDescent="0.2"/>
    <row r="1169" ht="14.25" hidden="1" customHeight="1" x14ac:dyDescent="0.2"/>
    <row r="1170" ht="14.25" hidden="1" customHeight="1" x14ac:dyDescent="0.2"/>
    <row r="1171" ht="14.25" hidden="1" customHeight="1" x14ac:dyDescent="0.2"/>
    <row r="1172" ht="14.25" hidden="1" customHeight="1" x14ac:dyDescent="0.2"/>
    <row r="1173" ht="14.25" hidden="1" customHeight="1" x14ac:dyDescent="0.2"/>
    <row r="1174" ht="14.25" hidden="1" customHeight="1" x14ac:dyDescent="0.2"/>
    <row r="1175" ht="14.25" hidden="1" customHeight="1" x14ac:dyDescent="0.2"/>
    <row r="1176" ht="14.25" hidden="1" customHeight="1" x14ac:dyDescent="0.2"/>
    <row r="1177" ht="14.25" hidden="1" customHeight="1" x14ac:dyDescent="0.2"/>
    <row r="1178" ht="14.25" hidden="1" customHeight="1" x14ac:dyDescent="0.2"/>
    <row r="1179" ht="14.25" hidden="1" customHeight="1" x14ac:dyDescent="0.2"/>
    <row r="1180" ht="14.25" hidden="1" customHeight="1" x14ac:dyDescent="0.2"/>
    <row r="1181" ht="14.25" hidden="1" customHeight="1" x14ac:dyDescent="0.2"/>
    <row r="1182" ht="14.25" hidden="1" customHeight="1" x14ac:dyDescent="0.2"/>
    <row r="1183" ht="14.25" hidden="1" customHeight="1" x14ac:dyDescent="0.2"/>
    <row r="1184" ht="14.25" hidden="1" customHeight="1" x14ac:dyDescent="0.2"/>
    <row r="1185" ht="14.25" hidden="1" customHeight="1" x14ac:dyDescent="0.2"/>
    <row r="1186" ht="14.25" hidden="1" customHeight="1" x14ac:dyDescent="0.2"/>
    <row r="1187" ht="14.25" hidden="1" customHeight="1" x14ac:dyDescent="0.2"/>
    <row r="1188" ht="14.25" hidden="1" customHeight="1" x14ac:dyDescent="0.2"/>
    <row r="1189" ht="14.25" hidden="1" customHeight="1" x14ac:dyDescent="0.2"/>
    <row r="1190" ht="14.25" hidden="1" customHeight="1" x14ac:dyDescent="0.2"/>
    <row r="1191" ht="14.25" hidden="1" customHeight="1" x14ac:dyDescent="0.2"/>
    <row r="1192" ht="14.25" hidden="1" customHeight="1" x14ac:dyDescent="0.2"/>
    <row r="1193" ht="14.25" hidden="1" customHeight="1" x14ac:dyDescent="0.2"/>
    <row r="1194" ht="14.25" hidden="1" customHeight="1" x14ac:dyDescent="0.2"/>
    <row r="1195" ht="14.25" hidden="1" customHeight="1" x14ac:dyDescent="0.2"/>
    <row r="1196" ht="14.25" hidden="1" customHeight="1" x14ac:dyDescent="0.2"/>
    <row r="1197" ht="14.25" hidden="1" customHeight="1" x14ac:dyDescent="0.2"/>
    <row r="1198" ht="14.25" hidden="1" customHeight="1" x14ac:dyDescent="0.2"/>
    <row r="1199" ht="14.25" hidden="1" customHeight="1" x14ac:dyDescent="0.2"/>
    <row r="1200" ht="14.25" hidden="1" customHeight="1" x14ac:dyDescent="0.2"/>
    <row r="1201" ht="14.25" hidden="1" customHeight="1" x14ac:dyDescent="0.2"/>
    <row r="1202" ht="14.25" hidden="1" customHeight="1" x14ac:dyDescent="0.2"/>
    <row r="1203" ht="14.25" hidden="1" customHeight="1" x14ac:dyDescent="0.2"/>
    <row r="1204" ht="14.25" hidden="1" customHeight="1" x14ac:dyDescent="0.2"/>
    <row r="1205" ht="14.25" hidden="1" customHeight="1" x14ac:dyDescent="0.2"/>
    <row r="1206" ht="14.25" hidden="1" customHeight="1" x14ac:dyDescent="0.2"/>
    <row r="1207" ht="14.25" hidden="1" customHeight="1" x14ac:dyDescent="0.2"/>
    <row r="1208" ht="14.25" hidden="1" customHeight="1" x14ac:dyDescent="0.2"/>
    <row r="1209" ht="14.25" hidden="1" customHeight="1" x14ac:dyDescent="0.2"/>
    <row r="1210" ht="14.25" hidden="1" customHeight="1" x14ac:dyDescent="0.2"/>
    <row r="1211" ht="14.25" hidden="1" customHeight="1" x14ac:dyDescent="0.2"/>
    <row r="1212" ht="14.25" hidden="1" customHeight="1" x14ac:dyDescent="0.2"/>
    <row r="1213" ht="14.25" hidden="1" customHeight="1" x14ac:dyDescent="0.2"/>
    <row r="1214" ht="14.25" hidden="1" customHeight="1" x14ac:dyDescent="0.2"/>
    <row r="1215" ht="14.25" hidden="1" customHeight="1" x14ac:dyDescent="0.2"/>
    <row r="1216" ht="14.25" hidden="1" customHeight="1" x14ac:dyDescent="0.2"/>
    <row r="1217" ht="14.25" hidden="1" customHeight="1" x14ac:dyDescent="0.2"/>
    <row r="1218" ht="14.25" hidden="1" customHeight="1" x14ac:dyDescent="0.2"/>
    <row r="1219" ht="14.25" hidden="1" customHeight="1" x14ac:dyDescent="0.2"/>
    <row r="1220" ht="14.25" hidden="1" customHeight="1" x14ac:dyDescent="0.2"/>
    <row r="1221" ht="14.25" hidden="1" customHeight="1" x14ac:dyDescent="0.2"/>
    <row r="1222" ht="14.25" hidden="1" customHeight="1" x14ac:dyDescent="0.2"/>
    <row r="1223" ht="14.25" hidden="1" customHeight="1" x14ac:dyDescent="0.2"/>
    <row r="1224" ht="14.25" hidden="1" customHeight="1" x14ac:dyDescent="0.2"/>
    <row r="1225" ht="14.25" hidden="1" customHeight="1" x14ac:dyDescent="0.2"/>
    <row r="1226" ht="14.25" hidden="1" customHeight="1" x14ac:dyDescent="0.2"/>
    <row r="1227" ht="14.25" hidden="1" customHeight="1" x14ac:dyDescent="0.2"/>
    <row r="1228" ht="14.25" hidden="1" customHeight="1" x14ac:dyDescent="0.2"/>
    <row r="1229" ht="14.25" hidden="1" customHeight="1" x14ac:dyDescent="0.2"/>
    <row r="1230" ht="14.25" hidden="1" customHeight="1" x14ac:dyDescent="0.2"/>
    <row r="1231" ht="14.25" hidden="1" customHeight="1" x14ac:dyDescent="0.2"/>
    <row r="1232" ht="14.25" hidden="1" customHeight="1" x14ac:dyDescent="0.2"/>
    <row r="1233" ht="14.25" hidden="1" customHeight="1" x14ac:dyDescent="0.2"/>
    <row r="1234" ht="14.25" hidden="1" customHeight="1" x14ac:dyDescent="0.2"/>
    <row r="1235" ht="14.25" hidden="1" customHeight="1" x14ac:dyDescent="0.2"/>
    <row r="1236" ht="14.25" hidden="1" customHeight="1" x14ac:dyDescent="0.2"/>
    <row r="1237" ht="14.25" hidden="1" customHeight="1" x14ac:dyDescent="0.2"/>
    <row r="1238" ht="14.25" hidden="1" customHeight="1" x14ac:dyDescent="0.2"/>
    <row r="1239" ht="14.25" hidden="1" customHeight="1" x14ac:dyDescent="0.2"/>
    <row r="1240" ht="14.25" hidden="1" customHeight="1" x14ac:dyDescent="0.2"/>
    <row r="1241" ht="14.25" hidden="1" customHeight="1" x14ac:dyDescent="0.2"/>
    <row r="1242" ht="14.25" hidden="1" customHeight="1" x14ac:dyDescent="0.2"/>
    <row r="1243" ht="14.25" hidden="1" customHeight="1" x14ac:dyDescent="0.2"/>
    <row r="1244" ht="14.25" hidden="1" customHeight="1" x14ac:dyDescent="0.2"/>
    <row r="1245" ht="14.25" hidden="1" customHeight="1" x14ac:dyDescent="0.2"/>
    <row r="1246" ht="14.25" hidden="1" customHeight="1" x14ac:dyDescent="0.2"/>
    <row r="1247" ht="14.25" hidden="1" customHeight="1" x14ac:dyDescent="0.2"/>
    <row r="1248" ht="14.25" hidden="1" customHeight="1" x14ac:dyDescent="0.2"/>
    <row r="1249" ht="14.25" hidden="1" customHeight="1" x14ac:dyDescent="0.2"/>
    <row r="1250" ht="14.25" hidden="1" customHeight="1" x14ac:dyDescent="0.2"/>
    <row r="1251" ht="14.25" hidden="1" customHeight="1" x14ac:dyDescent="0.2"/>
    <row r="1252" ht="14.25" hidden="1" customHeight="1" x14ac:dyDescent="0.2"/>
    <row r="1253" ht="14.25" hidden="1" customHeight="1" x14ac:dyDescent="0.2"/>
    <row r="1254" ht="14.25" hidden="1" customHeight="1" x14ac:dyDescent="0.2"/>
    <row r="1255" ht="14.25" hidden="1" customHeight="1" x14ac:dyDescent="0.2"/>
    <row r="1256" ht="14.25" hidden="1" customHeight="1" x14ac:dyDescent="0.2"/>
    <row r="1257" ht="14.25" hidden="1" customHeight="1" x14ac:dyDescent="0.2"/>
    <row r="1258" ht="14.25" hidden="1" customHeight="1" x14ac:dyDescent="0.2"/>
    <row r="1259" ht="14.25" hidden="1" customHeight="1" x14ac:dyDescent="0.2"/>
    <row r="1260" ht="14.25" hidden="1" customHeight="1" x14ac:dyDescent="0.2"/>
    <row r="1261" ht="14.25" hidden="1" customHeight="1" x14ac:dyDescent="0.2"/>
    <row r="1262" ht="14.25" hidden="1" customHeight="1" x14ac:dyDescent="0.2"/>
    <row r="1263" ht="14.25" hidden="1" customHeight="1" x14ac:dyDescent="0.2"/>
    <row r="1264" ht="14.25" hidden="1" customHeight="1" x14ac:dyDescent="0.2"/>
    <row r="1265" ht="14.25" hidden="1" customHeight="1" x14ac:dyDescent="0.2"/>
    <row r="1266" ht="14.25" hidden="1" customHeight="1" x14ac:dyDescent="0.2"/>
    <row r="1267" ht="14.25" hidden="1" customHeight="1" x14ac:dyDescent="0.2"/>
    <row r="1268" ht="14.25" hidden="1" customHeight="1" x14ac:dyDescent="0.2"/>
    <row r="1269" ht="14.25" hidden="1" customHeight="1" x14ac:dyDescent="0.2"/>
    <row r="1270" ht="14.25" hidden="1" customHeight="1" x14ac:dyDescent="0.2"/>
    <row r="1271" ht="14.25" hidden="1" customHeight="1" x14ac:dyDescent="0.2"/>
    <row r="1272" ht="14.25" hidden="1" customHeight="1" x14ac:dyDescent="0.2"/>
    <row r="1273" ht="14.25" hidden="1" customHeight="1" x14ac:dyDescent="0.2"/>
    <row r="1274" ht="14.25" hidden="1" customHeight="1" x14ac:dyDescent="0.2"/>
    <row r="1275" ht="14.25" hidden="1" customHeight="1" x14ac:dyDescent="0.2"/>
    <row r="1276" ht="14.25" hidden="1" customHeight="1" x14ac:dyDescent="0.2"/>
    <row r="1277" ht="14.25" hidden="1" customHeight="1" x14ac:dyDescent="0.2"/>
    <row r="1278" ht="14.25" hidden="1" customHeight="1" x14ac:dyDescent="0.2"/>
    <row r="1279" ht="14.25" hidden="1" customHeight="1" x14ac:dyDescent="0.2"/>
    <row r="1280" ht="14.25" hidden="1" customHeight="1" x14ac:dyDescent="0.2"/>
    <row r="1281" ht="14.25" hidden="1" customHeight="1" x14ac:dyDescent="0.2"/>
    <row r="1282" ht="14.25" hidden="1" customHeight="1" x14ac:dyDescent="0.2"/>
    <row r="1283" ht="14.25" hidden="1" customHeight="1" x14ac:dyDescent="0.2"/>
    <row r="1284" ht="14.25" hidden="1" customHeight="1" x14ac:dyDescent="0.2"/>
    <row r="1285" ht="14.25" hidden="1" customHeight="1" x14ac:dyDescent="0.2"/>
    <row r="1286" ht="14.25" hidden="1" customHeight="1" x14ac:dyDescent="0.2"/>
    <row r="1287" ht="14.25" hidden="1" customHeight="1" x14ac:dyDescent="0.2"/>
    <row r="1288" ht="14.25" hidden="1" customHeight="1" x14ac:dyDescent="0.2"/>
    <row r="1289" ht="14.25" hidden="1" customHeight="1" x14ac:dyDescent="0.2"/>
    <row r="1290" ht="14.25" hidden="1" customHeight="1" x14ac:dyDescent="0.2"/>
    <row r="1291" ht="14.25" hidden="1" customHeight="1" x14ac:dyDescent="0.2"/>
    <row r="1292" ht="14.25" hidden="1" customHeight="1" x14ac:dyDescent="0.2"/>
    <row r="1293" ht="14.25" hidden="1" customHeight="1" x14ac:dyDescent="0.2"/>
    <row r="1294" ht="14.25" hidden="1" customHeight="1" x14ac:dyDescent="0.2"/>
    <row r="1295" ht="14.25" hidden="1" customHeight="1" x14ac:dyDescent="0.2"/>
    <row r="1296" ht="14.25" hidden="1" customHeight="1" x14ac:dyDescent="0.2"/>
    <row r="1297" ht="14.25" hidden="1" customHeight="1" x14ac:dyDescent="0.2"/>
    <row r="1298" ht="14.25" hidden="1" customHeight="1" x14ac:dyDescent="0.2"/>
    <row r="1299" ht="14.25" hidden="1" customHeight="1" x14ac:dyDescent="0.2"/>
    <row r="1300" ht="14.25" hidden="1" customHeight="1" x14ac:dyDescent="0.2"/>
    <row r="1301" ht="14.25" hidden="1" customHeight="1" x14ac:dyDescent="0.2"/>
    <row r="1302" ht="14.25" hidden="1" customHeight="1" x14ac:dyDescent="0.2"/>
    <row r="1303" ht="14.25" hidden="1" customHeight="1" x14ac:dyDescent="0.2"/>
    <row r="1304" ht="14.25" hidden="1" customHeight="1" x14ac:dyDescent="0.2"/>
    <row r="1305" ht="14.25" hidden="1" customHeight="1" x14ac:dyDescent="0.2"/>
    <row r="1306" ht="14.25" hidden="1" customHeight="1" x14ac:dyDescent="0.2"/>
    <row r="1307" ht="14.25" hidden="1" customHeight="1" x14ac:dyDescent="0.2"/>
    <row r="1308" ht="14.25" hidden="1" customHeight="1" x14ac:dyDescent="0.2"/>
    <row r="1309" ht="14.25" hidden="1" customHeight="1" x14ac:dyDescent="0.2"/>
    <row r="1310" ht="14.25" hidden="1" customHeight="1" x14ac:dyDescent="0.2"/>
    <row r="1311" ht="14.25" hidden="1" customHeight="1" x14ac:dyDescent="0.2"/>
    <row r="1312" ht="14.25" hidden="1" customHeight="1" x14ac:dyDescent="0.2"/>
    <row r="1313" ht="14.25" hidden="1" customHeight="1" x14ac:dyDescent="0.2"/>
    <row r="1314" ht="14.25" hidden="1" customHeight="1" x14ac:dyDescent="0.2"/>
    <row r="1315" ht="14.25" hidden="1" customHeight="1" x14ac:dyDescent="0.2"/>
    <row r="1316" ht="14.25" hidden="1" customHeight="1" x14ac:dyDescent="0.2"/>
    <row r="1317" ht="14.25" hidden="1" customHeight="1" x14ac:dyDescent="0.2"/>
    <row r="1318" ht="14.25" hidden="1" customHeight="1" x14ac:dyDescent="0.2"/>
    <row r="1319" ht="14.25" hidden="1" customHeight="1" x14ac:dyDescent="0.2"/>
    <row r="1320" ht="14.25" hidden="1" customHeight="1" x14ac:dyDescent="0.2"/>
    <row r="1321" ht="14.25" hidden="1" customHeight="1" x14ac:dyDescent="0.2"/>
    <row r="1322" ht="14.25" hidden="1" customHeight="1" x14ac:dyDescent="0.2"/>
    <row r="1323" ht="14.25" hidden="1" customHeight="1" x14ac:dyDescent="0.2"/>
    <row r="1324" ht="14.25" hidden="1" customHeight="1" x14ac:dyDescent="0.2"/>
    <row r="1325" ht="14.25" hidden="1" customHeight="1" x14ac:dyDescent="0.2"/>
    <row r="1326" ht="14.25" hidden="1" customHeight="1" x14ac:dyDescent="0.2"/>
    <row r="1327" ht="14.25" hidden="1" customHeight="1" x14ac:dyDescent="0.2"/>
    <row r="1328" ht="14.25" hidden="1" customHeight="1" x14ac:dyDescent="0.2"/>
    <row r="1329" ht="14.25" hidden="1" customHeight="1" x14ac:dyDescent="0.2"/>
    <row r="1330" ht="14.25" hidden="1" customHeight="1" x14ac:dyDescent="0.2"/>
    <row r="1331" ht="14.25" hidden="1" customHeight="1" x14ac:dyDescent="0.2"/>
    <row r="1332" ht="14.25" hidden="1" customHeight="1" x14ac:dyDescent="0.2"/>
    <row r="1333" ht="14.25" hidden="1" customHeight="1" x14ac:dyDescent="0.2"/>
    <row r="1334" ht="14.25" hidden="1" customHeight="1" x14ac:dyDescent="0.2"/>
    <row r="1335" ht="14.25" hidden="1" customHeight="1" x14ac:dyDescent="0.2"/>
    <row r="1336" ht="14.25" hidden="1" customHeight="1" x14ac:dyDescent="0.2"/>
    <row r="1337" ht="14.25" hidden="1" customHeight="1" x14ac:dyDescent="0.2"/>
    <row r="1338" ht="14.25" hidden="1" customHeight="1" x14ac:dyDescent="0.2"/>
    <row r="1339" ht="14.25" hidden="1" customHeight="1" x14ac:dyDescent="0.2"/>
    <row r="1340" ht="14.25" hidden="1" customHeight="1" x14ac:dyDescent="0.2"/>
    <row r="1341" ht="14.25" hidden="1" customHeight="1" x14ac:dyDescent="0.2"/>
    <row r="1342" ht="14.25" hidden="1" customHeight="1" x14ac:dyDescent="0.2"/>
    <row r="1343" ht="14.25" hidden="1" customHeight="1" x14ac:dyDescent="0.2"/>
    <row r="1344" ht="14.25" hidden="1" customHeight="1" x14ac:dyDescent="0.2"/>
    <row r="1345" ht="14.25" hidden="1" customHeight="1" x14ac:dyDescent="0.2"/>
    <row r="1346" ht="14.25" hidden="1" customHeight="1" x14ac:dyDescent="0.2"/>
    <row r="1347" ht="14.25" hidden="1" customHeight="1" x14ac:dyDescent="0.2"/>
    <row r="1348" ht="14.25" hidden="1" customHeight="1" x14ac:dyDescent="0.2"/>
    <row r="1349" ht="14.25" hidden="1" customHeight="1" x14ac:dyDescent="0.2"/>
    <row r="1350" ht="14.25" hidden="1" customHeight="1" x14ac:dyDescent="0.2"/>
    <row r="1351" ht="14.25" hidden="1" customHeight="1" x14ac:dyDescent="0.2"/>
    <row r="1352" ht="14.25" hidden="1" customHeight="1" x14ac:dyDescent="0.2"/>
    <row r="1353" ht="14.25" hidden="1" customHeight="1" x14ac:dyDescent="0.2"/>
    <row r="1354" ht="14.25" hidden="1" customHeight="1" x14ac:dyDescent="0.2"/>
    <row r="1355" ht="14.25" hidden="1" customHeight="1" x14ac:dyDescent="0.2"/>
    <row r="1356" ht="14.25" hidden="1" customHeight="1" x14ac:dyDescent="0.2"/>
    <row r="1357" ht="14.25" hidden="1" customHeight="1" x14ac:dyDescent="0.2"/>
    <row r="1358" ht="14.25" hidden="1" customHeight="1" x14ac:dyDescent="0.2"/>
    <row r="1359" ht="14.25" hidden="1" customHeight="1" x14ac:dyDescent="0.2"/>
    <row r="1360" ht="14.25" hidden="1" customHeight="1" x14ac:dyDescent="0.2"/>
    <row r="1361" ht="14.25" hidden="1" customHeight="1" x14ac:dyDescent="0.2"/>
    <row r="1362" ht="14.25" hidden="1" customHeight="1" x14ac:dyDescent="0.2"/>
    <row r="1363" ht="14.25" hidden="1" customHeight="1" x14ac:dyDescent="0.2"/>
    <row r="1364" ht="14.25" hidden="1" customHeight="1" x14ac:dyDescent="0.2"/>
    <row r="1365" ht="14.25" hidden="1" customHeight="1" x14ac:dyDescent="0.2"/>
    <row r="1366" ht="14.25" hidden="1" customHeight="1" x14ac:dyDescent="0.2"/>
    <row r="1367" ht="14.25" hidden="1" customHeight="1" x14ac:dyDescent="0.2"/>
    <row r="1368" ht="14.25" hidden="1" customHeight="1" x14ac:dyDescent="0.2"/>
    <row r="1369" ht="14.25" hidden="1" customHeight="1" x14ac:dyDescent="0.2"/>
    <row r="1370" ht="14.25" hidden="1" customHeight="1" x14ac:dyDescent="0.2"/>
    <row r="1371" ht="14.25" hidden="1" customHeight="1" x14ac:dyDescent="0.2"/>
    <row r="1372" ht="14.25" hidden="1" customHeight="1" x14ac:dyDescent="0.2"/>
    <row r="1373" ht="14.25" hidden="1" customHeight="1" x14ac:dyDescent="0.2"/>
    <row r="1374" ht="14.25" hidden="1" customHeight="1" x14ac:dyDescent="0.2"/>
    <row r="1375" ht="14.25" hidden="1" customHeight="1" x14ac:dyDescent="0.2"/>
    <row r="1376" ht="14.25" hidden="1" customHeight="1" x14ac:dyDescent="0.2"/>
    <row r="1377" ht="14.25" hidden="1" customHeight="1" x14ac:dyDescent="0.2"/>
    <row r="1378" ht="14.25" hidden="1" customHeight="1" x14ac:dyDescent="0.2"/>
    <row r="1379" ht="14.25" hidden="1" customHeight="1" x14ac:dyDescent="0.2"/>
    <row r="1380" ht="14.25" hidden="1" customHeight="1" x14ac:dyDescent="0.2"/>
    <row r="1381" ht="14.25" hidden="1" customHeight="1" x14ac:dyDescent="0.2"/>
    <row r="1382" ht="14.25" hidden="1" customHeight="1" x14ac:dyDescent="0.2"/>
    <row r="1383" ht="14.25" hidden="1" customHeight="1" x14ac:dyDescent="0.2"/>
    <row r="1384" ht="14.25" hidden="1" customHeight="1" x14ac:dyDescent="0.2"/>
    <row r="1385" ht="14.25" hidden="1" customHeight="1" x14ac:dyDescent="0.2"/>
    <row r="1386" ht="14.25" hidden="1" customHeight="1" x14ac:dyDescent="0.2"/>
    <row r="1387" ht="14.25" hidden="1" customHeight="1" x14ac:dyDescent="0.2"/>
    <row r="1388" ht="14.25" hidden="1" customHeight="1" x14ac:dyDescent="0.2"/>
    <row r="1389" ht="14.25" hidden="1" customHeight="1" x14ac:dyDescent="0.2"/>
    <row r="1390" ht="14.25" hidden="1" customHeight="1" x14ac:dyDescent="0.2"/>
    <row r="1391" ht="14.25" hidden="1" customHeight="1" x14ac:dyDescent="0.2"/>
    <row r="1392" ht="14.25" hidden="1" customHeight="1" x14ac:dyDescent="0.2"/>
    <row r="1393" ht="14.25" hidden="1" customHeight="1" x14ac:dyDescent="0.2"/>
    <row r="1394" ht="14.25" hidden="1" customHeight="1" x14ac:dyDescent="0.2"/>
    <row r="1395" ht="14.25" hidden="1" customHeight="1" x14ac:dyDescent="0.2"/>
    <row r="1396" ht="14.25" hidden="1" customHeight="1" x14ac:dyDescent="0.2"/>
    <row r="1397" ht="14.25" hidden="1" customHeight="1" x14ac:dyDescent="0.2"/>
    <row r="1398" ht="14.25" hidden="1" customHeight="1" x14ac:dyDescent="0.2"/>
    <row r="1399" ht="14.25" hidden="1" customHeight="1" x14ac:dyDescent="0.2"/>
    <row r="1400" ht="14.25" hidden="1" customHeight="1" x14ac:dyDescent="0.2"/>
    <row r="1401" ht="14.25" hidden="1" customHeight="1" x14ac:dyDescent="0.2"/>
    <row r="1402" ht="14.25" hidden="1" customHeight="1" x14ac:dyDescent="0.2"/>
    <row r="1403" ht="14.25" hidden="1" customHeight="1" x14ac:dyDescent="0.2"/>
    <row r="1404" ht="14.25" hidden="1" customHeight="1" x14ac:dyDescent="0.2"/>
    <row r="1405" ht="14.25" hidden="1" customHeight="1" x14ac:dyDescent="0.2"/>
    <row r="1406" ht="14.25" hidden="1" customHeight="1" x14ac:dyDescent="0.2"/>
    <row r="1407" ht="14.25" hidden="1" customHeight="1" x14ac:dyDescent="0.2"/>
    <row r="1408" ht="14.25" hidden="1" customHeight="1" x14ac:dyDescent="0.2"/>
    <row r="1409" ht="14.25" hidden="1" customHeight="1" x14ac:dyDescent="0.2"/>
    <row r="1410" ht="14.25" hidden="1" customHeight="1" x14ac:dyDescent="0.2"/>
    <row r="1411" ht="14.25" hidden="1" customHeight="1" x14ac:dyDescent="0.2"/>
    <row r="1412" ht="14.25" hidden="1" customHeight="1" x14ac:dyDescent="0.2"/>
    <row r="1413" ht="14.25" hidden="1" customHeight="1" x14ac:dyDescent="0.2"/>
    <row r="1414" ht="14.25" hidden="1" customHeight="1" x14ac:dyDescent="0.2"/>
    <row r="1415" ht="14.25" hidden="1" customHeight="1" x14ac:dyDescent="0.2"/>
    <row r="1416" ht="14.25" hidden="1" customHeight="1" x14ac:dyDescent="0.2"/>
    <row r="1417" ht="14.25" hidden="1" customHeight="1" x14ac:dyDescent="0.2"/>
    <row r="1418" ht="14.25" hidden="1" customHeight="1" x14ac:dyDescent="0.2"/>
    <row r="1419" ht="14.25" hidden="1" customHeight="1" x14ac:dyDescent="0.2"/>
    <row r="1420" ht="14.25" hidden="1" customHeight="1" x14ac:dyDescent="0.2"/>
    <row r="1421" ht="14.25" hidden="1" customHeight="1" x14ac:dyDescent="0.2"/>
    <row r="1422" ht="14.25" hidden="1" customHeight="1" x14ac:dyDescent="0.2"/>
    <row r="1423" ht="14.25" hidden="1" customHeight="1" x14ac:dyDescent="0.2"/>
    <row r="1424" ht="14.25" hidden="1" customHeight="1" x14ac:dyDescent="0.2"/>
    <row r="1425" ht="14.25" hidden="1" customHeight="1" x14ac:dyDescent="0.2"/>
    <row r="1426" ht="14.25" hidden="1" customHeight="1" x14ac:dyDescent="0.2"/>
    <row r="1427" ht="14.25" hidden="1" customHeight="1" x14ac:dyDescent="0.2"/>
    <row r="1428" ht="14.25" hidden="1" customHeight="1" x14ac:dyDescent="0.2"/>
    <row r="1429" ht="14.25" hidden="1" customHeight="1" x14ac:dyDescent="0.2"/>
    <row r="1430" ht="14.25" hidden="1" customHeight="1" x14ac:dyDescent="0.2"/>
    <row r="1431" ht="14.25" hidden="1" customHeight="1" x14ac:dyDescent="0.2"/>
    <row r="1432" ht="14.25" hidden="1" customHeight="1" x14ac:dyDescent="0.2"/>
    <row r="1433" ht="14.25" hidden="1" customHeight="1" x14ac:dyDescent="0.2"/>
    <row r="1434" ht="14.25" hidden="1" customHeight="1" x14ac:dyDescent="0.2"/>
    <row r="1435" ht="14.25" hidden="1" customHeight="1" x14ac:dyDescent="0.2"/>
    <row r="1436" ht="14.25" hidden="1" customHeight="1" x14ac:dyDescent="0.2"/>
    <row r="1437" ht="14.25" hidden="1" customHeight="1" x14ac:dyDescent="0.2"/>
    <row r="1438" ht="14.25" hidden="1" customHeight="1" x14ac:dyDescent="0.2"/>
    <row r="1439" ht="14.25" hidden="1" customHeight="1" x14ac:dyDescent="0.2"/>
    <row r="1440" ht="14.25" hidden="1" customHeight="1" x14ac:dyDescent="0.2"/>
    <row r="1441" ht="14.25" hidden="1" customHeight="1" x14ac:dyDescent="0.2"/>
    <row r="1442" ht="14.25" hidden="1" customHeight="1" x14ac:dyDescent="0.2"/>
    <row r="1443" ht="14.25" hidden="1" customHeight="1" x14ac:dyDescent="0.2"/>
    <row r="1444" ht="14.25" hidden="1" customHeight="1" x14ac:dyDescent="0.2"/>
    <row r="1445" ht="14.25" hidden="1" customHeight="1" x14ac:dyDescent="0.2"/>
    <row r="1446" ht="14.25" hidden="1" customHeight="1" x14ac:dyDescent="0.2"/>
    <row r="1447" ht="14.25" hidden="1" customHeight="1" x14ac:dyDescent="0.2"/>
    <row r="1448" ht="14.25" hidden="1" customHeight="1" x14ac:dyDescent="0.2"/>
    <row r="1449" ht="14.25" hidden="1" customHeight="1" x14ac:dyDescent="0.2"/>
    <row r="1450" ht="14.25" hidden="1" customHeight="1" x14ac:dyDescent="0.2"/>
    <row r="1451" ht="14.25" hidden="1" customHeight="1" x14ac:dyDescent="0.2"/>
    <row r="1452" ht="14.25" hidden="1" customHeight="1" x14ac:dyDescent="0.2"/>
    <row r="1453" ht="14.25" hidden="1" customHeight="1" x14ac:dyDescent="0.2"/>
    <row r="1454" ht="14.25" hidden="1" customHeight="1" x14ac:dyDescent="0.2"/>
    <row r="1455" ht="14.25" hidden="1" customHeight="1" x14ac:dyDescent="0.2"/>
    <row r="1456" ht="14.25" hidden="1" customHeight="1" x14ac:dyDescent="0.2"/>
    <row r="1457" ht="14.25" hidden="1" customHeight="1" x14ac:dyDescent="0.2"/>
    <row r="1458" ht="14.25" hidden="1" customHeight="1" x14ac:dyDescent="0.2"/>
    <row r="1459" ht="14.25" hidden="1" customHeight="1" x14ac:dyDescent="0.2"/>
    <row r="1460" ht="14.25" hidden="1" customHeight="1" x14ac:dyDescent="0.2"/>
    <row r="1461" ht="14.25" hidden="1" customHeight="1" x14ac:dyDescent="0.2"/>
    <row r="1462" ht="14.25" hidden="1" customHeight="1" x14ac:dyDescent="0.2"/>
    <row r="1463" ht="14.25" hidden="1" customHeight="1" x14ac:dyDescent="0.2"/>
    <row r="1464" ht="14.25" hidden="1" customHeight="1" x14ac:dyDescent="0.2"/>
    <row r="1465" ht="14.25" hidden="1" customHeight="1" x14ac:dyDescent="0.2"/>
    <row r="1466" ht="14.25" hidden="1" customHeight="1" x14ac:dyDescent="0.2"/>
    <row r="1467" ht="14.25" hidden="1" customHeight="1" x14ac:dyDescent="0.2"/>
    <row r="1468" ht="14.25" hidden="1" customHeight="1" x14ac:dyDescent="0.2"/>
    <row r="1469" ht="14.25" hidden="1" customHeight="1" x14ac:dyDescent="0.2"/>
    <row r="1470" ht="14.25" hidden="1" customHeight="1" x14ac:dyDescent="0.2"/>
    <row r="1471" ht="14.25" hidden="1" customHeight="1" x14ac:dyDescent="0.2"/>
    <row r="1472" ht="14.25" hidden="1" customHeight="1" x14ac:dyDescent="0.2"/>
    <row r="1473" ht="14.25" hidden="1" customHeight="1" x14ac:dyDescent="0.2"/>
    <row r="1474" ht="14.25" hidden="1" customHeight="1" x14ac:dyDescent="0.2"/>
    <row r="1475" ht="14.25" hidden="1" customHeight="1" x14ac:dyDescent="0.2"/>
    <row r="1476" ht="14.25" hidden="1" customHeight="1" x14ac:dyDescent="0.2"/>
    <row r="1477" ht="14.25" hidden="1" customHeight="1" x14ac:dyDescent="0.2"/>
    <row r="1478" ht="14.25" hidden="1" customHeight="1" x14ac:dyDescent="0.2"/>
    <row r="1479" ht="14.25" hidden="1" customHeight="1" x14ac:dyDescent="0.2"/>
    <row r="1480" ht="14.25" hidden="1" customHeight="1" x14ac:dyDescent="0.2"/>
    <row r="1481" ht="14.25" hidden="1" customHeight="1" x14ac:dyDescent="0.2"/>
    <row r="1482" ht="14.25" hidden="1" customHeight="1" x14ac:dyDescent="0.2"/>
    <row r="1483" ht="14.25" hidden="1" customHeight="1" x14ac:dyDescent="0.2"/>
    <row r="1484" ht="14.25" hidden="1" customHeight="1" x14ac:dyDescent="0.2"/>
    <row r="1485" ht="14.25" hidden="1" customHeight="1" x14ac:dyDescent="0.2"/>
    <row r="1486" ht="14.25" hidden="1" customHeight="1" x14ac:dyDescent="0.2"/>
    <row r="1487" ht="14.25" hidden="1" customHeight="1" x14ac:dyDescent="0.2"/>
    <row r="1488" ht="14.25" hidden="1" customHeight="1" x14ac:dyDescent="0.2"/>
    <row r="1489" ht="14.25" hidden="1" customHeight="1" x14ac:dyDescent="0.2"/>
    <row r="1490" ht="14.25" hidden="1" customHeight="1" x14ac:dyDescent="0.2"/>
    <row r="1491" ht="14.25" hidden="1" customHeight="1" x14ac:dyDescent="0.2"/>
    <row r="1492" ht="14.25" hidden="1" customHeight="1" x14ac:dyDescent="0.2"/>
    <row r="1493" ht="14.25" hidden="1" customHeight="1" x14ac:dyDescent="0.2"/>
    <row r="1494" ht="14.25" hidden="1" customHeight="1" x14ac:dyDescent="0.2"/>
    <row r="1495" ht="14.25" hidden="1" customHeight="1" x14ac:dyDescent="0.2"/>
    <row r="1496" ht="14.25" hidden="1" customHeight="1" x14ac:dyDescent="0.2"/>
    <row r="1497" ht="14.25" hidden="1" customHeight="1" x14ac:dyDescent="0.2"/>
    <row r="1498" ht="14.25" hidden="1" customHeight="1" x14ac:dyDescent="0.2"/>
    <row r="1499" ht="14.25" hidden="1" customHeight="1" x14ac:dyDescent="0.2"/>
    <row r="1500" ht="14.25" hidden="1" customHeight="1" x14ac:dyDescent="0.2"/>
    <row r="1501" ht="14.25" hidden="1" customHeight="1" x14ac:dyDescent="0.2"/>
    <row r="1502" ht="14.25" hidden="1" customHeight="1" x14ac:dyDescent="0.2"/>
    <row r="1503" ht="14.25" hidden="1" customHeight="1" x14ac:dyDescent="0.2"/>
    <row r="1504" ht="14.25" hidden="1" customHeight="1" x14ac:dyDescent="0.2"/>
    <row r="1505" ht="14.25" hidden="1" customHeight="1" x14ac:dyDescent="0.2"/>
    <row r="1506" ht="14.25" hidden="1" customHeight="1" x14ac:dyDescent="0.2"/>
    <row r="1507" ht="14.25" hidden="1" customHeight="1" x14ac:dyDescent="0.2"/>
    <row r="1508" ht="14.25" hidden="1" customHeight="1" x14ac:dyDescent="0.2"/>
    <row r="1509" ht="14.25" hidden="1" customHeight="1" x14ac:dyDescent="0.2"/>
    <row r="1510" ht="14.25" hidden="1" customHeight="1" x14ac:dyDescent="0.2"/>
    <row r="1511" ht="14.25" hidden="1" customHeight="1" x14ac:dyDescent="0.2"/>
    <row r="1512" ht="14.25" hidden="1" customHeight="1" x14ac:dyDescent="0.2"/>
    <row r="1513" ht="14.25" hidden="1" customHeight="1" x14ac:dyDescent="0.2"/>
    <row r="1514" ht="14.25" hidden="1" customHeight="1" x14ac:dyDescent="0.2"/>
    <row r="1515" ht="14.25" hidden="1" customHeight="1" x14ac:dyDescent="0.2"/>
    <row r="1516" ht="14.25" hidden="1" customHeight="1" x14ac:dyDescent="0.2"/>
    <row r="1517" ht="14.25" hidden="1" customHeight="1" x14ac:dyDescent="0.2"/>
    <row r="1518" ht="14.25" hidden="1" customHeight="1" x14ac:dyDescent="0.2"/>
    <row r="1519" ht="14.25" hidden="1" customHeight="1" x14ac:dyDescent="0.2"/>
    <row r="1520" ht="14.25" hidden="1" customHeight="1" x14ac:dyDescent="0.2"/>
    <row r="1521" ht="14.25" hidden="1" customHeight="1" x14ac:dyDescent="0.2"/>
    <row r="1522" ht="14.25" hidden="1" customHeight="1" x14ac:dyDescent="0.2"/>
    <row r="1523" ht="14.25" hidden="1" customHeight="1" x14ac:dyDescent="0.2"/>
    <row r="1524" ht="14.25" hidden="1" customHeight="1" x14ac:dyDescent="0.2"/>
    <row r="1525" ht="14.25" hidden="1" customHeight="1" x14ac:dyDescent="0.2"/>
    <row r="1526" ht="14.25" hidden="1" customHeight="1" x14ac:dyDescent="0.2"/>
    <row r="1527" ht="14.25" hidden="1" customHeight="1" x14ac:dyDescent="0.2"/>
    <row r="1528" ht="14.25" hidden="1" customHeight="1" x14ac:dyDescent="0.2"/>
    <row r="1529" ht="14.25" hidden="1" customHeight="1" x14ac:dyDescent="0.2"/>
    <row r="1530" ht="14.25" hidden="1" customHeight="1" x14ac:dyDescent="0.2"/>
    <row r="1531" ht="14.25" hidden="1" customHeight="1" x14ac:dyDescent="0.2"/>
    <row r="1532" ht="14.25" hidden="1" customHeight="1" x14ac:dyDescent="0.2"/>
    <row r="1533" ht="14.25" hidden="1" customHeight="1" x14ac:dyDescent="0.2"/>
    <row r="1534" ht="14.25" hidden="1" customHeight="1" x14ac:dyDescent="0.2"/>
    <row r="1535" ht="14.25" hidden="1" customHeight="1" x14ac:dyDescent="0.2"/>
    <row r="1536" ht="14.25" hidden="1" customHeight="1" x14ac:dyDescent="0.2"/>
    <row r="1537" ht="14.25" hidden="1" customHeight="1" x14ac:dyDescent="0.2"/>
    <row r="1538" ht="14.25" hidden="1" customHeight="1" x14ac:dyDescent="0.2"/>
    <row r="1539" ht="14.25" hidden="1" customHeight="1" x14ac:dyDescent="0.2"/>
    <row r="1540" ht="14.25" hidden="1" customHeight="1" x14ac:dyDescent="0.2"/>
    <row r="1541" ht="14.25" hidden="1" customHeight="1" x14ac:dyDescent="0.2"/>
    <row r="1542" ht="14.25" hidden="1" customHeight="1" x14ac:dyDescent="0.2"/>
    <row r="1543" ht="14.25" hidden="1" customHeight="1" x14ac:dyDescent="0.2"/>
    <row r="1544" ht="14.25" hidden="1" customHeight="1" x14ac:dyDescent="0.2"/>
    <row r="1545" ht="14.25" hidden="1" customHeight="1" x14ac:dyDescent="0.2"/>
    <row r="1546" ht="14.25" hidden="1" customHeight="1" x14ac:dyDescent="0.2"/>
    <row r="1547" ht="14.25" hidden="1" customHeight="1" x14ac:dyDescent="0.2"/>
    <row r="1548" ht="14.25" hidden="1" customHeight="1" x14ac:dyDescent="0.2"/>
    <row r="1549" ht="14.25" hidden="1" customHeight="1" x14ac:dyDescent="0.2"/>
    <row r="1550" ht="14.25" hidden="1" customHeight="1" x14ac:dyDescent="0.2"/>
    <row r="1551" ht="14.25" hidden="1" customHeight="1" x14ac:dyDescent="0.2"/>
    <row r="1552" ht="14.25" hidden="1" customHeight="1" x14ac:dyDescent="0.2"/>
    <row r="1553" ht="14.25" hidden="1" customHeight="1" x14ac:dyDescent="0.2"/>
    <row r="1554" ht="14.25" hidden="1" customHeight="1" x14ac:dyDescent="0.2"/>
    <row r="1555" ht="14.25" hidden="1" customHeight="1" x14ac:dyDescent="0.2"/>
    <row r="1556" ht="14.25" hidden="1" customHeight="1" x14ac:dyDescent="0.2"/>
    <row r="1557" ht="14.25" hidden="1" customHeight="1" x14ac:dyDescent="0.2"/>
    <row r="1558" ht="14.25" hidden="1" customHeight="1" x14ac:dyDescent="0.2"/>
    <row r="1559" ht="14.25" hidden="1" customHeight="1" x14ac:dyDescent="0.2"/>
    <row r="1560" ht="14.25" hidden="1" customHeight="1" x14ac:dyDescent="0.2"/>
    <row r="1561" ht="14.25" hidden="1" customHeight="1" x14ac:dyDescent="0.2"/>
    <row r="1562" ht="14.25" hidden="1" customHeight="1" x14ac:dyDescent="0.2"/>
    <row r="1563" ht="14.25" hidden="1" customHeight="1" x14ac:dyDescent="0.2"/>
    <row r="1564" ht="14.25" hidden="1" customHeight="1" x14ac:dyDescent="0.2"/>
    <row r="1565" ht="14.25" hidden="1" customHeight="1" x14ac:dyDescent="0.2"/>
    <row r="1566" ht="14.25" hidden="1" customHeight="1" x14ac:dyDescent="0.2"/>
    <row r="1567" ht="14.25" hidden="1" customHeight="1" x14ac:dyDescent="0.2"/>
    <row r="1568" ht="14.25" hidden="1" customHeight="1" x14ac:dyDescent="0.2"/>
    <row r="1569" ht="14.25" hidden="1" customHeight="1" x14ac:dyDescent="0.2"/>
    <row r="1570" ht="14.25" hidden="1" customHeight="1" x14ac:dyDescent="0.2"/>
    <row r="1571" ht="14.25" hidden="1" customHeight="1" x14ac:dyDescent="0.2"/>
    <row r="1572" ht="14.25" hidden="1" customHeight="1" x14ac:dyDescent="0.2"/>
    <row r="1573" ht="14.25" hidden="1" customHeight="1" x14ac:dyDescent="0.2"/>
    <row r="1574" ht="14.25" hidden="1" customHeight="1" x14ac:dyDescent="0.2"/>
    <row r="1575" ht="14.25" hidden="1" customHeight="1" x14ac:dyDescent="0.2"/>
    <row r="1576" ht="14.25" hidden="1" customHeight="1" x14ac:dyDescent="0.2"/>
    <row r="1577" ht="14.25" hidden="1" customHeight="1" x14ac:dyDescent="0.2"/>
    <row r="1578" ht="14.25" hidden="1" customHeight="1" x14ac:dyDescent="0.2"/>
    <row r="1579" ht="14.25" hidden="1" customHeight="1" x14ac:dyDescent="0.2"/>
    <row r="1580" ht="14.25" hidden="1" customHeight="1" x14ac:dyDescent="0.2"/>
    <row r="1581" ht="14.25" hidden="1" customHeight="1" x14ac:dyDescent="0.2"/>
    <row r="1582" ht="14.25" hidden="1" customHeight="1" x14ac:dyDescent="0.2"/>
    <row r="1583" ht="14.25" hidden="1" customHeight="1" x14ac:dyDescent="0.2"/>
    <row r="1584" ht="14.25" hidden="1" customHeight="1" x14ac:dyDescent="0.2"/>
    <row r="1585" ht="14.25" hidden="1" customHeight="1" x14ac:dyDescent="0.2"/>
    <row r="1586" ht="14.25" hidden="1" customHeight="1" x14ac:dyDescent="0.2"/>
    <row r="1587" ht="14.25" hidden="1" customHeight="1" x14ac:dyDescent="0.2"/>
    <row r="1588" ht="14.25" hidden="1" customHeight="1" x14ac:dyDescent="0.2"/>
    <row r="1589" ht="14.25" hidden="1" customHeight="1" x14ac:dyDescent="0.2"/>
    <row r="1590" ht="14.25" hidden="1" customHeight="1" x14ac:dyDescent="0.2"/>
    <row r="1591" ht="14.25" hidden="1" customHeight="1" x14ac:dyDescent="0.2"/>
    <row r="1592" ht="14.25" hidden="1" customHeight="1" x14ac:dyDescent="0.2"/>
    <row r="1593" ht="14.25" hidden="1" customHeight="1" x14ac:dyDescent="0.2"/>
    <row r="1594" ht="14.25" hidden="1" customHeight="1" x14ac:dyDescent="0.2"/>
    <row r="1595" ht="14.25" hidden="1" customHeight="1" x14ac:dyDescent="0.2"/>
    <row r="1596" ht="14.25" hidden="1" customHeight="1" x14ac:dyDescent="0.2"/>
    <row r="1597" ht="14.25" hidden="1" customHeight="1" x14ac:dyDescent="0.2"/>
    <row r="1598" ht="14.25" hidden="1" customHeight="1" x14ac:dyDescent="0.2"/>
    <row r="1599" ht="14.25" hidden="1" customHeight="1" x14ac:dyDescent="0.2"/>
    <row r="1600" ht="14.25" hidden="1" customHeight="1" x14ac:dyDescent="0.2"/>
    <row r="1601" ht="14.25" hidden="1" customHeight="1" x14ac:dyDescent="0.2"/>
    <row r="1602" ht="14.25" hidden="1" customHeight="1" x14ac:dyDescent="0.2"/>
    <row r="1603" ht="14.25" hidden="1" customHeight="1" x14ac:dyDescent="0.2"/>
    <row r="1604" ht="14.25" hidden="1" customHeight="1" x14ac:dyDescent="0.2"/>
    <row r="1605" ht="14.25" hidden="1" customHeight="1" x14ac:dyDescent="0.2"/>
    <row r="1606" ht="14.25" hidden="1" customHeight="1" x14ac:dyDescent="0.2"/>
    <row r="1607" ht="14.25" hidden="1" customHeight="1" x14ac:dyDescent="0.2"/>
    <row r="1608" ht="14.25" hidden="1" customHeight="1" x14ac:dyDescent="0.2"/>
    <row r="1609" ht="14.25" hidden="1" customHeight="1" x14ac:dyDescent="0.2"/>
    <row r="1610" ht="14.25" hidden="1" customHeight="1" x14ac:dyDescent="0.2"/>
    <row r="1611" ht="14.25" hidden="1" customHeight="1" x14ac:dyDescent="0.2"/>
    <row r="1612" ht="14.25" hidden="1" customHeight="1" x14ac:dyDescent="0.2"/>
    <row r="1613" ht="14.25" hidden="1" customHeight="1" x14ac:dyDescent="0.2"/>
    <row r="1614" ht="14.25" hidden="1" customHeight="1" x14ac:dyDescent="0.2"/>
    <row r="1615" ht="14.25" hidden="1" customHeight="1" x14ac:dyDescent="0.2"/>
    <row r="1616" ht="14.25" hidden="1" customHeight="1" x14ac:dyDescent="0.2"/>
    <row r="1617" ht="14.25" hidden="1" customHeight="1" x14ac:dyDescent="0.2"/>
    <row r="1618" ht="14.25" hidden="1" customHeight="1" x14ac:dyDescent="0.2"/>
    <row r="1619" ht="14.25" hidden="1" customHeight="1" x14ac:dyDescent="0.2"/>
    <row r="1620" ht="14.25" hidden="1" customHeight="1" x14ac:dyDescent="0.2"/>
    <row r="1621" ht="14.25" hidden="1" customHeight="1" x14ac:dyDescent="0.2"/>
    <row r="1622" ht="14.25" hidden="1" customHeight="1" x14ac:dyDescent="0.2"/>
    <row r="1623" ht="14.25" hidden="1" customHeight="1" x14ac:dyDescent="0.2"/>
    <row r="1624" ht="14.25" hidden="1" customHeight="1" x14ac:dyDescent="0.2"/>
    <row r="1625" ht="14.25" hidden="1" customHeight="1" x14ac:dyDescent="0.2"/>
    <row r="1626" ht="14.25" hidden="1" customHeight="1" x14ac:dyDescent="0.2"/>
    <row r="1627" ht="14.25" hidden="1" customHeight="1" x14ac:dyDescent="0.2"/>
    <row r="1628" ht="14.25" hidden="1" customHeight="1" x14ac:dyDescent="0.2"/>
    <row r="1629" ht="14.25" hidden="1" customHeight="1" x14ac:dyDescent="0.2"/>
    <row r="1630" ht="14.25" hidden="1" customHeight="1" x14ac:dyDescent="0.2"/>
    <row r="1631" ht="14.25" hidden="1" customHeight="1" x14ac:dyDescent="0.2"/>
    <row r="1632" ht="14.25" hidden="1" customHeight="1" x14ac:dyDescent="0.2"/>
    <row r="1633" ht="14.25" hidden="1" customHeight="1" x14ac:dyDescent="0.2"/>
    <row r="1634" ht="14.25" hidden="1" customHeight="1" x14ac:dyDescent="0.2"/>
    <row r="1635" ht="14.25" hidden="1" customHeight="1" x14ac:dyDescent="0.2"/>
    <row r="1636" ht="14.25" hidden="1" customHeight="1" x14ac:dyDescent="0.2"/>
    <row r="1637" ht="14.25" hidden="1" customHeight="1" x14ac:dyDescent="0.2"/>
    <row r="1638" ht="14.25" hidden="1" customHeight="1" x14ac:dyDescent="0.2"/>
    <row r="1639" ht="14.25" hidden="1" customHeight="1" x14ac:dyDescent="0.2"/>
    <row r="1640" ht="14.25" hidden="1" customHeight="1" x14ac:dyDescent="0.2"/>
    <row r="1641" ht="14.25" hidden="1" customHeight="1" x14ac:dyDescent="0.2"/>
    <row r="1642" ht="14.25" hidden="1" customHeight="1" x14ac:dyDescent="0.2"/>
    <row r="1643" ht="14.25" hidden="1" customHeight="1" x14ac:dyDescent="0.2"/>
    <row r="1644" ht="14.25" hidden="1" customHeight="1" x14ac:dyDescent="0.2"/>
    <row r="1645" ht="14.25" hidden="1" customHeight="1" x14ac:dyDescent="0.2"/>
    <row r="1646" ht="14.25" hidden="1" customHeight="1" x14ac:dyDescent="0.2"/>
    <row r="1647" ht="14.25" hidden="1" customHeight="1" x14ac:dyDescent="0.2"/>
    <row r="1648" ht="14.25" hidden="1" customHeight="1" x14ac:dyDescent="0.2"/>
    <row r="1649" ht="14.25" hidden="1" customHeight="1" x14ac:dyDescent="0.2"/>
    <row r="1650" ht="14.25" hidden="1" customHeight="1" x14ac:dyDescent="0.2"/>
    <row r="1651" ht="14.25" hidden="1" customHeight="1" x14ac:dyDescent="0.2"/>
    <row r="1652" ht="14.25" hidden="1" customHeight="1" x14ac:dyDescent="0.2"/>
    <row r="1653" ht="14.25" hidden="1" customHeight="1" x14ac:dyDescent="0.2"/>
    <row r="1654" ht="14.25" hidden="1" customHeight="1" x14ac:dyDescent="0.2"/>
    <row r="1655" ht="14.25" hidden="1" customHeight="1" x14ac:dyDescent="0.2"/>
    <row r="1656" ht="14.25" hidden="1" customHeight="1" x14ac:dyDescent="0.2"/>
    <row r="1657" ht="14.25" hidden="1" customHeight="1" x14ac:dyDescent="0.2"/>
    <row r="1658" ht="14.25" hidden="1" customHeight="1" x14ac:dyDescent="0.2"/>
    <row r="1659" ht="14.25" hidden="1" customHeight="1" x14ac:dyDescent="0.2"/>
    <row r="1660" ht="14.25" hidden="1" customHeight="1" x14ac:dyDescent="0.2"/>
    <row r="1661" ht="14.25" hidden="1" customHeight="1" x14ac:dyDescent="0.2"/>
    <row r="1662" ht="14.25" hidden="1" customHeight="1" x14ac:dyDescent="0.2"/>
    <row r="1663" ht="14.25" hidden="1" customHeight="1" x14ac:dyDescent="0.2"/>
    <row r="1664" ht="14.25" hidden="1" customHeight="1" x14ac:dyDescent="0.2"/>
    <row r="1665" ht="14.25" hidden="1" customHeight="1" x14ac:dyDescent="0.2"/>
    <row r="1666" ht="14.25" hidden="1" customHeight="1" x14ac:dyDescent="0.2"/>
    <row r="1667" ht="14.25" hidden="1" customHeight="1" x14ac:dyDescent="0.2"/>
    <row r="1668" ht="14.25" hidden="1" customHeight="1" x14ac:dyDescent="0.2"/>
    <row r="1669" ht="14.25" hidden="1" customHeight="1" x14ac:dyDescent="0.2"/>
    <row r="1670" ht="14.25" hidden="1" customHeight="1" x14ac:dyDescent="0.2"/>
    <row r="1671" ht="14.25" hidden="1" customHeight="1" x14ac:dyDescent="0.2"/>
    <row r="1672" ht="14.25" hidden="1" customHeight="1" x14ac:dyDescent="0.2"/>
    <row r="1673" ht="14.25" hidden="1" customHeight="1" x14ac:dyDescent="0.2"/>
    <row r="1674" ht="14.25" hidden="1" customHeight="1" x14ac:dyDescent="0.2"/>
    <row r="1675" ht="14.25" hidden="1" customHeight="1" x14ac:dyDescent="0.2"/>
    <row r="1676" ht="14.25" hidden="1" customHeight="1" x14ac:dyDescent="0.2"/>
    <row r="1677" ht="14.25" hidden="1" customHeight="1" x14ac:dyDescent="0.2"/>
    <row r="1678" ht="14.25" hidden="1" customHeight="1" x14ac:dyDescent="0.2"/>
    <row r="1679" ht="14.25" hidden="1" customHeight="1" x14ac:dyDescent="0.2"/>
    <row r="1680" ht="14.25" hidden="1" customHeight="1" x14ac:dyDescent="0.2"/>
    <row r="1681" ht="14.25" hidden="1" customHeight="1" x14ac:dyDescent="0.2"/>
    <row r="1682" ht="14.25" hidden="1" customHeight="1" x14ac:dyDescent="0.2"/>
    <row r="1683" ht="14.25" hidden="1" customHeight="1" x14ac:dyDescent="0.2"/>
    <row r="1684" ht="14.25" hidden="1" customHeight="1" x14ac:dyDescent="0.2"/>
    <row r="1685" ht="14.25" hidden="1" customHeight="1" x14ac:dyDescent="0.2"/>
    <row r="1686" ht="14.25" hidden="1" customHeight="1" x14ac:dyDescent="0.2"/>
    <row r="1687" ht="14.25" hidden="1" customHeight="1" x14ac:dyDescent="0.2"/>
    <row r="1688" ht="14.25" hidden="1" customHeight="1" x14ac:dyDescent="0.2"/>
    <row r="1689" ht="14.25" hidden="1" customHeight="1" x14ac:dyDescent="0.2"/>
    <row r="1690" ht="14.25" hidden="1" customHeight="1" x14ac:dyDescent="0.2"/>
    <row r="1691" ht="14.25" hidden="1" customHeight="1" x14ac:dyDescent="0.2"/>
    <row r="1692" ht="14.25" hidden="1" customHeight="1" x14ac:dyDescent="0.2"/>
    <row r="1693" ht="14.25" hidden="1" customHeight="1" x14ac:dyDescent="0.2"/>
    <row r="1694" ht="14.25" hidden="1" customHeight="1" x14ac:dyDescent="0.2"/>
    <row r="1695" ht="14.25" hidden="1" customHeight="1" x14ac:dyDescent="0.2"/>
    <row r="1696" ht="14.25" hidden="1" customHeight="1" x14ac:dyDescent="0.2"/>
    <row r="1697" ht="14.25" hidden="1" customHeight="1" x14ac:dyDescent="0.2"/>
    <row r="1698" ht="14.25" hidden="1" customHeight="1" x14ac:dyDescent="0.2"/>
    <row r="1699" ht="14.25" hidden="1" customHeight="1" x14ac:dyDescent="0.2"/>
    <row r="1700" ht="14.25" hidden="1" customHeight="1" x14ac:dyDescent="0.2"/>
    <row r="1701" ht="14.25" hidden="1" customHeight="1" x14ac:dyDescent="0.2"/>
    <row r="1702" ht="14.25" hidden="1" customHeight="1" x14ac:dyDescent="0.2"/>
    <row r="1703" ht="14.25" hidden="1" customHeight="1" x14ac:dyDescent="0.2"/>
    <row r="1704" ht="14.25" hidden="1" customHeight="1" x14ac:dyDescent="0.2"/>
    <row r="1705" ht="14.25" hidden="1" customHeight="1" x14ac:dyDescent="0.2"/>
    <row r="1706" ht="14.25" hidden="1" customHeight="1" x14ac:dyDescent="0.2"/>
    <row r="1707" ht="14.25" hidden="1" customHeight="1" x14ac:dyDescent="0.2"/>
    <row r="1708" ht="14.25" hidden="1" customHeight="1" x14ac:dyDescent="0.2"/>
    <row r="1709" ht="14.25" hidden="1" customHeight="1" x14ac:dyDescent="0.2"/>
    <row r="1710" ht="14.25" hidden="1" customHeight="1" x14ac:dyDescent="0.2"/>
    <row r="1711" ht="14.25" hidden="1" customHeight="1" x14ac:dyDescent="0.2"/>
    <row r="1712" ht="14.25" hidden="1" customHeight="1" x14ac:dyDescent="0.2"/>
    <row r="1713" ht="14.25" hidden="1" customHeight="1" x14ac:dyDescent="0.2"/>
    <row r="1714" ht="14.25" hidden="1" customHeight="1" x14ac:dyDescent="0.2"/>
    <row r="1715" ht="14.25" hidden="1" customHeight="1" x14ac:dyDescent="0.2"/>
    <row r="1716" ht="14.25" hidden="1" customHeight="1" x14ac:dyDescent="0.2"/>
    <row r="1717" ht="14.25" hidden="1" customHeight="1" x14ac:dyDescent="0.2"/>
    <row r="1718" ht="14.25" hidden="1" customHeight="1" x14ac:dyDescent="0.2"/>
    <row r="1719" ht="14.25" hidden="1" customHeight="1" x14ac:dyDescent="0.2"/>
    <row r="1720" ht="14.25" hidden="1" customHeight="1" x14ac:dyDescent="0.2"/>
    <row r="1721" ht="14.25" hidden="1" customHeight="1" x14ac:dyDescent="0.2"/>
    <row r="1722" ht="14.25" hidden="1" customHeight="1" x14ac:dyDescent="0.2"/>
    <row r="1723" ht="14.25" hidden="1" customHeight="1" x14ac:dyDescent="0.2"/>
    <row r="1724" ht="14.25" hidden="1" customHeight="1" x14ac:dyDescent="0.2"/>
    <row r="1725" ht="14.25" hidden="1" customHeight="1" x14ac:dyDescent="0.2"/>
    <row r="1726" ht="14.25" hidden="1" customHeight="1" x14ac:dyDescent="0.2"/>
    <row r="1727" ht="14.25" hidden="1" customHeight="1" x14ac:dyDescent="0.2"/>
    <row r="1728" ht="14.25" hidden="1" customHeight="1" x14ac:dyDescent="0.2"/>
    <row r="1729" ht="14.25" hidden="1" customHeight="1" x14ac:dyDescent="0.2"/>
    <row r="1730" ht="14.25" hidden="1" customHeight="1" x14ac:dyDescent="0.2"/>
    <row r="1731" ht="14.25" hidden="1" customHeight="1" x14ac:dyDescent="0.2"/>
    <row r="1732" ht="14.25" hidden="1" customHeight="1" x14ac:dyDescent="0.2"/>
    <row r="1733" ht="14.25" hidden="1" customHeight="1" x14ac:dyDescent="0.2"/>
    <row r="1734" ht="14.25" hidden="1" customHeight="1" x14ac:dyDescent="0.2"/>
    <row r="1735" ht="14.25" hidden="1" customHeight="1" x14ac:dyDescent="0.2"/>
    <row r="1736" ht="14.25" hidden="1" customHeight="1" x14ac:dyDescent="0.2"/>
    <row r="1737" ht="14.25" hidden="1" customHeight="1" x14ac:dyDescent="0.2"/>
    <row r="1738" ht="14.25" hidden="1" customHeight="1" x14ac:dyDescent="0.2"/>
    <row r="1739" ht="14.25" hidden="1" customHeight="1" x14ac:dyDescent="0.2"/>
    <row r="1740" ht="14.25" hidden="1" customHeight="1" x14ac:dyDescent="0.2"/>
    <row r="1741" ht="14.25" hidden="1" customHeight="1" x14ac:dyDescent="0.2"/>
    <row r="1742" ht="14.25" hidden="1" customHeight="1" x14ac:dyDescent="0.2"/>
    <row r="1743" ht="14.25" hidden="1" customHeight="1" x14ac:dyDescent="0.2"/>
    <row r="1744" ht="14.25" hidden="1" customHeight="1" x14ac:dyDescent="0.2"/>
    <row r="1745" ht="14.25" hidden="1" customHeight="1" x14ac:dyDescent="0.2"/>
    <row r="1746" ht="14.25" hidden="1" customHeight="1" x14ac:dyDescent="0.2"/>
    <row r="1747" ht="14.25" hidden="1" customHeight="1" x14ac:dyDescent="0.2"/>
    <row r="1748" ht="14.25" hidden="1" customHeight="1" x14ac:dyDescent="0.2"/>
    <row r="1749" ht="14.25" hidden="1" customHeight="1" x14ac:dyDescent="0.2"/>
    <row r="1750" ht="14.25" hidden="1" customHeight="1" x14ac:dyDescent="0.2"/>
    <row r="1751" ht="14.25" hidden="1" customHeight="1" x14ac:dyDescent="0.2"/>
    <row r="1752" ht="14.25" hidden="1" customHeight="1" x14ac:dyDescent="0.2"/>
    <row r="1753" ht="14.25" hidden="1" customHeight="1" x14ac:dyDescent="0.2"/>
    <row r="1754" ht="14.25" hidden="1" customHeight="1" x14ac:dyDescent="0.2"/>
    <row r="1755" ht="14.25" hidden="1" customHeight="1" x14ac:dyDescent="0.2"/>
    <row r="1756" ht="14.25" hidden="1" customHeight="1" x14ac:dyDescent="0.2"/>
    <row r="1757" ht="14.25" hidden="1" customHeight="1" x14ac:dyDescent="0.2"/>
    <row r="1758" ht="14.25" hidden="1" customHeight="1" x14ac:dyDescent="0.2"/>
    <row r="1759" ht="14.25" hidden="1" customHeight="1" x14ac:dyDescent="0.2"/>
    <row r="1760" ht="14.25" hidden="1" customHeight="1" x14ac:dyDescent="0.2"/>
    <row r="1761" ht="14.25" hidden="1" customHeight="1" x14ac:dyDescent="0.2"/>
    <row r="1762" ht="14.25" hidden="1" customHeight="1" x14ac:dyDescent="0.2"/>
    <row r="1763" ht="14.25" hidden="1" customHeight="1" x14ac:dyDescent="0.2"/>
    <row r="1764" ht="14.25" hidden="1" customHeight="1" x14ac:dyDescent="0.2"/>
    <row r="1765" ht="14.25" hidden="1" customHeight="1" x14ac:dyDescent="0.2"/>
    <row r="1766" ht="14.25" hidden="1" customHeight="1" x14ac:dyDescent="0.2"/>
    <row r="1767" ht="14.25" hidden="1" customHeight="1" x14ac:dyDescent="0.2"/>
    <row r="1768" ht="14.25" hidden="1" customHeight="1" x14ac:dyDescent="0.2"/>
    <row r="1769" ht="14.25" hidden="1" customHeight="1" x14ac:dyDescent="0.2"/>
    <row r="1770" ht="14.25" hidden="1" customHeight="1" x14ac:dyDescent="0.2"/>
    <row r="1771" ht="14.25" hidden="1" customHeight="1" x14ac:dyDescent="0.2"/>
    <row r="1772" ht="14.25" hidden="1" customHeight="1" x14ac:dyDescent="0.2"/>
    <row r="1773" ht="14.25" hidden="1" customHeight="1" x14ac:dyDescent="0.2"/>
    <row r="1774" ht="14.25" hidden="1" customHeight="1" x14ac:dyDescent="0.2"/>
    <row r="1775" ht="14.25" hidden="1" customHeight="1" x14ac:dyDescent="0.2"/>
    <row r="1776" ht="14.25" hidden="1" customHeight="1" x14ac:dyDescent="0.2"/>
    <row r="1777" ht="14.25" hidden="1" customHeight="1" x14ac:dyDescent="0.2"/>
    <row r="1778" ht="14.25" hidden="1" customHeight="1" x14ac:dyDescent="0.2"/>
    <row r="1779" ht="14.25" hidden="1" customHeight="1" x14ac:dyDescent="0.2"/>
    <row r="1780" ht="14.25" hidden="1" customHeight="1" x14ac:dyDescent="0.2"/>
    <row r="1781" ht="14.25" hidden="1" customHeight="1" x14ac:dyDescent="0.2"/>
    <row r="1782" ht="14.25" hidden="1" customHeight="1" x14ac:dyDescent="0.2"/>
    <row r="1783" ht="14.25" hidden="1" customHeight="1" x14ac:dyDescent="0.2"/>
    <row r="1784" ht="14.25" hidden="1" customHeight="1" x14ac:dyDescent="0.2"/>
    <row r="1785" ht="14.25" hidden="1" customHeight="1" x14ac:dyDescent="0.2"/>
    <row r="1786" ht="14.25" hidden="1" customHeight="1" x14ac:dyDescent="0.2"/>
    <row r="1787" ht="14.25" hidden="1" customHeight="1" x14ac:dyDescent="0.2"/>
    <row r="1788" ht="14.25" hidden="1" customHeight="1" x14ac:dyDescent="0.2"/>
    <row r="1789" ht="14.25" hidden="1" customHeight="1" x14ac:dyDescent="0.2"/>
    <row r="1790" ht="14.25" hidden="1" customHeight="1" x14ac:dyDescent="0.2"/>
    <row r="1791" ht="14.25" hidden="1" customHeight="1" x14ac:dyDescent="0.2"/>
    <row r="1792" ht="14.25" hidden="1" customHeight="1" x14ac:dyDescent="0.2"/>
    <row r="1793" ht="14.25" hidden="1" customHeight="1" x14ac:dyDescent="0.2"/>
    <row r="1794" ht="14.25" hidden="1" customHeight="1" x14ac:dyDescent="0.2"/>
    <row r="1795" ht="14.25" hidden="1" customHeight="1" x14ac:dyDescent="0.2"/>
    <row r="1796" ht="14.25" hidden="1" customHeight="1" x14ac:dyDescent="0.2"/>
    <row r="1797" ht="14.25" hidden="1" customHeight="1" x14ac:dyDescent="0.2"/>
    <row r="1798" ht="14.25" hidden="1" customHeight="1" x14ac:dyDescent="0.2"/>
    <row r="1799" ht="14.25" hidden="1" customHeight="1" x14ac:dyDescent="0.2"/>
    <row r="1800" ht="14.25" hidden="1" customHeight="1" x14ac:dyDescent="0.2"/>
    <row r="1801" ht="14.25" hidden="1" customHeight="1" x14ac:dyDescent="0.2"/>
    <row r="1802" ht="14.25" hidden="1" customHeight="1" x14ac:dyDescent="0.2"/>
    <row r="1803" ht="14.25" hidden="1" customHeight="1" x14ac:dyDescent="0.2"/>
    <row r="1804" ht="14.25" hidden="1" customHeight="1" x14ac:dyDescent="0.2"/>
    <row r="1805" ht="14.25" hidden="1" customHeight="1" x14ac:dyDescent="0.2"/>
    <row r="1806" ht="14.25" hidden="1" customHeight="1" x14ac:dyDescent="0.2"/>
    <row r="1807" ht="14.25" hidden="1" customHeight="1" x14ac:dyDescent="0.2"/>
    <row r="1808" ht="14.25" hidden="1" customHeight="1" x14ac:dyDescent="0.2"/>
    <row r="1809" ht="14.25" hidden="1" customHeight="1" x14ac:dyDescent="0.2"/>
    <row r="1810" ht="14.25" hidden="1" customHeight="1" x14ac:dyDescent="0.2"/>
    <row r="1811" ht="14.25" hidden="1" customHeight="1" x14ac:dyDescent="0.2"/>
    <row r="1812" ht="14.25" hidden="1" customHeight="1" x14ac:dyDescent="0.2"/>
    <row r="1813" ht="14.25" hidden="1" customHeight="1" x14ac:dyDescent="0.2"/>
    <row r="1814" ht="14.25" hidden="1" customHeight="1" x14ac:dyDescent="0.2"/>
    <row r="1815" ht="14.25" hidden="1" customHeight="1" x14ac:dyDescent="0.2"/>
    <row r="1816" ht="14.25" hidden="1" customHeight="1" x14ac:dyDescent="0.2"/>
    <row r="1817" ht="14.25" hidden="1" customHeight="1" x14ac:dyDescent="0.2"/>
    <row r="1818" ht="14.25" hidden="1" customHeight="1" x14ac:dyDescent="0.2"/>
    <row r="1819" ht="14.25" hidden="1" customHeight="1" x14ac:dyDescent="0.2"/>
    <row r="1820" ht="14.25" hidden="1" customHeight="1" x14ac:dyDescent="0.2"/>
    <row r="1821" ht="14.25" hidden="1" customHeight="1" x14ac:dyDescent="0.2"/>
    <row r="1822" ht="14.25" hidden="1" customHeight="1" x14ac:dyDescent="0.2"/>
    <row r="1823" ht="14.25" hidden="1" customHeight="1" x14ac:dyDescent="0.2"/>
    <row r="1824" ht="14.25" hidden="1" customHeight="1" x14ac:dyDescent="0.2"/>
    <row r="1825" ht="14.25" hidden="1" customHeight="1" x14ac:dyDescent="0.2"/>
    <row r="1826" ht="14.25" hidden="1" customHeight="1" x14ac:dyDescent="0.2"/>
    <row r="1827" ht="14.25" hidden="1" customHeight="1" x14ac:dyDescent="0.2"/>
    <row r="1828" ht="14.25" hidden="1" customHeight="1" x14ac:dyDescent="0.2"/>
    <row r="1829" ht="14.25" hidden="1" customHeight="1" x14ac:dyDescent="0.2"/>
    <row r="1830" ht="14.25" hidden="1" customHeight="1" x14ac:dyDescent="0.2"/>
    <row r="1831" ht="14.25" hidden="1" customHeight="1" x14ac:dyDescent="0.2"/>
    <row r="1832" ht="14.25" hidden="1" customHeight="1" x14ac:dyDescent="0.2"/>
    <row r="1833" ht="14.25" hidden="1" customHeight="1" x14ac:dyDescent="0.2"/>
    <row r="1834" ht="14.25" hidden="1" customHeight="1" x14ac:dyDescent="0.2"/>
    <row r="1835" ht="14.25" hidden="1" customHeight="1" x14ac:dyDescent="0.2"/>
    <row r="1836" ht="14.25" hidden="1" customHeight="1" x14ac:dyDescent="0.2"/>
    <row r="1837" ht="14.25" hidden="1" customHeight="1" x14ac:dyDescent="0.2"/>
    <row r="1838" ht="14.25" hidden="1" customHeight="1" x14ac:dyDescent="0.2"/>
    <row r="1839" ht="14.25" hidden="1" customHeight="1" x14ac:dyDescent="0.2"/>
    <row r="1840" ht="14.25" hidden="1" customHeight="1" x14ac:dyDescent="0.2"/>
    <row r="1841" ht="14.25" hidden="1" customHeight="1" x14ac:dyDescent="0.2"/>
    <row r="1842" ht="14.25" hidden="1" customHeight="1" x14ac:dyDescent="0.2"/>
    <row r="1843" ht="14.25" hidden="1" customHeight="1" x14ac:dyDescent="0.2"/>
    <row r="1844" ht="14.25" hidden="1" customHeight="1" x14ac:dyDescent="0.2"/>
    <row r="1845" ht="14.25" hidden="1" customHeight="1" x14ac:dyDescent="0.2"/>
    <row r="1846" ht="14.25" hidden="1" customHeight="1" x14ac:dyDescent="0.2"/>
    <row r="1847" ht="14.25" hidden="1" customHeight="1" x14ac:dyDescent="0.2"/>
    <row r="1848" ht="14.25" hidden="1" customHeight="1" x14ac:dyDescent="0.2"/>
    <row r="1849" ht="14.25" hidden="1" customHeight="1" x14ac:dyDescent="0.2"/>
    <row r="1850" ht="14.25" hidden="1" customHeight="1" x14ac:dyDescent="0.2"/>
    <row r="1851" ht="14.25" hidden="1" customHeight="1" x14ac:dyDescent="0.2"/>
    <row r="1852" ht="14.25" hidden="1" customHeight="1" x14ac:dyDescent="0.2"/>
    <row r="1853" ht="14.25" hidden="1" customHeight="1" x14ac:dyDescent="0.2"/>
    <row r="1854" ht="14.25" hidden="1" customHeight="1" x14ac:dyDescent="0.2"/>
    <row r="1855" ht="14.25" hidden="1" customHeight="1" x14ac:dyDescent="0.2"/>
    <row r="1856" ht="14.25" hidden="1" customHeight="1" x14ac:dyDescent="0.2"/>
    <row r="1857" ht="14.25" hidden="1" customHeight="1" x14ac:dyDescent="0.2"/>
    <row r="1858" ht="14.25" hidden="1" customHeight="1" x14ac:dyDescent="0.2"/>
    <row r="1859" ht="14.25" hidden="1" customHeight="1" x14ac:dyDescent="0.2"/>
    <row r="1860" ht="14.25" hidden="1" customHeight="1" x14ac:dyDescent="0.2"/>
    <row r="1861" ht="14.25" hidden="1" customHeight="1" x14ac:dyDescent="0.2"/>
    <row r="1862" ht="14.25" hidden="1" customHeight="1" x14ac:dyDescent="0.2"/>
    <row r="1863" ht="14.25" hidden="1" customHeight="1" x14ac:dyDescent="0.2"/>
    <row r="1864" ht="14.25" hidden="1" customHeight="1" x14ac:dyDescent="0.2"/>
    <row r="1865" ht="14.25" hidden="1" customHeight="1" x14ac:dyDescent="0.2"/>
    <row r="1866" ht="14.25" hidden="1" customHeight="1" x14ac:dyDescent="0.2"/>
    <row r="1867" ht="14.25" hidden="1" customHeight="1" x14ac:dyDescent="0.2"/>
    <row r="1868" ht="14.25" hidden="1" customHeight="1" x14ac:dyDescent="0.2"/>
    <row r="1869" ht="14.25" hidden="1" customHeight="1" x14ac:dyDescent="0.2"/>
    <row r="1870" ht="14.25" hidden="1" customHeight="1" x14ac:dyDescent="0.2"/>
    <row r="1871" ht="14.25" hidden="1" customHeight="1" x14ac:dyDescent="0.2"/>
    <row r="1872" ht="14.25" hidden="1" customHeight="1" x14ac:dyDescent="0.2"/>
    <row r="1873" ht="14.25" hidden="1" customHeight="1" x14ac:dyDescent="0.2"/>
    <row r="1874" ht="14.25" hidden="1" customHeight="1" x14ac:dyDescent="0.2"/>
    <row r="1875" ht="14.25" hidden="1" customHeight="1" x14ac:dyDescent="0.2"/>
    <row r="1876" ht="14.25" hidden="1" customHeight="1" x14ac:dyDescent="0.2"/>
    <row r="1877" ht="14.25" hidden="1" customHeight="1" x14ac:dyDescent="0.2"/>
    <row r="1878" ht="14.25" hidden="1" customHeight="1" x14ac:dyDescent="0.2"/>
    <row r="1879" ht="14.25" hidden="1" customHeight="1" x14ac:dyDescent="0.2"/>
    <row r="1880" ht="14.25" hidden="1" customHeight="1" x14ac:dyDescent="0.2"/>
    <row r="1881" ht="14.25" hidden="1" customHeight="1" x14ac:dyDescent="0.2"/>
    <row r="1882" ht="14.25" hidden="1" customHeight="1" x14ac:dyDescent="0.2"/>
    <row r="1883" ht="14.25" hidden="1" customHeight="1" x14ac:dyDescent="0.2"/>
    <row r="1884" ht="14.25" hidden="1" customHeight="1" x14ac:dyDescent="0.2"/>
    <row r="1885" ht="14.25" hidden="1" customHeight="1" x14ac:dyDescent="0.2"/>
    <row r="1886" ht="14.25" hidden="1" customHeight="1" x14ac:dyDescent="0.2"/>
    <row r="1887" ht="14.25" hidden="1" customHeight="1" x14ac:dyDescent="0.2"/>
    <row r="1888" ht="14.25" hidden="1" customHeight="1" x14ac:dyDescent="0.2"/>
    <row r="1889" ht="14.25" hidden="1" customHeight="1" x14ac:dyDescent="0.2"/>
    <row r="1890" ht="14.25" hidden="1" customHeight="1" x14ac:dyDescent="0.2"/>
    <row r="1891" ht="14.25" hidden="1" customHeight="1" x14ac:dyDescent="0.2"/>
    <row r="1892" ht="14.25" hidden="1" customHeight="1" x14ac:dyDescent="0.2"/>
    <row r="1893" ht="14.25" hidden="1" customHeight="1" x14ac:dyDescent="0.2"/>
    <row r="1894" ht="14.25" hidden="1" customHeight="1" x14ac:dyDescent="0.2"/>
    <row r="1895" ht="14.25" hidden="1" customHeight="1" x14ac:dyDescent="0.2"/>
    <row r="1896" ht="14.25" hidden="1" customHeight="1" x14ac:dyDescent="0.2"/>
    <row r="1897" ht="14.25" hidden="1" customHeight="1" x14ac:dyDescent="0.2"/>
    <row r="1898" ht="14.25" hidden="1" customHeight="1" x14ac:dyDescent="0.2"/>
    <row r="1899" ht="14.25" hidden="1" customHeight="1" x14ac:dyDescent="0.2"/>
    <row r="1900" ht="14.25" hidden="1" customHeight="1" x14ac:dyDescent="0.2"/>
    <row r="1901" ht="14.25" hidden="1" customHeight="1" x14ac:dyDescent="0.2"/>
    <row r="1902" ht="14.25" hidden="1" customHeight="1" x14ac:dyDescent="0.2"/>
    <row r="1903" ht="14.25" hidden="1" customHeight="1" x14ac:dyDescent="0.2"/>
    <row r="1904" ht="14.25" hidden="1" customHeight="1" x14ac:dyDescent="0.2"/>
    <row r="1905" ht="14.25" hidden="1" customHeight="1" x14ac:dyDescent="0.2"/>
    <row r="1906" ht="14.25" hidden="1" customHeight="1" x14ac:dyDescent="0.2"/>
    <row r="1907" ht="14.25" hidden="1" customHeight="1" x14ac:dyDescent="0.2"/>
    <row r="1908" ht="14.25" hidden="1" customHeight="1" x14ac:dyDescent="0.2"/>
    <row r="1909" ht="14.25" hidden="1" customHeight="1" x14ac:dyDescent="0.2"/>
    <row r="1910" ht="14.25" hidden="1" customHeight="1" x14ac:dyDescent="0.2"/>
    <row r="1911" ht="14.25" hidden="1" customHeight="1" x14ac:dyDescent="0.2"/>
    <row r="1912" ht="14.25" hidden="1" customHeight="1" x14ac:dyDescent="0.2"/>
    <row r="1913" ht="14.25" hidden="1" customHeight="1" x14ac:dyDescent="0.2"/>
    <row r="1914" ht="14.25" hidden="1" customHeight="1" x14ac:dyDescent="0.2"/>
    <row r="1915" ht="14.25" hidden="1" customHeight="1" x14ac:dyDescent="0.2"/>
    <row r="1916" ht="14.25" hidden="1" customHeight="1" x14ac:dyDescent="0.2"/>
    <row r="1917" ht="14.25" hidden="1" customHeight="1" x14ac:dyDescent="0.2"/>
    <row r="1918" ht="14.25" hidden="1" customHeight="1" x14ac:dyDescent="0.2"/>
    <row r="1919" ht="14.25" hidden="1" customHeight="1" x14ac:dyDescent="0.2"/>
    <row r="1920" ht="14.25" hidden="1" customHeight="1" x14ac:dyDescent="0.2"/>
    <row r="1921" ht="14.25" hidden="1" customHeight="1" x14ac:dyDescent="0.2"/>
    <row r="1922" ht="14.25" hidden="1" customHeight="1" x14ac:dyDescent="0.2"/>
    <row r="1923" ht="14.25" hidden="1" customHeight="1" x14ac:dyDescent="0.2"/>
    <row r="1924" ht="14.25" hidden="1" customHeight="1" x14ac:dyDescent="0.2"/>
    <row r="1925" ht="14.25" hidden="1" customHeight="1" x14ac:dyDescent="0.2"/>
    <row r="1926" ht="14.25" hidden="1" customHeight="1" x14ac:dyDescent="0.2"/>
    <row r="1927" ht="14.25" hidden="1" customHeight="1" x14ac:dyDescent="0.2"/>
    <row r="1928" ht="14.25" hidden="1" customHeight="1" x14ac:dyDescent="0.2"/>
    <row r="1929" ht="14.25" hidden="1" customHeight="1" x14ac:dyDescent="0.2"/>
    <row r="1930" ht="14.25" hidden="1" customHeight="1" x14ac:dyDescent="0.2"/>
    <row r="1931" ht="14.25" hidden="1" customHeight="1" x14ac:dyDescent="0.2"/>
    <row r="1932" ht="14.25" hidden="1" customHeight="1" x14ac:dyDescent="0.2"/>
    <row r="1933" ht="14.25" hidden="1" customHeight="1" x14ac:dyDescent="0.2"/>
    <row r="1934" ht="14.25" hidden="1" customHeight="1" x14ac:dyDescent="0.2"/>
    <row r="1935" ht="14.25" hidden="1" customHeight="1" x14ac:dyDescent="0.2"/>
    <row r="1936" ht="14.25" hidden="1" customHeight="1" x14ac:dyDescent="0.2"/>
    <row r="1937" ht="14.25" hidden="1" customHeight="1" x14ac:dyDescent="0.2"/>
    <row r="1938" ht="14.25" hidden="1" customHeight="1" x14ac:dyDescent="0.2"/>
    <row r="1939" ht="14.25" hidden="1" customHeight="1" x14ac:dyDescent="0.2"/>
    <row r="1940" ht="14.25" hidden="1" customHeight="1" x14ac:dyDescent="0.2"/>
    <row r="1941" ht="14.25" hidden="1" customHeight="1" x14ac:dyDescent="0.2"/>
    <row r="1942" ht="14.25" hidden="1" customHeight="1" x14ac:dyDescent="0.2"/>
    <row r="1943" ht="14.25" hidden="1" customHeight="1" x14ac:dyDescent="0.2"/>
    <row r="1944" ht="14.25" hidden="1" customHeight="1" x14ac:dyDescent="0.2"/>
    <row r="1945" ht="14.25" hidden="1" customHeight="1" x14ac:dyDescent="0.2"/>
    <row r="1946" ht="14.25" hidden="1" customHeight="1" x14ac:dyDescent="0.2"/>
    <row r="1947" ht="14.25" hidden="1" customHeight="1" x14ac:dyDescent="0.2"/>
    <row r="1948" ht="14.25" hidden="1" customHeight="1" x14ac:dyDescent="0.2"/>
    <row r="1949" ht="14.25" hidden="1" customHeight="1" x14ac:dyDescent="0.2"/>
    <row r="1950" ht="14.25" hidden="1" customHeight="1" x14ac:dyDescent="0.2"/>
    <row r="1951" ht="14.25" hidden="1" customHeight="1" x14ac:dyDescent="0.2"/>
    <row r="1952" ht="14.25" hidden="1" customHeight="1" x14ac:dyDescent="0.2"/>
    <row r="1953" ht="14.25" hidden="1" customHeight="1" x14ac:dyDescent="0.2"/>
    <row r="1954" ht="14.25" hidden="1" customHeight="1" x14ac:dyDescent="0.2"/>
    <row r="1955" ht="14.25" hidden="1" customHeight="1" x14ac:dyDescent="0.2"/>
    <row r="1956" ht="14.25" hidden="1" customHeight="1" x14ac:dyDescent="0.2"/>
    <row r="1957" ht="14.25" hidden="1" customHeight="1" x14ac:dyDescent="0.2"/>
    <row r="1958" ht="14.25" hidden="1" customHeight="1" x14ac:dyDescent="0.2"/>
    <row r="1959" ht="14.25" hidden="1" customHeight="1" x14ac:dyDescent="0.2"/>
    <row r="1960" ht="14.25" hidden="1" customHeight="1" x14ac:dyDescent="0.2"/>
    <row r="1961" ht="14.25" hidden="1" customHeight="1" x14ac:dyDescent="0.2"/>
    <row r="1962" ht="14.25" hidden="1" customHeight="1" x14ac:dyDescent="0.2"/>
    <row r="1963" ht="14.25" hidden="1" customHeight="1" x14ac:dyDescent="0.2"/>
    <row r="1964" ht="14.25" hidden="1" customHeight="1" x14ac:dyDescent="0.2"/>
    <row r="1965" ht="14.25" hidden="1" customHeight="1" x14ac:dyDescent="0.2"/>
    <row r="1966" ht="14.25" hidden="1" customHeight="1" x14ac:dyDescent="0.2"/>
    <row r="1967" ht="14.25" hidden="1" customHeight="1" x14ac:dyDescent="0.2"/>
    <row r="1968" ht="14.25" hidden="1" customHeight="1" x14ac:dyDescent="0.2"/>
    <row r="1969" ht="14.25" hidden="1" customHeight="1" x14ac:dyDescent="0.2"/>
    <row r="1970" ht="14.25" hidden="1" customHeight="1" x14ac:dyDescent="0.2"/>
    <row r="1971" ht="14.25" hidden="1" customHeight="1" x14ac:dyDescent="0.2"/>
    <row r="1972" ht="14.25" hidden="1" customHeight="1" x14ac:dyDescent="0.2"/>
    <row r="1973" ht="14.25" hidden="1" customHeight="1" x14ac:dyDescent="0.2"/>
    <row r="1974" ht="14.25" hidden="1" customHeight="1" x14ac:dyDescent="0.2"/>
    <row r="1975" ht="14.25" hidden="1" customHeight="1" x14ac:dyDescent="0.2"/>
    <row r="1976" ht="14.25" hidden="1" customHeight="1" x14ac:dyDescent="0.2"/>
    <row r="1977" ht="14.25" hidden="1" customHeight="1" x14ac:dyDescent="0.2"/>
    <row r="1978" ht="14.25" hidden="1" customHeight="1" x14ac:dyDescent="0.2"/>
    <row r="1979" ht="14.25" hidden="1" customHeight="1" x14ac:dyDescent="0.2"/>
    <row r="1980" ht="14.25" hidden="1" customHeight="1" x14ac:dyDescent="0.2"/>
    <row r="1981" ht="14.25" hidden="1" customHeight="1" x14ac:dyDescent="0.2"/>
    <row r="1982" ht="14.25" hidden="1" customHeight="1" x14ac:dyDescent="0.2"/>
    <row r="1983" ht="14.25" hidden="1" customHeight="1" x14ac:dyDescent="0.2"/>
    <row r="1984" ht="14.25" hidden="1" customHeight="1" x14ac:dyDescent="0.2"/>
    <row r="1985" ht="14.25" hidden="1" customHeight="1" x14ac:dyDescent="0.2"/>
    <row r="1986" ht="14.25" hidden="1" customHeight="1" x14ac:dyDescent="0.2"/>
    <row r="1987" ht="14.25" hidden="1" customHeight="1" x14ac:dyDescent="0.2"/>
    <row r="1988" ht="14.25" hidden="1" customHeight="1" x14ac:dyDescent="0.2"/>
    <row r="1989" ht="14.25" hidden="1" customHeight="1" x14ac:dyDescent="0.2"/>
    <row r="1990" ht="14.25" hidden="1" customHeight="1" x14ac:dyDescent="0.2"/>
    <row r="1991" ht="14.25" hidden="1" customHeight="1" x14ac:dyDescent="0.2"/>
    <row r="1992" ht="14.25" hidden="1" customHeight="1" x14ac:dyDescent="0.2"/>
    <row r="1993" ht="14.25" hidden="1" customHeight="1" x14ac:dyDescent="0.2"/>
    <row r="1994" ht="14.25" hidden="1" customHeight="1" x14ac:dyDescent="0.2"/>
    <row r="1995" ht="14.25" hidden="1" customHeight="1" x14ac:dyDescent="0.2"/>
    <row r="1996" ht="14.25" hidden="1" customHeight="1" x14ac:dyDescent="0.2"/>
    <row r="1997" ht="14.25" hidden="1" customHeight="1" x14ac:dyDescent="0.2"/>
    <row r="1998" ht="14.25" hidden="1" customHeight="1" x14ac:dyDescent="0.2"/>
    <row r="1999" ht="14.25" hidden="1" customHeight="1" x14ac:dyDescent="0.2"/>
    <row r="2000" ht="14.25" hidden="1" customHeight="1" x14ac:dyDescent="0.2"/>
    <row r="2001" ht="14.25" hidden="1" customHeight="1" x14ac:dyDescent="0.2"/>
    <row r="2002" ht="14.25" hidden="1" customHeight="1" x14ac:dyDescent="0.2"/>
    <row r="2003" ht="14.25" hidden="1" customHeight="1" x14ac:dyDescent="0.2"/>
    <row r="2004" ht="14.25" hidden="1" customHeight="1" x14ac:dyDescent="0.2"/>
    <row r="2005" ht="14.25" hidden="1" customHeight="1" x14ac:dyDescent="0.2"/>
    <row r="2006" ht="14.25" hidden="1" customHeight="1" x14ac:dyDescent="0.2"/>
    <row r="2007" ht="14.25" hidden="1" customHeight="1" x14ac:dyDescent="0.2"/>
    <row r="2008" ht="14.25" hidden="1" customHeight="1" x14ac:dyDescent="0.2"/>
    <row r="2009" ht="14.25" hidden="1" customHeight="1" x14ac:dyDescent="0.2"/>
    <row r="2010" ht="14.25" hidden="1" customHeight="1" x14ac:dyDescent="0.2"/>
    <row r="2011" ht="14.25" hidden="1" customHeight="1" x14ac:dyDescent="0.2"/>
    <row r="2012" ht="14.25" hidden="1" customHeight="1" x14ac:dyDescent="0.2"/>
    <row r="2013" ht="14.25" hidden="1" customHeight="1" x14ac:dyDescent="0.2"/>
    <row r="2014" ht="14.25" hidden="1" customHeight="1" x14ac:dyDescent="0.2"/>
    <row r="2015" ht="14.25" hidden="1" customHeight="1" x14ac:dyDescent="0.2"/>
    <row r="2016" ht="14.25" hidden="1" customHeight="1" x14ac:dyDescent="0.2"/>
    <row r="2017" ht="14.25" hidden="1" customHeight="1" x14ac:dyDescent="0.2"/>
    <row r="2018" ht="14.25" hidden="1" customHeight="1" x14ac:dyDescent="0.2"/>
    <row r="2019" ht="14.25" hidden="1" customHeight="1" x14ac:dyDescent="0.2"/>
    <row r="2020" ht="14.25" hidden="1" customHeight="1" x14ac:dyDescent="0.2"/>
    <row r="2021" ht="14.25" hidden="1" customHeight="1" x14ac:dyDescent="0.2"/>
    <row r="2022" ht="14.25" hidden="1" customHeight="1" x14ac:dyDescent="0.2"/>
    <row r="2023" ht="14.25" hidden="1" customHeight="1" x14ac:dyDescent="0.2"/>
    <row r="2024" ht="14.25" hidden="1" customHeight="1" x14ac:dyDescent="0.2"/>
    <row r="2025" ht="14.25" hidden="1" customHeight="1" x14ac:dyDescent="0.2"/>
    <row r="2026" ht="14.25" hidden="1" customHeight="1" x14ac:dyDescent="0.2"/>
    <row r="2027" ht="14.25" hidden="1" customHeight="1" x14ac:dyDescent="0.2"/>
    <row r="2028" ht="14.25" hidden="1" customHeight="1" x14ac:dyDescent="0.2"/>
    <row r="2029" ht="14.25" hidden="1" customHeight="1" x14ac:dyDescent="0.2"/>
    <row r="2030" ht="14.25" hidden="1" customHeight="1" x14ac:dyDescent="0.2"/>
    <row r="2031" ht="14.25" hidden="1" customHeight="1" x14ac:dyDescent="0.2"/>
    <row r="2032" ht="14.25" hidden="1" customHeight="1" x14ac:dyDescent="0.2"/>
    <row r="2033" ht="14.25" hidden="1" customHeight="1" x14ac:dyDescent="0.2"/>
    <row r="2034" ht="14.25" hidden="1" customHeight="1" x14ac:dyDescent="0.2"/>
    <row r="2035" ht="14.25" hidden="1" customHeight="1" x14ac:dyDescent="0.2"/>
    <row r="2036" ht="14.25" hidden="1" customHeight="1" x14ac:dyDescent="0.2"/>
    <row r="2037" ht="14.25" hidden="1" customHeight="1" x14ac:dyDescent="0.2"/>
    <row r="2038" ht="14.25" hidden="1" customHeight="1" x14ac:dyDescent="0.2"/>
    <row r="2039" ht="14.25" hidden="1" customHeight="1" x14ac:dyDescent="0.2"/>
    <row r="2040" ht="14.25" hidden="1" customHeight="1" x14ac:dyDescent="0.2"/>
    <row r="2041" ht="14.25" hidden="1" customHeight="1" x14ac:dyDescent="0.2"/>
    <row r="2042" ht="14.25" hidden="1" customHeight="1" x14ac:dyDescent="0.2"/>
    <row r="2043" ht="14.25" hidden="1" customHeight="1" x14ac:dyDescent="0.2"/>
    <row r="2044" ht="14.25" hidden="1" customHeight="1" x14ac:dyDescent="0.2"/>
    <row r="2045" ht="14.25" hidden="1" customHeight="1" x14ac:dyDescent="0.2"/>
    <row r="2046" ht="14.25" hidden="1" customHeight="1" x14ac:dyDescent="0.2"/>
    <row r="2047" ht="14.25" hidden="1" customHeight="1" x14ac:dyDescent="0.2"/>
    <row r="2048" ht="14.25" hidden="1" customHeight="1" x14ac:dyDescent="0.2"/>
    <row r="2049" ht="14.25" hidden="1" customHeight="1" x14ac:dyDescent="0.2"/>
    <row r="2050" ht="14.25" hidden="1" customHeight="1" x14ac:dyDescent="0.2"/>
    <row r="2051" ht="14.25" hidden="1" customHeight="1" x14ac:dyDescent="0.2"/>
    <row r="2052" ht="14.25" hidden="1" customHeight="1" x14ac:dyDescent="0.2"/>
    <row r="2053" ht="14.25" hidden="1" customHeight="1" x14ac:dyDescent="0.2"/>
    <row r="2054" ht="14.25" hidden="1" customHeight="1" x14ac:dyDescent="0.2"/>
    <row r="2055" ht="14.25" hidden="1" customHeight="1" x14ac:dyDescent="0.2"/>
    <row r="2056" ht="14.25" hidden="1" customHeight="1" x14ac:dyDescent="0.2"/>
    <row r="2057" ht="14.25" hidden="1" customHeight="1" x14ac:dyDescent="0.2"/>
    <row r="2058" ht="14.25" hidden="1" customHeight="1" x14ac:dyDescent="0.2"/>
    <row r="2059" ht="14.25" hidden="1" customHeight="1" x14ac:dyDescent="0.2"/>
    <row r="2060" ht="14.25" hidden="1" customHeight="1" x14ac:dyDescent="0.2"/>
    <row r="2061" ht="14.25" hidden="1" customHeight="1" x14ac:dyDescent="0.2"/>
    <row r="2062" ht="14.25" hidden="1" customHeight="1" x14ac:dyDescent="0.2"/>
    <row r="2063" ht="14.25" hidden="1" customHeight="1" x14ac:dyDescent="0.2"/>
    <row r="2064" ht="14.25" hidden="1" customHeight="1" x14ac:dyDescent="0.2"/>
    <row r="2065" ht="14.25" hidden="1" customHeight="1" x14ac:dyDescent="0.2"/>
    <row r="2066" ht="14.25" hidden="1" customHeight="1" x14ac:dyDescent="0.2"/>
    <row r="2067" ht="14.25" hidden="1" customHeight="1" x14ac:dyDescent="0.2"/>
    <row r="2068" ht="14.25" hidden="1" customHeight="1" x14ac:dyDescent="0.2"/>
    <row r="2069" ht="14.25" hidden="1" customHeight="1" x14ac:dyDescent="0.2"/>
    <row r="2070" ht="14.25" hidden="1" customHeight="1" x14ac:dyDescent="0.2"/>
    <row r="2071" ht="14.25" hidden="1" customHeight="1" x14ac:dyDescent="0.2"/>
    <row r="2072" ht="14.25" hidden="1" customHeight="1" x14ac:dyDescent="0.2"/>
    <row r="2073" ht="14.25" hidden="1" customHeight="1" x14ac:dyDescent="0.2"/>
    <row r="2074" ht="14.25" hidden="1" customHeight="1" x14ac:dyDescent="0.2"/>
    <row r="2075" ht="14.25" hidden="1" customHeight="1" x14ac:dyDescent="0.2"/>
    <row r="2076" ht="14.25" hidden="1" customHeight="1" x14ac:dyDescent="0.2"/>
    <row r="2077" ht="14.25" hidden="1" customHeight="1" x14ac:dyDescent="0.2"/>
    <row r="2078" ht="14.25" hidden="1" customHeight="1" x14ac:dyDescent="0.2"/>
    <row r="2079" ht="14.25" hidden="1" customHeight="1" x14ac:dyDescent="0.2"/>
    <row r="2080" ht="14.25" hidden="1" customHeight="1" x14ac:dyDescent="0.2"/>
    <row r="2081" ht="14.25" hidden="1" customHeight="1" x14ac:dyDescent="0.2"/>
    <row r="2082" ht="14.25" hidden="1" customHeight="1" x14ac:dyDescent="0.2"/>
    <row r="2083" ht="14.25" hidden="1" customHeight="1" x14ac:dyDescent="0.2"/>
    <row r="2084" ht="14.25" hidden="1" customHeight="1" x14ac:dyDescent="0.2"/>
    <row r="2085" ht="14.25" hidden="1" customHeight="1" x14ac:dyDescent="0.2"/>
    <row r="2086" ht="14.25" hidden="1" customHeight="1" x14ac:dyDescent="0.2"/>
    <row r="2087" ht="14.25" hidden="1" customHeight="1" x14ac:dyDescent="0.2"/>
    <row r="2088" ht="14.25" hidden="1" customHeight="1" x14ac:dyDescent="0.2"/>
    <row r="2089" ht="14.25" hidden="1" customHeight="1" x14ac:dyDescent="0.2"/>
    <row r="2090" ht="14.25" hidden="1" customHeight="1" x14ac:dyDescent="0.2"/>
    <row r="2091" ht="14.25" hidden="1" customHeight="1" x14ac:dyDescent="0.2"/>
    <row r="2092" ht="14.25" hidden="1" customHeight="1" x14ac:dyDescent="0.2"/>
    <row r="2093" ht="14.25" hidden="1" customHeight="1" x14ac:dyDescent="0.2"/>
    <row r="2094" ht="14.25" hidden="1" customHeight="1" x14ac:dyDescent="0.2"/>
    <row r="2095" ht="14.25" hidden="1" customHeight="1" x14ac:dyDescent="0.2"/>
    <row r="2096" ht="14.25" hidden="1" customHeight="1" x14ac:dyDescent="0.2"/>
    <row r="2097" ht="14.25" hidden="1" customHeight="1" x14ac:dyDescent="0.2"/>
    <row r="2098" ht="14.25" hidden="1" customHeight="1" x14ac:dyDescent="0.2"/>
    <row r="2099" ht="14.25" hidden="1" customHeight="1" x14ac:dyDescent="0.2"/>
    <row r="2100" ht="14.25" hidden="1" customHeight="1" x14ac:dyDescent="0.2"/>
    <row r="2101" ht="14.25" hidden="1" customHeight="1" x14ac:dyDescent="0.2"/>
    <row r="2102" ht="14.25" hidden="1" customHeight="1" x14ac:dyDescent="0.2"/>
    <row r="2103" ht="14.25" hidden="1" customHeight="1" x14ac:dyDescent="0.2"/>
    <row r="2104" ht="14.25" hidden="1" customHeight="1" x14ac:dyDescent="0.2"/>
    <row r="2105" ht="14.25" hidden="1" customHeight="1" x14ac:dyDescent="0.2"/>
    <row r="2106" ht="14.25" hidden="1" customHeight="1" x14ac:dyDescent="0.2"/>
    <row r="2107" ht="14.25" hidden="1" customHeight="1" x14ac:dyDescent="0.2"/>
    <row r="2108" ht="14.25" hidden="1" customHeight="1" x14ac:dyDescent="0.2"/>
    <row r="2109" ht="14.25" hidden="1" customHeight="1" x14ac:dyDescent="0.2"/>
    <row r="2110" ht="14.25" hidden="1" customHeight="1" x14ac:dyDescent="0.2"/>
    <row r="2111" ht="14.25" hidden="1" customHeight="1" x14ac:dyDescent="0.2"/>
    <row r="2112" ht="14.25" hidden="1" customHeight="1" x14ac:dyDescent="0.2"/>
    <row r="2113" ht="14.25" hidden="1" customHeight="1" x14ac:dyDescent="0.2"/>
    <row r="2114" ht="14.25" hidden="1" customHeight="1" x14ac:dyDescent="0.2"/>
    <row r="2115" ht="14.25" hidden="1" customHeight="1" x14ac:dyDescent="0.2"/>
    <row r="2116" ht="14.25" hidden="1" customHeight="1" x14ac:dyDescent="0.2"/>
    <row r="2117" ht="14.25" hidden="1" customHeight="1" x14ac:dyDescent="0.2"/>
    <row r="2118" ht="14.25" hidden="1" customHeight="1" x14ac:dyDescent="0.2"/>
    <row r="2119" ht="14.25" hidden="1" customHeight="1" x14ac:dyDescent="0.2"/>
    <row r="2120" ht="14.25" hidden="1" customHeight="1" x14ac:dyDescent="0.2"/>
    <row r="2121" ht="14.25" hidden="1" customHeight="1" x14ac:dyDescent="0.2"/>
    <row r="2122" ht="14.25" hidden="1" customHeight="1" x14ac:dyDescent="0.2"/>
    <row r="2123" ht="14.25" hidden="1" customHeight="1" x14ac:dyDescent="0.2"/>
    <row r="2124" ht="14.25" hidden="1" customHeight="1" x14ac:dyDescent="0.2"/>
    <row r="2125" ht="14.25" hidden="1" customHeight="1" x14ac:dyDescent="0.2"/>
    <row r="2126" ht="14.25" hidden="1" customHeight="1" x14ac:dyDescent="0.2"/>
    <row r="2127" ht="14.25" hidden="1" customHeight="1" x14ac:dyDescent="0.2"/>
    <row r="2128" ht="14.25" hidden="1" customHeight="1" x14ac:dyDescent="0.2"/>
    <row r="2129" ht="14.25" hidden="1" customHeight="1" x14ac:dyDescent="0.2"/>
    <row r="2130" ht="14.25" hidden="1" customHeight="1" x14ac:dyDescent="0.2"/>
    <row r="2131" ht="14.25" hidden="1" customHeight="1" x14ac:dyDescent="0.2"/>
    <row r="2132" ht="14.25" hidden="1" customHeight="1" x14ac:dyDescent="0.2"/>
    <row r="2133" ht="14.25" hidden="1" customHeight="1" x14ac:dyDescent="0.2"/>
    <row r="2134" ht="14.25" hidden="1" customHeight="1" x14ac:dyDescent="0.2"/>
    <row r="2135" ht="14.25" hidden="1" customHeight="1" x14ac:dyDescent="0.2"/>
    <row r="2136" ht="14.25" hidden="1" customHeight="1" x14ac:dyDescent="0.2"/>
    <row r="2137" ht="14.25" hidden="1" customHeight="1" x14ac:dyDescent="0.2"/>
    <row r="2138" ht="14.25" hidden="1" customHeight="1" x14ac:dyDescent="0.2"/>
    <row r="2139" ht="14.25" hidden="1" customHeight="1" x14ac:dyDescent="0.2"/>
    <row r="2140" ht="14.25" hidden="1" customHeight="1" x14ac:dyDescent="0.2"/>
    <row r="2141" ht="14.25" hidden="1" customHeight="1" x14ac:dyDescent="0.2"/>
    <row r="2142" ht="14.25" hidden="1" customHeight="1" x14ac:dyDescent="0.2"/>
    <row r="2143" ht="14.25" hidden="1" customHeight="1" x14ac:dyDescent="0.2"/>
    <row r="2144" ht="14.25" hidden="1" customHeight="1" x14ac:dyDescent="0.2"/>
    <row r="2145" ht="14.25" hidden="1" customHeight="1" x14ac:dyDescent="0.2"/>
    <row r="2146" ht="14.25" hidden="1" customHeight="1" x14ac:dyDescent="0.2"/>
    <row r="2147" ht="14.25" hidden="1" customHeight="1" x14ac:dyDescent="0.2"/>
    <row r="2148" ht="14.25" hidden="1" customHeight="1" x14ac:dyDescent="0.2"/>
    <row r="2149" ht="14.25" hidden="1" customHeight="1" x14ac:dyDescent="0.2"/>
    <row r="2150" ht="14.25" hidden="1" customHeight="1" x14ac:dyDescent="0.2"/>
    <row r="2151" ht="14.25" hidden="1" customHeight="1" x14ac:dyDescent="0.2"/>
    <row r="2152" ht="14.25" hidden="1" customHeight="1" x14ac:dyDescent="0.2"/>
    <row r="2153" ht="14.25" hidden="1" customHeight="1" x14ac:dyDescent="0.2"/>
    <row r="2154" ht="14.25" hidden="1" customHeight="1" x14ac:dyDescent="0.2"/>
    <row r="2155" ht="14.25" hidden="1" customHeight="1" x14ac:dyDescent="0.2"/>
    <row r="2156" ht="14.25" hidden="1" customHeight="1" x14ac:dyDescent="0.2"/>
    <row r="2157" ht="14.25" hidden="1" customHeight="1" x14ac:dyDescent="0.2"/>
    <row r="2158" ht="14.25" hidden="1" customHeight="1" x14ac:dyDescent="0.2"/>
    <row r="2159" ht="14.25" hidden="1" customHeight="1" x14ac:dyDescent="0.2"/>
    <row r="2160" ht="14.25" hidden="1" customHeight="1" x14ac:dyDescent="0.2"/>
    <row r="2161" ht="14.25" hidden="1" customHeight="1" x14ac:dyDescent="0.2"/>
    <row r="2162" ht="14.25" hidden="1" customHeight="1" x14ac:dyDescent="0.2"/>
    <row r="2163" ht="14.25" hidden="1" customHeight="1" x14ac:dyDescent="0.2"/>
    <row r="2164" ht="14.25" hidden="1" customHeight="1" x14ac:dyDescent="0.2"/>
    <row r="2165" ht="14.25" hidden="1" customHeight="1" x14ac:dyDescent="0.2"/>
    <row r="2166" ht="14.25" hidden="1" customHeight="1" x14ac:dyDescent="0.2"/>
    <row r="2167" ht="14.25" hidden="1" customHeight="1" x14ac:dyDescent="0.2"/>
    <row r="2168" ht="14.25" hidden="1" customHeight="1" x14ac:dyDescent="0.2"/>
    <row r="2169" ht="14.25" hidden="1" customHeight="1" x14ac:dyDescent="0.2"/>
    <row r="2170" ht="14.25" hidden="1" customHeight="1" x14ac:dyDescent="0.2"/>
    <row r="2171" ht="14.25" hidden="1" customHeight="1" x14ac:dyDescent="0.2"/>
    <row r="2172" ht="14.25" hidden="1" customHeight="1" x14ac:dyDescent="0.2"/>
    <row r="2173" ht="14.25" hidden="1" customHeight="1" x14ac:dyDescent="0.2"/>
    <row r="2174" ht="14.25" hidden="1" customHeight="1" x14ac:dyDescent="0.2"/>
    <row r="2175" ht="14.25" hidden="1" customHeight="1" x14ac:dyDescent="0.2"/>
    <row r="2176" ht="14.25" hidden="1" customHeight="1" x14ac:dyDescent="0.2"/>
    <row r="2177" ht="14.25" hidden="1" customHeight="1" x14ac:dyDescent="0.2"/>
    <row r="2178" ht="14.25" hidden="1" customHeight="1" x14ac:dyDescent="0.2"/>
    <row r="2179" ht="14.25" hidden="1" customHeight="1" x14ac:dyDescent="0.2"/>
    <row r="2180" ht="14.25" hidden="1" customHeight="1" x14ac:dyDescent="0.2"/>
    <row r="2181" ht="14.25" hidden="1" customHeight="1" x14ac:dyDescent="0.2"/>
    <row r="2182" ht="14.25" hidden="1" customHeight="1" x14ac:dyDescent="0.2"/>
    <row r="2183" ht="14.25" hidden="1" customHeight="1" x14ac:dyDescent="0.2"/>
    <row r="2184" ht="14.25" hidden="1" customHeight="1" x14ac:dyDescent="0.2"/>
    <row r="2185" ht="14.25" hidden="1" customHeight="1" x14ac:dyDescent="0.2"/>
    <row r="2186" ht="14.25" hidden="1" customHeight="1" x14ac:dyDescent="0.2"/>
    <row r="2187" ht="14.25" hidden="1" customHeight="1" x14ac:dyDescent="0.2"/>
    <row r="2188" ht="14.25" hidden="1" customHeight="1" x14ac:dyDescent="0.2"/>
    <row r="2189" ht="14.25" hidden="1" customHeight="1" x14ac:dyDescent="0.2"/>
    <row r="2190" ht="14.25" hidden="1" customHeight="1" x14ac:dyDescent="0.2"/>
    <row r="2191" ht="14.25" hidden="1" customHeight="1" x14ac:dyDescent="0.2"/>
    <row r="2192" ht="14.25" hidden="1" customHeight="1" x14ac:dyDescent="0.2"/>
    <row r="2193" ht="14.25" hidden="1" customHeight="1" x14ac:dyDescent="0.2"/>
    <row r="2194" ht="14.25" hidden="1" customHeight="1" x14ac:dyDescent="0.2"/>
    <row r="2195" ht="14.25" hidden="1" customHeight="1" x14ac:dyDescent="0.2"/>
    <row r="2196" ht="14.25" hidden="1" customHeight="1" x14ac:dyDescent="0.2"/>
    <row r="2197" ht="14.25" hidden="1" customHeight="1" x14ac:dyDescent="0.2"/>
    <row r="2198" ht="14.25" hidden="1" customHeight="1" x14ac:dyDescent="0.2"/>
    <row r="2199" ht="14.25" hidden="1" customHeight="1" x14ac:dyDescent="0.2"/>
    <row r="2200" ht="14.25" hidden="1" customHeight="1" x14ac:dyDescent="0.2"/>
    <row r="2201" ht="14.25" hidden="1" customHeight="1" x14ac:dyDescent="0.2"/>
    <row r="2202" ht="14.25" hidden="1" customHeight="1" x14ac:dyDescent="0.2"/>
    <row r="2203" ht="14.25" hidden="1" customHeight="1" x14ac:dyDescent="0.2"/>
    <row r="2204" ht="14.25" hidden="1" customHeight="1" x14ac:dyDescent="0.2"/>
    <row r="2205" ht="14.25" hidden="1" customHeight="1" x14ac:dyDescent="0.2"/>
    <row r="2206" ht="14.25" hidden="1" customHeight="1" x14ac:dyDescent="0.2"/>
    <row r="2207" ht="14.25" hidden="1" customHeight="1" x14ac:dyDescent="0.2"/>
    <row r="2208" ht="14.25" hidden="1" customHeight="1" x14ac:dyDescent="0.2"/>
    <row r="2209" ht="14.25" hidden="1" customHeight="1" x14ac:dyDescent="0.2"/>
    <row r="2210" ht="14.25" hidden="1" customHeight="1" x14ac:dyDescent="0.2"/>
    <row r="2211" ht="14.25" hidden="1" customHeight="1" x14ac:dyDescent="0.2"/>
    <row r="2212" ht="14.25" hidden="1" customHeight="1" x14ac:dyDescent="0.2"/>
    <row r="2213" ht="14.25" hidden="1" customHeight="1" x14ac:dyDescent="0.2"/>
    <row r="2214" ht="14.25" hidden="1" customHeight="1" x14ac:dyDescent="0.2"/>
    <row r="2215" ht="14.25" hidden="1" customHeight="1" x14ac:dyDescent="0.2"/>
    <row r="2216" ht="14.25" hidden="1" customHeight="1" x14ac:dyDescent="0.2"/>
    <row r="2217" ht="14.25" hidden="1" customHeight="1" x14ac:dyDescent="0.2"/>
    <row r="2218" ht="14.25" hidden="1" customHeight="1" x14ac:dyDescent="0.2"/>
    <row r="2219" ht="14.25" hidden="1" customHeight="1" x14ac:dyDescent="0.2"/>
    <row r="2220" ht="14.25" hidden="1" customHeight="1" x14ac:dyDescent="0.2"/>
    <row r="2221" ht="14.25" hidden="1" customHeight="1" x14ac:dyDescent="0.2"/>
    <row r="2222" ht="14.25" hidden="1" customHeight="1" x14ac:dyDescent="0.2"/>
    <row r="2223" ht="14.25" hidden="1" customHeight="1" x14ac:dyDescent="0.2"/>
    <row r="2224" ht="14.25" hidden="1" customHeight="1" x14ac:dyDescent="0.2"/>
    <row r="2225" ht="14.25" hidden="1" customHeight="1" x14ac:dyDescent="0.2"/>
    <row r="2226" ht="14.25" hidden="1" customHeight="1" x14ac:dyDescent="0.2"/>
    <row r="2227" ht="14.25" hidden="1" customHeight="1" x14ac:dyDescent="0.2"/>
    <row r="2228" ht="14.25" hidden="1" customHeight="1" x14ac:dyDescent="0.2"/>
    <row r="2229" ht="14.25" hidden="1" customHeight="1" x14ac:dyDescent="0.2"/>
    <row r="2230" ht="14.25" hidden="1" customHeight="1" x14ac:dyDescent="0.2"/>
    <row r="2231" ht="14.25" hidden="1" customHeight="1" x14ac:dyDescent="0.2"/>
    <row r="2232" ht="14.25" hidden="1" customHeight="1" x14ac:dyDescent="0.2"/>
    <row r="2233" ht="14.25" hidden="1" customHeight="1" x14ac:dyDescent="0.2"/>
    <row r="2234" ht="14.25" hidden="1" customHeight="1" x14ac:dyDescent="0.2"/>
    <row r="2235" ht="14.25" hidden="1" customHeight="1" x14ac:dyDescent="0.2"/>
    <row r="2236" ht="14.25" hidden="1" customHeight="1" x14ac:dyDescent="0.2"/>
    <row r="2237" ht="14.25" hidden="1" customHeight="1" x14ac:dyDescent="0.2"/>
    <row r="2238" ht="14.25" hidden="1" customHeight="1" x14ac:dyDescent="0.2"/>
    <row r="2239" ht="14.25" hidden="1" customHeight="1" x14ac:dyDescent="0.2"/>
    <row r="2240" ht="14.25" hidden="1" customHeight="1" x14ac:dyDescent="0.2"/>
    <row r="2241" ht="14.25" hidden="1" customHeight="1" x14ac:dyDescent="0.2"/>
    <row r="2242" ht="14.25" hidden="1" customHeight="1" x14ac:dyDescent="0.2"/>
    <row r="2243" ht="14.25" hidden="1" customHeight="1" x14ac:dyDescent="0.2"/>
    <row r="2244" ht="14.25" hidden="1" customHeight="1" x14ac:dyDescent="0.2"/>
    <row r="2245" ht="14.25" hidden="1" customHeight="1" x14ac:dyDescent="0.2"/>
    <row r="2246" ht="14.25" hidden="1" customHeight="1" x14ac:dyDescent="0.2"/>
    <row r="2247" ht="14.25" hidden="1" customHeight="1" x14ac:dyDescent="0.2"/>
    <row r="2248" ht="14.25" hidden="1" customHeight="1" x14ac:dyDescent="0.2"/>
    <row r="2249" ht="14.25" hidden="1" customHeight="1" x14ac:dyDescent="0.2"/>
    <row r="2250" ht="14.25" hidden="1" customHeight="1" x14ac:dyDescent="0.2"/>
    <row r="2251" ht="14.25" hidden="1" customHeight="1" x14ac:dyDescent="0.2"/>
    <row r="2252" ht="14.25" hidden="1" customHeight="1" x14ac:dyDescent="0.2"/>
    <row r="2253" ht="14.25" hidden="1" customHeight="1" x14ac:dyDescent="0.2"/>
    <row r="2254" ht="14.25" hidden="1" customHeight="1" x14ac:dyDescent="0.2"/>
    <row r="2255" ht="14.25" hidden="1" customHeight="1" x14ac:dyDescent="0.2"/>
    <row r="2256" ht="14.25" hidden="1" customHeight="1" x14ac:dyDescent="0.2"/>
    <row r="2257" ht="14.25" hidden="1" customHeight="1" x14ac:dyDescent="0.2"/>
    <row r="2258" ht="14.25" hidden="1" customHeight="1" x14ac:dyDescent="0.2"/>
    <row r="2259" ht="14.25" hidden="1" customHeight="1" x14ac:dyDescent="0.2"/>
    <row r="2260" ht="14.25" hidden="1" customHeight="1" x14ac:dyDescent="0.2"/>
    <row r="2261" ht="14.25" hidden="1" customHeight="1" x14ac:dyDescent="0.2"/>
    <row r="2262" ht="14.25" hidden="1" customHeight="1" x14ac:dyDescent="0.2"/>
    <row r="2263" ht="14.25" hidden="1" customHeight="1" x14ac:dyDescent="0.2"/>
    <row r="2264" ht="14.25" hidden="1" customHeight="1" x14ac:dyDescent="0.2"/>
    <row r="2265" ht="14.25" hidden="1" customHeight="1" x14ac:dyDescent="0.2"/>
    <row r="2266" ht="14.25" hidden="1" customHeight="1" x14ac:dyDescent="0.2"/>
    <row r="2267" ht="14.25" hidden="1" customHeight="1" x14ac:dyDescent="0.2"/>
    <row r="2268" ht="14.25" hidden="1" customHeight="1" x14ac:dyDescent="0.2"/>
    <row r="2269" ht="14.25" hidden="1" customHeight="1" x14ac:dyDescent="0.2"/>
    <row r="2270" ht="14.25" hidden="1" customHeight="1" x14ac:dyDescent="0.2"/>
    <row r="2271" ht="14.25" hidden="1" customHeight="1" x14ac:dyDescent="0.2"/>
    <row r="2272" ht="14.25" hidden="1" customHeight="1" x14ac:dyDescent="0.2"/>
    <row r="2273" ht="14.25" hidden="1" customHeight="1" x14ac:dyDescent="0.2"/>
    <row r="2274" ht="14.25" hidden="1" customHeight="1" x14ac:dyDescent="0.2"/>
    <row r="2275" ht="14.25" hidden="1" customHeight="1" x14ac:dyDescent="0.2"/>
    <row r="2276" ht="14.25" hidden="1" customHeight="1" x14ac:dyDescent="0.2"/>
    <row r="2277" ht="14.25" hidden="1" customHeight="1" x14ac:dyDescent="0.2"/>
    <row r="2278" ht="14.25" hidden="1" customHeight="1" x14ac:dyDescent="0.2"/>
    <row r="2279" ht="14.25" hidden="1" customHeight="1" x14ac:dyDescent="0.2"/>
    <row r="2280" ht="14.25" hidden="1" customHeight="1" x14ac:dyDescent="0.2"/>
    <row r="2281" ht="14.25" hidden="1" customHeight="1" x14ac:dyDescent="0.2"/>
    <row r="2282" ht="14.25" hidden="1" customHeight="1" x14ac:dyDescent="0.2"/>
    <row r="2283" ht="14.25" hidden="1" customHeight="1" x14ac:dyDescent="0.2"/>
    <row r="2284" ht="14.25" hidden="1" customHeight="1" x14ac:dyDescent="0.2"/>
    <row r="2285" ht="14.25" hidden="1" customHeight="1" x14ac:dyDescent="0.2"/>
    <row r="2286" ht="14.25" hidden="1" customHeight="1" x14ac:dyDescent="0.2"/>
    <row r="2287" ht="14.25" hidden="1" customHeight="1" x14ac:dyDescent="0.2"/>
    <row r="2288" ht="14.25" hidden="1" customHeight="1" x14ac:dyDescent="0.2"/>
    <row r="2289" ht="14.25" hidden="1" customHeight="1" x14ac:dyDescent="0.2"/>
    <row r="2290" ht="14.25" hidden="1" customHeight="1" x14ac:dyDescent="0.2"/>
    <row r="2291" ht="14.25" hidden="1" customHeight="1" x14ac:dyDescent="0.2"/>
    <row r="2292" ht="14.25" hidden="1" customHeight="1" x14ac:dyDescent="0.2"/>
    <row r="2293" ht="14.25" hidden="1" customHeight="1" x14ac:dyDescent="0.2"/>
    <row r="2294" ht="14.25" hidden="1" customHeight="1" x14ac:dyDescent="0.2"/>
    <row r="2295" ht="14.25" hidden="1" customHeight="1" x14ac:dyDescent="0.2"/>
    <row r="2296" ht="14.25" hidden="1" customHeight="1" x14ac:dyDescent="0.2"/>
    <row r="2297" ht="14.25" hidden="1" customHeight="1" x14ac:dyDescent="0.2"/>
    <row r="2298" ht="14.25" hidden="1" customHeight="1" x14ac:dyDescent="0.2"/>
    <row r="2299" ht="14.25" hidden="1" customHeight="1" x14ac:dyDescent="0.2"/>
    <row r="2300" ht="14.25" hidden="1" customHeight="1" x14ac:dyDescent="0.2"/>
    <row r="2301" ht="14.25" hidden="1" customHeight="1" x14ac:dyDescent="0.2"/>
    <row r="2302" ht="14.25" hidden="1" customHeight="1" x14ac:dyDescent="0.2"/>
    <row r="2303" ht="14.25" hidden="1" customHeight="1" x14ac:dyDescent="0.2"/>
    <row r="2304" ht="14.25" hidden="1" customHeight="1" x14ac:dyDescent="0.2"/>
    <row r="2305" ht="14.25" hidden="1" customHeight="1" x14ac:dyDescent="0.2"/>
    <row r="2306" ht="14.25" hidden="1" customHeight="1" x14ac:dyDescent="0.2"/>
    <row r="2307" ht="14.25" hidden="1" customHeight="1" x14ac:dyDescent="0.2"/>
    <row r="2308" ht="14.25" hidden="1" customHeight="1" x14ac:dyDescent="0.2"/>
    <row r="2309" ht="14.25" hidden="1" customHeight="1" x14ac:dyDescent="0.2"/>
    <row r="2310" ht="14.25" hidden="1" customHeight="1" x14ac:dyDescent="0.2"/>
    <row r="2311" ht="14.25" hidden="1" customHeight="1" x14ac:dyDescent="0.2"/>
    <row r="2312" ht="14.25" hidden="1" customHeight="1" x14ac:dyDescent="0.2"/>
    <row r="2313" ht="14.25" hidden="1" customHeight="1" x14ac:dyDescent="0.2"/>
    <row r="2314" ht="14.25" hidden="1" customHeight="1" x14ac:dyDescent="0.2"/>
    <row r="2315" ht="14.25" hidden="1" customHeight="1" x14ac:dyDescent="0.2"/>
    <row r="2316" ht="14.25" hidden="1" customHeight="1" x14ac:dyDescent="0.2"/>
    <row r="2317" ht="14.25" hidden="1" customHeight="1" x14ac:dyDescent="0.2"/>
    <row r="2318" ht="14.25" hidden="1" customHeight="1" x14ac:dyDescent="0.2"/>
    <row r="2319" ht="14.25" hidden="1" customHeight="1" x14ac:dyDescent="0.2"/>
    <row r="2320" ht="14.25" hidden="1" customHeight="1" x14ac:dyDescent="0.2"/>
    <row r="2321" ht="14.25" hidden="1" customHeight="1" x14ac:dyDescent="0.2"/>
    <row r="2322" ht="14.25" hidden="1" customHeight="1" x14ac:dyDescent="0.2"/>
    <row r="2323" ht="14.25" hidden="1" customHeight="1" x14ac:dyDescent="0.2"/>
    <row r="2324" ht="14.25" hidden="1" customHeight="1" x14ac:dyDescent="0.2"/>
    <row r="2325" ht="14.25" hidden="1" customHeight="1" x14ac:dyDescent="0.2"/>
    <row r="2326" ht="14.25" hidden="1" customHeight="1" x14ac:dyDescent="0.2"/>
    <row r="2327" ht="14.25" hidden="1" customHeight="1" x14ac:dyDescent="0.2"/>
    <row r="2328" ht="14.25" hidden="1" customHeight="1" x14ac:dyDescent="0.2"/>
    <row r="2329" ht="14.25" hidden="1" customHeight="1" x14ac:dyDescent="0.2"/>
    <row r="2330" ht="14.25" hidden="1" customHeight="1" x14ac:dyDescent="0.2"/>
    <row r="2331" ht="14.25" hidden="1" customHeight="1" x14ac:dyDescent="0.2"/>
    <row r="2332" ht="14.25" hidden="1" customHeight="1" x14ac:dyDescent="0.2"/>
    <row r="2333" ht="14.25" hidden="1" customHeight="1" x14ac:dyDescent="0.2"/>
    <row r="2334" ht="14.25" hidden="1" customHeight="1" x14ac:dyDescent="0.2"/>
    <row r="2335" ht="14.25" hidden="1" customHeight="1" x14ac:dyDescent="0.2"/>
    <row r="2336" ht="14.25" hidden="1" customHeight="1" x14ac:dyDescent="0.2"/>
    <row r="2337" ht="14.25" hidden="1" customHeight="1" x14ac:dyDescent="0.2"/>
    <row r="2338" ht="14.25" hidden="1" customHeight="1" x14ac:dyDescent="0.2"/>
    <row r="2339" ht="14.25" hidden="1" customHeight="1" x14ac:dyDescent="0.2"/>
    <row r="2340" ht="14.25" hidden="1" customHeight="1" x14ac:dyDescent="0.2"/>
    <row r="2341" ht="14.25" hidden="1" customHeight="1" x14ac:dyDescent="0.2"/>
    <row r="2342" ht="14.25" hidden="1" customHeight="1" x14ac:dyDescent="0.2"/>
    <row r="2343" ht="14.25" hidden="1" customHeight="1" x14ac:dyDescent="0.2"/>
    <row r="2344" ht="14.25" hidden="1" customHeight="1" x14ac:dyDescent="0.2"/>
    <row r="2345" ht="14.25" hidden="1" customHeight="1" x14ac:dyDescent="0.2"/>
    <row r="2346" ht="14.25" hidden="1" customHeight="1" x14ac:dyDescent="0.2"/>
    <row r="2347" ht="14.25" hidden="1" customHeight="1" x14ac:dyDescent="0.2"/>
    <row r="2348" ht="14.25" hidden="1" customHeight="1" x14ac:dyDescent="0.2"/>
    <row r="2349" ht="14.25" hidden="1" customHeight="1" x14ac:dyDescent="0.2"/>
    <row r="2350" ht="14.25" hidden="1" customHeight="1" x14ac:dyDescent="0.2"/>
    <row r="2351" ht="14.25" hidden="1" customHeight="1" x14ac:dyDescent="0.2"/>
    <row r="2352" ht="14.25" hidden="1" customHeight="1" x14ac:dyDescent="0.2"/>
    <row r="2353" ht="14.25" hidden="1" customHeight="1" x14ac:dyDescent="0.2"/>
    <row r="2354" ht="14.25" hidden="1" customHeight="1" x14ac:dyDescent="0.2"/>
    <row r="2355" ht="14.25" hidden="1" customHeight="1" x14ac:dyDescent="0.2"/>
    <row r="2356" ht="14.25" hidden="1" customHeight="1" x14ac:dyDescent="0.2"/>
    <row r="2357" ht="14.25" hidden="1" customHeight="1" x14ac:dyDescent="0.2"/>
    <row r="2358" ht="14.25" hidden="1" customHeight="1" x14ac:dyDescent="0.2"/>
    <row r="2359" ht="14.25" hidden="1" customHeight="1" x14ac:dyDescent="0.2"/>
    <row r="2360" ht="14.25" hidden="1" customHeight="1" x14ac:dyDescent="0.2"/>
    <row r="2361" ht="14.25" hidden="1" customHeight="1" x14ac:dyDescent="0.2"/>
    <row r="2362" ht="14.25" hidden="1" customHeight="1" x14ac:dyDescent="0.2"/>
    <row r="2363" ht="14.25" hidden="1" customHeight="1" x14ac:dyDescent="0.2"/>
    <row r="2364" ht="14.25" hidden="1" customHeight="1" x14ac:dyDescent="0.2"/>
    <row r="2365" ht="14.25" hidden="1" customHeight="1" x14ac:dyDescent="0.2"/>
    <row r="2366" ht="14.25" hidden="1" customHeight="1" x14ac:dyDescent="0.2"/>
    <row r="2367" ht="14.25" hidden="1" customHeight="1" x14ac:dyDescent="0.2"/>
    <row r="2368" ht="14.25" hidden="1" customHeight="1" x14ac:dyDescent="0.2"/>
    <row r="2369" ht="14.25" hidden="1" customHeight="1" x14ac:dyDescent="0.2"/>
    <row r="2370" ht="14.25" hidden="1" customHeight="1" x14ac:dyDescent="0.2"/>
    <row r="2371" ht="14.25" hidden="1" customHeight="1" x14ac:dyDescent="0.2"/>
    <row r="2372" ht="14.25" hidden="1" customHeight="1" x14ac:dyDescent="0.2"/>
    <row r="2373" ht="14.25" hidden="1" customHeight="1" x14ac:dyDescent="0.2"/>
    <row r="2374" ht="14.25" hidden="1" customHeight="1" x14ac:dyDescent="0.2"/>
    <row r="2375" ht="14.25" hidden="1" customHeight="1" x14ac:dyDescent="0.2"/>
    <row r="2376" ht="14.25" hidden="1" customHeight="1" x14ac:dyDescent="0.2"/>
    <row r="2377" ht="14.25" hidden="1" customHeight="1" x14ac:dyDescent="0.2"/>
    <row r="2378" ht="14.25" hidden="1" customHeight="1" x14ac:dyDescent="0.2"/>
    <row r="2379" ht="14.25" hidden="1" customHeight="1" x14ac:dyDescent="0.2"/>
    <row r="2380" ht="14.25" hidden="1" customHeight="1" x14ac:dyDescent="0.2"/>
    <row r="2381" ht="14.25" hidden="1" customHeight="1" x14ac:dyDescent="0.2"/>
    <row r="2382" ht="14.25" hidden="1" customHeight="1" x14ac:dyDescent="0.2"/>
    <row r="2383" ht="14.25" hidden="1" customHeight="1" x14ac:dyDescent="0.2"/>
    <row r="2384" ht="14.25" hidden="1" customHeight="1" x14ac:dyDescent="0.2"/>
    <row r="2385" ht="14.25" hidden="1" customHeight="1" x14ac:dyDescent="0.2"/>
    <row r="2386" ht="14.25" hidden="1" customHeight="1" x14ac:dyDescent="0.2"/>
    <row r="2387" ht="14.25" hidden="1" customHeight="1" x14ac:dyDescent="0.2"/>
    <row r="2388" ht="14.25" hidden="1" customHeight="1" x14ac:dyDescent="0.2"/>
    <row r="2389" ht="14.25" hidden="1" customHeight="1" x14ac:dyDescent="0.2"/>
    <row r="2390" ht="14.25" hidden="1" customHeight="1" x14ac:dyDescent="0.2"/>
    <row r="2391" ht="14.25" hidden="1" customHeight="1" x14ac:dyDescent="0.2"/>
    <row r="2392" ht="14.25" hidden="1" customHeight="1" x14ac:dyDescent="0.2"/>
    <row r="2393" ht="14.25" hidden="1" customHeight="1" x14ac:dyDescent="0.2"/>
    <row r="2394" ht="14.25" hidden="1" customHeight="1" x14ac:dyDescent="0.2"/>
    <row r="2395" ht="14.25" hidden="1" customHeight="1" x14ac:dyDescent="0.2"/>
    <row r="2396" ht="14.25" hidden="1" customHeight="1" x14ac:dyDescent="0.2"/>
    <row r="2397" ht="14.25" hidden="1" customHeight="1" x14ac:dyDescent="0.2"/>
    <row r="2398" ht="14.25" hidden="1" customHeight="1" x14ac:dyDescent="0.2"/>
    <row r="2399" ht="14.25" hidden="1" customHeight="1" x14ac:dyDescent="0.2"/>
    <row r="2400" ht="14.25" hidden="1" customHeight="1" x14ac:dyDescent="0.2"/>
    <row r="2401" ht="14.25" hidden="1" customHeight="1" x14ac:dyDescent="0.2"/>
    <row r="2402" ht="14.25" hidden="1" customHeight="1" x14ac:dyDescent="0.2"/>
    <row r="2403" ht="14.25" hidden="1" customHeight="1" x14ac:dyDescent="0.2"/>
    <row r="2404" ht="14.25" hidden="1" customHeight="1" x14ac:dyDescent="0.2"/>
    <row r="2405" ht="14.25" hidden="1" customHeight="1" x14ac:dyDescent="0.2"/>
    <row r="2406" ht="14.25" hidden="1" customHeight="1" x14ac:dyDescent="0.2"/>
    <row r="2407" ht="14.25" hidden="1" customHeight="1" x14ac:dyDescent="0.2"/>
    <row r="2408" ht="14.25" hidden="1" customHeight="1" x14ac:dyDescent="0.2"/>
    <row r="2409" ht="14.25" hidden="1" customHeight="1" x14ac:dyDescent="0.2"/>
    <row r="2410" ht="14.25" hidden="1" customHeight="1" x14ac:dyDescent="0.2"/>
    <row r="2411" ht="14.25" hidden="1" customHeight="1" x14ac:dyDescent="0.2"/>
    <row r="2412" ht="14.25" hidden="1" customHeight="1" x14ac:dyDescent="0.2"/>
    <row r="2413" ht="14.25" hidden="1" customHeight="1" x14ac:dyDescent="0.2"/>
    <row r="2414" ht="14.25" hidden="1" customHeight="1" x14ac:dyDescent="0.2"/>
    <row r="2415" ht="14.25" hidden="1" customHeight="1" x14ac:dyDescent="0.2"/>
    <row r="2416" ht="14.25" hidden="1" customHeight="1" x14ac:dyDescent="0.2"/>
    <row r="2417" ht="14.25" hidden="1" customHeight="1" x14ac:dyDescent="0.2"/>
    <row r="2418" ht="14.25" hidden="1" customHeight="1" x14ac:dyDescent="0.2"/>
    <row r="2419" ht="14.25" hidden="1" customHeight="1" x14ac:dyDescent="0.2"/>
    <row r="2420" ht="14.25" hidden="1" customHeight="1" x14ac:dyDescent="0.2"/>
    <row r="2421" ht="14.25" hidden="1" customHeight="1" x14ac:dyDescent="0.2"/>
    <row r="2422" ht="14.25" hidden="1" customHeight="1" x14ac:dyDescent="0.2"/>
    <row r="2423" ht="14.25" hidden="1" customHeight="1" x14ac:dyDescent="0.2"/>
    <row r="2424" ht="14.25" hidden="1" customHeight="1" x14ac:dyDescent="0.2"/>
    <row r="2425" ht="14.25" hidden="1" customHeight="1" x14ac:dyDescent="0.2"/>
    <row r="2426" ht="14.25" hidden="1" customHeight="1" x14ac:dyDescent="0.2"/>
    <row r="2427" ht="14.25" hidden="1" customHeight="1" x14ac:dyDescent="0.2"/>
    <row r="2428" ht="14.25" hidden="1" customHeight="1" x14ac:dyDescent="0.2"/>
    <row r="2429" ht="14.25" hidden="1" customHeight="1" x14ac:dyDescent="0.2"/>
    <row r="2430" ht="14.25" hidden="1" customHeight="1" x14ac:dyDescent="0.2"/>
    <row r="2431" ht="14.25" hidden="1" customHeight="1" x14ac:dyDescent="0.2"/>
    <row r="2432" ht="14.25" hidden="1" customHeight="1" x14ac:dyDescent="0.2"/>
    <row r="2433" ht="14.25" hidden="1" customHeight="1" x14ac:dyDescent="0.2"/>
    <row r="2434" ht="14.25" hidden="1" customHeight="1" x14ac:dyDescent="0.2"/>
    <row r="2435" ht="14.25" hidden="1" customHeight="1" x14ac:dyDescent="0.2"/>
    <row r="2436" ht="14.25" hidden="1" customHeight="1" x14ac:dyDescent="0.2"/>
    <row r="2437" ht="14.25" hidden="1" customHeight="1" x14ac:dyDescent="0.2"/>
    <row r="2438" ht="14.25" hidden="1" customHeight="1" x14ac:dyDescent="0.2"/>
    <row r="2439" ht="14.25" hidden="1" customHeight="1" x14ac:dyDescent="0.2"/>
    <row r="2440" ht="14.25" hidden="1" customHeight="1" x14ac:dyDescent="0.2"/>
    <row r="2441" ht="14.25" hidden="1" customHeight="1" x14ac:dyDescent="0.2"/>
    <row r="2442" ht="14.25" hidden="1" customHeight="1" x14ac:dyDescent="0.2"/>
    <row r="2443" ht="14.25" hidden="1" customHeight="1" x14ac:dyDescent="0.2"/>
    <row r="2444" ht="14.25" hidden="1" customHeight="1" x14ac:dyDescent="0.2"/>
    <row r="2445" ht="14.25" hidden="1" customHeight="1" x14ac:dyDescent="0.2"/>
    <row r="2446" ht="14.25" hidden="1" customHeight="1" x14ac:dyDescent="0.2"/>
    <row r="2447" ht="14.25" hidden="1" customHeight="1" x14ac:dyDescent="0.2"/>
    <row r="2448" ht="14.25" hidden="1" customHeight="1" x14ac:dyDescent="0.2"/>
    <row r="2449" ht="14.25" hidden="1" customHeight="1" x14ac:dyDescent="0.2"/>
    <row r="2450" ht="14.25" hidden="1" customHeight="1" x14ac:dyDescent="0.2"/>
    <row r="2451" ht="14.25" hidden="1" customHeight="1" x14ac:dyDescent="0.2"/>
    <row r="2452" ht="14.25" hidden="1" customHeight="1" x14ac:dyDescent="0.2"/>
    <row r="2453" ht="14.25" hidden="1" customHeight="1" x14ac:dyDescent="0.2"/>
    <row r="2454" ht="14.25" hidden="1" customHeight="1" x14ac:dyDescent="0.2"/>
    <row r="2455" ht="14.25" hidden="1" customHeight="1" x14ac:dyDescent="0.2"/>
    <row r="2456" ht="14.25" hidden="1" customHeight="1" x14ac:dyDescent="0.2"/>
    <row r="2457" ht="14.25" hidden="1" customHeight="1" x14ac:dyDescent="0.2"/>
    <row r="2458" ht="14.25" hidden="1" customHeight="1" x14ac:dyDescent="0.2"/>
    <row r="2459" ht="14.25" hidden="1" customHeight="1" x14ac:dyDescent="0.2"/>
    <row r="2460" ht="14.25" hidden="1" customHeight="1" x14ac:dyDescent="0.2"/>
    <row r="2461" ht="14.25" hidden="1" customHeight="1" x14ac:dyDescent="0.2"/>
    <row r="2462" ht="14.25" hidden="1" customHeight="1" x14ac:dyDescent="0.2"/>
    <row r="2463" ht="14.25" hidden="1" customHeight="1" x14ac:dyDescent="0.2"/>
    <row r="2464" ht="14.25" hidden="1" customHeight="1" x14ac:dyDescent="0.2"/>
    <row r="2465" ht="14.25" hidden="1" customHeight="1" x14ac:dyDescent="0.2"/>
    <row r="2466" ht="14.25" hidden="1" customHeight="1" x14ac:dyDescent="0.2"/>
    <row r="2467" ht="14.25" hidden="1" customHeight="1" x14ac:dyDescent="0.2"/>
    <row r="2468" ht="14.25" hidden="1" customHeight="1" x14ac:dyDescent="0.2"/>
    <row r="2469" ht="14.25" hidden="1" customHeight="1" x14ac:dyDescent="0.2"/>
    <row r="2470" ht="14.25" hidden="1" customHeight="1" x14ac:dyDescent="0.2"/>
    <row r="2471" ht="14.25" hidden="1" customHeight="1" x14ac:dyDescent="0.2"/>
    <row r="2472" ht="14.25" hidden="1" customHeight="1" x14ac:dyDescent="0.2"/>
    <row r="2473" ht="14.25" hidden="1" customHeight="1" x14ac:dyDescent="0.2"/>
    <row r="2474" ht="14.25" hidden="1" customHeight="1" x14ac:dyDescent="0.2"/>
    <row r="2475" ht="14.25" hidden="1" customHeight="1" x14ac:dyDescent="0.2"/>
    <row r="2476" ht="14.25" hidden="1" customHeight="1" x14ac:dyDescent="0.2"/>
    <row r="2477" ht="14.25" hidden="1" customHeight="1" x14ac:dyDescent="0.2"/>
    <row r="2478" ht="14.25" hidden="1" customHeight="1" x14ac:dyDescent="0.2"/>
    <row r="2479" ht="14.25" hidden="1" customHeight="1" x14ac:dyDescent="0.2"/>
    <row r="2480" ht="14.25" hidden="1" customHeight="1" x14ac:dyDescent="0.2"/>
    <row r="2481" ht="14.25" hidden="1" customHeight="1" x14ac:dyDescent="0.2"/>
    <row r="2482" ht="14.25" hidden="1" customHeight="1" x14ac:dyDescent="0.2"/>
    <row r="2483" ht="14.25" hidden="1" customHeight="1" x14ac:dyDescent="0.2"/>
    <row r="2484" ht="14.25" hidden="1" customHeight="1" x14ac:dyDescent="0.2"/>
    <row r="2485" ht="14.25" hidden="1" customHeight="1" x14ac:dyDescent="0.2"/>
    <row r="2486" ht="14.25" hidden="1" customHeight="1" x14ac:dyDescent="0.2"/>
    <row r="2487" ht="14.25" hidden="1" customHeight="1" x14ac:dyDescent="0.2"/>
    <row r="2488" ht="14.25" hidden="1" customHeight="1" x14ac:dyDescent="0.2"/>
    <row r="2489" ht="14.25" hidden="1" customHeight="1" x14ac:dyDescent="0.2"/>
    <row r="2490" ht="14.25" hidden="1" customHeight="1" x14ac:dyDescent="0.2"/>
    <row r="2491" ht="14.25" hidden="1" customHeight="1" x14ac:dyDescent="0.2"/>
    <row r="2492" ht="14.25" hidden="1" customHeight="1" x14ac:dyDescent="0.2"/>
    <row r="2493" ht="14.25" hidden="1" customHeight="1" x14ac:dyDescent="0.2"/>
    <row r="2494" ht="14.25" hidden="1" customHeight="1" x14ac:dyDescent="0.2"/>
    <row r="2495" ht="14.25" hidden="1" customHeight="1" x14ac:dyDescent="0.2"/>
    <row r="2496" ht="14.25" hidden="1" customHeight="1" x14ac:dyDescent="0.2"/>
    <row r="2497" ht="14.25" hidden="1" customHeight="1" x14ac:dyDescent="0.2"/>
    <row r="2498" ht="14.25" hidden="1" customHeight="1" x14ac:dyDescent="0.2"/>
    <row r="2499" ht="14.25" hidden="1" customHeight="1" x14ac:dyDescent="0.2"/>
    <row r="2500" ht="14.25" hidden="1" customHeight="1" x14ac:dyDescent="0.2"/>
    <row r="2501" ht="14.25" hidden="1" customHeight="1" x14ac:dyDescent="0.2"/>
    <row r="2502" ht="14.25" hidden="1" customHeight="1" x14ac:dyDescent="0.2"/>
    <row r="2503" ht="14.25" hidden="1" customHeight="1" x14ac:dyDescent="0.2"/>
    <row r="2504" ht="14.25" hidden="1" customHeight="1" x14ac:dyDescent="0.2"/>
    <row r="2505" ht="14.25" hidden="1" customHeight="1" x14ac:dyDescent="0.2"/>
    <row r="2506" ht="14.25" hidden="1" customHeight="1" x14ac:dyDescent="0.2"/>
    <row r="2507" ht="14.25" hidden="1" customHeight="1" x14ac:dyDescent="0.2"/>
    <row r="2508" ht="14.25" hidden="1" customHeight="1" x14ac:dyDescent="0.2"/>
    <row r="2509" ht="14.25" hidden="1" customHeight="1" x14ac:dyDescent="0.2"/>
    <row r="2510" ht="14.25" hidden="1" customHeight="1" x14ac:dyDescent="0.2"/>
    <row r="2511" ht="14.25" hidden="1" customHeight="1" x14ac:dyDescent="0.2"/>
    <row r="2512" ht="14.25" hidden="1" customHeight="1" x14ac:dyDescent="0.2"/>
    <row r="2513" ht="14.25" hidden="1" customHeight="1" x14ac:dyDescent="0.2"/>
    <row r="2514" ht="14.25" hidden="1" customHeight="1" x14ac:dyDescent="0.2"/>
    <row r="2515" ht="14.25" hidden="1" customHeight="1" x14ac:dyDescent="0.2"/>
    <row r="2516" ht="14.25" hidden="1" customHeight="1" x14ac:dyDescent="0.2"/>
    <row r="2517" ht="14.25" hidden="1" customHeight="1" x14ac:dyDescent="0.2"/>
    <row r="2518" ht="14.25" hidden="1" customHeight="1" x14ac:dyDescent="0.2"/>
    <row r="2519" ht="14.25" hidden="1" customHeight="1" x14ac:dyDescent="0.2"/>
    <row r="2520" ht="14.25" hidden="1" customHeight="1" x14ac:dyDescent="0.2"/>
    <row r="2521" ht="14.25" hidden="1" customHeight="1" x14ac:dyDescent="0.2"/>
    <row r="2522" ht="14.25" hidden="1" customHeight="1" x14ac:dyDescent="0.2"/>
    <row r="2523" ht="14.25" hidden="1" customHeight="1" x14ac:dyDescent="0.2"/>
    <row r="2524" ht="14.25" hidden="1" customHeight="1" x14ac:dyDescent="0.2"/>
    <row r="2525" ht="14.25" hidden="1" customHeight="1" x14ac:dyDescent="0.2"/>
    <row r="2526" ht="14.25" hidden="1" customHeight="1" x14ac:dyDescent="0.2"/>
    <row r="2527" ht="14.25" hidden="1" customHeight="1" x14ac:dyDescent="0.2"/>
    <row r="2528" ht="14.25" hidden="1" customHeight="1" x14ac:dyDescent="0.2"/>
    <row r="2529" ht="14.25" hidden="1" customHeight="1" x14ac:dyDescent="0.2"/>
    <row r="2530" ht="14.25" hidden="1" customHeight="1" x14ac:dyDescent="0.2"/>
    <row r="2531" ht="14.25" hidden="1" customHeight="1" x14ac:dyDescent="0.2"/>
    <row r="2532" ht="14.25" hidden="1" customHeight="1" x14ac:dyDescent="0.2"/>
    <row r="2533" ht="14.25" hidden="1" customHeight="1" x14ac:dyDescent="0.2"/>
    <row r="2534" ht="14.25" hidden="1" customHeight="1" x14ac:dyDescent="0.2"/>
    <row r="2535" ht="14.25" hidden="1" customHeight="1" x14ac:dyDescent="0.2"/>
    <row r="2536" ht="14.25" hidden="1" customHeight="1" x14ac:dyDescent="0.2"/>
    <row r="2537" ht="14.25" hidden="1" customHeight="1" x14ac:dyDescent="0.2"/>
    <row r="2538" ht="14.25" hidden="1" customHeight="1" x14ac:dyDescent="0.2"/>
    <row r="2539" ht="14.25" hidden="1" customHeight="1" x14ac:dyDescent="0.2"/>
    <row r="2540" ht="14.25" hidden="1" customHeight="1" x14ac:dyDescent="0.2"/>
    <row r="2541" ht="14.25" hidden="1" customHeight="1" x14ac:dyDescent="0.2"/>
    <row r="2542" ht="14.25" hidden="1" customHeight="1" x14ac:dyDescent="0.2"/>
    <row r="2543" ht="14.25" hidden="1" customHeight="1" x14ac:dyDescent="0.2"/>
    <row r="2544" ht="14.25" hidden="1" customHeight="1" x14ac:dyDescent="0.2"/>
    <row r="2545" ht="14.25" hidden="1" customHeight="1" x14ac:dyDescent="0.2"/>
    <row r="2546" ht="14.25" hidden="1" customHeight="1" x14ac:dyDescent="0.2"/>
    <row r="2547" ht="14.25" hidden="1" customHeight="1" x14ac:dyDescent="0.2"/>
    <row r="2548" ht="14.25" hidden="1" customHeight="1" x14ac:dyDescent="0.2"/>
    <row r="2549" ht="14.25" hidden="1" customHeight="1" x14ac:dyDescent="0.2"/>
    <row r="2550" ht="14.25" hidden="1" customHeight="1" x14ac:dyDescent="0.2"/>
    <row r="2551" ht="14.25" hidden="1" customHeight="1" x14ac:dyDescent="0.2"/>
    <row r="2552" ht="14.25" hidden="1" customHeight="1" x14ac:dyDescent="0.2"/>
    <row r="2553" ht="14.25" hidden="1" customHeight="1" x14ac:dyDescent="0.2"/>
    <row r="2554" ht="14.25" hidden="1" customHeight="1" x14ac:dyDescent="0.2"/>
    <row r="2555" ht="14.25" hidden="1" customHeight="1" x14ac:dyDescent="0.2"/>
    <row r="2556" ht="14.25" hidden="1" customHeight="1" x14ac:dyDescent="0.2"/>
    <row r="2557" ht="14.25" hidden="1" customHeight="1" x14ac:dyDescent="0.2"/>
    <row r="2558" ht="14.25" hidden="1" customHeight="1" x14ac:dyDescent="0.2"/>
    <row r="2559" ht="14.25" hidden="1" customHeight="1" x14ac:dyDescent="0.2"/>
    <row r="2560" ht="14.25" hidden="1" customHeight="1" x14ac:dyDescent="0.2"/>
    <row r="2561" ht="14.25" hidden="1" customHeight="1" x14ac:dyDescent="0.2"/>
    <row r="2562" ht="14.25" hidden="1" customHeight="1" x14ac:dyDescent="0.2"/>
    <row r="2563" ht="14.25" hidden="1" customHeight="1" x14ac:dyDescent="0.2"/>
    <row r="2564" ht="14.25" hidden="1" customHeight="1" x14ac:dyDescent="0.2"/>
    <row r="2565" ht="14.25" hidden="1" customHeight="1" x14ac:dyDescent="0.2"/>
    <row r="2566" ht="14.25" hidden="1" customHeight="1" x14ac:dyDescent="0.2"/>
    <row r="2567" ht="14.25" hidden="1" customHeight="1" x14ac:dyDescent="0.2"/>
    <row r="2568" ht="14.25" hidden="1" customHeight="1" x14ac:dyDescent="0.2"/>
    <row r="2569" ht="14.25" hidden="1" customHeight="1" x14ac:dyDescent="0.2"/>
    <row r="2570" ht="14.25" hidden="1" customHeight="1" x14ac:dyDescent="0.2"/>
    <row r="2571" ht="14.25" hidden="1" customHeight="1" x14ac:dyDescent="0.2"/>
    <row r="2572" ht="14.25" hidden="1" customHeight="1" x14ac:dyDescent="0.2"/>
    <row r="2573" ht="14.25" hidden="1" customHeight="1" x14ac:dyDescent="0.2"/>
    <row r="2574" ht="14.25" hidden="1" customHeight="1" x14ac:dyDescent="0.2"/>
    <row r="2575" ht="14.25" hidden="1" customHeight="1" x14ac:dyDescent="0.2"/>
    <row r="2576" ht="14.25" hidden="1" customHeight="1" x14ac:dyDescent="0.2"/>
    <row r="2577" ht="14.25" hidden="1" customHeight="1" x14ac:dyDescent="0.2"/>
    <row r="2578" ht="14.25" hidden="1" customHeight="1" x14ac:dyDescent="0.2"/>
    <row r="2579" ht="14.25" hidden="1" customHeight="1" x14ac:dyDescent="0.2"/>
    <row r="2580" ht="14.25" hidden="1" customHeight="1" x14ac:dyDescent="0.2"/>
    <row r="2581" ht="14.25" hidden="1" customHeight="1" x14ac:dyDescent="0.2"/>
    <row r="2582" ht="14.25" hidden="1" customHeight="1" x14ac:dyDescent="0.2"/>
    <row r="2583" ht="14.25" hidden="1" customHeight="1" x14ac:dyDescent="0.2"/>
    <row r="2584" ht="14.25" hidden="1" customHeight="1" x14ac:dyDescent="0.2"/>
    <row r="2585" ht="14.25" hidden="1" customHeight="1" x14ac:dyDescent="0.2"/>
    <row r="2586" ht="14.25" hidden="1" customHeight="1" x14ac:dyDescent="0.2"/>
    <row r="2587" ht="14.25" hidden="1" customHeight="1" x14ac:dyDescent="0.2"/>
    <row r="2588" ht="14.25" hidden="1" customHeight="1" x14ac:dyDescent="0.2"/>
    <row r="2589" ht="14.25" hidden="1" customHeight="1" x14ac:dyDescent="0.2"/>
    <row r="2590" ht="14.25" hidden="1" customHeight="1" x14ac:dyDescent="0.2"/>
    <row r="2591" ht="14.25" hidden="1" customHeight="1" x14ac:dyDescent="0.2"/>
    <row r="2592" ht="14.25" hidden="1" customHeight="1" x14ac:dyDescent="0.2"/>
    <row r="2593" ht="14.25" hidden="1" customHeight="1" x14ac:dyDescent="0.2"/>
    <row r="2594" ht="14.25" hidden="1" customHeight="1" x14ac:dyDescent="0.2"/>
    <row r="2595" ht="14.25" hidden="1" customHeight="1" x14ac:dyDescent="0.2"/>
    <row r="2596" ht="14.25" hidden="1" customHeight="1" x14ac:dyDescent="0.2"/>
    <row r="2597" ht="14.25" hidden="1" customHeight="1" x14ac:dyDescent="0.2"/>
    <row r="2598" ht="14.25" hidden="1" customHeight="1" x14ac:dyDescent="0.2"/>
    <row r="2599" ht="14.25" hidden="1" customHeight="1" x14ac:dyDescent="0.2"/>
    <row r="2600" ht="14.25" hidden="1" customHeight="1" x14ac:dyDescent="0.2"/>
    <row r="2601" ht="14.25" hidden="1" customHeight="1" x14ac:dyDescent="0.2"/>
    <row r="2602" ht="14.25" hidden="1" customHeight="1" x14ac:dyDescent="0.2"/>
    <row r="2603" ht="14.25" hidden="1" customHeight="1" x14ac:dyDescent="0.2"/>
    <row r="2604" ht="14.25" hidden="1" customHeight="1" x14ac:dyDescent="0.2"/>
    <row r="2605" ht="14.25" hidden="1" customHeight="1" x14ac:dyDescent="0.2"/>
    <row r="2606" ht="14.25" hidden="1" customHeight="1" x14ac:dyDescent="0.2"/>
    <row r="2607" ht="14.25" hidden="1" customHeight="1" x14ac:dyDescent="0.2"/>
    <row r="2608" ht="14.25" hidden="1" customHeight="1" x14ac:dyDescent="0.2"/>
    <row r="2609" ht="14.25" hidden="1" customHeight="1" x14ac:dyDescent="0.2"/>
    <row r="2610" ht="14.25" hidden="1" customHeight="1" x14ac:dyDescent="0.2"/>
    <row r="2611" ht="14.25" hidden="1" customHeight="1" x14ac:dyDescent="0.2"/>
    <row r="2612" ht="14.25" hidden="1" customHeight="1" x14ac:dyDescent="0.2"/>
    <row r="2613" ht="14.25" hidden="1" customHeight="1" x14ac:dyDescent="0.2"/>
    <row r="2614" ht="14.25" hidden="1" customHeight="1" x14ac:dyDescent="0.2"/>
    <row r="2615" ht="14.25" hidden="1" customHeight="1" x14ac:dyDescent="0.2"/>
    <row r="2616" ht="14.25" hidden="1" customHeight="1" x14ac:dyDescent="0.2"/>
    <row r="2617" ht="14.25" hidden="1" customHeight="1" x14ac:dyDescent="0.2"/>
    <row r="2618" ht="14.25" hidden="1" customHeight="1" x14ac:dyDescent="0.2"/>
    <row r="2619" ht="14.25" hidden="1" customHeight="1" x14ac:dyDescent="0.2"/>
    <row r="2620" ht="14.25" hidden="1" customHeight="1" x14ac:dyDescent="0.2"/>
    <row r="2621" ht="14.25" hidden="1" customHeight="1" x14ac:dyDescent="0.2"/>
    <row r="2622" ht="14.25" hidden="1" customHeight="1" x14ac:dyDescent="0.2"/>
    <row r="2623" ht="14.25" hidden="1" customHeight="1" x14ac:dyDescent="0.2"/>
    <row r="2624" ht="14.25" hidden="1" customHeight="1" x14ac:dyDescent="0.2"/>
    <row r="2625" ht="14.25" hidden="1" customHeight="1" x14ac:dyDescent="0.2"/>
    <row r="2626" ht="14.25" hidden="1" customHeight="1" x14ac:dyDescent="0.2"/>
    <row r="2627" ht="14.25" hidden="1" customHeight="1" x14ac:dyDescent="0.2"/>
    <row r="2628" ht="14.25" hidden="1" customHeight="1" x14ac:dyDescent="0.2"/>
    <row r="2629" ht="14.25" hidden="1" customHeight="1" x14ac:dyDescent="0.2"/>
    <row r="2630" ht="14.25" hidden="1" customHeight="1" x14ac:dyDescent="0.2"/>
    <row r="2631" ht="14.25" hidden="1" customHeight="1" x14ac:dyDescent="0.2"/>
    <row r="2632" ht="14.25" hidden="1" customHeight="1" x14ac:dyDescent="0.2"/>
    <row r="2633" ht="14.25" hidden="1" customHeight="1" x14ac:dyDescent="0.2"/>
    <row r="2634" ht="14.25" hidden="1" customHeight="1" x14ac:dyDescent="0.2"/>
    <row r="2635" ht="14.25" hidden="1" customHeight="1" x14ac:dyDescent="0.2"/>
    <row r="2636" ht="14.25" hidden="1" customHeight="1" x14ac:dyDescent="0.2"/>
    <row r="2637" ht="14.25" hidden="1" customHeight="1" x14ac:dyDescent="0.2"/>
    <row r="2638" ht="14.25" hidden="1" customHeight="1" x14ac:dyDescent="0.2"/>
    <row r="2639" ht="14.25" hidden="1" customHeight="1" x14ac:dyDescent="0.2"/>
    <row r="2640" ht="14.25" hidden="1" customHeight="1" x14ac:dyDescent="0.2"/>
    <row r="2641" ht="14.25" hidden="1" customHeight="1" x14ac:dyDescent="0.2"/>
    <row r="2642" ht="14.25" hidden="1" customHeight="1" x14ac:dyDescent="0.2"/>
    <row r="2643" ht="14.25" hidden="1" customHeight="1" x14ac:dyDescent="0.2"/>
    <row r="2644" ht="14.25" hidden="1" customHeight="1" x14ac:dyDescent="0.2"/>
    <row r="2645" ht="14.25" hidden="1" customHeight="1" x14ac:dyDescent="0.2"/>
    <row r="2646" ht="14.25" hidden="1" customHeight="1" x14ac:dyDescent="0.2"/>
    <row r="2647" ht="14.25" hidden="1" customHeight="1" x14ac:dyDescent="0.2"/>
    <row r="2648" ht="14.25" hidden="1" customHeight="1" x14ac:dyDescent="0.2"/>
    <row r="2649" ht="14.25" hidden="1" customHeight="1" x14ac:dyDescent="0.2"/>
    <row r="2650" ht="14.25" hidden="1" customHeight="1" x14ac:dyDescent="0.2"/>
    <row r="2651" ht="14.25" hidden="1" customHeight="1" x14ac:dyDescent="0.2"/>
    <row r="2652" ht="14.25" hidden="1" customHeight="1" x14ac:dyDescent="0.2"/>
    <row r="2653" ht="14.25" hidden="1" customHeight="1" x14ac:dyDescent="0.2"/>
    <row r="2654" ht="14.25" hidden="1" customHeight="1" x14ac:dyDescent="0.2"/>
    <row r="2655" ht="14.25" hidden="1" customHeight="1" x14ac:dyDescent="0.2"/>
    <row r="2656" ht="14.25" hidden="1" customHeight="1" x14ac:dyDescent="0.2"/>
    <row r="2657" ht="14.25" hidden="1" customHeight="1" x14ac:dyDescent="0.2"/>
    <row r="2658" ht="14.25" hidden="1" customHeight="1" x14ac:dyDescent="0.2"/>
    <row r="2659" ht="14.25" hidden="1" customHeight="1" x14ac:dyDescent="0.2"/>
    <row r="2660" ht="14.25" hidden="1" customHeight="1" x14ac:dyDescent="0.2"/>
    <row r="2661" ht="14.25" hidden="1" customHeight="1" x14ac:dyDescent="0.2"/>
    <row r="2662" ht="14.25" hidden="1" customHeight="1" x14ac:dyDescent="0.2"/>
    <row r="2663" ht="14.25" hidden="1" customHeight="1" x14ac:dyDescent="0.2"/>
    <row r="2664" ht="14.25" hidden="1" customHeight="1" x14ac:dyDescent="0.2"/>
    <row r="2665" ht="14.25" hidden="1" customHeight="1" x14ac:dyDescent="0.2"/>
    <row r="2666" ht="14.25" hidden="1" customHeight="1" x14ac:dyDescent="0.2"/>
    <row r="2667" ht="14.25" hidden="1" customHeight="1" x14ac:dyDescent="0.2"/>
    <row r="2668" ht="14.25" hidden="1" customHeight="1" x14ac:dyDescent="0.2"/>
    <row r="2669" ht="14.25" hidden="1" customHeight="1" x14ac:dyDescent="0.2"/>
    <row r="2670" ht="14.25" hidden="1" customHeight="1" x14ac:dyDescent="0.2"/>
    <row r="2671" ht="14.25" hidden="1" customHeight="1" x14ac:dyDescent="0.2"/>
    <row r="2672" ht="14.25" hidden="1" customHeight="1" x14ac:dyDescent="0.2"/>
    <row r="2673" ht="14.25" hidden="1" customHeight="1" x14ac:dyDescent="0.2"/>
    <row r="2674" ht="14.25" hidden="1" customHeight="1" x14ac:dyDescent="0.2"/>
    <row r="2675" ht="14.25" hidden="1" customHeight="1" x14ac:dyDescent="0.2"/>
    <row r="2676" ht="14.25" hidden="1" customHeight="1" x14ac:dyDescent="0.2"/>
    <row r="2677" ht="14.25" hidden="1" customHeight="1" x14ac:dyDescent="0.2"/>
    <row r="2678" ht="14.25" hidden="1" customHeight="1" x14ac:dyDescent="0.2"/>
    <row r="2679" ht="14.25" hidden="1" customHeight="1" x14ac:dyDescent="0.2"/>
    <row r="2680" ht="14.25" hidden="1" customHeight="1" x14ac:dyDescent="0.2"/>
    <row r="2681" ht="14.25" hidden="1" customHeight="1" x14ac:dyDescent="0.2"/>
    <row r="2682" ht="14.25" hidden="1" customHeight="1" x14ac:dyDescent="0.2"/>
    <row r="2683" ht="14.25" hidden="1" customHeight="1" x14ac:dyDescent="0.2"/>
    <row r="2684" ht="14.25" hidden="1" customHeight="1" x14ac:dyDescent="0.2"/>
    <row r="2685" ht="14.25" hidden="1" customHeight="1" x14ac:dyDescent="0.2"/>
    <row r="2686" ht="14.25" hidden="1" customHeight="1" x14ac:dyDescent="0.2"/>
    <row r="2687" ht="14.25" hidden="1" customHeight="1" x14ac:dyDescent="0.2"/>
    <row r="2688" ht="14.25" hidden="1" customHeight="1" x14ac:dyDescent="0.2"/>
    <row r="2689" ht="14.25" hidden="1" customHeight="1" x14ac:dyDescent="0.2"/>
  </sheetData>
  <sheetProtection algorithmName="SHA-512" hashValue="Hvezfi1K9TiNO030IqIUAE0DoNEDgHfO/7b44D3bm9M6yDUCnmoxwklBPjCKCMRKbQCm4EQjbPinPK8iHcE/Yg==" saltValue="DjREZiuva5zzdraRuV9lhQ==" spinCount="100000" sheet="1" objects="1" scenarios="1" formatCells="0" formatColumns="0" formatRows="0" insertHyperlinks="0"/>
  <mergeCells count="80">
    <mergeCell ref="U9:V9"/>
    <mergeCell ref="AG37:AG39"/>
    <mergeCell ref="AH37:AH39"/>
    <mergeCell ref="AB12:AC13"/>
    <mergeCell ref="AB14:AC15"/>
    <mergeCell ref="AB16:AC17"/>
    <mergeCell ref="AB18:AC19"/>
    <mergeCell ref="AB20:AB29"/>
    <mergeCell ref="G9:H9"/>
    <mergeCell ref="I9:J9"/>
    <mergeCell ref="K9:L9"/>
    <mergeCell ref="M9:N9"/>
    <mergeCell ref="S9:T9"/>
    <mergeCell ref="AU9:AV9"/>
    <mergeCell ref="AB10:AC11"/>
    <mergeCell ref="AV37:AV39"/>
    <mergeCell ref="AC20:AC21"/>
    <mergeCell ref="AC22:AC23"/>
    <mergeCell ref="AC24:AC25"/>
    <mergeCell ref="AC26:AC27"/>
    <mergeCell ref="AC28:AC29"/>
    <mergeCell ref="AP37:AP39"/>
    <mergeCell ref="AQ37:AQ39"/>
    <mergeCell ref="AR37:AR39"/>
    <mergeCell ref="AS37:AS39"/>
    <mergeCell ref="AT37:AT39"/>
    <mergeCell ref="AU37:AU39"/>
    <mergeCell ref="AK37:AK39"/>
    <mergeCell ref="AB37:AD39"/>
    <mergeCell ref="AM37:AM39"/>
    <mergeCell ref="AB36:AD36"/>
    <mergeCell ref="AN37:AN39"/>
    <mergeCell ref="AB30:AC31"/>
    <mergeCell ref="AB32:AC33"/>
    <mergeCell ref="AB34:AC35"/>
    <mergeCell ref="AI37:AI39"/>
    <mergeCell ref="AL37:AL39"/>
    <mergeCell ref="AJ37:AJ39"/>
    <mergeCell ref="AU7:AU8"/>
    <mergeCell ref="C9:D9"/>
    <mergeCell ref="E9:F9"/>
    <mergeCell ref="AB9:AD9"/>
    <mergeCell ref="AH9:AI9"/>
    <mergeCell ref="AM9:AN9"/>
    <mergeCell ref="O9:P9"/>
    <mergeCell ref="Q9:R9"/>
    <mergeCell ref="W9:X9"/>
    <mergeCell ref="Y9:Z9"/>
    <mergeCell ref="AK7:AK8"/>
    <mergeCell ref="AL7:AL8"/>
    <mergeCell ref="O7:O8"/>
    <mergeCell ref="Q7:Q8"/>
    <mergeCell ref="AQ9:AR9"/>
    <mergeCell ref="AS9:AT9"/>
    <mergeCell ref="B6:B8"/>
    <mergeCell ref="AB6:AC6"/>
    <mergeCell ref="C7:C8"/>
    <mergeCell ref="E7:E8"/>
    <mergeCell ref="W7:W8"/>
    <mergeCell ref="Y7:Y8"/>
    <mergeCell ref="G7:G8"/>
    <mergeCell ref="I7:I8"/>
    <mergeCell ref="K7:K8"/>
    <mergeCell ref="M7:M8"/>
    <mergeCell ref="AC44:AT45"/>
    <mergeCell ref="AQ7:AQ8"/>
    <mergeCell ref="AS7:AS8"/>
    <mergeCell ref="S7:S8"/>
    <mergeCell ref="U7:U8"/>
    <mergeCell ref="AE7:AE8"/>
    <mergeCell ref="AF7:AF8"/>
    <mergeCell ref="AG7:AG8"/>
    <mergeCell ref="AM7:AM8"/>
    <mergeCell ref="AO7:AO8"/>
    <mergeCell ref="AH7:AH8"/>
    <mergeCell ref="AJ7:AJ8"/>
    <mergeCell ref="AO9:AP9"/>
    <mergeCell ref="AO37:AO39"/>
    <mergeCell ref="AE37:AE39"/>
    <mergeCell ref="AF37:AF39"/>
  </mergeCells>
  <dataValidations count="1">
    <dataValidation type="decimal" operator="greaterThanOrEqual" allowBlank="1" showInputMessage="1" showErrorMessage="1" error="Please enter non-negative number." sqref="AH10:AI16 AE18:AI29 AJ10:AV35 AE10:AV10 C10:Z26 AH30:AI32 AG30 AE34:AI35 AF11:AF12 AG11:AG14" xr:uid="{00000000-0002-0000-0900-000000000000}">
      <formula1>0</formula1>
    </dataValidation>
  </dataValidations>
  <pageMargins left="0.70866141732283472" right="0.70866141732283472" top="0.74803149606299213" bottom="0.74803149606299213" header="0.31496062992125984" footer="0.31496062992125984"/>
  <pageSetup paperSize="8" scale="30"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28" min="1" max="2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6" tint="0.59999389629810485"/>
    <pageSetUpPr autoPageBreaks="0"/>
  </sheetPr>
  <dimension ref="A1:AU2682"/>
  <sheetViews>
    <sheetView showGridLines="0" zoomScale="85" zoomScaleNormal="85" zoomScaleSheetLayoutView="40" workbookViewId="0">
      <selection activeCell="C11" sqref="C11:Z27"/>
    </sheetView>
  </sheetViews>
  <sheetFormatPr defaultColWidth="0" defaultRowHeight="0" customHeight="1" zeroHeight="1" x14ac:dyDescent="0.2"/>
  <cols>
    <col min="1" max="1" width="3.625" style="3" customWidth="1"/>
    <col min="2" max="2" width="11.625" style="3" customWidth="1"/>
    <col min="3" max="26" width="12.5" style="3" customWidth="1"/>
    <col min="27" max="27" width="10.75" style="3" customWidth="1"/>
    <col min="28" max="28" width="14.875" style="3" customWidth="1"/>
    <col min="29" max="29" width="11.625" style="3" customWidth="1"/>
    <col min="30" max="47" width="12.5" style="3" customWidth="1"/>
    <col min="48" max="48" width="9" style="3" customWidth="1"/>
    <col min="49" max="16384" width="0" style="3" hidden="1"/>
  </cols>
  <sheetData>
    <row r="1" spans="1:47" s="2" customFormat="1" ht="14.25" customHeight="1" x14ac:dyDescent="0.2">
      <c r="A1" s="46" t="s">
        <v>201</v>
      </c>
      <c r="B1" s="35"/>
      <c r="O1" s="135" t="s">
        <v>3</v>
      </c>
      <c r="P1" s="61" t="s">
        <v>86</v>
      </c>
      <c r="Q1" s="54"/>
      <c r="AA1" s="3"/>
      <c r="AB1" s="35"/>
      <c r="AC1" s="35"/>
    </row>
    <row r="2" spans="1:47" s="2" customFormat="1" ht="19.5" customHeight="1" x14ac:dyDescent="0.2">
      <c r="B2" s="66" t="s">
        <v>128</v>
      </c>
      <c r="C2" s="66"/>
      <c r="D2" s="66"/>
      <c r="E2" s="66"/>
      <c r="F2" s="66"/>
      <c r="G2" s="66"/>
      <c r="H2" s="66"/>
      <c r="I2" s="66"/>
      <c r="J2" s="66"/>
      <c r="K2" s="66"/>
      <c r="L2" s="66"/>
      <c r="M2" s="66"/>
      <c r="N2" s="66"/>
      <c r="O2" s="66"/>
      <c r="P2" s="66"/>
      <c r="Q2" s="66"/>
      <c r="R2" s="66"/>
      <c r="S2" s="66"/>
      <c r="T2" s="66"/>
      <c r="U2" s="66"/>
      <c r="V2" s="66"/>
      <c r="W2" s="66"/>
      <c r="X2" s="66"/>
      <c r="Y2" s="66"/>
      <c r="Z2" s="66"/>
      <c r="AA2" s="109"/>
      <c r="AB2" s="66" t="s">
        <v>129</v>
      </c>
      <c r="AC2" s="66"/>
      <c r="AD2" s="66"/>
      <c r="AE2" s="66"/>
      <c r="AF2" s="66"/>
      <c r="AG2" s="66"/>
      <c r="AH2" s="66"/>
      <c r="AI2" s="66"/>
      <c r="AJ2" s="66"/>
      <c r="AK2" s="66"/>
      <c r="AL2" s="66"/>
      <c r="AM2" s="66"/>
      <c r="AN2" s="66"/>
      <c r="AO2" s="66"/>
      <c r="AP2" s="66"/>
      <c r="AQ2" s="66"/>
      <c r="AR2" s="66"/>
      <c r="AS2" s="66"/>
      <c r="AT2" s="66"/>
      <c r="AU2" s="66"/>
    </row>
    <row r="3" spans="1:47" ht="9.9499999999999993" customHeight="1" x14ac:dyDescent="0.2">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row>
    <row r="4" spans="1:47" s="2" customFormat="1" ht="12" customHeight="1" x14ac:dyDescent="0.2">
      <c r="B4" s="65" t="s">
        <v>221</v>
      </c>
      <c r="D4" s="65"/>
      <c r="E4" s="65"/>
      <c r="F4" s="65"/>
      <c r="G4" s="65"/>
      <c r="H4" s="65"/>
      <c r="I4" s="65"/>
      <c r="J4" s="65"/>
      <c r="K4" s="65"/>
      <c r="L4" s="65"/>
      <c r="M4" s="65"/>
      <c r="N4" s="65"/>
      <c r="O4" s="65"/>
      <c r="P4" s="65"/>
      <c r="Q4" s="65"/>
      <c r="R4" s="65"/>
      <c r="S4" s="65"/>
      <c r="T4" s="65"/>
      <c r="U4" s="65"/>
      <c r="V4" s="65"/>
      <c r="W4" s="65"/>
      <c r="X4" s="65"/>
      <c r="Y4" s="65"/>
      <c r="Z4" s="65"/>
      <c r="AA4" s="134"/>
      <c r="AB4" s="65" t="s">
        <v>221</v>
      </c>
      <c r="AC4" s="65"/>
      <c r="AH4" s="65"/>
      <c r="AM4" s="65"/>
      <c r="AO4" s="65"/>
      <c r="AQ4" s="65"/>
      <c r="AS4" s="65"/>
      <c r="AU4" s="65"/>
    </row>
    <row r="5" spans="1:47" s="2" customFormat="1" ht="12" customHeight="1" thickBot="1" x14ac:dyDescent="0.2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row>
    <row r="6" spans="1:47" s="2" customFormat="1" ht="14.25" customHeight="1" x14ac:dyDescent="0.2">
      <c r="B6" s="2468" t="s">
        <v>114</v>
      </c>
      <c r="C6" s="135" t="s">
        <v>1</v>
      </c>
      <c r="D6" s="61" t="s">
        <v>2</v>
      </c>
      <c r="E6" s="135" t="s">
        <v>3</v>
      </c>
      <c r="F6" s="61" t="s">
        <v>86</v>
      </c>
      <c r="G6" s="61"/>
      <c r="H6" s="61"/>
      <c r="I6" s="61"/>
      <c r="J6" s="61"/>
      <c r="K6" s="61"/>
      <c r="L6" s="61"/>
      <c r="M6" s="61"/>
      <c r="N6" s="61"/>
      <c r="O6" s="135" t="s">
        <v>4</v>
      </c>
      <c r="P6" s="61" t="s">
        <v>5</v>
      </c>
      <c r="Q6" s="135" t="s">
        <v>6</v>
      </c>
      <c r="R6" s="61" t="s">
        <v>7</v>
      </c>
      <c r="S6" s="135" t="s">
        <v>8</v>
      </c>
      <c r="T6" s="61" t="s">
        <v>9</v>
      </c>
      <c r="U6" s="135" t="s">
        <v>10</v>
      </c>
      <c r="V6" s="61" t="s">
        <v>11</v>
      </c>
      <c r="W6" s="135" t="s">
        <v>20</v>
      </c>
      <c r="X6" s="61" t="s">
        <v>21</v>
      </c>
      <c r="Y6" s="135" t="s">
        <v>22</v>
      </c>
      <c r="Z6" s="61" t="s">
        <v>23</v>
      </c>
      <c r="AA6" s="54"/>
      <c r="AB6" s="2606" t="s">
        <v>386</v>
      </c>
      <c r="AC6" s="2606"/>
      <c r="AD6" s="135" t="s">
        <v>1</v>
      </c>
      <c r="AE6" s="135" t="s">
        <v>2</v>
      </c>
      <c r="AF6" s="135" t="s">
        <v>3</v>
      </c>
      <c r="AG6" s="135" t="s">
        <v>86</v>
      </c>
      <c r="AH6" s="61" t="s">
        <v>4</v>
      </c>
      <c r="AI6" s="135" t="s">
        <v>5</v>
      </c>
      <c r="AJ6" s="135" t="s">
        <v>6</v>
      </c>
      <c r="AK6" s="135" t="s">
        <v>7</v>
      </c>
      <c r="AL6" s="135" t="s">
        <v>8</v>
      </c>
      <c r="AM6" s="135" t="s">
        <v>9</v>
      </c>
      <c r="AN6" s="61" t="s">
        <v>10</v>
      </c>
      <c r="AO6" s="135" t="s">
        <v>11</v>
      </c>
      <c r="AP6" s="61" t="s">
        <v>12</v>
      </c>
      <c r="AQ6" s="135" t="s">
        <v>13</v>
      </c>
      <c r="AR6" s="61" t="s">
        <v>14</v>
      </c>
      <c r="AS6" s="135" t="s">
        <v>15</v>
      </c>
      <c r="AT6" s="61" t="s">
        <v>16</v>
      </c>
      <c r="AU6" s="135" t="s">
        <v>17</v>
      </c>
    </row>
    <row r="7" spans="1:47" s="2" customFormat="1" ht="32.1" customHeight="1" x14ac:dyDescent="0.2">
      <c r="B7" s="2460"/>
      <c r="C7" s="2571" t="s">
        <v>316</v>
      </c>
      <c r="D7" s="138"/>
      <c r="E7" s="2572" t="s">
        <v>317</v>
      </c>
      <c r="F7" s="138"/>
      <c r="G7" s="2572" t="s">
        <v>787</v>
      </c>
      <c r="H7" s="138"/>
      <c r="I7" s="2572" t="s">
        <v>788</v>
      </c>
      <c r="J7" s="138"/>
      <c r="K7" s="2572" t="s">
        <v>789</v>
      </c>
      <c r="L7" s="138"/>
      <c r="M7" s="2572" t="s">
        <v>790</v>
      </c>
      <c r="N7" s="138"/>
      <c r="O7" s="2572" t="s">
        <v>625</v>
      </c>
      <c r="P7" s="138"/>
      <c r="Q7" s="2572" t="s">
        <v>626</v>
      </c>
      <c r="R7" s="138"/>
      <c r="S7" s="2572" t="s">
        <v>627</v>
      </c>
      <c r="T7" s="138"/>
      <c r="U7" s="2572" t="s">
        <v>628</v>
      </c>
      <c r="V7" s="138"/>
      <c r="W7" s="2572" t="s">
        <v>821</v>
      </c>
      <c r="X7" s="138"/>
      <c r="Y7" s="2572" t="s">
        <v>820</v>
      </c>
      <c r="Z7" s="138"/>
      <c r="AA7" s="399"/>
      <c r="AB7" s="2607"/>
      <c r="AC7" s="2607"/>
      <c r="AD7" s="2571" t="s">
        <v>285</v>
      </c>
      <c r="AE7" s="2572" t="s">
        <v>133</v>
      </c>
      <c r="AF7" s="2572" t="s">
        <v>126</v>
      </c>
      <c r="AG7" s="2572" t="s">
        <v>127</v>
      </c>
      <c r="AH7" s="138"/>
      <c r="AI7" s="2572" t="s">
        <v>237</v>
      </c>
      <c r="AJ7" s="2572" t="s">
        <v>324</v>
      </c>
      <c r="AK7" s="2572" t="s">
        <v>322</v>
      </c>
      <c r="AL7" s="2572" t="s">
        <v>238</v>
      </c>
      <c r="AM7" s="138"/>
      <c r="AN7" s="2505" t="s">
        <v>239</v>
      </c>
      <c r="AO7" s="138"/>
      <c r="AP7" s="2505" t="s">
        <v>240</v>
      </c>
      <c r="AQ7" s="138"/>
      <c r="AR7" s="2505" t="s">
        <v>315</v>
      </c>
      <c r="AS7" s="138"/>
      <c r="AT7" s="2505" t="s">
        <v>338</v>
      </c>
      <c r="AU7" s="138"/>
    </row>
    <row r="8" spans="1:47" s="2" customFormat="1" ht="68.099999999999994" customHeight="1" x14ac:dyDescent="0.2">
      <c r="B8" s="2460"/>
      <c r="C8" s="2574"/>
      <c r="D8" s="956" t="s">
        <v>236</v>
      </c>
      <c r="E8" s="2575"/>
      <c r="F8" s="956" t="s">
        <v>236</v>
      </c>
      <c r="G8" s="2575"/>
      <c r="H8" s="956" t="s">
        <v>236</v>
      </c>
      <c r="I8" s="2575"/>
      <c r="J8" s="956" t="s">
        <v>236</v>
      </c>
      <c r="K8" s="2575"/>
      <c r="L8" s="956" t="s">
        <v>236</v>
      </c>
      <c r="M8" s="2575"/>
      <c r="N8" s="956" t="s">
        <v>236</v>
      </c>
      <c r="O8" s="2575"/>
      <c r="P8" s="956" t="s">
        <v>236</v>
      </c>
      <c r="Q8" s="2575"/>
      <c r="R8" s="956" t="s">
        <v>236</v>
      </c>
      <c r="S8" s="2575"/>
      <c r="T8" s="956" t="s">
        <v>236</v>
      </c>
      <c r="U8" s="2575"/>
      <c r="V8" s="956" t="s">
        <v>236</v>
      </c>
      <c r="W8" s="2575"/>
      <c r="X8" s="956" t="s">
        <v>236</v>
      </c>
      <c r="Y8" s="2575"/>
      <c r="Z8" s="956" t="s">
        <v>236</v>
      </c>
      <c r="AA8" s="399"/>
      <c r="AB8" s="2607"/>
      <c r="AC8" s="2607"/>
      <c r="AD8" s="2571"/>
      <c r="AE8" s="2572"/>
      <c r="AF8" s="2572"/>
      <c r="AG8" s="2572"/>
      <c r="AH8" s="164" t="s">
        <v>236</v>
      </c>
      <c r="AI8" s="2572"/>
      <c r="AJ8" s="2572"/>
      <c r="AK8" s="2572"/>
      <c r="AL8" s="2572"/>
      <c r="AM8" s="164" t="s">
        <v>236</v>
      </c>
      <c r="AN8" s="2575"/>
      <c r="AO8" s="164" t="s">
        <v>236</v>
      </c>
      <c r="AP8" s="2575"/>
      <c r="AQ8" s="164" t="s">
        <v>236</v>
      </c>
      <c r="AR8" s="2575"/>
      <c r="AS8" s="164" t="s">
        <v>236</v>
      </c>
      <c r="AT8" s="2575"/>
      <c r="AU8" s="164" t="s">
        <v>236</v>
      </c>
    </row>
    <row r="9" spans="1:47" s="48" customFormat="1" ht="27.75" customHeight="1" thickBot="1" x14ac:dyDescent="0.25">
      <c r="A9" s="47"/>
      <c r="B9" s="400" t="s">
        <v>96</v>
      </c>
      <c r="C9" s="2599" t="s">
        <v>319</v>
      </c>
      <c r="D9" s="2600"/>
      <c r="E9" s="2601" t="s">
        <v>320</v>
      </c>
      <c r="F9" s="2600"/>
      <c r="G9" s="955"/>
      <c r="H9" s="955"/>
      <c r="I9" s="955"/>
      <c r="J9" s="955"/>
      <c r="K9" s="955"/>
      <c r="L9" s="955"/>
      <c r="M9" s="955"/>
      <c r="N9" s="955"/>
      <c r="O9" s="955"/>
      <c r="P9" s="955"/>
      <c r="Q9" s="955"/>
      <c r="R9" s="955"/>
      <c r="S9" s="955"/>
      <c r="T9" s="955"/>
      <c r="U9" s="955"/>
      <c r="V9" s="955"/>
      <c r="W9" s="2585" t="s">
        <v>822</v>
      </c>
      <c r="X9" s="2583"/>
      <c r="Y9" s="2584" t="s">
        <v>823</v>
      </c>
      <c r="Z9" s="2583"/>
      <c r="AA9" s="56"/>
      <c r="AB9" s="2602" t="s">
        <v>96</v>
      </c>
      <c r="AC9" s="2603"/>
      <c r="AD9" s="281" t="s">
        <v>321</v>
      </c>
      <c r="AE9" s="401" t="s">
        <v>241</v>
      </c>
      <c r="AF9" s="401" t="s">
        <v>242</v>
      </c>
      <c r="AG9" s="2564" t="s">
        <v>243</v>
      </c>
      <c r="AH9" s="2564"/>
      <c r="AI9" s="401" t="s">
        <v>244</v>
      </c>
      <c r="AJ9" s="401" t="s">
        <v>245</v>
      </c>
      <c r="AK9" s="401" t="s">
        <v>323</v>
      </c>
      <c r="AL9" s="2565" t="s">
        <v>325</v>
      </c>
      <c r="AM9" s="2565"/>
      <c r="AN9" s="2566" t="s">
        <v>246</v>
      </c>
      <c r="AO9" s="2567"/>
      <c r="AP9" s="2566" t="s">
        <v>247</v>
      </c>
      <c r="AQ9" s="2567"/>
      <c r="AR9" s="2566" t="s">
        <v>248</v>
      </c>
      <c r="AS9" s="2567"/>
      <c r="AT9" s="2566" t="s">
        <v>339</v>
      </c>
      <c r="AU9" s="2567"/>
    </row>
    <row r="10" spans="1:47" s="2" customFormat="1" ht="14.25" customHeight="1" x14ac:dyDescent="0.2">
      <c r="A10" s="6"/>
      <c r="B10" s="75">
        <v>2002</v>
      </c>
      <c r="C10" s="415"/>
      <c r="D10" s="412"/>
      <c r="E10" s="416"/>
      <c r="F10" s="412"/>
      <c r="G10" s="412"/>
      <c r="H10" s="412"/>
      <c r="I10" s="412"/>
      <c r="J10" s="412"/>
      <c r="K10" s="412"/>
      <c r="L10" s="412"/>
      <c r="M10" s="412"/>
      <c r="N10" s="412"/>
      <c r="O10" s="412"/>
      <c r="P10" s="412"/>
      <c r="Q10" s="412"/>
      <c r="R10" s="412"/>
      <c r="S10" s="412"/>
      <c r="T10" s="412"/>
      <c r="U10" s="412"/>
      <c r="V10" s="412"/>
      <c r="W10" s="996"/>
      <c r="X10" s="996"/>
      <c r="Y10" s="996"/>
      <c r="Z10" s="996"/>
      <c r="AA10" s="299"/>
      <c r="AB10" s="2604" t="s">
        <v>285</v>
      </c>
      <c r="AC10" s="151" t="s">
        <v>124</v>
      </c>
      <c r="AD10" s="156"/>
      <c r="AE10" s="156"/>
      <c r="AF10" s="156"/>
      <c r="AG10" s="156"/>
      <c r="AH10" s="157"/>
      <c r="AI10" s="156"/>
      <c r="AJ10" s="156"/>
      <c r="AK10" s="156"/>
      <c r="AL10" s="156"/>
      <c r="AM10" s="157"/>
      <c r="AN10" s="156"/>
      <c r="AO10" s="157"/>
      <c r="AP10" s="156"/>
      <c r="AQ10" s="157"/>
      <c r="AR10" s="156"/>
      <c r="AS10" s="157"/>
      <c r="AT10" s="156"/>
      <c r="AU10" s="157"/>
    </row>
    <row r="11" spans="1:47" s="2" customFormat="1" ht="14.25" customHeight="1" x14ac:dyDescent="0.2">
      <c r="A11" s="6"/>
      <c r="B11" s="76">
        <v>2003</v>
      </c>
      <c r="C11" s="417" t="e">
        <f>IF(NOT(ISBLANK('[2]3 interconnectedness'!C11)),IF(NOT(ISBLANK('[2]3 interconnectedness'!C10)),'[2]3 interconnectedness'!C11/'[2]3 interconnectedness'!C10-1,""),"")</f>
        <v>#REF!</v>
      </c>
      <c r="D11" s="413" t="e">
        <f>IF(NOT(ISBLANK('[2]3 interconnectedness'!D11)),IF(NOT(ISBLANK('[2]3 interconnectedness'!D10)),'[2]3 interconnectedness'!D11/'[2]3 interconnectedness'!D10-1,""),"")</f>
        <v>#REF!</v>
      </c>
      <c r="E11" s="418" t="str">
        <f>IF(NOT(ISBLANK('3 interconnectedness (old)'!E11)),IF(NOT(ISBLANK('3 interconnectedness (old)'!E10)),'3 interconnectedness (old)'!E11/'3 interconnectedness (old)'!E10-1,""),"")</f>
        <v/>
      </c>
      <c r="F11" s="413" t="str">
        <f>IF(NOT(ISBLANK('3 interconnectedness (old)'!F11)),IF(NOT(ISBLANK('3 interconnectedness (old)'!F10)),'3 interconnectedness (old)'!F11/'3 interconnectedness (old)'!F10-1,""),"")</f>
        <v/>
      </c>
      <c r="G11" s="413" t="str">
        <f>IF(NOT(ISBLANK('3 interconnectedness (old)'!G11)),IF(NOT(ISBLANK('3 interconnectedness (old)'!G10)),'3 interconnectedness (old)'!G11/'3 interconnectedness (old)'!G10-1,""),"")</f>
        <v/>
      </c>
      <c r="H11" s="413" t="str">
        <f>IF(NOT(ISBLANK('3 interconnectedness (old)'!H11)),IF(NOT(ISBLANK('3 interconnectedness (old)'!H10)),'3 interconnectedness (old)'!H11/'3 interconnectedness (old)'!H10-1,""),"")</f>
        <v/>
      </c>
      <c r="I11" s="413" t="str">
        <f>IF(NOT(ISBLANK('3 interconnectedness (old)'!I11)),IF(NOT(ISBLANK('3 interconnectedness (old)'!I10)),'3 interconnectedness (old)'!I11/'3 interconnectedness (old)'!I10-1,""),"")</f>
        <v/>
      </c>
      <c r="J11" s="413" t="str">
        <f>IF(NOT(ISBLANK('3 interconnectedness (old)'!J11)),IF(NOT(ISBLANK('3 interconnectedness (old)'!J10)),'3 interconnectedness (old)'!J11/'3 interconnectedness (old)'!J10-1,""),"")</f>
        <v/>
      </c>
      <c r="K11" s="413" t="str">
        <f>IF(NOT(ISBLANK('3 interconnectedness (old)'!K11)),IF(NOT(ISBLANK('3 interconnectedness (old)'!K10)),'3 interconnectedness (old)'!K11/'3 interconnectedness (old)'!K10-1,""),"")</f>
        <v/>
      </c>
      <c r="L11" s="413" t="str">
        <f>IF(NOT(ISBLANK('3 interconnectedness (old)'!L11)),IF(NOT(ISBLANK('3 interconnectedness (old)'!L10)),'3 interconnectedness (old)'!L11/'3 interconnectedness (old)'!L10-1,""),"")</f>
        <v/>
      </c>
      <c r="M11" s="413" t="str">
        <f>IF(NOT(ISBLANK('3 interconnectedness (old)'!M11)),IF(NOT(ISBLANK('3 interconnectedness (old)'!M10)),'3 interconnectedness (old)'!M11/'3 interconnectedness (old)'!M10-1,""),"")</f>
        <v/>
      </c>
      <c r="N11" s="413" t="str">
        <f>IF(NOT(ISBLANK('3 interconnectedness (old)'!N11)),IF(NOT(ISBLANK('3 interconnectedness (old)'!N10)),'3 interconnectedness (old)'!N11/'3 interconnectedness (old)'!N10-1,""),"")</f>
        <v/>
      </c>
      <c r="O11" s="413" t="str">
        <f>IF(NOT(ISBLANK('3 interconnectedness (old)'!O11)),IF(NOT(ISBLANK('3 interconnectedness (old)'!O10)),'3 interconnectedness (old)'!O11/'3 interconnectedness (old)'!O10-1,""),"")</f>
        <v/>
      </c>
      <c r="P11" s="413" t="str">
        <f>IF(NOT(ISBLANK('3 interconnectedness (old)'!P11)),IF(NOT(ISBLANK('3 interconnectedness (old)'!P10)),'3 interconnectedness (old)'!P11/'3 interconnectedness (old)'!P10-1,""),"")</f>
        <v/>
      </c>
      <c r="Q11" s="413" t="str">
        <f>IF(NOT(ISBLANK('3 interconnectedness (old)'!Q11)),IF(NOT(ISBLANK('3 interconnectedness (old)'!Q10)),'3 interconnectedness (old)'!Q11/'3 interconnectedness (old)'!Q10-1,""),"")</f>
        <v/>
      </c>
      <c r="R11" s="413" t="str">
        <f>IF(NOT(ISBLANK('3 interconnectedness (old)'!R11)),IF(NOT(ISBLANK('3 interconnectedness (old)'!R10)),'3 interconnectedness (old)'!R11/'3 interconnectedness (old)'!R10-1,""),"")</f>
        <v/>
      </c>
      <c r="S11" s="413" t="str">
        <f>IF(NOT(ISBLANK('3 interconnectedness (old)'!S11)),IF(NOT(ISBLANK('3 interconnectedness (old)'!S10)),'3 interconnectedness (old)'!S11/'3 interconnectedness (old)'!S10-1,""),"")</f>
        <v/>
      </c>
      <c r="T11" s="413" t="str">
        <f>IF(NOT(ISBLANK('3 interconnectedness (old)'!T11)),IF(NOT(ISBLANK('3 interconnectedness (old)'!T10)),'3 interconnectedness (old)'!T11/'3 interconnectedness (old)'!T10-1,""),"")</f>
        <v/>
      </c>
      <c r="U11" s="413" t="str">
        <f>IF(NOT(ISBLANK('3 interconnectedness (old)'!U11)),IF(NOT(ISBLANK('3 interconnectedness (old)'!U10)),'3 interconnectedness (old)'!U11/'3 interconnectedness (old)'!U10-1,""),"")</f>
        <v/>
      </c>
      <c r="V11" s="413" t="str">
        <f>IF(NOT(ISBLANK('3 interconnectedness (old)'!V11)),IF(NOT(ISBLANK('3 interconnectedness (old)'!V10)),'3 interconnectedness (old)'!V11/'3 interconnectedness (old)'!V10-1,""),"")</f>
        <v/>
      </c>
      <c r="W11" s="413" t="str">
        <f>IF(NOT(ISBLANK('3 interconnectedness (old)'!W11)),IF(NOT(ISBLANK('3 interconnectedness (old)'!W10)),'3 interconnectedness (old)'!W11/'3 interconnectedness (old)'!W10-1,""),"")</f>
        <v/>
      </c>
      <c r="X11" s="413" t="str">
        <f>IF(NOT(ISBLANK('3 interconnectedness (old)'!X11)),IF(NOT(ISBLANK('3 interconnectedness (old)'!X10)),'3 interconnectedness (old)'!X11/'3 interconnectedness (old)'!X10-1,""),"")</f>
        <v/>
      </c>
      <c r="Y11" s="413" t="str">
        <f>IF(NOT(ISBLANK('3 interconnectedness (old)'!Y11)),IF(NOT(ISBLANK('3 interconnectedness (old)'!Y10)),'3 interconnectedness (old)'!Y11/'3 interconnectedness (old)'!Y10-1,""),"")</f>
        <v/>
      </c>
      <c r="Z11" s="413" t="str">
        <f>IF(NOT(ISBLANK('3 interconnectedness (old)'!Z11)),IF(NOT(ISBLANK('3 interconnectedness (old)'!Z10)),'3 interconnectedness (old)'!Z11/'3 interconnectedness (old)'!Z10-1,""),"")</f>
        <v/>
      </c>
      <c r="AA11" s="299"/>
      <c r="AB11" s="2605"/>
      <c r="AC11" s="152" t="s">
        <v>125</v>
      </c>
      <c r="AD11" s="303" t="str">
        <f>IF(COUNTBLANK(AD10)=1,"-",AD10)</f>
        <v>-</v>
      </c>
      <c r="AE11" s="153"/>
      <c r="AF11" s="153"/>
      <c r="AG11" s="153"/>
      <c r="AH11" s="154"/>
      <c r="AI11" s="153"/>
      <c r="AJ11" s="153"/>
      <c r="AK11" s="153"/>
      <c r="AL11" s="153"/>
      <c r="AM11" s="154"/>
      <c r="AN11" s="153"/>
      <c r="AO11" s="154"/>
      <c r="AP11" s="153"/>
      <c r="AQ11" s="154"/>
      <c r="AR11" s="153"/>
      <c r="AS11" s="154"/>
      <c r="AT11" s="153"/>
      <c r="AU11" s="154"/>
    </row>
    <row r="12" spans="1:47" s="2" customFormat="1" ht="14.25" customHeight="1" x14ac:dyDescent="0.2">
      <c r="A12" s="6"/>
      <c r="B12" s="76">
        <v>2004</v>
      </c>
      <c r="C12" s="417" t="str">
        <f>IF(NOT(ISBLANK('3 interconnectedness (old)'!C12)),IF(NOT(ISBLANK('3 interconnectedness (old)'!C11)),'3 interconnectedness (old)'!C12/'3 interconnectedness (old)'!C11-1,""),"")</f>
        <v/>
      </c>
      <c r="D12" s="413" t="str">
        <f>IF(NOT(ISBLANK('3 interconnectedness (old)'!D12)),IF(NOT(ISBLANK('3 interconnectedness (old)'!D11)),'3 interconnectedness (old)'!D12/'3 interconnectedness (old)'!D11-1,""),"")</f>
        <v/>
      </c>
      <c r="E12" s="418" t="str">
        <f>IF(NOT(ISBLANK('3 interconnectedness (old)'!E12)),IF(NOT(ISBLANK('3 interconnectedness (old)'!E11)),'3 interconnectedness (old)'!E12/'3 interconnectedness (old)'!E11-1,""),"")</f>
        <v/>
      </c>
      <c r="F12" s="413" t="str">
        <f>IF(NOT(ISBLANK('3 interconnectedness (old)'!F12)),IF(NOT(ISBLANK('3 interconnectedness (old)'!F11)),'3 interconnectedness (old)'!F12/'3 interconnectedness (old)'!F11-1,""),"")</f>
        <v/>
      </c>
      <c r="G12" s="413" t="str">
        <f>IF(NOT(ISBLANK('3 interconnectedness (old)'!G12)),IF(NOT(ISBLANK('3 interconnectedness (old)'!G11)),'3 interconnectedness (old)'!G12/'3 interconnectedness (old)'!G11-1,""),"")</f>
        <v/>
      </c>
      <c r="H12" s="413" t="str">
        <f>IF(NOT(ISBLANK('3 interconnectedness (old)'!H12)),IF(NOT(ISBLANK('3 interconnectedness (old)'!H11)),'3 interconnectedness (old)'!H12/'3 interconnectedness (old)'!H11-1,""),"")</f>
        <v/>
      </c>
      <c r="I12" s="413" t="str">
        <f>IF(NOT(ISBLANK('3 interconnectedness (old)'!I12)),IF(NOT(ISBLANK('3 interconnectedness (old)'!I11)),'3 interconnectedness (old)'!I12/'3 interconnectedness (old)'!I11-1,""),"")</f>
        <v/>
      </c>
      <c r="J12" s="413" t="str">
        <f>IF(NOT(ISBLANK('3 interconnectedness (old)'!J12)),IF(NOT(ISBLANK('3 interconnectedness (old)'!J11)),'3 interconnectedness (old)'!J12/'3 interconnectedness (old)'!J11-1,""),"")</f>
        <v/>
      </c>
      <c r="K12" s="413" t="str">
        <f>IF(NOT(ISBLANK('3 interconnectedness (old)'!K12)),IF(NOT(ISBLANK('3 interconnectedness (old)'!K11)),'3 interconnectedness (old)'!K12/'3 interconnectedness (old)'!K11-1,""),"")</f>
        <v/>
      </c>
      <c r="L12" s="413" t="str">
        <f>IF(NOT(ISBLANK('3 interconnectedness (old)'!L12)),IF(NOT(ISBLANK('3 interconnectedness (old)'!L11)),'3 interconnectedness (old)'!L12/'3 interconnectedness (old)'!L11-1,""),"")</f>
        <v/>
      </c>
      <c r="M12" s="413" t="str">
        <f>IF(NOT(ISBLANK('3 interconnectedness (old)'!M12)),IF(NOT(ISBLANK('3 interconnectedness (old)'!M11)),'3 interconnectedness (old)'!M12/'3 interconnectedness (old)'!M11-1,""),"")</f>
        <v/>
      </c>
      <c r="N12" s="413" t="str">
        <f>IF(NOT(ISBLANK('3 interconnectedness (old)'!N12)),IF(NOT(ISBLANK('3 interconnectedness (old)'!N11)),'3 interconnectedness (old)'!N12/'3 interconnectedness (old)'!N11-1,""),"")</f>
        <v/>
      </c>
      <c r="O12" s="413" t="str">
        <f>IF(NOT(ISBLANK('3 interconnectedness (old)'!O12)),IF(NOT(ISBLANK('3 interconnectedness (old)'!O11)),'3 interconnectedness (old)'!O12/'3 interconnectedness (old)'!O11-1,""),"")</f>
        <v/>
      </c>
      <c r="P12" s="413" t="str">
        <f>IF(NOT(ISBLANK('3 interconnectedness (old)'!P12)),IF(NOT(ISBLANK('3 interconnectedness (old)'!P11)),'3 interconnectedness (old)'!P12/'3 interconnectedness (old)'!P11-1,""),"")</f>
        <v/>
      </c>
      <c r="Q12" s="413" t="str">
        <f>IF(NOT(ISBLANK('3 interconnectedness (old)'!Q12)),IF(NOT(ISBLANK('3 interconnectedness (old)'!Q11)),'3 interconnectedness (old)'!Q12/'3 interconnectedness (old)'!Q11-1,""),"")</f>
        <v/>
      </c>
      <c r="R12" s="413" t="str">
        <f>IF(NOT(ISBLANK('3 interconnectedness (old)'!R12)),IF(NOT(ISBLANK('3 interconnectedness (old)'!R11)),'3 interconnectedness (old)'!R12/'3 interconnectedness (old)'!R11-1,""),"")</f>
        <v/>
      </c>
      <c r="S12" s="413" t="str">
        <f>IF(NOT(ISBLANK('3 interconnectedness (old)'!S12)),IF(NOT(ISBLANK('3 interconnectedness (old)'!S11)),'3 interconnectedness (old)'!S12/'3 interconnectedness (old)'!S11-1,""),"")</f>
        <v/>
      </c>
      <c r="T12" s="413" t="str">
        <f>IF(NOT(ISBLANK('3 interconnectedness (old)'!T12)),IF(NOT(ISBLANK('3 interconnectedness (old)'!T11)),'3 interconnectedness (old)'!T12/'3 interconnectedness (old)'!T11-1,""),"")</f>
        <v/>
      </c>
      <c r="U12" s="413" t="str">
        <f>IF(NOT(ISBLANK('3 interconnectedness (old)'!U12)),IF(NOT(ISBLANK('3 interconnectedness (old)'!U11)),'3 interconnectedness (old)'!U12/'3 interconnectedness (old)'!U11-1,""),"")</f>
        <v/>
      </c>
      <c r="V12" s="413" t="str">
        <f>IF(NOT(ISBLANK('3 interconnectedness (old)'!V12)),IF(NOT(ISBLANK('3 interconnectedness (old)'!V11)),'3 interconnectedness (old)'!V12/'3 interconnectedness (old)'!V11-1,""),"")</f>
        <v/>
      </c>
      <c r="W12" s="413" t="str">
        <f>IF(NOT(ISBLANK('3 interconnectedness (old)'!W12)),IF(NOT(ISBLANK('3 interconnectedness (old)'!W11)),'3 interconnectedness (old)'!W12/'3 interconnectedness (old)'!W11-1,""),"")</f>
        <v/>
      </c>
      <c r="X12" s="413" t="str">
        <f>IF(NOT(ISBLANK('3 interconnectedness (old)'!X12)),IF(NOT(ISBLANK('3 interconnectedness (old)'!X11)),'3 interconnectedness (old)'!X12/'3 interconnectedness (old)'!X11-1,""),"")</f>
        <v/>
      </c>
      <c r="Y12" s="413" t="str">
        <f>IF(NOT(ISBLANK('3 interconnectedness (old)'!Y12)),IF(NOT(ISBLANK('3 interconnectedness (old)'!Y11)),'3 interconnectedness (old)'!Y12/'3 interconnectedness (old)'!Y11-1,""),"")</f>
        <v/>
      </c>
      <c r="Z12" s="413" t="str">
        <f>IF(NOT(ISBLANK('3 interconnectedness (old)'!Z12)),IF(NOT(ISBLANK('3 interconnectedness (old)'!Z11)),'3 interconnectedness (old)'!Z12/'3 interconnectedness (old)'!Z11-1,""),"")</f>
        <v/>
      </c>
      <c r="AA12" s="299"/>
      <c r="AB12" s="2604" t="s">
        <v>130</v>
      </c>
      <c r="AC12" s="155" t="s">
        <v>124</v>
      </c>
      <c r="AD12" s="304" t="str">
        <f>IF(COUNTBLANK(AE11)=1,"-",AE11)</f>
        <v>-</v>
      </c>
      <c r="AE12" s="156"/>
      <c r="AF12" s="156"/>
      <c r="AG12" s="156"/>
      <c r="AH12" s="157"/>
      <c r="AI12" s="156"/>
      <c r="AJ12" s="156"/>
      <c r="AK12" s="156"/>
      <c r="AL12" s="156"/>
      <c r="AM12" s="157"/>
      <c r="AN12" s="156"/>
      <c r="AO12" s="157"/>
      <c r="AP12" s="156"/>
      <c r="AQ12" s="157"/>
      <c r="AR12" s="156"/>
      <c r="AS12" s="157"/>
      <c r="AT12" s="156"/>
      <c r="AU12" s="157"/>
    </row>
    <row r="13" spans="1:47" s="2" customFormat="1" ht="14.25" customHeight="1" x14ac:dyDescent="0.2">
      <c r="A13" s="6"/>
      <c r="B13" s="76">
        <v>2005</v>
      </c>
      <c r="C13" s="417" t="str">
        <f>IF(NOT(ISBLANK('3 interconnectedness (old)'!C13)),IF(NOT(ISBLANK('3 interconnectedness (old)'!C12)),'3 interconnectedness (old)'!C13/'3 interconnectedness (old)'!C12-1,""),"")</f>
        <v/>
      </c>
      <c r="D13" s="413" t="str">
        <f>IF(NOT(ISBLANK('3 interconnectedness (old)'!D13)),IF(NOT(ISBLANK('3 interconnectedness (old)'!D12)),'3 interconnectedness (old)'!D13/'3 interconnectedness (old)'!D12-1,""),"")</f>
        <v/>
      </c>
      <c r="E13" s="418" t="str">
        <f>IF(NOT(ISBLANK('3 interconnectedness (old)'!E13)),IF(NOT(ISBLANK('3 interconnectedness (old)'!E12)),'3 interconnectedness (old)'!E13/'3 interconnectedness (old)'!E12-1,""),"")</f>
        <v/>
      </c>
      <c r="F13" s="413" t="str">
        <f>IF(NOT(ISBLANK('3 interconnectedness (old)'!F13)),IF(NOT(ISBLANK('3 interconnectedness (old)'!F12)),'3 interconnectedness (old)'!F13/'3 interconnectedness (old)'!F12-1,""),"")</f>
        <v/>
      </c>
      <c r="G13" s="413" t="str">
        <f>IF(NOT(ISBLANK('3 interconnectedness (old)'!G13)),IF(NOT(ISBLANK('3 interconnectedness (old)'!G12)),'3 interconnectedness (old)'!G13/'3 interconnectedness (old)'!G12-1,""),"")</f>
        <v/>
      </c>
      <c r="H13" s="413" t="str">
        <f>IF(NOT(ISBLANK('3 interconnectedness (old)'!H13)),IF(NOT(ISBLANK('3 interconnectedness (old)'!H12)),'3 interconnectedness (old)'!H13/'3 interconnectedness (old)'!H12-1,""),"")</f>
        <v/>
      </c>
      <c r="I13" s="413" t="str">
        <f>IF(NOT(ISBLANK('3 interconnectedness (old)'!I13)),IF(NOT(ISBLANK('3 interconnectedness (old)'!I12)),'3 interconnectedness (old)'!I13/'3 interconnectedness (old)'!I12-1,""),"")</f>
        <v/>
      </c>
      <c r="J13" s="413" t="str">
        <f>IF(NOT(ISBLANK('3 interconnectedness (old)'!J13)),IF(NOT(ISBLANK('3 interconnectedness (old)'!J12)),'3 interconnectedness (old)'!J13/'3 interconnectedness (old)'!J12-1,""),"")</f>
        <v/>
      </c>
      <c r="K13" s="413" t="str">
        <f>IF(NOT(ISBLANK('3 interconnectedness (old)'!K13)),IF(NOT(ISBLANK('3 interconnectedness (old)'!K12)),'3 interconnectedness (old)'!K13/'3 interconnectedness (old)'!K12-1,""),"")</f>
        <v/>
      </c>
      <c r="L13" s="413" t="str">
        <f>IF(NOT(ISBLANK('3 interconnectedness (old)'!L13)),IF(NOT(ISBLANK('3 interconnectedness (old)'!L12)),'3 interconnectedness (old)'!L13/'3 interconnectedness (old)'!L12-1,""),"")</f>
        <v/>
      </c>
      <c r="M13" s="413" t="str">
        <f>IF(NOT(ISBLANK('3 interconnectedness (old)'!M13)),IF(NOT(ISBLANK('3 interconnectedness (old)'!M12)),'3 interconnectedness (old)'!M13/'3 interconnectedness (old)'!M12-1,""),"")</f>
        <v/>
      </c>
      <c r="N13" s="413" t="str">
        <f>IF(NOT(ISBLANK('3 interconnectedness (old)'!N13)),IF(NOT(ISBLANK('3 interconnectedness (old)'!N12)),'3 interconnectedness (old)'!N13/'3 interconnectedness (old)'!N12-1,""),"")</f>
        <v/>
      </c>
      <c r="O13" s="413" t="str">
        <f>IF(NOT(ISBLANK('3 interconnectedness (old)'!O13)),IF(NOT(ISBLANK('3 interconnectedness (old)'!O12)),'3 interconnectedness (old)'!O13/'3 interconnectedness (old)'!O12-1,""),"")</f>
        <v/>
      </c>
      <c r="P13" s="413" t="str">
        <f>IF(NOT(ISBLANK('3 interconnectedness (old)'!P13)),IF(NOT(ISBLANK('3 interconnectedness (old)'!P12)),'3 interconnectedness (old)'!P13/'3 interconnectedness (old)'!P12-1,""),"")</f>
        <v/>
      </c>
      <c r="Q13" s="413" t="str">
        <f>IF(NOT(ISBLANK('3 interconnectedness (old)'!Q13)),IF(NOT(ISBLANK('3 interconnectedness (old)'!Q12)),'3 interconnectedness (old)'!Q13/'3 interconnectedness (old)'!Q12-1,""),"")</f>
        <v/>
      </c>
      <c r="R13" s="413" t="str">
        <f>IF(NOT(ISBLANK('3 interconnectedness (old)'!R13)),IF(NOT(ISBLANK('3 interconnectedness (old)'!R12)),'3 interconnectedness (old)'!R13/'3 interconnectedness (old)'!R12-1,""),"")</f>
        <v/>
      </c>
      <c r="S13" s="413" t="str">
        <f>IF(NOT(ISBLANK('3 interconnectedness (old)'!S13)),IF(NOT(ISBLANK('3 interconnectedness (old)'!S12)),'3 interconnectedness (old)'!S13/'3 interconnectedness (old)'!S12-1,""),"")</f>
        <v/>
      </c>
      <c r="T13" s="413" t="str">
        <f>IF(NOT(ISBLANK('3 interconnectedness (old)'!T13)),IF(NOT(ISBLANK('3 interconnectedness (old)'!T12)),'3 interconnectedness (old)'!T13/'3 interconnectedness (old)'!T12-1,""),"")</f>
        <v/>
      </c>
      <c r="U13" s="413" t="str">
        <f>IF(NOT(ISBLANK('3 interconnectedness (old)'!U13)),IF(NOT(ISBLANK('3 interconnectedness (old)'!U12)),'3 interconnectedness (old)'!U13/'3 interconnectedness (old)'!U12-1,""),"")</f>
        <v/>
      </c>
      <c r="V13" s="413" t="str">
        <f>IF(NOT(ISBLANK('3 interconnectedness (old)'!V13)),IF(NOT(ISBLANK('3 interconnectedness (old)'!V12)),'3 interconnectedness (old)'!V13/'3 interconnectedness (old)'!V12-1,""),"")</f>
        <v/>
      </c>
      <c r="W13" s="413" t="str">
        <f>IF(NOT(ISBLANK('3 interconnectedness (old)'!W13)),IF(NOT(ISBLANK('3 interconnectedness (old)'!W12)),'3 interconnectedness (old)'!W13/'3 interconnectedness (old)'!W12-1,""),"")</f>
        <v/>
      </c>
      <c r="X13" s="413" t="str">
        <f>IF(NOT(ISBLANK('3 interconnectedness (old)'!X13)),IF(NOT(ISBLANK('3 interconnectedness (old)'!X12)),'3 interconnectedness (old)'!X13/'3 interconnectedness (old)'!X12-1,""),"")</f>
        <v/>
      </c>
      <c r="Y13" s="413" t="str">
        <f>IF(NOT(ISBLANK('3 interconnectedness (old)'!Y13)),IF(NOT(ISBLANK('3 interconnectedness (old)'!Y12)),'3 interconnectedness (old)'!Y13/'3 interconnectedness (old)'!Y12-1,""),"")</f>
        <v/>
      </c>
      <c r="Z13" s="413" t="str">
        <f>IF(NOT(ISBLANK('3 interconnectedness (old)'!Z13)),IF(NOT(ISBLANK('3 interconnectedness (old)'!Z12)),'3 interconnectedness (old)'!Z13/'3 interconnectedness (old)'!Z12-1,""),"")</f>
        <v/>
      </c>
      <c r="AA13" s="299"/>
      <c r="AB13" s="2605"/>
      <c r="AC13" s="152" t="s">
        <v>125</v>
      </c>
      <c r="AD13" s="305" t="str">
        <f>IF(COUNTBLANK(AE10)=1,"-",AE10)</f>
        <v>-</v>
      </c>
      <c r="AE13" s="303" t="str">
        <f>IF(COUNTBLANK(AE12)=1,"-",AE12)</f>
        <v>-</v>
      </c>
      <c r="AF13" s="153"/>
      <c r="AG13" s="153"/>
      <c r="AH13" s="154"/>
      <c r="AI13" s="153"/>
      <c r="AJ13" s="153"/>
      <c r="AK13" s="153"/>
      <c r="AL13" s="153"/>
      <c r="AM13" s="154"/>
      <c r="AN13" s="153"/>
      <c r="AO13" s="154"/>
      <c r="AP13" s="153"/>
      <c r="AQ13" s="154"/>
      <c r="AR13" s="153"/>
      <c r="AS13" s="154"/>
      <c r="AT13" s="153"/>
      <c r="AU13" s="154"/>
    </row>
    <row r="14" spans="1:47" s="2" customFormat="1" ht="14.25" x14ac:dyDescent="0.2">
      <c r="A14" s="6"/>
      <c r="B14" s="76">
        <v>2006</v>
      </c>
      <c r="C14" s="417" t="str">
        <f>IF(NOT(ISBLANK('3 interconnectedness (old)'!C14)),IF(NOT(ISBLANK('3 interconnectedness (old)'!C13)),'3 interconnectedness (old)'!C14/'3 interconnectedness (old)'!C13-1,""),"")</f>
        <v/>
      </c>
      <c r="D14" s="413" t="str">
        <f>IF(NOT(ISBLANK('3 interconnectedness (old)'!D14)),IF(NOT(ISBLANK('3 interconnectedness (old)'!D13)),'3 interconnectedness (old)'!D14/'3 interconnectedness (old)'!D13-1,""),"")</f>
        <v/>
      </c>
      <c r="E14" s="418" t="str">
        <f>IF(NOT(ISBLANK('3 interconnectedness (old)'!E14)),IF(NOT(ISBLANK('3 interconnectedness (old)'!E13)),'3 interconnectedness (old)'!E14/'3 interconnectedness (old)'!E13-1,""),"")</f>
        <v/>
      </c>
      <c r="F14" s="413" t="str">
        <f>IF(NOT(ISBLANK('3 interconnectedness (old)'!F14)),IF(NOT(ISBLANK('3 interconnectedness (old)'!F13)),'3 interconnectedness (old)'!F14/'3 interconnectedness (old)'!F13-1,""),"")</f>
        <v/>
      </c>
      <c r="G14" s="413" t="str">
        <f>IF(NOT(ISBLANK('3 interconnectedness (old)'!G14)),IF(NOT(ISBLANK('3 interconnectedness (old)'!G13)),'3 interconnectedness (old)'!G14/'3 interconnectedness (old)'!G13-1,""),"")</f>
        <v/>
      </c>
      <c r="H14" s="413" t="str">
        <f>IF(NOT(ISBLANK('3 interconnectedness (old)'!H14)),IF(NOT(ISBLANK('3 interconnectedness (old)'!H13)),'3 interconnectedness (old)'!H14/'3 interconnectedness (old)'!H13-1,""),"")</f>
        <v/>
      </c>
      <c r="I14" s="413" t="str">
        <f>IF(NOT(ISBLANK('3 interconnectedness (old)'!I14)),IF(NOT(ISBLANK('3 interconnectedness (old)'!I13)),'3 interconnectedness (old)'!I14/'3 interconnectedness (old)'!I13-1,""),"")</f>
        <v/>
      </c>
      <c r="J14" s="413" t="str">
        <f>IF(NOT(ISBLANK('3 interconnectedness (old)'!J14)),IF(NOT(ISBLANK('3 interconnectedness (old)'!J13)),'3 interconnectedness (old)'!J14/'3 interconnectedness (old)'!J13-1,""),"")</f>
        <v/>
      </c>
      <c r="K14" s="413" t="str">
        <f>IF(NOT(ISBLANK('3 interconnectedness (old)'!K14)),IF(NOT(ISBLANK('3 interconnectedness (old)'!K13)),'3 interconnectedness (old)'!K14/'3 interconnectedness (old)'!K13-1,""),"")</f>
        <v/>
      </c>
      <c r="L14" s="413" t="str">
        <f>IF(NOT(ISBLANK('3 interconnectedness (old)'!L14)),IF(NOT(ISBLANK('3 interconnectedness (old)'!L13)),'3 interconnectedness (old)'!L14/'3 interconnectedness (old)'!L13-1,""),"")</f>
        <v/>
      </c>
      <c r="M14" s="413" t="str">
        <f>IF(NOT(ISBLANK('3 interconnectedness (old)'!M14)),IF(NOT(ISBLANK('3 interconnectedness (old)'!M13)),'3 interconnectedness (old)'!M14/'3 interconnectedness (old)'!M13-1,""),"")</f>
        <v/>
      </c>
      <c r="N14" s="413" t="str">
        <f>IF(NOT(ISBLANK('3 interconnectedness (old)'!N14)),IF(NOT(ISBLANK('3 interconnectedness (old)'!N13)),'3 interconnectedness (old)'!N14/'3 interconnectedness (old)'!N13-1,""),"")</f>
        <v/>
      </c>
      <c r="O14" s="413" t="str">
        <f>IF(NOT(ISBLANK('3 interconnectedness (old)'!O14)),IF(NOT(ISBLANK('3 interconnectedness (old)'!O13)),'3 interconnectedness (old)'!O14/'3 interconnectedness (old)'!O13-1,""),"")</f>
        <v/>
      </c>
      <c r="P14" s="413" t="str">
        <f>IF(NOT(ISBLANK('3 interconnectedness (old)'!P14)),IF(NOT(ISBLANK('3 interconnectedness (old)'!P13)),'3 interconnectedness (old)'!P14/'3 interconnectedness (old)'!P13-1,""),"")</f>
        <v/>
      </c>
      <c r="Q14" s="413" t="str">
        <f>IF(NOT(ISBLANK('3 interconnectedness (old)'!Q14)),IF(NOT(ISBLANK('3 interconnectedness (old)'!Q13)),'3 interconnectedness (old)'!Q14/'3 interconnectedness (old)'!Q13-1,""),"")</f>
        <v/>
      </c>
      <c r="R14" s="413" t="str">
        <f>IF(NOT(ISBLANK('3 interconnectedness (old)'!R14)),IF(NOT(ISBLANK('3 interconnectedness (old)'!R13)),'3 interconnectedness (old)'!R14/'3 interconnectedness (old)'!R13-1,""),"")</f>
        <v/>
      </c>
      <c r="S14" s="413" t="str">
        <f>IF(NOT(ISBLANK('3 interconnectedness (old)'!S14)),IF(NOT(ISBLANK('3 interconnectedness (old)'!S13)),'3 interconnectedness (old)'!S14/'3 interconnectedness (old)'!S13-1,""),"")</f>
        <v/>
      </c>
      <c r="T14" s="413" t="str">
        <f>IF(NOT(ISBLANK('3 interconnectedness (old)'!T14)),IF(NOT(ISBLANK('3 interconnectedness (old)'!T13)),'3 interconnectedness (old)'!T14/'3 interconnectedness (old)'!T13-1,""),"")</f>
        <v/>
      </c>
      <c r="U14" s="413" t="str">
        <f>IF(NOT(ISBLANK('3 interconnectedness (old)'!U14)),IF(NOT(ISBLANK('3 interconnectedness (old)'!U13)),'3 interconnectedness (old)'!U14/'3 interconnectedness (old)'!U13-1,""),"")</f>
        <v/>
      </c>
      <c r="V14" s="413" t="str">
        <f>IF(NOT(ISBLANK('3 interconnectedness (old)'!V14)),IF(NOT(ISBLANK('3 interconnectedness (old)'!V13)),'3 interconnectedness (old)'!V14/'3 interconnectedness (old)'!V13-1,""),"")</f>
        <v/>
      </c>
      <c r="W14" s="413" t="str">
        <f>IF(NOT(ISBLANK('3 interconnectedness (old)'!W14)),IF(NOT(ISBLANK('3 interconnectedness (old)'!W13)),'3 interconnectedness (old)'!W14/'3 interconnectedness (old)'!W13-1,""),"")</f>
        <v/>
      </c>
      <c r="X14" s="413" t="str">
        <f>IF(NOT(ISBLANK('3 interconnectedness (old)'!X14)),IF(NOT(ISBLANK('3 interconnectedness (old)'!X13)),'3 interconnectedness (old)'!X14/'3 interconnectedness (old)'!X13-1,""),"")</f>
        <v/>
      </c>
      <c r="Y14" s="413" t="str">
        <f>IF(NOT(ISBLANK('3 interconnectedness (old)'!Y14)),IF(NOT(ISBLANK('3 interconnectedness (old)'!Y13)),'3 interconnectedness (old)'!Y14/'3 interconnectedness (old)'!Y13-1,""),"")</f>
        <v/>
      </c>
      <c r="Z14" s="413" t="str">
        <f>IF(NOT(ISBLANK('3 interconnectedness (old)'!Z14)),IF(NOT(ISBLANK('3 interconnectedness (old)'!Z13)),'3 interconnectedness (old)'!Z14/'3 interconnectedness (old)'!Z13-1,""),"")</f>
        <v/>
      </c>
      <c r="AA14" s="299"/>
      <c r="AB14" s="2604" t="s">
        <v>131</v>
      </c>
      <c r="AC14" s="155" t="s">
        <v>124</v>
      </c>
      <c r="AD14" s="304" t="str">
        <f>IF(COUNTBLANK(AF11)=1,"-",AF11)</f>
        <v>-</v>
      </c>
      <c r="AE14" s="306" t="str">
        <f>IF(COUNTBLANK(AF13)=1,"-",AF13)</f>
        <v>-</v>
      </c>
      <c r="AF14" s="156"/>
      <c r="AG14" s="156"/>
      <c r="AH14" s="157"/>
      <c r="AI14" s="156"/>
      <c r="AJ14" s="156"/>
      <c r="AK14" s="156"/>
      <c r="AL14" s="156"/>
      <c r="AM14" s="157"/>
      <c r="AN14" s="156"/>
      <c r="AO14" s="157"/>
      <c r="AP14" s="156"/>
      <c r="AQ14" s="157"/>
      <c r="AR14" s="156"/>
      <c r="AS14" s="157"/>
      <c r="AT14" s="156"/>
      <c r="AU14" s="157"/>
    </row>
    <row r="15" spans="1:47" s="2" customFormat="1" ht="14.25" x14ac:dyDescent="0.2">
      <c r="A15" s="6"/>
      <c r="B15" s="76">
        <v>2007</v>
      </c>
      <c r="C15" s="417" t="str">
        <f>IF(NOT(ISBLANK('3 interconnectedness (old)'!C15)),IF(NOT(ISBLANK('3 interconnectedness (old)'!C14)),'3 interconnectedness (old)'!C15/'3 interconnectedness (old)'!C14-1,""),"")</f>
        <v/>
      </c>
      <c r="D15" s="413" t="str">
        <f>IF(NOT(ISBLANK('3 interconnectedness (old)'!D15)),IF(NOT(ISBLANK('3 interconnectedness (old)'!D14)),'3 interconnectedness (old)'!D15/'3 interconnectedness (old)'!D14-1,""),"")</f>
        <v/>
      </c>
      <c r="E15" s="418" t="str">
        <f>IF(NOT(ISBLANK('3 interconnectedness (old)'!E15)),IF(NOT(ISBLANK('3 interconnectedness (old)'!E14)),'3 interconnectedness (old)'!E15/'3 interconnectedness (old)'!E14-1,""),"")</f>
        <v/>
      </c>
      <c r="F15" s="413" t="str">
        <f>IF(NOT(ISBLANK('3 interconnectedness (old)'!F15)),IF(NOT(ISBLANK('3 interconnectedness (old)'!F14)),'3 interconnectedness (old)'!F15/'3 interconnectedness (old)'!F14-1,""),"")</f>
        <v/>
      </c>
      <c r="G15" s="413" t="str">
        <f>IF(NOT(ISBLANK('3 interconnectedness (old)'!G15)),IF(NOT(ISBLANK('3 interconnectedness (old)'!G14)),'3 interconnectedness (old)'!G15/'3 interconnectedness (old)'!G14-1,""),"")</f>
        <v/>
      </c>
      <c r="H15" s="413" t="str">
        <f>IF(NOT(ISBLANK('3 interconnectedness (old)'!H15)),IF(NOT(ISBLANK('3 interconnectedness (old)'!H14)),'3 interconnectedness (old)'!H15/'3 interconnectedness (old)'!H14-1,""),"")</f>
        <v/>
      </c>
      <c r="I15" s="413" t="str">
        <f>IF(NOT(ISBLANK('3 interconnectedness (old)'!I15)),IF(NOT(ISBLANK('3 interconnectedness (old)'!I14)),'3 interconnectedness (old)'!I15/'3 interconnectedness (old)'!I14-1,""),"")</f>
        <v/>
      </c>
      <c r="J15" s="413" t="str">
        <f>IF(NOT(ISBLANK('3 interconnectedness (old)'!J15)),IF(NOT(ISBLANK('3 interconnectedness (old)'!J14)),'3 interconnectedness (old)'!J15/'3 interconnectedness (old)'!J14-1,""),"")</f>
        <v/>
      </c>
      <c r="K15" s="413" t="str">
        <f>IF(NOT(ISBLANK('3 interconnectedness (old)'!K15)),IF(NOT(ISBLANK('3 interconnectedness (old)'!K14)),'3 interconnectedness (old)'!K15/'3 interconnectedness (old)'!K14-1,""),"")</f>
        <v/>
      </c>
      <c r="L15" s="413" t="str">
        <f>IF(NOT(ISBLANK('3 interconnectedness (old)'!L15)),IF(NOT(ISBLANK('3 interconnectedness (old)'!L14)),'3 interconnectedness (old)'!L15/'3 interconnectedness (old)'!L14-1,""),"")</f>
        <v/>
      </c>
      <c r="M15" s="413" t="str">
        <f>IF(NOT(ISBLANK('3 interconnectedness (old)'!M15)),IF(NOT(ISBLANK('3 interconnectedness (old)'!M14)),'3 interconnectedness (old)'!M15/'3 interconnectedness (old)'!M14-1,""),"")</f>
        <v/>
      </c>
      <c r="N15" s="413" t="str">
        <f>IF(NOT(ISBLANK('3 interconnectedness (old)'!N15)),IF(NOT(ISBLANK('3 interconnectedness (old)'!N14)),'3 interconnectedness (old)'!N15/'3 interconnectedness (old)'!N14-1,""),"")</f>
        <v/>
      </c>
      <c r="O15" s="413" t="str">
        <f>IF(NOT(ISBLANK('3 interconnectedness (old)'!O15)),IF(NOT(ISBLANK('3 interconnectedness (old)'!O14)),'3 interconnectedness (old)'!O15/'3 interconnectedness (old)'!O14-1,""),"")</f>
        <v/>
      </c>
      <c r="P15" s="413" t="str">
        <f>IF(NOT(ISBLANK('3 interconnectedness (old)'!P15)),IF(NOT(ISBLANK('3 interconnectedness (old)'!P14)),'3 interconnectedness (old)'!P15/'3 interconnectedness (old)'!P14-1,""),"")</f>
        <v/>
      </c>
      <c r="Q15" s="413" t="str">
        <f>IF(NOT(ISBLANK('3 interconnectedness (old)'!Q15)),IF(NOT(ISBLANK('3 interconnectedness (old)'!Q14)),'3 interconnectedness (old)'!Q15/'3 interconnectedness (old)'!Q14-1,""),"")</f>
        <v/>
      </c>
      <c r="R15" s="413" t="str">
        <f>IF(NOT(ISBLANK('3 interconnectedness (old)'!R15)),IF(NOT(ISBLANK('3 interconnectedness (old)'!R14)),'3 interconnectedness (old)'!R15/'3 interconnectedness (old)'!R14-1,""),"")</f>
        <v/>
      </c>
      <c r="S15" s="413" t="str">
        <f>IF(NOT(ISBLANK('3 interconnectedness (old)'!S15)),IF(NOT(ISBLANK('3 interconnectedness (old)'!S14)),'3 interconnectedness (old)'!S15/'3 interconnectedness (old)'!S14-1,""),"")</f>
        <v/>
      </c>
      <c r="T15" s="413" t="str">
        <f>IF(NOT(ISBLANK('3 interconnectedness (old)'!T15)),IF(NOT(ISBLANK('3 interconnectedness (old)'!T14)),'3 interconnectedness (old)'!T15/'3 interconnectedness (old)'!T14-1,""),"")</f>
        <v/>
      </c>
      <c r="U15" s="413" t="str">
        <f>IF(NOT(ISBLANK('3 interconnectedness (old)'!U15)),IF(NOT(ISBLANK('3 interconnectedness (old)'!U14)),'3 interconnectedness (old)'!U15/'3 interconnectedness (old)'!U14-1,""),"")</f>
        <v/>
      </c>
      <c r="V15" s="413" t="str">
        <f>IF(NOT(ISBLANK('3 interconnectedness (old)'!V15)),IF(NOT(ISBLANK('3 interconnectedness (old)'!V14)),'3 interconnectedness (old)'!V15/'3 interconnectedness (old)'!V14-1,""),"")</f>
        <v/>
      </c>
      <c r="W15" s="413" t="str">
        <f>IF(NOT(ISBLANK('3 interconnectedness (old)'!W15)),IF(NOT(ISBLANK('3 interconnectedness (old)'!W14)),'3 interconnectedness (old)'!W15/'3 interconnectedness (old)'!W14-1,""),"")</f>
        <v/>
      </c>
      <c r="X15" s="413" t="str">
        <f>IF(NOT(ISBLANK('3 interconnectedness (old)'!X15)),IF(NOT(ISBLANK('3 interconnectedness (old)'!X14)),'3 interconnectedness (old)'!X15/'3 interconnectedness (old)'!X14-1,""),"")</f>
        <v/>
      </c>
      <c r="Y15" s="413" t="str">
        <f>IF(NOT(ISBLANK('3 interconnectedness (old)'!Y15)),IF(NOT(ISBLANK('3 interconnectedness (old)'!Y14)),'3 interconnectedness (old)'!Y15/'3 interconnectedness (old)'!Y14-1,""),"")</f>
        <v/>
      </c>
      <c r="Z15" s="413" t="str">
        <f>IF(NOT(ISBLANK('3 interconnectedness (old)'!Z15)),IF(NOT(ISBLANK('3 interconnectedness (old)'!Z14)),'3 interconnectedness (old)'!Z15/'3 interconnectedness (old)'!Z14-1,""),"")</f>
        <v/>
      </c>
      <c r="AA15" s="299"/>
      <c r="AB15" s="2605"/>
      <c r="AC15" s="152" t="s">
        <v>125</v>
      </c>
      <c r="AD15" s="305" t="str">
        <f>IF(COUNTBLANK(AF10)=1,"-",AF10)</f>
        <v>-</v>
      </c>
      <c r="AE15" s="303" t="str">
        <f>IF(COUNTBLANK(AF12)=1,"-",AF12)</f>
        <v>-</v>
      </c>
      <c r="AF15" s="303" t="str">
        <f>IF(COUNTBLANK(AF14)=1,"-",AF14)</f>
        <v>-</v>
      </c>
      <c r="AG15" s="153"/>
      <c r="AH15" s="154"/>
      <c r="AI15" s="153"/>
      <c r="AJ15" s="153"/>
      <c r="AK15" s="153"/>
      <c r="AL15" s="153"/>
      <c r="AM15" s="154"/>
      <c r="AN15" s="153"/>
      <c r="AO15" s="154"/>
      <c r="AP15" s="153"/>
      <c r="AQ15" s="154"/>
      <c r="AR15" s="153"/>
      <c r="AS15" s="154"/>
      <c r="AT15" s="153"/>
      <c r="AU15" s="154"/>
    </row>
    <row r="16" spans="1:47" s="2" customFormat="1" ht="14.25" x14ac:dyDescent="0.2">
      <c r="A16" s="6"/>
      <c r="B16" s="76">
        <v>2008</v>
      </c>
      <c r="C16" s="417" t="str">
        <f>IF(NOT(ISBLANK('3 interconnectedness (old)'!C16)),IF(NOT(ISBLANK('3 interconnectedness (old)'!C15)),'3 interconnectedness (old)'!C16/'3 interconnectedness (old)'!C15-1,""),"")</f>
        <v/>
      </c>
      <c r="D16" s="413" t="str">
        <f>IF(NOT(ISBLANK('3 interconnectedness (old)'!D16)),IF(NOT(ISBLANK('3 interconnectedness (old)'!D15)),'3 interconnectedness (old)'!D16/'3 interconnectedness (old)'!D15-1,""),"")</f>
        <v/>
      </c>
      <c r="E16" s="418" t="str">
        <f>IF(NOT(ISBLANK('3 interconnectedness (old)'!E16)),IF(NOT(ISBLANK('3 interconnectedness (old)'!E15)),'3 interconnectedness (old)'!E16/'3 interconnectedness (old)'!E15-1,""),"")</f>
        <v/>
      </c>
      <c r="F16" s="413" t="str">
        <f>IF(NOT(ISBLANK('3 interconnectedness (old)'!F16)),IF(NOT(ISBLANK('3 interconnectedness (old)'!F15)),'3 interconnectedness (old)'!F16/'3 interconnectedness (old)'!F15-1,""),"")</f>
        <v/>
      </c>
      <c r="G16" s="413" t="str">
        <f>IF(NOT(ISBLANK('3 interconnectedness (old)'!G16)),IF(NOT(ISBLANK('3 interconnectedness (old)'!G15)),'3 interconnectedness (old)'!G16/'3 interconnectedness (old)'!G15-1,""),"")</f>
        <v/>
      </c>
      <c r="H16" s="413" t="str">
        <f>IF(NOT(ISBLANK('3 interconnectedness (old)'!H16)),IF(NOT(ISBLANK('3 interconnectedness (old)'!H15)),'3 interconnectedness (old)'!H16/'3 interconnectedness (old)'!H15-1,""),"")</f>
        <v/>
      </c>
      <c r="I16" s="413" t="str">
        <f>IF(NOT(ISBLANK('3 interconnectedness (old)'!I16)),IF(NOT(ISBLANK('3 interconnectedness (old)'!I15)),'3 interconnectedness (old)'!I16/'3 interconnectedness (old)'!I15-1,""),"")</f>
        <v/>
      </c>
      <c r="J16" s="413" t="str">
        <f>IF(NOT(ISBLANK('3 interconnectedness (old)'!J16)),IF(NOT(ISBLANK('3 interconnectedness (old)'!J15)),'3 interconnectedness (old)'!J16/'3 interconnectedness (old)'!J15-1,""),"")</f>
        <v/>
      </c>
      <c r="K16" s="413" t="str">
        <f>IF(NOT(ISBLANK('3 interconnectedness (old)'!K16)),IF(NOT(ISBLANK('3 interconnectedness (old)'!K15)),'3 interconnectedness (old)'!K16/'3 interconnectedness (old)'!K15-1,""),"")</f>
        <v/>
      </c>
      <c r="L16" s="413" t="str">
        <f>IF(NOT(ISBLANK('3 interconnectedness (old)'!L16)),IF(NOT(ISBLANK('3 interconnectedness (old)'!L15)),'3 interconnectedness (old)'!L16/'3 interconnectedness (old)'!L15-1,""),"")</f>
        <v/>
      </c>
      <c r="M16" s="413" t="str">
        <f>IF(NOT(ISBLANK('3 interconnectedness (old)'!M16)),IF(NOT(ISBLANK('3 interconnectedness (old)'!M15)),'3 interconnectedness (old)'!M16/'3 interconnectedness (old)'!M15-1,""),"")</f>
        <v/>
      </c>
      <c r="N16" s="413" t="str">
        <f>IF(NOT(ISBLANK('3 interconnectedness (old)'!N16)),IF(NOT(ISBLANK('3 interconnectedness (old)'!N15)),'3 interconnectedness (old)'!N16/'3 interconnectedness (old)'!N15-1,""),"")</f>
        <v/>
      </c>
      <c r="O16" s="413" t="str">
        <f>IF(NOT(ISBLANK('3 interconnectedness (old)'!O16)),IF(NOT(ISBLANK('3 interconnectedness (old)'!O15)),'3 interconnectedness (old)'!O16/'3 interconnectedness (old)'!O15-1,""),"")</f>
        <v/>
      </c>
      <c r="P16" s="413" t="str">
        <f>IF(NOT(ISBLANK('3 interconnectedness (old)'!P16)),IF(NOT(ISBLANK('3 interconnectedness (old)'!P15)),'3 interconnectedness (old)'!P16/'3 interconnectedness (old)'!P15-1,""),"")</f>
        <v/>
      </c>
      <c r="Q16" s="413" t="str">
        <f>IF(NOT(ISBLANK('3 interconnectedness (old)'!Q16)),IF(NOT(ISBLANK('3 interconnectedness (old)'!Q15)),'3 interconnectedness (old)'!Q16/'3 interconnectedness (old)'!Q15-1,""),"")</f>
        <v/>
      </c>
      <c r="R16" s="413" t="str">
        <f>IF(NOT(ISBLANK('3 interconnectedness (old)'!R16)),IF(NOT(ISBLANK('3 interconnectedness (old)'!R15)),'3 interconnectedness (old)'!R16/'3 interconnectedness (old)'!R15-1,""),"")</f>
        <v/>
      </c>
      <c r="S16" s="413" t="str">
        <f>IF(NOT(ISBLANK('3 interconnectedness (old)'!S16)),IF(NOT(ISBLANK('3 interconnectedness (old)'!S15)),'3 interconnectedness (old)'!S16/'3 interconnectedness (old)'!S15-1,""),"")</f>
        <v/>
      </c>
      <c r="T16" s="413" t="str">
        <f>IF(NOT(ISBLANK('3 interconnectedness (old)'!T16)),IF(NOT(ISBLANK('3 interconnectedness (old)'!T15)),'3 interconnectedness (old)'!T16/'3 interconnectedness (old)'!T15-1,""),"")</f>
        <v/>
      </c>
      <c r="U16" s="413" t="str">
        <f>IF(NOT(ISBLANK('3 interconnectedness (old)'!U16)),IF(NOT(ISBLANK('3 interconnectedness (old)'!U15)),'3 interconnectedness (old)'!U16/'3 interconnectedness (old)'!U15-1,""),"")</f>
        <v/>
      </c>
      <c r="V16" s="413" t="str">
        <f>IF(NOT(ISBLANK('3 interconnectedness (old)'!V16)),IF(NOT(ISBLANK('3 interconnectedness (old)'!V15)),'3 interconnectedness (old)'!V16/'3 interconnectedness (old)'!V15-1,""),"")</f>
        <v/>
      </c>
      <c r="W16" s="413" t="str">
        <f>IF(NOT(ISBLANK('3 interconnectedness (old)'!W16)),IF(NOT(ISBLANK('3 interconnectedness (old)'!W15)),'3 interconnectedness (old)'!W16/'3 interconnectedness (old)'!W15-1,""),"")</f>
        <v/>
      </c>
      <c r="X16" s="413" t="str">
        <f>IF(NOT(ISBLANK('3 interconnectedness (old)'!X16)),IF(NOT(ISBLANK('3 interconnectedness (old)'!X15)),'3 interconnectedness (old)'!X16/'3 interconnectedness (old)'!X15-1,""),"")</f>
        <v/>
      </c>
      <c r="Y16" s="413" t="str">
        <f>IF(NOT(ISBLANK('3 interconnectedness (old)'!Y16)),IF(NOT(ISBLANK('3 interconnectedness (old)'!Y15)),'3 interconnectedness (old)'!Y16/'3 interconnectedness (old)'!Y15-1,""),"")</f>
        <v/>
      </c>
      <c r="Z16" s="413" t="str">
        <f>IF(NOT(ISBLANK('3 interconnectedness (old)'!Z16)),IF(NOT(ISBLANK('3 interconnectedness (old)'!Z15)),'3 interconnectedness (old)'!Z16/'3 interconnectedness (old)'!Z15-1,""),"")</f>
        <v/>
      </c>
      <c r="AA16" s="299"/>
      <c r="AB16" s="2611" t="s">
        <v>132</v>
      </c>
      <c r="AC16" s="150" t="s">
        <v>124</v>
      </c>
      <c r="AD16" s="307" t="str">
        <f>IF(COUNTBLANK(AG11)=1,"-",AG11)</f>
        <v>-</v>
      </c>
      <c r="AE16" s="308" t="str">
        <f>IF(COUNTBLANK(AG13)=1,"-",AG13)</f>
        <v>-</v>
      </c>
      <c r="AF16" s="308" t="str">
        <f>IF(COUNTBLANK(AG15)=1,"-",AG15)</f>
        <v>-</v>
      </c>
      <c r="AG16" s="311"/>
      <c r="AH16" s="157"/>
      <c r="AI16" s="156"/>
      <c r="AJ16" s="156"/>
      <c r="AK16" s="156"/>
      <c r="AL16" s="156"/>
      <c r="AM16" s="157"/>
      <c r="AN16" s="156"/>
      <c r="AO16" s="157"/>
      <c r="AP16" s="156"/>
      <c r="AQ16" s="157"/>
      <c r="AR16" s="156"/>
      <c r="AS16" s="157"/>
      <c r="AT16" s="156"/>
      <c r="AU16" s="157"/>
    </row>
    <row r="17" spans="1:47" s="2" customFormat="1" ht="14.25" x14ac:dyDescent="0.2">
      <c r="A17" s="6"/>
      <c r="B17" s="76">
        <v>2009</v>
      </c>
      <c r="C17" s="417" t="str">
        <f>IF(NOT(ISBLANK('3 interconnectedness (old)'!C17)),IF(NOT(ISBLANK('3 interconnectedness (old)'!C16)),'3 interconnectedness (old)'!C17/'3 interconnectedness (old)'!C16-1,""),"")</f>
        <v/>
      </c>
      <c r="D17" s="413" t="str">
        <f>IF(NOT(ISBLANK('3 interconnectedness (old)'!D17)),IF(NOT(ISBLANK('3 interconnectedness (old)'!D16)),'3 interconnectedness (old)'!D17/'3 interconnectedness (old)'!D16-1,""),"")</f>
        <v/>
      </c>
      <c r="E17" s="418" t="str">
        <f>IF(NOT(ISBLANK('3 interconnectedness (old)'!E17)),IF(NOT(ISBLANK('3 interconnectedness (old)'!E16)),'3 interconnectedness (old)'!E17/'3 interconnectedness (old)'!E16-1,""),"")</f>
        <v/>
      </c>
      <c r="F17" s="413" t="str">
        <f>IF(NOT(ISBLANK('3 interconnectedness (old)'!F17)),IF(NOT(ISBLANK('3 interconnectedness (old)'!F16)),'3 interconnectedness (old)'!F17/'3 interconnectedness (old)'!F16-1,""),"")</f>
        <v/>
      </c>
      <c r="G17" s="413" t="str">
        <f>IF(NOT(ISBLANK('3 interconnectedness (old)'!G17)),IF(NOT(ISBLANK('3 interconnectedness (old)'!G16)),'3 interconnectedness (old)'!G17/'3 interconnectedness (old)'!G16-1,""),"")</f>
        <v/>
      </c>
      <c r="H17" s="413" t="str">
        <f>IF(NOT(ISBLANK('3 interconnectedness (old)'!H17)),IF(NOT(ISBLANK('3 interconnectedness (old)'!H16)),'3 interconnectedness (old)'!H17/'3 interconnectedness (old)'!H16-1,""),"")</f>
        <v/>
      </c>
      <c r="I17" s="413" t="str">
        <f>IF(NOT(ISBLANK('3 interconnectedness (old)'!I17)),IF(NOT(ISBLANK('3 interconnectedness (old)'!I16)),'3 interconnectedness (old)'!I17/'3 interconnectedness (old)'!I16-1,""),"")</f>
        <v/>
      </c>
      <c r="J17" s="413" t="str">
        <f>IF(NOT(ISBLANK('3 interconnectedness (old)'!J17)),IF(NOT(ISBLANK('3 interconnectedness (old)'!J16)),'3 interconnectedness (old)'!J17/'3 interconnectedness (old)'!J16-1,""),"")</f>
        <v/>
      </c>
      <c r="K17" s="413" t="str">
        <f>IF(NOT(ISBLANK('3 interconnectedness (old)'!K17)),IF(NOT(ISBLANK('3 interconnectedness (old)'!K16)),'3 interconnectedness (old)'!K17/'3 interconnectedness (old)'!K16-1,""),"")</f>
        <v/>
      </c>
      <c r="L17" s="413" t="str">
        <f>IF(NOT(ISBLANK('3 interconnectedness (old)'!L17)),IF(NOT(ISBLANK('3 interconnectedness (old)'!L16)),'3 interconnectedness (old)'!L17/'3 interconnectedness (old)'!L16-1,""),"")</f>
        <v/>
      </c>
      <c r="M17" s="413" t="str">
        <f>IF(NOT(ISBLANK('3 interconnectedness (old)'!M17)),IF(NOT(ISBLANK('3 interconnectedness (old)'!M16)),'3 interconnectedness (old)'!M17/'3 interconnectedness (old)'!M16-1,""),"")</f>
        <v/>
      </c>
      <c r="N17" s="413" t="str">
        <f>IF(NOT(ISBLANK('3 interconnectedness (old)'!N17)),IF(NOT(ISBLANK('3 interconnectedness (old)'!N16)),'3 interconnectedness (old)'!N17/'3 interconnectedness (old)'!N16-1,""),"")</f>
        <v/>
      </c>
      <c r="O17" s="413" t="str">
        <f>IF(NOT(ISBLANK('3 interconnectedness (old)'!O17)),IF(NOT(ISBLANK('3 interconnectedness (old)'!O16)),'3 interconnectedness (old)'!O17/'3 interconnectedness (old)'!O16-1,""),"")</f>
        <v/>
      </c>
      <c r="P17" s="413" t="str">
        <f>IF(NOT(ISBLANK('3 interconnectedness (old)'!P17)),IF(NOT(ISBLANK('3 interconnectedness (old)'!P16)),'3 interconnectedness (old)'!P17/'3 interconnectedness (old)'!P16-1,""),"")</f>
        <v/>
      </c>
      <c r="Q17" s="413" t="str">
        <f>IF(NOT(ISBLANK('3 interconnectedness (old)'!Q17)),IF(NOT(ISBLANK('3 interconnectedness (old)'!Q16)),'3 interconnectedness (old)'!Q17/'3 interconnectedness (old)'!Q16-1,""),"")</f>
        <v/>
      </c>
      <c r="R17" s="413" t="str">
        <f>IF(NOT(ISBLANK('3 interconnectedness (old)'!R17)),IF(NOT(ISBLANK('3 interconnectedness (old)'!R16)),'3 interconnectedness (old)'!R17/'3 interconnectedness (old)'!R16-1,""),"")</f>
        <v/>
      </c>
      <c r="S17" s="413" t="str">
        <f>IF(NOT(ISBLANK('3 interconnectedness (old)'!S17)),IF(NOT(ISBLANK('3 interconnectedness (old)'!S16)),'3 interconnectedness (old)'!S17/'3 interconnectedness (old)'!S16-1,""),"")</f>
        <v/>
      </c>
      <c r="T17" s="413" t="str">
        <f>IF(NOT(ISBLANK('3 interconnectedness (old)'!T17)),IF(NOT(ISBLANK('3 interconnectedness (old)'!T16)),'3 interconnectedness (old)'!T17/'3 interconnectedness (old)'!T16-1,""),"")</f>
        <v/>
      </c>
      <c r="U17" s="413" t="str">
        <f>IF(NOT(ISBLANK('3 interconnectedness (old)'!U17)),IF(NOT(ISBLANK('3 interconnectedness (old)'!U16)),'3 interconnectedness (old)'!U17/'3 interconnectedness (old)'!U16-1,""),"")</f>
        <v/>
      </c>
      <c r="V17" s="413" t="str">
        <f>IF(NOT(ISBLANK('3 interconnectedness (old)'!V17)),IF(NOT(ISBLANK('3 interconnectedness (old)'!V16)),'3 interconnectedness (old)'!V17/'3 interconnectedness (old)'!V16-1,""),"")</f>
        <v/>
      </c>
      <c r="W17" s="413" t="str">
        <f>IF(NOT(ISBLANK('3 interconnectedness (old)'!W17)),IF(NOT(ISBLANK('3 interconnectedness (old)'!W16)),'3 interconnectedness (old)'!W17/'3 interconnectedness (old)'!W16-1,""),"")</f>
        <v/>
      </c>
      <c r="X17" s="413" t="str">
        <f>IF(NOT(ISBLANK('3 interconnectedness (old)'!X17)),IF(NOT(ISBLANK('3 interconnectedness (old)'!X16)),'3 interconnectedness (old)'!X17/'3 interconnectedness (old)'!X16-1,""),"")</f>
        <v/>
      </c>
      <c r="Y17" s="413" t="str">
        <f>IF(NOT(ISBLANK('3 interconnectedness (old)'!Y17)),IF(NOT(ISBLANK('3 interconnectedness (old)'!Y16)),'3 interconnectedness (old)'!Y17/'3 interconnectedness (old)'!Y16-1,""),"")</f>
        <v/>
      </c>
      <c r="Z17" s="413" t="str">
        <f>IF(NOT(ISBLANK('3 interconnectedness (old)'!Z17)),IF(NOT(ISBLANK('3 interconnectedness (old)'!Z16)),'3 interconnectedness (old)'!Z17/'3 interconnectedness (old)'!Z16-1,""),"")</f>
        <v/>
      </c>
      <c r="AA17" s="299"/>
      <c r="AB17" s="2611"/>
      <c r="AC17" s="259" t="s">
        <v>125</v>
      </c>
      <c r="AD17" s="309" t="str">
        <f>IF(COUNTBLANK(AG10)=1,"-",AG10)</f>
        <v>-</v>
      </c>
      <c r="AE17" s="310" t="str">
        <f>IF(COUNTBLANK(AG12)=1,"-",AG12)</f>
        <v>-</v>
      </c>
      <c r="AF17" s="310" t="str">
        <f>IF(COUNTBLANK(AG14)=1,"-",AG14)</f>
        <v>-</v>
      </c>
      <c r="AG17" s="312" t="str">
        <f>IF(COUNTBLANK(AG16)=1,"-",AG16)</f>
        <v>-</v>
      </c>
      <c r="AH17" s="313" t="str">
        <f>IF(COUNTBLANK(AH16)=1,"-",AH16)</f>
        <v>-</v>
      </c>
      <c r="AI17" s="153"/>
      <c r="AJ17" s="153"/>
      <c r="AK17" s="153"/>
      <c r="AL17" s="153"/>
      <c r="AM17" s="154"/>
      <c r="AN17" s="153"/>
      <c r="AO17" s="154"/>
      <c r="AP17" s="153"/>
      <c r="AQ17" s="154"/>
      <c r="AR17" s="153"/>
      <c r="AS17" s="154"/>
      <c r="AT17" s="153"/>
      <c r="AU17" s="154"/>
    </row>
    <row r="18" spans="1:47" s="2" customFormat="1" ht="14.25" x14ac:dyDescent="0.2">
      <c r="A18" s="6"/>
      <c r="B18" s="76">
        <v>2010</v>
      </c>
      <c r="C18" s="417" t="str">
        <f>IF(NOT(ISBLANK('3 interconnectedness (old)'!C18)),IF(NOT(ISBLANK('3 interconnectedness (old)'!C17)),'3 interconnectedness (old)'!C18/'3 interconnectedness (old)'!C17-1,""),"")</f>
        <v/>
      </c>
      <c r="D18" s="413" t="str">
        <f>IF(NOT(ISBLANK('3 interconnectedness (old)'!D18)),IF(NOT(ISBLANK('3 interconnectedness (old)'!D17)),'3 interconnectedness (old)'!D18/'3 interconnectedness (old)'!D17-1,""),"")</f>
        <v/>
      </c>
      <c r="E18" s="418" t="str">
        <f>IF(NOT(ISBLANK('3 interconnectedness (old)'!E18)),IF(NOT(ISBLANK('3 interconnectedness (old)'!E17)),'3 interconnectedness (old)'!E18/'3 interconnectedness (old)'!E17-1,""),"")</f>
        <v/>
      </c>
      <c r="F18" s="413" t="str">
        <f>IF(NOT(ISBLANK('3 interconnectedness (old)'!F18)),IF(NOT(ISBLANK('3 interconnectedness (old)'!F17)),'3 interconnectedness (old)'!F18/'3 interconnectedness (old)'!F17-1,""),"")</f>
        <v/>
      </c>
      <c r="G18" s="413" t="str">
        <f>IF(NOT(ISBLANK('3 interconnectedness (old)'!G18)),IF(NOT(ISBLANK('3 interconnectedness (old)'!G17)),'3 interconnectedness (old)'!G18/'3 interconnectedness (old)'!G17-1,""),"")</f>
        <v/>
      </c>
      <c r="H18" s="413" t="str">
        <f>IF(NOT(ISBLANK('3 interconnectedness (old)'!H18)),IF(NOT(ISBLANK('3 interconnectedness (old)'!H17)),'3 interconnectedness (old)'!H18/'3 interconnectedness (old)'!H17-1,""),"")</f>
        <v/>
      </c>
      <c r="I18" s="413" t="str">
        <f>IF(NOT(ISBLANK('3 interconnectedness (old)'!I18)),IF(NOT(ISBLANK('3 interconnectedness (old)'!I17)),'3 interconnectedness (old)'!I18/'3 interconnectedness (old)'!I17-1,""),"")</f>
        <v/>
      </c>
      <c r="J18" s="413" t="str">
        <f>IF(NOT(ISBLANK('3 interconnectedness (old)'!J18)),IF(NOT(ISBLANK('3 interconnectedness (old)'!J17)),'3 interconnectedness (old)'!J18/'3 interconnectedness (old)'!J17-1,""),"")</f>
        <v/>
      </c>
      <c r="K18" s="413" t="str">
        <f>IF(NOT(ISBLANK('3 interconnectedness (old)'!K18)),IF(NOT(ISBLANK('3 interconnectedness (old)'!K17)),'3 interconnectedness (old)'!K18/'3 interconnectedness (old)'!K17-1,""),"")</f>
        <v/>
      </c>
      <c r="L18" s="413" t="str">
        <f>IF(NOT(ISBLANK('3 interconnectedness (old)'!L18)),IF(NOT(ISBLANK('3 interconnectedness (old)'!L17)),'3 interconnectedness (old)'!L18/'3 interconnectedness (old)'!L17-1,""),"")</f>
        <v/>
      </c>
      <c r="M18" s="413" t="str">
        <f>IF(NOT(ISBLANK('3 interconnectedness (old)'!M18)),IF(NOT(ISBLANK('3 interconnectedness (old)'!M17)),'3 interconnectedness (old)'!M18/'3 interconnectedness (old)'!M17-1,""),"")</f>
        <v/>
      </c>
      <c r="N18" s="413" t="str">
        <f>IF(NOT(ISBLANK('3 interconnectedness (old)'!N18)),IF(NOT(ISBLANK('3 interconnectedness (old)'!N17)),'3 interconnectedness (old)'!N18/'3 interconnectedness (old)'!N17-1,""),"")</f>
        <v/>
      </c>
      <c r="O18" s="413" t="str">
        <f>IF(NOT(ISBLANK('3 interconnectedness (old)'!O18)),IF(NOT(ISBLANK('3 interconnectedness (old)'!O17)),'3 interconnectedness (old)'!O18/'3 interconnectedness (old)'!O17-1,""),"")</f>
        <v/>
      </c>
      <c r="P18" s="413" t="str">
        <f>IF(NOT(ISBLANK('3 interconnectedness (old)'!P18)),IF(NOT(ISBLANK('3 interconnectedness (old)'!P17)),'3 interconnectedness (old)'!P18/'3 interconnectedness (old)'!P17-1,""),"")</f>
        <v/>
      </c>
      <c r="Q18" s="413" t="str">
        <f>IF(NOT(ISBLANK('3 interconnectedness (old)'!Q18)),IF(NOT(ISBLANK('3 interconnectedness (old)'!Q17)),'3 interconnectedness (old)'!Q18/'3 interconnectedness (old)'!Q17-1,""),"")</f>
        <v/>
      </c>
      <c r="R18" s="413" t="str">
        <f>IF(NOT(ISBLANK('3 interconnectedness (old)'!R18)),IF(NOT(ISBLANK('3 interconnectedness (old)'!R17)),'3 interconnectedness (old)'!R18/'3 interconnectedness (old)'!R17-1,""),"")</f>
        <v/>
      </c>
      <c r="S18" s="413" t="str">
        <f>IF(NOT(ISBLANK('3 interconnectedness (old)'!S18)),IF(NOT(ISBLANK('3 interconnectedness (old)'!S17)),'3 interconnectedness (old)'!S18/'3 interconnectedness (old)'!S17-1,""),"")</f>
        <v/>
      </c>
      <c r="T18" s="413" t="str">
        <f>IF(NOT(ISBLANK('3 interconnectedness (old)'!T18)),IF(NOT(ISBLANK('3 interconnectedness (old)'!T17)),'3 interconnectedness (old)'!T18/'3 interconnectedness (old)'!T17-1,""),"")</f>
        <v/>
      </c>
      <c r="U18" s="413" t="str">
        <f>IF(NOT(ISBLANK('3 interconnectedness (old)'!U18)),IF(NOT(ISBLANK('3 interconnectedness (old)'!U17)),'3 interconnectedness (old)'!U18/'3 interconnectedness (old)'!U17-1,""),"")</f>
        <v/>
      </c>
      <c r="V18" s="413" t="str">
        <f>IF(NOT(ISBLANK('3 interconnectedness (old)'!V18)),IF(NOT(ISBLANK('3 interconnectedness (old)'!V17)),'3 interconnectedness (old)'!V18/'3 interconnectedness (old)'!V17-1,""),"")</f>
        <v/>
      </c>
      <c r="W18" s="413" t="str">
        <f>IF(NOT(ISBLANK('3 interconnectedness (old)'!W18)),IF(NOT(ISBLANK('3 interconnectedness (old)'!W17)),'3 interconnectedness (old)'!W18/'3 interconnectedness (old)'!W17-1,""),"")</f>
        <v/>
      </c>
      <c r="X18" s="413" t="str">
        <f>IF(NOT(ISBLANK('3 interconnectedness (old)'!X18)),IF(NOT(ISBLANK('3 interconnectedness (old)'!X17)),'3 interconnectedness (old)'!X18/'3 interconnectedness (old)'!X17-1,""),"")</f>
        <v/>
      </c>
      <c r="Y18" s="413" t="str">
        <f>IF(NOT(ISBLANK('3 interconnectedness (old)'!Y18)),IF(NOT(ISBLANK('3 interconnectedness (old)'!Y17)),'3 interconnectedness (old)'!Y18/'3 interconnectedness (old)'!Y17-1,""),"")</f>
        <v/>
      </c>
      <c r="Z18" s="413" t="str">
        <f>IF(NOT(ISBLANK('3 interconnectedness (old)'!Z18)),IF(NOT(ISBLANK('3 interconnectedness (old)'!Z17)),'3 interconnectedness (old)'!Z18/'3 interconnectedness (old)'!Z17-1,""),"")</f>
        <v/>
      </c>
      <c r="AA18" s="299"/>
      <c r="AB18" s="2604" t="s">
        <v>314</v>
      </c>
      <c r="AC18" s="155" t="s">
        <v>124</v>
      </c>
      <c r="AD18" s="158"/>
      <c r="AE18" s="156"/>
      <c r="AF18" s="156"/>
      <c r="AG18" s="156"/>
      <c r="AH18" s="157"/>
      <c r="AI18" s="156"/>
      <c r="AJ18" s="156"/>
      <c r="AK18" s="156"/>
      <c r="AL18" s="156"/>
      <c r="AM18" s="157"/>
      <c r="AN18" s="156"/>
      <c r="AO18" s="157"/>
      <c r="AP18" s="156"/>
      <c r="AQ18" s="157"/>
      <c r="AR18" s="156"/>
      <c r="AS18" s="157"/>
      <c r="AT18" s="156"/>
      <c r="AU18" s="157"/>
    </row>
    <row r="19" spans="1:47" s="2" customFormat="1" ht="15" thickBot="1" x14ac:dyDescent="0.25">
      <c r="A19" s="6"/>
      <c r="B19" s="76">
        <v>2011</v>
      </c>
      <c r="C19" s="417" t="str">
        <f>IF(NOT(ISBLANK('3 interconnectedness (old)'!C19)),IF(NOT(ISBLANK('3 interconnectedness (old)'!C18)),'3 interconnectedness (old)'!C19/'3 interconnectedness (old)'!C18-1,""),"")</f>
        <v/>
      </c>
      <c r="D19" s="413" t="str">
        <f>IF(NOT(ISBLANK('3 interconnectedness (old)'!D19)),IF(NOT(ISBLANK('3 interconnectedness (old)'!D18)),'3 interconnectedness (old)'!D19/'3 interconnectedness (old)'!D18-1,""),"")</f>
        <v/>
      </c>
      <c r="E19" s="418" t="str">
        <f>IF(NOT(ISBLANK('3 interconnectedness (old)'!E19)),IF(NOT(ISBLANK('3 interconnectedness (old)'!E18)),'3 interconnectedness (old)'!E19/'3 interconnectedness (old)'!E18-1,""),"")</f>
        <v/>
      </c>
      <c r="F19" s="413" t="str">
        <f>IF(NOT(ISBLANK('3 interconnectedness (old)'!F19)),IF(NOT(ISBLANK('3 interconnectedness (old)'!F18)),'3 interconnectedness (old)'!F19/'3 interconnectedness (old)'!F18-1,""),"")</f>
        <v/>
      </c>
      <c r="G19" s="413" t="str">
        <f>IF(NOT(ISBLANK('3 interconnectedness (old)'!G19)),IF(NOT(ISBLANK('3 interconnectedness (old)'!G18)),'3 interconnectedness (old)'!G19/'3 interconnectedness (old)'!G18-1,""),"")</f>
        <v/>
      </c>
      <c r="H19" s="413" t="str">
        <f>IF(NOT(ISBLANK('3 interconnectedness (old)'!H19)),IF(NOT(ISBLANK('3 interconnectedness (old)'!H18)),'3 interconnectedness (old)'!H19/'3 interconnectedness (old)'!H18-1,""),"")</f>
        <v/>
      </c>
      <c r="I19" s="413" t="str">
        <f>IF(NOT(ISBLANK('3 interconnectedness (old)'!I19)),IF(NOT(ISBLANK('3 interconnectedness (old)'!I18)),'3 interconnectedness (old)'!I19/'3 interconnectedness (old)'!I18-1,""),"")</f>
        <v/>
      </c>
      <c r="J19" s="413" t="str">
        <f>IF(NOT(ISBLANK('3 interconnectedness (old)'!J19)),IF(NOT(ISBLANK('3 interconnectedness (old)'!J18)),'3 interconnectedness (old)'!J19/'3 interconnectedness (old)'!J18-1,""),"")</f>
        <v/>
      </c>
      <c r="K19" s="413" t="str">
        <f>IF(NOT(ISBLANK('3 interconnectedness (old)'!K19)),IF(NOT(ISBLANK('3 interconnectedness (old)'!K18)),'3 interconnectedness (old)'!K19/'3 interconnectedness (old)'!K18-1,""),"")</f>
        <v/>
      </c>
      <c r="L19" s="413" t="str">
        <f>IF(NOT(ISBLANK('3 interconnectedness (old)'!L19)),IF(NOT(ISBLANK('3 interconnectedness (old)'!L18)),'3 interconnectedness (old)'!L19/'3 interconnectedness (old)'!L18-1,""),"")</f>
        <v/>
      </c>
      <c r="M19" s="413" t="str">
        <f>IF(NOT(ISBLANK('3 interconnectedness (old)'!M19)),IF(NOT(ISBLANK('3 interconnectedness (old)'!M18)),'3 interconnectedness (old)'!M19/'3 interconnectedness (old)'!M18-1,""),"")</f>
        <v/>
      </c>
      <c r="N19" s="413" t="str">
        <f>IF(NOT(ISBLANK('3 interconnectedness (old)'!N19)),IF(NOT(ISBLANK('3 interconnectedness (old)'!N18)),'3 interconnectedness (old)'!N19/'3 interconnectedness (old)'!N18-1,""),"")</f>
        <v/>
      </c>
      <c r="O19" s="413" t="str">
        <f>IF(NOT(ISBLANK('3 interconnectedness (old)'!O19)),IF(NOT(ISBLANK('3 interconnectedness (old)'!O18)),'3 interconnectedness (old)'!O19/'3 interconnectedness (old)'!O18-1,""),"")</f>
        <v/>
      </c>
      <c r="P19" s="413" t="str">
        <f>IF(NOT(ISBLANK('3 interconnectedness (old)'!P19)),IF(NOT(ISBLANK('3 interconnectedness (old)'!P18)),'3 interconnectedness (old)'!P19/'3 interconnectedness (old)'!P18-1,""),"")</f>
        <v/>
      </c>
      <c r="Q19" s="413" t="str">
        <f>IF(NOT(ISBLANK('3 interconnectedness (old)'!Q19)),IF(NOT(ISBLANK('3 interconnectedness (old)'!Q18)),'3 interconnectedness (old)'!Q19/'3 interconnectedness (old)'!Q18-1,""),"")</f>
        <v/>
      </c>
      <c r="R19" s="413" t="str">
        <f>IF(NOT(ISBLANK('3 interconnectedness (old)'!R19)),IF(NOT(ISBLANK('3 interconnectedness (old)'!R18)),'3 interconnectedness (old)'!R19/'3 interconnectedness (old)'!R18-1,""),"")</f>
        <v/>
      </c>
      <c r="S19" s="413" t="str">
        <f>IF(NOT(ISBLANK('3 interconnectedness (old)'!S19)),IF(NOT(ISBLANK('3 interconnectedness (old)'!S18)),'3 interconnectedness (old)'!S19/'3 interconnectedness (old)'!S18-1,""),"")</f>
        <v/>
      </c>
      <c r="T19" s="413" t="str">
        <f>IF(NOT(ISBLANK('3 interconnectedness (old)'!T19)),IF(NOT(ISBLANK('3 interconnectedness (old)'!T18)),'3 interconnectedness (old)'!T19/'3 interconnectedness (old)'!T18-1,""),"")</f>
        <v/>
      </c>
      <c r="U19" s="413" t="str">
        <f>IF(NOT(ISBLANK('3 interconnectedness (old)'!U19)),IF(NOT(ISBLANK('3 interconnectedness (old)'!U18)),'3 interconnectedness (old)'!U19/'3 interconnectedness (old)'!U18-1,""),"")</f>
        <v/>
      </c>
      <c r="V19" s="413" t="str">
        <f>IF(NOT(ISBLANK('3 interconnectedness (old)'!V19)),IF(NOT(ISBLANK('3 interconnectedness (old)'!V18)),'3 interconnectedness (old)'!V19/'3 interconnectedness (old)'!V18-1,""),"")</f>
        <v/>
      </c>
      <c r="W19" s="413" t="str">
        <f>IF(NOT(ISBLANK('3 interconnectedness (old)'!W19)),IF(NOT(ISBLANK('3 interconnectedness (old)'!W18)),'3 interconnectedness (old)'!W19/'3 interconnectedness (old)'!W18-1,""),"")</f>
        <v/>
      </c>
      <c r="X19" s="413" t="str">
        <f>IF(NOT(ISBLANK('3 interconnectedness (old)'!X19)),IF(NOT(ISBLANK('3 interconnectedness (old)'!X18)),'3 interconnectedness (old)'!X19/'3 interconnectedness (old)'!X18-1,""),"")</f>
        <v/>
      </c>
      <c r="Y19" s="413" t="str">
        <f>IF(NOT(ISBLANK('3 interconnectedness (old)'!Y19)),IF(NOT(ISBLANK('3 interconnectedness (old)'!Y18)),'3 interconnectedness (old)'!Y19/'3 interconnectedness (old)'!Y18-1,""),"")</f>
        <v/>
      </c>
      <c r="Z19" s="413" t="str">
        <f>IF(NOT(ISBLANK('3 interconnectedness (old)'!Z19)),IF(NOT(ISBLANK('3 interconnectedness (old)'!Z18)),'3 interconnectedness (old)'!Z19/'3 interconnectedness (old)'!Z18-1,""),"")</f>
        <v/>
      </c>
      <c r="AA19" s="299"/>
      <c r="AB19" s="2612"/>
      <c r="AC19" s="391" t="s">
        <v>125</v>
      </c>
      <c r="AD19" s="147"/>
      <c r="AE19" s="148"/>
      <c r="AF19" s="148"/>
      <c r="AG19" s="148"/>
      <c r="AH19" s="149"/>
      <c r="AI19" s="148"/>
      <c r="AJ19" s="148"/>
      <c r="AK19" s="148"/>
      <c r="AL19" s="148"/>
      <c r="AM19" s="149"/>
      <c r="AN19" s="148"/>
      <c r="AO19" s="149"/>
      <c r="AP19" s="148"/>
      <c r="AQ19" s="149"/>
      <c r="AR19" s="148"/>
      <c r="AS19" s="149"/>
      <c r="AT19" s="148"/>
      <c r="AU19" s="149"/>
    </row>
    <row r="20" spans="1:47" s="2" customFormat="1" ht="14.25" customHeight="1" thickBot="1" x14ac:dyDescent="0.25">
      <c r="A20" s="6"/>
      <c r="B20" s="76">
        <v>2012</v>
      </c>
      <c r="C20" s="417">
        <f>IF(NOT(ISBLANK('3 interconnectedness (old)'!C20)),IF(NOT(ISBLANK('3 interconnectedness (old)'!C19)),'3 interconnectedness (old)'!C20/'3 interconnectedness (old)'!C19-1,""),"")</f>
        <v>-0.15123256182697697</v>
      </c>
      <c r="D20" s="413" t="str">
        <f>IF(NOT(ISBLANK('3 interconnectedness (old)'!D20)),IF(NOT(ISBLANK('3 interconnectedness (old)'!D19)),'3 interconnectedness (old)'!D20/'3 interconnectedness (old)'!D19-1,""),"")</f>
        <v/>
      </c>
      <c r="E20" s="418">
        <f>IF(NOT(ISBLANK('3 interconnectedness (old)'!E20)),IF(NOT(ISBLANK('3 interconnectedness (old)'!E19)),'3 interconnectedness (old)'!E20/'3 interconnectedness (old)'!E19-1,""),"")</f>
        <v>-0.15123256182697686</v>
      </c>
      <c r="F20" s="413" t="str">
        <f>IF(NOT(ISBLANK('3 interconnectedness (old)'!F20)),IF(NOT(ISBLANK('3 interconnectedness (old)'!F19)),'3 interconnectedness (old)'!F20/'3 interconnectedness (old)'!F19-1,""),"")</f>
        <v/>
      </c>
      <c r="G20" s="413">
        <f>IF(NOT(ISBLANK('3 interconnectedness (old)'!G20)),IF(NOT(ISBLANK('3 interconnectedness (old)'!G19)),'3 interconnectedness (old)'!G20/'3 interconnectedness (old)'!G19-1,""),"")</f>
        <v>-0.1512320975796777</v>
      </c>
      <c r="H20" s="413" t="str">
        <f>IF(NOT(ISBLANK('3 interconnectedness (old)'!H20)),IF(NOT(ISBLANK('3 interconnectedness (old)'!H19)),'3 interconnectedness (old)'!H20/'3 interconnectedness (old)'!H19-1,""),"")</f>
        <v/>
      </c>
      <c r="I20" s="413">
        <f>IF(NOT(ISBLANK('3 interconnectedness (old)'!I20)),IF(NOT(ISBLANK('3 interconnectedness (old)'!I19)),'3 interconnectedness (old)'!I20/'3 interconnectedness (old)'!I19-1,""),"")</f>
        <v>-0.1512320975796777</v>
      </c>
      <c r="J20" s="413" t="str">
        <f>IF(NOT(ISBLANK('3 interconnectedness (old)'!J20)),IF(NOT(ISBLANK('3 interconnectedness (old)'!J19)),'3 interconnectedness (old)'!J20/'3 interconnectedness (old)'!J19-1,""),"")</f>
        <v/>
      </c>
      <c r="K20" s="413" t="e">
        <f>IF(NOT(ISBLANK('3 interconnectedness (old)'!K20)),IF(NOT(ISBLANK('3 interconnectedness (old)'!K19)),'3 interconnectedness (old)'!K20/'3 interconnectedness (old)'!K19-1,""),"")</f>
        <v>#DIV/0!</v>
      </c>
      <c r="L20" s="413" t="str">
        <f>IF(NOT(ISBLANK('3 interconnectedness (old)'!L20)),IF(NOT(ISBLANK('3 interconnectedness (old)'!L19)),'3 interconnectedness (old)'!L20/'3 interconnectedness (old)'!L19-1,""),"")</f>
        <v/>
      </c>
      <c r="M20" s="413">
        <f>IF(NOT(ISBLANK('3 interconnectedness (old)'!M20)),IF(NOT(ISBLANK('3 interconnectedness (old)'!M19)),'3 interconnectedness (old)'!M20/'3 interconnectedness (old)'!M19-1,""),"")</f>
        <v>-0.1512320975796777</v>
      </c>
      <c r="N20" s="413" t="str">
        <f>IF(NOT(ISBLANK('3 interconnectedness (old)'!N20)),IF(NOT(ISBLANK('3 interconnectedness (old)'!N19)),'3 interconnectedness (old)'!N20/'3 interconnectedness (old)'!N19-1,""),"")</f>
        <v/>
      </c>
      <c r="O20" s="413">
        <f>IF(NOT(ISBLANK('3 interconnectedness (old)'!O20)),IF(NOT(ISBLANK('3 interconnectedness (old)'!O19)),'3 interconnectedness (old)'!O20/'3 interconnectedness (old)'!O19-1,""),"")</f>
        <v>0.11355495709734509</v>
      </c>
      <c r="P20" s="413" t="str">
        <f>IF(NOT(ISBLANK('3 interconnectedness (old)'!P20)),IF(NOT(ISBLANK('3 interconnectedness (old)'!P19)),'3 interconnectedness (old)'!P20/'3 interconnectedness (old)'!P19-1,""),"")</f>
        <v/>
      </c>
      <c r="Q20" s="413">
        <f>IF(NOT(ISBLANK('3 interconnectedness (old)'!Q20)),IF(NOT(ISBLANK('3 interconnectedness (old)'!Q19)),'3 interconnectedness (old)'!Q20/'3 interconnectedness (old)'!Q19-1,""),"")</f>
        <v>0.11355495709734531</v>
      </c>
      <c r="R20" s="413" t="str">
        <f>IF(NOT(ISBLANK('3 interconnectedness (old)'!R20)),IF(NOT(ISBLANK('3 interconnectedness (old)'!R19)),'3 interconnectedness (old)'!R20/'3 interconnectedness (old)'!R19-1,""),"")</f>
        <v/>
      </c>
      <c r="S20" s="413" t="e">
        <f>IF(NOT(ISBLANK('3 interconnectedness (old)'!S20)),IF(NOT(ISBLANK('3 interconnectedness (old)'!S19)),'3 interconnectedness (old)'!S20/'3 interconnectedness (old)'!S19-1,""),"")</f>
        <v>#DIV/0!</v>
      </c>
      <c r="T20" s="413" t="str">
        <f>IF(NOT(ISBLANK('3 interconnectedness (old)'!T20)),IF(NOT(ISBLANK('3 interconnectedness (old)'!T19)),'3 interconnectedness (old)'!T20/'3 interconnectedness (old)'!T19-1,""),"")</f>
        <v/>
      </c>
      <c r="U20" s="413">
        <f>IF(NOT(ISBLANK('3 interconnectedness (old)'!U20)),IF(NOT(ISBLANK('3 interconnectedness (old)'!U19)),'3 interconnectedness (old)'!U20/'3 interconnectedness (old)'!U19-1,""),"")</f>
        <v>0.11355495709734509</v>
      </c>
      <c r="V20" s="413" t="str">
        <f>IF(NOT(ISBLANK('3 interconnectedness (old)'!V20)),IF(NOT(ISBLANK('3 interconnectedness (old)'!V19)),'3 interconnectedness (old)'!V20/'3 interconnectedness (old)'!V19-1,""),"")</f>
        <v/>
      </c>
      <c r="W20" s="413" t="e">
        <f>IF(NOT(ISBLANK('3 interconnectedness (old)'!W20)),IF(NOT(ISBLANK('3 interconnectedness (old)'!W19)),'3 interconnectedness (old)'!W20/'3 interconnectedness (old)'!W19-1,""),"")</f>
        <v>#DIV/0!</v>
      </c>
      <c r="X20" s="413" t="str">
        <f>IF(NOT(ISBLANK('3 interconnectedness (old)'!X20)),IF(NOT(ISBLANK('3 interconnectedness (old)'!X19)),'3 interconnectedness (old)'!X20/'3 interconnectedness (old)'!X19-1,""),"")</f>
        <v/>
      </c>
      <c r="Y20" s="413" t="e">
        <f>IF(NOT(ISBLANK('3 interconnectedness (old)'!Y20)),IF(NOT(ISBLANK('3 interconnectedness (old)'!Y19)),'3 interconnectedness (old)'!Y20/'3 interconnectedness (old)'!Y19-1,""),"")</f>
        <v>#DIV/0!</v>
      </c>
      <c r="Z20" s="413" t="str">
        <f>IF(NOT(ISBLANK('3 interconnectedness (old)'!Z20)),IF(NOT(ISBLANK('3 interconnectedness (old)'!Z19)),'3 interconnectedness (old)'!Z20/'3 interconnectedness (old)'!Z19-1,""),"")</f>
        <v/>
      </c>
      <c r="AA20" s="299"/>
      <c r="AB20" s="2613" t="s">
        <v>385</v>
      </c>
      <c r="AC20" s="2614"/>
      <c r="AD20" s="392"/>
      <c r="AE20" s="393"/>
      <c r="AF20" s="393"/>
      <c r="AG20" s="394" t="str">
        <f>IF(AG10=C24,IF(AG11=E24,"","Figure for banks' liabilities to OFIs doesn't match figure reported in cell E24"),IF(NOT(AG11=E24),"Figures reported to banks' claims on and liabilities to OFIs don't match those reported in cells C24 ans E24","Figure for banks' claims on OFIs doesn't match figure reported in cell C24"))</f>
        <v>Figures reported to banks' claims on and liabilities to OFIs don't match those reported in cells C24 ans E24</v>
      </c>
      <c r="AH20" s="395"/>
      <c r="AI20" s="393"/>
      <c r="AJ20" s="393"/>
      <c r="AK20" s="393"/>
      <c r="AL20" s="396"/>
      <c r="AM20" s="397"/>
      <c r="AN20" s="396"/>
      <c r="AO20" s="397"/>
      <c r="AP20" s="396"/>
      <c r="AQ20" s="397"/>
      <c r="AR20" s="396"/>
      <c r="AS20" s="397"/>
      <c r="AT20" s="396"/>
      <c r="AU20" s="397"/>
    </row>
    <row r="21" spans="1:47" s="2" customFormat="1" ht="14.25" x14ac:dyDescent="0.2">
      <c r="A21" s="6"/>
      <c r="B21" s="76">
        <v>2013</v>
      </c>
      <c r="C21" s="417">
        <f>IF(NOT(ISBLANK('3 interconnectedness (old)'!C21)),IF(NOT(ISBLANK('3 interconnectedness (old)'!C20)),'3 interconnectedness (old)'!C21/'3 interconnectedness (old)'!C20-1,""),"")</f>
        <v>-0.1539114541830312</v>
      </c>
      <c r="D21" s="413" t="str">
        <f>IF(NOT(ISBLANK('3 interconnectedness (old)'!D21)),IF(NOT(ISBLANK('3 interconnectedness (old)'!D20)),'3 interconnectedness (old)'!D21/'3 interconnectedness (old)'!D20-1,""),"")</f>
        <v/>
      </c>
      <c r="E21" s="418">
        <f>IF(NOT(ISBLANK('3 interconnectedness (old)'!E21)),IF(NOT(ISBLANK('3 interconnectedness (old)'!E20)),'3 interconnectedness (old)'!E21/'3 interconnectedness (old)'!E20-1,""),"")</f>
        <v>-0.15391145418303132</v>
      </c>
      <c r="F21" s="413" t="str">
        <f>IF(NOT(ISBLANK('3 interconnectedness (old)'!F21)),IF(NOT(ISBLANK('3 interconnectedness (old)'!F20)),'3 interconnectedness (old)'!F21/'3 interconnectedness (old)'!F20-1,""),"")</f>
        <v/>
      </c>
      <c r="G21" s="413">
        <f>IF(NOT(ISBLANK('3 interconnectedness (old)'!G21)),IF(NOT(ISBLANK('3 interconnectedness (old)'!G20)),'3 interconnectedness (old)'!G21/'3 interconnectedness (old)'!G20-1,""),"")</f>
        <v>-0.15391197545883717</v>
      </c>
      <c r="H21" s="413" t="str">
        <f>IF(NOT(ISBLANK('3 interconnectedness (old)'!H21)),IF(NOT(ISBLANK('3 interconnectedness (old)'!H20)),'3 interconnectedness (old)'!H21/'3 interconnectedness (old)'!H20-1,""),"")</f>
        <v/>
      </c>
      <c r="I21" s="413">
        <f>IF(NOT(ISBLANK('3 interconnectedness (old)'!I21)),IF(NOT(ISBLANK('3 interconnectedness (old)'!I20)),'3 interconnectedness (old)'!I21/'3 interconnectedness (old)'!I20-1,""),"")</f>
        <v>-0.15391197545883717</v>
      </c>
      <c r="J21" s="413" t="str">
        <f>IF(NOT(ISBLANK('3 interconnectedness (old)'!J21)),IF(NOT(ISBLANK('3 interconnectedness (old)'!J20)),'3 interconnectedness (old)'!J21/'3 interconnectedness (old)'!J20-1,""),"")</f>
        <v/>
      </c>
      <c r="K21" s="413" t="e">
        <f>IF(NOT(ISBLANK('3 interconnectedness (old)'!K21)),IF(NOT(ISBLANK('3 interconnectedness (old)'!K20)),'3 interconnectedness (old)'!K21/'3 interconnectedness (old)'!K20-1,""),"")</f>
        <v>#DIV/0!</v>
      </c>
      <c r="L21" s="413" t="str">
        <f>IF(NOT(ISBLANK('3 interconnectedness (old)'!L21)),IF(NOT(ISBLANK('3 interconnectedness (old)'!L20)),'3 interconnectedness (old)'!L21/'3 interconnectedness (old)'!L20-1,""),"")</f>
        <v/>
      </c>
      <c r="M21" s="413">
        <f>IF(NOT(ISBLANK('3 interconnectedness (old)'!M21)),IF(NOT(ISBLANK('3 interconnectedness (old)'!M20)),'3 interconnectedness (old)'!M21/'3 interconnectedness (old)'!M20-1,""),"")</f>
        <v>-0.15391197545883706</v>
      </c>
      <c r="N21" s="413" t="str">
        <f>IF(NOT(ISBLANK('3 interconnectedness (old)'!N21)),IF(NOT(ISBLANK('3 interconnectedness (old)'!N20)),'3 interconnectedness (old)'!N21/'3 interconnectedness (old)'!N20-1,""),"")</f>
        <v/>
      </c>
      <c r="O21" s="413">
        <f>IF(NOT(ISBLANK('3 interconnectedness (old)'!O21)),IF(NOT(ISBLANK('3 interconnectedness (old)'!O20)),'3 interconnectedness (old)'!O21/'3 interconnectedness (old)'!O20-1,""),"")</f>
        <v>4.4914687910560191E-2</v>
      </c>
      <c r="P21" s="413" t="str">
        <f>IF(NOT(ISBLANK('3 interconnectedness (old)'!P21)),IF(NOT(ISBLANK('3 interconnectedness (old)'!P20)),'3 interconnectedness (old)'!P21/'3 interconnectedness (old)'!P20-1,""),"")</f>
        <v/>
      </c>
      <c r="Q21" s="413">
        <f>IF(NOT(ISBLANK('3 interconnectedness (old)'!Q21)),IF(NOT(ISBLANK('3 interconnectedness (old)'!Q20)),'3 interconnectedness (old)'!Q21/'3 interconnectedness (old)'!Q20-1,""),"")</f>
        <v>4.4914687910560191E-2</v>
      </c>
      <c r="R21" s="413" t="str">
        <f>IF(NOT(ISBLANK('3 interconnectedness (old)'!R21)),IF(NOT(ISBLANK('3 interconnectedness (old)'!R20)),'3 interconnectedness (old)'!R21/'3 interconnectedness (old)'!R20-1,""),"")</f>
        <v/>
      </c>
      <c r="S21" s="413" t="e">
        <f>IF(NOT(ISBLANK('3 interconnectedness (old)'!S21)),IF(NOT(ISBLANK('3 interconnectedness (old)'!S20)),'3 interconnectedness (old)'!S21/'3 interconnectedness (old)'!S20-1,""),"")</f>
        <v>#DIV/0!</v>
      </c>
      <c r="T21" s="413" t="str">
        <f>IF(NOT(ISBLANK('3 interconnectedness (old)'!T21)),IF(NOT(ISBLANK('3 interconnectedness (old)'!T20)),'3 interconnectedness (old)'!T21/'3 interconnectedness (old)'!T20-1,""),"")</f>
        <v/>
      </c>
      <c r="U21" s="413">
        <f>IF(NOT(ISBLANK('3 interconnectedness (old)'!U21)),IF(NOT(ISBLANK('3 interconnectedness (old)'!U20)),'3 interconnectedness (old)'!U21/'3 interconnectedness (old)'!U20-1,""),"")</f>
        <v>4.4914687910560191E-2</v>
      </c>
      <c r="V21" s="413" t="str">
        <f>IF(NOT(ISBLANK('3 interconnectedness (old)'!V21)),IF(NOT(ISBLANK('3 interconnectedness (old)'!V20)),'3 interconnectedness (old)'!V21/'3 interconnectedness (old)'!V20-1,""),"")</f>
        <v/>
      </c>
      <c r="W21" s="413" t="e">
        <f>IF(NOT(ISBLANK('3 interconnectedness (old)'!W21)),IF(NOT(ISBLANK('3 interconnectedness (old)'!W20)),'3 interconnectedness (old)'!W21/'3 interconnectedness (old)'!W20-1,""),"")</f>
        <v>#DIV/0!</v>
      </c>
      <c r="X21" s="413" t="str">
        <f>IF(NOT(ISBLANK('3 interconnectedness (old)'!X21)),IF(NOT(ISBLANK('3 interconnectedness (old)'!X20)),'3 interconnectedness (old)'!X21/'3 interconnectedness (old)'!X20-1,""),"")</f>
        <v/>
      </c>
      <c r="Y21" s="413" t="e">
        <f>IF(NOT(ISBLANK('3 interconnectedness (old)'!Y21)),IF(NOT(ISBLANK('3 interconnectedness (old)'!Y20)),'3 interconnectedness (old)'!Y21/'3 interconnectedness (old)'!Y20-1,""),"")</f>
        <v>#DIV/0!</v>
      </c>
      <c r="Z21" s="413" t="str">
        <f>IF(NOT(ISBLANK('3 interconnectedness (old)'!Z21)),IF(NOT(ISBLANK('3 interconnectedness (old)'!Z20)),'3 interconnectedness (old)'!Z21/'3 interconnectedness (old)'!Z20-1,""),"")</f>
        <v/>
      </c>
      <c r="AA21" s="299"/>
      <c r="AB21" s="2615" t="s">
        <v>331</v>
      </c>
      <c r="AC21" s="2615"/>
      <c r="AD21" s="2618"/>
      <c r="AE21" s="2608"/>
      <c r="AF21" s="2608"/>
      <c r="AG21" s="2621"/>
      <c r="AH21" s="2624"/>
      <c r="AI21" s="2608"/>
      <c r="AJ21" s="2608"/>
      <c r="AK21" s="2608"/>
      <c r="AL21" s="2621"/>
      <c r="AM21" s="2624"/>
      <c r="AN21" s="2621"/>
      <c r="AO21" s="2624"/>
      <c r="AP21" s="2621"/>
      <c r="AQ21" s="2624"/>
      <c r="AR21" s="2621"/>
      <c r="AS21" s="2624"/>
      <c r="AT21" s="2621"/>
      <c r="AU21" s="2624"/>
    </row>
    <row r="22" spans="1:47" s="20" customFormat="1" ht="14.25" x14ac:dyDescent="0.2">
      <c r="A22" s="24"/>
      <c r="B22" s="37">
        <v>2014</v>
      </c>
      <c r="C22" s="419">
        <f>IF(NOT(ISBLANK('3 interconnectedness (old)'!C22)),IF(NOT(ISBLANK('3 interconnectedness (old)'!C21)),'3 interconnectedness (old)'!C22/'3 interconnectedness (old)'!C21-1,""),"")</f>
        <v>-7.6389203087700697E-2</v>
      </c>
      <c r="D22" s="414" t="str">
        <f>IF(NOT(ISBLANK('3 interconnectedness (old)'!D22)),IF(NOT(ISBLANK('3 interconnectedness (old)'!D21)),'3 interconnectedness (old)'!D22/'3 interconnectedness (old)'!D21-1,""),"")</f>
        <v/>
      </c>
      <c r="E22" s="420">
        <f>IF(NOT(ISBLANK('3 interconnectedness (old)'!E22)),IF(NOT(ISBLANK('3 interconnectedness (old)'!E21)),'3 interconnectedness (old)'!E22/'3 interconnectedness (old)'!E21-1,""),"")</f>
        <v>-7.6389203087700586E-2</v>
      </c>
      <c r="F22" s="414" t="str">
        <f>IF(NOT(ISBLANK('3 interconnectedness (old)'!F22)),IF(NOT(ISBLANK('3 interconnectedness (old)'!F21)),'3 interconnectedness (old)'!F22/'3 interconnectedness (old)'!F21-1,""),"")</f>
        <v/>
      </c>
      <c r="G22" s="414">
        <f>IF(NOT(ISBLANK('3 interconnectedness (old)'!G22)),IF(NOT(ISBLANK('3 interconnectedness (old)'!G21)),'3 interconnectedness (old)'!G22/'3 interconnectedness (old)'!G21-1,""),"")</f>
        <v>-7.6388353789421548E-2</v>
      </c>
      <c r="H22" s="414" t="str">
        <f>IF(NOT(ISBLANK('3 interconnectedness (old)'!H22)),IF(NOT(ISBLANK('3 interconnectedness (old)'!H21)),'3 interconnectedness (old)'!H22/'3 interconnectedness (old)'!H21-1,""),"")</f>
        <v/>
      </c>
      <c r="I22" s="414">
        <f>IF(NOT(ISBLANK('3 interconnectedness (old)'!I22)),IF(NOT(ISBLANK('3 interconnectedness (old)'!I21)),'3 interconnectedness (old)'!I22/'3 interconnectedness (old)'!I21-1,""),"")</f>
        <v>-7.6388353789421548E-2</v>
      </c>
      <c r="J22" s="414" t="str">
        <f>IF(NOT(ISBLANK('3 interconnectedness (old)'!J22)),IF(NOT(ISBLANK('3 interconnectedness (old)'!J21)),'3 interconnectedness (old)'!J22/'3 interconnectedness (old)'!J21-1,""),"")</f>
        <v/>
      </c>
      <c r="K22" s="414" t="e">
        <f>IF(NOT(ISBLANK('3 interconnectedness (old)'!K22)),IF(NOT(ISBLANK('3 interconnectedness (old)'!K21)),'3 interconnectedness (old)'!K22/'3 interconnectedness (old)'!K21-1,""),"")</f>
        <v>#DIV/0!</v>
      </c>
      <c r="L22" s="414" t="str">
        <f>IF(NOT(ISBLANK('3 interconnectedness (old)'!L22)),IF(NOT(ISBLANK('3 interconnectedness (old)'!L21)),'3 interconnectedness (old)'!L22/'3 interconnectedness (old)'!L21-1,""),"")</f>
        <v/>
      </c>
      <c r="M22" s="414">
        <f>IF(NOT(ISBLANK('3 interconnectedness (old)'!M22)),IF(NOT(ISBLANK('3 interconnectedness (old)'!M21)),'3 interconnectedness (old)'!M22/'3 interconnectedness (old)'!M21-1,""),"")</f>
        <v>-7.6388353789421548E-2</v>
      </c>
      <c r="N22" s="414" t="str">
        <f>IF(NOT(ISBLANK('3 interconnectedness (old)'!N22)),IF(NOT(ISBLANK('3 interconnectedness (old)'!N21)),'3 interconnectedness (old)'!N22/'3 interconnectedness (old)'!N21-1,""),"")</f>
        <v/>
      </c>
      <c r="O22" s="414">
        <f>IF(NOT(ISBLANK('3 interconnectedness (old)'!O22)),IF(NOT(ISBLANK('3 interconnectedness (old)'!O21)),'3 interconnectedness (old)'!O22/'3 interconnectedness (old)'!O21-1,""),"")</f>
        <v>3.3255759050496714E-2</v>
      </c>
      <c r="P22" s="414" t="str">
        <f>IF(NOT(ISBLANK('3 interconnectedness (old)'!P22)),IF(NOT(ISBLANK('3 interconnectedness (old)'!P21)),'3 interconnectedness (old)'!P22/'3 interconnectedness (old)'!P21-1,""),"")</f>
        <v/>
      </c>
      <c r="Q22" s="414">
        <f>IF(NOT(ISBLANK('3 interconnectedness (old)'!Q22)),IF(NOT(ISBLANK('3 interconnectedness (old)'!Q21)),'3 interconnectedness (old)'!Q22/'3 interconnectedness (old)'!Q21-1,""),"")</f>
        <v>7.5657646100036891E-2</v>
      </c>
      <c r="R22" s="414" t="str">
        <f>IF(NOT(ISBLANK('3 interconnectedness (old)'!R22)),IF(NOT(ISBLANK('3 interconnectedness (old)'!R21)),'3 interconnectedness (old)'!R22/'3 interconnectedness (old)'!R21-1,""),"")</f>
        <v/>
      </c>
      <c r="S22" s="414" t="e">
        <f>IF(NOT(ISBLANK('3 interconnectedness (old)'!S22)),IF(NOT(ISBLANK('3 interconnectedness (old)'!S21)),'3 interconnectedness (old)'!S22/'3 interconnectedness (old)'!S21-1,""),"")</f>
        <v>#DIV/0!</v>
      </c>
      <c r="T22" s="414" t="str">
        <f>IF(NOT(ISBLANK('3 interconnectedness (old)'!T22)),IF(NOT(ISBLANK('3 interconnectedness (old)'!T21)),'3 interconnectedness (old)'!T22/'3 interconnectedness (old)'!T21-1,""),"")</f>
        <v/>
      </c>
      <c r="U22" s="414">
        <f>IF(NOT(ISBLANK('3 interconnectedness (old)'!U22)),IF(NOT(ISBLANK('3 interconnectedness (old)'!U21)),'3 interconnectedness (old)'!U22/'3 interconnectedness (old)'!U21-1,""),"")</f>
        <v>-0.11747833238228644</v>
      </c>
      <c r="V22" s="414" t="str">
        <f>IF(NOT(ISBLANK('3 interconnectedness (old)'!V22)),IF(NOT(ISBLANK('3 interconnectedness (old)'!V21)),'3 interconnectedness (old)'!V22/'3 interconnectedness (old)'!V21-1,""),"")</f>
        <v/>
      </c>
      <c r="W22" s="414" t="e">
        <f>IF(NOT(ISBLANK('3 interconnectedness (old)'!W22)),IF(NOT(ISBLANK('3 interconnectedness (old)'!W21)),'3 interconnectedness (old)'!W22/'3 interconnectedness (old)'!W21-1,""),"")</f>
        <v>#DIV/0!</v>
      </c>
      <c r="X22" s="414" t="str">
        <f>IF(NOT(ISBLANK('3 interconnectedness (old)'!X22)),IF(NOT(ISBLANK('3 interconnectedness (old)'!X21)),'3 interconnectedness (old)'!X22/'3 interconnectedness (old)'!X21-1,""),"")</f>
        <v/>
      </c>
      <c r="Y22" s="414" t="e">
        <f>IF(NOT(ISBLANK('3 interconnectedness (old)'!Y22)),IF(NOT(ISBLANK('3 interconnectedness (old)'!Y21)),'3 interconnectedness (old)'!Y22/'3 interconnectedness (old)'!Y21-1,""),"")</f>
        <v>#DIV/0!</v>
      </c>
      <c r="Z22" s="414" t="str">
        <f>IF(NOT(ISBLANK('3 interconnectedness (old)'!Z22)),IF(NOT(ISBLANK('3 interconnectedness (old)'!Z21)),'3 interconnectedness (old)'!Z22/'3 interconnectedness (old)'!Z21-1,""),"")</f>
        <v/>
      </c>
      <c r="AA22" s="299"/>
      <c r="AB22" s="2616"/>
      <c r="AC22" s="2616"/>
      <c r="AD22" s="2619"/>
      <c r="AE22" s="2609"/>
      <c r="AF22" s="2609"/>
      <c r="AG22" s="2622"/>
      <c r="AH22" s="2625"/>
      <c r="AI22" s="2609"/>
      <c r="AJ22" s="2609"/>
      <c r="AK22" s="2609"/>
      <c r="AL22" s="2622"/>
      <c r="AM22" s="2625"/>
      <c r="AN22" s="2622"/>
      <c r="AO22" s="2625"/>
      <c r="AP22" s="2622"/>
      <c r="AQ22" s="2625"/>
      <c r="AR22" s="2622"/>
      <c r="AS22" s="2625"/>
      <c r="AT22" s="2622"/>
      <c r="AU22" s="2625"/>
    </row>
    <row r="23" spans="1:47" s="20" customFormat="1" ht="15" thickBot="1" x14ac:dyDescent="0.25">
      <c r="A23" s="24"/>
      <c r="B23" s="76">
        <v>2015</v>
      </c>
      <c r="C23" s="417">
        <f>IF(NOT(ISBLANK('3 interconnectedness (old)'!C23)),IF(NOT(ISBLANK('3 interconnectedness (old)'!C22)),'3 interconnectedness (old)'!C23/'3 interconnectedness (old)'!C22-1,""),"")</f>
        <v>0.15427050274825671</v>
      </c>
      <c r="D23" s="413" t="str">
        <f>IF(NOT(ISBLANK('3 interconnectedness (old)'!D23)),IF(NOT(ISBLANK('3 interconnectedness (old)'!D22)),'3 interconnectedness (old)'!D23/'3 interconnectedness (old)'!D22-1,""),"")</f>
        <v/>
      </c>
      <c r="E23" s="418">
        <f>IF(NOT(ISBLANK('3 interconnectedness (old)'!E23)),IF(NOT(ISBLANK('3 interconnectedness (old)'!E22)),'3 interconnectedness (old)'!E23/'3 interconnectedness (old)'!E22-1,""),"")</f>
        <v>-0.14580727746557198</v>
      </c>
      <c r="F23" s="413" t="str">
        <f>IF(NOT(ISBLANK('3 interconnectedness (old)'!F23)),IF(NOT(ISBLANK('3 interconnectedness (old)'!F22)),'3 interconnectedness (old)'!F23/'3 interconnectedness (old)'!F22-1,""),"")</f>
        <v/>
      </c>
      <c r="G23" s="413">
        <f>IF(NOT(ISBLANK('3 interconnectedness (old)'!G23)),IF(NOT(ISBLANK('3 interconnectedness (old)'!G22)),'3 interconnectedness (old)'!G23/'3 interconnectedness (old)'!G22-1,""),"")</f>
        <v>-0.10876968732681414</v>
      </c>
      <c r="H23" s="413" t="str">
        <f>IF(NOT(ISBLANK('3 interconnectedness (old)'!H23)),IF(NOT(ISBLANK('3 interconnectedness (old)'!H22)),'3 interconnectedness (old)'!H23/'3 interconnectedness (old)'!H22-1,""),"")</f>
        <v/>
      </c>
      <c r="I23" s="413">
        <f>IF(NOT(ISBLANK('3 interconnectedness (old)'!I23)),IF(NOT(ISBLANK('3 interconnectedness (old)'!I22)),'3 interconnectedness (old)'!I23/'3 interconnectedness (old)'!I22-1,""),"")</f>
        <v>-0.10876968732681414</v>
      </c>
      <c r="J23" s="413" t="str">
        <f>IF(NOT(ISBLANK('3 interconnectedness (old)'!J23)),IF(NOT(ISBLANK('3 interconnectedness (old)'!J22)),'3 interconnectedness (old)'!J23/'3 interconnectedness (old)'!J22-1,""),"")</f>
        <v/>
      </c>
      <c r="K23" s="413" t="e">
        <f>IF(NOT(ISBLANK('3 interconnectedness (old)'!K23)),IF(NOT(ISBLANK('3 interconnectedness (old)'!K22)),'3 interconnectedness (old)'!K23/'3 interconnectedness (old)'!K22-1,""),"")</f>
        <v>#DIV/0!</v>
      </c>
      <c r="L23" s="413" t="str">
        <f>IF(NOT(ISBLANK('3 interconnectedness (old)'!L23)),IF(NOT(ISBLANK('3 interconnectedness (old)'!L22)),'3 interconnectedness (old)'!L23/'3 interconnectedness (old)'!L22-1,""),"")</f>
        <v/>
      </c>
      <c r="M23" s="413">
        <f>IF(NOT(ISBLANK('3 interconnectedness (old)'!M23)),IF(NOT(ISBLANK('3 interconnectedness (old)'!M22)),'3 interconnectedness (old)'!M23/'3 interconnectedness (old)'!M22-1,""),"")</f>
        <v>-0.10876968732681414</v>
      </c>
      <c r="N23" s="413" t="str">
        <f>IF(NOT(ISBLANK('3 interconnectedness (old)'!N23)),IF(NOT(ISBLANK('3 interconnectedness (old)'!N22)),'3 interconnectedness (old)'!N23/'3 interconnectedness (old)'!N22-1,""),"")</f>
        <v/>
      </c>
      <c r="O23" s="413">
        <f>IF(NOT(ISBLANK('3 interconnectedness (old)'!O23)),IF(NOT(ISBLANK('3 interconnectedness (old)'!O22)),'3 interconnectedness (old)'!O23/'3 interconnectedness (old)'!O22-1,""),"")</f>
        <v>0.51315949176201237</v>
      </c>
      <c r="P23" s="413" t="str">
        <f>IF(NOT(ISBLANK('3 interconnectedness (old)'!P23)),IF(NOT(ISBLANK('3 interconnectedness (old)'!P22)),'3 interconnectedness (old)'!P23/'3 interconnectedness (old)'!P22-1,""),"")</f>
        <v/>
      </c>
      <c r="Q23" s="413">
        <f>IF(NOT(ISBLANK('3 interconnectedness (old)'!Q23)),IF(NOT(ISBLANK('3 interconnectedness (old)'!Q22)),'3 interconnectedness (old)'!Q23/'3 interconnectedness (old)'!Q22-1,""),"")</f>
        <v>3.6776552155980191E-2</v>
      </c>
      <c r="R23" s="413" t="str">
        <f>IF(NOT(ISBLANK('3 interconnectedness (old)'!R23)),IF(NOT(ISBLANK('3 interconnectedness (old)'!R22)),'3 interconnectedness (old)'!R23/'3 interconnectedness (old)'!R22-1,""),"")</f>
        <v/>
      </c>
      <c r="S23" s="413" t="e">
        <f>IF(NOT(ISBLANK('3 interconnectedness (old)'!S23)),IF(NOT(ISBLANK('3 interconnectedness (old)'!S22)),'3 interconnectedness (old)'!S23/'3 interconnectedness (old)'!S22-1,""),"")</f>
        <v>#DIV/0!</v>
      </c>
      <c r="T23" s="413" t="str">
        <f>IF(NOT(ISBLANK('3 interconnectedness (old)'!T23)),IF(NOT(ISBLANK('3 interconnectedness (old)'!T22)),'3 interconnectedness (old)'!T23/'3 interconnectedness (old)'!T22-1,""),"")</f>
        <v/>
      </c>
      <c r="U23" s="413">
        <f>IF(NOT(ISBLANK('3 interconnectedness (old)'!U23)),IF(NOT(ISBLANK('3 interconnectedness (old)'!U22)),'3 interconnectedness (old)'!U23/'3 interconnectedness (old)'!U22-1,""),"")</f>
        <v>0.70959665598858912</v>
      </c>
      <c r="V23" s="413" t="str">
        <f>IF(NOT(ISBLANK('3 interconnectedness (old)'!V23)),IF(NOT(ISBLANK('3 interconnectedness (old)'!V22)),'3 interconnectedness (old)'!V23/'3 interconnectedness (old)'!V22-1,""),"")</f>
        <v/>
      </c>
      <c r="W23" s="413" t="e">
        <f>IF(NOT(ISBLANK('3 interconnectedness (old)'!W23)),IF(NOT(ISBLANK('3 interconnectedness (old)'!W22)),'3 interconnectedness (old)'!W23/'3 interconnectedness (old)'!W22-1,""),"")</f>
        <v>#DIV/0!</v>
      </c>
      <c r="X23" s="413" t="str">
        <f>IF(NOT(ISBLANK('3 interconnectedness (old)'!X23)),IF(NOT(ISBLANK('3 interconnectedness (old)'!X22)),'3 interconnectedness (old)'!X23/'3 interconnectedness (old)'!X22-1,""),"")</f>
        <v/>
      </c>
      <c r="Y23" s="413" t="e">
        <f>IF(NOT(ISBLANK('3 interconnectedness (old)'!Y23)),IF(NOT(ISBLANK('3 interconnectedness (old)'!Y22)),'3 interconnectedness (old)'!Y23/'3 interconnectedness (old)'!Y22-1,""),"")</f>
        <v>#DIV/0!</v>
      </c>
      <c r="Z23" s="413" t="str">
        <f>IF(NOT(ISBLANK('3 interconnectedness (old)'!Z23)),IF(NOT(ISBLANK('3 interconnectedness (old)'!Z22)),'3 interconnectedness (old)'!Z23/'3 interconnectedness (old)'!Z22-1,""),"")</f>
        <v/>
      </c>
      <c r="AA23" s="299"/>
      <c r="AB23" s="2617"/>
      <c r="AC23" s="2617"/>
      <c r="AD23" s="2620"/>
      <c r="AE23" s="2610"/>
      <c r="AF23" s="2610"/>
      <c r="AG23" s="2623"/>
      <c r="AH23" s="2626"/>
      <c r="AI23" s="2610"/>
      <c r="AJ23" s="2610"/>
      <c r="AK23" s="2610"/>
      <c r="AL23" s="2623"/>
      <c r="AM23" s="2626"/>
      <c r="AN23" s="2623"/>
      <c r="AO23" s="2626"/>
      <c r="AP23" s="2623"/>
      <c r="AQ23" s="2626"/>
      <c r="AR23" s="2623"/>
      <c r="AS23" s="2626"/>
      <c r="AT23" s="2623"/>
      <c r="AU23" s="2626"/>
    </row>
    <row r="24" spans="1:47" s="20" customFormat="1" ht="14.25" x14ac:dyDescent="0.2">
      <c r="A24" s="24"/>
      <c r="B24" s="37">
        <v>2016</v>
      </c>
      <c r="C24" s="417">
        <f>IF(NOT(ISBLANK('3 interconnectedness (old)'!C24)),IF(NOT(ISBLANK('3 interconnectedness (old)'!C23)),'3 interconnectedness (old)'!C24/'3 interconnectedness (old)'!C23-1,""),"")</f>
        <v>-0.33042327626753254</v>
      </c>
      <c r="D24" s="413" t="str">
        <f>IF(NOT(ISBLANK('3 interconnectedness (old)'!D24)),IF(NOT(ISBLANK('3 interconnectedness (old)'!D23)),'3 interconnectedness (old)'!D24/'3 interconnectedness (old)'!D23-1,""),"")</f>
        <v/>
      </c>
      <c r="E24" s="418">
        <f>IF(NOT(ISBLANK('3 interconnectedness (old)'!E24)),IF(NOT(ISBLANK('3 interconnectedness (old)'!E23)),'3 interconnectedness (old)'!E24/'3 interconnectedness (old)'!E23-1,""),"")</f>
        <v>0.17140458869613884</v>
      </c>
      <c r="F24" s="413" t="str">
        <f>IF(NOT(ISBLANK('3 interconnectedness (old)'!F24)),IF(NOT(ISBLANK('3 interconnectedness (old)'!F23)),'3 interconnectedness (old)'!F24/'3 interconnectedness (old)'!F23-1,""),"")</f>
        <v/>
      </c>
      <c r="G24" s="413">
        <f>IF(NOT(ISBLANK('3 interconnectedness (old)'!G24)),IF(NOT(ISBLANK('3 interconnectedness (old)'!G23)),'3 interconnectedness (old)'!G24/'3 interconnectedness (old)'!G23-1,""),"")</f>
        <v>0.57554230297806552</v>
      </c>
      <c r="H24" s="413" t="str">
        <f>IF(NOT(ISBLANK('3 interconnectedness (old)'!H24)),IF(NOT(ISBLANK('3 interconnectedness (old)'!H23)),'3 interconnectedness (old)'!H24/'3 interconnectedness (old)'!H23-1,""),"")</f>
        <v/>
      </c>
      <c r="I24" s="413">
        <f>IF(NOT(ISBLANK('3 interconnectedness (old)'!I24)),IF(NOT(ISBLANK('3 interconnectedness (old)'!I23)),'3 interconnectedness (old)'!I24/'3 interconnectedness (old)'!I23-1,""),"")</f>
        <v>0.12351099572909474</v>
      </c>
      <c r="J24" s="413" t="str">
        <f>IF(NOT(ISBLANK('3 interconnectedness (old)'!J24)),IF(NOT(ISBLANK('3 interconnectedness (old)'!J23)),'3 interconnectedness (old)'!J24/'3 interconnectedness (old)'!J23-1,""),"")</f>
        <v/>
      </c>
      <c r="K24" s="413" t="e">
        <f>IF(NOT(ISBLANK('3 interconnectedness (old)'!K24)),IF(NOT(ISBLANK('3 interconnectedness (old)'!K23)),'3 interconnectedness (old)'!K24/'3 interconnectedness (old)'!K23-1,""),"")</f>
        <v>#DIV/0!</v>
      </c>
      <c r="L24" s="413" t="str">
        <f>IF(NOT(ISBLANK('3 interconnectedness (old)'!L24)),IF(NOT(ISBLANK('3 interconnectedness (old)'!L23)),'3 interconnectedness (old)'!L24/'3 interconnectedness (old)'!L23-1,""),"")</f>
        <v/>
      </c>
      <c r="M24" s="413">
        <f>IF(NOT(ISBLANK('3 interconnectedness (old)'!M24)),IF(NOT(ISBLANK('3 interconnectedness (old)'!M23)),'3 interconnectedness (old)'!M24/'3 interconnectedness (old)'!M23-1,""),"")</f>
        <v>-0.11636373384628085</v>
      </c>
      <c r="N24" s="413" t="str">
        <f>IF(NOT(ISBLANK('3 interconnectedness (old)'!N24)),IF(NOT(ISBLANK('3 interconnectedness (old)'!N23)),'3 interconnectedness (old)'!N24/'3 interconnectedness (old)'!N23-1,""),"")</f>
        <v/>
      </c>
      <c r="O24" s="413">
        <f>IF(NOT(ISBLANK('3 interconnectedness (old)'!O24)),IF(NOT(ISBLANK('3 interconnectedness (old)'!O23)),'3 interconnectedness (old)'!O24/'3 interconnectedness (old)'!O23-1,""),"")</f>
        <v>0.8070383644492094</v>
      </c>
      <c r="P24" s="413" t="str">
        <f>IF(NOT(ISBLANK('3 interconnectedness (old)'!P24)),IF(NOT(ISBLANK('3 interconnectedness (old)'!P23)),'3 interconnectedness (old)'!P24/'3 interconnectedness (old)'!P23-1,""),"")</f>
        <v/>
      </c>
      <c r="Q24" s="413">
        <f>IF(NOT(ISBLANK('3 interconnectedness (old)'!Q24)),IF(NOT(ISBLANK('3 interconnectedness (old)'!Q23)),'3 interconnectedness (old)'!Q24/'3 interconnectedness (old)'!Q23-1,""),"")</f>
        <v>0.28392753096082868</v>
      </c>
      <c r="R24" s="413" t="str">
        <f>IF(NOT(ISBLANK('3 interconnectedness (old)'!R24)),IF(NOT(ISBLANK('3 interconnectedness (old)'!R23)),'3 interconnectedness (old)'!R24/'3 interconnectedness (old)'!R23-1,""),"")</f>
        <v/>
      </c>
      <c r="S24" s="413" t="e">
        <f>IF(NOT(ISBLANK('3 interconnectedness (old)'!S24)),IF(NOT(ISBLANK('3 interconnectedness (old)'!S23)),'3 interconnectedness (old)'!S24/'3 interconnectedness (old)'!S23-1,""),"")</f>
        <v>#DIV/0!</v>
      </c>
      <c r="T24" s="413" t="str">
        <f>IF(NOT(ISBLANK('3 interconnectedness (old)'!T24)),IF(NOT(ISBLANK('3 interconnectedness (old)'!T23)),'3 interconnectedness (old)'!T24/'3 interconnectedness (old)'!T23-1,""),"")</f>
        <v/>
      </c>
      <c r="U24" s="413">
        <f>IF(NOT(ISBLANK('3 interconnectedness (old)'!U24)),IF(NOT(ISBLANK('3 interconnectedness (old)'!U23)),'3 interconnectedness (old)'!U24/'3 interconnectedness (old)'!U23-1,""),"")</f>
        <v>0.14803440959838987</v>
      </c>
      <c r="V24" s="413" t="str">
        <f>IF(NOT(ISBLANK('3 interconnectedness (old)'!V24)),IF(NOT(ISBLANK('3 interconnectedness (old)'!V23)),'3 interconnectedness (old)'!V24/'3 interconnectedness (old)'!V23-1,""),"")</f>
        <v/>
      </c>
      <c r="W24" s="413" t="e">
        <f>IF(NOT(ISBLANK('3 interconnectedness (old)'!W24)),IF(NOT(ISBLANK('3 interconnectedness (old)'!W23)),'3 interconnectedness (old)'!W24/'3 interconnectedness (old)'!W23-1,""),"")</f>
        <v>#DIV/0!</v>
      </c>
      <c r="X24" s="413" t="str">
        <f>IF(NOT(ISBLANK('3 interconnectedness (old)'!X24)),IF(NOT(ISBLANK('3 interconnectedness (old)'!X23)),'3 interconnectedness (old)'!X24/'3 interconnectedness (old)'!X23-1,""),"")</f>
        <v/>
      </c>
      <c r="Y24" s="413" t="e">
        <f>IF(NOT(ISBLANK('3 interconnectedness (old)'!Y24)),IF(NOT(ISBLANK('3 interconnectedness (old)'!Y23)),'3 interconnectedness (old)'!Y24/'3 interconnectedness (old)'!Y23-1,""),"")</f>
        <v>#DIV/0!</v>
      </c>
      <c r="Z24" s="413" t="str">
        <f>IF(NOT(ISBLANK('3 interconnectedness (old)'!Z24)),IF(NOT(ISBLANK('3 interconnectedness (old)'!Z23)),'3 interconnectedness (old)'!Z24/'3 interconnectedness (old)'!Z23-1,""),"")</f>
        <v/>
      </c>
      <c r="AA24" s="299"/>
      <c r="AB24" s="260"/>
      <c r="AC24" s="146"/>
      <c r="AD24" s="299"/>
      <c r="AE24" s="299"/>
      <c r="AF24" s="299"/>
      <c r="AG24" s="299"/>
      <c r="AH24" s="299"/>
      <c r="AI24" s="299"/>
      <c r="AJ24" s="299"/>
      <c r="AK24" s="299"/>
      <c r="AL24" s="299"/>
      <c r="AM24" s="299"/>
      <c r="AN24" s="299"/>
      <c r="AO24" s="299"/>
      <c r="AP24" s="299"/>
      <c r="AQ24" s="299"/>
      <c r="AR24" s="299"/>
      <c r="AS24" s="299"/>
      <c r="AT24" s="299"/>
      <c r="AU24" s="299"/>
    </row>
    <row r="25" spans="1:47" s="20" customFormat="1" ht="14.25" x14ac:dyDescent="0.2">
      <c r="A25" s="24"/>
      <c r="B25" s="76">
        <v>2017</v>
      </c>
      <c r="C25" s="417">
        <f>IF(NOT(ISBLANK('3 interconnectedness (old)'!C25)),IF(NOT(ISBLANK('3 interconnectedness (old)'!C24)),'3 interconnectedness (old)'!C25/'3 interconnectedness (old)'!C24-1,""),"")</f>
        <v>9.1163106117083226E-2</v>
      </c>
      <c r="D25" s="413" t="str">
        <f>IF(NOT(ISBLANK('3 interconnectedness (old)'!D25)),IF(NOT(ISBLANK('3 interconnectedness (old)'!D24)),'3 interconnectedness (old)'!D25/'3 interconnectedness (old)'!D24-1,""),"")</f>
        <v/>
      </c>
      <c r="E25" s="418">
        <f>IF(NOT(ISBLANK('3 interconnectedness (old)'!E25)),IF(NOT(ISBLANK('3 interconnectedness (old)'!E24)),'3 interconnectedness (old)'!E25/'3 interconnectedness (old)'!E24-1,""),"")</f>
        <v>-0.25216962053535885</v>
      </c>
      <c r="F25" s="413" t="str">
        <f>IF(NOT(ISBLANK('3 interconnectedness (old)'!F25)),IF(NOT(ISBLANK('3 interconnectedness (old)'!F24)),'3 interconnectedness (old)'!F25/'3 interconnectedness (old)'!F24-1,""),"")</f>
        <v/>
      </c>
      <c r="G25" s="413">
        <f>IF(NOT(ISBLANK('3 interconnectedness (old)'!G25)),IF(NOT(ISBLANK('3 interconnectedness (old)'!G24)),'3 interconnectedness (old)'!G25/'3 interconnectedness (old)'!G24-1,""),"")</f>
        <v>-0.82365591397849469</v>
      </c>
      <c r="H25" s="413" t="str">
        <f>IF(NOT(ISBLANK('3 interconnectedness (old)'!H25)),IF(NOT(ISBLANK('3 interconnectedness (old)'!H24)),'3 interconnectedness (old)'!H25/'3 interconnectedness (old)'!H24-1,""),"")</f>
        <v/>
      </c>
      <c r="I25" s="413">
        <f>IF(NOT(ISBLANK('3 interconnectedness (old)'!I25)),IF(NOT(ISBLANK('3 interconnectedness (old)'!I24)),'3 interconnectedness (old)'!I25/'3 interconnectedness (old)'!I24-1,""),"")</f>
        <v>-0.35036784025223333</v>
      </c>
      <c r="J25" s="413" t="str">
        <f>IF(NOT(ISBLANK('3 interconnectedness (old)'!J25)),IF(NOT(ISBLANK('3 interconnectedness (old)'!J24)),'3 interconnectedness (old)'!J25/'3 interconnectedness (old)'!J24-1,""),"")</f>
        <v/>
      </c>
      <c r="K25" s="413">
        <f>IF(NOT(ISBLANK('3 interconnectedness (old)'!K25)),IF(NOT(ISBLANK('3 interconnectedness (old)'!K24)),'3 interconnectedness (old)'!K25/'3 interconnectedness (old)'!K24-1,""),"")</f>
        <v>334.60800984450157</v>
      </c>
      <c r="L25" s="413" t="str">
        <f>IF(NOT(ISBLANK('3 interconnectedness (old)'!L25)),IF(NOT(ISBLANK('3 interconnectedness (old)'!L24)),'3 interconnectedness (old)'!L25/'3 interconnectedness (old)'!L24-1,""),"")</f>
        <v/>
      </c>
      <c r="M25" s="413">
        <f>IF(NOT(ISBLANK('3 interconnectedness (old)'!M25)),IF(NOT(ISBLANK('3 interconnectedness (old)'!M24)),'3 interconnectedness (old)'!M25/'3 interconnectedness (old)'!M24-1,""),"")</f>
        <v>9.744658676393958E-2</v>
      </c>
      <c r="N25" s="413" t="str">
        <f>IF(NOT(ISBLANK('3 interconnectedness (old)'!N25)),IF(NOT(ISBLANK('3 interconnectedness (old)'!N24)),'3 interconnectedness (old)'!N25/'3 interconnectedness (old)'!N24-1,""),"")</f>
        <v/>
      </c>
      <c r="O25" s="413">
        <f>IF(NOT(ISBLANK('3 interconnectedness (old)'!O25)),IF(NOT(ISBLANK('3 interconnectedness (old)'!O24)),'3 interconnectedness (old)'!O25/'3 interconnectedness (old)'!O24-1,""),"")</f>
        <v>-0.62652860003056987</v>
      </c>
      <c r="P25" s="413" t="str">
        <f>IF(NOT(ISBLANK('3 interconnectedness (old)'!P25)),IF(NOT(ISBLANK('3 interconnectedness (old)'!P24)),'3 interconnectedness (old)'!P25/'3 interconnectedness (old)'!P24-1,""),"")</f>
        <v/>
      </c>
      <c r="Q25" s="413">
        <f>IF(NOT(ISBLANK('3 interconnectedness (old)'!Q25)),IF(NOT(ISBLANK('3 interconnectedness (old)'!Q24)),'3 interconnectedness (old)'!Q25/'3 interconnectedness (old)'!Q24-1,""),"")</f>
        <v>0.5065776188992448</v>
      </c>
      <c r="R25" s="413" t="str">
        <f>IF(NOT(ISBLANK('3 interconnectedness (old)'!R25)),IF(NOT(ISBLANK('3 interconnectedness (old)'!R24)),'3 interconnectedness (old)'!R25/'3 interconnectedness (old)'!R24-1,""),"")</f>
        <v/>
      </c>
      <c r="S25" s="413" t="e">
        <f>IF(NOT(ISBLANK('3 interconnectedness (old)'!S25)),IF(NOT(ISBLANK('3 interconnectedness (old)'!S24)),'3 interconnectedness (old)'!S25/'3 interconnectedness (old)'!S24-1,""),"")</f>
        <v>#DIV/0!</v>
      </c>
      <c r="T25" s="413" t="str">
        <f>IF(NOT(ISBLANK('3 interconnectedness (old)'!T25)),IF(NOT(ISBLANK('3 interconnectedness (old)'!T24)),'3 interconnectedness (old)'!T25/'3 interconnectedness (old)'!T24-1,""),"")</f>
        <v/>
      </c>
      <c r="U25" s="413">
        <f>IF(NOT(ISBLANK('3 interconnectedness (old)'!U25)),IF(NOT(ISBLANK('3 interconnectedness (old)'!U24)),'3 interconnectedness (old)'!U25/'3 interconnectedness (old)'!U24-1,""),"")</f>
        <v>9.2671232267707904E-2</v>
      </c>
      <c r="V25" s="413" t="str">
        <f>IF(NOT(ISBLANK('3 interconnectedness (old)'!V25)),IF(NOT(ISBLANK('3 interconnectedness (old)'!V24)),'3 interconnectedness (old)'!V25/'3 interconnectedness (old)'!V24-1,""),"")</f>
        <v/>
      </c>
      <c r="W25" s="413" t="e">
        <f>IF(NOT(ISBLANK('3 interconnectedness (old)'!W25)),IF(NOT(ISBLANK('3 interconnectedness (old)'!W24)),'3 interconnectedness (old)'!W25/'3 interconnectedness (old)'!W24-1,""),"")</f>
        <v>#DIV/0!</v>
      </c>
      <c r="X25" s="413" t="str">
        <f>IF(NOT(ISBLANK('3 interconnectedness (old)'!X25)),IF(NOT(ISBLANK('3 interconnectedness (old)'!X24)),'3 interconnectedness (old)'!X25/'3 interconnectedness (old)'!X24-1,""),"")</f>
        <v/>
      </c>
      <c r="Y25" s="413" t="e">
        <f>IF(NOT(ISBLANK('3 interconnectedness (old)'!Y25)),IF(NOT(ISBLANK('3 interconnectedness (old)'!Y24)),'3 interconnectedness (old)'!Y25/'3 interconnectedness (old)'!Y24-1,""),"")</f>
        <v>#DIV/0!</v>
      </c>
      <c r="Z25" s="413" t="str">
        <f>IF(NOT(ISBLANK('3 interconnectedness (old)'!Z25)),IF(NOT(ISBLANK('3 interconnectedness (old)'!Z24)),'3 interconnectedness (old)'!Z25/'3 interconnectedness (old)'!Z24-1,""),"")</f>
        <v/>
      </c>
      <c r="AA25" s="299"/>
      <c r="AB25" s="260"/>
      <c r="AC25" s="146"/>
      <c r="AD25" s="299"/>
      <c r="AE25" s="299"/>
      <c r="AF25" s="299"/>
      <c r="AG25" s="299"/>
      <c r="AH25" s="299"/>
      <c r="AI25" s="299"/>
      <c r="AJ25" s="299"/>
      <c r="AK25" s="299"/>
      <c r="AL25" s="299"/>
      <c r="AM25" s="299"/>
      <c r="AN25" s="299"/>
      <c r="AO25" s="299"/>
      <c r="AP25" s="299"/>
      <c r="AQ25" s="299"/>
      <c r="AR25" s="299"/>
      <c r="AS25" s="299"/>
      <c r="AT25" s="299"/>
      <c r="AU25" s="299"/>
    </row>
    <row r="26" spans="1:47" s="20" customFormat="1" ht="14.25" x14ac:dyDescent="0.2">
      <c r="A26" s="24"/>
      <c r="B26" s="146">
        <v>2018</v>
      </c>
      <c r="C26" s="996">
        <f>IF(NOT(ISBLANK('3 interconnectedness (old)'!C26)),IF(NOT(ISBLANK('3 interconnectedness (old)'!C25)),'3 interconnectedness (old)'!C26/'3 interconnectedness (old)'!C25-1,""),"")</f>
        <v>-0.19437773982707696</v>
      </c>
      <c r="D26" s="996" t="str">
        <f>IF(NOT(ISBLANK('3 interconnectedness (old)'!D26)),IF(NOT(ISBLANK('3 interconnectedness (old)'!D25)),'3 interconnectedness (old)'!D26/'3 interconnectedness (old)'!D25-1,""),"")</f>
        <v/>
      </c>
      <c r="E26" s="996">
        <f>IF(NOT(ISBLANK('3 interconnectedness (old)'!E26)),IF(NOT(ISBLANK('3 interconnectedness (old)'!E25)),'3 interconnectedness (old)'!E26/'3 interconnectedness (old)'!E25-1,""),"")</f>
        <v>7.9764921321040072E-2</v>
      </c>
      <c r="F26" s="996" t="str">
        <f>IF(NOT(ISBLANK('3 interconnectedness (old)'!F26)),IF(NOT(ISBLANK('3 interconnectedness (old)'!F25)),'3 interconnectedness (old)'!F26/'3 interconnectedness (old)'!F25-1,""),"")</f>
        <v/>
      </c>
      <c r="G26" s="996">
        <f>IF(NOT(ISBLANK('3 interconnectedness (old)'!G26)),IF(NOT(ISBLANK('3 interconnectedness (old)'!G25)),'3 interconnectedness (old)'!G26/'3 interconnectedness (old)'!G25-1,""),"")</f>
        <v>1.2804878048780486</v>
      </c>
      <c r="H26" s="996" t="str">
        <f>IF(NOT(ISBLANK('3 interconnectedness (old)'!H26)),IF(NOT(ISBLANK('3 interconnectedness (old)'!H25)),'3 interconnectedness (old)'!H26/'3 interconnectedness (old)'!H25-1,""),"")</f>
        <v/>
      </c>
      <c r="I26" s="996">
        <f>IF(NOT(ISBLANK('3 interconnectedness (old)'!I26)),IF(NOT(ISBLANK('3 interconnectedness (old)'!I25)),'3 interconnectedness (old)'!I26/'3 interconnectedness (old)'!I25-1,""),"")</f>
        <v>0.21011122345803845</v>
      </c>
      <c r="J26" s="996" t="str">
        <f>IF(NOT(ISBLANK('3 interconnectedness (old)'!J26)),IF(NOT(ISBLANK('3 interconnectedness (old)'!J25)),'3 interconnectedness (old)'!J26/'3 interconnectedness (old)'!J25-1,""),"")</f>
        <v/>
      </c>
      <c r="K26" s="996">
        <f>IF(NOT(ISBLANK('3 interconnectedness (old)'!K26)),IF(NOT(ISBLANK('3 interconnectedness (old)'!K25)),'3 interconnectedness (old)'!K26/'3 interconnectedness (old)'!K25-1,""),"")</f>
        <v>-1</v>
      </c>
      <c r="L26" s="996" t="str">
        <f>IF(NOT(ISBLANK('3 interconnectedness (old)'!L26)),IF(NOT(ISBLANK('3 interconnectedness (old)'!L25)),'3 interconnectedness (old)'!L26/'3 interconnectedness (old)'!L25-1,""),"")</f>
        <v/>
      </c>
      <c r="M26" s="996">
        <f>IF(NOT(ISBLANK('3 interconnectedness (old)'!M26)),IF(NOT(ISBLANK('3 interconnectedness (old)'!M25)),'3 interconnectedness (old)'!M26/'3 interconnectedness (old)'!M25-1,""),"")</f>
        <v>-0.15132605304212177</v>
      </c>
      <c r="N26" s="996" t="str">
        <f>IF(NOT(ISBLANK('3 interconnectedness (old)'!N26)),IF(NOT(ISBLANK('3 interconnectedness (old)'!N25)),'3 interconnectedness (old)'!N26/'3 interconnectedness (old)'!N25-1,""),"")</f>
        <v/>
      </c>
      <c r="O26" s="996">
        <f>IF(NOT(ISBLANK('3 interconnectedness (old)'!O26)),IF(NOT(ISBLANK('3 interconnectedness (old)'!O25)),'3 interconnectedness (old)'!O26/'3 interconnectedness (old)'!O25-1,""),"")</f>
        <v>-0.1494317691613839</v>
      </c>
      <c r="P26" s="996" t="str">
        <f>IF(NOT(ISBLANK('3 interconnectedness (old)'!P26)),IF(NOT(ISBLANK('3 interconnectedness (old)'!P25)),'3 interconnectedness (old)'!P26/'3 interconnectedness (old)'!P25-1,""),"")</f>
        <v/>
      </c>
      <c r="Q26" s="996">
        <f>IF(NOT(ISBLANK('3 interconnectedness (old)'!Q26)),IF(NOT(ISBLANK('3 interconnectedness (old)'!Q25)),'3 interconnectedness (old)'!Q26/'3 interconnectedness (old)'!Q25-1,""),"")</f>
        <v>-0.16500458169896148</v>
      </c>
      <c r="R26" s="996" t="str">
        <f>IF(NOT(ISBLANK('3 interconnectedness (old)'!R26)),IF(NOT(ISBLANK('3 interconnectedness (old)'!R25)),'3 interconnectedness (old)'!R26/'3 interconnectedness (old)'!R25-1,""),"")</f>
        <v/>
      </c>
      <c r="S26" s="996" t="e">
        <f>IF(NOT(ISBLANK('3 interconnectedness (old)'!S26)),IF(NOT(ISBLANK('3 interconnectedness (old)'!S25)),'3 interconnectedness (old)'!S26/'3 interconnectedness (old)'!S25-1,""),"")</f>
        <v>#DIV/0!</v>
      </c>
      <c r="T26" s="996" t="str">
        <f>IF(NOT(ISBLANK('3 interconnectedness (old)'!T26)),IF(NOT(ISBLANK('3 interconnectedness (old)'!T25)),'3 interconnectedness (old)'!T26/'3 interconnectedness (old)'!T25-1,""),"")</f>
        <v/>
      </c>
      <c r="U26" s="996">
        <f>IF(NOT(ISBLANK('3 interconnectedness (old)'!U26)),IF(NOT(ISBLANK('3 interconnectedness (old)'!U25)),'3 interconnectedness (old)'!U26/'3 interconnectedness (old)'!U25-1,""),"")</f>
        <v>-0.18417506332448774</v>
      </c>
      <c r="V26" s="996" t="str">
        <f>IF(NOT(ISBLANK('3 interconnectedness (old)'!V26)),IF(NOT(ISBLANK('3 interconnectedness (old)'!V25)),'3 interconnectedness (old)'!V26/'3 interconnectedness (old)'!V25-1,""),"")</f>
        <v/>
      </c>
      <c r="W26" s="996" t="e">
        <f>IF(NOT(ISBLANK('3 interconnectedness (old)'!W26)),IF(NOT(ISBLANK('3 interconnectedness (old)'!W25)),'3 interconnectedness (old)'!W26/'3 interconnectedness (old)'!W25-1,""),"")</f>
        <v>#DIV/0!</v>
      </c>
      <c r="X26" s="996" t="str">
        <f>IF(NOT(ISBLANK('3 interconnectedness (old)'!X26)),IF(NOT(ISBLANK('3 interconnectedness (old)'!X25)),'3 interconnectedness (old)'!X26/'3 interconnectedness (old)'!X25-1,""),"")</f>
        <v/>
      </c>
      <c r="Y26" s="996" t="e">
        <f>IF(NOT(ISBLANK('3 interconnectedness (old)'!Y26)),IF(NOT(ISBLANK('3 interconnectedness (old)'!Y25)),'3 interconnectedness (old)'!Y26/'3 interconnectedness (old)'!Y25-1,""),"")</f>
        <v>#DIV/0!</v>
      </c>
      <c r="Z26" s="996" t="str">
        <f>IF(NOT(ISBLANK('3 interconnectedness (old)'!Z26)),IF(NOT(ISBLANK('3 interconnectedness (old)'!Z25)),'3 interconnectedness (old)'!Z26/'3 interconnectedness (old)'!Z25-1,""),"")</f>
        <v/>
      </c>
      <c r="AA26" s="299"/>
      <c r="AB26" s="260"/>
      <c r="AC26" s="146"/>
      <c r="AD26" s="299"/>
      <c r="AE26" s="299"/>
      <c r="AF26" s="299"/>
      <c r="AG26" s="299"/>
      <c r="AH26" s="299"/>
      <c r="AI26" s="299"/>
      <c r="AJ26" s="299"/>
      <c r="AK26" s="299"/>
      <c r="AL26" s="299"/>
      <c r="AM26" s="299"/>
      <c r="AN26" s="299"/>
      <c r="AO26" s="299"/>
      <c r="AP26" s="299"/>
      <c r="AQ26" s="299"/>
      <c r="AR26" s="299"/>
      <c r="AS26" s="299"/>
      <c r="AT26" s="299"/>
      <c r="AU26" s="299"/>
    </row>
    <row r="27" spans="1:47" s="20" customFormat="1" ht="14.25" x14ac:dyDescent="0.2">
      <c r="A27" s="24"/>
      <c r="B27" s="146">
        <v>2019</v>
      </c>
      <c r="C27" s="996" t="e">
        <f>IF(NOT(ISBLANK('3 interconnectedness (old)'!C27)),IF(NOT(ISBLANK('3 interconnectedness (old)'!C26)),'3 interconnectedness (old)'!C27/'3 interconnectedness (old)'!C26-1,""),"")</f>
        <v>#VALUE!</v>
      </c>
      <c r="D27" s="996" t="str">
        <f>IF(NOT(ISBLANK('3 interconnectedness (old)'!D27)),IF(NOT(ISBLANK('3 interconnectedness (old)'!D26)),'3 interconnectedness (old)'!D27/'3 interconnectedness (old)'!D26-1,""),"")</f>
        <v/>
      </c>
      <c r="E27" s="996" t="e">
        <f>IF(NOT(ISBLANK('3 interconnectedness (old)'!E27)),IF(NOT(ISBLANK('3 interconnectedness (old)'!E26)),'3 interconnectedness (old)'!E27/'3 interconnectedness (old)'!E26-1,""),"")</f>
        <v>#VALUE!</v>
      </c>
      <c r="F27" s="996" t="str">
        <f>IF(NOT(ISBLANK('3 interconnectedness (old)'!F27)),IF(NOT(ISBLANK('3 interconnectedness (old)'!F26)),'3 interconnectedness (old)'!F27/'3 interconnectedness (old)'!F26-1,""),"")</f>
        <v/>
      </c>
      <c r="G27" s="996" t="e">
        <f>IF(NOT(ISBLANK('3 interconnectedness (old)'!G27)),IF(NOT(ISBLANK('3 interconnectedness (old)'!G26)),'3 interconnectedness (old)'!G27/'3 interconnectedness (old)'!G26-1,""),"")</f>
        <v>#VALUE!</v>
      </c>
      <c r="H27" s="996" t="str">
        <f>IF(NOT(ISBLANK('3 interconnectedness (old)'!H27)),IF(NOT(ISBLANK('3 interconnectedness (old)'!H26)),'3 interconnectedness (old)'!H27/'3 interconnectedness (old)'!H26-1,""),"")</f>
        <v/>
      </c>
      <c r="I27" s="996" t="e">
        <f>IF(NOT(ISBLANK('3 interconnectedness (old)'!I27)),IF(NOT(ISBLANK('3 interconnectedness (old)'!I26)),'3 interconnectedness (old)'!I27/'3 interconnectedness (old)'!I26-1,""),"")</f>
        <v>#VALUE!</v>
      </c>
      <c r="J27" s="996" t="str">
        <f>IF(NOT(ISBLANK('3 interconnectedness (old)'!J27)),IF(NOT(ISBLANK('3 interconnectedness (old)'!J26)),'3 interconnectedness (old)'!J27/'3 interconnectedness (old)'!J26-1,""),"")</f>
        <v/>
      </c>
      <c r="K27" s="996" t="e">
        <f>IF(NOT(ISBLANK('3 interconnectedness (old)'!K27)),IF(NOT(ISBLANK('3 interconnectedness (old)'!K26)),'3 interconnectedness (old)'!K27/'3 interconnectedness (old)'!K26-1,""),"")</f>
        <v>#VALUE!</v>
      </c>
      <c r="L27" s="996" t="str">
        <f>IF(NOT(ISBLANK('3 interconnectedness (old)'!L27)),IF(NOT(ISBLANK('3 interconnectedness (old)'!L26)),'3 interconnectedness (old)'!L27/'3 interconnectedness (old)'!L26-1,""),"")</f>
        <v/>
      </c>
      <c r="M27" s="996" t="e">
        <f>IF(NOT(ISBLANK('3 interconnectedness (old)'!M27)),IF(NOT(ISBLANK('3 interconnectedness (old)'!M26)),'3 interconnectedness (old)'!M27/'3 interconnectedness (old)'!M26-1,""),"")</f>
        <v>#VALUE!</v>
      </c>
      <c r="N27" s="996" t="str">
        <f>IF(NOT(ISBLANK('3 interconnectedness (old)'!N27)),IF(NOT(ISBLANK('3 interconnectedness (old)'!N26)),'3 interconnectedness (old)'!N27/'3 interconnectedness (old)'!N26-1,""),"")</f>
        <v/>
      </c>
      <c r="O27" s="996" t="e">
        <f>IF(NOT(ISBLANK('3 interconnectedness (old)'!O27)),IF(NOT(ISBLANK('3 interconnectedness (old)'!O26)),'3 interconnectedness (old)'!O27/'3 interconnectedness (old)'!O26-1,""),"")</f>
        <v>#VALUE!</v>
      </c>
      <c r="P27" s="996" t="str">
        <f>IF(NOT(ISBLANK('3 interconnectedness (old)'!P27)),IF(NOT(ISBLANK('3 interconnectedness (old)'!P26)),'3 interconnectedness (old)'!P27/'3 interconnectedness (old)'!P26-1,""),"")</f>
        <v/>
      </c>
      <c r="Q27" s="996" t="e">
        <f>IF(NOT(ISBLANK('3 interconnectedness (old)'!Q27)),IF(NOT(ISBLANK('3 interconnectedness (old)'!Q26)),'3 interconnectedness (old)'!Q27/'3 interconnectedness (old)'!Q26-1,""),"")</f>
        <v>#VALUE!</v>
      </c>
      <c r="R27" s="996" t="str">
        <f>IF(NOT(ISBLANK('3 interconnectedness (old)'!R27)),IF(NOT(ISBLANK('3 interconnectedness (old)'!R26)),'3 interconnectedness (old)'!R27/'3 interconnectedness (old)'!R26-1,""),"")</f>
        <v/>
      </c>
      <c r="S27" s="996" t="e">
        <f>IF(NOT(ISBLANK('3 interconnectedness (old)'!S27)),IF(NOT(ISBLANK('3 interconnectedness (old)'!S26)),'3 interconnectedness (old)'!S27/'3 interconnectedness (old)'!S26-1,""),"")</f>
        <v>#VALUE!</v>
      </c>
      <c r="T27" s="996" t="str">
        <f>IF(NOT(ISBLANK('3 interconnectedness (old)'!T27)),IF(NOT(ISBLANK('3 interconnectedness (old)'!T26)),'3 interconnectedness (old)'!T27/'3 interconnectedness (old)'!T26-1,""),"")</f>
        <v/>
      </c>
      <c r="U27" s="996" t="e">
        <f>IF(NOT(ISBLANK('3 interconnectedness (old)'!U27)),IF(NOT(ISBLANK('3 interconnectedness (old)'!U26)),'3 interconnectedness (old)'!U27/'3 interconnectedness (old)'!U26-1,""),"")</f>
        <v>#VALUE!</v>
      </c>
      <c r="V27" s="996" t="str">
        <f>IF(NOT(ISBLANK('3 interconnectedness (old)'!V27)),IF(NOT(ISBLANK('3 interconnectedness (old)'!V26)),'3 interconnectedness (old)'!V27/'3 interconnectedness (old)'!V26-1,""),"")</f>
        <v/>
      </c>
      <c r="W27" s="996" t="e">
        <f>IF(NOT(ISBLANK('3 interconnectedness (old)'!W27)),IF(NOT(ISBLANK('3 interconnectedness (old)'!W26)),'3 interconnectedness (old)'!W27/'3 interconnectedness (old)'!W26-1,""),"")</f>
        <v>#VALUE!</v>
      </c>
      <c r="X27" s="996" t="str">
        <f>IF(NOT(ISBLANK('3 interconnectedness (old)'!X27)),IF(NOT(ISBLANK('3 interconnectedness (old)'!X26)),'3 interconnectedness (old)'!X27/'3 interconnectedness (old)'!X26-1,""),"")</f>
        <v/>
      </c>
      <c r="Y27" s="996" t="e">
        <f>IF(NOT(ISBLANK('3 interconnectedness (old)'!Y27)),IF(NOT(ISBLANK('3 interconnectedness (old)'!Y26)),'3 interconnectedness (old)'!Y27/'3 interconnectedness (old)'!Y26-1,""),"")</f>
        <v>#VALUE!</v>
      </c>
      <c r="Z27" s="996" t="str">
        <f>IF(NOT(ISBLANK('3 interconnectedness (old)'!Z27)),IF(NOT(ISBLANK('3 interconnectedness (old)'!Z26)),'3 interconnectedness (old)'!Z27/'3 interconnectedness (old)'!Z26-1,""),"")</f>
        <v/>
      </c>
      <c r="AA27" s="299"/>
      <c r="AB27" s="260"/>
      <c r="AC27" s="146"/>
      <c r="AD27" s="299"/>
      <c r="AE27" s="299"/>
      <c r="AF27" s="299"/>
      <c r="AG27" s="299"/>
      <c r="AH27" s="299"/>
      <c r="AI27" s="299"/>
      <c r="AJ27" s="299"/>
      <c r="AK27" s="299"/>
      <c r="AL27" s="299"/>
      <c r="AM27" s="299"/>
      <c r="AN27" s="299"/>
      <c r="AO27" s="299"/>
      <c r="AP27" s="299"/>
      <c r="AQ27" s="299"/>
      <c r="AR27" s="299"/>
      <c r="AS27" s="299"/>
      <c r="AT27" s="299"/>
      <c r="AU27" s="299"/>
    </row>
    <row r="28" spans="1:47" ht="14.25" customHeight="1" x14ac:dyDescent="0.2"/>
    <row r="29" spans="1:47" ht="14.25" customHeight="1" x14ac:dyDescent="0.2">
      <c r="B29" s="3" t="s">
        <v>389</v>
      </c>
      <c r="C29" s="3" t="e">
        <f>ABS(MIN(C11:C26))</f>
        <v>#REF!</v>
      </c>
      <c r="D29" s="3" t="e">
        <f t="shared" ref="D29:Z29" si="0">ABS(MIN(D11:D26))</f>
        <v>#REF!</v>
      </c>
      <c r="E29" s="3">
        <f t="shared" si="0"/>
        <v>0.25216962053535885</v>
      </c>
      <c r="F29" s="3">
        <f t="shared" si="0"/>
        <v>0</v>
      </c>
      <c r="G29" s="3">
        <f t="shared" si="0"/>
        <v>0.82365591397849469</v>
      </c>
      <c r="H29" s="3">
        <f t="shared" si="0"/>
        <v>0</v>
      </c>
      <c r="I29" s="3">
        <f t="shared" si="0"/>
        <v>0.35036784025223333</v>
      </c>
      <c r="J29" s="3">
        <f t="shared" si="0"/>
        <v>0</v>
      </c>
      <c r="K29" s="3" t="e">
        <f t="shared" si="0"/>
        <v>#DIV/0!</v>
      </c>
      <c r="L29" s="3">
        <f t="shared" si="0"/>
        <v>0</v>
      </c>
      <c r="M29" s="3">
        <f t="shared" si="0"/>
        <v>0.15391197545883706</v>
      </c>
      <c r="N29" s="3">
        <f t="shared" si="0"/>
        <v>0</v>
      </c>
      <c r="O29" s="3">
        <f t="shared" si="0"/>
        <v>0.62652860003056987</v>
      </c>
      <c r="P29" s="3">
        <f t="shared" si="0"/>
        <v>0</v>
      </c>
      <c r="Q29" s="3">
        <f t="shared" si="0"/>
        <v>0.16500458169896148</v>
      </c>
      <c r="R29" s="3">
        <f t="shared" si="0"/>
        <v>0</v>
      </c>
      <c r="S29" s="3" t="e">
        <f t="shared" si="0"/>
        <v>#DIV/0!</v>
      </c>
      <c r="T29" s="3">
        <f t="shared" si="0"/>
        <v>0</v>
      </c>
      <c r="U29" s="3">
        <f t="shared" si="0"/>
        <v>0.18417506332448774</v>
      </c>
      <c r="V29" s="3">
        <f t="shared" si="0"/>
        <v>0</v>
      </c>
      <c r="W29" s="3" t="e">
        <f t="shared" si="0"/>
        <v>#DIV/0!</v>
      </c>
      <c r="X29" s="3">
        <f t="shared" si="0"/>
        <v>0</v>
      </c>
      <c r="Y29" s="3" t="e">
        <f t="shared" si="0"/>
        <v>#DIV/0!</v>
      </c>
      <c r="Z29" s="3">
        <f t="shared" si="0"/>
        <v>0</v>
      </c>
    </row>
    <row r="30" spans="1:47" ht="14.25" customHeight="1" x14ac:dyDescent="0.2">
      <c r="B30" s="3" t="s">
        <v>390</v>
      </c>
      <c r="C30" s="3" t="e">
        <f>ABS(MAX(C11:C26))</f>
        <v>#REF!</v>
      </c>
      <c r="D30" s="3" t="e">
        <f t="shared" ref="D30:Z30" si="1">ABS(MAX(D11:D26))</f>
        <v>#REF!</v>
      </c>
      <c r="E30" s="3">
        <f t="shared" si="1"/>
        <v>0.17140458869613884</v>
      </c>
      <c r="F30" s="3">
        <f t="shared" si="1"/>
        <v>0</v>
      </c>
      <c r="G30" s="3">
        <f t="shared" si="1"/>
        <v>1.2804878048780486</v>
      </c>
      <c r="H30" s="3">
        <f t="shared" si="1"/>
        <v>0</v>
      </c>
      <c r="I30" s="3">
        <f t="shared" si="1"/>
        <v>0.21011122345803845</v>
      </c>
      <c r="J30" s="3">
        <f t="shared" si="1"/>
        <v>0</v>
      </c>
      <c r="K30" s="3" t="e">
        <f t="shared" si="1"/>
        <v>#DIV/0!</v>
      </c>
      <c r="L30" s="3">
        <f t="shared" si="1"/>
        <v>0</v>
      </c>
      <c r="M30" s="3">
        <f t="shared" si="1"/>
        <v>9.744658676393958E-2</v>
      </c>
      <c r="N30" s="3">
        <f t="shared" si="1"/>
        <v>0</v>
      </c>
      <c r="O30" s="3">
        <f t="shared" si="1"/>
        <v>0.8070383644492094</v>
      </c>
      <c r="P30" s="3">
        <f t="shared" si="1"/>
        <v>0</v>
      </c>
      <c r="Q30" s="3">
        <f t="shared" si="1"/>
        <v>0.5065776188992448</v>
      </c>
      <c r="R30" s="3">
        <f t="shared" si="1"/>
        <v>0</v>
      </c>
      <c r="S30" s="3" t="e">
        <f t="shared" si="1"/>
        <v>#DIV/0!</v>
      </c>
      <c r="T30" s="3">
        <f t="shared" si="1"/>
        <v>0</v>
      </c>
      <c r="U30" s="3">
        <f t="shared" si="1"/>
        <v>0.70959665598858912</v>
      </c>
      <c r="V30" s="3">
        <f t="shared" si="1"/>
        <v>0</v>
      </c>
      <c r="W30" s="3" t="e">
        <f t="shared" si="1"/>
        <v>#DIV/0!</v>
      </c>
      <c r="X30" s="3">
        <f t="shared" si="1"/>
        <v>0</v>
      </c>
      <c r="Y30" s="3" t="e">
        <f t="shared" si="1"/>
        <v>#DIV/0!</v>
      </c>
      <c r="Z30" s="3">
        <f t="shared" si="1"/>
        <v>0</v>
      </c>
    </row>
    <row r="31" spans="1:47" ht="14.25" customHeight="1" x14ac:dyDescent="0.2"/>
    <row r="32" spans="1:47"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row r="2308" ht="14.25" customHeight="1" x14ac:dyDescent="0.2"/>
    <row r="2309" ht="14.25" customHeight="1" x14ac:dyDescent="0.2"/>
    <row r="2310" ht="14.25" customHeight="1" x14ac:dyDescent="0.2"/>
    <row r="2311" ht="14.25" customHeight="1" x14ac:dyDescent="0.2"/>
    <row r="2312" ht="14.25" customHeight="1" x14ac:dyDescent="0.2"/>
    <row r="2313" ht="14.25" customHeight="1" x14ac:dyDescent="0.2"/>
    <row r="2314" ht="14.25" customHeight="1" x14ac:dyDescent="0.2"/>
    <row r="2315" ht="14.25" customHeight="1" x14ac:dyDescent="0.2"/>
    <row r="2316" ht="14.25" customHeight="1" x14ac:dyDescent="0.2"/>
    <row r="2317" ht="14.25" customHeight="1" x14ac:dyDescent="0.2"/>
    <row r="2318" ht="14.25" customHeight="1" x14ac:dyDescent="0.2"/>
    <row r="2319" ht="14.25" customHeight="1" x14ac:dyDescent="0.2"/>
    <row r="2320" ht="14.25" customHeight="1" x14ac:dyDescent="0.2"/>
    <row r="2321" ht="14.25" customHeight="1" x14ac:dyDescent="0.2"/>
    <row r="2322" ht="14.25" customHeight="1" x14ac:dyDescent="0.2"/>
    <row r="2323" ht="14.25" customHeight="1" x14ac:dyDescent="0.2"/>
    <row r="2324" ht="14.25" customHeight="1" x14ac:dyDescent="0.2"/>
    <row r="2325" ht="14.25" customHeight="1" x14ac:dyDescent="0.2"/>
    <row r="2326" ht="14.25" customHeight="1" x14ac:dyDescent="0.2"/>
    <row r="2327" ht="14.25" customHeight="1" x14ac:dyDescent="0.2"/>
    <row r="2328" ht="14.25" customHeight="1" x14ac:dyDescent="0.2"/>
    <row r="2329" ht="14.25" customHeight="1" x14ac:dyDescent="0.2"/>
    <row r="2330" ht="14.25" customHeight="1" x14ac:dyDescent="0.2"/>
    <row r="2331" ht="14.25" customHeight="1" x14ac:dyDescent="0.2"/>
    <row r="2332" ht="14.25" customHeight="1" x14ac:dyDescent="0.2"/>
    <row r="2333" ht="14.25" customHeight="1" x14ac:dyDescent="0.2"/>
    <row r="2334" ht="14.25" customHeight="1" x14ac:dyDescent="0.2"/>
    <row r="2335" ht="14.25" customHeight="1" x14ac:dyDescent="0.2"/>
    <row r="2336" ht="14.25" customHeight="1" x14ac:dyDescent="0.2"/>
    <row r="2337" ht="14.25" customHeight="1" x14ac:dyDescent="0.2"/>
    <row r="2338" ht="14.25" customHeight="1" x14ac:dyDescent="0.2"/>
    <row r="2339" ht="14.25" customHeight="1" x14ac:dyDescent="0.2"/>
    <row r="2340" ht="14.25" customHeight="1" x14ac:dyDescent="0.2"/>
    <row r="2341" ht="14.25" customHeight="1" x14ac:dyDescent="0.2"/>
    <row r="2342" ht="14.25" customHeight="1" x14ac:dyDescent="0.2"/>
    <row r="2343" ht="14.25" customHeight="1" x14ac:dyDescent="0.2"/>
    <row r="2344" ht="14.25" customHeight="1" x14ac:dyDescent="0.2"/>
    <row r="2345" ht="14.25" customHeight="1" x14ac:dyDescent="0.2"/>
    <row r="2346" ht="14.25" customHeight="1" x14ac:dyDescent="0.2"/>
    <row r="2347" ht="14.25" customHeight="1" x14ac:dyDescent="0.2"/>
    <row r="2348" ht="14.25" customHeight="1" x14ac:dyDescent="0.2"/>
    <row r="2349" ht="14.25" customHeight="1" x14ac:dyDescent="0.2"/>
    <row r="2350" ht="14.25" customHeight="1" x14ac:dyDescent="0.2"/>
    <row r="2351" ht="14.25" customHeight="1" x14ac:dyDescent="0.2"/>
    <row r="2352" ht="14.25" customHeight="1" x14ac:dyDescent="0.2"/>
    <row r="2353" ht="14.25" customHeight="1" x14ac:dyDescent="0.2"/>
    <row r="2354" ht="14.25" customHeight="1" x14ac:dyDescent="0.2"/>
    <row r="2355" ht="14.25" customHeight="1" x14ac:dyDescent="0.2"/>
    <row r="2356" ht="14.25" customHeight="1" x14ac:dyDescent="0.2"/>
    <row r="2357" ht="14.25" customHeight="1" x14ac:dyDescent="0.2"/>
    <row r="2358" ht="14.25" customHeight="1" x14ac:dyDescent="0.2"/>
    <row r="2359" ht="14.25" customHeight="1" x14ac:dyDescent="0.2"/>
    <row r="2360" ht="14.25" customHeight="1" x14ac:dyDescent="0.2"/>
    <row r="2361" ht="14.25" customHeight="1" x14ac:dyDescent="0.2"/>
    <row r="2362" ht="14.25" customHeight="1" x14ac:dyDescent="0.2"/>
    <row r="2363" ht="14.25" customHeight="1" x14ac:dyDescent="0.2"/>
    <row r="2364" ht="14.25" customHeight="1" x14ac:dyDescent="0.2"/>
    <row r="2365" ht="14.25" customHeight="1" x14ac:dyDescent="0.2"/>
    <row r="2366" ht="14.25" customHeight="1" x14ac:dyDescent="0.2"/>
    <row r="2367" ht="14.25" customHeight="1" x14ac:dyDescent="0.2"/>
    <row r="2368" ht="14.25" customHeight="1" x14ac:dyDescent="0.2"/>
    <row r="2369" ht="14.25" customHeight="1" x14ac:dyDescent="0.2"/>
    <row r="2370" ht="14.25" customHeight="1" x14ac:dyDescent="0.2"/>
    <row r="2371" ht="14.25" customHeight="1" x14ac:dyDescent="0.2"/>
    <row r="2372" ht="14.25" customHeight="1" x14ac:dyDescent="0.2"/>
    <row r="2373" ht="14.25" customHeight="1" x14ac:dyDescent="0.2"/>
    <row r="2374" ht="14.25" customHeight="1" x14ac:dyDescent="0.2"/>
    <row r="2375" ht="14.25" customHeight="1" x14ac:dyDescent="0.2"/>
    <row r="2376" ht="14.25" customHeight="1" x14ac:dyDescent="0.2"/>
    <row r="2377" ht="14.25" customHeight="1" x14ac:dyDescent="0.2"/>
    <row r="2378" ht="14.25" customHeight="1" x14ac:dyDescent="0.2"/>
    <row r="2379" ht="14.25" customHeight="1" x14ac:dyDescent="0.2"/>
    <row r="2380" ht="14.25" customHeight="1" x14ac:dyDescent="0.2"/>
    <row r="2381" ht="14.25" customHeight="1" x14ac:dyDescent="0.2"/>
    <row r="2382" ht="14.25" customHeight="1" x14ac:dyDescent="0.2"/>
    <row r="2383" ht="14.25" customHeight="1" x14ac:dyDescent="0.2"/>
    <row r="2384" ht="14.25" customHeight="1" x14ac:dyDescent="0.2"/>
    <row r="2385" ht="14.25" customHeight="1" x14ac:dyDescent="0.2"/>
    <row r="2386" ht="14.25" customHeight="1" x14ac:dyDescent="0.2"/>
    <row r="2387" ht="14.25" customHeight="1" x14ac:dyDescent="0.2"/>
    <row r="2388" ht="14.25" customHeight="1" x14ac:dyDescent="0.2"/>
    <row r="2389" ht="14.25" customHeight="1" x14ac:dyDescent="0.2"/>
    <row r="2390" ht="14.25" customHeight="1" x14ac:dyDescent="0.2"/>
    <row r="2391" ht="14.25" customHeight="1" x14ac:dyDescent="0.2"/>
    <row r="2392" ht="14.25" customHeight="1" x14ac:dyDescent="0.2"/>
    <row r="2393" ht="14.25" customHeight="1" x14ac:dyDescent="0.2"/>
    <row r="2394" ht="14.25" customHeight="1" x14ac:dyDescent="0.2"/>
    <row r="2395" ht="14.25" customHeight="1" x14ac:dyDescent="0.2"/>
    <row r="2396" ht="14.25" customHeight="1" x14ac:dyDescent="0.2"/>
    <row r="2397" ht="14.25" customHeight="1" x14ac:dyDescent="0.2"/>
    <row r="2398" ht="14.25" customHeight="1" x14ac:dyDescent="0.2"/>
    <row r="2399" ht="14.25" customHeight="1" x14ac:dyDescent="0.2"/>
    <row r="2400" ht="14.25" customHeight="1" x14ac:dyDescent="0.2"/>
    <row r="2401" ht="14.25" customHeight="1" x14ac:dyDescent="0.2"/>
    <row r="2402" ht="14.25" customHeight="1" x14ac:dyDescent="0.2"/>
    <row r="2403" ht="14.25" customHeight="1" x14ac:dyDescent="0.2"/>
    <row r="2404" ht="14.25" customHeight="1" x14ac:dyDescent="0.2"/>
    <row r="2405" ht="14.25" customHeight="1" x14ac:dyDescent="0.2"/>
    <row r="2406" ht="14.25" customHeight="1" x14ac:dyDescent="0.2"/>
    <row r="2407" ht="14.25" customHeight="1" x14ac:dyDescent="0.2"/>
    <row r="2408" ht="14.25" customHeight="1" x14ac:dyDescent="0.2"/>
    <row r="2409" ht="14.25" customHeight="1" x14ac:dyDescent="0.2"/>
    <row r="2410" ht="14.25" customHeight="1" x14ac:dyDescent="0.2"/>
    <row r="2411" ht="14.25" customHeight="1" x14ac:dyDescent="0.2"/>
    <row r="2412" ht="14.25" customHeight="1" x14ac:dyDescent="0.2"/>
    <row r="2413" ht="14.25" customHeight="1" x14ac:dyDescent="0.2"/>
    <row r="2414" ht="14.25" customHeight="1" x14ac:dyDescent="0.2"/>
    <row r="2415" ht="14.25" customHeight="1" x14ac:dyDescent="0.2"/>
    <row r="2416" ht="14.25" customHeight="1" x14ac:dyDescent="0.2"/>
    <row r="2417" ht="14.25" customHeight="1" x14ac:dyDescent="0.2"/>
    <row r="2418" ht="14.25" customHeight="1" x14ac:dyDescent="0.2"/>
    <row r="2419" ht="14.25" customHeight="1" x14ac:dyDescent="0.2"/>
    <row r="2420" ht="14.25" customHeight="1" x14ac:dyDescent="0.2"/>
    <row r="2421" ht="14.25" customHeight="1" x14ac:dyDescent="0.2"/>
    <row r="2422" ht="14.25" customHeight="1" x14ac:dyDescent="0.2"/>
    <row r="2423" ht="14.25" customHeight="1" x14ac:dyDescent="0.2"/>
    <row r="2424" ht="14.25" customHeight="1" x14ac:dyDescent="0.2"/>
    <row r="2425" ht="14.25" customHeight="1" x14ac:dyDescent="0.2"/>
    <row r="2426" ht="14.25" customHeight="1" x14ac:dyDescent="0.2"/>
    <row r="2427" ht="14.25" customHeight="1" x14ac:dyDescent="0.2"/>
    <row r="2428" ht="14.25" customHeight="1" x14ac:dyDescent="0.2"/>
    <row r="2429" ht="14.25" customHeight="1" x14ac:dyDescent="0.2"/>
    <row r="2430" ht="14.25" customHeight="1" x14ac:dyDescent="0.2"/>
    <row r="2431" ht="14.25" customHeight="1" x14ac:dyDescent="0.2"/>
    <row r="2432" ht="14.25" customHeight="1" x14ac:dyDescent="0.2"/>
    <row r="2433" ht="14.25" customHeight="1" x14ac:dyDescent="0.2"/>
    <row r="2434" ht="14.25" customHeight="1" x14ac:dyDescent="0.2"/>
    <row r="2435" ht="14.25" customHeight="1" x14ac:dyDescent="0.2"/>
    <row r="2436" ht="14.25" customHeight="1" x14ac:dyDescent="0.2"/>
    <row r="2437" ht="14.25" customHeight="1" x14ac:dyDescent="0.2"/>
    <row r="2438" ht="14.25" customHeight="1" x14ac:dyDescent="0.2"/>
    <row r="2439" ht="14.25" customHeight="1" x14ac:dyDescent="0.2"/>
    <row r="2440" ht="14.25" customHeight="1" x14ac:dyDescent="0.2"/>
    <row r="2441" ht="14.25" customHeight="1" x14ac:dyDescent="0.2"/>
    <row r="2442" ht="14.25" customHeight="1" x14ac:dyDescent="0.2"/>
    <row r="2443" ht="14.25" customHeight="1" x14ac:dyDescent="0.2"/>
    <row r="2444" ht="14.25" customHeight="1" x14ac:dyDescent="0.2"/>
    <row r="2445" ht="14.25" customHeight="1" x14ac:dyDescent="0.2"/>
    <row r="2446" ht="14.25" customHeight="1" x14ac:dyDescent="0.2"/>
    <row r="2447" ht="14.25" customHeight="1" x14ac:dyDescent="0.2"/>
    <row r="2448" ht="14.25" customHeight="1" x14ac:dyDescent="0.2"/>
    <row r="2449" ht="14.25" customHeight="1" x14ac:dyDescent="0.2"/>
    <row r="2450" ht="14.25" customHeight="1" x14ac:dyDescent="0.2"/>
    <row r="2451" ht="14.25" customHeight="1" x14ac:dyDescent="0.2"/>
    <row r="2452" ht="14.25" customHeight="1" x14ac:dyDescent="0.2"/>
    <row r="2453" ht="14.25" customHeight="1" x14ac:dyDescent="0.2"/>
    <row r="2454" ht="14.25" customHeight="1" x14ac:dyDescent="0.2"/>
    <row r="2455" ht="14.25" customHeight="1" x14ac:dyDescent="0.2"/>
    <row r="2456" ht="14.25" customHeight="1" x14ac:dyDescent="0.2"/>
    <row r="2457" ht="14.25" customHeight="1" x14ac:dyDescent="0.2"/>
    <row r="2458" ht="14.25" customHeight="1" x14ac:dyDescent="0.2"/>
    <row r="2459" ht="14.25" customHeight="1" x14ac:dyDescent="0.2"/>
    <row r="2460" ht="14.25" customHeight="1" x14ac:dyDescent="0.2"/>
    <row r="2461" ht="14.25" customHeight="1" x14ac:dyDescent="0.2"/>
    <row r="2462" ht="14.25" customHeight="1" x14ac:dyDescent="0.2"/>
    <row r="2463" ht="14.25" customHeight="1" x14ac:dyDescent="0.2"/>
    <row r="2464" ht="14.25" customHeight="1" x14ac:dyDescent="0.2"/>
    <row r="2465" ht="14.25" customHeight="1" x14ac:dyDescent="0.2"/>
    <row r="2466" ht="14.25" customHeight="1" x14ac:dyDescent="0.2"/>
    <row r="2467" ht="14.25" customHeight="1" x14ac:dyDescent="0.2"/>
    <row r="2468" ht="14.25" customHeight="1" x14ac:dyDescent="0.2"/>
    <row r="2469" ht="14.25" customHeight="1" x14ac:dyDescent="0.2"/>
    <row r="2470" ht="14.25" customHeight="1" x14ac:dyDescent="0.2"/>
    <row r="2471" ht="14.25" customHeight="1" x14ac:dyDescent="0.2"/>
    <row r="2472" ht="14.25" customHeight="1" x14ac:dyDescent="0.2"/>
    <row r="2473" ht="14.25" customHeight="1" x14ac:dyDescent="0.2"/>
    <row r="2474" ht="14.25" customHeight="1" x14ac:dyDescent="0.2"/>
    <row r="2475" ht="14.25" customHeight="1" x14ac:dyDescent="0.2"/>
    <row r="2476" ht="14.25" customHeight="1" x14ac:dyDescent="0.2"/>
    <row r="2477" ht="14.25" customHeight="1" x14ac:dyDescent="0.2"/>
    <row r="2478" ht="14.25" customHeight="1" x14ac:dyDescent="0.2"/>
    <row r="2479" ht="14.25" customHeight="1" x14ac:dyDescent="0.2"/>
    <row r="2480" ht="14.25" customHeight="1" x14ac:dyDescent="0.2"/>
    <row r="2481" ht="14.25" customHeight="1" x14ac:dyDescent="0.2"/>
    <row r="2482" ht="14.25" customHeight="1" x14ac:dyDescent="0.2"/>
    <row r="2483" ht="14.25" customHeight="1" x14ac:dyDescent="0.2"/>
    <row r="2484" ht="14.25" customHeight="1" x14ac:dyDescent="0.2"/>
    <row r="2485" ht="14.25" customHeight="1" x14ac:dyDescent="0.2"/>
    <row r="2486" ht="14.25" customHeight="1" x14ac:dyDescent="0.2"/>
    <row r="2487" ht="14.25" customHeight="1" x14ac:dyDescent="0.2"/>
    <row r="2488" ht="14.25" customHeight="1" x14ac:dyDescent="0.2"/>
    <row r="2489" ht="14.25" customHeight="1" x14ac:dyDescent="0.2"/>
    <row r="2490" ht="14.25" customHeight="1" x14ac:dyDescent="0.2"/>
    <row r="2491" ht="14.25" customHeight="1" x14ac:dyDescent="0.2"/>
    <row r="2492" ht="14.25" customHeight="1" x14ac:dyDescent="0.2"/>
    <row r="2493" ht="14.25" customHeight="1" x14ac:dyDescent="0.2"/>
    <row r="2494" ht="14.25" customHeight="1" x14ac:dyDescent="0.2"/>
    <row r="2495" ht="14.25" customHeight="1" x14ac:dyDescent="0.2"/>
    <row r="2496" ht="14.25" customHeight="1" x14ac:dyDescent="0.2"/>
    <row r="2497" ht="14.25" customHeight="1" x14ac:dyDescent="0.2"/>
    <row r="2498" ht="14.25" customHeight="1" x14ac:dyDescent="0.2"/>
    <row r="2499" ht="14.25" customHeight="1" x14ac:dyDescent="0.2"/>
    <row r="2500" ht="14.25" customHeight="1" x14ac:dyDescent="0.2"/>
    <row r="2501" ht="14.25" customHeight="1" x14ac:dyDescent="0.2"/>
    <row r="2502" ht="14.25" customHeight="1" x14ac:dyDescent="0.2"/>
    <row r="2503" ht="14.25" customHeight="1" x14ac:dyDescent="0.2"/>
    <row r="2504" ht="14.25" customHeight="1" x14ac:dyDescent="0.2"/>
    <row r="2505" ht="14.25" customHeight="1" x14ac:dyDescent="0.2"/>
    <row r="2506" ht="14.25" customHeight="1" x14ac:dyDescent="0.2"/>
    <row r="2507" ht="14.25" customHeight="1" x14ac:dyDescent="0.2"/>
    <row r="2508" ht="14.25" customHeight="1" x14ac:dyDescent="0.2"/>
    <row r="2509" ht="14.25" customHeight="1" x14ac:dyDescent="0.2"/>
    <row r="2510" ht="14.25" customHeight="1" x14ac:dyDescent="0.2"/>
    <row r="2511" ht="14.25" customHeight="1" x14ac:dyDescent="0.2"/>
    <row r="2512" ht="14.25" customHeight="1" x14ac:dyDescent="0.2"/>
    <row r="2513" ht="14.25" customHeight="1" x14ac:dyDescent="0.2"/>
    <row r="2514" ht="14.25" customHeight="1" x14ac:dyDescent="0.2"/>
    <row r="2515" ht="14.25" customHeight="1" x14ac:dyDescent="0.2"/>
    <row r="2516" ht="14.25" customHeight="1" x14ac:dyDescent="0.2"/>
    <row r="2517" ht="14.25" customHeight="1" x14ac:dyDescent="0.2"/>
    <row r="2518" ht="14.25" customHeight="1" x14ac:dyDescent="0.2"/>
    <row r="2519" ht="14.25" customHeight="1" x14ac:dyDescent="0.2"/>
    <row r="2520" ht="14.25" customHeight="1" x14ac:dyDescent="0.2"/>
    <row r="2521" ht="14.25" customHeight="1" x14ac:dyDescent="0.2"/>
    <row r="2522" ht="14.25" customHeight="1" x14ac:dyDescent="0.2"/>
    <row r="2523" ht="14.25" customHeight="1" x14ac:dyDescent="0.2"/>
    <row r="2524" ht="14.25" customHeight="1" x14ac:dyDescent="0.2"/>
    <row r="2525" ht="14.25" customHeight="1" x14ac:dyDescent="0.2"/>
    <row r="2526" ht="14.25" customHeight="1" x14ac:dyDescent="0.2"/>
    <row r="2527" ht="14.25" customHeight="1" x14ac:dyDescent="0.2"/>
    <row r="2528" ht="14.25" customHeight="1" x14ac:dyDescent="0.2"/>
    <row r="2529" ht="14.25" customHeight="1" x14ac:dyDescent="0.2"/>
    <row r="2530" ht="14.25" customHeight="1" x14ac:dyDescent="0.2"/>
    <row r="2531" ht="14.25" customHeight="1" x14ac:dyDescent="0.2"/>
    <row r="2532" ht="14.25" customHeight="1" x14ac:dyDescent="0.2"/>
    <row r="2533" ht="14.25" customHeight="1" x14ac:dyDescent="0.2"/>
    <row r="2534" ht="14.25" customHeight="1" x14ac:dyDescent="0.2"/>
    <row r="2535" ht="14.25" customHeight="1" x14ac:dyDescent="0.2"/>
    <row r="2536" ht="14.25" customHeight="1" x14ac:dyDescent="0.2"/>
    <row r="2537" ht="14.25" customHeight="1" x14ac:dyDescent="0.2"/>
    <row r="2538" ht="14.25" customHeight="1" x14ac:dyDescent="0.2"/>
    <row r="2539" ht="14.25" customHeight="1" x14ac:dyDescent="0.2"/>
    <row r="2540" ht="14.25" customHeight="1" x14ac:dyDescent="0.2"/>
    <row r="2541" ht="14.25" customHeight="1" x14ac:dyDescent="0.2"/>
    <row r="2542" ht="14.25" customHeight="1" x14ac:dyDescent="0.2"/>
    <row r="2543" ht="14.25" customHeight="1" x14ac:dyDescent="0.2"/>
    <row r="2544" ht="14.25" customHeight="1" x14ac:dyDescent="0.2"/>
    <row r="2545" ht="14.25" customHeight="1" x14ac:dyDescent="0.2"/>
    <row r="2546" ht="14.25" customHeight="1" x14ac:dyDescent="0.2"/>
    <row r="2547" ht="14.25" customHeight="1" x14ac:dyDescent="0.2"/>
    <row r="2548" ht="14.25" customHeight="1" x14ac:dyDescent="0.2"/>
    <row r="2549" ht="14.25" customHeight="1" x14ac:dyDescent="0.2"/>
    <row r="2550" ht="14.25" customHeight="1" x14ac:dyDescent="0.2"/>
    <row r="2551" ht="14.25" customHeight="1" x14ac:dyDescent="0.2"/>
    <row r="2552" ht="14.25" customHeight="1" x14ac:dyDescent="0.2"/>
    <row r="2553" ht="14.25" customHeight="1" x14ac:dyDescent="0.2"/>
    <row r="2554" ht="14.25" customHeight="1" x14ac:dyDescent="0.2"/>
    <row r="2555" ht="14.25" customHeight="1" x14ac:dyDescent="0.2"/>
    <row r="2556" ht="14.25" customHeight="1" x14ac:dyDescent="0.2"/>
    <row r="2557" ht="14.25" customHeight="1" x14ac:dyDescent="0.2"/>
    <row r="2558" ht="14.25" customHeight="1" x14ac:dyDescent="0.2"/>
    <row r="2559" ht="14.25" customHeight="1" x14ac:dyDescent="0.2"/>
    <row r="2560" ht="14.25" customHeight="1" x14ac:dyDescent="0.2"/>
    <row r="2561" ht="14.25" customHeight="1" x14ac:dyDescent="0.2"/>
    <row r="2562" ht="14.25" customHeight="1" x14ac:dyDescent="0.2"/>
    <row r="2563" ht="14.25" customHeight="1" x14ac:dyDescent="0.2"/>
    <row r="2564" ht="14.25" customHeight="1" x14ac:dyDescent="0.2"/>
    <row r="2565" ht="14.25" customHeight="1" x14ac:dyDescent="0.2"/>
    <row r="2566" ht="14.25" customHeight="1" x14ac:dyDescent="0.2"/>
    <row r="2567" ht="14.25" customHeight="1" x14ac:dyDescent="0.2"/>
    <row r="2568" ht="14.25" customHeight="1" x14ac:dyDescent="0.2"/>
    <row r="2569" ht="14.25" customHeight="1" x14ac:dyDescent="0.2"/>
    <row r="2570" ht="14.25" customHeight="1" x14ac:dyDescent="0.2"/>
    <row r="2571" ht="14.25" customHeight="1" x14ac:dyDescent="0.2"/>
    <row r="2572" ht="14.25" customHeight="1" x14ac:dyDescent="0.2"/>
    <row r="2573" ht="14.25" customHeight="1" x14ac:dyDescent="0.2"/>
    <row r="2574" ht="14.25" customHeight="1" x14ac:dyDescent="0.2"/>
    <row r="2575" ht="14.25" customHeight="1" x14ac:dyDescent="0.2"/>
    <row r="2576" ht="14.25" customHeight="1" x14ac:dyDescent="0.2"/>
    <row r="2577" ht="14.25" customHeight="1" x14ac:dyDescent="0.2"/>
    <row r="2578" ht="14.25" customHeight="1" x14ac:dyDescent="0.2"/>
    <row r="2579" ht="14.25" customHeight="1" x14ac:dyDescent="0.2"/>
    <row r="2580" ht="14.25" customHeight="1" x14ac:dyDescent="0.2"/>
    <row r="2581" ht="14.25" customHeight="1" x14ac:dyDescent="0.2"/>
    <row r="2582" ht="14.25" customHeight="1" x14ac:dyDescent="0.2"/>
    <row r="2583" ht="14.25" customHeight="1" x14ac:dyDescent="0.2"/>
    <row r="2584" ht="14.25" customHeight="1" x14ac:dyDescent="0.2"/>
    <row r="2585" ht="14.25" customHeight="1" x14ac:dyDescent="0.2"/>
    <row r="2586" ht="14.25" customHeight="1" x14ac:dyDescent="0.2"/>
    <row r="2587" ht="14.25" customHeight="1" x14ac:dyDescent="0.2"/>
    <row r="2588" ht="14.25" customHeight="1" x14ac:dyDescent="0.2"/>
    <row r="2589" ht="14.25" customHeight="1" x14ac:dyDescent="0.2"/>
    <row r="2590" ht="14.25" customHeight="1" x14ac:dyDescent="0.2"/>
    <row r="2591" ht="14.25" customHeight="1" x14ac:dyDescent="0.2"/>
    <row r="2592" ht="14.25" customHeight="1" x14ac:dyDescent="0.2"/>
    <row r="2593" ht="14.25" customHeight="1" x14ac:dyDescent="0.2"/>
    <row r="2594" ht="14.25" customHeight="1" x14ac:dyDescent="0.2"/>
    <row r="2595" ht="14.25" customHeight="1" x14ac:dyDescent="0.2"/>
    <row r="2596" ht="14.25" customHeight="1" x14ac:dyDescent="0.2"/>
    <row r="2597" ht="14.25" customHeight="1" x14ac:dyDescent="0.2"/>
    <row r="2598" ht="14.25" customHeight="1" x14ac:dyDescent="0.2"/>
    <row r="2599" ht="14.25" customHeight="1" x14ac:dyDescent="0.2"/>
    <row r="2600" ht="14.25" customHeight="1" x14ac:dyDescent="0.2"/>
    <row r="2601" ht="14.25" customHeight="1" x14ac:dyDescent="0.2"/>
    <row r="2602" ht="14.25" customHeight="1" x14ac:dyDescent="0.2"/>
    <row r="2603" ht="14.25" customHeight="1" x14ac:dyDescent="0.2"/>
    <row r="2604" ht="14.25" customHeight="1" x14ac:dyDescent="0.2"/>
    <row r="2605" ht="14.25" customHeight="1" x14ac:dyDescent="0.2"/>
    <row r="2606" ht="14.25" customHeight="1" x14ac:dyDescent="0.2"/>
    <row r="2607" ht="14.25" customHeight="1" x14ac:dyDescent="0.2"/>
    <row r="2608" ht="14.25" customHeight="1" x14ac:dyDescent="0.2"/>
    <row r="2609" ht="14.25" customHeight="1" x14ac:dyDescent="0.2"/>
    <row r="2610" ht="14.25" customHeight="1" x14ac:dyDescent="0.2"/>
    <row r="2611" ht="14.25" customHeight="1" x14ac:dyDescent="0.2"/>
    <row r="2612" ht="14.25" customHeight="1" x14ac:dyDescent="0.2"/>
    <row r="2613" ht="14.25" customHeight="1" x14ac:dyDescent="0.2"/>
    <row r="2614" ht="14.25" customHeight="1" x14ac:dyDescent="0.2"/>
    <row r="2615" ht="14.25" customHeight="1" x14ac:dyDescent="0.2"/>
    <row r="2616" ht="14.25" customHeight="1" x14ac:dyDescent="0.2"/>
    <row r="2617" ht="14.25" customHeight="1" x14ac:dyDescent="0.2"/>
    <row r="2618" ht="14.25" customHeight="1" x14ac:dyDescent="0.2"/>
    <row r="2619" ht="14.25" customHeight="1" x14ac:dyDescent="0.2"/>
    <row r="2620" ht="14.25" customHeight="1" x14ac:dyDescent="0.2"/>
    <row r="2621" ht="14.25" customHeight="1" x14ac:dyDescent="0.2"/>
    <row r="2622" ht="14.25" customHeight="1" x14ac:dyDescent="0.2"/>
    <row r="2623" ht="14.25" customHeight="1" x14ac:dyDescent="0.2"/>
    <row r="2624" ht="14.25" customHeight="1" x14ac:dyDescent="0.2"/>
    <row r="2625" ht="14.25" customHeight="1" x14ac:dyDescent="0.2"/>
    <row r="2626" ht="14.25" customHeight="1" x14ac:dyDescent="0.2"/>
    <row r="2627" ht="14.25" customHeight="1" x14ac:dyDescent="0.2"/>
    <row r="2628" ht="14.25" customHeight="1" x14ac:dyDescent="0.2"/>
    <row r="2629" ht="14.25" customHeight="1" x14ac:dyDescent="0.2"/>
    <row r="2630" ht="14.25" customHeight="1" x14ac:dyDescent="0.2"/>
    <row r="2631" ht="14.25" customHeight="1" x14ac:dyDescent="0.2"/>
    <row r="2632" ht="14.25" customHeight="1" x14ac:dyDescent="0.2"/>
    <row r="2633" ht="14.25" customHeight="1" x14ac:dyDescent="0.2"/>
    <row r="2634" ht="14.25" customHeight="1" x14ac:dyDescent="0.2"/>
    <row r="2635" ht="14.25" customHeight="1" x14ac:dyDescent="0.2"/>
    <row r="2636" ht="14.25" customHeight="1" x14ac:dyDescent="0.2"/>
    <row r="2637" ht="14.25" customHeight="1" x14ac:dyDescent="0.2"/>
    <row r="2638" ht="14.25" customHeight="1" x14ac:dyDescent="0.2"/>
    <row r="2639" ht="14.25" customHeight="1" x14ac:dyDescent="0.2"/>
    <row r="2640" ht="14.25" customHeight="1" x14ac:dyDescent="0.2"/>
    <row r="2641" ht="14.25" customHeight="1" x14ac:dyDescent="0.2"/>
    <row r="2642" ht="14.25" customHeight="1" x14ac:dyDescent="0.2"/>
    <row r="2643" ht="14.25" customHeight="1" x14ac:dyDescent="0.2"/>
    <row r="2644" ht="14.25" customHeight="1" x14ac:dyDescent="0.2"/>
    <row r="2645" ht="14.25" customHeight="1" x14ac:dyDescent="0.2"/>
    <row r="2646" ht="14.25" customHeight="1" x14ac:dyDescent="0.2"/>
    <row r="2647" ht="14.25" customHeight="1" x14ac:dyDescent="0.2"/>
    <row r="2648" ht="14.25" customHeight="1" x14ac:dyDescent="0.2"/>
    <row r="2649" ht="14.25" customHeight="1" x14ac:dyDescent="0.2"/>
    <row r="2650" ht="14.25" customHeight="1" x14ac:dyDescent="0.2"/>
    <row r="2651" ht="14.25" customHeight="1" x14ac:dyDescent="0.2"/>
    <row r="2652" ht="14.25" customHeight="1" x14ac:dyDescent="0.2"/>
    <row r="2653" ht="14.25" customHeight="1" x14ac:dyDescent="0.2"/>
    <row r="2654" ht="14.25" customHeight="1" x14ac:dyDescent="0.2"/>
    <row r="2655" ht="14.25" customHeight="1" x14ac:dyDescent="0.2"/>
    <row r="2656" ht="14.25" customHeight="1" x14ac:dyDescent="0.2"/>
    <row r="2657" ht="14.25" customHeight="1" x14ac:dyDescent="0.2"/>
    <row r="2658" ht="14.25" customHeight="1" x14ac:dyDescent="0.2"/>
    <row r="2659" ht="14.25" customHeight="1" x14ac:dyDescent="0.2"/>
    <row r="2660" ht="14.25" customHeight="1" x14ac:dyDescent="0.2"/>
    <row r="2661" ht="14.25" customHeight="1" x14ac:dyDescent="0.2"/>
    <row r="2662" ht="14.25" customHeight="1" x14ac:dyDescent="0.2"/>
    <row r="2663" ht="14.25" customHeight="1" x14ac:dyDescent="0.2"/>
    <row r="2664" ht="14.25" customHeight="1" x14ac:dyDescent="0.2"/>
    <row r="2665" ht="14.25" customHeight="1" x14ac:dyDescent="0.2"/>
    <row r="2666" ht="14.25" customHeight="1" x14ac:dyDescent="0.2"/>
    <row r="2667" ht="14.25" customHeight="1" x14ac:dyDescent="0.2"/>
    <row r="2668" ht="14.25" customHeight="1" x14ac:dyDescent="0.2"/>
    <row r="2669" ht="14.25" customHeight="1" x14ac:dyDescent="0.2"/>
    <row r="2670" ht="14.25" customHeight="1" x14ac:dyDescent="0.2"/>
    <row r="2671" ht="14.25" customHeight="1" x14ac:dyDescent="0.2"/>
    <row r="2672" ht="14.25" customHeight="1" x14ac:dyDescent="0.2"/>
    <row r="2673" ht="14.25" customHeight="1" x14ac:dyDescent="0.2"/>
    <row r="2674" ht="14.25" customHeight="1" x14ac:dyDescent="0.2"/>
    <row r="2675" ht="14.25" customHeight="1" x14ac:dyDescent="0.2"/>
    <row r="2676" ht="14.25" customHeight="1" x14ac:dyDescent="0.2"/>
    <row r="2677" ht="14.25" customHeight="1" x14ac:dyDescent="0.2"/>
    <row r="2678" ht="14.25" customHeight="1" x14ac:dyDescent="0.2"/>
    <row r="2679" ht="14.25" customHeight="1" x14ac:dyDescent="0.2"/>
    <row r="2680" ht="14.25" customHeight="1" x14ac:dyDescent="0.2"/>
    <row r="2681" ht="14.25" customHeight="1" x14ac:dyDescent="0.2"/>
    <row r="2682" ht="14.25" customHeight="1" x14ac:dyDescent="0.2"/>
  </sheetData>
  <sheetProtection formatCells="0" formatColumns="0" formatRows="0" insertHyperlinks="0"/>
  <mergeCells count="62">
    <mergeCell ref="AU21:AU23"/>
    <mergeCell ref="AK21:AK23"/>
    <mergeCell ref="AL21:AL23"/>
    <mergeCell ref="AM21:AM23"/>
    <mergeCell ref="AN21:AN23"/>
    <mergeCell ref="AO21:AO23"/>
    <mergeCell ref="AP21:AP23"/>
    <mergeCell ref="AQ21:AQ23"/>
    <mergeCell ref="AR21:AR23"/>
    <mergeCell ref="AS21:AS23"/>
    <mergeCell ref="AT21:AT23"/>
    <mergeCell ref="AJ21:AJ23"/>
    <mergeCell ref="AB14:AB15"/>
    <mergeCell ref="AB16:AB17"/>
    <mergeCell ref="AB18:AB19"/>
    <mergeCell ref="AB20:AC20"/>
    <mergeCell ref="AB21:AC23"/>
    <mergeCell ref="AD21:AD23"/>
    <mergeCell ref="AE21:AE23"/>
    <mergeCell ref="AF21:AF23"/>
    <mergeCell ref="AG21:AG23"/>
    <mergeCell ref="AH21:AH23"/>
    <mergeCell ref="AI21:AI23"/>
    <mergeCell ref="AB12:AB13"/>
    <mergeCell ref="AL7:AL8"/>
    <mergeCell ref="AN7:AN8"/>
    <mergeCell ref="AP7:AP8"/>
    <mergeCell ref="AR7:AR8"/>
    <mergeCell ref="AN9:AO9"/>
    <mergeCell ref="AP9:AQ9"/>
    <mergeCell ref="AR9:AS9"/>
    <mergeCell ref="AB10:AB11"/>
    <mergeCell ref="AD7:AD8"/>
    <mergeCell ref="AB6:AC8"/>
    <mergeCell ref="AT7:AT8"/>
    <mergeCell ref="C9:D9"/>
    <mergeCell ref="E9:F9"/>
    <mergeCell ref="AB9:AC9"/>
    <mergeCell ref="AG9:AH9"/>
    <mergeCell ref="AL9:AM9"/>
    <mergeCell ref="AF7:AF8"/>
    <mergeCell ref="AG7:AG8"/>
    <mergeCell ref="AI7:AI8"/>
    <mergeCell ref="AJ7:AJ8"/>
    <mergeCell ref="AK7:AK8"/>
    <mergeCell ref="AE7:AE8"/>
    <mergeCell ref="AT9:AU9"/>
    <mergeCell ref="O7:O8"/>
    <mergeCell ref="Q7:Q8"/>
    <mergeCell ref="W7:W8"/>
    <mergeCell ref="Y7:Y8"/>
    <mergeCell ref="W9:X9"/>
    <mergeCell ref="Y9:Z9"/>
    <mergeCell ref="B6:B8"/>
    <mergeCell ref="C7:C8"/>
    <mergeCell ref="E7:E8"/>
    <mergeCell ref="S7:S8"/>
    <mergeCell ref="U7:U8"/>
    <mergeCell ref="G7:G8"/>
    <mergeCell ref="I7:I8"/>
    <mergeCell ref="K7:K8"/>
    <mergeCell ref="M7:M8"/>
  </mergeCells>
  <dataValidations count="2">
    <dataValidation type="decimal" operator="greaterThanOrEqual" allowBlank="1" showInputMessage="1" showErrorMessage="1" error="Please enter non-negative number." sqref="AE11:AE12 AD18:AH19 AG10:AH16 AF11:AF14 AI10:AU19 AD10:AU10" xr:uid="{00000000-0002-0000-0A00-000000000000}">
      <formula1>0</formula1>
    </dataValidation>
    <dataValidation operator="greaterThanOrEqual" allowBlank="1" showInputMessage="1" showErrorMessage="1" error="Please enter non-negative number." sqref="C10:Z27" xr:uid="{00000000-0002-0000-0A00-000001000000}"/>
  </dataValidations>
  <pageMargins left="0.70866141732283472" right="0.70866141732283472" top="0.74803149606299213" bottom="0.74803149606299213" header="0.31496062992125984" footer="0.31496062992125984"/>
  <pageSetup paperSize="8" scale="65" fitToWidth="2"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27" min="1" max="2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tabColor theme="3" tint="-0.249977111117893"/>
    <pageSetUpPr autoPageBreaks="0" fitToPage="1"/>
  </sheetPr>
  <dimension ref="A1:CS2925"/>
  <sheetViews>
    <sheetView showGridLines="0" topLeftCell="M1" zoomScaleNormal="100" zoomScaleSheetLayoutView="40" workbookViewId="0">
      <pane ySplit="7" topLeftCell="A141" activePane="bottomLeft" state="frozen"/>
      <selection activeCell="G3" sqref="G3"/>
      <selection pane="bottomLeft" activeCell="S124" sqref="S124:V143"/>
    </sheetView>
  </sheetViews>
  <sheetFormatPr defaultColWidth="9" defaultRowHeight="0" customHeight="1" zeroHeight="1" x14ac:dyDescent="0.2"/>
  <cols>
    <col min="1" max="1" width="3.625" style="3" customWidth="1"/>
    <col min="2" max="2" width="36.625" style="3" customWidth="1"/>
    <col min="3" max="20" width="15.625" style="3" customWidth="1"/>
    <col min="21" max="21" width="15.625" style="20" customWidth="1"/>
    <col min="22" max="23" width="15.625" style="3" customWidth="1"/>
    <col min="24" max="24" width="16" style="3" bestFit="1" customWidth="1"/>
    <col min="25" max="25" width="13.125" style="3" customWidth="1"/>
    <col min="26" max="26" width="16" style="3" bestFit="1" customWidth="1"/>
    <col min="27" max="27" width="20.125" style="3" customWidth="1"/>
    <col min="28" max="28" width="19.875" style="3" customWidth="1"/>
    <col min="29" max="29" width="16.375" style="3" customWidth="1"/>
    <col min="30" max="33" width="9" style="3" customWidth="1"/>
    <col min="34" max="34" width="17.125" style="3" customWidth="1"/>
    <col min="35" max="65" width="9" style="3"/>
    <col min="66" max="66" width="17.125" style="3" customWidth="1"/>
    <col min="67" max="16384" width="9" style="3"/>
  </cols>
  <sheetData>
    <row r="1" spans="1:97" s="2" customFormat="1" ht="14.25" customHeight="1" x14ac:dyDescent="0.2">
      <c r="A1" s="46" t="s">
        <v>201</v>
      </c>
      <c r="B1" s="35"/>
      <c r="U1" s="20"/>
    </row>
    <row r="2" spans="1:97" s="2" customFormat="1" ht="19.5" customHeight="1" x14ac:dyDescent="0.2">
      <c r="B2" s="66" t="s">
        <v>46</v>
      </c>
      <c r="C2" s="66"/>
      <c r="D2" s="66"/>
      <c r="E2" s="66"/>
      <c r="F2" s="66"/>
      <c r="G2" s="66"/>
      <c r="H2" s="66"/>
      <c r="I2" s="66"/>
      <c r="J2" s="66"/>
      <c r="K2" s="66"/>
      <c r="L2" s="66"/>
      <c r="M2" s="66"/>
      <c r="N2" s="66"/>
      <c r="O2" s="66"/>
      <c r="P2" s="66"/>
      <c r="Q2" s="66"/>
      <c r="R2" s="66"/>
      <c r="S2" s="66"/>
      <c r="T2" s="66"/>
      <c r="U2" s="66"/>
      <c r="V2" s="66"/>
      <c r="W2" s="66"/>
    </row>
    <row r="3" spans="1:97" ht="9.9499999999999993" customHeight="1" x14ac:dyDescent="0.2">
      <c r="B3" s="4"/>
      <c r="C3" s="4"/>
      <c r="D3" s="4"/>
      <c r="E3" s="4"/>
      <c r="F3" s="4"/>
      <c r="G3" s="4"/>
      <c r="H3" s="4"/>
      <c r="I3" s="4"/>
      <c r="J3" s="4"/>
      <c r="K3" s="4"/>
      <c r="L3" s="4"/>
      <c r="M3" s="4"/>
      <c r="N3" s="4"/>
      <c r="O3" s="4"/>
      <c r="P3" s="4"/>
      <c r="Q3" s="4"/>
      <c r="R3" s="4"/>
      <c r="S3" s="4"/>
      <c r="T3" s="4"/>
      <c r="U3" s="18"/>
    </row>
    <row r="4" spans="1:97" s="2" customFormat="1" ht="12" customHeight="1" x14ac:dyDescent="0.2">
      <c r="B4" s="65" t="s">
        <v>342</v>
      </c>
      <c r="C4" s="65"/>
      <c r="D4" s="65"/>
      <c r="E4" s="65"/>
      <c r="F4" s="65"/>
      <c r="G4" s="65"/>
      <c r="H4" s="65"/>
      <c r="I4" s="65"/>
      <c r="J4" s="65"/>
      <c r="K4" s="65"/>
      <c r="L4" s="65"/>
      <c r="M4" s="65"/>
      <c r="N4" s="65"/>
      <c r="O4" s="65"/>
      <c r="P4" s="65"/>
      <c r="Q4" s="65"/>
      <c r="R4" s="65"/>
      <c r="S4" s="65"/>
      <c r="T4" s="65"/>
      <c r="U4" s="20"/>
    </row>
    <row r="5" spans="1:97" s="2" customFormat="1" ht="12" customHeight="1" x14ac:dyDescent="0.2">
      <c r="B5" s="65"/>
      <c r="C5" s="65"/>
      <c r="D5" s="65"/>
      <c r="E5" s="65"/>
      <c r="F5" s="65"/>
      <c r="G5" s="65"/>
      <c r="H5" s="65"/>
      <c r="I5" s="65"/>
      <c r="J5" s="65"/>
      <c r="K5" s="65"/>
      <c r="L5" s="65"/>
      <c r="M5" s="65"/>
      <c r="N5" s="65"/>
      <c r="O5" s="65"/>
      <c r="P5" s="65"/>
      <c r="Q5" s="65"/>
      <c r="R5" s="65"/>
      <c r="S5" s="65"/>
      <c r="T5" s="65"/>
      <c r="U5" s="20"/>
    </row>
    <row r="6" spans="1:97" s="2" customFormat="1" ht="24" customHeight="1" x14ac:dyDescent="0.2">
      <c r="B6" s="65"/>
      <c r="C6" s="65"/>
      <c r="D6" s="65"/>
      <c r="E6" s="940"/>
      <c r="F6" s="65"/>
      <c r="G6" s="65"/>
      <c r="H6" s="65"/>
      <c r="I6" s="65"/>
      <c r="J6" s="65"/>
      <c r="K6" s="65"/>
      <c r="L6" s="65"/>
      <c r="M6" s="65"/>
      <c r="N6" s="65"/>
      <c r="O6" s="65"/>
      <c r="P6" s="65"/>
      <c r="Q6" s="65"/>
      <c r="R6" s="65"/>
      <c r="S6" s="65"/>
      <c r="T6" s="65"/>
      <c r="U6" s="20"/>
    </row>
    <row r="7" spans="1:97" s="2" customFormat="1" ht="9.9499999999999993" customHeight="1" x14ac:dyDescent="0.2">
      <c r="B7" s="7"/>
      <c r="C7" s="7"/>
      <c r="D7" s="7"/>
      <c r="E7" s="7"/>
      <c r="F7" s="7"/>
      <c r="G7" s="7"/>
      <c r="H7" s="7"/>
      <c r="I7" s="7"/>
      <c r="J7" s="7"/>
      <c r="K7" s="7"/>
      <c r="L7" s="7"/>
      <c r="M7" s="7"/>
      <c r="N7" s="7"/>
      <c r="O7" s="7"/>
      <c r="P7" s="7"/>
      <c r="Q7" s="7"/>
      <c r="R7" s="7"/>
      <c r="S7" s="7"/>
      <c r="T7" s="7"/>
      <c r="U7" s="55"/>
    </row>
    <row r="8" spans="1:97" s="2" customFormat="1" ht="5.0999999999999996" customHeight="1" x14ac:dyDescent="0.2">
      <c r="A8" s="861"/>
      <c r="B8" s="7"/>
      <c r="C8" s="7"/>
      <c r="D8" s="7"/>
      <c r="E8" s="7"/>
      <c r="F8" s="7"/>
      <c r="G8" s="7"/>
      <c r="H8" s="7"/>
      <c r="I8" s="7"/>
      <c r="J8" s="7"/>
      <c r="K8" s="7"/>
      <c r="L8" s="7"/>
      <c r="M8" s="7"/>
      <c r="N8" s="7"/>
      <c r="O8" s="7"/>
      <c r="P8" s="7"/>
      <c r="Q8" s="7"/>
      <c r="R8" s="7"/>
      <c r="S8" s="7"/>
      <c r="T8" s="7"/>
      <c r="U8" s="55"/>
    </row>
    <row r="9" spans="1:97" s="844" customFormat="1" ht="15" customHeight="1" x14ac:dyDescent="0.2">
      <c r="A9" s="862"/>
      <c r="B9" s="2629" t="s">
        <v>440</v>
      </c>
      <c r="C9" s="2629"/>
      <c r="D9" s="845"/>
      <c r="E9" s="2627" t="s">
        <v>439</v>
      </c>
      <c r="F9" s="2627"/>
      <c r="G9" s="2627"/>
      <c r="H9" s="846"/>
      <c r="I9" s="2628" t="s">
        <v>1797</v>
      </c>
      <c r="J9" s="2628"/>
      <c r="K9" s="2628"/>
      <c r="L9" s="847"/>
      <c r="M9" s="847"/>
      <c r="N9" s="847"/>
      <c r="O9" s="847"/>
      <c r="P9" s="848"/>
      <c r="Q9" s="847"/>
      <c r="R9" s="847"/>
      <c r="S9" s="847"/>
      <c r="T9" s="847"/>
      <c r="U9" s="847"/>
      <c r="V9" s="847"/>
      <c r="W9" s="847"/>
      <c r="X9" s="847"/>
      <c r="Y9" s="847"/>
      <c r="Z9" s="847"/>
      <c r="AA9" s="847"/>
      <c r="AB9" s="847"/>
      <c r="AC9" s="847"/>
      <c r="AD9" s="847"/>
      <c r="AE9" s="847"/>
      <c r="AF9" s="847"/>
      <c r="AG9" s="847"/>
      <c r="AH9" s="2629" t="s">
        <v>440</v>
      </c>
      <c r="AI9" s="2629"/>
      <c r="AJ9" s="2629"/>
      <c r="AK9" s="845"/>
      <c r="AL9" s="2627" t="s">
        <v>439</v>
      </c>
      <c r="AM9" s="2627"/>
      <c r="AN9" s="2627"/>
      <c r="AO9" s="2627"/>
      <c r="AQ9" s="2628" t="s">
        <v>1797</v>
      </c>
      <c r="AR9" s="2628"/>
      <c r="AS9" s="2628"/>
      <c r="AT9" s="2628"/>
      <c r="AW9" s="849"/>
      <c r="AX9" s="849"/>
      <c r="AY9" s="849"/>
      <c r="AZ9" s="849"/>
      <c r="BN9" s="2629" t="s">
        <v>440</v>
      </c>
      <c r="BO9" s="2629"/>
      <c r="BP9" s="2629"/>
      <c r="BQ9" s="845"/>
      <c r="BR9" s="2627" t="s">
        <v>439</v>
      </c>
      <c r="BS9" s="2627"/>
      <c r="BT9" s="2627"/>
      <c r="BU9" s="2627"/>
      <c r="BW9" s="2628" t="s">
        <v>1797</v>
      </c>
      <c r="BX9" s="2628"/>
      <c r="BY9" s="2628"/>
      <c r="BZ9" s="2628"/>
    </row>
    <row r="10" spans="1:97" s="26" customFormat="1" ht="5.0999999999999996" customHeight="1" x14ac:dyDescent="0.25">
      <c r="A10" s="863"/>
      <c r="B10" s="511"/>
      <c r="C10" s="510"/>
      <c r="D10" s="512"/>
      <c r="E10" s="512"/>
      <c r="F10" s="510"/>
      <c r="G10" s="512"/>
      <c r="H10" s="512"/>
      <c r="I10" s="512"/>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4"/>
      <c r="AQ10" s="515"/>
      <c r="AR10" s="514"/>
      <c r="AS10" s="516"/>
      <c r="AT10" s="514"/>
      <c r="AU10" s="514"/>
      <c r="AV10" s="514"/>
      <c r="AW10" s="514"/>
      <c r="AX10" s="514"/>
      <c r="AY10" s="514"/>
      <c r="AZ10" s="514"/>
      <c r="BR10" s="510"/>
      <c r="BS10" s="510"/>
      <c r="BT10" s="510"/>
      <c r="BU10" s="510"/>
      <c r="BV10" s="510"/>
      <c r="BW10" s="510"/>
      <c r="BX10" s="510"/>
      <c r="BY10" s="510"/>
      <c r="BZ10" s="510"/>
    </row>
    <row r="11" spans="1:97" s="2" customFormat="1" ht="20.100000000000001" customHeight="1" x14ac:dyDescent="0.2">
      <c r="A11" s="861"/>
      <c r="B11" s="7"/>
      <c r="C11" s="7"/>
      <c r="D11" s="7"/>
      <c r="E11" s="7"/>
      <c r="F11" s="7"/>
      <c r="G11" s="7"/>
      <c r="H11" s="7"/>
      <c r="I11" s="7"/>
      <c r="J11" s="7"/>
      <c r="K11" s="7"/>
      <c r="L11" s="7"/>
      <c r="M11" s="7"/>
      <c r="N11" s="7"/>
      <c r="O11" s="7"/>
      <c r="P11" s="7"/>
      <c r="Q11" s="7"/>
      <c r="R11" s="7"/>
      <c r="S11" s="7"/>
      <c r="T11" s="7"/>
      <c r="U11" s="55"/>
    </row>
    <row r="12" spans="1:97" s="2" customFormat="1" ht="14.25" customHeight="1" x14ac:dyDescent="0.25">
      <c r="A12" s="861"/>
      <c r="B12" s="86" t="s">
        <v>1871</v>
      </c>
      <c r="C12" s="7"/>
      <c r="D12" s="7"/>
      <c r="E12" s="7"/>
      <c r="F12" s="7"/>
      <c r="G12" s="7"/>
      <c r="H12" s="7"/>
      <c r="I12" s="7"/>
      <c r="J12" s="7"/>
      <c r="K12" s="7"/>
      <c r="L12" s="7"/>
      <c r="M12" s="7"/>
      <c r="N12" s="7"/>
      <c r="O12" s="7"/>
      <c r="P12" s="7"/>
      <c r="Q12" s="7"/>
      <c r="R12" s="7"/>
      <c r="S12" s="7"/>
      <c r="T12" s="7"/>
      <c r="U12" s="55"/>
    </row>
    <row r="13" spans="1:97" s="2" customFormat="1" ht="9.9499999999999993" customHeight="1" x14ac:dyDescent="0.2">
      <c r="A13" s="861"/>
      <c r="B13" s="7"/>
      <c r="C13" s="7"/>
      <c r="D13" s="7"/>
      <c r="E13" s="7"/>
      <c r="F13" s="7"/>
      <c r="G13" s="7"/>
      <c r="H13" s="7"/>
      <c r="I13" s="7"/>
      <c r="J13" s="7"/>
      <c r="K13" s="7"/>
      <c r="L13" s="7"/>
      <c r="M13" s="7"/>
      <c r="N13" s="7"/>
      <c r="O13" s="7"/>
      <c r="P13" s="7"/>
      <c r="Q13" s="7"/>
      <c r="R13" s="7"/>
      <c r="S13" s="7"/>
      <c r="T13" s="7"/>
      <c r="U13" s="55"/>
      <c r="AG13" s="850"/>
      <c r="AH13" s="850"/>
      <c r="AI13" s="850"/>
      <c r="AJ13" s="850"/>
      <c r="AK13" s="850"/>
      <c r="AL13" s="850"/>
      <c r="AM13" s="850"/>
      <c r="AN13" s="850"/>
      <c r="AO13" s="850"/>
      <c r="AP13" s="850"/>
      <c r="AQ13" s="850"/>
      <c r="AR13" s="850"/>
      <c r="AS13" s="850"/>
      <c r="AT13" s="850"/>
      <c r="AU13" s="850"/>
      <c r="AV13" s="850"/>
      <c r="AW13" s="850"/>
      <c r="AX13" s="850"/>
      <c r="AY13" s="850"/>
      <c r="AZ13" s="850"/>
      <c r="BA13" s="850"/>
      <c r="BB13" s="850"/>
      <c r="BC13" s="850"/>
      <c r="BM13" s="850"/>
      <c r="BN13" s="850"/>
      <c r="BO13" s="850"/>
      <c r="BP13" s="850"/>
      <c r="BQ13" s="850"/>
      <c r="BR13" s="850"/>
      <c r="BS13" s="850"/>
      <c r="BT13" s="850"/>
      <c r="BU13" s="850"/>
      <c r="BV13" s="850"/>
      <c r="BW13" s="850"/>
      <c r="BX13" s="850"/>
      <c r="BY13" s="850"/>
      <c r="BZ13" s="850"/>
      <c r="CA13" s="850"/>
      <c r="CB13" s="850"/>
      <c r="CC13" s="850"/>
      <c r="CD13" s="850"/>
      <c r="CE13" s="850"/>
      <c r="CF13" s="850"/>
      <c r="CG13" s="850"/>
      <c r="CH13" s="850"/>
      <c r="CI13" s="850"/>
    </row>
    <row r="14" spans="1:97" s="2" customFormat="1" ht="14.25" customHeight="1" x14ac:dyDescent="0.25">
      <c r="A14" s="861"/>
      <c r="B14" s="2655"/>
      <c r="C14" s="159" t="s">
        <v>1</v>
      </c>
      <c r="D14" s="160" t="s">
        <v>2</v>
      </c>
      <c r="E14" s="159" t="s">
        <v>3</v>
      </c>
      <c r="F14" s="160" t="s">
        <v>86</v>
      </c>
      <c r="G14" s="159" t="s">
        <v>4</v>
      </c>
      <c r="H14" s="160" t="s">
        <v>5</v>
      </c>
      <c r="I14" s="159" t="s">
        <v>6</v>
      </c>
      <c r="J14" s="160" t="s">
        <v>7</v>
      </c>
      <c r="K14" s="159" t="s">
        <v>8</v>
      </c>
      <c r="L14" s="160" t="s">
        <v>9</v>
      </c>
      <c r="M14" s="159" t="s">
        <v>10</v>
      </c>
      <c r="N14" s="160" t="s">
        <v>11</v>
      </c>
      <c r="O14" s="159" t="s">
        <v>12</v>
      </c>
      <c r="P14" s="160" t="s">
        <v>13</v>
      </c>
      <c r="Q14" s="159" t="s">
        <v>14</v>
      </c>
      <c r="R14" s="160" t="s">
        <v>15</v>
      </c>
      <c r="S14" s="159" t="s">
        <v>16</v>
      </c>
      <c r="T14" s="160" t="s">
        <v>17</v>
      </c>
      <c r="U14" s="159" t="s">
        <v>18</v>
      </c>
      <c r="V14" s="160" t="s">
        <v>19</v>
      </c>
      <c r="W14" s="159" t="s">
        <v>20</v>
      </c>
      <c r="X14" s="160" t="s">
        <v>21</v>
      </c>
      <c r="Y14" s="159" t="s">
        <v>22</v>
      </c>
      <c r="Z14" s="160" t="s">
        <v>23</v>
      </c>
      <c r="AA14" s="159" t="s">
        <v>24</v>
      </c>
      <c r="AB14" s="160" t="s">
        <v>25</v>
      </c>
      <c r="AH14" s="2693"/>
      <c r="AI14" s="2693"/>
      <c r="AJ14" s="2693"/>
      <c r="AK14" s="2693"/>
      <c r="AL14" s="2693"/>
      <c r="AM14" s="2693"/>
      <c r="AN14" s="2693"/>
      <c r="AO14" s="2693"/>
      <c r="AP14" s="2693"/>
      <c r="AQ14" s="2693"/>
      <c r="AR14" s="2693"/>
      <c r="AS14" s="2693"/>
      <c r="AT14" s="2693"/>
      <c r="AU14" s="2693"/>
      <c r="AV14" s="2693"/>
      <c r="AW14" s="2693"/>
      <c r="AX14" s="2693"/>
      <c r="AY14" s="2693"/>
      <c r="AZ14" s="2693"/>
      <c r="BA14" s="2693"/>
      <c r="BB14" s="2693"/>
      <c r="BC14" s="2693"/>
      <c r="BN14" s="2693"/>
      <c r="BO14" s="2693"/>
      <c r="BP14" s="2693"/>
      <c r="BQ14" s="2693"/>
      <c r="BR14" s="2693"/>
      <c r="BS14" s="2693"/>
      <c r="BT14" s="2693"/>
      <c r="BU14" s="2693"/>
      <c r="BV14" s="2693"/>
      <c r="BW14" s="2693"/>
      <c r="BX14" s="2693"/>
      <c r="BY14" s="2693"/>
      <c r="BZ14" s="2693"/>
      <c r="CA14" s="2693"/>
      <c r="CB14" s="2693"/>
      <c r="CC14" s="2693"/>
      <c r="CD14" s="2693"/>
      <c r="CE14" s="2693"/>
      <c r="CF14" s="2693"/>
      <c r="CG14" s="2693"/>
      <c r="CH14" s="2693"/>
      <c r="CI14" s="2693"/>
    </row>
    <row r="15" spans="1:97" s="2" customFormat="1" ht="30" customHeight="1" x14ac:dyDescent="0.25">
      <c r="A15" s="861"/>
      <c r="B15" s="2469"/>
      <c r="C15" s="2640" t="s">
        <v>45</v>
      </c>
      <c r="D15" s="2641"/>
      <c r="E15" s="2640" t="s">
        <v>57</v>
      </c>
      <c r="F15" s="2641"/>
      <c r="G15" s="2640" t="s">
        <v>63</v>
      </c>
      <c r="H15" s="2641"/>
      <c r="I15" s="2640" t="s">
        <v>102</v>
      </c>
      <c r="J15" s="2641"/>
      <c r="K15" s="2640" t="s">
        <v>103</v>
      </c>
      <c r="L15" s="2641"/>
      <c r="M15" s="2640" t="s">
        <v>104</v>
      </c>
      <c r="N15" s="2641"/>
      <c r="O15" s="2640" t="s">
        <v>105</v>
      </c>
      <c r="P15" s="2641"/>
      <c r="Q15" s="2640" t="s">
        <v>106</v>
      </c>
      <c r="R15" s="2641"/>
      <c r="S15" s="2640" t="s">
        <v>134</v>
      </c>
      <c r="T15" s="2641"/>
      <c r="U15" s="2640" t="s">
        <v>135</v>
      </c>
      <c r="V15" s="2641"/>
      <c r="W15" s="2640" t="s">
        <v>487</v>
      </c>
      <c r="X15" s="2641"/>
      <c r="Y15" s="2656" t="s">
        <v>488</v>
      </c>
      <c r="Z15" s="2657"/>
      <c r="AA15" s="932" t="s">
        <v>50</v>
      </c>
      <c r="AB15" s="933"/>
      <c r="AH15" s="873" t="s">
        <v>140</v>
      </c>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17"/>
      <c r="BE15" s="517"/>
      <c r="BF15" s="517"/>
      <c r="BG15" s="517"/>
      <c r="BH15" s="517"/>
      <c r="BI15" s="517"/>
      <c r="BN15" s="874" t="s">
        <v>140</v>
      </c>
      <c r="BO15" s="589"/>
      <c r="BP15" s="589"/>
      <c r="BQ15" s="589"/>
      <c r="BR15" s="589"/>
      <c r="BS15" s="589"/>
      <c r="BT15" s="589"/>
      <c r="BU15" s="589"/>
      <c r="BV15" s="589"/>
      <c r="BW15" s="589"/>
      <c r="BX15" s="589"/>
      <c r="BY15" s="589"/>
      <c r="BZ15" s="589"/>
      <c r="CA15" s="589"/>
      <c r="CB15" s="589"/>
      <c r="CC15" s="589"/>
      <c r="CD15" s="589"/>
      <c r="CE15" s="589"/>
      <c r="CF15" s="589"/>
      <c r="CG15" s="589"/>
      <c r="CH15" s="589"/>
      <c r="CI15" s="589"/>
      <c r="CJ15" s="590"/>
      <c r="CK15" s="590"/>
      <c r="CL15" s="590"/>
      <c r="CM15" s="590"/>
      <c r="CN15" s="590"/>
      <c r="CO15" s="590"/>
      <c r="CP15" s="590"/>
      <c r="CQ15" s="590"/>
      <c r="CR15" s="590"/>
      <c r="CS15" s="590"/>
    </row>
    <row r="16" spans="1:97" s="2" customFormat="1" ht="69.95" customHeight="1" thickBot="1" x14ac:dyDescent="0.25">
      <c r="A16" s="861"/>
      <c r="B16" s="2545"/>
      <c r="C16" s="183" t="s">
        <v>101</v>
      </c>
      <c r="D16" s="184" t="s">
        <v>109</v>
      </c>
      <c r="E16" s="183" t="s">
        <v>101</v>
      </c>
      <c r="F16" s="184" t="s">
        <v>109</v>
      </c>
      <c r="G16" s="183" t="s">
        <v>101</v>
      </c>
      <c r="H16" s="184" t="s">
        <v>109</v>
      </c>
      <c r="I16" s="183" t="s">
        <v>101</v>
      </c>
      <c r="J16" s="184" t="s">
        <v>109</v>
      </c>
      <c r="K16" s="183" t="s">
        <v>101</v>
      </c>
      <c r="L16" s="184" t="s">
        <v>109</v>
      </c>
      <c r="M16" s="183" t="s">
        <v>101</v>
      </c>
      <c r="N16" s="184" t="s">
        <v>109</v>
      </c>
      <c r="O16" s="183" t="s">
        <v>101</v>
      </c>
      <c r="P16" s="184" t="s">
        <v>109</v>
      </c>
      <c r="Q16" s="183" t="s">
        <v>101</v>
      </c>
      <c r="R16" s="184" t="s">
        <v>109</v>
      </c>
      <c r="S16" s="183" t="s">
        <v>101</v>
      </c>
      <c r="T16" s="184" t="s">
        <v>109</v>
      </c>
      <c r="U16" s="183" t="s">
        <v>101</v>
      </c>
      <c r="V16" s="184" t="s">
        <v>109</v>
      </c>
      <c r="W16" s="183" t="s">
        <v>101</v>
      </c>
      <c r="X16" s="184" t="s">
        <v>109</v>
      </c>
      <c r="Y16" s="183" t="s">
        <v>101</v>
      </c>
      <c r="Z16" s="185" t="s">
        <v>109</v>
      </c>
      <c r="AA16" s="186" t="s">
        <v>101</v>
      </c>
      <c r="AB16" s="184" t="s">
        <v>109</v>
      </c>
      <c r="AH16" s="866" t="s">
        <v>442</v>
      </c>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c r="BE16" s="517"/>
      <c r="BF16" s="517"/>
      <c r="BG16" s="517"/>
      <c r="BH16" s="517"/>
      <c r="BI16" s="517"/>
      <c r="BN16" s="875" t="s">
        <v>1796</v>
      </c>
      <c r="BO16" s="589"/>
      <c r="BP16" s="589"/>
      <c r="BQ16" s="589"/>
      <c r="BR16" s="589"/>
      <c r="BS16" s="589"/>
      <c r="BT16" s="589"/>
      <c r="BU16" s="589"/>
      <c r="BV16" s="589"/>
      <c r="BW16" s="589"/>
      <c r="BX16" s="589"/>
      <c r="BY16" s="589"/>
      <c r="BZ16" s="589"/>
      <c r="CA16" s="589"/>
      <c r="CB16" s="589"/>
      <c r="CC16" s="589"/>
      <c r="CD16" s="589"/>
      <c r="CE16" s="589"/>
      <c r="CF16" s="589"/>
      <c r="CG16" s="589"/>
      <c r="CH16" s="589"/>
      <c r="CI16" s="589"/>
      <c r="CJ16" s="590"/>
      <c r="CK16" s="590"/>
      <c r="CL16" s="590"/>
      <c r="CM16" s="590"/>
      <c r="CN16" s="590"/>
      <c r="CO16" s="590"/>
      <c r="CP16" s="590"/>
      <c r="CQ16" s="590"/>
      <c r="CR16" s="590"/>
      <c r="CS16" s="590"/>
    </row>
    <row r="17" spans="1:97" s="1193" customFormat="1" ht="60" customHeight="1" x14ac:dyDescent="0.2">
      <c r="A17" s="1221"/>
      <c r="B17" s="1194" t="s">
        <v>43</v>
      </c>
      <c r="C17" s="321"/>
      <c r="D17" s="322"/>
      <c r="E17" s="323"/>
      <c r="F17" s="322"/>
      <c r="G17" s="323"/>
      <c r="H17" s="322"/>
      <c r="I17" s="323"/>
      <c r="J17" s="322"/>
      <c r="K17" s="323"/>
      <c r="L17" s="322"/>
      <c r="M17" s="323"/>
      <c r="N17" s="322"/>
      <c r="O17" s="323"/>
      <c r="P17" s="322"/>
      <c r="Q17" s="323"/>
      <c r="R17" s="322"/>
      <c r="S17" s="323"/>
      <c r="T17" s="322"/>
      <c r="U17" s="323"/>
      <c r="V17" s="322"/>
      <c r="W17" s="323"/>
      <c r="X17" s="322"/>
      <c r="Y17" s="323"/>
      <c r="Z17" s="324"/>
      <c r="AA17" s="325"/>
      <c r="AB17" s="326"/>
      <c r="AH17" s="1222"/>
      <c r="AI17" s="1196" t="s">
        <v>1</v>
      </c>
      <c r="AJ17" s="1197" t="s">
        <v>2</v>
      </c>
      <c r="AK17" s="1196" t="s">
        <v>3</v>
      </c>
      <c r="AL17" s="1197" t="s">
        <v>86</v>
      </c>
      <c r="AM17" s="1196" t="s">
        <v>4</v>
      </c>
      <c r="AN17" s="1197" t="s">
        <v>5</v>
      </c>
      <c r="AO17" s="1196" t="s">
        <v>6</v>
      </c>
      <c r="AP17" s="1197" t="s">
        <v>7</v>
      </c>
      <c r="AQ17" s="1196" t="s">
        <v>8</v>
      </c>
      <c r="AR17" s="1197" t="s">
        <v>9</v>
      </c>
      <c r="AS17" s="1196" t="s">
        <v>10</v>
      </c>
      <c r="AT17" s="1197" t="s">
        <v>11</v>
      </c>
      <c r="AU17" s="1196" t="s">
        <v>12</v>
      </c>
      <c r="AV17" s="1197" t="s">
        <v>13</v>
      </c>
      <c r="AW17" s="1196" t="s">
        <v>14</v>
      </c>
      <c r="AX17" s="1197" t="s">
        <v>15</v>
      </c>
      <c r="AY17" s="1196" t="s">
        <v>16</v>
      </c>
      <c r="AZ17" s="1197" t="s">
        <v>17</v>
      </c>
      <c r="BA17" s="1196" t="s">
        <v>18</v>
      </c>
      <c r="BB17" s="1197" t="s">
        <v>19</v>
      </c>
      <c r="BC17" s="1196" t="s">
        <v>20</v>
      </c>
      <c r="BD17" s="1197" t="s">
        <v>21</v>
      </c>
      <c r="BE17" s="1196" t="s">
        <v>22</v>
      </c>
      <c r="BF17" s="1197" t="s">
        <v>23</v>
      </c>
      <c r="BG17" s="1196" t="s">
        <v>24</v>
      </c>
      <c r="BH17" s="1197" t="s">
        <v>25</v>
      </c>
      <c r="BI17" s="1145"/>
      <c r="BN17" s="1223"/>
      <c r="BO17" s="1199" t="s">
        <v>1</v>
      </c>
      <c r="BP17" s="1200" t="s">
        <v>2</v>
      </c>
      <c r="BQ17" s="1199" t="s">
        <v>3</v>
      </c>
      <c r="BR17" s="1200" t="s">
        <v>86</v>
      </c>
      <c r="BS17" s="1199" t="s">
        <v>4</v>
      </c>
      <c r="BT17" s="1200" t="s">
        <v>5</v>
      </c>
      <c r="BU17" s="1199" t="s">
        <v>6</v>
      </c>
      <c r="BV17" s="1200" t="s">
        <v>7</v>
      </c>
      <c r="BW17" s="1199" t="s">
        <v>8</v>
      </c>
      <c r="BX17" s="1200" t="s">
        <v>9</v>
      </c>
      <c r="BY17" s="1199" t="s">
        <v>10</v>
      </c>
      <c r="BZ17" s="1200" t="s">
        <v>11</v>
      </c>
      <c r="CA17" s="1199" t="s">
        <v>12</v>
      </c>
      <c r="CB17" s="1200" t="s">
        <v>13</v>
      </c>
      <c r="CC17" s="1199" t="s">
        <v>14</v>
      </c>
      <c r="CD17" s="1200" t="s">
        <v>15</v>
      </c>
      <c r="CE17" s="1199" t="s">
        <v>16</v>
      </c>
      <c r="CF17" s="1200" t="s">
        <v>17</v>
      </c>
      <c r="CG17" s="1199" t="s">
        <v>18</v>
      </c>
      <c r="CH17" s="1200" t="s">
        <v>19</v>
      </c>
      <c r="CI17" s="1199" t="s">
        <v>20</v>
      </c>
      <c r="CJ17" s="1200" t="s">
        <v>21</v>
      </c>
      <c r="CK17" s="1199" t="s">
        <v>22</v>
      </c>
      <c r="CL17" s="1200" t="s">
        <v>23</v>
      </c>
      <c r="CM17" s="1199" t="s">
        <v>24</v>
      </c>
      <c r="CN17" s="1200" t="s">
        <v>25</v>
      </c>
      <c r="CO17" s="1152"/>
      <c r="CP17" s="1152"/>
      <c r="CQ17" s="1152"/>
      <c r="CR17" s="1152"/>
      <c r="CS17" s="1152"/>
    </row>
    <row r="18" spans="1:97" s="1193" customFormat="1" ht="60" customHeight="1" x14ac:dyDescent="0.2">
      <c r="A18" s="1221"/>
      <c r="B18" s="1201" t="s">
        <v>100</v>
      </c>
      <c r="C18" s="327"/>
      <c r="D18" s="1653"/>
      <c r="E18" s="340"/>
      <c r="F18" s="1653"/>
      <c r="G18" s="340"/>
      <c r="H18" s="1653"/>
      <c r="I18" s="340"/>
      <c r="J18" s="1653"/>
      <c r="K18" s="340"/>
      <c r="L18" s="1653"/>
      <c r="M18" s="340"/>
      <c r="N18" s="1653"/>
      <c r="O18" s="340"/>
      <c r="P18" s="1653"/>
      <c r="Q18" s="340"/>
      <c r="R18" s="328"/>
      <c r="S18" s="329"/>
      <c r="T18" s="328"/>
      <c r="U18" s="329"/>
      <c r="V18" s="328"/>
      <c r="W18" s="329"/>
      <c r="X18" s="328"/>
      <c r="Y18" s="329"/>
      <c r="Z18" s="330"/>
      <c r="AA18" s="331"/>
      <c r="AB18" s="332"/>
      <c r="AH18" s="2667"/>
      <c r="AI18" s="2669" t="str">
        <f>C15</f>
        <v>Entity Type 1</v>
      </c>
      <c r="AJ18" s="2670"/>
      <c r="AK18" s="2634" t="str">
        <f>E15</f>
        <v>Entity Type 2</v>
      </c>
      <c r="AL18" s="2659"/>
      <c r="AM18" s="2634" t="str">
        <f>G15</f>
        <v>Entity Type 3</v>
      </c>
      <c r="AN18" s="2659"/>
      <c r="AO18" s="2634" t="str">
        <f>I15</f>
        <v>Entity Type 4</v>
      </c>
      <c r="AP18" s="2659"/>
      <c r="AQ18" s="2634" t="str">
        <f>K15</f>
        <v>Entity Type 5</v>
      </c>
      <c r="AR18" s="2659"/>
      <c r="AS18" s="2634" t="str">
        <f>M15</f>
        <v>Entity Type 6</v>
      </c>
      <c r="AT18" s="2659"/>
      <c r="AU18" s="2634" t="str">
        <f>O15</f>
        <v>Entity Type 7</v>
      </c>
      <c r="AV18" s="2659"/>
      <c r="AW18" s="2634" t="str">
        <f>Q15</f>
        <v>Entity Type 8</v>
      </c>
      <c r="AX18" s="2645"/>
      <c r="AY18" s="2658" t="str">
        <f>S15</f>
        <v>Entity Type 9</v>
      </c>
      <c r="AZ18" s="2659"/>
      <c r="BA18" s="2658" t="str">
        <f>U15</f>
        <v>Entity Type 10</v>
      </c>
      <c r="BB18" s="2659"/>
      <c r="BC18" s="2658" t="str">
        <f>W15</f>
        <v>Entity Type 11</v>
      </c>
      <c r="BD18" s="2659"/>
      <c r="BE18" s="2658" t="str">
        <f>Y15</f>
        <v>Entity Type 12</v>
      </c>
      <c r="BF18" s="2659"/>
      <c r="BG18" s="2658" t="str">
        <f>AA15</f>
        <v>Total</v>
      </c>
      <c r="BH18" s="2659"/>
      <c r="BI18" s="1145"/>
      <c r="BN18" s="2671"/>
      <c r="BO18" s="2685" t="str">
        <f>C15</f>
        <v>Entity Type 1</v>
      </c>
      <c r="BP18" s="2686"/>
      <c r="BQ18" s="2687" t="str">
        <f>E15</f>
        <v>Entity Type 2</v>
      </c>
      <c r="BR18" s="2688"/>
      <c r="BS18" s="2687" t="str">
        <f>G15</f>
        <v>Entity Type 3</v>
      </c>
      <c r="BT18" s="2688"/>
      <c r="BU18" s="2687" t="str">
        <f>I15</f>
        <v>Entity Type 4</v>
      </c>
      <c r="BV18" s="2688"/>
      <c r="BW18" s="2687" t="str">
        <f>K15</f>
        <v>Entity Type 5</v>
      </c>
      <c r="BX18" s="2688"/>
      <c r="BY18" s="2687" t="str">
        <f>M15</f>
        <v>Entity Type 6</v>
      </c>
      <c r="BZ18" s="2688"/>
      <c r="CA18" s="2687" t="str">
        <f>O15</f>
        <v>Entity Type 7</v>
      </c>
      <c r="CB18" s="2688"/>
      <c r="CC18" s="2687" t="str">
        <f>Q15</f>
        <v>Entity Type 8</v>
      </c>
      <c r="CD18" s="2689"/>
      <c r="CE18" s="2691" t="str">
        <f>S15</f>
        <v>Entity Type 9</v>
      </c>
      <c r="CF18" s="2688"/>
      <c r="CG18" s="2687" t="str">
        <f>U15</f>
        <v>Entity Type 10</v>
      </c>
      <c r="CH18" s="2689"/>
      <c r="CI18" s="2691" t="str">
        <f>W15</f>
        <v>Entity Type 11</v>
      </c>
      <c r="CJ18" s="2688"/>
      <c r="CK18" s="2687" t="str">
        <f>Y15</f>
        <v>Entity Type 12</v>
      </c>
      <c r="CL18" s="2689"/>
      <c r="CM18" s="2691" t="str">
        <f>AA15</f>
        <v>Total</v>
      </c>
      <c r="CN18" s="2688"/>
      <c r="CO18" s="1152"/>
      <c r="CP18" s="1152"/>
      <c r="CQ18" s="1152"/>
      <c r="CR18" s="1152"/>
      <c r="CS18" s="1152"/>
    </row>
    <row r="19" spans="1:97" s="1193" customFormat="1" ht="60" customHeight="1" thickBot="1" x14ac:dyDescent="0.25">
      <c r="A19" s="1221"/>
      <c r="B19" s="1212" t="s">
        <v>99</v>
      </c>
      <c r="C19" s="333"/>
      <c r="D19" s="334"/>
      <c r="E19" s="335"/>
      <c r="F19" s="334"/>
      <c r="G19" s="335"/>
      <c r="H19" s="334"/>
      <c r="I19" s="335"/>
      <c r="J19" s="334"/>
      <c r="K19" s="335"/>
      <c r="L19" s="334"/>
      <c r="M19" s="335"/>
      <c r="N19" s="334"/>
      <c r="O19" s="335"/>
      <c r="P19" s="334"/>
      <c r="Q19" s="335"/>
      <c r="R19" s="334"/>
      <c r="S19" s="335"/>
      <c r="T19" s="334"/>
      <c r="U19" s="335"/>
      <c r="V19" s="334"/>
      <c r="W19" s="335"/>
      <c r="X19" s="334"/>
      <c r="Y19" s="335"/>
      <c r="Z19" s="336"/>
      <c r="AA19" s="337"/>
      <c r="AB19" s="338"/>
      <c r="AH19" s="2668"/>
      <c r="AI19" s="1225" t="s">
        <v>101</v>
      </c>
      <c r="AJ19" s="1226" t="s">
        <v>109</v>
      </c>
      <c r="AK19" s="1227" t="s">
        <v>101</v>
      </c>
      <c r="AL19" s="1228" t="s">
        <v>109</v>
      </c>
      <c r="AM19" s="1227" t="s">
        <v>101</v>
      </c>
      <c r="AN19" s="1228" t="s">
        <v>109</v>
      </c>
      <c r="AO19" s="1227" t="s">
        <v>101</v>
      </c>
      <c r="AP19" s="1228" t="s">
        <v>109</v>
      </c>
      <c r="AQ19" s="1227" t="s">
        <v>101</v>
      </c>
      <c r="AR19" s="1228" t="s">
        <v>109</v>
      </c>
      <c r="AS19" s="1227" t="s">
        <v>101</v>
      </c>
      <c r="AT19" s="1228" t="s">
        <v>109</v>
      </c>
      <c r="AU19" s="1227" t="s">
        <v>101</v>
      </c>
      <c r="AV19" s="1228" t="s">
        <v>109</v>
      </c>
      <c r="AW19" s="1227" t="s">
        <v>101</v>
      </c>
      <c r="AX19" s="1229" t="s">
        <v>109</v>
      </c>
      <c r="AY19" s="1230" t="s">
        <v>101</v>
      </c>
      <c r="AZ19" s="1228" t="s">
        <v>109</v>
      </c>
      <c r="BA19" s="1230" t="s">
        <v>101</v>
      </c>
      <c r="BB19" s="1228" t="s">
        <v>109</v>
      </c>
      <c r="BC19" s="1230" t="s">
        <v>101</v>
      </c>
      <c r="BD19" s="1228" t="s">
        <v>109</v>
      </c>
      <c r="BE19" s="1230" t="s">
        <v>101</v>
      </c>
      <c r="BF19" s="1228" t="s">
        <v>109</v>
      </c>
      <c r="BG19" s="1230" t="s">
        <v>101</v>
      </c>
      <c r="BH19" s="1228" t="s">
        <v>109</v>
      </c>
      <c r="BI19" s="1145"/>
      <c r="BN19" s="2672"/>
      <c r="BO19" s="1231" t="s">
        <v>101</v>
      </c>
      <c r="BP19" s="1232" t="s">
        <v>109</v>
      </c>
      <c r="BQ19" s="1233" t="s">
        <v>101</v>
      </c>
      <c r="BR19" s="1234" t="s">
        <v>109</v>
      </c>
      <c r="BS19" s="1233" t="s">
        <v>101</v>
      </c>
      <c r="BT19" s="1234" t="s">
        <v>109</v>
      </c>
      <c r="BU19" s="1233" t="s">
        <v>101</v>
      </c>
      <c r="BV19" s="1234" t="s">
        <v>109</v>
      </c>
      <c r="BW19" s="1233" t="s">
        <v>101</v>
      </c>
      <c r="BX19" s="1234" t="s">
        <v>109</v>
      </c>
      <c r="BY19" s="1233" t="s">
        <v>101</v>
      </c>
      <c r="BZ19" s="1234" t="s">
        <v>109</v>
      </c>
      <c r="CA19" s="1233" t="s">
        <v>101</v>
      </c>
      <c r="CB19" s="1234" t="s">
        <v>109</v>
      </c>
      <c r="CC19" s="1233" t="s">
        <v>101</v>
      </c>
      <c r="CD19" s="1235" t="s">
        <v>109</v>
      </c>
      <c r="CE19" s="1236" t="s">
        <v>101</v>
      </c>
      <c r="CF19" s="1234" t="s">
        <v>109</v>
      </c>
      <c r="CG19" s="1233" t="s">
        <v>101</v>
      </c>
      <c r="CH19" s="1235" t="s">
        <v>109</v>
      </c>
      <c r="CI19" s="1236" t="s">
        <v>101</v>
      </c>
      <c r="CJ19" s="1234" t="s">
        <v>109</v>
      </c>
      <c r="CK19" s="1233" t="s">
        <v>101</v>
      </c>
      <c r="CL19" s="1235" t="s">
        <v>109</v>
      </c>
      <c r="CM19" s="1236" t="s">
        <v>101</v>
      </c>
      <c r="CN19" s="1234" t="s">
        <v>109</v>
      </c>
      <c r="CO19" s="1152"/>
      <c r="CP19" s="1152"/>
      <c r="CQ19" s="1152"/>
      <c r="CR19" s="1152"/>
      <c r="CS19" s="1152"/>
    </row>
    <row r="20" spans="1:97" s="1136" customFormat="1" ht="14.25" customHeight="1" x14ac:dyDescent="0.2">
      <c r="A20" s="1130"/>
      <c r="B20" s="1131" t="s">
        <v>136</v>
      </c>
      <c r="C20" s="1132"/>
      <c r="D20" s="1133"/>
      <c r="E20" s="1134"/>
      <c r="F20" s="1133"/>
      <c r="G20" s="1134"/>
      <c r="H20" s="1133"/>
      <c r="I20" s="1134"/>
      <c r="J20" s="1133"/>
      <c r="K20" s="1134"/>
      <c r="L20" s="1133"/>
      <c r="M20" s="1134"/>
      <c r="N20" s="1133"/>
      <c r="O20" s="1134"/>
      <c r="P20" s="1133"/>
      <c r="Q20" s="1134"/>
      <c r="R20" s="1133"/>
      <c r="S20" s="1134"/>
      <c r="T20" s="1133"/>
      <c r="U20" s="1134"/>
      <c r="V20" s="1133"/>
      <c r="W20" s="1134"/>
      <c r="X20" s="1133"/>
      <c r="Y20" s="1134"/>
      <c r="Z20" s="1135"/>
      <c r="AA20" s="1132"/>
      <c r="AB20" s="1133"/>
      <c r="AH20" s="1137"/>
      <c r="AI20" s="1138"/>
      <c r="AJ20" s="1139"/>
      <c r="AK20" s="1140"/>
      <c r="AL20" s="1139"/>
      <c r="AM20" s="1140"/>
      <c r="AN20" s="1139"/>
      <c r="AO20" s="1140"/>
      <c r="AP20" s="1139"/>
      <c r="AQ20" s="1140"/>
      <c r="AR20" s="1139"/>
      <c r="AS20" s="1140"/>
      <c r="AT20" s="1139"/>
      <c r="AU20" s="1140"/>
      <c r="AV20" s="1139"/>
      <c r="AW20" s="1140"/>
      <c r="AX20" s="1141"/>
      <c r="AY20" s="1142"/>
      <c r="AZ20" s="1143"/>
      <c r="BA20" s="1142"/>
      <c r="BB20" s="1143"/>
      <c r="BC20" s="1142"/>
      <c r="BD20" s="1143"/>
      <c r="BE20" s="1142"/>
      <c r="BF20" s="1143"/>
      <c r="BG20" s="1144"/>
      <c r="BH20" s="1143"/>
      <c r="BI20" s="1145"/>
      <c r="BN20" s="1146"/>
      <c r="BO20" s="1147"/>
      <c r="BP20" s="1148"/>
      <c r="BQ20" s="1149"/>
      <c r="BR20" s="1148"/>
      <c r="BS20" s="1149"/>
      <c r="BT20" s="1148"/>
      <c r="BU20" s="1149"/>
      <c r="BV20" s="1148"/>
      <c r="BW20" s="1149"/>
      <c r="BX20" s="1148"/>
      <c r="BY20" s="1149"/>
      <c r="BZ20" s="1148"/>
      <c r="CA20" s="1149"/>
      <c r="CB20" s="1148"/>
      <c r="CC20" s="1149"/>
      <c r="CD20" s="1150"/>
      <c r="CE20" s="1151"/>
      <c r="CF20" s="1148"/>
      <c r="CG20" s="1149"/>
      <c r="CH20" s="1150"/>
      <c r="CI20" s="1151"/>
      <c r="CJ20" s="1148"/>
      <c r="CK20" s="1149"/>
      <c r="CL20" s="1150"/>
      <c r="CM20" s="1151"/>
      <c r="CN20" s="1148"/>
      <c r="CO20" s="1152"/>
      <c r="CP20" s="1152"/>
      <c r="CQ20" s="1152"/>
      <c r="CR20" s="1152"/>
      <c r="CS20" s="1152"/>
    </row>
    <row r="21" spans="1:97" s="2" customFormat="1" ht="14.25" x14ac:dyDescent="0.2">
      <c r="A21" s="864"/>
      <c r="B21" s="75">
        <v>2002</v>
      </c>
      <c r="C21" s="171"/>
      <c r="D21" s="113"/>
      <c r="E21" s="168"/>
      <c r="F21" s="113"/>
      <c r="G21" s="168"/>
      <c r="H21" s="113"/>
      <c r="I21" s="168"/>
      <c r="J21" s="113"/>
      <c r="K21" s="168"/>
      <c r="L21" s="113"/>
      <c r="M21" s="168"/>
      <c r="N21" s="113"/>
      <c r="O21" s="168"/>
      <c r="P21" s="113"/>
      <c r="Q21" s="168"/>
      <c r="R21" s="113"/>
      <c r="S21" s="168"/>
      <c r="T21" s="113"/>
      <c r="U21" s="168"/>
      <c r="V21" s="113"/>
      <c r="W21" s="168"/>
      <c r="X21" s="113"/>
      <c r="Y21" s="168"/>
      <c r="Z21" s="172"/>
      <c r="AA21" s="314" t="str">
        <f>IF(COUNT(C21,E21,G21,I21,K21,M21,O21,Q21,S21,U21,W21,Y21)&lt;&gt;0,C21+E21+G21+I21+K21+M21+O21+Q21+S21+U21+W21+Y21,"")</f>
        <v/>
      </c>
      <c r="AB21" s="301" t="str">
        <f>IF(COUNT(D21,F21,H21,J21,L21,N21,P21,R21,T21,V21,X21,Z21)&lt;&gt;0,D21+F21+H21+J21+L21+N21+P21+R21+T21+V21+X21+Z21,"")</f>
        <v/>
      </c>
      <c r="AH21" s="664">
        <v>2002</v>
      </c>
      <c r="AI21" s="665" t="str">
        <f>IF(ISNUMBER(C21),'Cover Page'!$D$35/1000000*'4 classification'!C21/'FX rate'!$C7,"")</f>
        <v/>
      </c>
      <c r="AJ21" s="666" t="str">
        <f>IF(ISNUMBER(D21),'Cover Page'!$D$35/1000000*'4 classification'!D21/'FX rate'!$C7,"")</f>
        <v/>
      </c>
      <c r="AK21" s="900" t="str">
        <f>IF(ISNUMBER(E21),'Cover Page'!$D$35/1000000*'4 classification'!E21/'FX rate'!$C7,"")</f>
        <v/>
      </c>
      <c r="AL21" s="666" t="str">
        <f>IF(ISNUMBER(F21),'Cover Page'!$D$35/1000000*'4 classification'!F21/'FX rate'!$C7,"")</f>
        <v/>
      </c>
      <c r="AM21" s="900" t="str">
        <f>IF(ISNUMBER(G21),'Cover Page'!$D$35/1000000*'4 classification'!G21/'FX rate'!$C7,"")</f>
        <v/>
      </c>
      <c r="AN21" s="666" t="str">
        <f>IF(ISNUMBER(H21),'Cover Page'!$D$35/1000000*'4 classification'!H21/'FX rate'!$C7,"")</f>
        <v/>
      </c>
      <c r="AO21" s="900" t="str">
        <f>IF(ISNUMBER(I21),'Cover Page'!$D$35/1000000*'4 classification'!I21/'FX rate'!$C7,"")</f>
        <v/>
      </c>
      <c r="AP21" s="666" t="str">
        <f>IF(ISNUMBER(J21),'Cover Page'!$D$35/1000000*'4 classification'!J21/'FX rate'!$C7,"")</f>
        <v/>
      </c>
      <c r="AQ21" s="900" t="str">
        <f>IF(ISNUMBER(K21),'Cover Page'!$D$35/1000000*'4 classification'!K21/'FX rate'!$C7,"")</f>
        <v/>
      </c>
      <c r="AR21" s="666" t="str">
        <f>IF(ISNUMBER(L21),'Cover Page'!$D$35/1000000*'4 classification'!L21/'FX rate'!$C7,"")</f>
        <v/>
      </c>
      <c r="AS21" s="900" t="str">
        <f>IF(ISNUMBER(M21),'Cover Page'!$D$35/1000000*'4 classification'!M21/'FX rate'!$C7,"")</f>
        <v/>
      </c>
      <c r="AT21" s="666" t="str">
        <f>IF(ISNUMBER(N21),'Cover Page'!$D$35/1000000*'4 classification'!N21/'FX rate'!$C7,"")</f>
        <v/>
      </c>
      <c r="AU21" s="900" t="str">
        <f>IF(ISNUMBER(O21),'Cover Page'!$D$35/1000000*'4 classification'!O21/'FX rate'!$C7,"")</f>
        <v/>
      </c>
      <c r="AV21" s="666" t="str">
        <f>IF(ISNUMBER(P21),'Cover Page'!$D$35/1000000*'4 classification'!P21/'FX rate'!$C7,"")</f>
        <v/>
      </c>
      <c r="AW21" s="900" t="str">
        <f>IF(ISNUMBER(Q21),'Cover Page'!$D$35/1000000*'4 classification'!Q21/'FX rate'!$C7,"")</f>
        <v/>
      </c>
      <c r="AX21" s="894" t="str">
        <f>IF(ISNUMBER(R21),'Cover Page'!$D$35/1000000*'4 classification'!R21/'FX rate'!$C7,"")</f>
        <v/>
      </c>
      <c r="AY21" s="900" t="str">
        <f>IF(ISNUMBER(S21),'Cover Page'!$D$35/1000000*'4 classification'!S21/'FX rate'!$C7,"")</f>
        <v/>
      </c>
      <c r="AZ21" s="668" t="str">
        <f>IF(ISNUMBER(T21),'Cover Page'!$D$35/1000000*'4 classification'!T21/'FX rate'!$C7,"")</f>
        <v/>
      </c>
      <c r="BA21" s="900" t="str">
        <f>IF(ISNUMBER(U21),'Cover Page'!$D$35/1000000*'4 classification'!U21/'FX rate'!$C7,"")</f>
        <v/>
      </c>
      <c r="BB21" s="668" t="str">
        <f>IF(ISNUMBER(V21),'Cover Page'!$D$35/1000000*'4 classification'!V21/'FX rate'!$C7,"")</f>
        <v/>
      </c>
      <c r="BC21" s="900" t="str">
        <f>IF(ISNUMBER(W21),'Cover Page'!$D$35/1000000*'4 classification'!W21/'FX rate'!$C7,"")</f>
        <v/>
      </c>
      <c r="BD21" s="668" t="str">
        <f>IF(ISNUMBER(X21),'Cover Page'!$D$35/1000000*'4 classification'!X21/'FX rate'!$C7,"")</f>
        <v/>
      </c>
      <c r="BE21" s="900" t="str">
        <f>IF(ISNUMBER(Y21),'Cover Page'!$D$35/1000000*'4 classification'!Y21/'FX rate'!$C7,"")</f>
        <v/>
      </c>
      <c r="BF21" s="668" t="str">
        <f>IF(ISNUMBER(Z21),'Cover Page'!$D$35/1000000*'4 classification'!Z21/'FX rate'!$C7,"")</f>
        <v/>
      </c>
      <c r="BG21" s="895" t="str">
        <f>IF(ISNUMBER(AA21),'Cover Page'!$D$35/1000000*'4 classification'!AA21/'FX rate'!$C7,"")</f>
        <v/>
      </c>
      <c r="BH21" s="668" t="str">
        <f>IF(ISNUMBER(AB21),'Cover Page'!$D$35/1000000*'4 classification'!AB21/'FX rate'!$C7,"")</f>
        <v/>
      </c>
      <c r="BI21" s="517"/>
      <c r="BN21" s="695">
        <v>2002</v>
      </c>
      <c r="BO21" s="696" t="str">
        <f>IF(ISNUMBER(C21),'Cover Page'!$D$35/1000000*C21/'FX rate'!$C$25,"")</f>
        <v/>
      </c>
      <c r="BP21" s="697" t="str">
        <f>IF(ISNUMBER(D21),'Cover Page'!$D$35/1000000*D21/'FX rate'!$C$25,"")</f>
        <v/>
      </c>
      <c r="BQ21" s="882" t="str">
        <f>IF(ISNUMBER(E21),'Cover Page'!$D$35/1000000*E21/'FX rate'!$C$25,"")</f>
        <v/>
      </c>
      <c r="BR21" s="697" t="str">
        <f>IF(ISNUMBER(F21),'Cover Page'!$D$35/1000000*F21/'FX rate'!$C$25,"")</f>
        <v/>
      </c>
      <c r="BS21" s="882" t="str">
        <f>IF(ISNUMBER(G21),'Cover Page'!$D$35/1000000*G21/'FX rate'!$C$25,"")</f>
        <v/>
      </c>
      <c r="BT21" s="697" t="str">
        <f>IF(ISNUMBER(H21),'Cover Page'!$D$35/1000000*H21/'FX rate'!$C$25,"")</f>
        <v/>
      </c>
      <c r="BU21" s="882" t="str">
        <f>IF(ISNUMBER(I21),'Cover Page'!$D$35/1000000*I21/'FX rate'!$C$25,"")</f>
        <v/>
      </c>
      <c r="BV21" s="697" t="str">
        <f>IF(ISNUMBER(J21),'Cover Page'!$D$35/1000000*J21/'FX rate'!$C$25,"")</f>
        <v/>
      </c>
      <c r="BW21" s="882" t="str">
        <f>IF(ISNUMBER(K21),'Cover Page'!$D$35/1000000*K21/'FX rate'!$C$25,"")</f>
        <v/>
      </c>
      <c r="BX21" s="697" t="str">
        <f>IF(ISNUMBER(L21),'Cover Page'!$D$35/1000000*L21/'FX rate'!$C$25,"")</f>
        <v/>
      </c>
      <c r="BY21" s="882" t="str">
        <f>IF(ISNUMBER(M21),'Cover Page'!$D$35/1000000*M21/'FX rate'!$C$25,"")</f>
        <v/>
      </c>
      <c r="BZ21" s="697" t="str">
        <f>IF(ISNUMBER(N21),'Cover Page'!$D$35/1000000*N21/'FX rate'!$C$25,"")</f>
        <v/>
      </c>
      <c r="CA21" s="882" t="str">
        <f>IF(ISNUMBER(O21),'Cover Page'!$D$35/1000000*O21/'FX rate'!$C$25,"")</f>
        <v/>
      </c>
      <c r="CB21" s="697" t="str">
        <f>IF(ISNUMBER(P21),'Cover Page'!$D$35/1000000*P21/'FX rate'!$C$25,"")</f>
        <v/>
      </c>
      <c r="CC21" s="882" t="str">
        <f>IF(ISNUMBER(Q21),'Cover Page'!$D$35/1000000*Q21/'FX rate'!$C$25,"")</f>
        <v/>
      </c>
      <c r="CD21" s="883" t="str">
        <f>IF(ISNUMBER(R21),'Cover Page'!$D$35/1000000*R21/'FX rate'!$C$25,"")</f>
        <v/>
      </c>
      <c r="CE21" s="882" t="str">
        <f>IF(ISNUMBER(S21),'Cover Page'!$D$35/1000000*S21/'FX rate'!$C$25,"")</f>
        <v/>
      </c>
      <c r="CF21" s="699" t="str">
        <f>IF(ISNUMBER(T21),'Cover Page'!$D$35/1000000*T21/'FX rate'!$C$25,"")</f>
        <v/>
      </c>
      <c r="CG21" s="882" t="str">
        <f>IF(ISNUMBER(U21),'Cover Page'!$D$35/1000000*U21/'FX rate'!$C$25,"")</f>
        <v/>
      </c>
      <c r="CH21" s="883" t="str">
        <f>IF(ISNUMBER(V21),'Cover Page'!$D$35/1000000*V21/'FX rate'!$C$25,"")</f>
        <v/>
      </c>
      <c r="CI21" s="882" t="str">
        <f>IF(ISNUMBER(W21),'Cover Page'!$D$35/1000000*W21/'FX rate'!$C$25,"")</f>
        <v/>
      </c>
      <c r="CJ21" s="699" t="str">
        <f>IF(ISNUMBER(X21),'Cover Page'!$D$35/1000000*X21/'FX rate'!$C$25,"")</f>
        <v/>
      </c>
      <c r="CK21" s="882" t="str">
        <f>IF(ISNUMBER(Y21),'Cover Page'!$D$35/1000000*Y21/'FX rate'!$C$25,"")</f>
        <v/>
      </c>
      <c r="CL21" s="883" t="str">
        <f>IF(ISNUMBER(Z21),'Cover Page'!$D$35/1000000*Z21/'FX rate'!$C$25,"")</f>
        <v/>
      </c>
      <c r="CM21" s="882" t="str">
        <f>IF(ISNUMBER(AA21),'Cover Page'!$D$35/1000000*AA21/'FX rate'!$C$25,"")</f>
        <v/>
      </c>
      <c r="CN21" s="699" t="str">
        <f>IF(ISNUMBER(AB21),'Cover Page'!$D$35/1000000*AB21/'FX rate'!$C$25,"")</f>
        <v/>
      </c>
      <c r="CO21" s="590"/>
      <c r="CP21" s="590"/>
      <c r="CQ21" s="590"/>
      <c r="CR21" s="590"/>
      <c r="CS21" s="590"/>
    </row>
    <row r="22" spans="1:97" s="2" customFormat="1" ht="14.25" x14ac:dyDescent="0.2">
      <c r="A22" s="864"/>
      <c r="B22" s="76">
        <v>2003</v>
      </c>
      <c r="C22" s="173"/>
      <c r="D22" s="115"/>
      <c r="E22" s="174"/>
      <c r="F22" s="115"/>
      <c r="G22" s="174"/>
      <c r="H22" s="115"/>
      <c r="I22" s="174"/>
      <c r="J22" s="115"/>
      <c r="K22" s="174"/>
      <c r="L22" s="115"/>
      <c r="M22" s="174"/>
      <c r="N22" s="115"/>
      <c r="O22" s="174"/>
      <c r="P22" s="115"/>
      <c r="Q22" s="174"/>
      <c r="R22" s="115"/>
      <c r="S22" s="174"/>
      <c r="T22" s="115"/>
      <c r="U22" s="174"/>
      <c r="V22" s="115"/>
      <c r="W22" s="174"/>
      <c r="X22" s="115"/>
      <c r="Y22" s="174"/>
      <c r="Z22" s="175"/>
      <c r="AA22" s="314" t="str">
        <f t="shared" ref="AA22:AA40" si="0">IF(COUNT(C22,E22,G22,I22,K22,M22,O22,Q22,S22,U22,W22,Y22)&lt;&gt;0,C22+E22+G22+I22+K22+M22+O22+Q22+S22+U22+W22+Y22,"")</f>
        <v/>
      </c>
      <c r="AB22" s="301" t="str">
        <f t="shared" ref="AB22:AB40" si="1">IF(COUNT(D22,F22,H22,J22,L22,N22,P22,R22,T22,V22,X22,Z22)&lt;&gt;0,D22+F22+H22+J22+L22+N22+P22+R22+T22+V22+X22+Z22,"")</f>
        <v/>
      </c>
      <c r="AH22" s="583">
        <v>2003</v>
      </c>
      <c r="AI22" s="667" t="str">
        <f>IF(ISNUMBER(C22),'Cover Page'!$D$35/1000000*'4 classification'!C22/'FX rate'!$C8,"")</f>
        <v/>
      </c>
      <c r="AJ22" s="668" t="str">
        <f>IF(ISNUMBER(D22),'Cover Page'!$D$35/1000000*'4 classification'!D22/'FX rate'!$C8,"")</f>
        <v/>
      </c>
      <c r="AK22" s="901" t="str">
        <f>IF(ISNUMBER(E22),'Cover Page'!$D$35/1000000*'4 classification'!E22/'FX rate'!$C8,"")</f>
        <v/>
      </c>
      <c r="AL22" s="668" t="str">
        <f>IF(ISNUMBER(F22),'Cover Page'!$D$35/1000000*'4 classification'!F22/'FX rate'!$C8,"")</f>
        <v/>
      </c>
      <c r="AM22" s="901" t="str">
        <f>IF(ISNUMBER(G22),'Cover Page'!$D$35/1000000*'4 classification'!G22/'FX rate'!$C8,"")</f>
        <v/>
      </c>
      <c r="AN22" s="902" t="str">
        <f>IF(ISNUMBER(H22),'Cover Page'!$D$35/1000000*'4 classification'!H22/'FX rate'!$C8,"")</f>
        <v/>
      </c>
      <c r="AO22" s="901" t="str">
        <f>IF(ISNUMBER(I22),'Cover Page'!$D$35/1000000*'4 classification'!I22/'FX rate'!$C8,"")</f>
        <v/>
      </c>
      <c r="AP22" s="668" t="str">
        <f>IF(ISNUMBER(J22),'Cover Page'!$D$35/1000000*'4 classification'!J22/'FX rate'!$C8,"")</f>
        <v/>
      </c>
      <c r="AQ22" s="901" t="str">
        <f>IF(ISNUMBER(K22),'Cover Page'!$D$35/1000000*'4 classification'!K22/'FX rate'!$C8,"")</f>
        <v/>
      </c>
      <c r="AR22" s="668" t="str">
        <f>IF(ISNUMBER(L22),'Cover Page'!$D$35/1000000*'4 classification'!L22/'FX rate'!$C8,"")</f>
        <v/>
      </c>
      <c r="AS22" s="901" t="str">
        <f>IF(ISNUMBER(M22),'Cover Page'!$D$35/1000000*'4 classification'!M22/'FX rate'!$C8,"")</f>
        <v/>
      </c>
      <c r="AT22" s="668" t="str">
        <f>IF(ISNUMBER(N22),'Cover Page'!$D$35/1000000*'4 classification'!N22/'FX rate'!$C8,"")</f>
        <v/>
      </c>
      <c r="AU22" s="901" t="str">
        <f>IF(ISNUMBER(O22),'Cover Page'!$D$35/1000000*'4 classification'!O22/'FX rate'!$C8,"")</f>
        <v/>
      </c>
      <c r="AV22" s="668" t="str">
        <f>IF(ISNUMBER(P22),'Cover Page'!$D$35/1000000*'4 classification'!P22/'FX rate'!$C8,"")</f>
        <v/>
      </c>
      <c r="AW22" s="901" t="str">
        <f>IF(ISNUMBER(Q22),'Cover Page'!$D$35/1000000*'4 classification'!Q22/'FX rate'!$C8,"")</f>
        <v/>
      </c>
      <c r="AX22" s="896" t="str">
        <f>IF(ISNUMBER(R22),'Cover Page'!$D$35/1000000*'4 classification'!R22/'FX rate'!$C8,"")</f>
        <v/>
      </c>
      <c r="AY22" s="900" t="str">
        <f>IF(ISNUMBER(S22),'Cover Page'!$D$35/1000000*'4 classification'!S22/'FX rate'!$C8,"")</f>
        <v/>
      </c>
      <c r="AZ22" s="666" t="str">
        <f>IF(ISNUMBER(T22),'Cover Page'!$D$35/1000000*'4 classification'!T22/'FX rate'!$C8,"")</f>
        <v/>
      </c>
      <c r="BA22" s="900" t="str">
        <f>IF(ISNUMBER(U22),'Cover Page'!$D$35/1000000*'4 classification'!U22/'FX rate'!$C8,"")</f>
        <v/>
      </c>
      <c r="BB22" s="666" t="str">
        <f>IF(ISNUMBER(V22),'Cover Page'!$D$35/1000000*'4 classification'!V22/'FX rate'!$C8,"")</f>
        <v/>
      </c>
      <c r="BC22" s="900" t="str">
        <f>IF(ISNUMBER(W22),'Cover Page'!$D$35/1000000*'4 classification'!W22/'FX rate'!$C8,"")</f>
        <v/>
      </c>
      <c r="BD22" s="666" t="str">
        <f>IF(ISNUMBER(X22),'Cover Page'!$D$35/1000000*'4 classification'!X22/'FX rate'!$C8,"")</f>
        <v/>
      </c>
      <c r="BE22" s="900" t="str">
        <f>IF(ISNUMBER(Y22),'Cover Page'!$D$35/1000000*'4 classification'!Y22/'FX rate'!$C8,"")</f>
        <v/>
      </c>
      <c r="BF22" s="666" t="str">
        <f>IF(ISNUMBER(Z22),'Cover Page'!$D$35/1000000*'4 classification'!Z22/'FX rate'!$C8,"")</f>
        <v/>
      </c>
      <c r="BG22" s="895" t="str">
        <f>IF(ISNUMBER(AA22),'Cover Page'!$D$35/1000000*'4 classification'!AA22/'FX rate'!$C8,"")</f>
        <v/>
      </c>
      <c r="BH22" s="666" t="str">
        <f>IF(ISNUMBER(AB22),'Cover Page'!$D$35/1000000*'4 classification'!AB22/'FX rate'!$C8,"")</f>
        <v/>
      </c>
      <c r="BI22" s="517"/>
      <c r="BN22" s="655">
        <v>2003</v>
      </c>
      <c r="BO22" s="698" t="str">
        <f>IF(ISNUMBER(C22),'Cover Page'!$D$35/1000000*C22/'FX rate'!$C$25,"")</f>
        <v/>
      </c>
      <c r="BP22" s="699" t="str">
        <f>IF(ISNUMBER(D22),'Cover Page'!$D$35/1000000*D22/'FX rate'!$C$25,"")</f>
        <v/>
      </c>
      <c r="BQ22" s="884" t="str">
        <f>IF(ISNUMBER(E22),'Cover Page'!$D$35/1000000*E22/'FX rate'!$C$25,"")</f>
        <v/>
      </c>
      <c r="BR22" s="699" t="str">
        <f>IF(ISNUMBER(F22),'Cover Page'!$D$35/1000000*F22/'FX rate'!$C$25,"")</f>
        <v/>
      </c>
      <c r="BS22" s="884" t="str">
        <f>IF(ISNUMBER(G22),'Cover Page'!$D$35/1000000*G22/'FX rate'!$C$25,"")</f>
        <v/>
      </c>
      <c r="BT22" s="699" t="str">
        <f>IF(ISNUMBER(H22),'Cover Page'!$D$35/1000000*H22/'FX rate'!$C$25,"")</f>
        <v/>
      </c>
      <c r="BU22" s="884" t="str">
        <f>IF(ISNUMBER(I22),'Cover Page'!$D$35/1000000*I22/'FX rate'!$C$25,"")</f>
        <v/>
      </c>
      <c r="BV22" s="699" t="str">
        <f>IF(ISNUMBER(J22),'Cover Page'!$D$35/1000000*J22/'FX rate'!$C$25,"")</f>
        <v/>
      </c>
      <c r="BW22" s="884" t="str">
        <f>IF(ISNUMBER(K22),'Cover Page'!$D$35/1000000*K22/'FX rate'!$C$25,"")</f>
        <v/>
      </c>
      <c r="BX22" s="699" t="str">
        <f>IF(ISNUMBER(L22),'Cover Page'!$D$35/1000000*L22/'FX rate'!$C$25,"")</f>
        <v/>
      </c>
      <c r="BY22" s="884" t="str">
        <f>IF(ISNUMBER(M22),'Cover Page'!$D$35/1000000*M22/'FX rate'!$C$25,"")</f>
        <v/>
      </c>
      <c r="BZ22" s="699" t="str">
        <f>IF(ISNUMBER(N22),'Cover Page'!$D$35/1000000*N22/'FX rate'!$C$25,"")</f>
        <v/>
      </c>
      <c r="CA22" s="884" t="str">
        <f>IF(ISNUMBER(O22),'Cover Page'!$D$35/1000000*O22/'FX rate'!$C$25,"")</f>
        <v/>
      </c>
      <c r="CB22" s="699" t="str">
        <f>IF(ISNUMBER(P22),'Cover Page'!$D$35/1000000*P22/'FX rate'!$C$25,"")</f>
        <v/>
      </c>
      <c r="CC22" s="884" t="str">
        <f>IF(ISNUMBER(Q22),'Cover Page'!$D$35/1000000*Q22/'FX rate'!$C$25,"")</f>
        <v/>
      </c>
      <c r="CD22" s="885" t="str">
        <f>IF(ISNUMBER(R22),'Cover Page'!$D$35/1000000*R22/'FX rate'!$C$25,"")</f>
        <v/>
      </c>
      <c r="CE22" s="882" t="str">
        <f>IF(ISNUMBER(S22),'Cover Page'!$D$35/1000000*S22/'FX rate'!$C$25,"")</f>
        <v/>
      </c>
      <c r="CF22" s="697" t="str">
        <f>IF(ISNUMBER(T22),'Cover Page'!$D$35/1000000*T22/'FX rate'!$C$25,"")</f>
        <v/>
      </c>
      <c r="CG22" s="884" t="str">
        <f>IF(ISNUMBER(U22),'Cover Page'!$D$35/1000000*U22/'FX rate'!$C$25,"")</f>
        <v/>
      </c>
      <c r="CH22" s="885" t="str">
        <f>IF(ISNUMBER(V22),'Cover Page'!$D$35/1000000*V22/'FX rate'!$C$25,"")</f>
        <v/>
      </c>
      <c r="CI22" s="882" t="str">
        <f>IF(ISNUMBER(W22),'Cover Page'!$D$35/1000000*W22/'FX rate'!$C$25,"")</f>
        <v/>
      </c>
      <c r="CJ22" s="697" t="str">
        <f>IF(ISNUMBER(X22),'Cover Page'!$D$35/1000000*X22/'FX rate'!$C$25,"")</f>
        <v/>
      </c>
      <c r="CK22" s="884" t="str">
        <f>IF(ISNUMBER(Y22),'Cover Page'!$D$35/1000000*Y22/'FX rate'!$C$25,"")</f>
        <v/>
      </c>
      <c r="CL22" s="885" t="str">
        <f>IF(ISNUMBER(Z22),'Cover Page'!$D$35/1000000*Z22/'FX rate'!$C$25,"")</f>
        <v/>
      </c>
      <c r="CM22" s="882" t="str">
        <f>IF(ISNUMBER(AA22),'Cover Page'!$D$35/1000000*AA22/'FX rate'!$C$25,"")</f>
        <v/>
      </c>
      <c r="CN22" s="697" t="str">
        <f>IF(ISNUMBER(AB22),'Cover Page'!$D$35/1000000*AB22/'FX rate'!$C$25,"")</f>
        <v/>
      </c>
      <c r="CO22" s="590"/>
      <c r="CP22" s="590"/>
      <c r="CQ22" s="590"/>
      <c r="CR22" s="590"/>
      <c r="CS22" s="590"/>
    </row>
    <row r="23" spans="1:97" s="2" customFormat="1" ht="14.25" x14ac:dyDescent="0.2">
      <c r="A23" s="864"/>
      <c r="B23" s="76">
        <v>2004</v>
      </c>
      <c r="C23" s="173"/>
      <c r="D23" s="115"/>
      <c r="E23" s="174"/>
      <c r="F23" s="115"/>
      <c r="G23" s="174"/>
      <c r="H23" s="115"/>
      <c r="I23" s="174"/>
      <c r="J23" s="115"/>
      <c r="K23" s="174"/>
      <c r="L23" s="115"/>
      <c r="M23" s="174"/>
      <c r="N23" s="115"/>
      <c r="O23" s="174"/>
      <c r="P23" s="115"/>
      <c r="Q23" s="174"/>
      <c r="R23" s="115"/>
      <c r="S23" s="174"/>
      <c r="T23" s="115"/>
      <c r="U23" s="174"/>
      <c r="V23" s="115"/>
      <c r="W23" s="174"/>
      <c r="X23" s="115"/>
      <c r="Y23" s="174"/>
      <c r="Z23" s="175"/>
      <c r="AA23" s="314" t="str">
        <f t="shared" si="0"/>
        <v/>
      </c>
      <c r="AB23" s="301" t="str">
        <f t="shared" si="1"/>
        <v/>
      </c>
      <c r="AH23" s="583">
        <v>2004</v>
      </c>
      <c r="AI23" s="667" t="str">
        <f>IF(ISNUMBER(C23),'Cover Page'!$D$35/1000000*'4 classification'!C23/'FX rate'!$C9,"")</f>
        <v/>
      </c>
      <c r="AJ23" s="668" t="str">
        <f>IF(ISNUMBER(D23),'Cover Page'!$D$35/1000000*'4 classification'!D23/'FX rate'!$C9,"")</f>
        <v/>
      </c>
      <c r="AK23" s="901" t="str">
        <f>IF(ISNUMBER(E23),'Cover Page'!$D$35/1000000*'4 classification'!E23/'FX rate'!$C9,"")</f>
        <v/>
      </c>
      <c r="AL23" s="668" t="str">
        <f>IF(ISNUMBER(F23),'Cover Page'!$D$35/1000000*'4 classification'!F23/'FX rate'!$C9,"")</f>
        <v/>
      </c>
      <c r="AM23" s="901" t="str">
        <f>IF(ISNUMBER(G23),'Cover Page'!$D$35/1000000*'4 classification'!G23/'FX rate'!$C9,"")</f>
        <v/>
      </c>
      <c r="AN23" s="668" t="str">
        <f>IF(ISNUMBER(H23),'Cover Page'!$D$35/1000000*'4 classification'!H23/'FX rate'!$C9,"")</f>
        <v/>
      </c>
      <c r="AO23" s="901" t="str">
        <f>IF(ISNUMBER(I23),'Cover Page'!$D$35/1000000*'4 classification'!I23/'FX rate'!$C9,"")</f>
        <v/>
      </c>
      <c r="AP23" s="668" t="str">
        <f>IF(ISNUMBER(J23),'Cover Page'!$D$35/1000000*'4 classification'!J23/'FX rate'!$C9,"")</f>
        <v/>
      </c>
      <c r="AQ23" s="901" t="str">
        <f>IF(ISNUMBER(K23),'Cover Page'!$D$35/1000000*'4 classification'!K23/'FX rate'!$C9,"")</f>
        <v/>
      </c>
      <c r="AR23" s="668" t="str">
        <f>IF(ISNUMBER(L23),'Cover Page'!$D$35/1000000*'4 classification'!L23/'FX rate'!$C9,"")</f>
        <v/>
      </c>
      <c r="AS23" s="901" t="str">
        <f>IF(ISNUMBER(M23),'Cover Page'!$D$35/1000000*'4 classification'!M23/'FX rate'!$C9,"")</f>
        <v/>
      </c>
      <c r="AT23" s="668" t="str">
        <f>IF(ISNUMBER(N23),'Cover Page'!$D$35/1000000*'4 classification'!N23/'FX rate'!$C9,"")</f>
        <v/>
      </c>
      <c r="AU23" s="901" t="str">
        <f>IF(ISNUMBER(O23),'Cover Page'!$D$35/1000000*'4 classification'!O23/'FX rate'!$C9,"")</f>
        <v/>
      </c>
      <c r="AV23" s="668" t="str">
        <f>IF(ISNUMBER(P23),'Cover Page'!$D$35/1000000*'4 classification'!P23/'FX rate'!$C9,"")</f>
        <v/>
      </c>
      <c r="AW23" s="901" t="str">
        <f>IF(ISNUMBER(Q23),'Cover Page'!$D$35/1000000*'4 classification'!Q23/'FX rate'!$C9,"")</f>
        <v/>
      </c>
      <c r="AX23" s="896" t="str">
        <f>IF(ISNUMBER(R23),'Cover Page'!$D$35/1000000*'4 classification'!R23/'FX rate'!$C9,"")</f>
        <v/>
      </c>
      <c r="AY23" s="900" t="str">
        <f>IF(ISNUMBER(S23),'Cover Page'!$D$35/1000000*'4 classification'!S23/'FX rate'!$C9,"")</f>
        <v/>
      </c>
      <c r="AZ23" s="666" t="str">
        <f>IF(ISNUMBER(T23),'Cover Page'!$D$35/1000000*'4 classification'!T23/'FX rate'!$C9,"")</f>
        <v/>
      </c>
      <c r="BA23" s="900" t="str">
        <f>IF(ISNUMBER(U23),'Cover Page'!$D$35/1000000*'4 classification'!U23/'FX rate'!$C9,"")</f>
        <v/>
      </c>
      <c r="BB23" s="666" t="str">
        <f>IF(ISNUMBER(V23),'Cover Page'!$D$35/1000000*'4 classification'!V23/'FX rate'!$C9,"")</f>
        <v/>
      </c>
      <c r="BC23" s="900" t="str">
        <f>IF(ISNUMBER(W23),'Cover Page'!$D$35/1000000*'4 classification'!W23/'FX rate'!$C9,"")</f>
        <v/>
      </c>
      <c r="BD23" s="666" t="str">
        <f>IF(ISNUMBER(X23),'Cover Page'!$D$35/1000000*'4 classification'!X23/'FX rate'!$C9,"")</f>
        <v/>
      </c>
      <c r="BE23" s="900" t="str">
        <f>IF(ISNUMBER(Y23),'Cover Page'!$D$35/1000000*'4 classification'!Y23/'FX rate'!$C9,"")</f>
        <v/>
      </c>
      <c r="BF23" s="666" t="str">
        <f>IF(ISNUMBER(Z23),'Cover Page'!$D$35/1000000*'4 classification'!Z23/'FX rate'!$C9,"")</f>
        <v/>
      </c>
      <c r="BG23" s="895" t="str">
        <f>IF(ISNUMBER(AA23),'Cover Page'!$D$35/1000000*'4 classification'!AA23/'FX rate'!$C9,"")</f>
        <v/>
      </c>
      <c r="BH23" s="666" t="str">
        <f>IF(ISNUMBER(AB23),'Cover Page'!$D$35/1000000*'4 classification'!AB23/'FX rate'!$C9,"")</f>
        <v/>
      </c>
      <c r="BI23" s="517"/>
      <c r="BN23" s="655">
        <v>2004</v>
      </c>
      <c r="BO23" s="698" t="str">
        <f>IF(ISNUMBER(C23),'Cover Page'!$D$35/1000000*C23/'FX rate'!$C$25,"")</f>
        <v/>
      </c>
      <c r="BP23" s="699" t="str">
        <f>IF(ISNUMBER(D23),'Cover Page'!$D$35/1000000*D23/'FX rate'!$C$25,"")</f>
        <v/>
      </c>
      <c r="BQ23" s="884" t="str">
        <f>IF(ISNUMBER(E23),'Cover Page'!$D$35/1000000*E23/'FX rate'!$C$25,"")</f>
        <v/>
      </c>
      <c r="BR23" s="699" t="str">
        <f>IF(ISNUMBER(F23),'Cover Page'!$D$35/1000000*F23/'FX rate'!$C$25,"")</f>
        <v/>
      </c>
      <c r="BS23" s="884" t="str">
        <f>IF(ISNUMBER(G23),'Cover Page'!$D$35/1000000*G23/'FX rate'!$C$25,"")</f>
        <v/>
      </c>
      <c r="BT23" s="699" t="str">
        <f>IF(ISNUMBER(H23),'Cover Page'!$D$35/1000000*H23/'FX rate'!$C$25,"")</f>
        <v/>
      </c>
      <c r="BU23" s="884" t="str">
        <f>IF(ISNUMBER(I23),'Cover Page'!$D$35/1000000*I23/'FX rate'!$C$25,"")</f>
        <v/>
      </c>
      <c r="BV23" s="699" t="str">
        <f>IF(ISNUMBER(J23),'Cover Page'!$D$35/1000000*J23/'FX rate'!$C$25,"")</f>
        <v/>
      </c>
      <c r="BW23" s="884" t="str">
        <f>IF(ISNUMBER(K23),'Cover Page'!$D$35/1000000*K23/'FX rate'!$C$25,"")</f>
        <v/>
      </c>
      <c r="BX23" s="699" t="str">
        <f>IF(ISNUMBER(L23),'Cover Page'!$D$35/1000000*L23/'FX rate'!$C$25,"")</f>
        <v/>
      </c>
      <c r="BY23" s="884" t="str">
        <f>IF(ISNUMBER(M23),'Cover Page'!$D$35/1000000*M23/'FX rate'!$C$25,"")</f>
        <v/>
      </c>
      <c r="BZ23" s="699" t="str">
        <f>IF(ISNUMBER(N23),'Cover Page'!$D$35/1000000*N23/'FX rate'!$C$25,"")</f>
        <v/>
      </c>
      <c r="CA23" s="884" t="str">
        <f>IF(ISNUMBER(O23),'Cover Page'!$D$35/1000000*O23/'FX rate'!$C$25,"")</f>
        <v/>
      </c>
      <c r="CB23" s="699" t="str">
        <f>IF(ISNUMBER(P23),'Cover Page'!$D$35/1000000*P23/'FX rate'!$C$25,"")</f>
        <v/>
      </c>
      <c r="CC23" s="884" t="str">
        <f>IF(ISNUMBER(Q23),'Cover Page'!$D$35/1000000*Q23/'FX rate'!$C$25,"")</f>
        <v/>
      </c>
      <c r="CD23" s="885" t="str">
        <f>IF(ISNUMBER(R23),'Cover Page'!$D$35/1000000*R23/'FX rate'!$C$25,"")</f>
        <v/>
      </c>
      <c r="CE23" s="882" t="str">
        <f>IF(ISNUMBER(S23),'Cover Page'!$D$35/1000000*S23/'FX rate'!$C$25,"")</f>
        <v/>
      </c>
      <c r="CF23" s="697" t="str">
        <f>IF(ISNUMBER(T23),'Cover Page'!$D$35/1000000*T23/'FX rate'!$C$25,"")</f>
        <v/>
      </c>
      <c r="CG23" s="884" t="str">
        <f>IF(ISNUMBER(U23),'Cover Page'!$D$35/1000000*U23/'FX rate'!$C$25,"")</f>
        <v/>
      </c>
      <c r="CH23" s="885" t="str">
        <f>IF(ISNUMBER(V23),'Cover Page'!$D$35/1000000*V23/'FX rate'!$C$25,"")</f>
        <v/>
      </c>
      <c r="CI23" s="882" t="str">
        <f>IF(ISNUMBER(W23),'Cover Page'!$D$35/1000000*W23/'FX rate'!$C$25,"")</f>
        <v/>
      </c>
      <c r="CJ23" s="697" t="str">
        <f>IF(ISNUMBER(X23),'Cover Page'!$D$35/1000000*X23/'FX rate'!$C$25,"")</f>
        <v/>
      </c>
      <c r="CK23" s="884" t="str">
        <f>IF(ISNUMBER(Y23),'Cover Page'!$D$35/1000000*Y23/'FX rate'!$C$25,"")</f>
        <v/>
      </c>
      <c r="CL23" s="885" t="str">
        <f>IF(ISNUMBER(Z23),'Cover Page'!$D$35/1000000*Z23/'FX rate'!$C$25,"")</f>
        <v/>
      </c>
      <c r="CM23" s="882" t="str">
        <f>IF(ISNUMBER(AA23),'Cover Page'!$D$35/1000000*AA23/'FX rate'!$C$25,"")</f>
        <v/>
      </c>
      <c r="CN23" s="697" t="str">
        <f>IF(ISNUMBER(AB23),'Cover Page'!$D$35/1000000*AB23/'FX rate'!$C$25,"")</f>
        <v/>
      </c>
      <c r="CO23" s="590"/>
      <c r="CP23" s="590"/>
      <c r="CQ23" s="590"/>
      <c r="CR23" s="590"/>
      <c r="CS23" s="590"/>
    </row>
    <row r="24" spans="1:97" s="2" customFormat="1" ht="14.25" x14ac:dyDescent="0.2">
      <c r="A24" s="864"/>
      <c r="B24" s="76">
        <v>2005</v>
      </c>
      <c r="C24" s="173"/>
      <c r="D24" s="115"/>
      <c r="E24" s="174"/>
      <c r="F24" s="115"/>
      <c r="G24" s="174"/>
      <c r="H24" s="115"/>
      <c r="I24" s="174"/>
      <c r="J24" s="115"/>
      <c r="K24" s="174"/>
      <c r="L24" s="115"/>
      <c r="M24" s="174"/>
      <c r="N24" s="115"/>
      <c r="O24" s="174"/>
      <c r="P24" s="115"/>
      <c r="Q24" s="174"/>
      <c r="R24" s="115"/>
      <c r="S24" s="174"/>
      <c r="T24" s="115"/>
      <c r="U24" s="174"/>
      <c r="V24" s="115"/>
      <c r="W24" s="174"/>
      <c r="X24" s="115"/>
      <c r="Y24" s="174"/>
      <c r="Z24" s="175"/>
      <c r="AA24" s="314" t="str">
        <f t="shared" si="0"/>
        <v/>
      </c>
      <c r="AB24" s="301" t="str">
        <f t="shared" si="1"/>
        <v/>
      </c>
      <c r="AH24" s="583">
        <v>2005</v>
      </c>
      <c r="AI24" s="667" t="str">
        <f>IF(ISNUMBER(C24),'Cover Page'!$D$35/1000000*'4 classification'!C24/'FX rate'!$C10,"")</f>
        <v/>
      </c>
      <c r="AJ24" s="668" t="str">
        <f>IF(ISNUMBER(D24),'Cover Page'!$D$35/1000000*'4 classification'!D24/'FX rate'!$C10,"")</f>
        <v/>
      </c>
      <c r="AK24" s="901" t="str">
        <f>IF(ISNUMBER(E24),'Cover Page'!$D$35/1000000*'4 classification'!E24/'FX rate'!$C10,"")</f>
        <v/>
      </c>
      <c r="AL24" s="668" t="str">
        <f>IF(ISNUMBER(F24),'Cover Page'!$D$35/1000000*'4 classification'!F24/'FX rate'!$C10,"")</f>
        <v/>
      </c>
      <c r="AM24" s="901" t="str">
        <f>IF(ISNUMBER(G24),'Cover Page'!$D$35/1000000*'4 classification'!G24/'FX rate'!$C10,"")</f>
        <v/>
      </c>
      <c r="AN24" s="668" t="str">
        <f>IF(ISNUMBER(H24),'Cover Page'!$D$35/1000000*'4 classification'!H24/'FX rate'!$C10,"")</f>
        <v/>
      </c>
      <c r="AO24" s="901" t="str">
        <f>IF(ISNUMBER(I24),'Cover Page'!$D$35/1000000*'4 classification'!I24/'FX rate'!$C10,"")</f>
        <v/>
      </c>
      <c r="AP24" s="668" t="str">
        <f>IF(ISNUMBER(J24),'Cover Page'!$D$35/1000000*'4 classification'!J24/'FX rate'!$C10,"")</f>
        <v/>
      </c>
      <c r="AQ24" s="901" t="str">
        <f>IF(ISNUMBER(K24),'Cover Page'!$D$35/1000000*'4 classification'!K24/'FX rate'!$C10,"")</f>
        <v/>
      </c>
      <c r="AR24" s="668" t="str">
        <f>IF(ISNUMBER(L24),'Cover Page'!$D$35/1000000*'4 classification'!L24/'FX rate'!$C10,"")</f>
        <v/>
      </c>
      <c r="AS24" s="901" t="str">
        <f>IF(ISNUMBER(M24),'Cover Page'!$D$35/1000000*'4 classification'!M24/'FX rate'!$C10,"")</f>
        <v/>
      </c>
      <c r="AT24" s="668" t="str">
        <f>IF(ISNUMBER(N24),'Cover Page'!$D$35/1000000*'4 classification'!N24/'FX rate'!$C10,"")</f>
        <v/>
      </c>
      <c r="AU24" s="901" t="str">
        <f>IF(ISNUMBER(O24),'Cover Page'!$D$35/1000000*'4 classification'!O24/'FX rate'!$C10,"")</f>
        <v/>
      </c>
      <c r="AV24" s="668" t="str">
        <f>IF(ISNUMBER(P24),'Cover Page'!$D$35/1000000*'4 classification'!P24/'FX rate'!$C10,"")</f>
        <v/>
      </c>
      <c r="AW24" s="901" t="str">
        <f>IF(ISNUMBER(Q24),'Cover Page'!$D$35/1000000*'4 classification'!Q24/'FX rate'!$C10,"")</f>
        <v/>
      </c>
      <c r="AX24" s="896" t="str">
        <f>IF(ISNUMBER(R24),'Cover Page'!$D$35/1000000*'4 classification'!R24/'FX rate'!$C10,"")</f>
        <v/>
      </c>
      <c r="AY24" s="900" t="str">
        <f>IF(ISNUMBER(S24),'Cover Page'!$D$35/1000000*'4 classification'!S24/'FX rate'!$C10,"")</f>
        <v/>
      </c>
      <c r="AZ24" s="666" t="str">
        <f>IF(ISNUMBER(T24),'Cover Page'!$D$35/1000000*'4 classification'!T24/'FX rate'!$C10,"")</f>
        <v/>
      </c>
      <c r="BA24" s="900" t="str">
        <f>IF(ISNUMBER(U24),'Cover Page'!$D$35/1000000*'4 classification'!U24/'FX rate'!$C10,"")</f>
        <v/>
      </c>
      <c r="BB24" s="666" t="str">
        <f>IF(ISNUMBER(V24),'Cover Page'!$D$35/1000000*'4 classification'!V24/'FX rate'!$C10,"")</f>
        <v/>
      </c>
      <c r="BC24" s="900" t="str">
        <f>IF(ISNUMBER(W24),'Cover Page'!$D$35/1000000*'4 classification'!W24/'FX rate'!$C10,"")</f>
        <v/>
      </c>
      <c r="BD24" s="666" t="str">
        <f>IF(ISNUMBER(X24),'Cover Page'!$D$35/1000000*'4 classification'!X24/'FX rate'!$C10,"")</f>
        <v/>
      </c>
      <c r="BE24" s="900" t="str">
        <f>IF(ISNUMBER(Y24),'Cover Page'!$D$35/1000000*'4 classification'!Y24/'FX rate'!$C10,"")</f>
        <v/>
      </c>
      <c r="BF24" s="666" t="str">
        <f>IF(ISNUMBER(Z24),'Cover Page'!$D$35/1000000*'4 classification'!Z24/'FX rate'!$C10,"")</f>
        <v/>
      </c>
      <c r="BG24" s="895" t="str">
        <f>IF(ISNUMBER(AA24),'Cover Page'!$D$35/1000000*'4 classification'!AA24/'FX rate'!$C10,"")</f>
        <v/>
      </c>
      <c r="BH24" s="666" t="str">
        <f>IF(ISNUMBER(AB24),'Cover Page'!$D$35/1000000*'4 classification'!AB24/'FX rate'!$C10,"")</f>
        <v/>
      </c>
      <c r="BI24" s="517"/>
      <c r="BN24" s="655">
        <v>2005</v>
      </c>
      <c r="BO24" s="698" t="str">
        <f>IF(ISNUMBER(C24),'Cover Page'!$D$35/1000000*C24/'FX rate'!$C$25,"")</f>
        <v/>
      </c>
      <c r="BP24" s="699" t="str">
        <f>IF(ISNUMBER(D24),'Cover Page'!$D$35/1000000*D24/'FX rate'!$C$25,"")</f>
        <v/>
      </c>
      <c r="BQ24" s="884" t="str">
        <f>IF(ISNUMBER(E24),'Cover Page'!$D$35/1000000*E24/'FX rate'!$C$25,"")</f>
        <v/>
      </c>
      <c r="BR24" s="699" t="str">
        <f>IF(ISNUMBER(F24),'Cover Page'!$D$35/1000000*F24/'FX rate'!$C$25,"")</f>
        <v/>
      </c>
      <c r="BS24" s="884" t="str">
        <f>IF(ISNUMBER(G24),'Cover Page'!$D$35/1000000*G24/'FX rate'!$C$25,"")</f>
        <v/>
      </c>
      <c r="BT24" s="699" t="str">
        <f>IF(ISNUMBER(H24),'Cover Page'!$D$35/1000000*H24/'FX rate'!$C$25,"")</f>
        <v/>
      </c>
      <c r="BU24" s="884" t="str">
        <f>IF(ISNUMBER(I24),'Cover Page'!$D$35/1000000*I24/'FX rate'!$C$25,"")</f>
        <v/>
      </c>
      <c r="BV24" s="699" t="str">
        <f>IF(ISNUMBER(J24),'Cover Page'!$D$35/1000000*J24/'FX rate'!$C$25,"")</f>
        <v/>
      </c>
      <c r="BW24" s="884" t="str">
        <f>IF(ISNUMBER(K24),'Cover Page'!$D$35/1000000*K24/'FX rate'!$C$25,"")</f>
        <v/>
      </c>
      <c r="BX24" s="699" t="str">
        <f>IF(ISNUMBER(L24),'Cover Page'!$D$35/1000000*L24/'FX rate'!$C$25,"")</f>
        <v/>
      </c>
      <c r="BY24" s="884" t="str">
        <f>IF(ISNUMBER(M24),'Cover Page'!$D$35/1000000*M24/'FX rate'!$C$25,"")</f>
        <v/>
      </c>
      <c r="BZ24" s="699" t="str">
        <f>IF(ISNUMBER(N24),'Cover Page'!$D$35/1000000*N24/'FX rate'!$C$25,"")</f>
        <v/>
      </c>
      <c r="CA24" s="884" t="str">
        <f>IF(ISNUMBER(O24),'Cover Page'!$D$35/1000000*O24/'FX rate'!$C$25,"")</f>
        <v/>
      </c>
      <c r="CB24" s="699" t="str">
        <f>IF(ISNUMBER(P24),'Cover Page'!$D$35/1000000*P24/'FX rate'!$C$25,"")</f>
        <v/>
      </c>
      <c r="CC24" s="884" t="str">
        <f>IF(ISNUMBER(Q24),'Cover Page'!$D$35/1000000*Q24/'FX rate'!$C$25,"")</f>
        <v/>
      </c>
      <c r="CD24" s="885" t="str">
        <f>IF(ISNUMBER(R24),'Cover Page'!$D$35/1000000*R24/'FX rate'!$C$25,"")</f>
        <v/>
      </c>
      <c r="CE24" s="882" t="str">
        <f>IF(ISNUMBER(S24),'Cover Page'!$D$35/1000000*S24/'FX rate'!$C$25,"")</f>
        <v/>
      </c>
      <c r="CF24" s="697" t="str">
        <f>IF(ISNUMBER(T24),'Cover Page'!$D$35/1000000*T24/'FX rate'!$C$25,"")</f>
        <v/>
      </c>
      <c r="CG24" s="884" t="str">
        <f>IF(ISNUMBER(U24),'Cover Page'!$D$35/1000000*U24/'FX rate'!$C$25,"")</f>
        <v/>
      </c>
      <c r="CH24" s="885" t="str">
        <f>IF(ISNUMBER(V24),'Cover Page'!$D$35/1000000*V24/'FX rate'!$C$25,"")</f>
        <v/>
      </c>
      <c r="CI24" s="882" t="str">
        <f>IF(ISNUMBER(W24),'Cover Page'!$D$35/1000000*W24/'FX rate'!$C$25,"")</f>
        <v/>
      </c>
      <c r="CJ24" s="697" t="str">
        <f>IF(ISNUMBER(X24),'Cover Page'!$D$35/1000000*X24/'FX rate'!$C$25,"")</f>
        <v/>
      </c>
      <c r="CK24" s="884" t="str">
        <f>IF(ISNUMBER(Y24),'Cover Page'!$D$35/1000000*Y24/'FX rate'!$C$25,"")</f>
        <v/>
      </c>
      <c r="CL24" s="885" t="str">
        <f>IF(ISNUMBER(Z24),'Cover Page'!$D$35/1000000*Z24/'FX rate'!$C$25,"")</f>
        <v/>
      </c>
      <c r="CM24" s="882" t="str">
        <f>IF(ISNUMBER(AA24),'Cover Page'!$D$35/1000000*AA24/'FX rate'!$C$25,"")</f>
        <v/>
      </c>
      <c r="CN24" s="697" t="str">
        <f>IF(ISNUMBER(AB24),'Cover Page'!$D$35/1000000*AB24/'FX rate'!$C$25,"")</f>
        <v/>
      </c>
      <c r="CO24" s="590"/>
      <c r="CP24" s="590"/>
      <c r="CQ24" s="590"/>
      <c r="CR24" s="590"/>
      <c r="CS24" s="590"/>
    </row>
    <row r="25" spans="1:97" s="2" customFormat="1" ht="14.25" x14ac:dyDescent="0.2">
      <c r="A25" s="864"/>
      <c r="B25" s="76">
        <v>2006</v>
      </c>
      <c r="C25" s="173"/>
      <c r="D25" s="115"/>
      <c r="E25" s="174"/>
      <c r="F25" s="115"/>
      <c r="G25" s="174"/>
      <c r="H25" s="115"/>
      <c r="I25" s="174"/>
      <c r="J25" s="115"/>
      <c r="K25" s="174"/>
      <c r="L25" s="115"/>
      <c r="M25" s="174"/>
      <c r="N25" s="115"/>
      <c r="O25" s="174"/>
      <c r="P25" s="115"/>
      <c r="Q25" s="174"/>
      <c r="R25" s="115"/>
      <c r="S25" s="174"/>
      <c r="T25" s="115"/>
      <c r="U25" s="174"/>
      <c r="V25" s="115"/>
      <c r="W25" s="174"/>
      <c r="X25" s="115"/>
      <c r="Y25" s="174"/>
      <c r="Z25" s="175"/>
      <c r="AA25" s="314" t="str">
        <f t="shared" si="0"/>
        <v/>
      </c>
      <c r="AB25" s="301" t="str">
        <f t="shared" si="1"/>
        <v/>
      </c>
      <c r="AH25" s="583">
        <v>2006</v>
      </c>
      <c r="AI25" s="667" t="str">
        <f>IF(ISNUMBER(C25),'Cover Page'!$D$35/1000000*'4 classification'!C25/'FX rate'!$C11,"")</f>
        <v/>
      </c>
      <c r="AJ25" s="668" t="str">
        <f>IF(ISNUMBER(D25),'Cover Page'!$D$35/1000000*'4 classification'!D25/'FX rate'!$C11,"")</f>
        <v/>
      </c>
      <c r="AK25" s="901" t="str">
        <f>IF(ISNUMBER(E25),'Cover Page'!$D$35/1000000*'4 classification'!E25/'FX rate'!$C11,"")</f>
        <v/>
      </c>
      <c r="AL25" s="668" t="str">
        <f>IF(ISNUMBER(F25),'Cover Page'!$D$35/1000000*'4 classification'!F25/'FX rate'!$C11,"")</f>
        <v/>
      </c>
      <c r="AM25" s="901" t="str">
        <f>IF(ISNUMBER(G25),'Cover Page'!$D$35/1000000*'4 classification'!G25/'FX rate'!$C11,"")</f>
        <v/>
      </c>
      <c r="AN25" s="668" t="str">
        <f>IF(ISNUMBER(H25),'Cover Page'!$D$35/1000000*'4 classification'!H25/'FX rate'!$C11,"")</f>
        <v/>
      </c>
      <c r="AO25" s="901" t="str">
        <f>IF(ISNUMBER(I25),'Cover Page'!$D$35/1000000*'4 classification'!I25/'FX rate'!$C11,"")</f>
        <v/>
      </c>
      <c r="AP25" s="668" t="str">
        <f>IF(ISNUMBER(J25),'Cover Page'!$D$35/1000000*'4 classification'!J25/'FX rate'!$C11,"")</f>
        <v/>
      </c>
      <c r="AQ25" s="901" t="str">
        <f>IF(ISNUMBER(K25),'Cover Page'!$D$35/1000000*'4 classification'!K25/'FX rate'!$C11,"")</f>
        <v/>
      </c>
      <c r="AR25" s="668" t="str">
        <f>IF(ISNUMBER(L25),'Cover Page'!$D$35/1000000*'4 classification'!L25/'FX rate'!$C11,"")</f>
        <v/>
      </c>
      <c r="AS25" s="901" t="str">
        <f>IF(ISNUMBER(M25),'Cover Page'!$D$35/1000000*'4 classification'!M25/'FX rate'!$C11,"")</f>
        <v/>
      </c>
      <c r="AT25" s="668" t="str">
        <f>IF(ISNUMBER(N25),'Cover Page'!$D$35/1000000*'4 classification'!N25/'FX rate'!$C11,"")</f>
        <v/>
      </c>
      <c r="AU25" s="901" t="str">
        <f>IF(ISNUMBER(O25),'Cover Page'!$D$35/1000000*'4 classification'!O25/'FX rate'!$C11,"")</f>
        <v/>
      </c>
      <c r="AV25" s="668" t="str">
        <f>IF(ISNUMBER(P25),'Cover Page'!$D$35/1000000*'4 classification'!P25/'FX rate'!$C11,"")</f>
        <v/>
      </c>
      <c r="AW25" s="901" t="str">
        <f>IF(ISNUMBER(Q25),'Cover Page'!$D$35/1000000*'4 classification'!Q25/'FX rate'!$C11,"")</f>
        <v/>
      </c>
      <c r="AX25" s="896" t="str">
        <f>IF(ISNUMBER(R25),'Cover Page'!$D$35/1000000*'4 classification'!R25/'FX rate'!$C11,"")</f>
        <v/>
      </c>
      <c r="AY25" s="900" t="str">
        <f>IF(ISNUMBER(S25),'Cover Page'!$D$35/1000000*'4 classification'!S25/'FX rate'!$C11,"")</f>
        <v/>
      </c>
      <c r="AZ25" s="666" t="str">
        <f>IF(ISNUMBER(T25),'Cover Page'!$D$35/1000000*'4 classification'!T25/'FX rate'!$C11,"")</f>
        <v/>
      </c>
      <c r="BA25" s="900" t="str">
        <f>IF(ISNUMBER(U25),'Cover Page'!$D$35/1000000*'4 classification'!U25/'FX rate'!$C11,"")</f>
        <v/>
      </c>
      <c r="BB25" s="666" t="str">
        <f>IF(ISNUMBER(V25),'Cover Page'!$D$35/1000000*'4 classification'!V25/'FX rate'!$C11,"")</f>
        <v/>
      </c>
      <c r="BC25" s="900" t="str">
        <f>IF(ISNUMBER(W25),'Cover Page'!$D$35/1000000*'4 classification'!W25/'FX rate'!$C11,"")</f>
        <v/>
      </c>
      <c r="BD25" s="666" t="str">
        <f>IF(ISNUMBER(X25),'Cover Page'!$D$35/1000000*'4 classification'!X25/'FX rate'!$C11,"")</f>
        <v/>
      </c>
      <c r="BE25" s="900" t="str">
        <f>IF(ISNUMBER(Y25),'Cover Page'!$D$35/1000000*'4 classification'!Y25/'FX rate'!$C11,"")</f>
        <v/>
      </c>
      <c r="BF25" s="666" t="str">
        <f>IF(ISNUMBER(Z25),'Cover Page'!$D$35/1000000*'4 classification'!Z25/'FX rate'!$C11,"")</f>
        <v/>
      </c>
      <c r="BG25" s="895" t="str">
        <f>IF(ISNUMBER(AA25),'Cover Page'!$D$35/1000000*'4 classification'!AA25/'FX rate'!$C11,"")</f>
        <v/>
      </c>
      <c r="BH25" s="666" t="str">
        <f>IF(ISNUMBER(AB25),'Cover Page'!$D$35/1000000*'4 classification'!AB25/'FX rate'!$C11,"")</f>
        <v/>
      </c>
      <c r="BI25" s="517"/>
      <c r="BN25" s="655">
        <v>2006</v>
      </c>
      <c r="BO25" s="698" t="str">
        <f>IF(ISNUMBER(C25),'Cover Page'!$D$35/1000000*C25/'FX rate'!$C$25,"")</f>
        <v/>
      </c>
      <c r="BP25" s="699" t="str">
        <f>IF(ISNUMBER(D25),'Cover Page'!$D$35/1000000*D25/'FX rate'!$C$25,"")</f>
        <v/>
      </c>
      <c r="BQ25" s="884" t="str">
        <f>IF(ISNUMBER(E25),'Cover Page'!$D$35/1000000*E25/'FX rate'!$C$25,"")</f>
        <v/>
      </c>
      <c r="BR25" s="699" t="str">
        <f>IF(ISNUMBER(F25),'Cover Page'!$D$35/1000000*F25/'FX rate'!$C$25,"")</f>
        <v/>
      </c>
      <c r="BS25" s="884" t="str">
        <f>IF(ISNUMBER(G25),'Cover Page'!$D$35/1000000*G25/'FX rate'!$C$25,"")</f>
        <v/>
      </c>
      <c r="BT25" s="699" t="str">
        <f>IF(ISNUMBER(H25),'Cover Page'!$D$35/1000000*H25/'FX rate'!$C$25,"")</f>
        <v/>
      </c>
      <c r="BU25" s="884" t="str">
        <f>IF(ISNUMBER(I25),'Cover Page'!$D$35/1000000*I25/'FX rate'!$C$25,"")</f>
        <v/>
      </c>
      <c r="BV25" s="699" t="str">
        <f>IF(ISNUMBER(J25),'Cover Page'!$D$35/1000000*J25/'FX rate'!$C$25,"")</f>
        <v/>
      </c>
      <c r="BW25" s="884" t="str">
        <f>IF(ISNUMBER(K25),'Cover Page'!$D$35/1000000*K25/'FX rate'!$C$25,"")</f>
        <v/>
      </c>
      <c r="BX25" s="699" t="str">
        <f>IF(ISNUMBER(L25),'Cover Page'!$D$35/1000000*L25/'FX rate'!$C$25,"")</f>
        <v/>
      </c>
      <c r="BY25" s="884" t="str">
        <f>IF(ISNUMBER(M25),'Cover Page'!$D$35/1000000*M25/'FX rate'!$C$25,"")</f>
        <v/>
      </c>
      <c r="BZ25" s="699" t="str">
        <f>IF(ISNUMBER(N25),'Cover Page'!$D$35/1000000*N25/'FX rate'!$C$25,"")</f>
        <v/>
      </c>
      <c r="CA25" s="884" t="str">
        <f>IF(ISNUMBER(O25),'Cover Page'!$D$35/1000000*O25/'FX rate'!$C$25,"")</f>
        <v/>
      </c>
      <c r="CB25" s="699" t="str">
        <f>IF(ISNUMBER(P25),'Cover Page'!$D$35/1000000*P25/'FX rate'!$C$25,"")</f>
        <v/>
      </c>
      <c r="CC25" s="884" t="str">
        <f>IF(ISNUMBER(Q25),'Cover Page'!$D$35/1000000*Q25/'FX rate'!$C$25,"")</f>
        <v/>
      </c>
      <c r="CD25" s="885" t="str">
        <f>IF(ISNUMBER(R25),'Cover Page'!$D$35/1000000*R25/'FX rate'!$C$25,"")</f>
        <v/>
      </c>
      <c r="CE25" s="882" t="str">
        <f>IF(ISNUMBER(S25),'Cover Page'!$D$35/1000000*S25/'FX rate'!$C$25,"")</f>
        <v/>
      </c>
      <c r="CF25" s="697" t="str">
        <f>IF(ISNUMBER(T25),'Cover Page'!$D$35/1000000*T25/'FX rate'!$C$25,"")</f>
        <v/>
      </c>
      <c r="CG25" s="884" t="str">
        <f>IF(ISNUMBER(U25),'Cover Page'!$D$35/1000000*U25/'FX rate'!$C$25,"")</f>
        <v/>
      </c>
      <c r="CH25" s="885" t="str">
        <f>IF(ISNUMBER(V25),'Cover Page'!$D$35/1000000*V25/'FX rate'!$C$25,"")</f>
        <v/>
      </c>
      <c r="CI25" s="882" t="str">
        <f>IF(ISNUMBER(W25),'Cover Page'!$D$35/1000000*W25/'FX rate'!$C$25,"")</f>
        <v/>
      </c>
      <c r="CJ25" s="697" t="str">
        <f>IF(ISNUMBER(X25),'Cover Page'!$D$35/1000000*X25/'FX rate'!$C$25,"")</f>
        <v/>
      </c>
      <c r="CK25" s="884" t="str">
        <f>IF(ISNUMBER(Y25),'Cover Page'!$D$35/1000000*Y25/'FX rate'!$C$25,"")</f>
        <v/>
      </c>
      <c r="CL25" s="885" t="str">
        <f>IF(ISNUMBER(Z25),'Cover Page'!$D$35/1000000*Z25/'FX rate'!$C$25,"")</f>
        <v/>
      </c>
      <c r="CM25" s="882" t="str">
        <f>IF(ISNUMBER(AA25),'Cover Page'!$D$35/1000000*AA25/'FX rate'!$C$25,"")</f>
        <v/>
      </c>
      <c r="CN25" s="697" t="str">
        <f>IF(ISNUMBER(AB25),'Cover Page'!$D$35/1000000*AB25/'FX rate'!$C$25,"")</f>
        <v/>
      </c>
      <c r="CO25" s="590"/>
      <c r="CP25" s="590"/>
      <c r="CQ25" s="590"/>
      <c r="CR25" s="590"/>
      <c r="CS25" s="590"/>
    </row>
    <row r="26" spans="1:97" s="2" customFormat="1" ht="14.25" x14ac:dyDescent="0.2">
      <c r="A26" s="864"/>
      <c r="B26" s="76">
        <v>2007</v>
      </c>
      <c r="C26" s="173"/>
      <c r="D26" s="115"/>
      <c r="E26" s="174"/>
      <c r="F26" s="115"/>
      <c r="G26" s="174"/>
      <c r="H26" s="115"/>
      <c r="I26" s="174"/>
      <c r="J26" s="115"/>
      <c r="K26" s="174"/>
      <c r="L26" s="115"/>
      <c r="M26" s="174"/>
      <c r="N26" s="115"/>
      <c r="O26" s="174"/>
      <c r="P26" s="115"/>
      <c r="Q26" s="174"/>
      <c r="R26" s="115"/>
      <c r="S26" s="174"/>
      <c r="T26" s="115"/>
      <c r="U26" s="174"/>
      <c r="V26" s="115"/>
      <c r="W26" s="174"/>
      <c r="X26" s="115"/>
      <c r="Y26" s="174"/>
      <c r="Z26" s="175"/>
      <c r="AA26" s="314" t="str">
        <f t="shared" si="0"/>
        <v/>
      </c>
      <c r="AB26" s="301" t="str">
        <f t="shared" si="1"/>
        <v/>
      </c>
      <c r="AH26" s="583">
        <v>2007</v>
      </c>
      <c r="AI26" s="667" t="str">
        <f>IF(ISNUMBER(C26),'Cover Page'!$D$35/1000000*'4 classification'!C26/'FX rate'!$C12,"")</f>
        <v/>
      </c>
      <c r="AJ26" s="668" t="str">
        <f>IF(ISNUMBER(D26),'Cover Page'!$D$35/1000000*'4 classification'!D26/'FX rate'!$C12,"")</f>
        <v/>
      </c>
      <c r="AK26" s="901" t="str">
        <f>IF(ISNUMBER(E26),'Cover Page'!$D$35/1000000*'4 classification'!E26/'FX rate'!$C12,"")</f>
        <v/>
      </c>
      <c r="AL26" s="668" t="str">
        <f>IF(ISNUMBER(F26),'Cover Page'!$D$35/1000000*'4 classification'!F26/'FX rate'!$C12,"")</f>
        <v/>
      </c>
      <c r="AM26" s="901" t="str">
        <f>IF(ISNUMBER(G26),'Cover Page'!$D$35/1000000*'4 classification'!G26/'FX rate'!$C12,"")</f>
        <v/>
      </c>
      <c r="AN26" s="668" t="str">
        <f>IF(ISNUMBER(H26),'Cover Page'!$D$35/1000000*'4 classification'!H26/'FX rate'!$C12,"")</f>
        <v/>
      </c>
      <c r="AO26" s="901" t="str">
        <f>IF(ISNUMBER(I26),'Cover Page'!$D$35/1000000*'4 classification'!I26/'FX rate'!$C12,"")</f>
        <v/>
      </c>
      <c r="AP26" s="668" t="str">
        <f>IF(ISNUMBER(J26),'Cover Page'!$D$35/1000000*'4 classification'!J26/'FX rate'!$C12,"")</f>
        <v/>
      </c>
      <c r="AQ26" s="901" t="str">
        <f>IF(ISNUMBER(K26),'Cover Page'!$D$35/1000000*'4 classification'!K26/'FX rate'!$C12,"")</f>
        <v/>
      </c>
      <c r="AR26" s="668" t="str">
        <f>IF(ISNUMBER(L26),'Cover Page'!$D$35/1000000*'4 classification'!L26/'FX rate'!$C12,"")</f>
        <v/>
      </c>
      <c r="AS26" s="901" t="str">
        <f>IF(ISNUMBER(M26),'Cover Page'!$D$35/1000000*'4 classification'!M26/'FX rate'!$C12,"")</f>
        <v/>
      </c>
      <c r="AT26" s="668" t="str">
        <f>IF(ISNUMBER(N26),'Cover Page'!$D$35/1000000*'4 classification'!N26/'FX rate'!$C12,"")</f>
        <v/>
      </c>
      <c r="AU26" s="901" t="str">
        <f>IF(ISNUMBER(O26),'Cover Page'!$D$35/1000000*'4 classification'!O26/'FX rate'!$C12,"")</f>
        <v/>
      </c>
      <c r="AV26" s="668" t="str">
        <f>IF(ISNUMBER(P26),'Cover Page'!$D$35/1000000*'4 classification'!P26/'FX rate'!$C12,"")</f>
        <v/>
      </c>
      <c r="AW26" s="901" t="str">
        <f>IF(ISNUMBER(Q26),'Cover Page'!$D$35/1000000*'4 classification'!Q26/'FX rate'!$C12,"")</f>
        <v/>
      </c>
      <c r="AX26" s="896" t="str">
        <f>IF(ISNUMBER(R26),'Cover Page'!$D$35/1000000*'4 classification'!R26/'FX rate'!$C12,"")</f>
        <v/>
      </c>
      <c r="AY26" s="900" t="str">
        <f>IF(ISNUMBER(S26),'Cover Page'!$D$35/1000000*'4 classification'!S26/'FX rate'!$C12,"")</f>
        <v/>
      </c>
      <c r="AZ26" s="666" t="str">
        <f>IF(ISNUMBER(T26),'Cover Page'!$D$35/1000000*'4 classification'!T26/'FX rate'!$C12,"")</f>
        <v/>
      </c>
      <c r="BA26" s="900" t="str">
        <f>IF(ISNUMBER(U26),'Cover Page'!$D$35/1000000*'4 classification'!U26/'FX rate'!$C12,"")</f>
        <v/>
      </c>
      <c r="BB26" s="666" t="str">
        <f>IF(ISNUMBER(V26),'Cover Page'!$D$35/1000000*'4 classification'!V26/'FX rate'!$C12,"")</f>
        <v/>
      </c>
      <c r="BC26" s="900" t="str">
        <f>IF(ISNUMBER(W26),'Cover Page'!$D$35/1000000*'4 classification'!W26/'FX rate'!$C12,"")</f>
        <v/>
      </c>
      <c r="BD26" s="666" t="str">
        <f>IF(ISNUMBER(X26),'Cover Page'!$D$35/1000000*'4 classification'!X26/'FX rate'!$C12,"")</f>
        <v/>
      </c>
      <c r="BE26" s="900" t="str">
        <f>IF(ISNUMBER(Y26),'Cover Page'!$D$35/1000000*'4 classification'!Y26/'FX rate'!$C12,"")</f>
        <v/>
      </c>
      <c r="BF26" s="666" t="str">
        <f>IF(ISNUMBER(Z26),'Cover Page'!$D$35/1000000*'4 classification'!Z26/'FX rate'!$C12,"")</f>
        <v/>
      </c>
      <c r="BG26" s="895" t="str">
        <f>IF(ISNUMBER(AA26),'Cover Page'!$D$35/1000000*'4 classification'!AA26/'FX rate'!$C12,"")</f>
        <v/>
      </c>
      <c r="BH26" s="666" t="str">
        <f>IF(ISNUMBER(AB26),'Cover Page'!$D$35/1000000*'4 classification'!AB26/'FX rate'!$C12,"")</f>
        <v/>
      </c>
      <c r="BI26" s="517"/>
      <c r="BN26" s="655">
        <v>2007</v>
      </c>
      <c r="BO26" s="698" t="str">
        <f>IF(ISNUMBER(C26),'Cover Page'!$D$35/1000000*C26/'FX rate'!$C$25,"")</f>
        <v/>
      </c>
      <c r="BP26" s="699" t="str">
        <f>IF(ISNUMBER(D26),'Cover Page'!$D$35/1000000*D26/'FX rate'!$C$25,"")</f>
        <v/>
      </c>
      <c r="BQ26" s="884" t="str">
        <f>IF(ISNUMBER(E26),'Cover Page'!$D$35/1000000*E26/'FX rate'!$C$25,"")</f>
        <v/>
      </c>
      <c r="BR26" s="699" t="str">
        <f>IF(ISNUMBER(F26),'Cover Page'!$D$35/1000000*F26/'FX rate'!$C$25,"")</f>
        <v/>
      </c>
      <c r="BS26" s="884" t="str">
        <f>IF(ISNUMBER(G26),'Cover Page'!$D$35/1000000*G26/'FX rate'!$C$25,"")</f>
        <v/>
      </c>
      <c r="BT26" s="699" t="str">
        <f>IF(ISNUMBER(H26),'Cover Page'!$D$35/1000000*H26/'FX rate'!$C$25,"")</f>
        <v/>
      </c>
      <c r="BU26" s="884" t="str">
        <f>IF(ISNUMBER(I26),'Cover Page'!$D$35/1000000*I26/'FX rate'!$C$25,"")</f>
        <v/>
      </c>
      <c r="BV26" s="699" t="str">
        <f>IF(ISNUMBER(J26),'Cover Page'!$D$35/1000000*J26/'FX rate'!$C$25,"")</f>
        <v/>
      </c>
      <c r="BW26" s="884" t="str">
        <f>IF(ISNUMBER(K26),'Cover Page'!$D$35/1000000*K26/'FX rate'!$C$25,"")</f>
        <v/>
      </c>
      <c r="BX26" s="699" t="str">
        <f>IF(ISNUMBER(L26),'Cover Page'!$D$35/1000000*L26/'FX rate'!$C$25,"")</f>
        <v/>
      </c>
      <c r="BY26" s="884" t="str">
        <f>IF(ISNUMBER(M26),'Cover Page'!$D$35/1000000*M26/'FX rate'!$C$25,"")</f>
        <v/>
      </c>
      <c r="BZ26" s="699" t="str">
        <f>IF(ISNUMBER(N26),'Cover Page'!$D$35/1000000*N26/'FX rate'!$C$25,"")</f>
        <v/>
      </c>
      <c r="CA26" s="884" t="str">
        <f>IF(ISNUMBER(O26),'Cover Page'!$D$35/1000000*O26/'FX rate'!$C$25,"")</f>
        <v/>
      </c>
      <c r="CB26" s="699" t="str">
        <f>IF(ISNUMBER(P26),'Cover Page'!$D$35/1000000*P26/'FX rate'!$C$25,"")</f>
        <v/>
      </c>
      <c r="CC26" s="884" t="str">
        <f>IF(ISNUMBER(Q26),'Cover Page'!$D$35/1000000*Q26/'FX rate'!$C$25,"")</f>
        <v/>
      </c>
      <c r="CD26" s="885" t="str">
        <f>IF(ISNUMBER(R26),'Cover Page'!$D$35/1000000*R26/'FX rate'!$C$25,"")</f>
        <v/>
      </c>
      <c r="CE26" s="882" t="str">
        <f>IF(ISNUMBER(S26),'Cover Page'!$D$35/1000000*S26/'FX rate'!$C$25,"")</f>
        <v/>
      </c>
      <c r="CF26" s="697" t="str">
        <f>IF(ISNUMBER(T26),'Cover Page'!$D$35/1000000*T26/'FX rate'!$C$25,"")</f>
        <v/>
      </c>
      <c r="CG26" s="884" t="str">
        <f>IF(ISNUMBER(U26),'Cover Page'!$D$35/1000000*U26/'FX rate'!$C$25,"")</f>
        <v/>
      </c>
      <c r="CH26" s="885" t="str">
        <f>IF(ISNUMBER(V26),'Cover Page'!$D$35/1000000*V26/'FX rate'!$C$25,"")</f>
        <v/>
      </c>
      <c r="CI26" s="882" t="str">
        <f>IF(ISNUMBER(W26),'Cover Page'!$D$35/1000000*W26/'FX rate'!$C$25,"")</f>
        <v/>
      </c>
      <c r="CJ26" s="697" t="str">
        <f>IF(ISNUMBER(X26),'Cover Page'!$D$35/1000000*X26/'FX rate'!$C$25,"")</f>
        <v/>
      </c>
      <c r="CK26" s="884" t="str">
        <f>IF(ISNUMBER(Y26),'Cover Page'!$D$35/1000000*Y26/'FX rate'!$C$25,"")</f>
        <v/>
      </c>
      <c r="CL26" s="885" t="str">
        <f>IF(ISNUMBER(Z26),'Cover Page'!$D$35/1000000*Z26/'FX rate'!$C$25,"")</f>
        <v/>
      </c>
      <c r="CM26" s="882" t="str">
        <f>IF(ISNUMBER(AA26),'Cover Page'!$D$35/1000000*AA26/'FX rate'!$C$25,"")</f>
        <v/>
      </c>
      <c r="CN26" s="697" t="str">
        <f>IF(ISNUMBER(AB26),'Cover Page'!$D$35/1000000*AB26/'FX rate'!$C$25,"")</f>
        <v/>
      </c>
      <c r="CO26" s="590"/>
      <c r="CP26" s="590"/>
      <c r="CQ26" s="590"/>
      <c r="CR26" s="590"/>
      <c r="CS26" s="590"/>
    </row>
    <row r="27" spans="1:97" s="2" customFormat="1" ht="14.25" x14ac:dyDescent="0.2">
      <c r="A27" s="864"/>
      <c r="B27" s="76">
        <v>2008</v>
      </c>
      <c r="C27" s="173"/>
      <c r="D27" s="115"/>
      <c r="E27" s="174"/>
      <c r="F27" s="115"/>
      <c r="G27" s="174"/>
      <c r="H27" s="115"/>
      <c r="I27" s="174"/>
      <c r="J27" s="115"/>
      <c r="K27" s="174"/>
      <c r="L27" s="115"/>
      <c r="M27" s="174"/>
      <c r="N27" s="115"/>
      <c r="O27" s="174"/>
      <c r="P27" s="115"/>
      <c r="Q27" s="174"/>
      <c r="R27" s="115"/>
      <c r="S27" s="174"/>
      <c r="T27" s="115"/>
      <c r="U27" s="174"/>
      <c r="V27" s="115"/>
      <c r="W27" s="174"/>
      <c r="X27" s="115"/>
      <c r="Y27" s="174"/>
      <c r="Z27" s="175"/>
      <c r="AA27" s="314" t="str">
        <f t="shared" si="0"/>
        <v/>
      </c>
      <c r="AB27" s="301" t="str">
        <f t="shared" si="1"/>
        <v/>
      </c>
      <c r="AH27" s="583">
        <v>2008</v>
      </c>
      <c r="AI27" s="667" t="str">
        <f>IF(ISNUMBER(C27),'Cover Page'!$D$35/1000000*'4 classification'!C27/'FX rate'!$C13,"")</f>
        <v/>
      </c>
      <c r="AJ27" s="668" t="str">
        <f>IF(ISNUMBER(D27),'Cover Page'!$D$35/1000000*'4 classification'!D27/'FX rate'!$C13,"")</f>
        <v/>
      </c>
      <c r="AK27" s="901" t="str">
        <f>IF(ISNUMBER(E27),'Cover Page'!$D$35/1000000*'4 classification'!E27/'FX rate'!$C13,"")</f>
        <v/>
      </c>
      <c r="AL27" s="668" t="str">
        <f>IF(ISNUMBER(F27),'Cover Page'!$D$35/1000000*'4 classification'!F27/'FX rate'!$C13,"")</f>
        <v/>
      </c>
      <c r="AM27" s="901" t="str">
        <f>IF(ISNUMBER(G27),'Cover Page'!$D$35/1000000*'4 classification'!G27/'FX rate'!$C13,"")</f>
        <v/>
      </c>
      <c r="AN27" s="668" t="str">
        <f>IF(ISNUMBER(H27),'Cover Page'!$D$35/1000000*'4 classification'!H27/'FX rate'!$C13,"")</f>
        <v/>
      </c>
      <c r="AO27" s="901" t="str">
        <f>IF(ISNUMBER(I27),'Cover Page'!$D$35/1000000*'4 classification'!I27/'FX rate'!$C13,"")</f>
        <v/>
      </c>
      <c r="AP27" s="668" t="str">
        <f>IF(ISNUMBER(J27),'Cover Page'!$D$35/1000000*'4 classification'!J27/'FX rate'!$C13,"")</f>
        <v/>
      </c>
      <c r="AQ27" s="901" t="str">
        <f>IF(ISNUMBER(K27),'Cover Page'!$D$35/1000000*'4 classification'!K27/'FX rate'!$C13,"")</f>
        <v/>
      </c>
      <c r="AR27" s="668" t="str">
        <f>IF(ISNUMBER(L27),'Cover Page'!$D$35/1000000*'4 classification'!L27/'FX rate'!$C13,"")</f>
        <v/>
      </c>
      <c r="AS27" s="901" t="str">
        <f>IF(ISNUMBER(M27),'Cover Page'!$D$35/1000000*'4 classification'!M27/'FX rate'!$C13,"")</f>
        <v/>
      </c>
      <c r="AT27" s="668" t="str">
        <f>IF(ISNUMBER(N27),'Cover Page'!$D$35/1000000*'4 classification'!N27/'FX rate'!$C13,"")</f>
        <v/>
      </c>
      <c r="AU27" s="901" t="str">
        <f>IF(ISNUMBER(O27),'Cover Page'!$D$35/1000000*'4 classification'!O27/'FX rate'!$C13,"")</f>
        <v/>
      </c>
      <c r="AV27" s="668" t="str">
        <f>IF(ISNUMBER(P27),'Cover Page'!$D$35/1000000*'4 classification'!P27/'FX rate'!$C13,"")</f>
        <v/>
      </c>
      <c r="AW27" s="901" t="str">
        <f>IF(ISNUMBER(Q27),'Cover Page'!$D$35/1000000*'4 classification'!Q27/'FX rate'!$C13,"")</f>
        <v/>
      </c>
      <c r="AX27" s="896" t="str">
        <f>IF(ISNUMBER(R27),'Cover Page'!$D$35/1000000*'4 classification'!R27/'FX rate'!$C13,"")</f>
        <v/>
      </c>
      <c r="AY27" s="900" t="str">
        <f>IF(ISNUMBER(S27),'Cover Page'!$D$35/1000000*'4 classification'!S27/'FX rate'!$C13,"")</f>
        <v/>
      </c>
      <c r="AZ27" s="666" t="str">
        <f>IF(ISNUMBER(T27),'Cover Page'!$D$35/1000000*'4 classification'!T27/'FX rate'!$C13,"")</f>
        <v/>
      </c>
      <c r="BA27" s="900" t="str">
        <f>IF(ISNUMBER(U27),'Cover Page'!$D$35/1000000*'4 classification'!U27/'FX rate'!$C13,"")</f>
        <v/>
      </c>
      <c r="BB27" s="666" t="str">
        <f>IF(ISNUMBER(V27),'Cover Page'!$D$35/1000000*'4 classification'!V27/'FX rate'!$C13,"")</f>
        <v/>
      </c>
      <c r="BC27" s="900" t="str">
        <f>IF(ISNUMBER(W27),'Cover Page'!$D$35/1000000*'4 classification'!W27/'FX rate'!$C13,"")</f>
        <v/>
      </c>
      <c r="BD27" s="666" t="str">
        <f>IF(ISNUMBER(X27),'Cover Page'!$D$35/1000000*'4 classification'!X27/'FX rate'!$C13,"")</f>
        <v/>
      </c>
      <c r="BE27" s="900" t="str">
        <f>IF(ISNUMBER(Y27),'Cover Page'!$D$35/1000000*'4 classification'!Y27/'FX rate'!$C13,"")</f>
        <v/>
      </c>
      <c r="BF27" s="666" t="str">
        <f>IF(ISNUMBER(Z27),'Cover Page'!$D$35/1000000*'4 classification'!Z27/'FX rate'!$C13,"")</f>
        <v/>
      </c>
      <c r="BG27" s="895" t="str">
        <f>IF(ISNUMBER(AA27),'Cover Page'!$D$35/1000000*'4 classification'!AA27/'FX rate'!$C13,"")</f>
        <v/>
      </c>
      <c r="BH27" s="666" t="str">
        <f>IF(ISNUMBER(AB27),'Cover Page'!$D$35/1000000*'4 classification'!AB27/'FX rate'!$C13,"")</f>
        <v/>
      </c>
      <c r="BI27" s="517"/>
      <c r="BN27" s="655">
        <v>2008</v>
      </c>
      <c r="BO27" s="698" t="str">
        <f>IF(ISNUMBER(C27),'Cover Page'!$D$35/1000000*C27/'FX rate'!$C$25,"")</f>
        <v/>
      </c>
      <c r="BP27" s="699" t="str">
        <f>IF(ISNUMBER(D27),'Cover Page'!$D$35/1000000*D27/'FX rate'!$C$25,"")</f>
        <v/>
      </c>
      <c r="BQ27" s="884" t="str">
        <f>IF(ISNUMBER(E27),'Cover Page'!$D$35/1000000*E27/'FX rate'!$C$25,"")</f>
        <v/>
      </c>
      <c r="BR27" s="699" t="str">
        <f>IF(ISNUMBER(F27),'Cover Page'!$D$35/1000000*F27/'FX rate'!$C$25,"")</f>
        <v/>
      </c>
      <c r="BS27" s="884" t="str">
        <f>IF(ISNUMBER(G27),'Cover Page'!$D$35/1000000*G27/'FX rate'!$C$25,"")</f>
        <v/>
      </c>
      <c r="BT27" s="699" t="str">
        <f>IF(ISNUMBER(H27),'Cover Page'!$D$35/1000000*H27/'FX rate'!$C$25,"")</f>
        <v/>
      </c>
      <c r="BU27" s="884" t="str">
        <f>IF(ISNUMBER(I27),'Cover Page'!$D$35/1000000*I27/'FX rate'!$C$25,"")</f>
        <v/>
      </c>
      <c r="BV27" s="699" t="str">
        <f>IF(ISNUMBER(J27),'Cover Page'!$D$35/1000000*J27/'FX rate'!$C$25,"")</f>
        <v/>
      </c>
      <c r="BW27" s="884" t="str">
        <f>IF(ISNUMBER(K27),'Cover Page'!$D$35/1000000*K27/'FX rate'!$C$25,"")</f>
        <v/>
      </c>
      <c r="BX27" s="699" t="str">
        <f>IF(ISNUMBER(L27),'Cover Page'!$D$35/1000000*L27/'FX rate'!$C$25,"")</f>
        <v/>
      </c>
      <c r="BY27" s="884" t="str">
        <f>IF(ISNUMBER(M27),'Cover Page'!$D$35/1000000*M27/'FX rate'!$C$25,"")</f>
        <v/>
      </c>
      <c r="BZ27" s="699" t="str">
        <f>IF(ISNUMBER(N27),'Cover Page'!$D$35/1000000*N27/'FX rate'!$C$25,"")</f>
        <v/>
      </c>
      <c r="CA27" s="884" t="str">
        <f>IF(ISNUMBER(O27),'Cover Page'!$D$35/1000000*O27/'FX rate'!$C$25,"")</f>
        <v/>
      </c>
      <c r="CB27" s="699" t="str">
        <f>IF(ISNUMBER(P27),'Cover Page'!$D$35/1000000*P27/'FX rate'!$C$25,"")</f>
        <v/>
      </c>
      <c r="CC27" s="884" t="str">
        <f>IF(ISNUMBER(Q27),'Cover Page'!$D$35/1000000*Q27/'FX rate'!$C$25,"")</f>
        <v/>
      </c>
      <c r="CD27" s="885" t="str">
        <f>IF(ISNUMBER(R27),'Cover Page'!$D$35/1000000*R27/'FX rate'!$C$25,"")</f>
        <v/>
      </c>
      <c r="CE27" s="882" t="str">
        <f>IF(ISNUMBER(S27),'Cover Page'!$D$35/1000000*S27/'FX rate'!$C$25,"")</f>
        <v/>
      </c>
      <c r="CF27" s="697" t="str">
        <f>IF(ISNUMBER(T27),'Cover Page'!$D$35/1000000*T27/'FX rate'!$C$25,"")</f>
        <v/>
      </c>
      <c r="CG27" s="884" t="str">
        <f>IF(ISNUMBER(U27),'Cover Page'!$D$35/1000000*U27/'FX rate'!$C$25,"")</f>
        <v/>
      </c>
      <c r="CH27" s="885" t="str">
        <f>IF(ISNUMBER(V27),'Cover Page'!$D$35/1000000*V27/'FX rate'!$C$25,"")</f>
        <v/>
      </c>
      <c r="CI27" s="882" t="str">
        <f>IF(ISNUMBER(W27),'Cover Page'!$D$35/1000000*W27/'FX rate'!$C$25,"")</f>
        <v/>
      </c>
      <c r="CJ27" s="697" t="str">
        <f>IF(ISNUMBER(X27),'Cover Page'!$D$35/1000000*X27/'FX rate'!$C$25,"")</f>
        <v/>
      </c>
      <c r="CK27" s="884" t="str">
        <f>IF(ISNUMBER(Y27),'Cover Page'!$D$35/1000000*Y27/'FX rate'!$C$25,"")</f>
        <v/>
      </c>
      <c r="CL27" s="885" t="str">
        <f>IF(ISNUMBER(Z27),'Cover Page'!$D$35/1000000*Z27/'FX rate'!$C$25,"")</f>
        <v/>
      </c>
      <c r="CM27" s="882" t="str">
        <f>IF(ISNUMBER(AA27),'Cover Page'!$D$35/1000000*AA27/'FX rate'!$C$25,"")</f>
        <v/>
      </c>
      <c r="CN27" s="697" t="str">
        <f>IF(ISNUMBER(AB27),'Cover Page'!$D$35/1000000*AB27/'FX rate'!$C$25,"")</f>
        <v/>
      </c>
      <c r="CO27" s="590"/>
      <c r="CP27" s="590"/>
      <c r="CQ27" s="590"/>
      <c r="CR27" s="590"/>
      <c r="CS27" s="590"/>
    </row>
    <row r="28" spans="1:97" s="2" customFormat="1" ht="14.25" x14ac:dyDescent="0.2">
      <c r="A28" s="864"/>
      <c r="B28" s="76">
        <v>2009</v>
      </c>
      <c r="C28" s="173"/>
      <c r="D28" s="115"/>
      <c r="E28" s="174"/>
      <c r="F28" s="115"/>
      <c r="G28" s="174"/>
      <c r="H28" s="115"/>
      <c r="I28" s="174"/>
      <c r="J28" s="115"/>
      <c r="K28" s="174"/>
      <c r="L28" s="115"/>
      <c r="M28" s="174"/>
      <c r="N28" s="115"/>
      <c r="O28" s="174"/>
      <c r="P28" s="115"/>
      <c r="Q28" s="174"/>
      <c r="R28" s="115"/>
      <c r="S28" s="174"/>
      <c r="T28" s="115"/>
      <c r="U28" s="174"/>
      <c r="V28" s="115"/>
      <c r="W28" s="174"/>
      <c r="X28" s="115"/>
      <c r="Y28" s="174"/>
      <c r="Z28" s="175"/>
      <c r="AA28" s="314" t="str">
        <f t="shared" si="0"/>
        <v/>
      </c>
      <c r="AB28" s="301" t="str">
        <f t="shared" si="1"/>
        <v/>
      </c>
      <c r="AH28" s="583">
        <v>2009</v>
      </c>
      <c r="AI28" s="667" t="str">
        <f>IF(ISNUMBER(C28),'Cover Page'!$D$35/1000000*'4 classification'!C28/'FX rate'!$C14,"")</f>
        <v/>
      </c>
      <c r="AJ28" s="668" t="str">
        <f>IF(ISNUMBER(D28),'Cover Page'!$D$35/1000000*'4 classification'!D28/'FX rate'!$C14,"")</f>
        <v/>
      </c>
      <c r="AK28" s="901" t="str">
        <f>IF(ISNUMBER(E28),'Cover Page'!$D$35/1000000*'4 classification'!E28/'FX rate'!$C14,"")</f>
        <v/>
      </c>
      <c r="AL28" s="668" t="str">
        <f>IF(ISNUMBER(F28),'Cover Page'!$D$35/1000000*'4 classification'!F28/'FX rate'!$C14,"")</f>
        <v/>
      </c>
      <c r="AM28" s="901" t="str">
        <f>IF(ISNUMBER(G28),'Cover Page'!$D$35/1000000*'4 classification'!G28/'FX rate'!$C14,"")</f>
        <v/>
      </c>
      <c r="AN28" s="668" t="str">
        <f>IF(ISNUMBER(H28),'Cover Page'!$D$35/1000000*'4 classification'!H28/'FX rate'!$C14,"")</f>
        <v/>
      </c>
      <c r="AO28" s="901" t="str">
        <f>IF(ISNUMBER(I28),'Cover Page'!$D$35/1000000*'4 classification'!I28/'FX rate'!$C14,"")</f>
        <v/>
      </c>
      <c r="AP28" s="668" t="str">
        <f>IF(ISNUMBER(J28),'Cover Page'!$D$35/1000000*'4 classification'!J28/'FX rate'!$C14,"")</f>
        <v/>
      </c>
      <c r="AQ28" s="901" t="str">
        <f>IF(ISNUMBER(K28),'Cover Page'!$D$35/1000000*'4 classification'!K28/'FX rate'!$C14,"")</f>
        <v/>
      </c>
      <c r="AR28" s="668" t="str">
        <f>IF(ISNUMBER(L28),'Cover Page'!$D$35/1000000*'4 classification'!L28/'FX rate'!$C14,"")</f>
        <v/>
      </c>
      <c r="AS28" s="901" t="str">
        <f>IF(ISNUMBER(M28),'Cover Page'!$D$35/1000000*'4 classification'!M28/'FX rate'!$C14,"")</f>
        <v/>
      </c>
      <c r="AT28" s="668" t="str">
        <f>IF(ISNUMBER(N28),'Cover Page'!$D$35/1000000*'4 classification'!N28/'FX rate'!$C14,"")</f>
        <v/>
      </c>
      <c r="AU28" s="901" t="str">
        <f>IF(ISNUMBER(O28),'Cover Page'!$D$35/1000000*'4 classification'!O28/'FX rate'!$C14,"")</f>
        <v/>
      </c>
      <c r="AV28" s="668" t="str">
        <f>IF(ISNUMBER(P28),'Cover Page'!$D$35/1000000*'4 classification'!P28/'FX rate'!$C14,"")</f>
        <v/>
      </c>
      <c r="AW28" s="901" t="str">
        <f>IF(ISNUMBER(Q28),'Cover Page'!$D$35/1000000*'4 classification'!Q28/'FX rate'!$C14,"")</f>
        <v/>
      </c>
      <c r="AX28" s="896" t="str">
        <f>IF(ISNUMBER(R28),'Cover Page'!$D$35/1000000*'4 classification'!R28/'FX rate'!$C14,"")</f>
        <v/>
      </c>
      <c r="AY28" s="900" t="str">
        <f>IF(ISNUMBER(S28),'Cover Page'!$D$35/1000000*'4 classification'!S28/'FX rate'!$C14,"")</f>
        <v/>
      </c>
      <c r="AZ28" s="666" t="str">
        <f>IF(ISNUMBER(T28),'Cover Page'!$D$35/1000000*'4 classification'!T28/'FX rate'!$C14,"")</f>
        <v/>
      </c>
      <c r="BA28" s="900" t="str">
        <f>IF(ISNUMBER(U28),'Cover Page'!$D$35/1000000*'4 classification'!U28/'FX rate'!$C14,"")</f>
        <v/>
      </c>
      <c r="BB28" s="666" t="str">
        <f>IF(ISNUMBER(V28),'Cover Page'!$D$35/1000000*'4 classification'!V28/'FX rate'!$C14,"")</f>
        <v/>
      </c>
      <c r="BC28" s="900" t="str">
        <f>IF(ISNUMBER(W28),'Cover Page'!$D$35/1000000*'4 classification'!W28/'FX rate'!$C14,"")</f>
        <v/>
      </c>
      <c r="BD28" s="666" t="str">
        <f>IF(ISNUMBER(X28),'Cover Page'!$D$35/1000000*'4 classification'!X28/'FX rate'!$C14,"")</f>
        <v/>
      </c>
      <c r="BE28" s="900" t="str">
        <f>IF(ISNUMBER(Y28),'Cover Page'!$D$35/1000000*'4 classification'!Y28/'FX rate'!$C14,"")</f>
        <v/>
      </c>
      <c r="BF28" s="666" t="str">
        <f>IF(ISNUMBER(Z28),'Cover Page'!$D$35/1000000*'4 classification'!Z28/'FX rate'!$C14,"")</f>
        <v/>
      </c>
      <c r="BG28" s="895" t="str">
        <f>IF(ISNUMBER(AA28),'Cover Page'!$D$35/1000000*'4 classification'!AA28/'FX rate'!$C14,"")</f>
        <v/>
      </c>
      <c r="BH28" s="666" t="str">
        <f>IF(ISNUMBER(AB28),'Cover Page'!$D$35/1000000*'4 classification'!AB28/'FX rate'!$C14,"")</f>
        <v/>
      </c>
      <c r="BI28" s="517"/>
      <c r="BN28" s="655">
        <v>2009</v>
      </c>
      <c r="BO28" s="698" t="str">
        <f>IF(ISNUMBER(C28),'Cover Page'!$D$35/1000000*C28/'FX rate'!$C$25,"")</f>
        <v/>
      </c>
      <c r="BP28" s="699" t="str">
        <f>IF(ISNUMBER(D28),'Cover Page'!$D$35/1000000*D28/'FX rate'!$C$25,"")</f>
        <v/>
      </c>
      <c r="BQ28" s="884" t="str">
        <f>IF(ISNUMBER(E28),'Cover Page'!$D$35/1000000*E28/'FX rate'!$C$25,"")</f>
        <v/>
      </c>
      <c r="BR28" s="699" t="str">
        <f>IF(ISNUMBER(F28),'Cover Page'!$D$35/1000000*F28/'FX rate'!$C$25,"")</f>
        <v/>
      </c>
      <c r="BS28" s="884" t="str">
        <f>IF(ISNUMBER(G28),'Cover Page'!$D$35/1000000*G28/'FX rate'!$C$25,"")</f>
        <v/>
      </c>
      <c r="BT28" s="699" t="str">
        <f>IF(ISNUMBER(H28),'Cover Page'!$D$35/1000000*H28/'FX rate'!$C$25,"")</f>
        <v/>
      </c>
      <c r="BU28" s="884" t="str">
        <f>IF(ISNUMBER(I28),'Cover Page'!$D$35/1000000*I28/'FX rate'!$C$25,"")</f>
        <v/>
      </c>
      <c r="BV28" s="699" t="str">
        <f>IF(ISNUMBER(J28),'Cover Page'!$D$35/1000000*J28/'FX rate'!$C$25,"")</f>
        <v/>
      </c>
      <c r="BW28" s="884" t="str">
        <f>IF(ISNUMBER(K28),'Cover Page'!$D$35/1000000*K28/'FX rate'!$C$25,"")</f>
        <v/>
      </c>
      <c r="BX28" s="699" t="str">
        <f>IF(ISNUMBER(L28),'Cover Page'!$D$35/1000000*L28/'FX rate'!$C$25,"")</f>
        <v/>
      </c>
      <c r="BY28" s="884" t="str">
        <f>IF(ISNUMBER(M28),'Cover Page'!$D$35/1000000*M28/'FX rate'!$C$25,"")</f>
        <v/>
      </c>
      <c r="BZ28" s="699" t="str">
        <f>IF(ISNUMBER(N28),'Cover Page'!$D$35/1000000*N28/'FX rate'!$C$25,"")</f>
        <v/>
      </c>
      <c r="CA28" s="884" t="str">
        <f>IF(ISNUMBER(O28),'Cover Page'!$D$35/1000000*O28/'FX rate'!$C$25,"")</f>
        <v/>
      </c>
      <c r="CB28" s="699" t="str">
        <f>IF(ISNUMBER(P28),'Cover Page'!$D$35/1000000*P28/'FX rate'!$C$25,"")</f>
        <v/>
      </c>
      <c r="CC28" s="884" t="str">
        <f>IF(ISNUMBER(Q28),'Cover Page'!$D$35/1000000*Q28/'FX rate'!$C$25,"")</f>
        <v/>
      </c>
      <c r="CD28" s="885" t="str">
        <f>IF(ISNUMBER(R28),'Cover Page'!$D$35/1000000*R28/'FX rate'!$C$25,"")</f>
        <v/>
      </c>
      <c r="CE28" s="882" t="str">
        <f>IF(ISNUMBER(S28),'Cover Page'!$D$35/1000000*S28/'FX rate'!$C$25,"")</f>
        <v/>
      </c>
      <c r="CF28" s="697" t="str">
        <f>IF(ISNUMBER(T28),'Cover Page'!$D$35/1000000*T28/'FX rate'!$C$25,"")</f>
        <v/>
      </c>
      <c r="CG28" s="884" t="str">
        <f>IF(ISNUMBER(U28),'Cover Page'!$D$35/1000000*U28/'FX rate'!$C$25,"")</f>
        <v/>
      </c>
      <c r="CH28" s="885" t="str">
        <f>IF(ISNUMBER(V28),'Cover Page'!$D$35/1000000*V28/'FX rate'!$C$25,"")</f>
        <v/>
      </c>
      <c r="CI28" s="882" t="str">
        <f>IF(ISNUMBER(W28),'Cover Page'!$D$35/1000000*W28/'FX rate'!$C$25,"")</f>
        <v/>
      </c>
      <c r="CJ28" s="697" t="str">
        <f>IF(ISNUMBER(X28),'Cover Page'!$D$35/1000000*X28/'FX rate'!$C$25,"")</f>
        <v/>
      </c>
      <c r="CK28" s="884" t="str">
        <f>IF(ISNUMBER(Y28),'Cover Page'!$D$35/1000000*Y28/'FX rate'!$C$25,"")</f>
        <v/>
      </c>
      <c r="CL28" s="885" t="str">
        <f>IF(ISNUMBER(Z28),'Cover Page'!$D$35/1000000*Z28/'FX rate'!$C$25,"")</f>
        <v/>
      </c>
      <c r="CM28" s="882" t="str">
        <f>IF(ISNUMBER(AA28),'Cover Page'!$D$35/1000000*AA28/'FX rate'!$C$25,"")</f>
        <v/>
      </c>
      <c r="CN28" s="697" t="str">
        <f>IF(ISNUMBER(AB28),'Cover Page'!$D$35/1000000*AB28/'FX rate'!$C$25,"")</f>
        <v/>
      </c>
      <c r="CO28" s="590"/>
      <c r="CP28" s="590"/>
      <c r="CQ28" s="590"/>
      <c r="CR28" s="590"/>
      <c r="CS28" s="590"/>
    </row>
    <row r="29" spans="1:97" s="2" customFormat="1" ht="14.25" x14ac:dyDescent="0.2">
      <c r="A29" s="864"/>
      <c r="B29" s="76">
        <v>2010</v>
      </c>
      <c r="C29" s="173"/>
      <c r="D29" s="115"/>
      <c r="E29" s="174"/>
      <c r="F29" s="115"/>
      <c r="G29" s="174"/>
      <c r="H29" s="115"/>
      <c r="I29" s="174"/>
      <c r="J29" s="115"/>
      <c r="K29" s="174"/>
      <c r="L29" s="115"/>
      <c r="M29" s="174"/>
      <c r="N29" s="115"/>
      <c r="O29" s="174"/>
      <c r="P29" s="115"/>
      <c r="Q29" s="174"/>
      <c r="R29" s="115"/>
      <c r="S29" s="174"/>
      <c r="T29" s="115"/>
      <c r="U29" s="174"/>
      <c r="V29" s="115"/>
      <c r="W29" s="174"/>
      <c r="X29" s="115"/>
      <c r="Y29" s="174"/>
      <c r="Z29" s="175"/>
      <c r="AA29" s="314" t="str">
        <f t="shared" si="0"/>
        <v/>
      </c>
      <c r="AB29" s="301" t="str">
        <f t="shared" si="1"/>
        <v/>
      </c>
      <c r="AH29" s="583">
        <v>2010</v>
      </c>
      <c r="AI29" s="667" t="str">
        <f>IF(ISNUMBER(C29),'Cover Page'!$D$35/1000000*'4 classification'!C29/'FX rate'!$C15,"")</f>
        <v/>
      </c>
      <c r="AJ29" s="668" t="str">
        <f>IF(ISNUMBER(D29),'Cover Page'!$D$35/1000000*'4 classification'!D29/'FX rate'!$C15,"")</f>
        <v/>
      </c>
      <c r="AK29" s="901" t="str">
        <f>IF(ISNUMBER(E29),'Cover Page'!$D$35/1000000*'4 classification'!E29/'FX rate'!$C15,"")</f>
        <v/>
      </c>
      <c r="AL29" s="668" t="str">
        <f>IF(ISNUMBER(F29),'Cover Page'!$D$35/1000000*'4 classification'!F29/'FX rate'!$C15,"")</f>
        <v/>
      </c>
      <c r="AM29" s="901" t="str">
        <f>IF(ISNUMBER(G29),'Cover Page'!$D$35/1000000*'4 classification'!G29/'FX rate'!$C15,"")</f>
        <v/>
      </c>
      <c r="AN29" s="668" t="str">
        <f>IF(ISNUMBER(H29),'Cover Page'!$D$35/1000000*'4 classification'!H29/'FX rate'!$C15,"")</f>
        <v/>
      </c>
      <c r="AO29" s="901" t="str">
        <f>IF(ISNUMBER(I29),'Cover Page'!$D$35/1000000*'4 classification'!I29/'FX rate'!$C15,"")</f>
        <v/>
      </c>
      <c r="AP29" s="668" t="str">
        <f>IF(ISNUMBER(J29),'Cover Page'!$D$35/1000000*'4 classification'!J29/'FX rate'!$C15,"")</f>
        <v/>
      </c>
      <c r="AQ29" s="901" t="str">
        <f>IF(ISNUMBER(K29),'Cover Page'!$D$35/1000000*'4 classification'!K29/'FX rate'!$C15,"")</f>
        <v/>
      </c>
      <c r="AR29" s="668" t="str">
        <f>IF(ISNUMBER(L29),'Cover Page'!$D$35/1000000*'4 classification'!L29/'FX rate'!$C15,"")</f>
        <v/>
      </c>
      <c r="AS29" s="901" t="str">
        <f>IF(ISNUMBER(M29),'Cover Page'!$D$35/1000000*'4 classification'!M29/'FX rate'!$C15,"")</f>
        <v/>
      </c>
      <c r="AT29" s="668" t="str">
        <f>IF(ISNUMBER(N29),'Cover Page'!$D$35/1000000*'4 classification'!N29/'FX rate'!$C15,"")</f>
        <v/>
      </c>
      <c r="AU29" s="901" t="str">
        <f>IF(ISNUMBER(O29),'Cover Page'!$D$35/1000000*'4 classification'!O29/'FX rate'!$C15,"")</f>
        <v/>
      </c>
      <c r="AV29" s="668" t="str">
        <f>IF(ISNUMBER(P29),'Cover Page'!$D$35/1000000*'4 classification'!P29/'FX rate'!$C15,"")</f>
        <v/>
      </c>
      <c r="AW29" s="901" t="str">
        <f>IF(ISNUMBER(Q29),'Cover Page'!$D$35/1000000*'4 classification'!Q29/'FX rate'!$C15,"")</f>
        <v/>
      </c>
      <c r="AX29" s="896" t="str">
        <f>IF(ISNUMBER(R29),'Cover Page'!$D$35/1000000*'4 classification'!R29/'FX rate'!$C15,"")</f>
        <v/>
      </c>
      <c r="AY29" s="900" t="str">
        <f>IF(ISNUMBER(S29),'Cover Page'!$D$35/1000000*'4 classification'!S29/'FX rate'!$C15,"")</f>
        <v/>
      </c>
      <c r="AZ29" s="666" t="str">
        <f>IF(ISNUMBER(T29),'Cover Page'!$D$35/1000000*'4 classification'!T29/'FX rate'!$C15,"")</f>
        <v/>
      </c>
      <c r="BA29" s="900" t="str">
        <f>IF(ISNUMBER(U29),'Cover Page'!$D$35/1000000*'4 classification'!U29/'FX rate'!$C15,"")</f>
        <v/>
      </c>
      <c r="BB29" s="666" t="str">
        <f>IF(ISNUMBER(V29),'Cover Page'!$D$35/1000000*'4 classification'!V29/'FX rate'!$C15,"")</f>
        <v/>
      </c>
      <c r="BC29" s="900" t="str">
        <f>IF(ISNUMBER(W29),'Cover Page'!$D$35/1000000*'4 classification'!W29/'FX rate'!$C15,"")</f>
        <v/>
      </c>
      <c r="BD29" s="666" t="str">
        <f>IF(ISNUMBER(X29),'Cover Page'!$D$35/1000000*'4 classification'!X29/'FX rate'!$C15,"")</f>
        <v/>
      </c>
      <c r="BE29" s="900" t="str">
        <f>IF(ISNUMBER(Y29),'Cover Page'!$D$35/1000000*'4 classification'!Y29/'FX rate'!$C15,"")</f>
        <v/>
      </c>
      <c r="BF29" s="666" t="str">
        <f>IF(ISNUMBER(Z29),'Cover Page'!$D$35/1000000*'4 classification'!Z29/'FX rate'!$C15,"")</f>
        <v/>
      </c>
      <c r="BG29" s="895" t="str">
        <f>IF(ISNUMBER(AA29),'Cover Page'!$D$35/1000000*'4 classification'!AA29/'FX rate'!$C15,"")</f>
        <v/>
      </c>
      <c r="BH29" s="666" t="str">
        <f>IF(ISNUMBER(AB29),'Cover Page'!$D$35/1000000*'4 classification'!AB29/'FX rate'!$C15,"")</f>
        <v/>
      </c>
      <c r="BI29" s="517"/>
      <c r="BN29" s="655">
        <v>2010</v>
      </c>
      <c r="BO29" s="698" t="str">
        <f>IF(ISNUMBER(C29),'Cover Page'!$D$35/1000000*C29/'FX rate'!$C$25,"")</f>
        <v/>
      </c>
      <c r="BP29" s="699" t="str">
        <f>IF(ISNUMBER(D29),'Cover Page'!$D$35/1000000*D29/'FX rate'!$C$25,"")</f>
        <v/>
      </c>
      <c r="BQ29" s="884" t="str">
        <f>IF(ISNUMBER(E29),'Cover Page'!$D$35/1000000*E29/'FX rate'!$C$25,"")</f>
        <v/>
      </c>
      <c r="BR29" s="699" t="str">
        <f>IF(ISNUMBER(F29),'Cover Page'!$D$35/1000000*F29/'FX rate'!$C$25,"")</f>
        <v/>
      </c>
      <c r="BS29" s="884" t="str">
        <f>IF(ISNUMBER(G29),'Cover Page'!$D$35/1000000*G29/'FX rate'!$C$25,"")</f>
        <v/>
      </c>
      <c r="BT29" s="699" t="str">
        <f>IF(ISNUMBER(H29),'Cover Page'!$D$35/1000000*H29/'FX rate'!$C$25,"")</f>
        <v/>
      </c>
      <c r="BU29" s="884" t="str">
        <f>IF(ISNUMBER(I29),'Cover Page'!$D$35/1000000*I29/'FX rate'!$C$25,"")</f>
        <v/>
      </c>
      <c r="BV29" s="699" t="str">
        <f>IF(ISNUMBER(J29),'Cover Page'!$D$35/1000000*J29/'FX rate'!$C$25,"")</f>
        <v/>
      </c>
      <c r="BW29" s="884" t="str">
        <f>IF(ISNUMBER(K29),'Cover Page'!$D$35/1000000*K29/'FX rate'!$C$25,"")</f>
        <v/>
      </c>
      <c r="BX29" s="699" t="str">
        <f>IF(ISNUMBER(L29),'Cover Page'!$D$35/1000000*L29/'FX rate'!$C$25,"")</f>
        <v/>
      </c>
      <c r="BY29" s="884" t="str">
        <f>IF(ISNUMBER(M29),'Cover Page'!$D$35/1000000*M29/'FX rate'!$C$25,"")</f>
        <v/>
      </c>
      <c r="BZ29" s="699" t="str">
        <f>IF(ISNUMBER(N29),'Cover Page'!$D$35/1000000*N29/'FX rate'!$C$25,"")</f>
        <v/>
      </c>
      <c r="CA29" s="884" t="str">
        <f>IF(ISNUMBER(O29),'Cover Page'!$D$35/1000000*O29/'FX rate'!$C$25,"")</f>
        <v/>
      </c>
      <c r="CB29" s="699" t="str">
        <f>IF(ISNUMBER(P29),'Cover Page'!$D$35/1000000*P29/'FX rate'!$C$25,"")</f>
        <v/>
      </c>
      <c r="CC29" s="884" t="str">
        <f>IF(ISNUMBER(Q29),'Cover Page'!$D$35/1000000*Q29/'FX rate'!$C$25,"")</f>
        <v/>
      </c>
      <c r="CD29" s="885" t="str">
        <f>IF(ISNUMBER(R29),'Cover Page'!$D$35/1000000*R29/'FX rate'!$C$25,"")</f>
        <v/>
      </c>
      <c r="CE29" s="882" t="str">
        <f>IF(ISNUMBER(S29),'Cover Page'!$D$35/1000000*S29/'FX rate'!$C$25,"")</f>
        <v/>
      </c>
      <c r="CF29" s="697" t="str">
        <f>IF(ISNUMBER(T29),'Cover Page'!$D$35/1000000*T29/'FX rate'!$C$25,"")</f>
        <v/>
      </c>
      <c r="CG29" s="884" t="str">
        <f>IF(ISNUMBER(U29),'Cover Page'!$D$35/1000000*U29/'FX rate'!$C$25,"")</f>
        <v/>
      </c>
      <c r="CH29" s="885" t="str">
        <f>IF(ISNUMBER(V29),'Cover Page'!$D$35/1000000*V29/'FX rate'!$C$25,"")</f>
        <v/>
      </c>
      <c r="CI29" s="882" t="str">
        <f>IF(ISNUMBER(W29),'Cover Page'!$D$35/1000000*W29/'FX rate'!$C$25,"")</f>
        <v/>
      </c>
      <c r="CJ29" s="697" t="str">
        <f>IF(ISNUMBER(X29),'Cover Page'!$D$35/1000000*X29/'FX rate'!$C$25,"")</f>
        <v/>
      </c>
      <c r="CK29" s="884" t="str">
        <f>IF(ISNUMBER(Y29),'Cover Page'!$D$35/1000000*Y29/'FX rate'!$C$25,"")</f>
        <v/>
      </c>
      <c r="CL29" s="885" t="str">
        <f>IF(ISNUMBER(Z29),'Cover Page'!$D$35/1000000*Z29/'FX rate'!$C$25,"")</f>
        <v/>
      </c>
      <c r="CM29" s="882" t="str">
        <f>IF(ISNUMBER(AA29),'Cover Page'!$D$35/1000000*AA29/'FX rate'!$C$25,"")</f>
        <v/>
      </c>
      <c r="CN29" s="697" t="str">
        <f>IF(ISNUMBER(AB29),'Cover Page'!$D$35/1000000*AB29/'FX rate'!$C$25,"")</f>
        <v/>
      </c>
      <c r="CO29" s="590"/>
      <c r="CP29" s="590"/>
      <c r="CQ29" s="590"/>
      <c r="CR29" s="590"/>
      <c r="CS29" s="590"/>
    </row>
    <row r="30" spans="1:97" s="2" customFormat="1" ht="14.25" x14ac:dyDescent="0.2">
      <c r="A30" s="864"/>
      <c r="B30" s="76">
        <v>2011</v>
      </c>
      <c r="C30" s="173"/>
      <c r="D30" s="115"/>
      <c r="E30" s="174"/>
      <c r="F30" s="115"/>
      <c r="G30" s="174"/>
      <c r="H30" s="115"/>
      <c r="I30" s="174"/>
      <c r="J30" s="115"/>
      <c r="K30" s="174"/>
      <c r="L30" s="115"/>
      <c r="M30" s="174"/>
      <c r="N30" s="115"/>
      <c r="O30" s="174"/>
      <c r="P30" s="115"/>
      <c r="Q30" s="174"/>
      <c r="R30" s="115"/>
      <c r="S30" s="174"/>
      <c r="T30" s="115"/>
      <c r="U30" s="174"/>
      <c r="V30" s="115"/>
      <c r="W30" s="174"/>
      <c r="X30" s="115"/>
      <c r="Y30" s="174"/>
      <c r="Z30" s="175"/>
      <c r="AA30" s="314" t="str">
        <f t="shared" si="0"/>
        <v/>
      </c>
      <c r="AB30" s="301" t="str">
        <f t="shared" si="1"/>
        <v/>
      </c>
      <c r="AH30" s="583">
        <v>2011</v>
      </c>
      <c r="AI30" s="667" t="str">
        <f>IF(ISNUMBER(C30),'Cover Page'!$D$35/1000000*'4 classification'!C30/'FX rate'!$C16,"")</f>
        <v/>
      </c>
      <c r="AJ30" s="668" t="str">
        <f>IF(ISNUMBER(D30),'Cover Page'!$D$35/1000000*'4 classification'!D30/'FX rate'!$C16,"")</f>
        <v/>
      </c>
      <c r="AK30" s="901" t="str">
        <f>IF(ISNUMBER(E30),'Cover Page'!$D$35/1000000*'4 classification'!E30/'FX rate'!$C16,"")</f>
        <v/>
      </c>
      <c r="AL30" s="668" t="str">
        <f>IF(ISNUMBER(F30),'Cover Page'!$D$35/1000000*'4 classification'!F30/'FX rate'!$C16,"")</f>
        <v/>
      </c>
      <c r="AM30" s="901" t="str">
        <f>IF(ISNUMBER(G30),'Cover Page'!$D$35/1000000*'4 classification'!G30/'FX rate'!$C16,"")</f>
        <v/>
      </c>
      <c r="AN30" s="668" t="str">
        <f>IF(ISNUMBER(H30),'Cover Page'!$D$35/1000000*'4 classification'!H30/'FX rate'!$C16,"")</f>
        <v/>
      </c>
      <c r="AO30" s="901" t="str">
        <f>IF(ISNUMBER(I30),'Cover Page'!$D$35/1000000*'4 classification'!I30/'FX rate'!$C16,"")</f>
        <v/>
      </c>
      <c r="AP30" s="668" t="str">
        <f>IF(ISNUMBER(J30),'Cover Page'!$D$35/1000000*'4 classification'!J30/'FX rate'!$C16,"")</f>
        <v/>
      </c>
      <c r="AQ30" s="901" t="str">
        <f>IF(ISNUMBER(K30),'Cover Page'!$D$35/1000000*'4 classification'!K30/'FX rate'!$C16,"")</f>
        <v/>
      </c>
      <c r="AR30" s="668" t="str">
        <f>IF(ISNUMBER(L30),'Cover Page'!$D$35/1000000*'4 classification'!L30/'FX rate'!$C16,"")</f>
        <v/>
      </c>
      <c r="AS30" s="901" t="str">
        <f>IF(ISNUMBER(M30),'Cover Page'!$D$35/1000000*'4 classification'!M30/'FX rate'!$C16,"")</f>
        <v/>
      </c>
      <c r="AT30" s="668" t="str">
        <f>IF(ISNUMBER(N30),'Cover Page'!$D$35/1000000*'4 classification'!N30/'FX rate'!$C16,"")</f>
        <v/>
      </c>
      <c r="AU30" s="901" t="str">
        <f>IF(ISNUMBER(O30),'Cover Page'!$D$35/1000000*'4 classification'!O30/'FX rate'!$C16,"")</f>
        <v/>
      </c>
      <c r="AV30" s="668" t="str">
        <f>IF(ISNUMBER(P30),'Cover Page'!$D$35/1000000*'4 classification'!P30/'FX rate'!$C16,"")</f>
        <v/>
      </c>
      <c r="AW30" s="901" t="str">
        <f>IF(ISNUMBER(Q30),'Cover Page'!$D$35/1000000*'4 classification'!Q30/'FX rate'!$C16,"")</f>
        <v/>
      </c>
      <c r="AX30" s="896" t="str">
        <f>IF(ISNUMBER(R30),'Cover Page'!$D$35/1000000*'4 classification'!R30/'FX rate'!$C16,"")</f>
        <v/>
      </c>
      <c r="AY30" s="900" t="str">
        <f>IF(ISNUMBER(S30),'Cover Page'!$D$35/1000000*'4 classification'!S30/'FX rate'!$C16,"")</f>
        <v/>
      </c>
      <c r="AZ30" s="666" t="str">
        <f>IF(ISNUMBER(T30),'Cover Page'!$D$35/1000000*'4 classification'!T30/'FX rate'!$C16,"")</f>
        <v/>
      </c>
      <c r="BA30" s="900" t="str">
        <f>IF(ISNUMBER(U30),'Cover Page'!$D$35/1000000*'4 classification'!U30/'FX rate'!$C16,"")</f>
        <v/>
      </c>
      <c r="BB30" s="666" t="str">
        <f>IF(ISNUMBER(V30),'Cover Page'!$D$35/1000000*'4 classification'!V30/'FX rate'!$C16,"")</f>
        <v/>
      </c>
      <c r="BC30" s="900" t="str">
        <f>IF(ISNUMBER(W30),'Cover Page'!$D$35/1000000*'4 classification'!W30/'FX rate'!$C16,"")</f>
        <v/>
      </c>
      <c r="BD30" s="666" t="str">
        <f>IF(ISNUMBER(X30),'Cover Page'!$D$35/1000000*'4 classification'!X30/'FX rate'!$C16,"")</f>
        <v/>
      </c>
      <c r="BE30" s="900" t="str">
        <f>IF(ISNUMBER(Y30),'Cover Page'!$D$35/1000000*'4 classification'!Y30/'FX rate'!$C16,"")</f>
        <v/>
      </c>
      <c r="BF30" s="666" t="str">
        <f>IF(ISNUMBER(Z30),'Cover Page'!$D$35/1000000*'4 classification'!Z30/'FX rate'!$C16,"")</f>
        <v/>
      </c>
      <c r="BG30" s="895" t="str">
        <f>IF(ISNUMBER(AA30),'Cover Page'!$D$35/1000000*'4 classification'!AA30/'FX rate'!$C16,"")</f>
        <v/>
      </c>
      <c r="BH30" s="666" t="str">
        <f>IF(ISNUMBER(AB30),'Cover Page'!$D$35/1000000*'4 classification'!AB30/'FX rate'!$C16,"")</f>
        <v/>
      </c>
      <c r="BI30" s="517"/>
      <c r="BN30" s="655">
        <v>2011</v>
      </c>
      <c r="BO30" s="698" t="str">
        <f>IF(ISNUMBER(C30),'Cover Page'!$D$35/1000000*C30/'FX rate'!$C$25,"")</f>
        <v/>
      </c>
      <c r="BP30" s="699" t="str">
        <f>IF(ISNUMBER(D30),'Cover Page'!$D$35/1000000*D30/'FX rate'!$C$25,"")</f>
        <v/>
      </c>
      <c r="BQ30" s="884" t="str">
        <f>IF(ISNUMBER(E30),'Cover Page'!$D$35/1000000*E30/'FX rate'!$C$25,"")</f>
        <v/>
      </c>
      <c r="BR30" s="699" t="str">
        <f>IF(ISNUMBER(F30),'Cover Page'!$D$35/1000000*F30/'FX rate'!$C$25,"")</f>
        <v/>
      </c>
      <c r="BS30" s="884" t="str">
        <f>IF(ISNUMBER(G30),'Cover Page'!$D$35/1000000*G30/'FX rate'!$C$25,"")</f>
        <v/>
      </c>
      <c r="BT30" s="699" t="str">
        <f>IF(ISNUMBER(H30),'Cover Page'!$D$35/1000000*H30/'FX rate'!$C$25,"")</f>
        <v/>
      </c>
      <c r="BU30" s="884" t="str">
        <f>IF(ISNUMBER(I30),'Cover Page'!$D$35/1000000*I30/'FX rate'!$C$25,"")</f>
        <v/>
      </c>
      <c r="BV30" s="699" t="str">
        <f>IF(ISNUMBER(J30),'Cover Page'!$D$35/1000000*J30/'FX rate'!$C$25,"")</f>
        <v/>
      </c>
      <c r="BW30" s="884" t="str">
        <f>IF(ISNUMBER(K30),'Cover Page'!$D$35/1000000*K30/'FX rate'!$C$25,"")</f>
        <v/>
      </c>
      <c r="BX30" s="699" t="str">
        <f>IF(ISNUMBER(L30),'Cover Page'!$D$35/1000000*L30/'FX rate'!$C$25,"")</f>
        <v/>
      </c>
      <c r="BY30" s="884" t="str">
        <f>IF(ISNUMBER(M30),'Cover Page'!$D$35/1000000*M30/'FX rate'!$C$25,"")</f>
        <v/>
      </c>
      <c r="BZ30" s="699" t="str">
        <f>IF(ISNUMBER(N30),'Cover Page'!$D$35/1000000*N30/'FX rate'!$C$25,"")</f>
        <v/>
      </c>
      <c r="CA30" s="884" t="str">
        <f>IF(ISNUMBER(O30),'Cover Page'!$D$35/1000000*O30/'FX rate'!$C$25,"")</f>
        <v/>
      </c>
      <c r="CB30" s="699" t="str">
        <f>IF(ISNUMBER(P30),'Cover Page'!$D$35/1000000*P30/'FX rate'!$C$25,"")</f>
        <v/>
      </c>
      <c r="CC30" s="884" t="str">
        <f>IF(ISNUMBER(Q30),'Cover Page'!$D$35/1000000*Q30/'FX rate'!$C$25,"")</f>
        <v/>
      </c>
      <c r="CD30" s="885" t="str">
        <f>IF(ISNUMBER(R30),'Cover Page'!$D$35/1000000*R30/'FX rate'!$C$25,"")</f>
        <v/>
      </c>
      <c r="CE30" s="882" t="str">
        <f>IF(ISNUMBER(S30),'Cover Page'!$D$35/1000000*S30/'FX rate'!$C$25,"")</f>
        <v/>
      </c>
      <c r="CF30" s="697" t="str">
        <f>IF(ISNUMBER(T30),'Cover Page'!$D$35/1000000*T30/'FX rate'!$C$25,"")</f>
        <v/>
      </c>
      <c r="CG30" s="884" t="str">
        <f>IF(ISNUMBER(U30),'Cover Page'!$D$35/1000000*U30/'FX rate'!$C$25,"")</f>
        <v/>
      </c>
      <c r="CH30" s="885" t="str">
        <f>IF(ISNUMBER(V30),'Cover Page'!$D$35/1000000*V30/'FX rate'!$C$25,"")</f>
        <v/>
      </c>
      <c r="CI30" s="882" t="str">
        <f>IF(ISNUMBER(W30),'Cover Page'!$D$35/1000000*W30/'FX rate'!$C$25,"")</f>
        <v/>
      </c>
      <c r="CJ30" s="697" t="str">
        <f>IF(ISNUMBER(X30),'Cover Page'!$D$35/1000000*X30/'FX rate'!$C$25,"")</f>
        <v/>
      </c>
      <c r="CK30" s="884" t="str">
        <f>IF(ISNUMBER(Y30),'Cover Page'!$D$35/1000000*Y30/'FX rate'!$C$25,"")</f>
        <v/>
      </c>
      <c r="CL30" s="885" t="str">
        <f>IF(ISNUMBER(Z30),'Cover Page'!$D$35/1000000*Z30/'FX rate'!$C$25,"")</f>
        <v/>
      </c>
      <c r="CM30" s="882" t="str">
        <f>IF(ISNUMBER(AA30),'Cover Page'!$D$35/1000000*AA30/'FX rate'!$C$25,"")</f>
        <v/>
      </c>
      <c r="CN30" s="697" t="str">
        <f>IF(ISNUMBER(AB30),'Cover Page'!$D$35/1000000*AB30/'FX rate'!$C$25,"")</f>
        <v/>
      </c>
      <c r="CO30" s="590"/>
      <c r="CP30" s="590"/>
      <c r="CQ30" s="590"/>
      <c r="CR30" s="590"/>
      <c r="CS30" s="590"/>
    </row>
    <row r="31" spans="1:97" s="2" customFormat="1" ht="14.25" x14ac:dyDescent="0.2">
      <c r="A31" s="864"/>
      <c r="B31" s="76">
        <v>2012</v>
      </c>
      <c r="C31" s="173"/>
      <c r="D31" s="115"/>
      <c r="E31" s="174"/>
      <c r="F31" s="115"/>
      <c r="G31" s="174"/>
      <c r="H31" s="115"/>
      <c r="I31" s="174"/>
      <c r="J31" s="115"/>
      <c r="K31" s="174"/>
      <c r="L31" s="115"/>
      <c r="M31" s="174"/>
      <c r="N31" s="115"/>
      <c r="O31" s="174"/>
      <c r="P31" s="115"/>
      <c r="Q31" s="174"/>
      <c r="R31" s="115"/>
      <c r="S31" s="174"/>
      <c r="T31" s="115"/>
      <c r="U31" s="174"/>
      <c r="V31" s="115"/>
      <c r="W31" s="174"/>
      <c r="X31" s="115"/>
      <c r="Y31" s="174"/>
      <c r="Z31" s="175"/>
      <c r="AA31" s="314" t="str">
        <f t="shared" si="0"/>
        <v/>
      </c>
      <c r="AB31" s="301" t="str">
        <f t="shared" si="1"/>
        <v/>
      </c>
      <c r="AH31" s="583">
        <v>2012</v>
      </c>
      <c r="AI31" s="667" t="str">
        <f>IF(ISNUMBER(C31),'Cover Page'!$D$35/1000000*'4 classification'!C31/'FX rate'!$C17,"")</f>
        <v/>
      </c>
      <c r="AJ31" s="668" t="str">
        <f>IF(ISNUMBER(D31),'Cover Page'!$D$35/1000000*'4 classification'!D31/'FX rate'!$C17,"")</f>
        <v/>
      </c>
      <c r="AK31" s="901" t="str">
        <f>IF(ISNUMBER(E31),'Cover Page'!$D$35/1000000*'4 classification'!E31/'FX rate'!$C17,"")</f>
        <v/>
      </c>
      <c r="AL31" s="668" t="str">
        <f>IF(ISNUMBER(F31),'Cover Page'!$D$35/1000000*'4 classification'!F31/'FX rate'!$C17,"")</f>
        <v/>
      </c>
      <c r="AM31" s="901" t="str">
        <f>IF(ISNUMBER(G31),'Cover Page'!$D$35/1000000*'4 classification'!G31/'FX rate'!$C17,"")</f>
        <v/>
      </c>
      <c r="AN31" s="668" t="str">
        <f>IF(ISNUMBER(H31),'Cover Page'!$D$35/1000000*'4 classification'!H31/'FX rate'!$C17,"")</f>
        <v/>
      </c>
      <c r="AO31" s="901" t="str">
        <f>IF(ISNUMBER(I31),'Cover Page'!$D$35/1000000*'4 classification'!I31/'FX rate'!$C17,"")</f>
        <v/>
      </c>
      <c r="AP31" s="668" t="str">
        <f>IF(ISNUMBER(J31),'Cover Page'!$D$35/1000000*'4 classification'!J31/'FX rate'!$C17,"")</f>
        <v/>
      </c>
      <c r="AQ31" s="901" t="str">
        <f>IF(ISNUMBER(K31),'Cover Page'!$D$35/1000000*'4 classification'!K31/'FX rate'!$C17,"")</f>
        <v/>
      </c>
      <c r="AR31" s="668" t="str">
        <f>IF(ISNUMBER(L31),'Cover Page'!$D$35/1000000*'4 classification'!L31/'FX rate'!$C17,"")</f>
        <v/>
      </c>
      <c r="AS31" s="901" t="str">
        <f>IF(ISNUMBER(M31),'Cover Page'!$D$35/1000000*'4 classification'!M31/'FX rate'!$C17,"")</f>
        <v/>
      </c>
      <c r="AT31" s="668" t="str">
        <f>IF(ISNUMBER(N31),'Cover Page'!$D$35/1000000*'4 classification'!N31/'FX rate'!$C17,"")</f>
        <v/>
      </c>
      <c r="AU31" s="901" t="str">
        <f>IF(ISNUMBER(O31),'Cover Page'!$D$35/1000000*'4 classification'!O31/'FX rate'!$C17,"")</f>
        <v/>
      </c>
      <c r="AV31" s="668" t="str">
        <f>IF(ISNUMBER(P31),'Cover Page'!$D$35/1000000*'4 classification'!P31/'FX rate'!$C17,"")</f>
        <v/>
      </c>
      <c r="AW31" s="901" t="str">
        <f>IF(ISNUMBER(Q31),'Cover Page'!$D$35/1000000*'4 classification'!Q31/'FX rate'!$C17,"")</f>
        <v/>
      </c>
      <c r="AX31" s="896" t="str">
        <f>IF(ISNUMBER(R31),'Cover Page'!$D$35/1000000*'4 classification'!R31/'FX rate'!$C17,"")</f>
        <v/>
      </c>
      <c r="AY31" s="900" t="str">
        <f>IF(ISNUMBER(S31),'Cover Page'!$D$35/1000000*'4 classification'!S31/'FX rate'!$C17,"")</f>
        <v/>
      </c>
      <c r="AZ31" s="666" t="str">
        <f>IF(ISNUMBER(T31),'Cover Page'!$D$35/1000000*'4 classification'!T31/'FX rate'!$C17,"")</f>
        <v/>
      </c>
      <c r="BA31" s="900" t="str">
        <f>IF(ISNUMBER(U31),'Cover Page'!$D$35/1000000*'4 classification'!U31/'FX rate'!$C17,"")</f>
        <v/>
      </c>
      <c r="BB31" s="666" t="str">
        <f>IF(ISNUMBER(V31),'Cover Page'!$D$35/1000000*'4 classification'!V31/'FX rate'!$C17,"")</f>
        <v/>
      </c>
      <c r="BC31" s="900" t="str">
        <f>IF(ISNUMBER(W31),'Cover Page'!$D$35/1000000*'4 classification'!W31/'FX rate'!$C17,"")</f>
        <v/>
      </c>
      <c r="BD31" s="666" t="str">
        <f>IF(ISNUMBER(X31),'Cover Page'!$D$35/1000000*'4 classification'!X31/'FX rate'!$C17,"")</f>
        <v/>
      </c>
      <c r="BE31" s="900" t="str">
        <f>IF(ISNUMBER(Y31),'Cover Page'!$D$35/1000000*'4 classification'!Y31/'FX rate'!$C17,"")</f>
        <v/>
      </c>
      <c r="BF31" s="666" t="str">
        <f>IF(ISNUMBER(Z31),'Cover Page'!$D$35/1000000*'4 classification'!Z31/'FX rate'!$C17,"")</f>
        <v/>
      </c>
      <c r="BG31" s="895" t="str">
        <f>IF(ISNUMBER(AA31),'Cover Page'!$D$35/1000000*'4 classification'!AA31/'FX rate'!$C17,"")</f>
        <v/>
      </c>
      <c r="BH31" s="666" t="str">
        <f>IF(ISNUMBER(AB31),'Cover Page'!$D$35/1000000*'4 classification'!AB31/'FX rate'!$C17,"")</f>
        <v/>
      </c>
      <c r="BI31" s="517"/>
      <c r="BN31" s="655">
        <v>2012</v>
      </c>
      <c r="BO31" s="698" t="str">
        <f>IF(ISNUMBER(C31),'Cover Page'!$D$35/1000000*C31/'FX rate'!$C$25,"")</f>
        <v/>
      </c>
      <c r="BP31" s="699" t="str">
        <f>IF(ISNUMBER(D31),'Cover Page'!$D$35/1000000*D31/'FX rate'!$C$25,"")</f>
        <v/>
      </c>
      <c r="BQ31" s="884" t="str">
        <f>IF(ISNUMBER(E31),'Cover Page'!$D$35/1000000*E31/'FX rate'!$C$25,"")</f>
        <v/>
      </c>
      <c r="BR31" s="699" t="str">
        <f>IF(ISNUMBER(F31),'Cover Page'!$D$35/1000000*F31/'FX rate'!$C$25,"")</f>
        <v/>
      </c>
      <c r="BS31" s="884" t="str">
        <f>IF(ISNUMBER(G31),'Cover Page'!$D$35/1000000*G31/'FX rate'!$C$25,"")</f>
        <v/>
      </c>
      <c r="BT31" s="699" t="str">
        <f>IF(ISNUMBER(H31),'Cover Page'!$D$35/1000000*H31/'FX rate'!$C$25,"")</f>
        <v/>
      </c>
      <c r="BU31" s="884" t="str">
        <f>IF(ISNUMBER(I31),'Cover Page'!$D$35/1000000*I31/'FX rate'!$C$25,"")</f>
        <v/>
      </c>
      <c r="BV31" s="699" t="str">
        <f>IF(ISNUMBER(J31),'Cover Page'!$D$35/1000000*J31/'FX rate'!$C$25,"")</f>
        <v/>
      </c>
      <c r="BW31" s="884" t="str">
        <f>IF(ISNUMBER(K31),'Cover Page'!$D$35/1000000*K31/'FX rate'!$C$25,"")</f>
        <v/>
      </c>
      <c r="BX31" s="699" t="str">
        <f>IF(ISNUMBER(L31),'Cover Page'!$D$35/1000000*L31/'FX rate'!$C$25,"")</f>
        <v/>
      </c>
      <c r="BY31" s="884" t="str">
        <f>IF(ISNUMBER(M31),'Cover Page'!$D$35/1000000*M31/'FX rate'!$C$25,"")</f>
        <v/>
      </c>
      <c r="BZ31" s="699" t="str">
        <f>IF(ISNUMBER(N31),'Cover Page'!$D$35/1000000*N31/'FX rate'!$C$25,"")</f>
        <v/>
      </c>
      <c r="CA31" s="884" t="str">
        <f>IF(ISNUMBER(O31),'Cover Page'!$D$35/1000000*O31/'FX rate'!$C$25,"")</f>
        <v/>
      </c>
      <c r="CB31" s="699" t="str">
        <f>IF(ISNUMBER(P31),'Cover Page'!$D$35/1000000*P31/'FX rate'!$C$25,"")</f>
        <v/>
      </c>
      <c r="CC31" s="884" t="str">
        <f>IF(ISNUMBER(Q31),'Cover Page'!$D$35/1000000*Q31/'FX rate'!$C$25,"")</f>
        <v/>
      </c>
      <c r="CD31" s="885" t="str">
        <f>IF(ISNUMBER(R31),'Cover Page'!$D$35/1000000*R31/'FX rate'!$C$25,"")</f>
        <v/>
      </c>
      <c r="CE31" s="882" t="str">
        <f>IF(ISNUMBER(S31),'Cover Page'!$D$35/1000000*S31/'FX rate'!$C$25,"")</f>
        <v/>
      </c>
      <c r="CF31" s="697" t="str">
        <f>IF(ISNUMBER(T31),'Cover Page'!$D$35/1000000*T31/'FX rate'!$C$25,"")</f>
        <v/>
      </c>
      <c r="CG31" s="884" t="str">
        <f>IF(ISNUMBER(U31),'Cover Page'!$D$35/1000000*U31/'FX rate'!$C$25,"")</f>
        <v/>
      </c>
      <c r="CH31" s="885" t="str">
        <f>IF(ISNUMBER(V31),'Cover Page'!$D$35/1000000*V31/'FX rate'!$C$25,"")</f>
        <v/>
      </c>
      <c r="CI31" s="882" t="str">
        <f>IF(ISNUMBER(W31),'Cover Page'!$D$35/1000000*W31/'FX rate'!$C$25,"")</f>
        <v/>
      </c>
      <c r="CJ31" s="697" t="str">
        <f>IF(ISNUMBER(X31),'Cover Page'!$D$35/1000000*X31/'FX rate'!$C$25,"")</f>
        <v/>
      </c>
      <c r="CK31" s="884" t="str">
        <f>IF(ISNUMBER(Y31),'Cover Page'!$D$35/1000000*Y31/'FX rate'!$C$25,"")</f>
        <v/>
      </c>
      <c r="CL31" s="885" t="str">
        <f>IF(ISNUMBER(Z31),'Cover Page'!$D$35/1000000*Z31/'FX rate'!$C$25,"")</f>
        <v/>
      </c>
      <c r="CM31" s="882" t="str">
        <f>IF(ISNUMBER(AA31),'Cover Page'!$D$35/1000000*AA31/'FX rate'!$C$25,"")</f>
        <v/>
      </c>
      <c r="CN31" s="697" t="str">
        <f>IF(ISNUMBER(AB31),'Cover Page'!$D$35/1000000*AB31/'FX rate'!$C$25,"")</f>
        <v/>
      </c>
      <c r="CO31" s="590"/>
      <c r="CP31" s="590"/>
      <c r="CQ31" s="590"/>
      <c r="CR31" s="590"/>
      <c r="CS31" s="590"/>
    </row>
    <row r="32" spans="1:97" s="2" customFormat="1" ht="14.25" x14ac:dyDescent="0.2">
      <c r="A32" s="864"/>
      <c r="B32" s="76">
        <v>2013</v>
      </c>
      <c r="C32" s="173"/>
      <c r="D32" s="115"/>
      <c r="E32" s="174"/>
      <c r="F32" s="115"/>
      <c r="G32" s="174"/>
      <c r="H32" s="115"/>
      <c r="I32" s="174"/>
      <c r="J32" s="115"/>
      <c r="K32" s="174"/>
      <c r="L32" s="115"/>
      <c r="M32" s="174"/>
      <c r="N32" s="115"/>
      <c r="O32" s="174"/>
      <c r="P32" s="115"/>
      <c r="Q32" s="174"/>
      <c r="R32" s="115"/>
      <c r="S32" s="174"/>
      <c r="T32" s="115"/>
      <c r="U32" s="174"/>
      <c r="V32" s="115"/>
      <c r="W32" s="174"/>
      <c r="X32" s="115"/>
      <c r="Y32" s="174"/>
      <c r="Z32" s="175"/>
      <c r="AA32" s="314" t="str">
        <f t="shared" si="0"/>
        <v/>
      </c>
      <c r="AB32" s="301" t="str">
        <f t="shared" si="1"/>
        <v/>
      </c>
      <c r="AH32" s="583">
        <v>2013</v>
      </c>
      <c r="AI32" s="667" t="str">
        <f>IF(ISNUMBER(C32),'Cover Page'!$D$35/1000000*'4 classification'!C32/'FX rate'!$C18,"")</f>
        <v/>
      </c>
      <c r="AJ32" s="668" t="str">
        <f>IF(ISNUMBER(D32),'Cover Page'!$D$35/1000000*'4 classification'!D32/'FX rate'!$C18,"")</f>
        <v/>
      </c>
      <c r="AK32" s="901" t="str">
        <f>IF(ISNUMBER(E32),'Cover Page'!$D$35/1000000*'4 classification'!E32/'FX rate'!$C18,"")</f>
        <v/>
      </c>
      <c r="AL32" s="668" t="str">
        <f>IF(ISNUMBER(F32),'Cover Page'!$D$35/1000000*'4 classification'!F32/'FX rate'!$C18,"")</f>
        <v/>
      </c>
      <c r="AM32" s="901" t="str">
        <f>IF(ISNUMBER(G32),'Cover Page'!$D$35/1000000*'4 classification'!G32/'FX rate'!$C18,"")</f>
        <v/>
      </c>
      <c r="AN32" s="668" t="str">
        <f>IF(ISNUMBER(H32),'Cover Page'!$D$35/1000000*'4 classification'!H32/'FX rate'!$C18,"")</f>
        <v/>
      </c>
      <c r="AO32" s="901" t="str">
        <f>IF(ISNUMBER(I32),'Cover Page'!$D$35/1000000*'4 classification'!I32/'FX rate'!$C18,"")</f>
        <v/>
      </c>
      <c r="AP32" s="668" t="str">
        <f>IF(ISNUMBER(J32),'Cover Page'!$D$35/1000000*'4 classification'!J32/'FX rate'!$C18,"")</f>
        <v/>
      </c>
      <c r="AQ32" s="901" t="str">
        <f>IF(ISNUMBER(K32),'Cover Page'!$D$35/1000000*'4 classification'!K32/'FX rate'!$C18,"")</f>
        <v/>
      </c>
      <c r="AR32" s="668" t="str">
        <f>IF(ISNUMBER(L32),'Cover Page'!$D$35/1000000*'4 classification'!L32/'FX rate'!$C18,"")</f>
        <v/>
      </c>
      <c r="AS32" s="901" t="str">
        <f>IF(ISNUMBER(M32),'Cover Page'!$D$35/1000000*'4 classification'!M32/'FX rate'!$C18,"")</f>
        <v/>
      </c>
      <c r="AT32" s="668" t="str">
        <f>IF(ISNUMBER(N32),'Cover Page'!$D$35/1000000*'4 classification'!N32/'FX rate'!$C18,"")</f>
        <v/>
      </c>
      <c r="AU32" s="901" t="str">
        <f>IF(ISNUMBER(O32),'Cover Page'!$D$35/1000000*'4 classification'!O32/'FX rate'!$C18,"")</f>
        <v/>
      </c>
      <c r="AV32" s="668" t="str">
        <f>IF(ISNUMBER(P32),'Cover Page'!$D$35/1000000*'4 classification'!P32/'FX rate'!$C18,"")</f>
        <v/>
      </c>
      <c r="AW32" s="901" t="str">
        <f>IF(ISNUMBER(Q32),'Cover Page'!$D$35/1000000*'4 classification'!Q32/'FX rate'!$C18,"")</f>
        <v/>
      </c>
      <c r="AX32" s="896" t="str">
        <f>IF(ISNUMBER(R32),'Cover Page'!$D$35/1000000*'4 classification'!R32/'FX rate'!$C18,"")</f>
        <v/>
      </c>
      <c r="AY32" s="900" t="str">
        <f>IF(ISNUMBER(S32),'Cover Page'!$D$35/1000000*'4 classification'!S32/'FX rate'!$C18,"")</f>
        <v/>
      </c>
      <c r="AZ32" s="666" t="str">
        <f>IF(ISNUMBER(T32),'Cover Page'!$D$35/1000000*'4 classification'!T32/'FX rate'!$C18,"")</f>
        <v/>
      </c>
      <c r="BA32" s="900" t="str">
        <f>IF(ISNUMBER(U32),'Cover Page'!$D$35/1000000*'4 classification'!U32/'FX rate'!$C18,"")</f>
        <v/>
      </c>
      <c r="BB32" s="666" t="str">
        <f>IF(ISNUMBER(V32),'Cover Page'!$D$35/1000000*'4 classification'!V32/'FX rate'!$C18,"")</f>
        <v/>
      </c>
      <c r="BC32" s="900" t="str">
        <f>IF(ISNUMBER(W32),'Cover Page'!$D$35/1000000*'4 classification'!W32/'FX rate'!$C18,"")</f>
        <v/>
      </c>
      <c r="BD32" s="666" t="str">
        <f>IF(ISNUMBER(X32),'Cover Page'!$D$35/1000000*'4 classification'!X32/'FX rate'!$C18,"")</f>
        <v/>
      </c>
      <c r="BE32" s="900" t="str">
        <f>IF(ISNUMBER(Y32),'Cover Page'!$D$35/1000000*'4 classification'!Y32/'FX rate'!$C18,"")</f>
        <v/>
      </c>
      <c r="BF32" s="666" t="str">
        <f>IF(ISNUMBER(Z32),'Cover Page'!$D$35/1000000*'4 classification'!Z32/'FX rate'!$C18,"")</f>
        <v/>
      </c>
      <c r="BG32" s="895" t="str">
        <f>IF(ISNUMBER(AA32),'Cover Page'!$D$35/1000000*'4 classification'!AA32/'FX rate'!$C18,"")</f>
        <v/>
      </c>
      <c r="BH32" s="666" t="str">
        <f>IF(ISNUMBER(AB32),'Cover Page'!$D$35/1000000*'4 classification'!AB32/'FX rate'!$C18,"")</f>
        <v/>
      </c>
      <c r="BI32" s="517"/>
      <c r="BN32" s="655">
        <v>2013</v>
      </c>
      <c r="BO32" s="698" t="str">
        <f>IF(ISNUMBER(C32),'Cover Page'!$D$35/1000000*C32/'FX rate'!$C$25,"")</f>
        <v/>
      </c>
      <c r="BP32" s="699" t="str">
        <f>IF(ISNUMBER(D32),'Cover Page'!$D$35/1000000*D32/'FX rate'!$C$25,"")</f>
        <v/>
      </c>
      <c r="BQ32" s="884" t="str">
        <f>IF(ISNUMBER(E32),'Cover Page'!$D$35/1000000*E32/'FX rate'!$C$25,"")</f>
        <v/>
      </c>
      <c r="BR32" s="699" t="str">
        <f>IF(ISNUMBER(F32),'Cover Page'!$D$35/1000000*F32/'FX rate'!$C$25,"")</f>
        <v/>
      </c>
      <c r="BS32" s="884" t="str">
        <f>IF(ISNUMBER(G32),'Cover Page'!$D$35/1000000*G32/'FX rate'!$C$25,"")</f>
        <v/>
      </c>
      <c r="BT32" s="699" t="str">
        <f>IF(ISNUMBER(H32),'Cover Page'!$D$35/1000000*H32/'FX rate'!$C$25,"")</f>
        <v/>
      </c>
      <c r="BU32" s="884" t="str">
        <f>IF(ISNUMBER(I32),'Cover Page'!$D$35/1000000*I32/'FX rate'!$C$25,"")</f>
        <v/>
      </c>
      <c r="BV32" s="699" t="str">
        <f>IF(ISNUMBER(J32),'Cover Page'!$D$35/1000000*J32/'FX rate'!$C$25,"")</f>
        <v/>
      </c>
      <c r="BW32" s="884" t="str">
        <f>IF(ISNUMBER(K32),'Cover Page'!$D$35/1000000*K32/'FX rate'!$C$25,"")</f>
        <v/>
      </c>
      <c r="BX32" s="699" t="str">
        <f>IF(ISNUMBER(L32),'Cover Page'!$D$35/1000000*L32/'FX rate'!$C$25,"")</f>
        <v/>
      </c>
      <c r="BY32" s="884" t="str">
        <f>IF(ISNUMBER(M32),'Cover Page'!$D$35/1000000*M32/'FX rate'!$C$25,"")</f>
        <v/>
      </c>
      <c r="BZ32" s="699" t="str">
        <f>IF(ISNUMBER(N32),'Cover Page'!$D$35/1000000*N32/'FX rate'!$C$25,"")</f>
        <v/>
      </c>
      <c r="CA32" s="884" t="str">
        <f>IF(ISNUMBER(O32),'Cover Page'!$D$35/1000000*O32/'FX rate'!$C$25,"")</f>
        <v/>
      </c>
      <c r="CB32" s="699" t="str">
        <f>IF(ISNUMBER(P32),'Cover Page'!$D$35/1000000*P32/'FX rate'!$C$25,"")</f>
        <v/>
      </c>
      <c r="CC32" s="884" t="str">
        <f>IF(ISNUMBER(Q32),'Cover Page'!$D$35/1000000*Q32/'FX rate'!$C$25,"")</f>
        <v/>
      </c>
      <c r="CD32" s="885" t="str">
        <f>IF(ISNUMBER(R32),'Cover Page'!$D$35/1000000*R32/'FX rate'!$C$25,"")</f>
        <v/>
      </c>
      <c r="CE32" s="882" t="str">
        <f>IF(ISNUMBER(S32),'Cover Page'!$D$35/1000000*S32/'FX rate'!$C$25,"")</f>
        <v/>
      </c>
      <c r="CF32" s="697" t="str">
        <f>IF(ISNUMBER(T32),'Cover Page'!$D$35/1000000*T32/'FX rate'!$C$25,"")</f>
        <v/>
      </c>
      <c r="CG32" s="884" t="str">
        <f>IF(ISNUMBER(U32),'Cover Page'!$D$35/1000000*U32/'FX rate'!$C$25,"")</f>
        <v/>
      </c>
      <c r="CH32" s="885" t="str">
        <f>IF(ISNUMBER(V32),'Cover Page'!$D$35/1000000*V32/'FX rate'!$C$25,"")</f>
        <v/>
      </c>
      <c r="CI32" s="882" t="str">
        <f>IF(ISNUMBER(W32),'Cover Page'!$D$35/1000000*W32/'FX rate'!$C$25,"")</f>
        <v/>
      </c>
      <c r="CJ32" s="697" t="str">
        <f>IF(ISNUMBER(X32),'Cover Page'!$D$35/1000000*X32/'FX rate'!$C$25,"")</f>
        <v/>
      </c>
      <c r="CK32" s="884" t="str">
        <f>IF(ISNUMBER(Y32),'Cover Page'!$D$35/1000000*Y32/'FX rate'!$C$25,"")</f>
        <v/>
      </c>
      <c r="CL32" s="885" t="str">
        <f>IF(ISNUMBER(Z32),'Cover Page'!$D$35/1000000*Z32/'FX rate'!$C$25,"")</f>
        <v/>
      </c>
      <c r="CM32" s="882" t="str">
        <f>IF(ISNUMBER(AA32),'Cover Page'!$D$35/1000000*AA32/'FX rate'!$C$25,"")</f>
        <v/>
      </c>
      <c r="CN32" s="697" t="str">
        <f>IF(ISNUMBER(AB32),'Cover Page'!$D$35/1000000*AB32/'FX rate'!$C$25,"")</f>
        <v/>
      </c>
      <c r="CO32" s="590"/>
      <c r="CP32" s="590"/>
      <c r="CQ32" s="590"/>
      <c r="CR32" s="590"/>
      <c r="CS32" s="590"/>
    </row>
    <row r="33" spans="1:97" s="20" customFormat="1" ht="14.25" x14ac:dyDescent="0.2">
      <c r="A33" s="865"/>
      <c r="B33" s="37">
        <v>2014</v>
      </c>
      <c r="C33" s="173"/>
      <c r="D33" s="117"/>
      <c r="E33" s="177"/>
      <c r="F33" s="117"/>
      <c r="G33" s="177"/>
      <c r="H33" s="117"/>
      <c r="I33" s="177"/>
      <c r="J33" s="117"/>
      <c r="K33" s="177"/>
      <c r="L33" s="117"/>
      <c r="M33" s="177"/>
      <c r="N33" s="117"/>
      <c r="O33" s="177"/>
      <c r="P33" s="117"/>
      <c r="Q33" s="177"/>
      <c r="R33" s="117"/>
      <c r="S33" s="177"/>
      <c r="T33" s="117"/>
      <c r="U33" s="177"/>
      <c r="V33" s="117"/>
      <c r="W33" s="177"/>
      <c r="X33" s="117"/>
      <c r="Y33" s="177"/>
      <c r="Z33" s="178"/>
      <c r="AA33" s="314" t="str">
        <f t="shared" si="0"/>
        <v/>
      </c>
      <c r="AB33" s="301" t="str">
        <f t="shared" si="1"/>
        <v/>
      </c>
      <c r="AH33" s="583">
        <v>2014</v>
      </c>
      <c r="AI33" s="667" t="str">
        <f>IF(ISNUMBER(C33),'Cover Page'!$D$35/1000000*'4 classification'!C33/'FX rate'!$C19,"")</f>
        <v/>
      </c>
      <c r="AJ33" s="668" t="str">
        <f>IF(ISNUMBER(D33),'Cover Page'!$D$35/1000000*'4 classification'!D33/'FX rate'!$C19,"")</f>
        <v/>
      </c>
      <c r="AK33" s="901" t="str">
        <f>IF(ISNUMBER(E33),'Cover Page'!$D$35/1000000*'4 classification'!E33/'FX rate'!$C19,"")</f>
        <v/>
      </c>
      <c r="AL33" s="668" t="str">
        <f>IF(ISNUMBER(F33),'Cover Page'!$D$35/1000000*'4 classification'!F33/'FX rate'!$C19,"")</f>
        <v/>
      </c>
      <c r="AM33" s="901" t="str">
        <f>IF(ISNUMBER(G33),'Cover Page'!$D$35/1000000*'4 classification'!G33/'FX rate'!$C19,"")</f>
        <v/>
      </c>
      <c r="AN33" s="668" t="str">
        <f>IF(ISNUMBER(H33),'Cover Page'!$D$35/1000000*'4 classification'!H33/'FX rate'!$C19,"")</f>
        <v/>
      </c>
      <c r="AO33" s="901" t="str">
        <f>IF(ISNUMBER(I33),'Cover Page'!$D$35/1000000*'4 classification'!I33/'FX rate'!$C19,"")</f>
        <v/>
      </c>
      <c r="AP33" s="668" t="str">
        <f>IF(ISNUMBER(J33),'Cover Page'!$D$35/1000000*'4 classification'!J33/'FX rate'!$C19,"")</f>
        <v/>
      </c>
      <c r="AQ33" s="901" t="str">
        <f>IF(ISNUMBER(K33),'Cover Page'!$D$35/1000000*'4 classification'!K33/'FX rate'!$C19,"")</f>
        <v/>
      </c>
      <c r="AR33" s="668" t="str">
        <f>IF(ISNUMBER(L33),'Cover Page'!$D$35/1000000*'4 classification'!L33/'FX rate'!$C19,"")</f>
        <v/>
      </c>
      <c r="AS33" s="901" t="str">
        <f>IF(ISNUMBER(M33),'Cover Page'!$D$35/1000000*'4 classification'!M33/'FX rate'!$C19,"")</f>
        <v/>
      </c>
      <c r="AT33" s="668" t="str">
        <f>IF(ISNUMBER(N33),'Cover Page'!$D$35/1000000*'4 classification'!N33/'FX rate'!$C19,"")</f>
        <v/>
      </c>
      <c r="AU33" s="901" t="str">
        <f>IF(ISNUMBER(O33),'Cover Page'!$D$35/1000000*'4 classification'!O33/'FX rate'!$C19,"")</f>
        <v/>
      </c>
      <c r="AV33" s="668" t="str">
        <f>IF(ISNUMBER(P33),'Cover Page'!$D$35/1000000*'4 classification'!P33/'FX rate'!$C19,"")</f>
        <v/>
      </c>
      <c r="AW33" s="901" t="str">
        <f>IF(ISNUMBER(Q33),'Cover Page'!$D$35/1000000*'4 classification'!Q33/'FX rate'!$C19,"")</f>
        <v/>
      </c>
      <c r="AX33" s="896" t="str">
        <f>IF(ISNUMBER(R33),'Cover Page'!$D$35/1000000*'4 classification'!R33/'FX rate'!$C19,"")</f>
        <v/>
      </c>
      <c r="AY33" s="900" t="str">
        <f>IF(ISNUMBER(S33),'Cover Page'!$D$35/1000000*'4 classification'!S33/'FX rate'!$C19,"")</f>
        <v/>
      </c>
      <c r="AZ33" s="666" t="str">
        <f>IF(ISNUMBER(T33),'Cover Page'!$D$35/1000000*'4 classification'!T33/'FX rate'!$C19,"")</f>
        <v/>
      </c>
      <c r="BA33" s="900" t="str">
        <f>IF(ISNUMBER(U33),'Cover Page'!$D$35/1000000*'4 classification'!U33/'FX rate'!$C19,"")</f>
        <v/>
      </c>
      <c r="BB33" s="666" t="str">
        <f>IF(ISNUMBER(V33),'Cover Page'!$D$35/1000000*'4 classification'!V33/'FX rate'!$C19,"")</f>
        <v/>
      </c>
      <c r="BC33" s="900" t="str">
        <f>IF(ISNUMBER(W33),'Cover Page'!$D$35/1000000*'4 classification'!W33/'FX rate'!$C19,"")</f>
        <v/>
      </c>
      <c r="BD33" s="666" t="str">
        <f>IF(ISNUMBER(X33),'Cover Page'!$D$35/1000000*'4 classification'!X33/'FX rate'!$C19,"")</f>
        <v/>
      </c>
      <c r="BE33" s="900" t="str">
        <f>IF(ISNUMBER(Y33),'Cover Page'!$D$35/1000000*'4 classification'!Y33/'FX rate'!$C19,"")</f>
        <v/>
      </c>
      <c r="BF33" s="666" t="str">
        <f>IF(ISNUMBER(Z33),'Cover Page'!$D$35/1000000*'4 classification'!Z33/'FX rate'!$C19,"")</f>
        <v/>
      </c>
      <c r="BG33" s="895" t="str">
        <f>IF(ISNUMBER(AA33),'Cover Page'!$D$35/1000000*'4 classification'!AA33/'FX rate'!$C19,"")</f>
        <v/>
      </c>
      <c r="BH33" s="666" t="str">
        <f>IF(ISNUMBER(AB33),'Cover Page'!$D$35/1000000*'4 classification'!AB33/'FX rate'!$C19,"")</f>
        <v/>
      </c>
      <c r="BI33" s="517"/>
      <c r="BN33" s="655">
        <v>2014</v>
      </c>
      <c r="BO33" s="698" t="str">
        <f>IF(ISNUMBER(C33),'Cover Page'!$D$35/1000000*C33/'FX rate'!$C$25,"")</f>
        <v/>
      </c>
      <c r="BP33" s="699" t="str">
        <f>IF(ISNUMBER(D33),'Cover Page'!$D$35/1000000*D33/'FX rate'!$C$25,"")</f>
        <v/>
      </c>
      <c r="BQ33" s="884" t="str">
        <f>IF(ISNUMBER(E33),'Cover Page'!$D$35/1000000*E33/'FX rate'!$C$25,"")</f>
        <v/>
      </c>
      <c r="BR33" s="699" t="str">
        <f>IF(ISNUMBER(F33),'Cover Page'!$D$35/1000000*F33/'FX rate'!$C$25,"")</f>
        <v/>
      </c>
      <c r="BS33" s="884" t="str">
        <f>IF(ISNUMBER(G33),'Cover Page'!$D$35/1000000*G33/'FX rate'!$C$25,"")</f>
        <v/>
      </c>
      <c r="BT33" s="699" t="str">
        <f>IF(ISNUMBER(H33),'Cover Page'!$D$35/1000000*H33/'FX rate'!$C$25,"")</f>
        <v/>
      </c>
      <c r="BU33" s="884" t="str">
        <f>IF(ISNUMBER(I33),'Cover Page'!$D$35/1000000*I33/'FX rate'!$C$25,"")</f>
        <v/>
      </c>
      <c r="BV33" s="699" t="str">
        <f>IF(ISNUMBER(J33),'Cover Page'!$D$35/1000000*J33/'FX rate'!$C$25,"")</f>
        <v/>
      </c>
      <c r="BW33" s="884" t="str">
        <f>IF(ISNUMBER(K33),'Cover Page'!$D$35/1000000*K33/'FX rate'!$C$25,"")</f>
        <v/>
      </c>
      <c r="BX33" s="699" t="str">
        <f>IF(ISNUMBER(L33),'Cover Page'!$D$35/1000000*L33/'FX rate'!$C$25,"")</f>
        <v/>
      </c>
      <c r="BY33" s="884" t="str">
        <f>IF(ISNUMBER(M33),'Cover Page'!$D$35/1000000*M33/'FX rate'!$C$25,"")</f>
        <v/>
      </c>
      <c r="BZ33" s="699" t="str">
        <f>IF(ISNUMBER(N33),'Cover Page'!$D$35/1000000*N33/'FX rate'!$C$25,"")</f>
        <v/>
      </c>
      <c r="CA33" s="884" t="str">
        <f>IF(ISNUMBER(O33),'Cover Page'!$D$35/1000000*O33/'FX rate'!$C$25,"")</f>
        <v/>
      </c>
      <c r="CB33" s="699" t="str">
        <f>IF(ISNUMBER(P33),'Cover Page'!$D$35/1000000*P33/'FX rate'!$C$25,"")</f>
        <v/>
      </c>
      <c r="CC33" s="884" t="str">
        <f>IF(ISNUMBER(Q33),'Cover Page'!$D$35/1000000*Q33/'FX rate'!$C$25,"")</f>
        <v/>
      </c>
      <c r="CD33" s="885" t="str">
        <f>IF(ISNUMBER(R33),'Cover Page'!$D$35/1000000*R33/'FX rate'!$C$25,"")</f>
        <v/>
      </c>
      <c r="CE33" s="882" t="str">
        <f>IF(ISNUMBER(S33),'Cover Page'!$D$35/1000000*S33/'FX rate'!$C$25,"")</f>
        <v/>
      </c>
      <c r="CF33" s="697" t="str">
        <f>IF(ISNUMBER(T33),'Cover Page'!$D$35/1000000*T33/'FX rate'!$C$25,"")</f>
        <v/>
      </c>
      <c r="CG33" s="884" t="str">
        <f>IF(ISNUMBER(U33),'Cover Page'!$D$35/1000000*U33/'FX rate'!$C$25,"")</f>
        <v/>
      </c>
      <c r="CH33" s="885" t="str">
        <f>IF(ISNUMBER(V33),'Cover Page'!$D$35/1000000*V33/'FX rate'!$C$25,"")</f>
        <v/>
      </c>
      <c r="CI33" s="882" t="str">
        <f>IF(ISNUMBER(W33),'Cover Page'!$D$35/1000000*W33/'FX rate'!$C$25,"")</f>
        <v/>
      </c>
      <c r="CJ33" s="697" t="str">
        <f>IF(ISNUMBER(X33),'Cover Page'!$D$35/1000000*X33/'FX rate'!$C$25,"")</f>
        <v/>
      </c>
      <c r="CK33" s="884" t="str">
        <f>IF(ISNUMBER(Y33),'Cover Page'!$D$35/1000000*Y33/'FX rate'!$C$25,"")</f>
        <v/>
      </c>
      <c r="CL33" s="885" t="str">
        <f>IF(ISNUMBER(Z33),'Cover Page'!$D$35/1000000*Z33/'FX rate'!$C$25,"")</f>
        <v/>
      </c>
      <c r="CM33" s="882" t="str">
        <f>IF(ISNUMBER(AA33),'Cover Page'!$D$35/1000000*AA33/'FX rate'!$C$25,"")</f>
        <v/>
      </c>
      <c r="CN33" s="697" t="str">
        <f>IF(ISNUMBER(AB33),'Cover Page'!$D$35/1000000*AB33/'FX rate'!$C$25,"")</f>
        <v/>
      </c>
      <c r="CO33" s="590"/>
      <c r="CP33" s="590"/>
      <c r="CQ33" s="590"/>
      <c r="CR33" s="590"/>
      <c r="CS33" s="590"/>
    </row>
    <row r="34" spans="1:97" s="20" customFormat="1" ht="14.25" x14ac:dyDescent="0.2">
      <c r="A34" s="865"/>
      <c r="B34" s="76">
        <v>2015</v>
      </c>
      <c r="C34" s="173"/>
      <c r="D34" s="115"/>
      <c r="E34" s="174"/>
      <c r="F34" s="115"/>
      <c r="G34" s="174"/>
      <c r="H34" s="115"/>
      <c r="I34" s="174"/>
      <c r="J34" s="115"/>
      <c r="K34" s="174"/>
      <c r="L34" s="115"/>
      <c r="M34" s="174"/>
      <c r="N34" s="115"/>
      <c r="O34" s="174"/>
      <c r="P34" s="115"/>
      <c r="Q34" s="174"/>
      <c r="R34" s="115"/>
      <c r="S34" s="174"/>
      <c r="T34" s="115"/>
      <c r="U34" s="174"/>
      <c r="V34" s="115"/>
      <c r="W34" s="174"/>
      <c r="X34" s="115"/>
      <c r="Y34" s="174"/>
      <c r="Z34" s="175"/>
      <c r="AA34" s="314" t="str">
        <f t="shared" si="0"/>
        <v/>
      </c>
      <c r="AB34" s="301" t="str">
        <f t="shared" si="1"/>
        <v/>
      </c>
      <c r="AH34" s="583">
        <v>2015</v>
      </c>
      <c r="AI34" s="667" t="str">
        <f>IF(ISNUMBER(C34),'Cover Page'!$D$35/1000000*'4 classification'!C34/'FX rate'!$C20,"")</f>
        <v/>
      </c>
      <c r="AJ34" s="668" t="str">
        <f>IF(ISNUMBER(D34),'Cover Page'!$D$35/1000000*'4 classification'!D34/'FX rate'!$C20,"")</f>
        <v/>
      </c>
      <c r="AK34" s="901" t="str">
        <f>IF(ISNUMBER(E34),'Cover Page'!$D$35/1000000*'4 classification'!E34/'FX rate'!$C20,"")</f>
        <v/>
      </c>
      <c r="AL34" s="668" t="str">
        <f>IF(ISNUMBER(F34),'Cover Page'!$D$35/1000000*'4 classification'!F34/'FX rate'!$C20,"")</f>
        <v/>
      </c>
      <c r="AM34" s="901" t="str">
        <f>IF(ISNUMBER(G34),'Cover Page'!$D$35/1000000*'4 classification'!G34/'FX rate'!$C20,"")</f>
        <v/>
      </c>
      <c r="AN34" s="668" t="str">
        <f>IF(ISNUMBER(H34),'Cover Page'!$D$35/1000000*'4 classification'!H34/'FX rate'!$C20,"")</f>
        <v/>
      </c>
      <c r="AO34" s="901" t="str">
        <f>IF(ISNUMBER(I34),'Cover Page'!$D$35/1000000*'4 classification'!I34/'FX rate'!$C20,"")</f>
        <v/>
      </c>
      <c r="AP34" s="668" t="str">
        <f>IF(ISNUMBER(J34),'Cover Page'!$D$35/1000000*'4 classification'!J34/'FX rate'!$C20,"")</f>
        <v/>
      </c>
      <c r="AQ34" s="901" t="str">
        <f>IF(ISNUMBER(K34),'Cover Page'!$D$35/1000000*'4 classification'!K34/'FX rate'!$C20,"")</f>
        <v/>
      </c>
      <c r="AR34" s="668" t="str">
        <f>IF(ISNUMBER(L34),'Cover Page'!$D$35/1000000*'4 classification'!L34/'FX rate'!$C20,"")</f>
        <v/>
      </c>
      <c r="AS34" s="901" t="str">
        <f>IF(ISNUMBER(M34),'Cover Page'!$D$35/1000000*'4 classification'!M34/'FX rate'!$C20,"")</f>
        <v/>
      </c>
      <c r="AT34" s="668" t="str">
        <f>IF(ISNUMBER(N34),'Cover Page'!$D$35/1000000*'4 classification'!N34/'FX rate'!$C20,"")</f>
        <v/>
      </c>
      <c r="AU34" s="901" t="str">
        <f>IF(ISNUMBER(O34),'Cover Page'!$D$35/1000000*'4 classification'!O34/'FX rate'!$C20,"")</f>
        <v/>
      </c>
      <c r="AV34" s="668" t="str">
        <f>IF(ISNUMBER(P34),'Cover Page'!$D$35/1000000*'4 classification'!P34/'FX rate'!$C20,"")</f>
        <v/>
      </c>
      <c r="AW34" s="901" t="str">
        <f>IF(ISNUMBER(Q34),'Cover Page'!$D$35/1000000*'4 classification'!Q34/'FX rate'!$C20,"")</f>
        <v/>
      </c>
      <c r="AX34" s="896" t="str">
        <f>IF(ISNUMBER(R34),'Cover Page'!$D$35/1000000*'4 classification'!R34/'FX rate'!$C20,"")</f>
        <v/>
      </c>
      <c r="AY34" s="900" t="str">
        <f>IF(ISNUMBER(S34),'Cover Page'!$D$35/1000000*'4 classification'!S34/'FX rate'!$C20,"")</f>
        <v/>
      </c>
      <c r="AZ34" s="666" t="str">
        <f>IF(ISNUMBER(T34),'Cover Page'!$D$35/1000000*'4 classification'!T34/'FX rate'!$C20,"")</f>
        <v/>
      </c>
      <c r="BA34" s="900" t="str">
        <f>IF(ISNUMBER(U34),'Cover Page'!$D$35/1000000*'4 classification'!U34/'FX rate'!$C20,"")</f>
        <v/>
      </c>
      <c r="BB34" s="666" t="str">
        <f>IF(ISNUMBER(V34),'Cover Page'!$D$35/1000000*'4 classification'!V34/'FX rate'!$C20,"")</f>
        <v/>
      </c>
      <c r="BC34" s="900" t="str">
        <f>IF(ISNUMBER(W34),'Cover Page'!$D$35/1000000*'4 classification'!W34/'FX rate'!$C20,"")</f>
        <v/>
      </c>
      <c r="BD34" s="666" t="str">
        <f>IF(ISNUMBER(X34),'Cover Page'!$D$35/1000000*'4 classification'!X34/'FX rate'!$C20,"")</f>
        <v/>
      </c>
      <c r="BE34" s="900" t="str">
        <f>IF(ISNUMBER(Y34),'Cover Page'!$D$35/1000000*'4 classification'!Y34/'FX rate'!$C20,"")</f>
        <v/>
      </c>
      <c r="BF34" s="666" t="str">
        <f>IF(ISNUMBER(Z34),'Cover Page'!$D$35/1000000*'4 classification'!Z34/'FX rate'!$C20,"")</f>
        <v/>
      </c>
      <c r="BG34" s="895" t="str">
        <f>IF(ISNUMBER(AA34),'Cover Page'!$D$35/1000000*'4 classification'!AA34/'FX rate'!$C20,"")</f>
        <v/>
      </c>
      <c r="BH34" s="666" t="str">
        <f>IF(ISNUMBER(AB34),'Cover Page'!$D$35/1000000*'4 classification'!AB34/'FX rate'!$C20,"")</f>
        <v/>
      </c>
      <c r="BI34" s="517"/>
      <c r="BN34" s="655">
        <v>2015</v>
      </c>
      <c r="BO34" s="698" t="str">
        <f>IF(ISNUMBER(C34),'Cover Page'!$D$35/1000000*C34/'FX rate'!$C$25,"")</f>
        <v/>
      </c>
      <c r="BP34" s="699" t="str">
        <f>IF(ISNUMBER(D34),'Cover Page'!$D$35/1000000*D34/'FX rate'!$C$25,"")</f>
        <v/>
      </c>
      <c r="BQ34" s="884" t="str">
        <f>IF(ISNUMBER(E34),'Cover Page'!$D$35/1000000*E34/'FX rate'!$C$25,"")</f>
        <v/>
      </c>
      <c r="BR34" s="699" t="str">
        <f>IF(ISNUMBER(F34),'Cover Page'!$D$35/1000000*F34/'FX rate'!$C$25,"")</f>
        <v/>
      </c>
      <c r="BS34" s="884" t="str">
        <f>IF(ISNUMBER(G34),'Cover Page'!$D$35/1000000*G34/'FX rate'!$C$25,"")</f>
        <v/>
      </c>
      <c r="BT34" s="699" t="str">
        <f>IF(ISNUMBER(H34),'Cover Page'!$D$35/1000000*H34/'FX rate'!$C$25,"")</f>
        <v/>
      </c>
      <c r="BU34" s="884" t="str">
        <f>IF(ISNUMBER(I34),'Cover Page'!$D$35/1000000*I34/'FX rate'!$C$25,"")</f>
        <v/>
      </c>
      <c r="BV34" s="699" t="str">
        <f>IF(ISNUMBER(J34),'Cover Page'!$D$35/1000000*J34/'FX rate'!$C$25,"")</f>
        <v/>
      </c>
      <c r="BW34" s="884" t="str">
        <f>IF(ISNUMBER(K34),'Cover Page'!$D$35/1000000*K34/'FX rate'!$C$25,"")</f>
        <v/>
      </c>
      <c r="BX34" s="699" t="str">
        <f>IF(ISNUMBER(L34),'Cover Page'!$D$35/1000000*L34/'FX rate'!$C$25,"")</f>
        <v/>
      </c>
      <c r="BY34" s="884" t="str">
        <f>IF(ISNUMBER(M34),'Cover Page'!$D$35/1000000*M34/'FX rate'!$C$25,"")</f>
        <v/>
      </c>
      <c r="BZ34" s="699" t="str">
        <f>IF(ISNUMBER(N34),'Cover Page'!$D$35/1000000*N34/'FX rate'!$C$25,"")</f>
        <v/>
      </c>
      <c r="CA34" s="884" t="str">
        <f>IF(ISNUMBER(O34),'Cover Page'!$D$35/1000000*O34/'FX rate'!$C$25,"")</f>
        <v/>
      </c>
      <c r="CB34" s="699" t="str">
        <f>IF(ISNUMBER(P34),'Cover Page'!$D$35/1000000*P34/'FX rate'!$C$25,"")</f>
        <v/>
      </c>
      <c r="CC34" s="884" t="str">
        <f>IF(ISNUMBER(Q34),'Cover Page'!$D$35/1000000*Q34/'FX rate'!$C$25,"")</f>
        <v/>
      </c>
      <c r="CD34" s="885" t="str">
        <f>IF(ISNUMBER(R34),'Cover Page'!$D$35/1000000*R34/'FX rate'!$C$25,"")</f>
        <v/>
      </c>
      <c r="CE34" s="882" t="str">
        <f>IF(ISNUMBER(S34),'Cover Page'!$D$35/1000000*S34/'FX rate'!$C$25,"")</f>
        <v/>
      </c>
      <c r="CF34" s="697" t="str">
        <f>IF(ISNUMBER(T34),'Cover Page'!$D$35/1000000*T34/'FX rate'!$C$25,"")</f>
        <v/>
      </c>
      <c r="CG34" s="884" t="str">
        <f>IF(ISNUMBER(U34),'Cover Page'!$D$35/1000000*U34/'FX rate'!$C$25,"")</f>
        <v/>
      </c>
      <c r="CH34" s="885" t="str">
        <f>IF(ISNUMBER(V34),'Cover Page'!$D$35/1000000*V34/'FX rate'!$C$25,"")</f>
        <v/>
      </c>
      <c r="CI34" s="882" t="str">
        <f>IF(ISNUMBER(W34),'Cover Page'!$D$35/1000000*W34/'FX rate'!$C$25,"")</f>
        <v/>
      </c>
      <c r="CJ34" s="697" t="str">
        <f>IF(ISNUMBER(X34),'Cover Page'!$D$35/1000000*X34/'FX rate'!$C$25,"")</f>
        <v/>
      </c>
      <c r="CK34" s="884" t="str">
        <f>IF(ISNUMBER(Y34),'Cover Page'!$D$35/1000000*Y34/'FX rate'!$C$25,"")</f>
        <v/>
      </c>
      <c r="CL34" s="885" t="str">
        <f>IF(ISNUMBER(Z34),'Cover Page'!$D$35/1000000*Z34/'FX rate'!$C$25,"")</f>
        <v/>
      </c>
      <c r="CM34" s="882" t="str">
        <f>IF(ISNUMBER(AA34),'Cover Page'!$D$35/1000000*AA34/'FX rate'!$C$25,"")</f>
        <v/>
      </c>
      <c r="CN34" s="697" t="str">
        <f>IF(ISNUMBER(AB34),'Cover Page'!$D$35/1000000*AB34/'FX rate'!$C$25,"")</f>
        <v/>
      </c>
      <c r="CO34" s="590"/>
      <c r="CP34" s="590"/>
      <c r="CQ34" s="590"/>
      <c r="CR34" s="590"/>
      <c r="CS34" s="590"/>
    </row>
    <row r="35" spans="1:97" s="20" customFormat="1" ht="14.25" x14ac:dyDescent="0.2">
      <c r="A35" s="865"/>
      <c r="B35" s="76">
        <v>2016</v>
      </c>
      <c r="C35" s="173"/>
      <c r="D35" s="115"/>
      <c r="E35" s="174"/>
      <c r="F35" s="115"/>
      <c r="G35" s="174"/>
      <c r="H35" s="115"/>
      <c r="I35" s="174"/>
      <c r="J35" s="115"/>
      <c r="K35" s="174"/>
      <c r="L35" s="115"/>
      <c r="M35" s="174"/>
      <c r="N35" s="115"/>
      <c r="O35" s="174"/>
      <c r="P35" s="115"/>
      <c r="Q35" s="174"/>
      <c r="R35" s="115"/>
      <c r="S35" s="174"/>
      <c r="T35" s="115"/>
      <c r="U35" s="174"/>
      <c r="V35" s="115"/>
      <c r="W35" s="174"/>
      <c r="X35" s="115"/>
      <c r="Y35" s="174"/>
      <c r="Z35" s="175"/>
      <c r="AA35" s="314" t="str">
        <f t="shared" si="0"/>
        <v/>
      </c>
      <c r="AB35" s="301" t="str">
        <f t="shared" si="1"/>
        <v/>
      </c>
      <c r="AH35" s="583">
        <v>2016</v>
      </c>
      <c r="AI35" s="667" t="str">
        <f>IF(ISNUMBER(C35),'Cover Page'!$D$35/1000000*'4 classification'!C35/'FX rate'!$C21,"")</f>
        <v/>
      </c>
      <c r="AJ35" s="668" t="str">
        <f>IF(ISNUMBER(D35),'Cover Page'!$D$35/1000000*'4 classification'!D35/'FX rate'!$C21,"")</f>
        <v/>
      </c>
      <c r="AK35" s="901" t="str">
        <f>IF(ISNUMBER(E35),'Cover Page'!$D$35/1000000*'4 classification'!E35/'FX rate'!$C21,"")</f>
        <v/>
      </c>
      <c r="AL35" s="668" t="str">
        <f>IF(ISNUMBER(F35),'Cover Page'!$D$35/1000000*'4 classification'!F35/'FX rate'!$C21,"")</f>
        <v/>
      </c>
      <c r="AM35" s="901" t="str">
        <f>IF(ISNUMBER(G35),'Cover Page'!$D$35/1000000*'4 classification'!G35/'FX rate'!$C21,"")</f>
        <v/>
      </c>
      <c r="AN35" s="668" t="str">
        <f>IF(ISNUMBER(H35),'Cover Page'!$D$35/1000000*'4 classification'!H35/'FX rate'!$C21,"")</f>
        <v/>
      </c>
      <c r="AO35" s="901" t="str">
        <f>IF(ISNUMBER(I35),'Cover Page'!$D$35/1000000*'4 classification'!I35/'FX rate'!$C21,"")</f>
        <v/>
      </c>
      <c r="AP35" s="668" t="str">
        <f>IF(ISNUMBER(J35),'Cover Page'!$D$35/1000000*'4 classification'!J35/'FX rate'!$C21,"")</f>
        <v/>
      </c>
      <c r="AQ35" s="901" t="str">
        <f>IF(ISNUMBER(K35),'Cover Page'!$D$35/1000000*'4 classification'!K35/'FX rate'!$C21,"")</f>
        <v/>
      </c>
      <c r="AR35" s="668" t="str">
        <f>IF(ISNUMBER(L35),'Cover Page'!$D$35/1000000*'4 classification'!L35/'FX rate'!$C21,"")</f>
        <v/>
      </c>
      <c r="AS35" s="901" t="str">
        <f>IF(ISNUMBER(M35),'Cover Page'!$D$35/1000000*'4 classification'!M35/'FX rate'!$C21,"")</f>
        <v/>
      </c>
      <c r="AT35" s="668" t="str">
        <f>IF(ISNUMBER(N35),'Cover Page'!$D$35/1000000*'4 classification'!N35/'FX rate'!$C21,"")</f>
        <v/>
      </c>
      <c r="AU35" s="901" t="str">
        <f>IF(ISNUMBER(O35),'Cover Page'!$D$35/1000000*'4 classification'!O35/'FX rate'!$C21,"")</f>
        <v/>
      </c>
      <c r="AV35" s="668" t="str">
        <f>IF(ISNUMBER(P35),'Cover Page'!$D$35/1000000*'4 classification'!P35/'FX rate'!$C21,"")</f>
        <v/>
      </c>
      <c r="AW35" s="901" t="str">
        <f>IF(ISNUMBER(Q35),'Cover Page'!$D$35/1000000*'4 classification'!Q35/'FX rate'!$C21,"")</f>
        <v/>
      </c>
      <c r="AX35" s="896" t="str">
        <f>IF(ISNUMBER(R35),'Cover Page'!$D$35/1000000*'4 classification'!R35/'FX rate'!$C21,"")</f>
        <v/>
      </c>
      <c r="AY35" s="900" t="str">
        <f>IF(ISNUMBER(S35),'Cover Page'!$D$35/1000000*'4 classification'!S35/'FX rate'!$C21,"")</f>
        <v/>
      </c>
      <c r="AZ35" s="666" t="str">
        <f>IF(ISNUMBER(T35),'Cover Page'!$D$35/1000000*'4 classification'!T35/'FX rate'!$C21,"")</f>
        <v/>
      </c>
      <c r="BA35" s="900" t="str">
        <f>IF(ISNUMBER(U35),'Cover Page'!$D$35/1000000*'4 classification'!U35/'FX rate'!$C21,"")</f>
        <v/>
      </c>
      <c r="BB35" s="666" t="str">
        <f>IF(ISNUMBER(V35),'Cover Page'!$D$35/1000000*'4 classification'!V35/'FX rate'!$C21,"")</f>
        <v/>
      </c>
      <c r="BC35" s="900" t="str">
        <f>IF(ISNUMBER(W35),'Cover Page'!$D$35/1000000*'4 classification'!W35/'FX rate'!$C21,"")</f>
        <v/>
      </c>
      <c r="BD35" s="666" t="str">
        <f>IF(ISNUMBER(X35),'Cover Page'!$D$35/1000000*'4 classification'!X35/'FX rate'!$C21,"")</f>
        <v/>
      </c>
      <c r="BE35" s="900" t="str">
        <f>IF(ISNUMBER(Y35),'Cover Page'!$D$35/1000000*'4 classification'!Y35/'FX rate'!$C21,"")</f>
        <v/>
      </c>
      <c r="BF35" s="666" t="str">
        <f>IF(ISNUMBER(Z35),'Cover Page'!$D$35/1000000*'4 classification'!Z35/'FX rate'!$C21,"")</f>
        <v/>
      </c>
      <c r="BG35" s="895" t="str">
        <f>IF(ISNUMBER(AA35),'Cover Page'!$D$35/1000000*'4 classification'!AA35/'FX rate'!$C21,"")</f>
        <v/>
      </c>
      <c r="BH35" s="666" t="str">
        <f>IF(ISNUMBER(AB35),'Cover Page'!$D$35/1000000*'4 classification'!AB35/'FX rate'!$C21,"")</f>
        <v/>
      </c>
      <c r="BI35" s="517"/>
      <c r="BN35" s="655">
        <v>2016</v>
      </c>
      <c r="BO35" s="698" t="str">
        <f>IF(ISNUMBER(C35),'Cover Page'!$D$35/1000000*C35/'FX rate'!$C$25,"")</f>
        <v/>
      </c>
      <c r="BP35" s="699" t="str">
        <f>IF(ISNUMBER(D35),'Cover Page'!$D$35/1000000*D35/'FX rate'!$C$25,"")</f>
        <v/>
      </c>
      <c r="BQ35" s="884" t="str">
        <f>IF(ISNUMBER(E35),'Cover Page'!$D$35/1000000*E35/'FX rate'!$C$25,"")</f>
        <v/>
      </c>
      <c r="BR35" s="699" t="str">
        <f>IF(ISNUMBER(F35),'Cover Page'!$D$35/1000000*F35/'FX rate'!$C$25,"")</f>
        <v/>
      </c>
      <c r="BS35" s="884" t="str">
        <f>IF(ISNUMBER(G35),'Cover Page'!$D$35/1000000*G35/'FX rate'!$C$25,"")</f>
        <v/>
      </c>
      <c r="BT35" s="699" t="str">
        <f>IF(ISNUMBER(H35),'Cover Page'!$D$35/1000000*H35/'FX rate'!$C$25,"")</f>
        <v/>
      </c>
      <c r="BU35" s="884" t="str">
        <f>IF(ISNUMBER(I35),'Cover Page'!$D$35/1000000*I35/'FX rate'!$C$25,"")</f>
        <v/>
      </c>
      <c r="BV35" s="699" t="str">
        <f>IF(ISNUMBER(J35),'Cover Page'!$D$35/1000000*J35/'FX rate'!$C$25,"")</f>
        <v/>
      </c>
      <c r="BW35" s="884" t="str">
        <f>IF(ISNUMBER(K35),'Cover Page'!$D$35/1000000*K35/'FX rate'!$C$25,"")</f>
        <v/>
      </c>
      <c r="BX35" s="699" t="str">
        <f>IF(ISNUMBER(L35),'Cover Page'!$D$35/1000000*L35/'FX rate'!$C$25,"")</f>
        <v/>
      </c>
      <c r="BY35" s="884" t="str">
        <f>IF(ISNUMBER(M35),'Cover Page'!$D$35/1000000*M35/'FX rate'!$C$25,"")</f>
        <v/>
      </c>
      <c r="BZ35" s="699" t="str">
        <f>IF(ISNUMBER(N35),'Cover Page'!$D$35/1000000*N35/'FX rate'!$C$25,"")</f>
        <v/>
      </c>
      <c r="CA35" s="884" t="str">
        <f>IF(ISNUMBER(O35),'Cover Page'!$D$35/1000000*O35/'FX rate'!$C$25,"")</f>
        <v/>
      </c>
      <c r="CB35" s="699" t="str">
        <f>IF(ISNUMBER(P35),'Cover Page'!$D$35/1000000*P35/'FX rate'!$C$25,"")</f>
        <v/>
      </c>
      <c r="CC35" s="884" t="str">
        <f>IF(ISNUMBER(Q35),'Cover Page'!$D$35/1000000*Q35/'FX rate'!$C$25,"")</f>
        <v/>
      </c>
      <c r="CD35" s="885" t="str">
        <f>IF(ISNUMBER(R35),'Cover Page'!$D$35/1000000*R35/'FX rate'!$C$25,"")</f>
        <v/>
      </c>
      <c r="CE35" s="882" t="str">
        <f>IF(ISNUMBER(S35),'Cover Page'!$D$35/1000000*S35/'FX rate'!$C$25,"")</f>
        <v/>
      </c>
      <c r="CF35" s="697" t="str">
        <f>IF(ISNUMBER(T35),'Cover Page'!$D$35/1000000*T35/'FX rate'!$C$25,"")</f>
        <v/>
      </c>
      <c r="CG35" s="884" t="str">
        <f>IF(ISNUMBER(U35),'Cover Page'!$D$35/1000000*U35/'FX rate'!$C$25,"")</f>
        <v/>
      </c>
      <c r="CH35" s="885" t="str">
        <f>IF(ISNUMBER(V35),'Cover Page'!$D$35/1000000*V35/'FX rate'!$C$25,"")</f>
        <v/>
      </c>
      <c r="CI35" s="882" t="str">
        <f>IF(ISNUMBER(W35),'Cover Page'!$D$35/1000000*W35/'FX rate'!$C$25,"")</f>
        <v/>
      </c>
      <c r="CJ35" s="697" t="str">
        <f>IF(ISNUMBER(X35),'Cover Page'!$D$35/1000000*X35/'FX rate'!$C$25,"")</f>
        <v/>
      </c>
      <c r="CK35" s="884" t="str">
        <f>IF(ISNUMBER(Y35),'Cover Page'!$D$35/1000000*Y35/'FX rate'!$C$25,"")</f>
        <v/>
      </c>
      <c r="CL35" s="885" t="str">
        <f>IF(ISNUMBER(Z35),'Cover Page'!$D$35/1000000*Z35/'FX rate'!$C$25,"")</f>
        <v/>
      </c>
      <c r="CM35" s="882" t="str">
        <f>IF(ISNUMBER(AA35),'Cover Page'!$D$35/1000000*AA35/'FX rate'!$C$25,"")</f>
        <v/>
      </c>
      <c r="CN35" s="697" t="str">
        <f>IF(ISNUMBER(AB35),'Cover Page'!$D$35/1000000*AB35/'FX rate'!$C$25,"")</f>
        <v/>
      </c>
      <c r="CO35" s="590"/>
      <c r="CP35" s="590"/>
      <c r="CQ35" s="590"/>
      <c r="CR35" s="590"/>
      <c r="CS35" s="590"/>
    </row>
    <row r="36" spans="1:97" s="20" customFormat="1" ht="14.25" x14ac:dyDescent="0.2">
      <c r="A36" s="865"/>
      <c r="B36" s="76">
        <v>2017</v>
      </c>
      <c r="C36" s="173"/>
      <c r="D36" s="115"/>
      <c r="E36" s="174"/>
      <c r="F36" s="115"/>
      <c r="G36" s="174"/>
      <c r="H36" s="115"/>
      <c r="I36" s="174"/>
      <c r="J36" s="115"/>
      <c r="K36" s="174"/>
      <c r="L36" s="115"/>
      <c r="M36" s="174"/>
      <c r="N36" s="115"/>
      <c r="O36" s="174"/>
      <c r="P36" s="115"/>
      <c r="Q36" s="174"/>
      <c r="R36" s="115"/>
      <c r="S36" s="174"/>
      <c r="T36" s="115"/>
      <c r="U36" s="174"/>
      <c r="V36" s="115"/>
      <c r="W36" s="174"/>
      <c r="X36" s="115"/>
      <c r="Y36" s="174"/>
      <c r="Z36" s="175"/>
      <c r="AA36" s="314" t="str">
        <f t="shared" si="0"/>
        <v/>
      </c>
      <c r="AB36" s="301" t="str">
        <f t="shared" si="1"/>
        <v/>
      </c>
      <c r="AH36" s="583">
        <v>2017</v>
      </c>
      <c r="AI36" s="667" t="str">
        <f>IF(ISNUMBER(C36),'Cover Page'!$D$35/1000000*'4 classification'!C36/'FX rate'!$C22,"")</f>
        <v/>
      </c>
      <c r="AJ36" s="668" t="str">
        <f>IF(ISNUMBER(D36),'Cover Page'!$D$35/1000000*'4 classification'!D36/'FX rate'!$C22,"")</f>
        <v/>
      </c>
      <c r="AK36" s="901" t="str">
        <f>IF(ISNUMBER(E36),'Cover Page'!$D$35/1000000*'4 classification'!E36/'FX rate'!$C22,"")</f>
        <v/>
      </c>
      <c r="AL36" s="668" t="str">
        <f>IF(ISNUMBER(F36),'Cover Page'!$D$35/1000000*'4 classification'!F36/'FX rate'!$C22,"")</f>
        <v/>
      </c>
      <c r="AM36" s="901" t="str">
        <f>IF(ISNUMBER(G36),'Cover Page'!$D$35/1000000*'4 classification'!G36/'FX rate'!$C22,"")</f>
        <v/>
      </c>
      <c r="AN36" s="668" t="str">
        <f>IF(ISNUMBER(H36),'Cover Page'!$D$35/1000000*'4 classification'!H36/'FX rate'!$C22,"")</f>
        <v/>
      </c>
      <c r="AO36" s="901" t="str">
        <f>IF(ISNUMBER(I36),'Cover Page'!$D$35/1000000*'4 classification'!I36/'FX rate'!$C22,"")</f>
        <v/>
      </c>
      <c r="AP36" s="668" t="str">
        <f>IF(ISNUMBER(J36),'Cover Page'!$D$35/1000000*'4 classification'!J36/'FX rate'!$C22,"")</f>
        <v/>
      </c>
      <c r="AQ36" s="901" t="str">
        <f>IF(ISNUMBER(K36),'Cover Page'!$D$35/1000000*'4 classification'!K36/'FX rate'!$C22,"")</f>
        <v/>
      </c>
      <c r="AR36" s="668" t="str">
        <f>IF(ISNUMBER(L36),'Cover Page'!$D$35/1000000*'4 classification'!L36/'FX rate'!$C22,"")</f>
        <v/>
      </c>
      <c r="AS36" s="901" t="str">
        <f>IF(ISNUMBER(M36),'Cover Page'!$D$35/1000000*'4 classification'!M36/'FX rate'!$C22,"")</f>
        <v/>
      </c>
      <c r="AT36" s="668" t="str">
        <f>IF(ISNUMBER(N36),'Cover Page'!$D$35/1000000*'4 classification'!N36/'FX rate'!$C22,"")</f>
        <v/>
      </c>
      <c r="AU36" s="901" t="str">
        <f>IF(ISNUMBER(O36),'Cover Page'!$D$35/1000000*'4 classification'!O36/'FX rate'!$C22,"")</f>
        <v/>
      </c>
      <c r="AV36" s="668" t="str">
        <f>IF(ISNUMBER(P36),'Cover Page'!$D$35/1000000*'4 classification'!P36/'FX rate'!$C22,"")</f>
        <v/>
      </c>
      <c r="AW36" s="901" t="str">
        <f>IF(ISNUMBER(Q36),'Cover Page'!$D$35/1000000*'4 classification'!Q36/'FX rate'!$C22,"")</f>
        <v/>
      </c>
      <c r="AX36" s="896" t="str">
        <f>IF(ISNUMBER(R36),'Cover Page'!$D$35/1000000*'4 classification'!R36/'FX rate'!$C22,"")</f>
        <v/>
      </c>
      <c r="AY36" s="900" t="str">
        <f>IF(ISNUMBER(S36),'Cover Page'!$D$35/1000000*'4 classification'!S36/'FX rate'!$C22,"")</f>
        <v/>
      </c>
      <c r="AZ36" s="666" t="str">
        <f>IF(ISNUMBER(T36),'Cover Page'!$D$35/1000000*'4 classification'!T36/'FX rate'!$C22,"")</f>
        <v/>
      </c>
      <c r="BA36" s="900" t="str">
        <f>IF(ISNUMBER(U36),'Cover Page'!$D$35/1000000*'4 classification'!U36/'FX rate'!$C22,"")</f>
        <v/>
      </c>
      <c r="BB36" s="666" t="str">
        <f>IF(ISNUMBER(V36),'Cover Page'!$D$35/1000000*'4 classification'!V36/'FX rate'!$C22,"")</f>
        <v/>
      </c>
      <c r="BC36" s="900" t="str">
        <f>IF(ISNUMBER(W36),'Cover Page'!$D$35/1000000*'4 classification'!W36/'FX rate'!$C22,"")</f>
        <v/>
      </c>
      <c r="BD36" s="666" t="str">
        <f>IF(ISNUMBER(X36),'Cover Page'!$D$35/1000000*'4 classification'!X36/'FX rate'!$C22,"")</f>
        <v/>
      </c>
      <c r="BE36" s="900" t="str">
        <f>IF(ISNUMBER(Y36),'Cover Page'!$D$35/1000000*'4 classification'!Y36/'FX rate'!$C22,"")</f>
        <v/>
      </c>
      <c r="BF36" s="666" t="str">
        <f>IF(ISNUMBER(Z36),'Cover Page'!$D$35/1000000*'4 classification'!Z36/'FX rate'!$C22,"")</f>
        <v/>
      </c>
      <c r="BG36" s="895" t="str">
        <f>IF(ISNUMBER(AA36),'Cover Page'!$D$35/1000000*'4 classification'!AA36/'FX rate'!$C22,"")</f>
        <v/>
      </c>
      <c r="BH36" s="666" t="str">
        <f>IF(ISNUMBER(AB36),'Cover Page'!$D$35/1000000*'4 classification'!AB36/'FX rate'!$C22,"")</f>
        <v/>
      </c>
      <c r="BI36" s="517"/>
      <c r="BN36" s="655">
        <v>2017</v>
      </c>
      <c r="BO36" s="698" t="str">
        <f>IF(ISNUMBER(C36),'Cover Page'!$D$35/1000000*C36/'FX rate'!$C$25,"")</f>
        <v/>
      </c>
      <c r="BP36" s="699" t="str">
        <f>IF(ISNUMBER(D36),'Cover Page'!$D$35/1000000*D36/'FX rate'!$C$25,"")</f>
        <v/>
      </c>
      <c r="BQ36" s="884" t="str">
        <f>IF(ISNUMBER(E36),'Cover Page'!$D$35/1000000*E36/'FX rate'!$C$25,"")</f>
        <v/>
      </c>
      <c r="BR36" s="699" t="str">
        <f>IF(ISNUMBER(F36),'Cover Page'!$D$35/1000000*F36/'FX rate'!$C$25,"")</f>
        <v/>
      </c>
      <c r="BS36" s="884" t="str">
        <f>IF(ISNUMBER(G36),'Cover Page'!$D$35/1000000*G36/'FX rate'!$C$25,"")</f>
        <v/>
      </c>
      <c r="BT36" s="699" t="str">
        <f>IF(ISNUMBER(H36),'Cover Page'!$D$35/1000000*H36/'FX rate'!$C$25,"")</f>
        <v/>
      </c>
      <c r="BU36" s="884" t="str">
        <f>IF(ISNUMBER(I36),'Cover Page'!$D$35/1000000*I36/'FX rate'!$C$25,"")</f>
        <v/>
      </c>
      <c r="BV36" s="699" t="str">
        <f>IF(ISNUMBER(J36),'Cover Page'!$D$35/1000000*J36/'FX rate'!$C$25,"")</f>
        <v/>
      </c>
      <c r="BW36" s="884" t="str">
        <f>IF(ISNUMBER(K36),'Cover Page'!$D$35/1000000*K36/'FX rate'!$C$25,"")</f>
        <v/>
      </c>
      <c r="BX36" s="699" t="str">
        <f>IF(ISNUMBER(L36),'Cover Page'!$D$35/1000000*L36/'FX rate'!$C$25,"")</f>
        <v/>
      </c>
      <c r="BY36" s="884" t="str">
        <f>IF(ISNUMBER(M36),'Cover Page'!$D$35/1000000*M36/'FX rate'!$C$25,"")</f>
        <v/>
      </c>
      <c r="BZ36" s="699" t="str">
        <f>IF(ISNUMBER(N36),'Cover Page'!$D$35/1000000*N36/'FX rate'!$C$25,"")</f>
        <v/>
      </c>
      <c r="CA36" s="884" t="str">
        <f>IF(ISNUMBER(O36),'Cover Page'!$D$35/1000000*O36/'FX rate'!$C$25,"")</f>
        <v/>
      </c>
      <c r="CB36" s="699" t="str">
        <f>IF(ISNUMBER(P36),'Cover Page'!$D$35/1000000*P36/'FX rate'!$C$25,"")</f>
        <v/>
      </c>
      <c r="CC36" s="884" t="str">
        <f>IF(ISNUMBER(Q36),'Cover Page'!$D$35/1000000*Q36/'FX rate'!$C$25,"")</f>
        <v/>
      </c>
      <c r="CD36" s="885" t="str">
        <f>IF(ISNUMBER(R36),'Cover Page'!$D$35/1000000*R36/'FX rate'!$C$25,"")</f>
        <v/>
      </c>
      <c r="CE36" s="882" t="str">
        <f>IF(ISNUMBER(S36),'Cover Page'!$D$35/1000000*S36/'FX rate'!$C$25,"")</f>
        <v/>
      </c>
      <c r="CF36" s="697" t="str">
        <f>IF(ISNUMBER(T36),'Cover Page'!$D$35/1000000*T36/'FX rate'!$C$25,"")</f>
        <v/>
      </c>
      <c r="CG36" s="884" t="str">
        <f>IF(ISNUMBER(U36),'Cover Page'!$D$35/1000000*U36/'FX rate'!$C$25,"")</f>
        <v/>
      </c>
      <c r="CH36" s="885" t="str">
        <f>IF(ISNUMBER(V36),'Cover Page'!$D$35/1000000*V36/'FX rate'!$C$25,"")</f>
        <v/>
      </c>
      <c r="CI36" s="882" t="str">
        <f>IF(ISNUMBER(W36),'Cover Page'!$D$35/1000000*W36/'FX rate'!$C$25,"")</f>
        <v/>
      </c>
      <c r="CJ36" s="697" t="str">
        <f>IF(ISNUMBER(X36),'Cover Page'!$D$35/1000000*X36/'FX rate'!$C$25,"")</f>
        <v/>
      </c>
      <c r="CK36" s="884" t="str">
        <f>IF(ISNUMBER(Y36),'Cover Page'!$D$35/1000000*Y36/'FX rate'!$C$25,"")</f>
        <v/>
      </c>
      <c r="CL36" s="885" t="str">
        <f>IF(ISNUMBER(Z36),'Cover Page'!$D$35/1000000*Z36/'FX rate'!$C$25,"")</f>
        <v/>
      </c>
      <c r="CM36" s="882" t="str">
        <f>IF(ISNUMBER(AA36),'Cover Page'!$D$35/1000000*AA36/'FX rate'!$C$25,"")</f>
        <v/>
      </c>
      <c r="CN36" s="697" t="str">
        <f>IF(ISNUMBER(AB36),'Cover Page'!$D$35/1000000*AB36/'FX rate'!$C$25,"")</f>
        <v/>
      </c>
      <c r="CO36" s="590"/>
      <c r="CP36" s="590"/>
      <c r="CQ36" s="590"/>
      <c r="CR36" s="590"/>
      <c r="CS36" s="590"/>
    </row>
    <row r="37" spans="1:97" s="20" customFormat="1" ht="14.25" x14ac:dyDescent="0.2">
      <c r="A37" s="865"/>
      <c r="B37" s="76">
        <v>2018</v>
      </c>
      <c r="C37" s="173"/>
      <c r="D37" s="115"/>
      <c r="E37" s="174"/>
      <c r="F37" s="115"/>
      <c r="G37" s="174"/>
      <c r="H37" s="115"/>
      <c r="I37" s="174"/>
      <c r="J37" s="115"/>
      <c r="K37" s="174"/>
      <c r="L37" s="115"/>
      <c r="M37" s="174"/>
      <c r="N37" s="115"/>
      <c r="O37" s="174"/>
      <c r="P37" s="115"/>
      <c r="Q37" s="174"/>
      <c r="R37" s="115"/>
      <c r="S37" s="174"/>
      <c r="T37" s="115"/>
      <c r="U37" s="174"/>
      <c r="V37" s="115"/>
      <c r="W37" s="174"/>
      <c r="X37" s="115"/>
      <c r="Y37" s="174"/>
      <c r="Z37" s="175"/>
      <c r="AA37" s="314" t="str">
        <f t="shared" si="0"/>
        <v/>
      </c>
      <c r="AB37" s="301" t="str">
        <f t="shared" si="1"/>
        <v/>
      </c>
      <c r="AH37" s="583">
        <v>2018</v>
      </c>
      <c r="AI37" s="667" t="str">
        <f>IF(ISNUMBER(C37),'Cover Page'!$D$35/1000000*'4 classification'!C37/'FX rate'!$C23,"")</f>
        <v/>
      </c>
      <c r="AJ37" s="668" t="str">
        <f>IF(ISNUMBER(D37),'Cover Page'!$D$35/1000000*'4 classification'!D37/'FX rate'!$C23,"")</f>
        <v/>
      </c>
      <c r="AK37" s="901" t="str">
        <f>IF(ISNUMBER(E37),'Cover Page'!$D$35/1000000*'4 classification'!E37/'FX rate'!$C23,"")</f>
        <v/>
      </c>
      <c r="AL37" s="668" t="str">
        <f>IF(ISNUMBER(F37),'Cover Page'!$D$35/1000000*'4 classification'!F37/'FX rate'!$C23,"")</f>
        <v/>
      </c>
      <c r="AM37" s="901" t="str">
        <f>IF(ISNUMBER(G37),'Cover Page'!$D$35/1000000*'4 classification'!G37/'FX rate'!$C23,"")</f>
        <v/>
      </c>
      <c r="AN37" s="668" t="str">
        <f>IF(ISNUMBER(H37),'Cover Page'!$D$35/1000000*'4 classification'!H37/'FX rate'!$C23,"")</f>
        <v/>
      </c>
      <c r="AO37" s="901" t="str">
        <f>IF(ISNUMBER(I37),'Cover Page'!$D$35/1000000*'4 classification'!I37/'FX rate'!$C23,"")</f>
        <v/>
      </c>
      <c r="AP37" s="668" t="str">
        <f>IF(ISNUMBER(J37),'Cover Page'!$D$35/1000000*'4 classification'!J37/'FX rate'!$C23,"")</f>
        <v/>
      </c>
      <c r="AQ37" s="901" t="str">
        <f>IF(ISNUMBER(K37),'Cover Page'!$D$35/1000000*'4 classification'!K37/'FX rate'!$C23,"")</f>
        <v/>
      </c>
      <c r="AR37" s="668" t="str">
        <f>IF(ISNUMBER(L37),'Cover Page'!$D$35/1000000*'4 classification'!L37/'FX rate'!$C23,"")</f>
        <v/>
      </c>
      <c r="AS37" s="901" t="str">
        <f>IF(ISNUMBER(M37),'Cover Page'!$D$35/1000000*'4 classification'!M37/'FX rate'!$C23,"")</f>
        <v/>
      </c>
      <c r="AT37" s="668" t="str">
        <f>IF(ISNUMBER(N37),'Cover Page'!$D$35/1000000*'4 classification'!N37/'FX rate'!$C23,"")</f>
        <v/>
      </c>
      <c r="AU37" s="901" t="str">
        <f>IF(ISNUMBER(O37),'Cover Page'!$D$35/1000000*'4 classification'!O37/'FX rate'!$C23,"")</f>
        <v/>
      </c>
      <c r="AV37" s="668" t="str">
        <f>IF(ISNUMBER(P37),'Cover Page'!$D$35/1000000*'4 classification'!P37/'FX rate'!$C23,"")</f>
        <v/>
      </c>
      <c r="AW37" s="901" t="str">
        <f>IF(ISNUMBER(Q37),'Cover Page'!$D$35/1000000*'4 classification'!Q37/'FX rate'!$C23,"")</f>
        <v/>
      </c>
      <c r="AX37" s="896" t="str">
        <f>IF(ISNUMBER(R37),'Cover Page'!$D$35/1000000*'4 classification'!R37/'FX rate'!$C23,"")</f>
        <v/>
      </c>
      <c r="AY37" s="900" t="str">
        <f>IF(ISNUMBER(S37),'Cover Page'!$D$35/1000000*'4 classification'!S37/'FX rate'!$C23,"")</f>
        <v/>
      </c>
      <c r="AZ37" s="666" t="str">
        <f>IF(ISNUMBER(T37),'Cover Page'!$D$35/1000000*'4 classification'!T37/'FX rate'!$C23,"")</f>
        <v/>
      </c>
      <c r="BA37" s="900" t="str">
        <f>IF(ISNUMBER(U37),'Cover Page'!$D$35/1000000*'4 classification'!U37/'FX rate'!$C23,"")</f>
        <v/>
      </c>
      <c r="BB37" s="666" t="str">
        <f>IF(ISNUMBER(V37),'Cover Page'!$D$35/1000000*'4 classification'!V37/'FX rate'!$C23,"")</f>
        <v/>
      </c>
      <c r="BC37" s="900" t="str">
        <f>IF(ISNUMBER(W37),'Cover Page'!$D$35/1000000*'4 classification'!W37/'FX rate'!$C23,"")</f>
        <v/>
      </c>
      <c r="BD37" s="666" t="str">
        <f>IF(ISNUMBER(X37),'Cover Page'!$D$35/1000000*'4 classification'!X37/'FX rate'!$C23,"")</f>
        <v/>
      </c>
      <c r="BE37" s="900" t="str">
        <f>IF(ISNUMBER(Y37),'Cover Page'!$D$35/1000000*'4 classification'!Y37/'FX rate'!$C23,"")</f>
        <v/>
      </c>
      <c r="BF37" s="666" t="str">
        <f>IF(ISNUMBER(Z37),'Cover Page'!$D$35/1000000*'4 classification'!Z37/'FX rate'!$C23,"")</f>
        <v/>
      </c>
      <c r="BG37" s="895" t="str">
        <f>IF(ISNUMBER(AA37),'Cover Page'!$D$35/1000000*'4 classification'!AA37/'FX rate'!$C23,"")</f>
        <v/>
      </c>
      <c r="BH37" s="666" t="str">
        <f>IF(ISNUMBER(AB37),'Cover Page'!$D$35/1000000*'4 classification'!AB37/'FX rate'!$C23,"")</f>
        <v/>
      </c>
      <c r="BI37" s="517"/>
      <c r="BN37" s="655">
        <v>2018</v>
      </c>
      <c r="BO37" s="698" t="str">
        <f>IF(ISNUMBER(C37),'Cover Page'!$D$35/1000000*C37/'FX rate'!$C$25,"")</f>
        <v/>
      </c>
      <c r="BP37" s="699" t="str">
        <f>IF(ISNUMBER(D37),'Cover Page'!$D$35/1000000*D37/'FX rate'!$C$25,"")</f>
        <v/>
      </c>
      <c r="BQ37" s="884" t="str">
        <f>IF(ISNUMBER(E37),'Cover Page'!$D$35/1000000*E37/'FX rate'!$C$25,"")</f>
        <v/>
      </c>
      <c r="BR37" s="699" t="str">
        <f>IF(ISNUMBER(F37),'Cover Page'!$D$35/1000000*F37/'FX rate'!$C$25,"")</f>
        <v/>
      </c>
      <c r="BS37" s="884" t="str">
        <f>IF(ISNUMBER(G37),'Cover Page'!$D$35/1000000*G37/'FX rate'!$C$25,"")</f>
        <v/>
      </c>
      <c r="BT37" s="699" t="str">
        <f>IF(ISNUMBER(H37),'Cover Page'!$D$35/1000000*H37/'FX rate'!$C$25,"")</f>
        <v/>
      </c>
      <c r="BU37" s="884" t="str">
        <f>IF(ISNUMBER(I37),'Cover Page'!$D$35/1000000*I37/'FX rate'!$C$25,"")</f>
        <v/>
      </c>
      <c r="BV37" s="699" t="str">
        <f>IF(ISNUMBER(J37),'Cover Page'!$D$35/1000000*J37/'FX rate'!$C$25,"")</f>
        <v/>
      </c>
      <c r="BW37" s="884" t="str">
        <f>IF(ISNUMBER(K37),'Cover Page'!$D$35/1000000*K37/'FX rate'!$C$25,"")</f>
        <v/>
      </c>
      <c r="BX37" s="699" t="str">
        <f>IF(ISNUMBER(L37),'Cover Page'!$D$35/1000000*L37/'FX rate'!$C$25,"")</f>
        <v/>
      </c>
      <c r="BY37" s="884" t="str">
        <f>IF(ISNUMBER(M37),'Cover Page'!$D$35/1000000*M37/'FX rate'!$C$25,"")</f>
        <v/>
      </c>
      <c r="BZ37" s="699" t="str">
        <f>IF(ISNUMBER(N37),'Cover Page'!$D$35/1000000*N37/'FX rate'!$C$25,"")</f>
        <v/>
      </c>
      <c r="CA37" s="884" t="str">
        <f>IF(ISNUMBER(O37),'Cover Page'!$D$35/1000000*O37/'FX rate'!$C$25,"")</f>
        <v/>
      </c>
      <c r="CB37" s="699" t="str">
        <f>IF(ISNUMBER(P37),'Cover Page'!$D$35/1000000*P37/'FX rate'!$C$25,"")</f>
        <v/>
      </c>
      <c r="CC37" s="884" t="str">
        <f>IF(ISNUMBER(Q37),'Cover Page'!$D$35/1000000*Q37/'FX rate'!$C$25,"")</f>
        <v/>
      </c>
      <c r="CD37" s="885" t="str">
        <f>IF(ISNUMBER(R37),'Cover Page'!$D$35/1000000*R37/'FX rate'!$C$25,"")</f>
        <v/>
      </c>
      <c r="CE37" s="882" t="str">
        <f>IF(ISNUMBER(S37),'Cover Page'!$D$35/1000000*S37/'FX rate'!$C$25,"")</f>
        <v/>
      </c>
      <c r="CF37" s="697" t="str">
        <f>IF(ISNUMBER(T37),'Cover Page'!$D$35/1000000*T37/'FX rate'!$C$25,"")</f>
        <v/>
      </c>
      <c r="CG37" s="884" t="str">
        <f>IF(ISNUMBER(U37),'Cover Page'!$D$35/1000000*U37/'FX rate'!$C$25,"")</f>
        <v/>
      </c>
      <c r="CH37" s="885" t="str">
        <f>IF(ISNUMBER(V37),'Cover Page'!$D$35/1000000*V37/'FX rate'!$C$25,"")</f>
        <v/>
      </c>
      <c r="CI37" s="882" t="str">
        <f>IF(ISNUMBER(W37),'Cover Page'!$D$35/1000000*W37/'FX rate'!$C$25,"")</f>
        <v/>
      </c>
      <c r="CJ37" s="697" t="str">
        <f>IF(ISNUMBER(X37),'Cover Page'!$D$35/1000000*X37/'FX rate'!$C$25,"")</f>
        <v/>
      </c>
      <c r="CK37" s="884" t="str">
        <f>IF(ISNUMBER(Y37),'Cover Page'!$D$35/1000000*Y37/'FX rate'!$C$25,"")</f>
        <v/>
      </c>
      <c r="CL37" s="885" t="str">
        <f>IF(ISNUMBER(Z37),'Cover Page'!$D$35/1000000*Z37/'FX rate'!$C$25,"")</f>
        <v/>
      </c>
      <c r="CM37" s="882" t="str">
        <f>IF(ISNUMBER(AA37),'Cover Page'!$D$35/1000000*AA37/'FX rate'!$C$25,"")</f>
        <v/>
      </c>
      <c r="CN37" s="697" t="str">
        <f>IF(ISNUMBER(AB37),'Cover Page'!$D$35/1000000*AB37/'FX rate'!$C$25,"")</f>
        <v/>
      </c>
      <c r="CO37" s="590"/>
      <c r="CP37" s="590"/>
      <c r="CQ37" s="590"/>
      <c r="CR37" s="590"/>
      <c r="CS37" s="590"/>
    </row>
    <row r="38" spans="1:97" s="20" customFormat="1" ht="14.25" x14ac:dyDescent="0.2">
      <c r="A38" s="865"/>
      <c r="B38" s="76">
        <v>2019</v>
      </c>
      <c r="C38" s="173"/>
      <c r="D38" s="115"/>
      <c r="E38" s="174"/>
      <c r="F38" s="115"/>
      <c r="G38" s="174"/>
      <c r="H38" s="115"/>
      <c r="I38" s="174"/>
      <c r="J38" s="115"/>
      <c r="K38" s="174"/>
      <c r="L38" s="115"/>
      <c r="M38" s="174"/>
      <c r="N38" s="115"/>
      <c r="O38" s="174"/>
      <c r="P38" s="115"/>
      <c r="Q38" s="174"/>
      <c r="R38" s="115"/>
      <c r="S38" s="174"/>
      <c r="T38" s="115"/>
      <c r="U38" s="174"/>
      <c r="V38" s="115"/>
      <c r="W38" s="174"/>
      <c r="X38" s="115"/>
      <c r="Y38" s="174"/>
      <c r="Z38" s="175"/>
      <c r="AA38" s="314" t="str">
        <f t="shared" si="0"/>
        <v/>
      </c>
      <c r="AB38" s="301" t="str">
        <f t="shared" si="1"/>
        <v/>
      </c>
      <c r="AH38" s="583">
        <v>2019</v>
      </c>
      <c r="AI38" s="667" t="str">
        <f>IF(ISNUMBER(C38),'Cover Page'!$D$35/1000000*'4 classification'!C38/'FX rate'!$C24,"")</f>
        <v/>
      </c>
      <c r="AJ38" s="668" t="str">
        <f>IF(ISNUMBER(D38),'Cover Page'!$D$35/1000000*'4 classification'!D38/'FX rate'!$C24,"")</f>
        <v/>
      </c>
      <c r="AK38" s="901" t="str">
        <f>IF(ISNUMBER(E38),'Cover Page'!$D$35/1000000*'4 classification'!E38/'FX rate'!$C24,"")</f>
        <v/>
      </c>
      <c r="AL38" s="668" t="str">
        <f>IF(ISNUMBER(F38),'Cover Page'!$D$35/1000000*'4 classification'!F38/'FX rate'!$C24,"")</f>
        <v/>
      </c>
      <c r="AM38" s="901" t="str">
        <f>IF(ISNUMBER(G38),'Cover Page'!$D$35/1000000*'4 classification'!G38/'FX rate'!$C24,"")</f>
        <v/>
      </c>
      <c r="AN38" s="668" t="str">
        <f>IF(ISNUMBER(H38),'Cover Page'!$D$35/1000000*'4 classification'!H38/'FX rate'!$C24,"")</f>
        <v/>
      </c>
      <c r="AO38" s="901" t="str">
        <f>IF(ISNUMBER(I38),'Cover Page'!$D$35/1000000*'4 classification'!I38/'FX rate'!$C24,"")</f>
        <v/>
      </c>
      <c r="AP38" s="668" t="str">
        <f>IF(ISNUMBER(J38),'Cover Page'!$D$35/1000000*'4 classification'!J38/'FX rate'!$C24,"")</f>
        <v/>
      </c>
      <c r="AQ38" s="901" t="str">
        <f>IF(ISNUMBER(K38),'Cover Page'!$D$35/1000000*'4 classification'!K38/'FX rate'!$C24,"")</f>
        <v/>
      </c>
      <c r="AR38" s="668" t="str">
        <f>IF(ISNUMBER(L38),'Cover Page'!$D$35/1000000*'4 classification'!L38/'FX rate'!$C24,"")</f>
        <v/>
      </c>
      <c r="AS38" s="901" t="str">
        <f>IF(ISNUMBER(M38),'Cover Page'!$D$35/1000000*'4 classification'!M38/'FX rate'!$C24,"")</f>
        <v/>
      </c>
      <c r="AT38" s="668" t="str">
        <f>IF(ISNUMBER(N38),'Cover Page'!$D$35/1000000*'4 classification'!N38/'FX rate'!$C24,"")</f>
        <v/>
      </c>
      <c r="AU38" s="901" t="str">
        <f>IF(ISNUMBER(O38),'Cover Page'!$D$35/1000000*'4 classification'!O38/'FX rate'!$C24,"")</f>
        <v/>
      </c>
      <c r="AV38" s="668" t="str">
        <f>IF(ISNUMBER(P38),'Cover Page'!$D$35/1000000*'4 classification'!P38/'FX rate'!$C24,"")</f>
        <v/>
      </c>
      <c r="AW38" s="901" t="str">
        <f>IF(ISNUMBER(Q38),'Cover Page'!$D$35/1000000*'4 classification'!Q38/'FX rate'!$C24,"")</f>
        <v/>
      </c>
      <c r="AX38" s="896" t="str">
        <f>IF(ISNUMBER(R38),'Cover Page'!$D$35/1000000*'4 classification'!R38/'FX rate'!$C24,"")</f>
        <v/>
      </c>
      <c r="AY38" s="900" t="str">
        <f>IF(ISNUMBER(S38),'Cover Page'!$D$35/1000000*'4 classification'!S38/'FX rate'!$C24,"")</f>
        <v/>
      </c>
      <c r="AZ38" s="666" t="str">
        <f>IF(ISNUMBER(T38),'Cover Page'!$D$35/1000000*'4 classification'!T38/'FX rate'!$C24,"")</f>
        <v/>
      </c>
      <c r="BA38" s="900" t="str">
        <f>IF(ISNUMBER(U38),'Cover Page'!$D$35/1000000*'4 classification'!U38/'FX rate'!$C24,"")</f>
        <v/>
      </c>
      <c r="BB38" s="666" t="str">
        <f>IF(ISNUMBER(V38),'Cover Page'!$D$35/1000000*'4 classification'!V38/'FX rate'!$C24,"")</f>
        <v/>
      </c>
      <c r="BC38" s="900" t="str">
        <f>IF(ISNUMBER(W38),'Cover Page'!$D$35/1000000*'4 classification'!W38/'FX rate'!$C24,"")</f>
        <v/>
      </c>
      <c r="BD38" s="666" t="str">
        <f>IF(ISNUMBER(X38),'Cover Page'!$D$35/1000000*'4 classification'!X38/'FX rate'!$C24,"")</f>
        <v/>
      </c>
      <c r="BE38" s="900" t="str">
        <f>IF(ISNUMBER(Y38),'Cover Page'!$D$35/1000000*'4 classification'!Y38/'FX rate'!$C24,"")</f>
        <v/>
      </c>
      <c r="BF38" s="666" t="str">
        <f>IF(ISNUMBER(Z38),'Cover Page'!$D$35/1000000*'4 classification'!Z38/'FX rate'!$C24,"")</f>
        <v/>
      </c>
      <c r="BG38" s="895" t="str">
        <f>IF(ISNUMBER(AA38),'Cover Page'!$D$35/1000000*'4 classification'!AA38/'FX rate'!$C24,"")</f>
        <v/>
      </c>
      <c r="BH38" s="666" t="str">
        <f>IF(ISNUMBER(AB38),'Cover Page'!$D$35/1000000*'4 classification'!AB38/'FX rate'!$C24,"")</f>
        <v/>
      </c>
      <c r="BI38" s="517"/>
      <c r="BN38" s="655">
        <v>2019</v>
      </c>
      <c r="BO38" s="698" t="str">
        <f>IF(ISNUMBER(C38),'Cover Page'!$D$35/1000000*C38/'FX rate'!$C$25,"")</f>
        <v/>
      </c>
      <c r="BP38" s="699" t="str">
        <f>IF(ISNUMBER(D38),'Cover Page'!$D$35/1000000*D38/'FX rate'!$C$25,"")</f>
        <v/>
      </c>
      <c r="BQ38" s="884" t="str">
        <f>IF(ISNUMBER(E38),'Cover Page'!$D$35/1000000*E38/'FX rate'!$C$25,"")</f>
        <v/>
      </c>
      <c r="BR38" s="699" t="str">
        <f>IF(ISNUMBER(F38),'Cover Page'!$D$35/1000000*F38/'FX rate'!$C$25,"")</f>
        <v/>
      </c>
      <c r="BS38" s="884" t="str">
        <f>IF(ISNUMBER(G38),'Cover Page'!$D$35/1000000*G38/'FX rate'!$C$25,"")</f>
        <v/>
      </c>
      <c r="BT38" s="699" t="str">
        <f>IF(ISNUMBER(H38),'Cover Page'!$D$35/1000000*H38/'FX rate'!$C$25,"")</f>
        <v/>
      </c>
      <c r="BU38" s="884" t="str">
        <f>IF(ISNUMBER(I38),'Cover Page'!$D$35/1000000*I38/'FX rate'!$C$25,"")</f>
        <v/>
      </c>
      <c r="BV38" s="699" t="str">
        <f>IF(ISNUMBER(J38),'Cover Page'!$D$35/1000000*J38/'FX rate'!$C$25,"")</f>
        <v/>
      </c>
      <c r="BW38" s="884" t="str">
        <f>IF(ISNUMBER(K38),'Cover Page'!$D$35/1000000*K38/'FX rate'!$C$25,"")</f>
        <v/>
      </c>
      <c r="BX38" s="699" t="str">
        <f>IF(ISNUMBER(L38),'Cover Page'!$D$35/1000000*L38/'FX rate'!$C$25,"")</f>
        <v/>
      </c>
      <c r="BY38" s="884" t="str">
        <f>IF(ISNUMBER(M38),'Cover Page'!$D$35/1000000*M38/'FX rate'!$C$25,"")</f>
        <v/>
      </c>
      <c r="BZ38" s="699" t="str">
        <f>IF(ISNUMBER(N38),'Cover Page'!$D$35/1000000*N38/'FX rate'!$C$25,"")</f>
        <v/>
      </c>
      <c r="CA38" s="884" t="str">
        <f>IF(ISNUMBER(O38),'Cover Page'!$D$35/1000000*O38/'FX rate'!$C$25,"")</f>
        <v/>
      </c>
      <c r="CB38" s="699" t="str">
        <f>IF(ISNUMBER(P38),'Cover Page'!$D$35/1000000*P38/'FX rate'!$C$25,"")</f>
        <v/>
      </c>
      <c r="CC38" s="884" t="str">
        <f>IF(ISNUMBER(Q38),'Cover Page'!$D$35/1000000*Q38/'FX rate'!$C$25,"")</f>
        <v/>
      </c>
      <c r="CD38" s="885" t="str">
        <f>IF(ISNUMBER(R38),'Cover Page'!$D$35/1000000*R38/'FX rate'!$C$25,"")</f>
        <v/>
      </c>
      <c r="CE38" s="882" t="str">
        <f>IF(ISNUMBER(S38),'Cover Page'!$D$35/1000000*S38/'FX rate'!$C$25,"")</f>
        <v/>
      </c>
      <c r="CF38" s="697" t="str">
        <f>IF(ISNUMBER(T38),'Cover Page'!$D$35/1000000*T38/'FX rate'!$C$25,"")</f>
        <v/>
      </c>
      <c r="CG38" s="884" t="str">
        <f>IF(ISNUMBER(U38),'Cover Page'!$D$35/1000000*U38/'FX rate'!$C$25,"")</f>
        <v/>
      </c>
      <c r="CH38" s="885" t="str">
        <f>IF(ISNUMBER(V38),'Cover Page'!$D$35/1000000*V38/'FX rate'!$C$25,"")</f>
        <v/>
      </c>
      <c r="CI38" s="882" t="str">
        <f>IF(ISNUMBER(W38),'Cover Page'!$D$35/1000000*W38/'FX rate'!$C$25,"")</f>
        <v/>
      </c>
      <c r="CJ38" s="697" t="str">
        <f>IF(ISNUMBER(X38),'Cover Page'!$D$35/1000000*X38/'FX rate'!$C$25,"")</f>
        <v/>
      </c>
      <c r="CK38" s="884" t="str">
        <f>IF(ISNUMBER(Y38),'Cover Page'!$D$35/1000000*Y38/'FX rate'!$C$25,"")</f>
        <v/>
      </c>
      <c r="CL38" s="885" t="str">
        <f>IF(ISNUMBER(Z38),'Cover Page'!$D$35/1000000*Z38/'FX rate'!$C$25,"")</f>
        <v/>
      </c>
      <c r="CM38" s="882" t="str">
        <f>IF(ISNUMBER(AA38),'Cover Page'!$D$35/1000000*AA38/'FX rate'!$C$25,"")</f>
        <v/>
      </c>
      <c r="CN38" s="697" t="str">
        <f>IF(ISNUMBER(AB38),'Cover Page'!$D$35/1000000*AB38/'FX rate'!$C$25,"")</f>
        <v/>
      </c>
      <c r="CO38" s="590"/>
      <c r="CP38" s="590"/>
      <c r="CQ38" s="590"/>
      <c r="CR38" s="590"/>
      <c r="CS38" s="590"/>
    </row>
    <row r="39" spans="1:97" s="1768" customFormat="1" ht="14.25" x14ac:dyDescent="0.2">
      <c r="A39" s="865"/>
      <c r="B39" s="146">
        <v>2020</v>
      </c>
      <c r="C39" s="466"/>
      <c r="D39" s="389"/>
      <c r="E39" s="2180"/>
      <c r="F39" s="389"/>
      <c r="G39" s="2180"/>
      <c r="H39" s="389"/>
      <c r="I39" s="2180"/>
      <c r="J39" s="389"/>
      <c r="K39" s="2180"/>
      <c r="L39" s="389"/>
      <c r="M39" s="2180"/>
      <c r="N39" s="389"/>
      <c r="O39" s="2180"/>
      <c r="P39" s="389"/>
      <c r="Q39" s="2180"/>
      <c r="R39" s="389"/>
      <c r="S39" s="2180"/>
      <c r="T39" s="389"/>
      <c r="U39" s="2180"/>
      <c r="V39" s="389"/>
      <c r="W39" s="2180"/>
      <c r="X39" s="389"/>
      <c r="Y39" s="2180"/>
      <c r="Z39" s="2181"/>
      <c r="AA39" s="1893" t="str">
        <f>IF(COUNT(C39,E39,G39,I39,K39,M39,O39,Q39,S39,U39,W39,Y39)&lt;&gt;0,C39+E39+G39+I39+K39+M39+O39+Q39+S39+U39+W39+Y39,"")</f>
        <v/>
      </c>
      <c r="AB39" s="1894" t="str">
        <f t="shared" si="1"/>
        <v/>
      </c>
      <c r="AH39" s="583">
        <v>2020</v>
      </c>
      <c r="AI39" s="667" t="str">
        <f>IF(ISNUMBER(C39),'Cover Page'!$D$35/1000000*'4 classification'!C39/'FX rate'!$C25,"")</f>
        <v/>
      </c>
      <c r="AJ39" s="668" t="str">
        <f>IF(ISNUMBER(D39),'Cover Page'!$D$35/1000000*'4 classification'!D39/'FX rate'!$C25,"")</f>
        <v/>
      </c>
      <c r="AK39" s="901" t="str">
        <f>IF(ISNUMBER(E39),'Cover Page'!$D$35/1000000*'4 classification'!E39/'FX rate'!$C25,"")</f>
        <v/>
      </c>
      <c r="AL39" s="668" t="str">
        <f>IF(ISNUMBER(F39),'Cover Page'!$D$35/1000000*'4 classification'!F39/'FX rate'!$C25,"")</f>
        <v/>
      </c>
      <c r="AM39" s="901" t="str">
        <f>IF(ISNUMBER(G39),'Cover Page'!$D$35/1000000*'4 classification'!G39/'FX rate'!$C25,"")</f>
        <v/>
      </c>
      <c r="AN39" s="668" t="str">
        <f>IF(ISNUMBER(H39),'Cover Page'!$D$35/1000000*'4 classification'!H39/'FX rate'!$C25,"")</f>
        <v/>
      </c>
      <c r="AO39" s="901" t="str">
        <f>IF(ISNUMBER(I39),'Cover Page'!$D$35/1000000*'4 classification'!I39/'FX rate'!$C25,"")</f>
        <v/>
      </c>
      <c r="AP39" s="668" t="str">
        <f>IF(ISNUMBER(J39),'Cover Page'!$D$35/1000000*'4 classification'!J39/'FX rate'!$C25,"")</f>
        <v/>
      </c>
      <c r="AQ39" s="901" t="str">
        <f>IF(ISNUMBER(K39),'Cover Page'!$D$35/1000000*'4 classification'!K39/'FX rate'!$C25,"")</f>
        <v/>
      </c>
      <c r="AR39" s="668" t="str">
        <f>IF(ISNUMBER(L39),'Cover Page'!$D$35/1000000*'4 classification'!L39/'FX rate'!$C25,"")</f>
        <v/>
      </c>
      <c r="AS39" s="901" t="str">
        <f>IF(ISNUMBER(M39),'Cover Page'!$D$35/1000000*'4 classification'!M39/'FX rate'!$C25,"")</f>
        <v/>
      </c>
      <c r="AT39" s="668" t="str">
        <f>IF(ISNUMBER(N39),'Cover Page'!$D$35/1000000*'4 classification'!N39/'FX rate'!$C25,"")</f>
        <v/>
      </c>
      <c r="AU39" s="901" t="str">
        <f>IF(ISNUMBER(O39),'Cover Page'!$D$35/1000000*'4 classification'!O39/'FX rate'!$C25,"")</f>
        <v/>
      </c>
      <c r="AV39" s="668" t="str">
        <f>IF(ISNUMBER(P39),'Cover Page'!$D$35/1000000*'4 classification'!P39/'FX rate'!$C25,"")</f>
        <v/>
      </c>
      <c r="AW39" s="901" t="str">
        <f>IF(ISNUMBER(Q39),'Cover Page'!$D$35/1000000*'4 classification'!Q39/'FX rate'!$C25,"")</f>
        <v/>
      </c>
      <c r="AX39" s="896" t="str">
        <f>IF(ISNUMBER(R39),'Cover Page'!$D$35/1000000*'4 classification'!R39/'FX rate'!$C25,"")</f>
        <v/>
      </c>
      <c r="AY39" s="900" t="str">
        <f>IF(ISNUMBER(S39),'Cover Page'!$D$35/1000000*'4 classification'!S39/'FX rate'!$C25,"")</f>
        <v/>
      </c>
      <c r="AZ39" s="666" t="str">
        <f>IF(ISNUMBER(T39),'Cover Page'!$D$35/1000000*'4 classification'!T39/'FX rate'!$C25,"")</f>
        <v/>
      </c>
      <c r="BA39" s="2189" t="str">
        <f>IF(ISNUMBER(U39),'Cover Page'!$D$35/1000000*'4 classification'!U39/'FX rate'!$C25,"")</f>
        <v/>
      </c>
      <c r="BB39" s="2190" t="str">
        <f>IF(ISNUMBER(V39),'Cover Page'!$D$35/1000000*'4 classification'!V39/'FX rate'!$C25,"")</f>
        <v/>
      </c>
      <c r="BC39" s="2189" t="str">
        <f>IF(ISNUMBER(W39),'Cover Page'!$D$35/1000000*'4 classification'!W39/'FX rate'!$C25,"")</f>
        <v/>
      </c>
      <c r="BD39" s="2190" t="str">
        <f>IF(ISNUMBER(X39),'Cover Page'!$D$35/1000000*'4 classification'!X39/'FX rate'!$C25,"")</f>
        <v/>
      </c>
      <c r="BE39" s="2189" t="str">
        <f>IF(ISNUMBER(Y39),'Cover Page'!$D$35/1000000*'4 classification'!Y39/'FX rate'!$C25,"")</f>
        <v/>
      </c>
      <c r="BF39" s="2190" t="str">
        <f>IF(ISNUMBER(Z39),'Cover Page'!$D$35/1000000*'4 classification'!Z39/'FX rate'!$C25,"")</f>
        <v/>
      </c>
      <c r="BG39" s="2191" t="str">
        <f>IF(ISNUMBER(AA39),'Cover Page'!$D$35/1000000*'4 classification'!AA39/'FX rate'!$C25,"")</f>
        <v/>
      </c>
      <c r="BH39" s="2190" t="str">
        <f>IF(ISNUMBER(AB39),'Cover Page'!$D$35/1000000*'4 classification'!AB39/'FX rate'!$C25,"")</f>
        <v/>
      </c>
      <c r="BI39" s="517"/>
      <c r="BN39" s="655">
        <v>2020</v>
      </c>
      <c r="BO39" s="698" t="str">
        <f>IF(ISNUMBER(C39),'Cover Page'!$D$35/1000000*C39/'FX rate'!$C$25,"")</f>
        <v/>
      </c>
      <c r="BP39" s="699" t="str">
        <f>IF(ISNUMBER(D39),'Cover Page'!$D$35/1000000*D39/'FX rate'!$C$25,"")</f>
        <v/>
      </c>
      <c r="BQ39" s="884" t="str">
        <f>IF(ISNUMBER(E39),'Cover Page'!$D$35/1000000*E39/'FX rate'!$C$25,"")</f>
        <v/>
      </c>
      <c r="BR39" s="699" t="str">
        <f>IF(ISNUMBER(F39),'Cover Page'!$D$35/1000000*F39/'FX rate'!$C$25,"")</f>
        <v/>
      </c>
      <c r="BS39" s="884" t="str">
        <f>IF(ISNUMBER(G39),'Cover Page'!$D$35/1000000*G39/'FX rate'!$C$25,"")</f>
        <v/>
      </c>
      <c r="BT39" s="699" t="str">
        <f>IF(ISNUMBER(H39),'Cover Page'!$D$35/1000000*H39/'FX rate'!$C$25,"")</f>
        <v/>
      </c>
      <c r="BU39" s="884" t="str">
        <f>IF(ISNUMBER(I39),'Cover Page'!$D$35/1000000*I39/'FX rate'!$C$25,"")</f>
        <v/>
      </c>
      <c r="BV39" s="699" t="str">
        <f>IF(ISNUMBER(J39),'Cover Page'!$D$35/1000000*J39/'FX rate'!$C$25,"")</f>
        <v/>
      </c>
      <c r="BW39" s="884" t="str">
        <f>IF(ISNUMBER(K39),'Cover Page'!$D$35/1000000*K39/'FX rate'!$C$25,"")</f>
        <v/>
      </c>
      <c r="BX39" s="699" t="str">
        <f>IF(ISNUMBER(L39),'Cover Page'!$D$35/1000000*L39/'FX rate'!$C$25,"")</f>
        <v/>
      </c>
      <c r="BY39" s="884" t="str">
        <f>IF(ISNUMBER(M39),'Cover Page'!$D$35/1000000*M39/'FX rate'!$C$25,"")</f>
        <v/>
      </c>
      <c r="BZ39" s="699" t="str">
        <f>IF(ISNUMBER(N39),'Cover Page'!$D$35/1000000*N39/'FX rate'!$C$25,"")</f>
        <v/>
      </c>
      <c r="CA39" s="884" t="str">
        <f>IF(ISNUMBER(O39),'Cover Page'!$D$35/1000000*O39/'FX rate'!$C$25,"")</f>
        <v/>
      </c>
      <c r="CB39" s="699" t="str">
        <f>IF(ISNUMBER(P39),'Cover Page'!$D$35/1000000*P39/'FX rate'!$C$25,"")</f>
        <v/>
      </c>
      <c r="CC39" s="884" t="str">
        <f>IF(ISNUMBER(Q39),'Cover Page'!$D$35/1000000*Q39/'FX rate'!$C$25,"")</f>
        <v/>
      </c>
      <c r="CD39" s="885" t="str">
        <f>IF(ISNUMBER(R39),'Cover Page'!$D$35/1000000*R39/'FX rate'!$C$25,"")</f>
        <v/>
      </c>
      <c r="CE39" s="882" t="str">
        <f>IF(ISNUMBER(S39),'Cover Page'!$D$35/1000000*S39/'FX rate'!$C$25,"")</f>
        <v/>
      </c>
      <c r="CF39" s="697" t="str">
        <f>IF(ISNUMBER(T39),'Cover Page'!$D$35/1000000*T39/'FX rate'!$C$25,"")</f>
        <v/>
      </c>
      <c r="CG39" s="2192" t="str">
        <f>IF(ISNUMBER(U39),'Cover Page'!$D$35/1000000*U39/'FX rate'!$C$25,"")</f>
        <v/>
      </c>
      <c r="CH39" s="2193" t="str">
        <f>IF(ISNUMBER(V39),'Cover Page'!$D$35/1000000*V39/'FX rate'!$C$25,"")</f>
        <v/>
      </c>
      <c r="CI39" s="2192" t="str">
        <f>IF(ISNUMBER(W39),'Cover Page'!$D$35/1000000*W39/'FX rate'!$C$25,"")</f>
        <v/>
      </c>
      <c r="CJ39" s="2194" t="str">
        <f>IF(ISNUMBER(X39),'Cover Page'!$D$35/1000000*X39/'FX rate'!$C$25,"")</f>
        <v/>
      </c>
      <c r="CK39" s="2192" t="str">
        <f>IF(ISNUMBER(Y39),'Cover Page'!$D$35/1000000*Y39/'FX rate'!$C$25,"")</f>
        <v/>
      </c>
      <c r="CL39" s="2193" t="str">
        <f>IF(ISNUMBER(Z39),'Cover Page'!$D$35/1000000*Z39/'FX rate'!$C$25,"")</f>
        <v/>
      </c>
      <c r="CM39" s="2192" t="str">
        <f>IF(ISNUMBER(AA39),'Cover Page'!$D$35/1000000*AA39/'FX rate'!$C$25,"")</f>
        <v/>
      </c>
      <c r="CN39" s="2194" t="str">
        <f>IF(ISNUMBER(AB39),'Cover Page'!$D$35/1000000*AB39/'FX rate'!$C$25,"")</f>
        <v/>
      </c>
      <c r="CO39" s="590"/>
      <c r="CP39" s="590"/>
      <c r="CQ39" s="590"/>
      <c r="CR39" s="590"/>
      <c r="CS39" s="590"/>
    </row>
    <row r="40" spans="1:97" s="2" customFormat="1" ht="14.25" customHeight="1" thickBot="1" x14ac:dyDescent="0.25">
      <c r="A40" s="861"/>
      <c r="B40" s="190" t="s">
        <v>1794</v>
      </c>
      <c r="C40" s="851"/>
      <c r="D40" s="852"/>
      <c r="E40" s="853"/>
      <c r="F40" s="852"/>
      <c r="G40" s="853"/>
      <c r="H40" s="852"/>
      <c r="I40" s="853"/>
      <c r="J40" s="852"/>
      <c r="K40" s="853"/>
      <c r="L40" s="852"/>
      <c r="M40" s="853"/>
      <c r="N40" s="852"/>
      <c r="O40" s="853"/>
      <c r="P40" s="852"/>
      <c r="Q40" s="853"/>
      <c r="R40" s="852"/>
      <c r="S40" s="853"/>
      <c r="T40" s="852"/>
      <c r="U40" s="853"/>
      <c r="V40" s="852"/>
      <c r="W40" s="853"/>
      <c r="X40" s="852"/>
      <c r="Y40" s="853"/>
      <c r="Z40" s="854"/>
      <c r="AA40" s="2186" t="str">
        <f t="shared" si="0"/>
        <v/>
      </c>
      <c r="AB40" s="928" t="str">
        <f t="shared" si="1"/>
        <v/>
      </c>
      <c r="AH40" s="669"/>
      <c r="AI40" s="670"/>
      <c r="AJ40" s="670"/>
      <c r="AK40" s="670"/>
      <c r="AL40" s="670"/>
      <c r="AM40" s="670"/>
      <c r="AN40" s="670"/>
      <c r="AO40" s="670"/>
      <c r="AP40" s="670"/>
      <c r="AQ40" s="670"/>
      <c r="AR40" s="670"/>
      <c r="AS40" s="670"/>
      <c r="AT40" s="670"/>
      <c r="AU40" s="670"/>
      <c r="AV40" s="670"/>
      <c r="AW40" s="670"/>
      <c r="AX40" s="670"/>
      <c r="AY40" s="671"/>
      <c r="AZ40" s="671"/>
      <c r="BA40" s="517"/>
      <c r="BB40" s="517"/>
      <c r="BC40" s="517"/>
      <c r="BD40" s="517"/>
      <c r="BE40" s="517"/>
      <c r="BF40" s="517"/>
      <c r="BG40" s="517"/>
      <c r="BH40" s="517"/>
      <c r="BI40" s="517"/>
      <c r="BN40" s="700"/>
      <c r="BO40" s="701"/>
      <c r="BP40" s="701"/>
      <c r="BQ40" s="701"/>
      <c r="BR40" s="701"/>
      <c r="BS40" s="701"/>
      <c r="BT40" s="701"/>
      <c r="BU40" s="701"/>
      <c r="BV40" s="701"/>
      <c r="BW40" s="701"/>
      <c r="BX40" s="701"/>
      <c r="BY40" s="701"/>
      <c r="BZ40" s="701"/>
      <c r="CA40" s="701"/>
      <c r="CB40" s="701"/>
      <c r="CC40" s="701"/>
      <c r="CD40" s="701"/>
      <c r="CE40" s="702"/>
      <c r="CF40" s="702"/>
      <c r="CG40" s="589"/>
      <c r="CH40" s="589"/>
      <c r="CI40" s="589"/>
      <c r="CJ40" s="590"/>
      <c r="CK40" s="590"/>
      <c r="CL40" s="590"/>
      <c r="CM40" s="590"/>
      <c r="CN40" s="590"/>
      <c r="CO40" s="590"/>
      <c r="CP40" s="590"/>
      <c r="CQ40" s="590"/>
      <c r="CR40" s="590"/>
      <c r="CS40" s="590"/>
    </row>
    <row r="41" spans="1:97" s="2" customFormat="1" ht="95.1" customHeight="1" thickBot="1" x14ac:dyDescent="0.25">
      <c r="A41" s="861"/>
      <c r="B41" s="480" t="s">
        <v>1795</v>
      </c>
      <c r="C41" s="1668" t="str">
        <f t="shared" ref="C41:Z41" si="2">IF(COUNT(C38)&lt;&gt;0,IF(COUNT(C39)=0,"Please fill in value for 2020 or provide a provisional estimate (eg. 2019 figure) and the expected submission date in the notes",IF(COUNT(C40)=0,"Please provide the number of entities","")),"")</f>
        <v/>
      </c>
      <c r="D41" s="1668" t="str">
        <f t="shared" si="2"/>
        <v/>
      </c>
      <c r="E41" s="1668" t="str">
        <f t="shared" si="2"/>
        <v/>
      </c>
      <c r="F41" s="1668" t="str">
        <f t="shared" si="2"/>
        <v/>
      </c>
      <c r="G41" s="1668" t="str">
        <f t="shared" si="2"/>
        <v/>
      </c>
      <c r="H41" s="1668" t="str">
        <f t="shared" si="2"/>
        <v/>
      </c>
      <c r="I41" s="1668" t="str">
        <f t="shared" si="2"/>
        <v/>
      </c>
      <c r="J41" s="1668" t="str">
        <f t="shared" si="2"/>
        <v/>
      </c>
      <c r="K41" s="1668" t="str">
        <f t="shared" si="2"/>
        <v/>
      </c>
      <c r="L41" s="1668" t="str">
        <f t="shared" si="2"/>
        <v/>
      </c>
      <c r="M41" s="1668" t="str">
        <f t="shared" si="2"/>
        <v/>
      </c>
      <c r="N41" s="1668" t="str">
        <f t="shared" si="2"/>
        <v/>
      </c>
      <c r="O41" s="1668" t="str">
        <f t="shared" si="2"/>
        <v/>
      </c>
      <c r="P41" s="1668" t="str">
        <f t="shared" si="2"/>
        <v/>
      </c>
      <c r="Q41" s="1668" t="str">
        <f t="shared" si="2"/>
        <v/>
      </c>
      <c r="R41" s="1668" t="str">
        <f t="shared" si="2"/>
        <v/>
      </c>
      <c r="S41" s="1668" t="str">
        <f t="shared" si="2"/>
        <v/>
      </c>
      <c r="T41" s="1668" t="str">
        <f t="shared" si="2"/>
        <v/>
      </c>
      <c r="U41" s="1668" t="str">
        <f t="shared" si="2"/>
        <v/>
      </c>
      <c r="V41" s="1668" t="str">
        <f t="shared" si="2"/>
        <v/>
      </c>
      <c r="W41" s="1668" t="str">
        <f t="shared" si="2"/>
        <v/>
      </c>
      <c r="X41" s="1668" t="str">
        <f t="shared" si="2"/>
        <v/>
      </c>
      <c r="Y41" s="1668" t="str">
        <f t="shared" si="2"/>
        <v/>
      </c>
      <c r="Z41" s="1668" t="str">
        <f t="shared" si="2"/>
        <v/>
      </c>
      <c r="AA41" s="2187"/>
      <c r="AB41" s="2188"/>
      <c r="AH41" s="1680"/>
      <c r="AI41" s="1682"/>
      <c r="AJ41" s="1682"/>
      <c r="AK41" s="1682"/>
      <c r="AL41" s="1682"/>
      <c r="AM41" s="1682"/>
      <c r="AN41" s="1682"/>
      <c r="AO41" s="1682"/>
      <c r="AP41" s="1682"/>
      <c r="AQ41" s="1682"/>
      <c r="AR41" s="1682"/>
      <c r="AS41" s="1682"/>
      <c r="AT41" s="1682"/>
      <c r="AU41" s="1682"/>
      <c r="AV41" s="1682"/>
      <c r="AW41" s="1682"/>
      <c r="AX41" s="1682"/>
      <c r="AY41" s="1682"/>
      <c r="AZ41" s="1682"/>
      <c r="BA41" s="517"/>
      <c r="BB41" s="517"/>
      <c r="BC41" s="517"/>
      <c r="BD41" s="517"/>
      <c r="BE41" s="517"/>
      <c r="BF41" s="517"/>
      <c r="BG41" s="517"/>
      <c r="BH41" s="517"/>
      <c r="BI41" s="517"/>
      <c r="BN41" s="1683"/>
      <c r="BO41" s="1685"/>
      <c r="BP41" s="1685"/>
      <c r="BQ41" s="1685"/>
      <c r="BR41" s="1685"/>
      <c r="BS41" s="1685"/>
      <c r="BT41" s="1685"/>
      <c r="BU41" s="1685"/>
      <c r="BV41" s="1685"/>
      <c r="BW41" s="1685"/>
      <c r="BX41" s="1685"/>
      <c r="BY41" s="1685"/>
      <c r="BZ41" s="1685"/>
      <c r="CA41" s="1685"/>
      <c r="CB41" s="1685"/>
      <c r="CC41" s="1685"/>
      <c r="CD41" s="1685"/>
      <c r="CE41" s="1685"/>
      <c r="CF41" s="1685"/>
      <c r="CG41" s="589"/>
      <c r="CH41" s="589"/>
      <c r="CI41" s="589"/>
      <c r="CJ41" s="590"/>
      <c r="CK41" s="590"/>
      <c r="CL41" s="590"/>
      <c r="CM41" s="590"/>
      <c r="CN41" s="590"/>
      <c r="CO41" s="590"/>
      <c r="CP41" s="590"/>
      <c r="CQ41" s="590"/>
      <c r="CR41" s="590"/>
      <c r="CS41" s="590"/>
    </row>
    <row r="42" spans="1:97" s="14" customFormat="1" ht="69.95" customHeight="1" thickBot="1" x14ac:dyDescent="0.25">
      <c r="A42" s="861"/>
      <c r="B42" s="191" t="s">
        <v>330</v>
      </c>
      <c r="C42" s="179"/>
      <c r="D42" s="180"/>
      <c r="E42" s="181"/>
      <c r="F42" s="180"/>
      <c r="G42" s="181"/>
      <c r="H42" s="180"/>
      <c r="I42" s="181"/>
      <c r="J42" s="180"/>
      <c r="K42" s="181"/>
      <c r="L42" s="180"/>
      <c r="M42" s="181"/>
      <c r="N42" s="180"/>
      <c r="O42" s="181"/>
      <c r="P42" s="180"/>
      <c r="Q42" s="181"/>
      <c r="R42" s="180"/>
      <c r="S42" s="181"/>
      <c r="T42" s="180"/>
      <c r="U42" s="181"/>
      <c r="V42" s="180"/>
      <c r="W42" s="181"/>
      <c r="X42" s="180"/>
      <c r="Y42" s="181"/>
      <c r="Z42" s="182"/>
      <c r="AA42" s="1278"/>
      <c r="AB42" s="1280"/>
      <c r="AH42" s="672"/>
      <c r="AI42" s="673"/>
      <c r="AJ42" s="673"/>
      <c r="AK42" s="673"/>
      <c r="AL42" s="673"/>
      <c r="AM42" s="673"/>
      <c r="AN42" s="673"/>
      <c r="AO42" s="673"/>
      <c r="AP42" s="673"/>
      <c r="AQ42" s="673"/>
      <c r="AR42" s="673"/>
      <c r="AS42" s="673"/>
      <c r="AT42" s="673"/>
      <c r="AU42" s="673"/>
      <c r="AV42" s="673"/>
      <c r="AW42" s="673"/>
      <c r="AX42" s="673"/>
      <c r="AY42" s="674"/>
      <c r="AZ42" s="674"/>
      <c r="BA42" s="518"/>
      <c r="BB42" s="518"/>
      <c r="BC42" s="518"/>
      <c r="BD42" s="517"/>
      <c r="BE42" s="517"/>
      <c r="BF42" s="517"/>
      <c r="BG42" s="517"/>
      <c r="BH42" s="517"/>
      <c r="BI42" s="517"/>
      <c r="BN42" s="703"/>
      <c r="BO42" s="704"/>
      <c r="BP42" s="704"/>
      <c r="BQ42" s="704"/>
      <c r="BR42" s="704"/>
      <c r="BS42" s="704"/>
      <c r="BT42" s="704"/>
      <c r="BU42" s="704"/>
      <c r="BV42" s="704"/>
      <c r="BW42" s="704"/>
      <c r="BX42" s="704"/>
      <c r="BY42" s="704"/>
      <c r="BZ42" s="704"/>
      <c r="CA42" s="704"/>
      <c r="CB42" s="704"/>
      <c r="CC42" s="704"/>
      <c r="CD42" s="704"/>
      <c r="CE42" s="705"/>
      <c r="CF42" s="705"/>
      <c r="CG42" s="590"/>
      <c r="CH42" s="590"/>
      <c r="CI42" s="590"/>
      <c r="CJ42" s="590"/>
      <c r="CK42" s="590"/>
      <c r="CL42" s="590"/>
      <c r="CM42" s="590"/>
      <c r="CN42" s="590"/>
      <c r="CO42" s="590"/>
      <c r="CP42" s="590"/>
      <c r="CQ42" s="590"/>
      <c r="CR42" s="590"/>
      <c r="CS42" s="590"/>
    </row>
    <row r="43" spans="1:97" s="20" customFormat="1" ht="28.5" customHeight="1" x14ac:dyDescent="0.2">
      <c r="A43" s="3"/>
      <c r="B43" s="165"/>
      <c r="C43" s="470"/>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7"/>
      <c r="BE43" s="517"/>
      <c r="BF43" s="517"/>
      <c r="BG43" s="517"/>
      <c r="BH43" s="517"/>
      <c r="BI43" s="517"/>
      <c r="BN43" s="590"/>
      <c r="BO43" s="590"/>
      <c r="BP43" s="590"/>
      <c r="BQ43" s="590"/>
      <c r="BR43" s="590"/>
      <c r="BS43" s="590"/>
      <c r="BT43" s="590"/>
      <c r="BU43" s="590"/>
      <c r="BV43" s="590"/>
      <c r="BW43" s="590"/>
      <c r="BX43" s="590"/>
      <c r="BY43" s="590"/>
      <c r="BZ43" s="590"/>
      <c r="CA43" s="590"/>
      <c r="CB43" s="590"/>
      <c r="CC43" s="590"/>
      <c r="CD43" s="590"/>
      <c r="CE43" s="590"/>
      <c r="CF43" s="590"/>
      <c r="CG43" s="590"/>
      <c r="CH43" s="590"/>
      <c r="CI43" s="590"/>
      <c r="CJ43" s="590"/>
      <c r="CK43" s="590"/>
      <c r="CL43" s="590"/>
      <c r="CM43" s="590"/>
      <c r="CN43" s="590"/>
      <c r="CO43" s="590"/>
      <c r="CP43" s="590"/>
      <c r="CQ43" s="590"/>
      <c r="CR43" s="590"/>
      <c r="CS43" s="590"/>
    </row>
    <row r="44" spans="1:97" s="20" customFormat="1" ht="28.5" customHeight="1" x14ac:dyDescent="0.2">
      <c r="A44" s="3"/>
      <c r="B44" s="960" t="s">
        <v>498</v>
      </c>
      <c r="C44" s="961" t="s">
        <v>646</v>
      </c>
      <c r="D44" s="961" t="s">
        <v>647</v>
      </c>
      <c r="E44" s="961" t="s">
        <v>648</v>
      </c>
      <c r="F44" s="961" t="s">
        <v>649</v>
      </c>
      <c r="G44" s="961" t="s">
        <v>649</v>
      </c>
      <c r="H44" s="961" t="s">
        <v>650</v>
      </c>
      <c r="I44" s="961" t="s">
        <v>651</v>
      </c>
      <c r="J44" s="961" t="s">
        <v>652</v>
      </c>
      <c r="K44" s="961" t="s">
        <v>653</v>
      </c>
      <c r="L44" s="961" t="s">
        <v>654</v>
      </c>
      <c r="M44" s="961" t="s">
        <v>656</v>
      </c>
      <c r="N44" s="961" t="s">
        <v>657</v>
      </c>
      <c r="O44" s="961" t="s">
        <v>658</v>
      </c>
      <c r="P44" s="961" t="s">
        <v>659</v>
      </c>
      <c r="Q44" s="961" t="s">
        <v>660</v>
      </c>
      <c r="R44" s="961" t="s">
        <v>661</v>
      </c>
      <c r="S44" s="961" t="s">
        <v>662</v>
      </c>
      <c r="T44" s="961" t="s">
        <v>663</v>
      </c>
      <c r="U44" s="965" t="s">
        <v>664</v>
      </c>
      <c r="V44" s="966" t="s">
        <v>665</v>
      </c>
      <c r="W44" s="966" t="s">
        <v>655</v>
      </c>
      <c r="X44" s="966" t="s">
        <v>666</v>
      </c>
      <c r="Y44" s="966" t="s">
        <v>667</v>
      </c>
      <c r="Z44" s="966" t="s">
        <v>668</v>
      </c>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7"/>
      <c r="BE44" s="517"/>
      <c r="BF44" s="517"/>
      <c r="BG44" s="517"/>
      <c r="BH44" s="517"/>
      <c r="BI44" s="517"/>
      <c r="BN44" s="590"/>
      <c r="BO44" s="590"/>
      <c r="BP44" s="590"/>
      <c r="BQ44" s="590"/>
      <c r="BR44" s="590"/>
      <c r="BS44" s="590"/>
      <c r="BT44" s="590"/>
      <c r="BU44" s="590"/>
      <c r="BV44" s="590"/>
      <c r="BW44" s="590"/>
      <c r="BX44" s="590"/>
      <c r="BY44" s="590"/>
      <c r="BZ44" s="590"/>
      <c r="CA44" s="590"/>
      <c r="CB44" s="590"/>
      <c r="CC44" s="590"/>
      <c r="CD44" s="590"/>
      <c r="CE44" s="590"/>
      <c r="CF44" s="590"/>
      <c r="CG44" s="590"/>
      <c r="CH44" s="590"/>
      <c r="CI44" s="590"/>
      <c r="CJ44" s="590"/>
      <c r="CK44" s="590"/>
      <c r="CL44" s="590"/>
      <c r="CM44" s="590"/>
      <c r="CN44" s="590"/>
      <c r="CO44" s="590"/>
      <c r="CP44" s="590"/>
      <c r="CQ44" s="590"/>
      <c r="CR44" s="590"/>
      <c r="CS44" s="590"/>
    </row>
    <row r="45" spans="1:97" s="2" customFormat="1" ht="20.100000000000001" customHeight="1" x14ac:dyDescent="0.2">
      <c r="B45" s="7"/>
      <c r="C45" s="7"/>
      <c r="D45" s="7"/>
      <c r="E45" s="7"/>
      <c r="F45" s="7"/>
      <c r="G45" s="7"/>
      <c r="H45" s="7"/>
      <c r="I45" s="7"/>
      <c r="J45" s="7"/>
      <c r="K45" s="7"/>
      <c r="L45" s="7"/>
      <c r="M45" s="7"/>
      <c r="N45" s="7"/>
      <c r="O45" s="7"/>
      <c r="P45" s="7"/>
      <c r="Q45" s="7"/>
      <c r="R45" s="7"/>
      <c r="S45" s="7"/>
      <c r="T45" s="7"/>
      <c r="U45" s="55"/>
      <c r="AH45" s="517"/>
      <c r="AI45" s="517"/>
      <c r="AJ45" s="517"/>
      <c r="AK45" s="517"/>
      <c r="AL45" s="517"/>
      <c r="AM45" s="517"/>
      <c r="AN45" s="517"/>
      <c r="AO45" s="517"/>
      <c r="AP45" s="517"/>
      <c r="AQ45" s="517"/>
      <c r="AR45" s="517"/>
      <c r="AS45" s="517"/>
      <c r="AT45" s="517"/>
      <c r="AU45" s="517"/>
      <c r="AV45" s="517"/>
      <c r="AW45" s="517"/>
      <c r="AX45" s="517"/>
      <c r="AY45" s="517"/>
      <c r="AZ45" s="517"/>
      <c r="BA45" s="517"/>
      <c r="BB45" s="517"/>
      <c r="BC45" s="517"/>
      <c r="BD45" s="517"/>
      <c r="BE45" s="517"/>
      <c r="BF45" s="517"/>
      <c r="BG45" s="517"/>
      <c r="BH45" s="517"/>
      <c r="BI45" s="517"/>
      <c r="BN45" s="589"/>
      <c r="BO45" s="589"/>
      <c r="BP45" s="589"/>
      <c r="BQ45" s="589"/>
      <c r="BR45" s="589"/>
      <c r="BS45" s="589"/>
      <c r="BT45" s="589"/>
      <c r="BU45" s="589"/>
      <c r="BV45" s="589"/>
      <c r="BW45" s="589"/>
      <c r="BX45" s="589"/>
      <c r="BY45" s="589"/>
      <c r="BZ45" s="589"/>
      <c r="CA45" s="589"/>
      <c r="CB45" s="589"/>
      <c r="CC45" s="589"/>
      <c r="CD45" s="589"/>
      <c r="CE45" s="589"/>
      <c r="CF45" s="589"/>
      <c r="CG45" s="589"/>
      <c r="CH45" s="589"/>
      <c r="CI45" s="589"/>
      <c r="CJ45" s="590"/>
      <c r="CK45" s="590"/>
      <c r="CL45" s="590"/>
      <c r="CM45" s="590"/>
      <c r="CN45" s="590"/>
      <c r="CO45" s="590"/>
      <c r="CP45" s="590"/>
      <c r="CQ45" s="590"/>
      <c r="CR45" s="590"/>
      <c r="CS45" s="590"/>
    </row>
    <row r="46" spans="1:97" s="2" customFormat="1" ht="14.25" customHeight="1" x14ac:dyDescent="0.25">
      <c r="B46" s="87" t="s">
        <v>107</v>
      </c>
      <c r="C46" s="7"/>
      <c r="D46" s="7"/>
      <c r="E46" s="7"/>
      <c r="F46" s="7"/>
      <c r="G46" s="7"/>
      <c r="H46" s="7"/>
      <c r="I46" s="7"/>
      <c r="J46" s="7"/>
      <c r="K46" s="7"/>
      <c r="L46" s="7"/>
      <c r="M46" s="7"/>
      <c r="N46" s="7"/>
      <c r="O46" s="7"/>
      <c r="P46" s="7"/>
      <c r="Q46" s="7"/>
      <c r="R46" s="7"/>
      <c r="S46" s="7"/>
      <c r="T46" s="7"/>
      <c r="U46" s="55"/>
      <c r="AH46" s="725"/>
      <c r="AI46" s="517"/>
      <c r="AJ46" s="517"/>
      <c r="AK46" s="517"/>
      <c r="AL46" s="517"/>
      <c r="AM46" s="517"/>
      <c r="AN46" s="517"/>
      <c r="AO46" s="517"/>
      <c r="AP46" s="517"/>
      <c r="AQ46" s="517"/>
      <c r="AR46" s="517"/>
      <c r="AS46" s="517"/>
      <c r="AT46" s="517"/>
      <c r="AU46" s="517"/>
      <c r="AV46" s="517"/>
      <c r="AW46" s="517"/>
      <c r="AX46" s="517"/>
      <c r="AY46" s="517"/>
      <c r="AZ46" s="517"/>
      <c r="BA46" s="517"/>
      <c r="BB46" s="517"/>
      <c r="BC46" s="517"/>
      <c r="BD46" s="517"/>
      <c r="BE46" s="517"/>
      <c r="BF46" s="517"/>
      <c r="BG46" s="517"/>
      <c r="BH46" s="517"/>
      <c r="BI46" s="517"/>
      <c r="BN46" s="726"/>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90"/>
      <c r="CK46" s="590"/>
      <c r="CL46" s="590"/>
      <c r="CM46" s="590"/>
      <c r="CN46" s="590"/>
      <c r="CO46" s="590"/>
      <c r="CP46" s="590"/>
      <c r="CQ46" s="590"/>
      <c r="CR46" s="590"/>
      <c r="CS46" s="590"/>
    </row>
    <row r="47" spans="1:97" s="2" customFormat="1" ht="9.9499999999999993" customHeight="1" x14ac:dyDescent="0.25">
      <c r="B47" s="7"/>
      <c r="C47" s="7"/>
      <c r="D47" s="7"/>
      <c r="E47" s="7"/>
      <c r="F47" s="7"/>
      <c r="G47" s="7"/>
      <c r="H47" s="7"/>
      <c r="I47" s="7"/>
      <c r="J47" s="7"/>
      <c r="K47" s="7"/>
      <c r="L47" s="7"/>
      <c r="M47" s="7"/>
      <c r="N47" s="7"/>
      <c r="O47" s="7"/>
      <c r="P47" s="7"/>
      <c r="Q47" s="7"/>
      <c r="R47" s="7"/>
      <c r="S47" s="7"/>
      <c r="T47" s="7"/>
      <c r="U47" s="55"/>
      <c r="AH47" s="725"/>
      <c r="AI47" s="517"/>
      <c r="AJ47" s="517"/>
      <c r="AK47" s="517"/>
      <c r="AL47" s="517"/>
      <c r="AM47" s="517"/>
      <c r="AN47" s="517"/>
      <c r="AO47" s="517"/>
      <c r="AP47" s="517"/>
      <c r="AQ47" s="517"/>
      <c r="AR47" s="517"/>
      <c r="AS47" s="517"/>
      <c r="AT47" s="517"/>
      <c r="AU47" s="517"/>
      <c r="AV47" s="517"/>
      <c r="AW47" s="517"/>
      <c r="AX47" s="517"/>
      <c r="AY47" s="517"/>
      <c r="AZ47" s="517"/>
      <c r="BA47" s="517"/>
      <c r="BB47" s="517"/>
      <c r="BC47" s="517"/>
      <c r="BD47" s="517"/>
      <c r="BE47" s="517"/>
      <c r="BF47" s="517"/>
      <c r="BG47" s="517"/>
      <c r="BH47" s="517"/>
      <c r="BI47" s="517"/>
      <c r="BN47" s="589"/>
      <c r="BO47" s="589"/>
      <c r="BP47" s="589"/>
      <c r="BQ47" s="589"/>
      <c r="BR47" s="589"/>
      <c r="BS47" s="589"/>
      <c r="BT47" s="589"/>
      <c r="BU47" s="589"/>
      <c r="BV47" s="589"/>
      <c r="BW47" s="589"/>
      <c r="BX47" s="589"/>
      <c r="BY47" s="589"/>
      <c r="BZ47" s="589"/>
      <c r="CA47" s="589"/>
      <c r="CB47" s="589"/>
      <c r="CC47" s="589"/>
      <c r="CD47" s="589"/>
      <c r="CE47" s="589"/>
      <c r="CF47" s="589"/>
      <c r="CG47" s="589"/>
      <c r="CH47" s="589"/>
      <c r="CI47" s="589"/>
      <c r="CJ47" s="590"/>
      <c r="CK47" s="590"/>
      <c r="CL47" s="590"/>
      <c r="CM47" s="590"/>
      <c r="CN47" s="590"/>
      <c r="CO47" s="590"/>
      <c r="CP47" s="590"/>
      <c r="CQ47" s="590"/>
      <c r="CR47" s="590"/>
      <c r="CS47" s="590"/>
    </row>
    <row r="48" spans="1:97" s="2" customFormat="1" ht="14.25" customHeight="1" x14ac:dyDescent="0.25">
      <c r="B48" s="2646"/>
      <c r="C48" s="159" t="s">
        <v>1</v>
      </c>
      <c r="D48" s="160" t="s">
        <v>2</v>
      </c>
      <c r="E48" s="159" t="s">
        <v>3</v>
      </c>
      <c r="F48" s="160" t="s">
        <v>86</v>
      </c>
      <c r="G48" s="159" t="s">
        <v>4</v>
      </c>
      <c r="H48" s="160" t="s">
        <v>5</v>
      </c>
      <c r="I48" s="159" t="s">
        <v>6</v>
      </c>
      <c r="J48" s="160" t="s">
        <v>7</v>
      </c>
      <c r="K48" s="159" t="s">
        <v>8</v>
      </c>
      <c r="L48" s="160" t="s">
        <v>9</v>
      </c>
      <c r="M48" s="159" t="s">
        <v>10</v>
      </c>
      <c r="N48" s="160" t="s">
        <v>11</v>
      </c>
      <c r="O48" s="159" t="s">
        <v>12</v>
      </c>
      <c r="P48" s="160" t="s">
        <v>13</v>
      </c>
      <c r="Q48" s="159" t="s">
        <v>14</v>
      </c>
      <c r="R48" s="160" t="s">
        <v>15</v>
      </c>
      <c r="S48" s="159" t="s">
        <v>16</v>
      </c>
      <c r="T48" s="160" t="s">
        <v>17</v>
      </c>
      <c r="U48" s="159" t="s">
        <v>18</v>
      </c>
      <c r="V48" s="160" t="s">
        <v>19</v>
      </c>
      <c r="W48" s="159" t="s">
        <v>20</v>
      </c>
      <c r="X48" s="160" t="s">
        <v>21</v>
      </c>
      <c r="Y48" s="159" t="s">
        <v>22</v>
      </c>
      <c r="Z48" s="160" t="s">
        <v>23</v>
      </c>
      <c r="AA48" s="161" t="s">
        <v>24</v>
      </c>
      <c r="AB48" s="162" t="s">
        <v>25</v>
      </c>
      <c r="AC48" s="162" t="s">
        <v>26</v>
      </c>
      <c r="AH48" s="661"/>
      <c r="AI48" s="517"/>
      <c r="AJ48" s="517"/>
      <c r="AK48" s="517"/>
      <c r="AL48" s="517"/>
      <c r="AM48" s="517"/>
      <c r="AN48" s="517"/>
      <c r="AO48" s="517"/>
      <c r="AP48" s="517"/>
      <c r="AQ48" s="517"/>
      <c r="AR48" s="517"/>
      <c r="AS48" s="517"/>
      <c r="AT48" s="517"/>
      <c r="AU48" s="517"/>
      <c r="AV48" s="517"/>
      <c r="AW48" s="517"/>
      <c r="AX48" s="517"/>
      <c r="AY48" s="517"/>
      <c r="AZ48" s="517"/>
      <c r="BA48" s="517"/>
      <c r="BB48" s="517"/>
      <c r="BC48" s="517"/>
      <c r="BD48" s="517"/>
      <c r="BE48" s="517"/>
      <c r="BF48" s="517"/>
      <c r="BG48" s="517"/>
      <c r="BH48" s="517"/>
      <c r="BI48" s="517"/>
      <c r="BN48" s="692"/>
      <c r="BO48" s="589"/>
      <c r="BP48" s="589"/>
      <c r="BQ48" s="589"/>
      <c r="BR48" s="589"/>
      <c r="BS48" s="589"/>
      <c r="BT48" s="589"/>
      <c r="BU48" s="589"/>
      <c r="BV48" s="589"/>
      <c r="BW48" s="589"/>
      <c r="BX48" s="589"/>
      <c r="BY48" s="589"/>
      <c r="BZ48" s="589"/>
      <c r="CA48" s="589"/>
      <c r="CB48" s="589"/>
      <c r="CC48" s="589"/>
      <c r="CD48" s="589"/>
      <c r="CE48" s="589"/>
      <c r="CF48" s="589"/>
      <c r="CG48" s="589"/>
      <c r="CH48" s="589"/>
      <c r="CI48" s="589"/>
      <c r="CJ48" s="590"/>
      <c r="CK48" s="590"/>
      <c r="CL48" s="590"/>
      <c r="CM48" s="590"/>
      <c r="CN48" s="590"/>
      <c r="CO48" s="590"/>
      <c r="CP48" s="590"/>
      <c r="CQ48" s="590"/>
      <c r="CR48" s="590"/>
      <c r="CS48" s="590"/>
    </row>
    <row r="49" spans="1:97" s="2" customFormat="1" ht="39" customHeight="1" x14ac:dyDescent="0.25">
      <c r="B49" s="2653"/>
      <c r="C49" s="2649" t="s">
        <v>45</v>
      </c>
      <c r="D49" s="45"/>
      <c r="E49" s="110"/>
      <c r="F49" s="2651" t="s">
        <v>57</v>
      </c>
      <c r="G49" s="45"/>
      <c r="H49" s="136"/>
      <c r="I49" s="2651" t="s">
        <v>63</v>
      </c>
      <c r="J49" s="45"/>
      <c r="K49" s="136"/>
      <c r="L49" s="2651" t="s">
        <v>102</v>
      </c>
      <c r="M49" s="45"/>
      <c r="N49" s="136"/>
      <c r="O49" s="2651" t="s">
        <v>103</v>
      </c>
      <c r="P49" s="45"/>
      <c r="Q49" s="136"/>
      <c r="R49" s="2651" t="s">
        <v>104</v>
      </c>
      <c r="S49" s="45"/>
      <c r="T49" s="136"/>
      <c r="U49" s="2651" t="s">
        <v>105</v>
      </c>
      <c r="V49" s="45"/>
      <c r="W49" s="136"/>
      <c r="X49" s="2640" t="s">
        <v>106</v>
      </c>
      <c r="Y49" s="45"/>
      <c r="Z49" s="137"/>
      <c r="AA49" s="2503" t="s">
        <v>50</v>
      </c>
      <c r="AB49" s="45"/>
      <c r="AC49" s="136"/>
      <c r="AH49" s="872" t="s">
        <v>107</v>
      </c>
      <c r="AI49" s="517"/>
      <c r="AJ49" s="517"/>
      <c r="AK49" s="517"/>
      <c r="AL49" s="517"/>
      <c r="AM49" s="517"/>
      <c r="AN49" s="517"/>
      <c r="AO49" s="517"/>
      <c r="AP49" s="517"/>
      <c r="AQ49" s="517"/>
      <c r="AR49" s="517"/>
      <c r="AS49" s="517"/>
      <c r="AT49" s="517"/>
      <c r="AU49" s="517"/>
      <c r="AV49" s="517"/>
      <c r="AW49" s="517"/>
      <c r="AX49" s="517"/>
      <c r="AY49" s="517"/>
      <c r="AZ49" s="517"/>
      <c r="BA49" s="517"/>
      <c r="BB49" s="517"/>
      <c r="BC49" s="517"/>
      <c r="BD49" s="517"/>
      <c r="BE49" s="517"/>
      <c r="BF49" s="517"/>
      <c r="BG49" s="517"/>
      <c r="BH49" s="517"/>
      <c r="BI49" s="517"/>
      <c r="BN49" s="881" t="s">
        <v>107</v>
      </c>
      <c r="BO49" s="589"/>
      <c r="BP49" s="589"/>
      <c r="BQ49" s="589"/>
      <c r="BR49" s="589"/>
      <c r="BS49" s="589"/>
      <c r="BT49" s="589"/>
      <c r="BU49" s="589"/>
      <c r="BV49" s="589"/>
      <c r="BW49" s="589"/>
      <c r="BX49" s="589"/>
      <c r="BY49" s="589"/>
      <c r="BZ49" s="589"/>
      <c r="CA49" s="589"/>
      <c r="CB49" s="589"/>
      <c r="CC49" s="589"/>
      <c r="CD49" s="589"/>
      <c r="CE49" s="589"/>
      <c r="CF49" s="589"/>
      <c r="CG49" s="589"/>
      <c r="CH49" s="589"/>
      <c r="CI49" s="589"/>
      <c r="CJ49" s="590"/>
      <c r="CK49" s="590"/>
      <c r="CL49" s="590"/>
      <c r="CM49" s="590"/>
      <c r="CN49" s="590"/>
      <c r="CO49" s="590"/>
      <c r="CP49" s="590"/>
      <c r="CQ49" s="590"/>
      <c r="CR49" s="590"/>
      <c r="CS49" s="590"/>
    </row>
    <row r="50" spans="1:97" s="2" customFormat="1" ht="60.95" customHeight="1" thickBot="1" x14ac:dyDescent="0.25">
      <c r="B50" s="2654"/>
      <c r="C50" s="2650"/>
      <c r="D50" s="261" t="s">
        <v>327</v>
      </c>
      <c r="E50" s="262" t="s">
        <v>332</v>
      </c>
      <c r="F50" s="2652"/>
      <c r="G50" s="261" t="s">
        <v>327</v>
      </c>
      <c r="H50" s="262" t="s">
        <v>332</v>
      </c>
      <c r="I50" s="2652"/>
      <c r="J50" s="261" t="s">
        <v>327</v>
      </c>
      <c r="K50" s="262" t="s">
        <v>332</v>
      </c>
      <c r="L50" s="2652"/>
      <c r="M50" s="261" t="s">
        <v>327</v>
      </c>
      <c r="N50" s="262" t="s">
        <v>332</v>
      </c>
      <c r="O50" s="2652"/>
      <c r="P50" s="261" t="s">
        <v>327</v>
      </c>
      <c r="Q50" s="262" t="s">
        <v>332</v>
      </c>
      <c r="R50" s="2652"/>
      <c r="S50" s="261" t="s">
        <v>236</v>
      </c>
      <c r="T50" s="262" t="s">
        <v>332</v>
      </c>
      <c r="U50" s="2652"/>
      <c r="V50" s="261" t="s">
        <v>236</v>
      </c>
      <c r="W50" s="262" t="s">
        <v>332</v>
      </c>
      <c r="X50" s="2664"/>
      <c r="Y50" s="261" t="s">
        <v>236</v>
      </c>
      <c r="Z50" s="262" t="s">
        <v>332</v>
      </c>
      <c r="AA50" s="2665"/>
      <c r="AB50" s="261" t="s">
        <v>236</v>
      </c>
      <c r="AC50" s="262" t="s">
        <v>333</v>
      </c>
      <c r="AH50" s="866" t="s">
        <v>442</v>
      </c>
      <c r="AI50" s="517"/>
      <c r="AJ50" s="517"/>
      <c r="AK50" s="517"/>
      <c r="AL50" s="517"/>
      <c r="AM50" s="517"/>
      <c r="AN50" s="517"/>
      <c r="AO50" s="517"/>
      <c r="AP50" s="517"/>
      <c r="AQ50" s="517"/>
      <c r="AR50" s="517"/>
      <c r="AS50" s="517"/>
      <c r="AT50" s="517"/>
      <c r="AU50" s="517"/>
      <c r="AV50" s="517"/>
      <c r="AW50" s="517"/>
      <c r="AX50" s="517"/>
      <c r="AY50" s="517"/>
      <c r="AZ50" s="517"/>
      <c r="BA50" s="517"/>
      <c r="BB50" s="517"/>
      <c r="BC50" s="517"/>
      <c r="BD50" s="517"/>
      <c r="BE50" s="517"/>
      <c r="BF50" s="517"/>
      <c r="BG50" s="517"/>
      <c r="BH50" s="517"/>
      <c r="BI50" s="517"/>
      <c r="BN50" s="875" t="s">
        <v>1796</v>
      </c>
      <c r="BO50" s="589"/>
      <c r="BP50" s="589"/>
      <c r="BQ50" s="589"/>
      <c r="BR50" s="589"/>
      <c r="BS50" s="589"/>
      <c r="BT50" s="589"/>
      <c r="BU50" s="589"/>
      <c r="BV50" s="589"/>
      <c r="BW50" s="589"/>
      <c r="BX50" s="589"/>
      <c r="BY50" s="589"/>
      <c r="BZ50" s="589"/>
      <c r="CA50" s="589"/>
      <c r="CB50" s="589"/>
      <c r="CC50" s="589"/>
      <c r="CD50" s="589"/>
      <c r="CE50" s="589"/>
      <c r="CF50" s="589"/>
      <c r="CG50" s="589"/>
      <c r="CH50" s="589"/>
      <c r="CI50" s="589"/>
      <c r="CJ50" s="590"/>
      <c r="CK50" s="590"/>
      <c r="CL50" s="590"/>
      <c r="CM50" s="590"/>
      <c r="CN50" s="590"/>
      <c r="CO50" s="590"/>
      <c r="CP50" s="590"/>
      <c r="CQ50" s="590"/>
      <c r="CR50" s="590"/>
      <c r="CS50" s="590"/>
    </row>
    <row r="51" spans="1:97" s="1193" customFormat="1" ht="60" customHeight="1" x14ac:dyDescent="0.2">
      <c r="B51" s="1194" t="s">
        <v>43</v>
      </c>
      <c r="C51" s="321"/>
      <c r="D51" s="1190"/>
      <c r="E51" s="326"/>
      <c r="F51" s="339"/>
      <c r="G51" s="1190"/>
      <c r="H51" s="326"/>
      <c r="I51" s="339"/>
      <c r="J51" s="1190"/>
      <c r="K51" s="326"/>
      <c r="L51" s="339"/>
      <c r="M51" s="1190"/>
      <c r="N51" s="326"/>
      <c r="O51" s="339"/>
      <c r="P51" s="1190"/>
      <c r="Q51" s="326"/>
      <c r="R51" s="339"/>
      <c r="S51" s="1190"/>
      <c r="T51" s="326"/>
      <c r="U51" s="339"/>
      <c r="V51" s="1190"/>
      <c r="W51" s="326"/>
      <c r="X51" s="339"/>
      <c r="Y51" s="1190"/>
      <c r="Z51" s="1190"/>
      <c r="AA51" s="325"/>
      <c r="AB51" s="1190"/>
      <c r="AC51" s="326"/>
      <c r="AH51" s="1195"/>
      <c r="AI51" s="1196" t="s">
        <v>1</v>
      </c>
      <c r="AJ51" s="1197" t="s">
        <v>2</v>
      </c>
      <c r="AK51" s="1196" t="s">
        <v>3</v>
      </c>
      <c r="AL51" s="1197" t="s">
        <v>86</v>
      </c>
      <c r="AM51" s="1196" t="s">
        <v>4</v>
      </c>
      <c r="AN51" s="1197" t="s">
        <v>5</v>
      </c>
      <c r="AO51" s="1196" t="s">
        <v>6</v>
      </c>
      <c r="AP51" s="1197" t="s">
        <v>7</v>
      </c>
      <c r="AQ51" s="1196" t="s">
        <v>8</v>
      </c>
      <c r="AR51" s="1197" t="s">
        <v>9</v>
      </c>
      <c r="AS51" s="1196" t="s">
        <v>10</v>
      </c>
      <c r="AT51" s="1197" t="s">
        <v>11</v>
      </c>
      <c r="AU51" s="1196" t="s">
        <v>12</v>
      </c>
      <c r="AV51" s="1197" t="s">
        <v>13</v>
      </c>
      <c r="AW51" s="1196" t="s">
        <v>14</v>
      </c>
      <c r="AX51" s="1197" t="s">
        <v>15</v>
      </c>
      <c r="AY51" s="1196" t="s">
        <v>14</v>
      </c>
      <c r="AZ51" s="1197" t="s">
        <v>15</v>
      </c>
      <c r="BA51" s="1196" t="s">
        <v>16</v>
      </c>
      <c r="BB51" s="1197" t="s">
        <v>17</v>
      </c>
      <c r="BC51" s="1197" t="s">
        <v>18</v>
      </c>
      <c r="BD51" s="1145"/>
      <c r="BE51" s="1145"/>
      <c r="BF51" s="1145"/>
      <c r="BG51" s="1145"/>
      <c r="BH51" s="1145"/>
      <c r="BI51" s="1145"/>
      <c r="BN51" s="1198"/>
      <c r="BO51" s="1199" t="s">
        <v>1</v>
      </c>
      <c r="BP51" s="1200" t="s">
        <v>2</v>
      </c>
      <c r="BQ51" s="1199" t="s">
        <v>3</v>
      </c>
      <c r="BR51" s="1200" t="s">
        <v>86</v>
      </c>
      <c r="BS51" s="1199" t="s">
        <v>4</v>
      </c>
      <c r="BT51" s="1200" t="s">
        <v>5</v>
      </c>
      <c r="BU51" s="1199" t="s">
        <v>6</v>
      </c>
      <c r="BV51" s="1200" t="s">
        <v>7</v>
      </c>
      <c r="BW51" s="1199" t="s">
        <v>8</v>
      </c>
      <c r="BX51" s="1200" t="s">
        <v>9</v>
      </c>
      <c r="BY51" s="1199" t="s">
        <v>10</v>
      </c>
      <c r="BZ51" s="1200" t="s">
        <v>11</v>
      </c>
      <c r="CA51" s="1199" t="s">
        <v>12</v>
      </c>
      <c r="CB51" s="1200" t="s">
        <v>13</v>
      </c>
      <c r="CC51" s="1199" t="s">
        <v>14</v>
      </c>
      <c r="CD51" s="1200" t="s">
        <v>15</v>
      </c>
      <c r="CE51" s="1199" t="s">
        <v>14</v>
      </c>
      <c r="CF51" s="1200" t="s">
        <v>15</v>
      </c>
      <c r="CG51" s="1199" t="s">
        <v>16</v>
      </c>
      <c r="CH51" s="1200" t="s">
        <v>17</v>
      </c>
      <c r="CI51" s="1200" t="s">
        <v>18</v>
      </c>
      <c r="CJ51" s="1152"/>
      <c r="CK51" s="1152"/>
      <c r="CL51" s="1152"/>
      <c r="CM51" s="1152"/>
      <c r="CN51" s="1152"/>
      <c r="CO51" s="1152"/>
      <c r="CP51" s="1152"/>
      <c r="CQ51" s="1152"/>
      <c r="CR51" s="1152"/>
      <c r="CS51" s="1152"/>
    </row>
    <row r="52" spans="1:97" s="1193" customFormat="1" ht="60" customHeight="1" x14ac:dyDescent="0.2">
      <c r="B52" s="1201" t="s">
        <v>100</v>
      </c>
      <c r="C52" s="327"/>
      <c r="D52" s="1191"/>
      <c r="E52" s="332"/>
      <c r="F52" s="340"/>
      <c r="G52" s="1191"/>
      <c r="H52" s="332"/>
      <c r="I52" s="340"/>
      <c r="J52" s="1191"/>
      <c r="K52" s="332"/>
      <c r="L52" s="340"/>
      <c r="M52" s="1191"/>
      <c r="N52" s="332"/>
      <c r="O52" s="340"/>
      <c r="P52" s="1191"/>
      <c r="Q52" s="332"/>
      <c r="R52" s="340"/>
      <c r="S52" s="1191"/>
      <c r="T52" s="332"/>
      <c r="U52" s="340"/>
      <c r="V52" s="1191"/>
      <c r="W52" s="332"/>
      <c r="X52" s="340"/>
      <c r="Y52" s="1191"/>
      <c r="Z52" s="1191"/>
      <c r="AA52" s="331"/>
      <c r="AB52" s="1191"/>
      <c r="AC52" s="332"/>
      <c r="AH52" s="1202"/>
      <c r="AI52" s="2630" t="str">
        <f>C49</f>
        <v>Entity Type 1</v>
      </c>
      <c r="AJ52" s="1203"/>
      <c r="AK52" s="1204"/>
      <c r="AL52" s="2632" t="str">
        <f>F49</f>
        <v>Entity Type 2</v>
      </c>
      <c r="AM52" s="1203"/>
      <c r="AN52" s="1205"/>
      <c r="AO52" s="2632" t="str">
        <f>I49</f>
        <v>Entity Type 3</v>
      </c>
      <c r="AP52" s="1203"/>
      <c r="AQ52" s="1205"/>
      <c r="AR52" s="2632" t="str">
        <f>L49</f>
        <v>Entity Type 4</v>
      </c>
      <c r="AS52" s="1203"/>
      <c r="AT52" s="1205"/>
      <c r="AU52" s="2632" t="str">
        <f>O49</f>
        <v>Entity Type 5</v>
      </c>
      <c r="AV52" s="1203"/>
      <c r="AW52" s="1205"/>
      <c r="AX52" s="2632" t="str">
        <f>R49</f>
        <v>Entity Type 6</v>
      </c>
      <c r="AY52" s="1203"/>
      <c r="AZ52" s="1205"/>
      <c r="BA52" s="2634" t="str">
        <f>U49</f>
        <v>Entity Type 7</v>
      </c>
      <c r="BB52" s="1206"/>
      <c r="BC52" s="1205"/>
      <c r="BD52" s="2634" t="str">
        <f>X49</f>
        <v>Entity Type 8</v>
      </c>
      <c r="BE52" s="1206"/>
      <c r="BF52" s="1205"/>
      <c r="BG52" s="2634" t="str">
        <f>AA49</f>
        <v>Total</v>
      </c>
      <c r="BH52" s="1206"/>
      <c r="BI52" s="1205"/>
      <c r="BN52" s="1207"/>
      <c r="BO52" s="2675" t="str">
        <f>C49</f>
        <v>Entity Type 1</v>
      </c>
      <c r="BP52" s="1208"/>
      <c r="BQ52" s="1209"/>
      <c r="BR52" s="2673" t="str">
        <f>F49</f>
        <v>Entity Type 2</v>
      </c>
      <c r="BS52" s="1208"/>
      <c r="BT52" s="1210"/>
      <c r="BU52" s="2673" t="str">
        <f>I49</f>
        <v>Entity Type 3</v>
      </c>
      <c r="BV52" s="1208"/>
      <c r="BW52" s="1210"/>
      <c r="BX52" s="2673" t="str">
        <f>L49</f>
        <v>Entity Type 4</v>
      </c>
      <c r="BY52" s="1208"/>
      <c r="BZ52" s="1210"/>
      <c r="CA52" s="2673" t="str">
        <f>O49</f>
        <v>Entity Type 5</v>
      </c>
      <c r="CB52" s="1208"/>
      <c r="CC52" s="1210"/>
      <c r="CD52" s="2673" t="str">
        <f>R49</f>
        <v>Entity Type 6</v>
      </c>
      <c r="CE52" s="1208"/>
      <c r="CF52" s="1210"/>
      <c r="CG52" s="2673" t="str">
        <f>U49</f>
        <v>Entity Type 7</v>
      </c>
      <c r="CH52" s="1208"/>
      <c r="CI52" s="1210"/>
      <c r="CJ52" s="2687" t="str">
        <f>X49</f>
        <v>Entity Type 8</v>
      </c>
      <c r="CK52" s="1211"/>
      <c r="CL52" s="1210"/>
      <c r="CM52" s="2687" t="str">
        <f>AA49</f>
        <v>Total</v>
      </c>
      <c r="CN52" s="1211"/>
      <c r="CO52" s="1210"/>
      <c r="CP52" s="1152"/>
      <c r="CQ52" s="1152"/>
      <c r="CR52" s="1152"/>
      <c r="CS52" s="1152"/>
    </row>
    <row r="53" spans="1:97" s="1193" customFormat="1" ht="60" customHeight="1" thickBot="1" x14ac:dyDescent="0.25">
      <c r="B53" s="1212" t="s">
        <v>99</v>
      </c>
      <c r="C53" s="333"/>
      <c r="D53" s="1192"/>
      <c r="E53" s="338"/>
      <c r="F53" s="341"/>
      <c r="G53" s="1192"/>
      <c r="H53" s="338"/>
      <c r="I53" s="341"/>
      <c r="J53" s="1192"/>
      <c r="K53" s="338"/>
      <c r="L53" s="341"/>
      <c r="M53" s="1192"/>
      <c r="N53" s="338"/>
      <c r="O53" s="341"/>
      <c r="P53" s="1192"/>
      <c r="Q53" s="338"/>
      <c r="R53" s="341"/>
      <c r="S53" s="1192"/>
      <c r="T53" s="338"/>
      <c r="U53" s="341"/>
      <c r="V53" s="1192"/>
      <c r="W53" s="338"/>
      <c r="X53" s="341"/>
      <c r="Y53" s="1192"/>
      <c r="Z53" s="1192"/>
      <c r="AA53" s="337"/>
      <c r="AB53" s="1192"/>
      <c r="AC53" s="338"/>
      <c r="AH53" s="1213"/>
      <c r="AI53" s="2631"/>
      <c r="AJ53" s="1214" t="s">
        <v>327</v>
      </c>
      <c r="AK53" s="1215" t="s">
        <v>332</v>
      </c>
      <c r="AL53" s="2633"/>
      <c r="AM53" s="1214" t="s">
        <v>327</v>
      </c>
      <c r="AN53" s="1215" t="s">
        <v>332</v>
      </c>
      <c r="AO53" s="2633"/>
      <c r="AP53" s="1214" t="s">
        <v>327</v>
      </c>
      <c r="AQ53" s="1215" t="s">
        <v>332</v>
      </c>
      <c r="AR53" s="2633"/>
      <c r="AS53" s="1214" t="s">
        <v>327</v>
      </c>
      <c r="AT53" s="1215" t="s">
        <v>332</v>
      </c>
      <c r="AU53" s="2633"/>
      <c r="AV53" s="1214" t="s">
        <v>327</v>
      </c>
      <c r="AW53" s="1215" t="s">
        <v>332</v>
      </c>
      <c r="AX53" s="2633"/>
      <c r="AY53" s="1214" t="s">
        <v>236</v>
      </c>
      <c r="AZ53" s="1215" t="s">
        <v>332</v>
      </c>
      <c r="BA53" s="2635"/>
      <c r="BB53" s="1214" t="s">
        <v>236</v>
      </c>
      <c r="BC53" s="1215" t="s">
        <v>332</v>
      </c>
      <c r="BD53" s="2635"/>
      <c r="BE53" s="1214" t="s">
        <v>236</v>
      </c>
      <c r="BF53" s="1215" t="s">
        <v>332</v>
      </c>
      <c r="BG53" s="2635"/>
      <c r="BH53" s="1214" t="s">
        <v>236</v>
      </c>
      <c r="BI53" s="1215" t="s">
        <v>332</v>
      </c>
      <c r="BN53" s="1216"/>
      <c r="BO53" s="2676"/>
      <c r="BP53" s="1217" t="s">
        <v>236</v>
      </c>
      <c r="BQ53" s="1218" t="s">
        <v>332</v>
      </c>
      <c r="BR53" s="2674"/>
      <c r="BS53" s="1217" t="s">
        <v>236</v>
      </c>
      <c r="BT53" s="1218" t="s">
        <v>332</v>
      </c>
      <c r="BU53" s="2674"/>
      <c r="BV53" s="1217" t="s">
        <v>236</v>
      </c>
      <c r="BW53" s="1218" t="s">
        <v>332</v>
      </c>
      <c r="BX53" s="2674"/>
      <c r="BY53" s="1217" t="s">
        <v>236</v>
      </c>
      <c r="BZ53" s="1218" t="s">
        <v>332</v>
      </c>
      <c r="CA53" s="2674"/>
      <c r="CB53" s="1217" t="s">
        <v>236</v>
      </c>
      <c r="CC53" s="1218" t="s">
        <v>332</v>
      </c>
      <c r="CD53" s="2674"/>
      <c r="CE53" s="1217" t="s">
        <v>236</v>
      </c>
      <c r="CF53" s="1218" t="s">
        <v>332</v>
      </c>
      <c r="CG53" s="2674"/>
      <c r="CH53" s="1217" t="s">
        <v>236</v>
      </c>
      <c r="CI53" s="1218" t="s">
        <v>332</v>
      </c>
      <c r="CJ53" s="2692"/>
      <c r="CK53" s="1219" t="s">
        <v>236</v>
      </c>
      <c r="CL53" s="1220" t="s">
        <v>332</v>
      </c>
      <c r="CM53" s="2692"/>
      <c r="CN53" s="1219" t="s">
        <v>236</v>
      </c>
      <c r="CO53" s="1220" t="s">
        <v>332</v>
      </c>
      <c r="CP53" s="1152"/>
      <c r="CQ53" s="1152"/>
      <c r="CR53" s="1152"/>
      <c r="CS53" s="1152"/>
    </row>
    <row r="54" spans="1:97" s="1136" customFormat="1" ht="14.25" customHeight="1" x14ac:dyDescent="0.2">
      <c r="A54" s="1130"/>
      <c r="B54" s="1131" t="s">
        <v>136</v>
      </c>
      <c r="C54" s="1153"/>
      <c r="D54" s="1154"/>
      <c r="E54" s="1155"/>
      <c r="F54" s="1156"/>
      <c r="G54" s="1154"/>
      <c r="H54" s="1155"/>
      <c r="I54" s="1156"/>
      <c r="J54" s="1154"/>
      <c r="K54" s="1155"/>
      <c r="L54" s="1156"/>
      <c r="M54" s="1154"/>
      <c r="N54" s="1155"/>
      <c r="O54" s="1156"/>
      <c r="P54" s="1154"/>
      <c r="Q54" s="1155"/>
      <c r="R54" s="1156"/>
      <c r="S54" s="1154"/>
      <c r="T54" s="1155"/>
      <c r="U54" s="1156"/>
      <c r="V54" s="1154"/>
      <c r="W54" s="1155"/>
      <c r="X54" s="1156"/>
      <c r="Y54" s="1154"/>
      <c r="Z54" s="1154"/>
      <c r="AA54" s="1153"/>
      <c r="AB54" s="1154"/>
      <c r="AC54" s="1155"/>
      <c r="AH54" s="1137"/>
      <c r="AI54" s="1157"/>
      <c r="AJ54" s="1158"/>
      <c r="AK54" s="1159"/>
      <c r="AL54" s="1160"/>
      <c r="AM54" s="1158"/>
      <c r="AN54" s="1159"/>
      <c r="AO54" s="1160"/>
      <c r="AP54" s="1158"/>
      <c r="AQ54" s="1159"/>
      <c r="AR54" s="1160"/>
      <c r="AS54" s="1158"/>
      <c r="AT54" s="1159"/>
      <c r="AU54" s="1160"/>
      <c r="AV54" s="1158"/>
      <c r="AW54" s="1159"/>
      <c r="AX54" s="1160"/>
      <c r="AY54" s="1158"/>
      <c r="AZ54" s="1158"/>
      <c r="BA54" s="1161"/>
      <c r="BB54" s="1162"/>
      <c r="BC54" s="1159"/>
      <c r="BD54" s="1161"/>
      <c r="BE54" s="1162"/>
      <c r="BF54" s="1159"/>
      <c r="BG54" s="1160"/>
      <c r="BH54" s="1162"/>
      <c r="BI54" s="1159"/>
      <c r="BN54" s="1146"/>
      <c r="BO54" s="1163"/>
      <c r="BP54" s="1164"/>
      <c r="BQ54" s="1165"/>
      <c r="BR54" s="1166"/>
      <c r="BS54" s="1164"/>
      <c r="BT54" s="1165"/>
      <c r="BU54" s="1166"/>
      <c r="BV54" s="1164"/>
      <c r="BW54" s="1165"/>
      <c r="BX54" s="1166"/>
      <c r="BY54" s="1164"/>
      <c r="BZ54" s="1165"/>
      <c r="CA54" s="1166"/>
      <c r="CB54" s="1164"/>
      <c r="CC54" s="1165"/>
      <c r="CD54" s="1166"/>
      <c r="CE54" s="1164"/>
      <c r="CF54" s="1165"/>
      <c r="CG54" s="1166"/>
      <c r="CH54" s="1164"/>
      <c r="CI54" s="1165"/>
      <c r="CJ54" s="1166"/>
      <c r="CK54" s="1164"/>
      <c r="CL54" s="1165"/>
      <c r="CM54" s="1166"/>
      <c r="CN54" s="1164"/>
      <c r="CO54" s="1165"/>
      <c r="CP54" s="1152"/>
      <c r="CQ54" s="1152"/>
      <c r="CR54" s="1152"/>
      <c r="CS54" s="1152"/>
    </row>
    <row r="55" spans="1:97" s="2" customFormat="1" ht="14.25" x14ac:dyDescent="0.2">
      <c r="A55" s="6"/>
      <c r="B55" s="75">
        <v>2002</v>
      </c>
      <c r="C55" s="171"/>
      <c r="D55" s="114"/>
      <c r="E55" s="113"/>
      <c r="F55" s="167"/>
      <c r="G55" s="114"/>
      <c r="H55" s="113"/>
      <c r="I55" s="167"/>
      <c r="J55" s="114"/>
      <c r="K55" s="113"/>
      <c r="L55" s="167"/>
      <c r="M55" s="114"/>
      <c r="N55" s="113"/>
      <c r="O55" s="167"/>
      <c r="P55" s="114"/>
      <c r="Q55" s="113"/>
      <c r="R55" s="167"/>
      <c r="S55" s="114"/>
      <c r="T55" s="113"/>
      <c r="U55" s="167"/>
      <c r="V55" s="114"/>
      <c r="W55" s="113"/>
      <c r="X55" s="167"/>
      <c r="Y55" s="114"/>
      <c r="Z55" s="114"/>
      <c r="AA55" s="315" t="str">
        <f>IF(COUNT(C55,F55,I55,L55,O55,R55,U55,X55)&lt;&gt;0,C55+F55+I55+L55+O55+R55+U55+X55,"")</f>
        <v/>
      </c>
      <c r="AB55" s="317" t="str">
        <f>IF(COUNT(D55,G55,J55,M55,P55,S55,V55,Y55)&lt;&gt;0,D55+G55+J55+M55+P55+S55+V55+Y55,"")</f>
        <v/>
      </c>
      <c r="AC55" s="302" t="str">
        <f>IF(COUNT(E55,H55,K55,N55,Q55,T55,W55,Z55)&lt;&gt;0,E55+H55+K55+N55+Q55+T55+W55+Z55,"")</f>
        <v/>
      </c>
      <c r="AH55" s="664">
        <v>2002</v>
      </c>
      <c r="AI55" s="665" t="str">
        <f>IF(ISNUMBER(C55),'Cover Page'!$D$35/1000000*'4 classification'!C55/'FX rate'!$C7,"")</f>
        <v/>
      </c>
      <c r="AJ55" s="894" t="str">
        <f>IF(ISNUMBER(D55),'Cover Page'!$D$35/1000000*'4 classification'!D55/'FX rate'!$C7,"")</f>
        <v/>
      </c>
      <c r="AK55" s="666" t="str">
        <f>IF(ISNUMBER(E55),'Cover Page'!$D$35/1000000*'4 classification'!E55/'FX rate'!$C7,"")</f>
        <v/>
      </c>
      <c r="AL55" s="895" t="str">
        <f>IF(ISNUMBER(F55),'Cover Page'!$D$35/1000000*'4 classification'!F55/'FX rate'!$C7,"")</f>
        <v/>
      </c>
      <c r="AM55" s="894" t="str">
        <f>IF(ISNUMBER(G55),'Cover Page'!$D$35/1000000*'4 classification'!G55/'FX rate'!$C7,"")</f>
        <v/>
      </c>
      <c r="AN55" s="666" t="str">
        <f>IF(ISNUMBER(H55),'Cover Page'!$D$35/1000000*'4 classification'!H55/'FX rate'!$C7,"")</f>
        <v/>
      </c>
      <c r="AO55" s="895" t="str">
        <f>IF(ISNUMBER(I55),'Cover Page'!$D$35/1000000*'4 classification'!I55/'FX rate'!$C7,"")</f>
        <v/>
      </c>
      <c r="AP55" s="894" t="str">
        <f>IF(ISNUMBER(J55),'Cover Page'!$D$35/1000000*'4 classification'!J55/'FX rate'!$C7,"")</f>
        <v/>
      </c>
      <c r="AQ55" s="666" t="str">
        <f>IF(ISNUMBER(K55),'Cover Page'!$D$35/1000000*'4 classification'!K55/'FX rate'!$C7,"")</f>
        <v/>
      </c>
      <c r="AR55" s="895" t="str">
        <f>IF(ISNUMBER(L55),'Cover Page'!$D$35/1000000*'4 classification'!L55/'FX rate'!$C7,"")</f>
        <v/>
      </c>
      <c r="AS55" s="894" t="str">
        <f>IF(ISNUMBER(M55),'Cover Page'!$D$35/1000000*'4 classification'!M55/'FX rate'!$C7,"")</f>
        <v/>
      </c>
      <c r="AT55" s="666" t="str">
        <f>IF(ISNUMBER(N55),'Cover Page'!$D$35/1000000*'4 classification'!N55/'FX rate'!$C7,"")</f>
        <v/>
      </c>
      <c r="AU55" s="895" t="str">
        <f>IF(ISNUMBER(O55),'Cover Page'!$D$35/1000000*'4 classification'!O55/'FX rate'!$C7,"")</f>
        <v/>
      </c>
      <c r="AV55" s="894" t="str">
        <f>IF(ISNUMBER(P55),'Cover Page'!$D$35/1000000*'4 classification'!P55/'FX rate'!$C7,"")</f>
        <v/>
      </c>
      <c r="AW55" s="666" t="str">
        <f>IF(ISNUMBER(Q55),'Cover Page'!$D$35/1000000*'4 classification'!Q55/'FX rate'!$C7,"")</f>
        <v/>
      </c>
      <c r="AX55" s="895" t="str">
        <f>IF(ISNUMBER(R55),'Cover Page'!$D$35/1000000*'4 classification'!R55/'FX rate'!$C7,"")</f>
        <v/>
      </c>
      <c r="AY55" s="894" t="str">
        <f>IF(ISNUMBER(S55),'Cover Page'!$D$35/1000000*'4 classification'!S55/'FX rate'!$C7,"")</f>
        <v/>
      </c>
      <c r="AZ55" s="896" t="str">
        <f>IF(ISNUMBER(T55),'Cover Page'!$D$35/1000000*'4 classification'!T55/'FX rate'!$C7,"")</f>
        <v/>
      </c>
      <c r="BA55" s="900" t="str">
        <f>IF(ISNUMBER(U55),'Cover Page'!$D$35/1000000*'4 classification'!U55/'FX rate'!$C7,"")</f>
        <v/>
      </c>
      <c r="BB55" s="894" t="str">
        <f>IF(ISNUMBER(V55),'Cover Page'!$D$35/1000000*'4 classification'!V55/'FX rate'!$C7,"")</f>
        <v/>
      </c>
      <c r="BC55" s="668" t="str">
        <f>IF(ISNUMBER(W55),'Cover Page'!$D$35/1000000*'4 classification'!W55/'FX rate'!$C7,"")</f>
        <v/>
      </c>
      <c r="BD55" s="900" t="str">
        <f>IF(ISNUMBER(X55),'Cover Page'!$D$35/1000000*'4 classification'!X55/'FX rate'!$C7,"")</f>
        <v/>
      </c>
      <c r="BE55" s="894" t="str">
        <f>IF(ISNUMBER(Y55),'Cover Page'!$D$35/1000000*'4 classification'!Y55/'FX rate'!$C7,"")</f>
        <v/>
      </c>
      <c r="BF55" s="668" t="str">
        <f>IF(ISNUMBER(Z55),'Cover Page'!$D$35/1000000*'4 classification'!Z55/'FX rate'!$C7,"")</f>
        <v/>
      </c>
      <c r="BG55" s="895" t="str">
        <f>IF(ISNUMBER(AA55),'Cover Page'!$D$35/1000000*'4 classification'!AA55/'FX rate'!$C7,"")</f>
        <v/>
      </c>
      <c r="BH55" s="894" t="str">
        <f>IF(ISNUMBER(AB55),'Cover Page'!$D$35/1000000*'4 classification'!AB55/'FX rate'!$C7,"")</f>
        <v/>
      </c>
      <c r="BI55" s="668" t="str">
        <f>IF(ISNUMBER(AC55),'Cover Page'!$D$35/1000000*'4 classification'!AC55/'FX rate'!$C7,"")</f>
        <v/>
      </c>
      <c r="BN55" s="695">
        <v>2002</v>
      </c>
      <c r="BO55" s="696" t="str">
        <f>IF(ISNUMBER(C55),'Cover Page'!$D$35/1000000*C55/'FX rate'!$C$25,"")</f>
        <v/>
      </c>
      <c r="BP55" s="886" t="str">
        <f>IF(ISNUMBER(D55),'Cover Page'!$D$35/1000000*D55/'FX rate'!$C$25,"")</f>
        <v/>
      </c>
      <c r="BQ55" s="697" t="str">
        <f>IF(ISNUMBER(E55),'Cover Page'!$D$35/1000000*E55/'FX rate'!$C$25,"")</f>
        <v/>
      </c>
      <c r="BR55" s="887" t="str">
        <f>IF(ISNUMBER(F55),'Cover Page'!$D$35/1000000*F55/'FX rate'!$C$25,"")</f>
        <v/>
      </c>
      <c r="BS55" s="886" t="str">
        <f>IF(ISNUMBER(G55),'Cover Page'!$D$35/1000000*G55/'FX rate'!$C$25,"")</f>
        <v/>
      </c>
      <c r="BT55" s="697" t="str">
        <f>IF(ISNUMBER(H55),'Cover Page'!$D$35/1000000*H55/'FX rate'!$C$25,"")</f>
        <v/>
      </c>
      <c r="BU55" s="887" t="str">
        <f>IF(ISNUMBER(I55),'Cover Page'!$D$35/1000000*I55/'FX rate'!$C$25,"")</f>
        <v/>
      </c>
      <c r="BV55" s="886" t="str">
        <f>IF(ISNUMBER(J55),'Cover Page'!$D$35/1000000*J55/'FX rate'!$C$25,"")</f>
        <v/>
      </c>
      <c r="BW55" s="697" t="str">
        <f>IF(ISNUMBER(K55),'Cover Page'!$D$35/1000000*K55/'FX rate'!$C$25,"")</f>
        <v/>
      </c>
      <c r="BX55" s="887" t="str">
        <f>IF(ISNUMBER(L55),'Cover Page'!$D$35/1000000*L55/'FX rate'!$C$25,"")</f>
        <v/>
      </c>
      <c r="BY55" s="886" t="str">
        <f>IF(ISNUMBER(M55),'Cover Page'!$D$35/1000000*M55/'FX rate'!$C$25,"")</f>
        <v/>
      </c>
      <c r="BZ55" s="697" t="str">
        <f>IF(ISNUMBER(N55),'Cover Page'!$D$35/1000000*N55/'FX rate'!$C$25,"")</f>
        <v/>
      </c>
      <c r="CA55" s="887" t="str">
        <f>IF(ISNUMBER(O55),'Cover Page'!$D$35/1000000*O55/'FX rate'!$C$25,"")</f>
        <v/>
      </c>
      <c r="CB55" s="886" t="str">
        <f>IF(ISNUMBER(P55),'Cover Page'!$D$35/1000000*P55/'FX rate'!$C$25,"")</f>
        <v/>
      </c>
      <c r="CC55" s="697" t="str">
        <f>IF(ISNUMBER(Q55),'Cover Page'!$D$35/1000000*Q55/'FX rate'!$C$25,"")</f>
        <v/>
      </c>
      <c r="CD55" s="887" t="str">
        <f>IF(ISNUMBER(R55),'Cover Page'!$D$35/1000000*R55/'FX rate'!$C$25,"")</f>
        <v/>
      </c>
      <c r="CE55" s="886" t="str">
        <f>IF(ISNUMBER(S55),'Cover Page'!$D$35/1000000*S55/'FX rate'!$C$25,"")</f>
        <v/>
      </c>
      <c r="CF55" s="697" t="str">
        <f>IF(ISNUMBER(T55),'Cover Page'!$D$35/1000000*T55/'FX rate'!$C$25,"")</f>
        <v/>
      </c>
      <c r="CG55" s="887" t="str">
        <f>IF(ISNUMBER(U55),'Cover Page'!$D$35/1000000*U55/'FX rate'!$C$25,"")</f>
        <v/>
      </c>
      <c r="CH55" s="886" t="str">
        <f>IF(ISNUMBER(V55),'Cover Page'!$D$35/1000000*V55/'FX rate'!$C$25,"")</f>
        <v/>
      </c>
      <c r="CI55" s="697" t="str">
        <f>IF(ISNUMBER(W55),'Cover Page'!$D$35/1000000*W55/'FX rate'!$C$25,"")</f>
        <v/>
      </c>
      <c r="CJ55" s="887" t="str">
        <f>IF(ISNUMBER(X55),'Cover Page'!$D$35/1000000*X55/'FX rate'!$C$25,"")</f>
        <v/>
      </c>
      <c r="CK55" s="886" t="str">
        <f>IF(ISNUMBER(Y55),'Cover Page'!$D$35/1000000*Y55/'FX rate'!$C$25,"")</f>
        <v/>
      </c>
      <c r="CL55" s="697" t="str">
        <f>IF(ISNUMBER(Z55),'Cover Page'!$D$35/1000000*Z55/'FX rate'!$C$25,"")</f>
        <v/>
      </c>
      <c r="CM55" s="887" t="str">
        <f>IF(ISNUMBER(AA55),'Cover Page'!$D$35/1000000*AA55/'FX rate'!$C$25,"")</f>
        <v/>
      </c>
      <c r="CN55" s="886" t="str">
        <f>IF(ISNUMBER(AB55),'Cover Page'!$D$35/1000000*AB55/'FX rate'!$C$25,"")</f>
        <v/>
      </c>
      <c r="CO55" s="697" t="str">
        <f>IF(ISNUMBER(AC55),'Cover Page'!$D$35/1000000*AC55/'FX rate'!$C$25,"")</f>
        <v/>
      </c>
      <c r="CP55" s="590"/>
      <c r="CQ55" s="590"/>
      <c r="CR55" s="590"/>
      <c r="CS55" s="590"/>
    </row>
    <row r="56" spans="1:97" s="2" customFormat="1" ht="14.25" x14ac:dyDescent="0.2">
      <c r="A56" s="6"/>
      <c r="B56" s="76">
        <v>2003</v>
      </c>
      <c r="C56" s="173"/>
      <c r="D56" s="116"/>
      <c r="E56" s="115"/>
      <c r="F56" s="169"/>
      <c r="G56" s="116"/>
      <c r="H56" s="115"/>
      <c r="I56" s="169"/>
      <c r="J56" s="116"/>
      <c r="K56" s="115"/>
      <c r="L56" s="169"/>
      <c r="M56" s="116"/>
      <c r="N56" s="115"/>
      <c r="O56" s="169"/>
      <c r="P56" s="116"/>
      <c r="Q56" s="115"/>
      <c r="R56" s="169"/>
      <c r="S56" s="116"/>
      <c r="T56" s="115"/>
      <c r="U56" s="169"/>
      <c r="V56" s="116"/>
      <c r="W56" s="115"/>
      <c r="X56" s="169"/>
      <c r="Y56" s="116"/>
      <c r="Z56" s="116"/>
      <c r="AA56" s="315" t="str">
        <f t="shared" ref="AA56:AA74" si="3">IF(COUNT(C56,F56,I56,L56,O56,R56,U56,X56)&lt;&gt;0,C56+F56+I56+L56+O56+R56+U56+X56,"")</f>
        <v/>
      </c>
      <c r="AB56" s="317" t="str">
        <f t="shared" ref="AB56:AB74" si="4">IF(COUNT(D56,G56,J56,M56,P56,S56,V56,Y56)&lt;&gt;0,D56+G56+J56+M56+P56+S56+V56+Y56,"")</f>
        <v/>
      </c>
      <c r="AC56" s="302" t="str">
        <f t="shared" ref="AC56:AC74" si="5">IF(COUNT(E56,H56,K56,N56,Q56,T56,W56,Z56)&lt;&gt;0,E56+H56+K56+N56+Q56+T56+W56+Z56,"")</f>
        <v/>
      </c>
      <c r="AH56" s="583">
        <v>2003</v>
      </c>
      <c r="AI56" s="667" t="str">
        <f>IF(ISNUMBER(C56),'Cover Page'!$D$35/1000000*'4 classification'!C56/'FX rate'!$C8,"")</f>
        <v/>
      </c>
      <c r="AJ56" s="896" t="str">
        <f>IF(ISNUMBER(D56),'Cover Page'!$D$35/1000000*'4 classification'!D56/'FX rate'!$C8,"")</f>
        <v/>
      </c>
      <c r="AK56" s="668" t="str">
        <f>IF(ISNUMBER(E56),'Cover Page'!$D$35/1000000*'4 classification'!E56/'FX rate'!$C8,"")</f>
        <v/>
      </c>
      <c r="AL56" s="897" t="str">
        <f>IF(ISNUMBER(F56),'Cover Page'!$D$35/1000000*'4 classification'!F56/'FX rate'!$C8,"")</f>
        <v/>
      </c>
      <c r="AM56" s="896" t="str">
        <f>IF(ISNUMBER(G56),'Cover Page'!$D$35/1000000*'4 classification'!G56/'FX rate'!$C8,"")</f>
        <v/>
      </c>
      <c r="AN56" s="668" t="str">
        <f>IF(ISNUMBER(H56),'Cover Page'!$D$35/1000000*'4 classification'!H56/'FX rate'!$C8,"")</f>
        <v/>
      </c>
      <c r="AO56" s="897" t="str">
        <f>IF(ISNUMBER(I56),'Cover Page'!$D$35/1000000*'4 classification'!I56/'FX rate'!$C8,"")</f>
        <v/>
      </c>
      <c r="AP56" s="896" t="str">
        <f>IF(ISNUMBER(J56),'Cover Page'!$D$35/1000000*'4 classification'!J56/'FX rate'!$C8,"")</f>
        <v/>
      </c>
      <c r="AQ56" s="668" t="str">
        <f>IF(ISNUMBER(K56),'Cover Page'!$D$35/1000000*'4 classification'!K56/'FX rate'!$C8,"")</f>
        <v/>
      </c>
      <c r="AR56" s="897" t="str">
        <f>IF(ISNUMBER(L56),'Cover Page'!$D$35/1000000*'4 classification'!L56/'FX rate'!$C8,"")</f>
        <v/>
      </c>
      <c r="AS56" s="896" t="str">
        <f>IF(ISNUMBER(M56),'Cover Page'!$D$35/1000000*'4 classification'!M56/'FX rate'!$C8,"")</f>
        <v/>
      </c>
      <c r="AT56" s="668" t="str">
        <f>IF(ISNUMBER(N56),'Cover Page'!$D$35/1000000*'4 classification'!N56/'FX rate'!$C8,"")</f>
        <v/>
      </c>
      <c r="AU56" s="897" t="str">
        <f>IF(ISNUMBER(O56),'Cover Page'!$D$35/1000000*'4 classification'!O56/'FX rate'!$C8,"")</f>
        <v/>
      </c>
      <c r="AV56" s="896" t="str">
        <f>IF(ISNUMBER(P56),'Cover Page'!$D$35/1000000*'4 classification'!P56/'FX rate'!$C8,"")</f>
        <v/>
      </c>
      <c r="AW56" s="668" t="str">
        <f>IF(ISNUMBER(Q56),'Cover Page'!$D$35/1000000*'4 classification'!Q56/'FX rate'!$C8,"")</f>
        <v/>
      </c>
      <c r="AX56" s="897" t="str">
        <f>IF(ISNUMBER(R56),'Cover Page'!$D$35/1000000*'4 classification'!R56/'FX rate'!$C8,"")</f>
        <v/>
      </c>
      <c r="AY56" s="896" t="str">
        <f>IF(ISNUMBER(S56),'Cover Page'!$D$35/1000000*'4 classification'!S56/'FX rate'!$C8,"")</f>
        <v/>
      </c>
      <c r="AZ56" s="896" t="str">
        <f>IF(ISNUMBER(T56),'Cover Page'!$D$35/1000000*'4 classification'!T56/'FX rate'!$C8,"")</f>
        <v/>
      </c>
      <c r="BA56" s="900" t="str">
        <f>IF(ISNUMBER(U56),'Cover Page'!$D$35/1000000*'4 classification'!U56/'FX rate'!$C8,"")</f>
        <v/>
      </c>
      <c r="BB56" s="894" t="str">
        <f>IF(ISNUMBER(V56),'Cover Page'!$D$35/1000000*'4 classification'!V56/'FX rate'!$C8,"")</f>
        <v/>
      </c>
      <c r="BC56" s="666" t="str">
        <f>IF(ISNUMBER(W56),'Cover Page'!$D$35/1000000*'4 classification'!W56/'FX rate'!$C8,"")</f>
        <v/>
      </c>
      <c r="BD56" s="900" t="str">
        <f>IF(ISNUMBER(X56),'Cover Page'!$D$35/1000000*'4 classification'!X56/'FX rate'!$C8,"")</f>
        <v/>
      </c>
      <c r="BE56" s="894" t="str">
        <f>IF(ISNUMBER(Y56),'Cover Page'!$D$35/1000000*'4 classification'!Y56/'FX rate'!$C8,"")</f>
        <v/>
      </c>
      <c r="BF56" s="666" t="str">
        <f>IF(ISNUMBER(Z56),'Cover Page'!$D$35/1000000*'4 classification'!Z56/'FX rate'!$C8,"")</f>
        <v/>
      </c>
      <c r="BG56" s="895" t="str">
        <f>IF(ISNUMBER(AA56),'Cover Page'!$D$35/1000000*'4 classification'!AA56/'FX rate'!$C8,"")</f>
        <v/>
      </c>
      <c r="BH56" s="894" t="str">
        <f>IF(ISNUMBER(AB56),'Cover Page'!$D$35/1000000*'4 classification'!AB56/'FX rate'!$C8,"")</f>
        <v/>
      </c>
      <c r="BI56" s="666" t="str">
        <f>IF(ISNUMBER(AC56),'Cover Page'!$D$35/1000000*'4 classification'!AC56/'FX rate'!$C8,"")</f>
        <v/>
      </c>
      <c r="BN56" s="655">
        <v>2003</v>
      </c>
      <c r="BO56" s="698" t="str">
        <f>IF(ISNUMBER(C56),'Cover Page'!$D$35/1000000*C56/'FX rate'!$C$25,"")</f>
        <v/>
      </c>
      <c r="BP56" s="888" t="str">
        <f>IF(ISNUMBER(D56),'Cover Page'!$D$35/1000000*D56/'FX rate'!$C$25,"")</f>
        <v/>
      </c>
      <c r="BQ56" s="699" t="str">
        <f>IF(ISNUMBER(E56),'Cover Page'!$D$35/1000000*E56/'FX rate'!$C$25,"")</f>
        <v/>
      </c>
      <c r="BR56" s="889" t="str">
        <f>IF(ISNUMBER(F56),'Cover Page'!$D$35/1000000*F56/'FX rate'!$C$25,"")</f>
        <v/>
      </c>
      <c r="BS56" s="888" t="str">
        <f>IF(ISNUMBER(G56),'Cover Page'!$D$35/1000000*G56/'FX rate'!$C$25,"")</f>
        <v/>
      </c>
      <c r="BT56" s="699" t="str">
        <f>IF(ISNUMBER(H56),'Cover Page'!$D$35/1000000*H56/'FX rate'!$C$25,"")</f>
        <v/>
      </c>
      <c r="BU56" s="889" t="str">
        <f>IF(ISNUMBER(I56),'Cover Page'!$D$35/1000000*I56/'FX rate'!$C$25,"")</f>
        <v/>
      </c>
      <c r="BV56" s="888" t="str">
        <f>IF(ISNUMBER(J56),'Cover Page'!$D$35/1000000*J56/'FX rate'!$C$25,"")</f>
        <v/>
      </c>
      <c r="BW56" s="699" t="str">
        <f>IF(ISNUMBER(K56),'Cover Page'!$D$35/1000000*K56/'FX rate'!$C$25,"")</f>
        <v/>
      </c>
      <c r="BX56" s="889" t="str">
        <f>IF(ISNUMBER(L56),'Cover Page'!$D$35/1000000*L56/'FX rate'!$C$25,"")</f>
        <v/>
      </c>
      <c r="BY56" s="888" t="str">
        <f>IF(ISNUMBER(M56),'Cover Page'!$D$35/1000000*M56/'FX rate'!$C$25,"")</f>
        <v/>
      </c>
      <c r="BZ56" s="699" t="str">
        <f>IF(ISNUMBER(N56),'Cover Page'!$D$35/1000000*N56/'FX rate'!$C$25,"")</f>
        <v/>
      </c>
      <c r="CA56" s="889" t="str">
        <f>IF(ISNUMBER(O56),'Cover Page'!$D$35/1000000*O56/'FX rate'!$C$25,"")</f>
        <v/>
      </c>
      <c r="CB56" s="888" t="str">
        <f>IF(ISNUMBER(P56),'Cover Page'!$D$35/1000000*P56/'FX rate'!$C$25,"")</f>
        <v/>
      </c>
      <c r="CC56" s="699" t="str">
        <f>IF(ISNUMBER(Q56),'Cover Page'!$D$35/1000000*Q56/'FX rate'!$C$25,"")</f>
        <v/>
      </c>
      <c r="CD56" s="889" t="str">
        <f>IF(ISNUMBER(R56),'Cover Page'!$D$35/1000000*R56/'FX rate'!$C$25,"")</f>
        <v/>
      </c>
      <c r="CE56" s="888" t="str">
        <f>IF(ISNUMBER(S56),'Cover Page'!$D$35/1000000*S56/'FX rate'!$C$25,"")</f>
        <v/>
      </c>
      <c r="CF56" s="699" t="str">
        <f>IF(ISNUMBER(T56),'Cover Page'!$D$35/1000000*T56/'FX rate'!$C$25,"")</f>
        <v/>
      </c>
      <c r="CG56" s="889" t="str">
        <f>IF(ISNUMBER(U56),'Cover Page'!$D$35/1000000*U56/'FX rate'!$C$25,"")</f>
        <v/>
      </c>
      <c r="CH56" s="888" t="str">
        <f>IF(ISNUMBER(V56),'Cover Page'!$D$35/1000000*V56/'FX rate'!$C$25,"")</f>
        <v/>
      </c>
      <c r="CI56" s="699" t="str">
        <f>IF(ISNUMBER(W56),'Cover Page'!$D$35/1000000*W56/'FX rate'!$C$25,"")</f>
        <v/>
      </c>
      <c r="CJ56" s="889" t="str">
        <f>IF(ISNUMBER(X56),'Cover Page'!$D$35/1000000*X56/'FX rate'!$C$25,"")</f>
        <v/>
      </c>
      <c r="CK56" s="888" t="str">
        <f>IF(ISNUMBER(Y56),'Cover Page'!$D$35/1000000*Y56/'FX rate'!$C$25,"")</f>
        <v/>
      </c>
      <c r="CL56" s="699" t="str">
        <f>IF(ISNUMBER(Z56),'Cover Page'!$D$35/1000000*Z56/'FX rate'!$C$25,"")</f>
        <v/>
      </c>
      <c r="CM56" s="889" t="str">
        <f>IF(ISNUMBER(AA56),'Cover Page'!$D$35/1000000*AA56/'FX rate'!$C$25,"")</f>
        <v/>
      </c>
      <c r="CN56" s="888" t="str">
        <f>IF(ISNUMBER(AB56),'Cover Page'!$D$35/1000000*AB56/'FX rate'!$C$25,"")</f>
        <v/>
      </c>
      <c r="CO56" s="699" t="str">
        <f>IF(ISNUMBER(AC56),'Cover Page'!$D$35/1000000*AC56/'FX rate'!$C$25,"")</f>
        <v/>
      </c>
      <c r="CP56" s="590"/>
      <c r="CQ56" s="590"/>
      <c r="CR56" s="590"/>
      <c r="CS56" s="590"/>
    </row>
    <row r="57" spans="1:97" s="2" customFormat="1" ht="14.25" x14ac:dyDescent="0.2">
      <c r="A57" s="6"/>
      <c r="B57" s="76">
        <v>2004</v>
      </c>
      <c r="C57" s="173"/>
      <c r="D57" s="116"/>
      <c r="E57" s="115"/>
      <c r="F57" s="169"/>
      <c r="G57" s="116"/>
      <c r="H57" s="115"/>
      <c r="I57" s="169"/>
      <c r="J57" s="116"/>
      <c r="K57" s="115"/>
      <c r="L57" s="169"/>
      <c r="M57" s="116"/>
      <c r="N57" s="115"/>
      <c r="O57" s="169"/>
      <c r="P57" s="116"/>
      <c r="Q57" s="115"/>
      <c r="R57" s="169"/>
      <c r="S57" s="116"/>
      <c r="T57" s="115"/>
      <c r="U57" s="169"/>
      <c r="V57" s="116"/>
      <c r="W57" s="115"/>
      <c r="X57" s="169"/>
      <c r="Y57" s="116"/>
      <c r="Z57" s="116"/>
      <c r="AA57" s="315" t="str">
        <f t="shared" si="3"/>
        <v/>
      </c>
      <c r="AB57" s="317" t="str">
        <f t="shared" si="4"/>
        <v/>
      </c>
      <c r="AC57" s="302" t="str">
        <f t="shared" si="5"/>
        <v/>
      </c>
      <c r="AH57" s="583">
        <v>2004</v>
      </c>
      <c r="AI57" s="667" t="str">
        <f>IF(ISNUMBER(C57),'Cover Page'!$D$35/1000000*'4 classification'!C57/'FX rate'!$C9,"")</f>
        <v/>
      </c>
      <c r="AJ57" s="896" t="str">
        <f>IF(ISNUMBER(D57),'Cover Page'!$D$35/1000000*'4 classification'!D57/'FX rate'!$C9,"")</f>
        <v/>
      </c>
      <c r="AK57" s="668" t="str">
        <f>IF(ISNUMBER(E57),'Cover Page'!$D$35/1000000*'4 classification'!E57/'FX rate'!$C9,"")</f>
        <v/>
      </c>
      <c r="AL57" s="897" t="str">
        <f>IF(ISNUMBER(F57),'Cover Page'!$D$35/1000000*'4 classification'!F57/'FX rate'!$C9,"")</f>
        <v/>
      </c>
      <c r="AM57" s="896" t="str">
        <f>IF(ISNUMBER(G57),'Cover Page'!$D$35/1000000*'4 classification'!G57/'FX rate'!$C9,"")</f>
        <v/>
      </c>
      <c r="AN57" s="668" t="str">
        <f>IF(ISNUMBER(H57),'Cover Page'!$D$35/1000000*'4 classification'!H57/'FX rate'!$C9,"")</f>
        <v/>
      </c>
      <c r="AO57" s="897" t="str">
        <f>IF(ISNUMBER(I57),'Cover Page'!$D$35/1000000*'4 classification'!I57/'FX rate'!$C9,"")</f>
        <v/>
      </c>
      <c r="AP57" s="896" t="str">
        <f>IF(ISNUMBER(J57),'Cover Page'!$D$35/1000000*'4 classification'!J57/'FX rate'!$C9,"")</f>
        <v/>
      </c>
      <c r="AQ57" s="668" t="str">
        <f>IF(ISNUMBER(K57),'Cover Page'!$D$35/1000000*'4 classification'!K57/'FX rate'!$C9,"")</f>
        <v/>
      </c>
      <c r="AR57" s="897" t="str">
        <f>IF(ISNUMBER(L57),'Cover Page'!$D$35/1000000*'4 classification'!L57/'FX rate'!$C9,"")</f>
        <v/>
      </c>
      <c r="AS57" s="896" t="str">
        <f>IF(ISNUMBER(M57),'Cover Page'!$D$35/1000000*'4 classification'!M57/'FX rate'!$C9,"")</f>
        <v/>
      </c>
      <c r="AT57" s="668" t="str">
        <f>IF(ISNUMBER(N57),'Cover Page'!$D$35/1000000*'4 classification'!N57/'FX rate'!$C9,"")</f>
        <v/>
      </c>
      <c r="AU57" s="897" t="str">
        <f>IF(ISNUMBER(O57),'Cover Page'!$D$35/1000000*'4 classification'!O57/'FX rate'!$C9,"")</f>
        <v/>
      </c>
      <c r="AV57" s="896" t="str">
        <f>IF(ISNUMBER(P57),'Cover Page'!$D$35/1000000*'4 classification'!P57/'FX rate'!$C9,"")</f>
        <v/>
      </c>
      <c r="AW57" s="668" t="str">
        <f>IF(ISNUMBER(Q57),'Cover Page'!$D$35/1000000*'4 classification'!Q57/'FX rate'!$C9,"")</f>
        <v/>
      </c>
      <c r="AX57" s="897" t="str">
        <f>IF(ISNUMBER(R57),'Cover Page'!$D$35/1000000*'4 classification'!R57/'FX rate'!$C9,"")</f>
        <v/>
      </c>
      <c r="AY57" s="896" t="str">
        <f>IF(ISNUMBER(S57),'Cover Page'!$D$35/1000000*'4 classification'!S57/'FX rate'!$C9,"")</f>
        <v/>
      </c>
      <c r="AZ57" s="896" t="str">
        <f>IF(ISNUMBER(T57),'Cover Page'!$D$35/1000000*'4 classification'!T57/'FX rate'!$C9,"")</f>
        <v/>
      </c>
      <c r="BA57" s="900" t="str">
        <f>IF(ISNUMBER(U57),'Cover Page'!$D$35/1000000*'4 classification'!U57/'FX rate'!$C9,"")</f>
        <v/>
      </c>
      <c r="BB57" s="894" t="str">
        <f>IF(ISNUMBER(V57),'Cover Page'!$D$35/1000000*'4 classification'!V57/'FX rate'!$C9,"")</f>
        <v/>
      </c>
      <c r="BC57" s="666" t="str">
        <f>IF(ISNUMBER(W57),'Cover Page'!$D$35/1000000*'4 classification'!W57/'FX rate'!$C9,"")</f>
        <v/>
      </c>
      <c r="BD57" s="900" t="str">
        <f>IF(ISNUMBER(X57),'Cover Page'!$D$35/1000000*'4 classification'!X57/'FX rate'!$C9,"")</f>
        <v/>
      </c>
      <c r="BE57" s="894" t="str">
        <f>IF(ISNUMBER(Y57),'Cover Page'!$D$35/1000000*'4 classification'!Y57/'FX rate'!$C9,"")</f>
        <v/>
      </c>
      <c r="BF57" s="666" t="str">
        <f>IF(ISNUMBER(Z57),'Cover Page'!$D$35/1000000*'4 classification'!Z57/'FX rate'!$C9,"")</f>
        <v/>
      </c>
      <c r="BG57" s="895" t="str">
        <f>IF(ISNUMBER(AA57),'Cover Page'!$D$35/1000000*'4 classification'!AA57/'FX rate'!$C9,"")</f>
        <v/>
      </c>
      <c r="BH57" s="894" t="str">
        <f>IF(ISNUMBER(AB57),'Cover Page'!$D$35/1000000*'4 classification'!AB57/'FX rate'!$C9,"")</f>
        <v/>
      </c>
      <c r="BI57" s="666" t="str">
        <f>IF(ISNUMBER(AC57),'Cover Page'!$D$35/1000000*'4 classification'!AC57/'FX rate'!$C9,"")</f>
        <v/>
      </c>
      <c r="BN57" s="655">
        <v>2004</v>
      </c>
      <c r="BO57" s="698" t="str">
        <f>IF(ISNUMBER(C57),'Cover Page'!$D$35/1000000*C57/'FX rate'!$C$25,"")</f>
        <v/>
      </c>
      <c r="BP57" s="888" t="str">
        <f>IF(ISNUMBER(D57),'Cover Page'!$D$35/1000000*D57/'FX rate'!$C$25,"")</f>
        <v/>
      </c>
      <c r="BQ57" s="699" t="str">
        <f>IF(ISNUMBER(E57),'Cover Page'!$D$35/1000000*E57/'FX rate'!$C$25,"")</f>
        <v/>
      </c>
      <c r="BR57" s="889" t="str">
        <f>IF(ISNUMBER(F57),'Cover Page'!$D$35/1000000*F57/'FX rate'!$C$25,"")</f>
        <v/>
      </c>
      <c r="BS57" s="888" t="str">
        <f>IF(ISNUMBER(G57),'Cover Page'!$D$35/1000000*G57/'FX rate'!$C$25,"")</f>
        <v/>
      </c>
      <c r="BT57" s="699" t="str">
        <f>IF(ISNUMBER(H57),'Cover Page'!$D$35/1000000*H57/'FX rate'!$C$25,"")</f>
        <v/>
      </c>
      <c r="BU57" s="889" t="str">
        <f>IF(ISNUMBER(I57),'Cover Page'!$D$35/1000000*I57/'FX rate'!$C$25,"")</f>
        <v/>
      </c>
      <c r="BV57" s="888" t="str">
        <f>IF(ISNUMBER(J57),'Cover Page'!$D$35/1000000*J57/'FX rate'!$C$25,"")</f>
        <v/>
      </c>
      <c r="BW57" s="699" t="str">
        <f>IF(ISNUMBER(K57),'Cover Page'!$D$35/1000000*K57/'FX rate'!$C$25,"")</f>
        <v/>
      </c>
      <c r="BX57" s="889" t="str">
        <f>IF(ISNUMBER(L57),'Cover Page'!$D$35/1000000*L57/'FX rate'!$C$25,"")</f>
        <v/>
      </c>
      <c r="BY57" s="888" t="str">
        <f>IF(ISNUMBER(M57),'Cover Page'!$D$35/1000000*M57/'FX rate'!$C$25,"")</f>
        <v/>
      </c>
      <c r="BZ57" s="699" t="str">
        <f>IF(ISNUMBER(N57),'Cover Page'!$D$35/1000000*N57/'FX rate'!$C$25,"")</f>
        <v/>
      </c>
      <c r="CA57" s="889" t="str">
        <f>IF(ISNUMBER(O57),'Cover Page'!$D$35/1000000*O57/'FX rate'!$C$25,"")</f>
        <v/>
      </c>
      <c r="CB57" s="888" t="str">
        <f>IF(ISNUMBER(P57),'Cover Page'!$D$35/1000000*P57/'FX rate'!$C$25,"")</f>
        <v/>
      </c>
      <c r="CC57" s="699" t="str">
        <f>IF(ISNUMBER(Q57),'Cover Page'!$D$35/1000000*Q57/'FX rate'!$C$25,"")</f>
        <v/>
      </c>
      <c r="CD57" s="889" t="str">
        <f>IF(ISNUMBER(R57),'Cover Page'!$D$35/1000000*R57/'FX rate'!$C$25,"")</f>
        <v/>
      </c>
      <c r="CE57" s="888" t="str">
        <f>IF(ISNUMBER(S57),'Cover Page'!$D$35/1000000*S57/'FX rate'!$C$25,"")</f>
        <v/>
      </c>
      <c r="CF57" s="699" t="str">
        <f>IF(ISNUMBER(T57),'Cover Page'!$D$35/1000000*T57/'FX rate'!$C$25,"")</f>
        <v/>
      </c>
      <c r="CG57" s="889" t="str">
        <f>IF(ISNUMBER(U57),'Cover Page'!$D$35/1000000*U57/'FX rate'!$C$25,"")</f>
        <v/>
      </c>
      <c r="CH57" s="888" t="str">
        <f>IF(ISNUMBER(V57),'Cover Page'!$D$35/1000000*V57/'FX rate'!$C$25,"")</f>
        <v/>
      </c>
      <c r="CI57" s="699" t="str">
        <f>IF(ISNUMBER(W57),'Cover Page'!$D$35/1000000*W57/'FX rate'!$C$25,"")</f>
        <v/>
      </c>
      <c r="CJ57" s="889" t="str">
        <f>IF(ISNUMBER(X57),'Cover Page'!$D$35/1000000*X57/'FX rate'!$C$25,"")</f>
        <v/>
      </c>
      <c r="CK57" s="888" t="str">
        <f>IF(ISNUMBER(Y57),'Cover Page'!$D$35/1000000*Y57/'FX rate'!$C$25,"")</f>
        <v/>
      </c>
      <c r="CL57" s="699" t="str">
        <f>IF(ISNUMBER(Z57),'Cover Page'!$D$35/1000000*Z57/'FX rate'!$C$25,"")</f>
        <v/>
      </c>
      <c r="CM57" s="889" t="str">
        <f>IF(ISNUMBER(AA57),'Cover Page'!$D$35/1000000*AA57/'FX rate'!$C$25,"")</f>
        <v/>
      </c>
      <c r="CN57" s="888" t="str">
        <f>IF(ISNUMBER(AB57),'Cover Page'!$D$35/1000000*AB57/'FX rate'!$C$25,"")</f>
        <v/>
      </c>
      <c r="CO57" s="699" t="str">
        <f>IF(ISNUMBER(AC57),'Cover Page'!$D$35/1000000*AC57/'FX rate'!$C$25,"")</f>
        <v/>
      </c>
      <c r="CP57" s="590"/>
      <c r="CQ57" s="590"/>
      <c r="CR57" s="590"/>
      <c r="CS57" s="590"/>
    </row>
    <row r="58" spans="1:97" s="2" customFormat="1" ht="14.25" x14ac:dyDescent="0.2">
      <c r="A58" s="6"/>
      <c r="B58" s="76">
        <v>2005</v>
      </c>
      <c r="C58" s="173"/>
      <c r="D58" s="116"/>
      <c r="E58" s="115"/>
      <c r="F58" s="169"/>
      <c r="G58" s="116"/>
      <c r="H58" s="115"/>
      <c r="I58" s="169"/>
      <c r="J58" s="116"/>
      <c r="K58" s="115"/>
      <c r="L58" s="169"/>
      <c r="M58" s="116"/>
      <c r="N58" s="115"/>
      <c r="O58" s="169"/>
      <c r="P58" s="116"/>
      <c r="Q58" s="115"/>
      <c r="R58" s="169"/>
      <c r="S58" s="116"/>
      <c r="T58" s="115"/>
      <c r="U58" s="169"/>
      <c r="V58" s="116"/>
      <c r="W58" s="115"/>
      <c r="X58" s="169"/>
      <c r="Y58" s="116"/>
      <c r="Z58" s="116"/>
      <c r="AA58" s="315" t="str">
        <f t="shared" si="3"/>
        <v/>
      </c>
      <c r="AB58" s="317" t="str">
        <f t="shared" si="4"/>
        <v/>
      </c>
      <c r="AC58" s="302" t="str">
        <f t="shared" si="5"/>
        <v/>
      </c>
      <c r="AH58" s="583">
        <v>2005</v>
      </c>
      <c r="AI58" s="667" t="str">
        <f>IF(ISNUMBER(C58),'Cover Page'!$D$35/1000000*'4 classification'!C58/'FX rate'!$C10,"")</f>
        <v/>
      </c>
      <c r="AJ58" s="896" t="str">
        <f>IF(ISNUMBER(D58),'Cover Page'!$D$35/1000000*'4 classification'!D58/'FX rate'!$C10,"")</f>
        <v/>
      </c>
      <c r="AK58" s="668" t="str">
        <f>IF(ISNUMBER(E58),'Cover Page'!$D$35/1000000*'4 classification'!E58/'FX rate'!$C10,"")</f>
        <v/>
      </c>
      <c r="AL58" s="897" t="str">
        <f>IF(ISNUMBER(F58),'Cover Page'!$D$35/1000000*'4 classification'!F58/'FX rate'!$C10,"")</f>
        <v/>
      </c>
      <c r="AM58" s="896" t="str">
        <f>IF(ISNUMBER(G58),'Cover Page'!$D$35/1000000*'4 classification'!G58/'FX rate'!$C10,"")</f>
        <v/>
      </c>
      <c r="AN58" s="668" t="str">
        <f>IF(ISNUMBER(H58),'Cover Page'!$D$35/1000000*'4 classification'!H58/'FX rate'!$C10,"")</f>
        <v/>
      </c>
      <c r="AO58" s="897" t="str">
        <f>IF(ISNUMBER(I58),'Cover Page'!$D$35/1000000*'4 classification'!I58/'FX rate'!$C10,"")</f>
        <v/>
      </c>
      <c r="AP58" s="896" t="str">
        <f>IF(ISNUMBER(J58),'Cover Page'!$D$35/1000000*'4 classification'!J58/'FX rate'!$C10,"")</f>
        <v/>
      </c>
      <c r="AQ58" s="668" t="str">
        <f>IF(ISNUMBER(K58),'Cover Page'!$D$35/1000000*'4 classification'!K58/'FX rate'!$C10,"")</f>
        <v/>
      </c>
      <c r="AR58" s="897" t="str">
        <f>IF(ISNUMBER(L58),'Cover Page'!$D$35/1000000*'4 classification'!L58/'FX rate'!$C10,"")</f>
        <v/>
      </c>
      <c r="AS58" s="896" t="str">
        <f>IF(ISNUMBER(M58),'Cover Page'!$D$35/1000000*'4 classification'!M58/'FX rate'!$C10,"")</f>
        <v/>
      </c>
      <c r="AT58" s="668" t="str">
        <f>IF(ISNUMBER(N58),'Cover Page'!$D$35/1000000*'4 classification'!N58/'FX rate'!$C10,"")</f>
        <v/>
      </c>
      <c r="AU58" s="897" t="str">
        <f>IF(ISNUMBER(O58),'Cover Page'!$D$35/1000000*'4 classification'!O58/'FX rate'!$C10,"")</f>
        <v/>
      </c>
      <c r="AV58" s="896" t="str">
        <f>IF(ISNUMBER(P58),'Cover Page'!$D$35/1000000*'4 classification'!P58/'FX rate'!$C10,"")</f>
        <v/>
      </c>
      <c r="AW58" s="668" t="str">
        <f>IF(ISNUMBER(Q58),'Cover Page'!$D$35/1000000*'4 classification'!Q58/'FX rate'!$C10,"")</f>
        <v/>
      </c>
      <c r="AX58" s="897" t="str">
        <f>IF(ISNUMBER(R58),'Cover Page'!$D$35/1000000*'4 classification'!R58/'FX rate'!$C10,"")</f>
        <v/>
      </c>
      <c r="AY58" s="896" t="str">
        <f>IF(ISNUMBER(S58),'Cover Page'!$D$35/1000000*'4 classification'!S58/'FX rate'!$C10,"")</f>
        <v/>
      </c>
      <c r="AZ58" s="896" t="str">
        <f>IF(ISNUMBER(T58),'Cover Page'!$D$35/1000000*'4 classification'!T58/'FX rate'!$C10,"")</f>
        <v/>
      </c>
      <c r="BA58" s="900" t="str">
        <f>IF(ISNUMBER(U58),'Cover Page'!$D$35/1000000*'4 classification'!U58/'FX rate'!$C10,"")</f>
        <v/>
      </c>
      <c r="BB58" s="894" t="str">
        <f>IF(ISNUMBER(V58),'Cover Page'!$D$35/1000000*'4 classification'!V58/'FX rate'!$C10,"")</f>
        <v/>
      </c>
      <c r="BC58" s="666" t="str">
        <f>IF(ISNUMBER(W58),'Cover Page'!$D$35/1000000*'4 classification'!W58/'FX rate'!$C10,"")</f>
        <v/>
      </c>
      <c r="BD58" s="900" t="str">
        <f>IF(ISNUMBER(X58),'Cover Page'!$D$35/1000000*'4 classification'!X58/'FX rate'!$C10,"")</f>
        <v/>
      </c>
      <c r="BE58" s="894" t="str">
        <f>IF(ISNUMBER(Y58),'Cover Page'!$D$35/1000000*'4 classification'!Y58/'FX rate'!$C10,"")</f>
        <v/>
      </c>
      <c r="BF58" s="666" t="str">
        <f>IF(ISNUMBER(Z58),'Cover Page'!$D$35/1000000*'4 classification'!Z58/'FX rate'!$C10,"")</f>
        <v/>
      </c>
      <c r="BG58" s="895" t="str">
        <f>IF(ISNUMBER(AA58),'Cover Page'!$D$35/1000000*'4 classification'!AA58/'FX rate'!$C10,"")</f>
        <v/>
      </c>
      <c r="BH58" s="894" t="str">
        <f>IF(ISNUMBER(AB58),'Cover Page'!$D$35/1000000*'4 classification'!AB58/'FX rate'!$C10,"")</f>
        <v/>
      </c>
      <c r="BI58" s="666" t="str">
        <f>IF(ISNUMBER(AC58),'Cover Page'!$D$35/1000000*'4 classification'!AC58/'FX rate'!$C10,"")</f>
        <v/>
      </c>
      <c r="BN58" s="655">
        <v>2005</v>
      </c>
      <c r="BO58" s="698" t="str">
        <f>IF(ISNUMBER(C58),'Cover Page'!$D$35/1000000*C58/'FX rate'!$C$25,"")</f>
        <v/>
      </c>
      <c r="BP58" s="888" t="str">
        <f>IF(ISNUMBER(D58),'Cover Page'!$D$35/1000000*D58/'FX rate'!$C$25,"")</f>
        <v/>
      </c>
      <c r="BQ58" s="699" t="str">
        <f>IF(ISNUMBER(E58),'Cover Page'!$D$35/1000000*E58/'FX rate'!$C$25,"")</f>
        <v/>
      </c>
      <c r="BR58" s="889" t="str">
        <f>IF(ISNUMBER(F58),'Cover Page'!$D$35/1000000*F58/'FX rate'!$C$25,"")</f>
        <v/>
      </c>
      <c r="BS58" s="888" t="str">
        <f>IF(ISNUMBER(G58),'Cover Page'!$D$35/1000000*G58/'FX rate'!$C$25,"")</f>
        <v/>
      </c>
      <c r="BT58" s="699" t="str">
        <f>IF(ISNUMBER(H58),'Cover Page'!$D$35/1000000*H58/'FX rate'!$C$25,"")</f>
        <v/>
      </c>
      <c r="BU58" s="889" t="str">
        <f>IF(ISNUMBER(I58),'Cover Page'!$D$35/1000000*I58/'FX rate'!$C$25,"")</f>
        <v/>
      </c>
      <c r="BV58" s="888" t="str">
        <f>IF(ISNUMBER(J58),'Cover Page'!$D$35/1000000*J58/'FX rate'!$C$25,"")</f>
        <v/>
      </c>
      <c r="BW58" s="699" t="str">
        <f>IF(ISNUMBER(K58),'Cover Page'!$D$35/1000000*K58/'FX rate'!$C$25,"")</f>
        <v/>
      </c>
      <c r="BX58" s="889" t="str">
        <f>IF(ISNUMBER(L58),'Cover Page'!$D$35/1000000*L58/'FX rate'!$C$25,"")</f>
        <v/>
      </c>
      <c r="BY58" s="888" t="str">
        <f>IF(ISNUMBER(M58),'Cover Page'!$D$35/1000000*M58/'FX rate'!$C$25,"")</f>
        <v/>
      </c>
      <c r="BZ58" s="699" t="str">
        <f>IF(ISNUMBER(N58),'Cover Page'!$D$35/1000000*N58/'FX rate'!$C$25,"")</f>
        <v/>
      </c>
      <c r="CA58" s="889" t="str">
        <f>IF(ISNUMBER(O58),'Cover Page'!$D$35/1000000*O58/'FX rate'!$C$25,"")</f>
        <v/>
      </c>
      <c r="CB58" s="888" t="str">
        <f>IF(ISNUMBER(P58),'Cover Page'!$D$35/1000000*P58/'FX rate'!$C$25,"")</f>
        <v/>
      </c>
      <c r="CC58" s="699" t="str">
        <f>IF(ISNUMBER(Q58),'Cover Page'!$D$35/1000000*Q58/'FX rate'!$C$25,"")</f>
        <v/>
      </c>
      <c r="CD58" s="889" t="str">
        <f>IF(ISNUMBER(R58),'Cover Page'!$D$35/1000000*R58/'FX rate'!$C$25,"")</f>
        <v/>
      </c>
      <c r="CE58" s="888" t="str">
        <f>IF(ISNUMBER(S58),'Cover Page'!$D$35/1000000*S58/'FX rate'!$C$25,"")</f>
        <v/>
      </c>
      <c r="CF58" s="699" t="str">
        <f>IF(ISNUMBER(T58),'Cover Page'!$D$35/1000000*T58/'FX rate'!$C$25,"")</f>
        <v/>
      </c>
      <c r="CG58" s="889" t="str">
        <f>IF(ISNUMBER(U58),'Cover Page'!$D$35/1000000*U58/'FX rate'!$C$25,"")</f>
        <v/>
      </c>
      <c r="CH58" s="888" t="str">
        <f>IF(ISNUMBER(V58),'Cover Page'!$D$35/1000000*V58/'FX rate'!$C$25,"")</f>
        <v/>
      </c>
      <c r="CI58" s="699" t="str">
        <f>IF(ISNUMBER(W58),'Cover Page'!$D$35/1000000*W58/'FX rate'!$C$25,"")</f>
        <v/>
      </c>
      <c r="CJ58" s="889" t="str">
        <f>IF(ISNUMBER(X58),'Cover Page'!$D$35/1000000*X58/'FX rate'!$C$25,"")</f>
        <v/>
      </c>
      <c r="CK58" s="888" t="str">
        <f>IF(ISNUMBER(Y58),'Cover Page'!$D$35/1000000*Y58/'FX rate'!$C$25,"")</f>
        <v/>
      </c>
      <c r="CL58" s="699" t="str">
        <f>IF(ISNUMBER(Z58),'Cover Page'!$D$35/1000000*Z58/'FX rate'!$C$25,"")</f>
        <v/>
      </c>
      <c r="CM58" s="889" t="str">
        <f>IF(ISNUMBER(AA58),'Cover Page'!$D$35/1000000*AA58/'FX rate'!$C$25,"")</f>
        <v/>
      </c>
      <c r="CN58" s="888" t="str">
        <f>IF(ISNUMBER(AB58),'Cover Page'!$D$35/1000000*AB58/'FX rate'!$C$25,"")</f>
        <v/>
      </c>
      <c r="CO58" s="699" t="str">
        <f>IF(ISNUMBER(AC58),'Cover Page'!$D$35/1000000*AC58/'FX rate'!$C$25,"")</f>
        <v/>
      </c>
      <c r="CP58" s="590"/>
      <c r="CQ58" s="590"/>
      <c r="CR58" s="590"/>
      <c r="CS58" s="590"/>
    </row>
    <row r="59" spans="1:97" s="2" customFormat="1" ht="14.25" x14ac:dyDescent="0.2">
      <c r="A59" s="6"/>
      <c r="B59" s="76">
        <v>2006</v>
      </c>
      <c r="C59" s="173"/>
      <c r="D59" s="116"/>
      <c r="E59" s="115"/>
      <c r="F59" s="169"/>
      <c r="G59" s="116"/>
      <c r="H59" s="115"/>
      <c r="I59" s="169"/>
      <c r="J59" s="116"/>
      <c r="K59" s="115"/>
      <c r="L59" s="169"/>
      <c r="M59" s="116"/>
      <c r="N59" s="115"/>
      <c r="O59" s="169"/>
      <c r="P59" s="116"/>
      <c r="Q59" s="115"/>
      <c r="R59" s="169"/>
      <c r="S59" s="116"/>
      <c r="T59" s="115"/>
      <c r="U59" s="169"/>
      <c r="V59" s="116"/>
      <c r="W59" s="115"/>
      <c r="X59" s="169"/>
      <c r="Y59" s="116"/>
      <c r="Z59" s="116"/>
      <c r="AA59" s="315" t="str">
        <f t="shared" si="3"/>
        <v/>
      </c>
      <c r="AB59" s="317" t="str">
        <f t="shared" si="4"/>
        <v/>
      </c>
      <c r="AC59" s="302" t="str">
        <f t="shared" si="5"/>
        <v/>
      </c>
      <c r="AH59" s="583">
        <v>2006</v>
      </c>
      <c r="AI59" s="667" t="str">
        <f>IF(ISNUMBER(C59),'Cover Page'!$D$35/1000000*'4 classification'!C59/'FX rate'!$C11,"")</f>
        <v/>
      </c>
      <c r="AJ59" s="896" t="str">
        <f>IF(ISNUMBER(D59),'Cover Page'!$D$35/1000000*'4 classification'!D59/'FX rate'!$C11,"")</f>
        <v/>
      </c>
      <c r="AK59" s="668" t="str">
        <f>IF(ISNUMBER(E59),'Cover Page'!$D$35/1000000*'4 classification'!E59/'FX rate'!$C11,"")</f>
        <v/>
      </c>
      <c r="AL59" s="897" t="str">
        <f>IF(ISNUMBER(F59),'Cover Page'!$D$35/1000000*'4 classification'!F59/'FX rate'!$C11,"")</f>
        <v/>
      </c>
      <c r="AM59" s="896" t="str">
        <f>IF(ISNUMBER(G59),'Cover Page'!$D$35/1000000*'4 classification'!G59/'FX rate'!$C11,"")</f>
        <v/>
      </c>
      <c r="AN59" s="668" t="str">
        <f>IF(ISNUMBER(H59),'Cover Page'!$D$35/1000000*'4 classification'!H59/'FX rate'!$C11,"")</f>
        <v/>
      </c>
      <c r="AO59" s="897" t="str">
        <f>IF(ISNUMBER(I59),'Cover Page'!$D$35/1000000*'4 classification'!I59/'FX rate'!$C11,"")</f>
        <v/>
      </c>
      <c r="AP59" s="896" t="str">
        <f>IF(ISNUMBER(J59),'Cover Page'!$D$35/1000000*'4 classification'!J59/'FX rate'!$C11,"")</f>
        <v/>
      </c>
      <c r="AQ59" s="668" t="str">
        <f>IF(ISNUMBER(K59),'Cover Page'!$D$35/1000000*'4 classification'!K59/'FX rate'!$C11,"")</f>
        <v/>
      </c>
      <c r="AR59" s="897" t="str">
        <f>IF(ISNUMBER(L59),'Cover Page'!$D$35/1000000*'4 classification'!L59/'FX rate'!$C11,"")</f>
        <v/>
      </c>
      <c r="AS59" s="896" t="str">
        <f>IF(ISNUMBER(M59),'Cover Page'!$D$35/1000000*'4 classification'!M59/'FX rate'!$C11,"")</f>
        <v/>
      </c>
      <c r="AT59" s="668" t="str">
        <f>IF(ISNUMBER(N59),'Cover Page'!$D$35/1000000*'4 classification'!N59/'FX rate'!$C11,"")</f>
        <v/>
      </c>
      <c r="AU59" s="897" t="str">
        <f>IF(ISNUMBER(O59),'Cover Page'!$D$35/1000000*'4 classification'!O59/'FX rate'!$C11,"")</f>
        <v/>
      </c>
      <c r="AV59" s="896" t="str">
        <f>IF(ISNUMBER(P59),'Cover Page'!$D$35/1000000*'4 classification'!P59/'FX rate'!$C11,"")</f>
        <v/>
      </c>
      <c r="AW59" s="668" t="str">
        <f>IF(ISNUMBER(Q59),'Cover Page'!$D$35/1000000*'4 classification'!Q59/'FX rate'!$C11,"")</f>
        <v/>
      </c>
      <c r="AX59" s="897" t="str">
        <f>IF(ISNUMBER(R59),'Cover Page'!$D$35/1000000*'4 classification'!R59/'FX rate'!$C11,"")</f>
        <v/>
      </c>
      <c r="AY59" s="896" t="str">
        <f>IF(ISNUMBER(S59),'Cover Page'!$D$35/1000000*'4 classification'!S59/'FX rate'!$C11,"")</f>
        <v/>
      </c>
      <c r="AZ59" s="896" t="str">
        <f>IF(ISNUMBER(T59),'Cover Page'!$D$35/1000000*'4 classification'!T59/'FX rate'!$C11,"")</f>
        <v/>
      </c>
      <c r="BA59" s="900" t="str">
        <f>IF(ISNUMBER(U59),'Cover Page'!$D$35/1000000*'4 classification'!U59/'FX rate'!$C11,"")</f>
        <v/>
      </c>
      <c r="BB59" s="894" t="str">
        <f>IF(ISNUMBER(V59),'Cover Page'!$D$35/1000000*'4 classification'!V59/'FX rate'!$C11,"")</f>
        <v/>
      </c>
      <c r="BC59" s="666" t="str">
        <f>IF(ISNUMBER(W59),'Cover Page'!$D$35/1000000*'4 classification'!W59/'FX rate'!$C11,"")</f>
        <v/>
      </c>
      <c r="BD59" s="900" t="str">
        <f>IF(ISNUMBER(X59),'Cover Page'!$D$35/1000000*'4 classification'!X59/'FX rate'!$C11,"")</f>
        <v/>
      </c>
      <c r="BE59" s="894" t="str">
        <f>IF(ISNUMBER(Y59),'Cover Page'!$D$35/1000000*'4 classification'!Y59/'FX rate'!$C11,"")</f>
        <v/>
      </c>
      <c r="BF59" s="666" t="str">
        <f>IF(ISNUMBER(Z59),'Cover Page'!$D$35/1000000*'4 classification'!Z59/'FX rate'!$C11,"")</f>
        <v/>
      </c>
      <c r="BG59" s="895" t="str">
        <f>IF(ISNUMBER(AA59),'Cover Page'!$D$35/1000000*'4 classification'!AA59/'FX rate'!$C11,"")</f>
        <v/>
      </c>
      <c r="BH59" s="894" t="str">
        <f>IF(ISNUMBER(AB59),'Cover Page'!$D$35/1000000*'4 classification'!AB59/'FX rate'!$C11,"")</f>
        <v/>
      </c>
      <c r="BI59" s="666" t="str">
        <f>IF(ISNUMBER(AC59),'Cover Page'!$D$35/1000000*'4 classification'!AC59/'FX rate'!$C11,"")</f>
        <v/>
      </c>
      <c r="BN59" s="655">
        <v>2006</v>
      </c>
      <c r="BO59" s="698" t="str">
        <f>IF(ISNUMBER(C59),'Cover Page'!$D$35/1000000*C59/'FX rate'!$C$25,"")</f>
        <v/>
      </c>
      <c r="BP59" s="888" t="str">
        <f>IF(ISNUMBER(D59),'Cover Page'!$D$35/1000000*D59/'FX rate'!$C$25,"")</f>
        <v/>
      </c>
      <c r="BQ59" s="699" t="str">
        <f>IF(ISNUMBER(E59),'Cover Page'!$D$35/1000000*E59/'FX rate'!$C$25,"")</f>
        <v/>
      </c>
      <c r="BR59" s="889" t="str">
        <f>IF(ISNUMBER(F59),'Cover Page'!$D$35/1000000*F59/'FX rate'!$C$25,"")</f>
        <v/>
      </c>
      <c r="BS59" s="888" t="str">
        <f>IF(ISNUMBER(G59),'Cover Page'!$D$35/1000000*G59/'FX rate'!$C$25,"")</f>
        <v/>
      </c>
      <c r="BT59" s="699" t="str">
        <f>IF(ISNUMBER(H59),'Cover Page'!$D$35/1000000*H59/'FX rate'!$C$25,"")</f>
        <v/>
      </c>
      <c r="BU59" s="889" t="str">
        <f>IF(ISNUMBER(I59),'Cover Page'!$D$35/1000000*I59/'FX rate'!$C$25,"")</f>
        <v/>
      </c>
      <c r="BV59" s="888" t="str">
        <f>IF(ISNUMBER(J59),'Cover Page'!$D$35/1000000*J59/'FX rate'!$C$25,"")</f>
        <v/>
      </c>
      <c r="BW59" s="699" t="str">
        <f>IF(ISNUMBER(K59),'Cover Page'!$D$35/1000000*K59/'FX rate'!$C$25,"")</f>
        <v/>
      </c>
      <c r="BX59" s="889" t="str">
        <f>IF(ISNUMBER(L59),'Cover Page'!$D$35/1000000*L59/'FX rate'!$C$25,"")</f>
        <v/>
      </c>
      <c r="BY59" s="888" t="str">
        <f>IF(ISNUMBER(M59),'Cover Page'!$D$35/1000000*M59/'FX rate'!$C$25,"")</f>
        <v/>
      </c>
      <c r="BZ59" s="699" t="str">
        <f>IF(ISNUMBER(N59),'Cover Page'!$D$35/1000000*N59/'FX rate'!$C$25,"")</f>
        <v/>
      </c>
      <c r="CA59" s="889" t="str">
        <f>IF(ISNUMBER(O59),'Cover Page'!$D$35/1000000*O59/'FX rate'!$C$25,"")</f>
        <v/>
      </c>
      <c r="CB59" s="888" t="str">
        <f>IF(ISNUMBER(P59),'Cover Page'!$D$35/1000000*P59/'FX rate'!$C$25,"")</f>
        <v/>
      </c>
      <c r="CC59" s="699" t="str">
        <f>IF(ISNUMBER(Q59),'Cover Page'!$D$35/1000000*Q59/'FX rate'!$C$25,"")</f>
        <v/>
      </c>
      <c r="CD59" s="889" t="str">
        <f>IF(ISNUMBER(R59),'Cover Page'!$D$35/1000000*R59/'FX rate'!$C$25,"")</f>
        <v/>
      </c>
      <c r="CE59" s="888" t="str">
        <f>IF(ISNUMBER(S59),'Cover Page'!$D$35/1000000*S59/'FX rate'!$C$25,"")</f>
        <v/>
      </c>
      <c r="CF59" s="699" t="str">
        <f>IF(ISNUMBER(T59),'Cover Page'!$D$35/1000000*T59/'FX rate'!$C$25,"")</f>
        <v/>
      </c>
      <c r="CG59" s="889" t="str">
        <f>IF(ISNUMBER(U59),'Cover Page'!$D$35/1000000*U59/'FX rate'!$C$25,"")</f>
        <v/>
      </c>
      <c r="CH59" s="888" t="str">
        <f>IF(ISNUMBER(V59),'Cover Page'!$D$35/1000000*V59/'FX rate'!$C$25,"")</f>
        <v/>
      </c>
      <c r="CI59" s="699" t="str">
        <f>IF(ISNUMBER(W59),'Cover Page'!$D$35/1000000*W59/'FX rate'!$C$25,"")</f>
        <v/>
      </c>
      <c r="CJ59" s="889" t="str">
        <f>IF(ISNUMBER(X59),'Cover Page'!$D$35/1000000*X59/'FX rate'!$C$25,"")</f>
        <v/>
      </c>
      <c r="CK59" s="888" t="str">
        <f>IF(ISNUMBER(Y59),'Cover Page'!$D$35/1000000*Y59/'FX rate'!$C$25,"")</f>
        <v/>
      </c>
      <c r="CL59" s="699" t="str">
        <f>IF(ISNUMBER(Z59),'Cover Page'!$D$35/1000000*Z59/'FX rate'!$C$25,"")</f>
        <v/>
      </c>
      <c r="CM59" s="889" t="str">
        <f>IF(ISNUMBER(AA59),'Cover Page'!$D$35/1000000*AA59/'FX rate'!$C$25,"")</f>
        <v/>
      </c>
      <c r="CN59" s="888" t="str">
        <f>IF(ISNUMBER(AB59),'Cover Page'!$D$35/1000000*AB59/'FX rate'!$C$25,"")</f>
        <v/>
      </c>
      <c r="CO59" s="699" t="str">
        <f>IF(ISNUMBER(AC59),'Cover Page'!$D$35/1000000*AC59/'FX rate'!$C$25,"")</f>
        <v/>
      </c>
      <c r="CP59" s="590"/>
      <c r="CQ59" s="590"/>
      <c r="CR59" s="590"/>
      <c r="CS59" s="590"/>
    </row>
    <row r="60" spans="1:97" s="2" customFormat="1" ht="14.25" x14ac:dyDescent="0.2">
      <c r="A60" s="6"/>
      <c r="B60" s="76">
        <v>2007</v>
      </c>
      <c r="C60" s="173"/>
      <c r="D60" s="116"/>
      <c r="E60" s="115"/>
      <c r="F60" s="169"/>
      <c r="G60" s="116"/>
      <c r="H60" s="115"/>
      <c r="I60" s="169"/>
      <c r="J60" s="116"/>
      <c r="K60" s="115"/>
      <c r="L60" s="169"/>
      <c r="M60" s="116"/>
      <c r="N60" s="115"/>
      <c r="O60" s="169"/>
      <c r="P60" s="116"/>
      <c r="Q60" s="115"/>
      <c r="R60" s="169"/>
      <c r="S60" s="116"/>
      <c r="T60" s="115"/>
      <c r="U60" s="169"/>
      <c r="V60" s="116"/>
      <c r="W60" s="115"/>
      <c r="X60" s="169"/>
      <c r="Y60" s="116"/>
      <c r="Z60" s="116"/>
      <c r="AA60" s="315" t="str">
        <f t="shared" si="3"/>
        <v/>
      </c>
      <c r="AB60" s="317" t="str">
        <f t="shared" si="4"/>
        <v/>
      </c>
      <c r="AC60" s="302" t="str">
        <f t="shared" si="5"/>
        <v/>
      </c>
      <c r="AH60" s="583">
        <v>2007</v>
      </c>
      <c r="AI60" s="667" t="str">
        <f>IF(ISNUMBER(C60),'Cover Page'!$D$35/1000000*'4 classification'!C60/'FX rate'!$C12,"")</f>
        <v/>
      </c>
      <c r="AJ60" s="896" t="str">
        <f>IF(ISNUMBER(D60),'Cover Page'!$D$35/1000000*'4 classification'!D60/'FX rate'!$C12,"")</f>
        <v/>
      </c>
      <c r="AK60" s="668" t="str">
        <f>IF(ISNUMBER(E60),'Cover Page'!$D$35/1000000*'4 classification'!E60/'FX rate'!$C12,"")</f>
        <v/>
      </c>
      <c r="AL60" s="897" t="str">
        <f>IF(ISNUMBER(F60),'Cover Page'!$D$35/1000000*'4 classification'!F60/'FX rate'!$C12,"")</f>
        <v/>
      </c>
      <c r="AM60" s="896" t="str">
        <f>IF(ISNUMBER(G60),'Cover Page'!$D$35/1000000*'4 classification'!G60/'FX rate'!$C12,"")</f>
        <v/>
      </c>
      <c r="AN60" s="668" t="str">
        <f>IF(ISNUMBER(H60),'Cover Page'!$D$35/1000000*'4 classification'!H60/'FX rate'!$C12,"")</f>
        <v/>
      </c>
      <c r="AO60" s="897" t="str">
        <f>IF(ISNUMBER(I60),'Cover Page'!$D$35/1000000*'4 classification'!I60/'FX rate'!$C12,"")</f>
        <v/>
      </c>
      <c r="AP60" s="896" t="str">
        <f>IF(ISNUMBER(J60),'Cover Page'!$D$35/1000000*'4 classification'!J60/'FX rate'!$C12,"")</f>
        <v/>
      </c>
      <c r="AQ60" s="668" t="str">
        <f>IF(ISNUMBER(K60),'Cover Page'!$D$35/1000000*'4 classification'!K60/'FX rate'!$C12,"")</f>
        <v/>
      </c>
      <c r="AR60" s="897" t="str">
        <f>IF(ISNUMBER(L60),'Cover Page'!$D$35/1000000*'4 classification'!L60/'FX rate'!$C12,"")</f>
        <v/>
      </c>
      <c r="AS60" s="896" t="str">
        <f>IF(ISNUMBER(M60),'Cover Page'!$D$35/1000000*'4 classification'!M60/'FX rate'!$C12,"")</f>
        <v/>
      </c>
      <c r="AT60" s="668" t="str">
        <f>IF(ISNUMBER(N60),'Cover Page'!$D$35/1000000*'4 classification'!N60/'FX rate'!$C12,"")</f>
        <v/>
      </c>
      <c r="AU60" s="897" t="str">
        <f>IF(ISNUMBER(O60),'Cover Page'!$D$35/1000000*'4 classification'!O60/'FX rate'!$C12,"")</f>
        <v/>
      </c>
      <c r="AV60" s="896" t="str">
        <f>IF(ISNUMBER(P60),'Cover Page'!$D$35/1000000*'4 classification'!P60/'FX rate'!$C12,"")</f>
        <v/>
      </c>
      <c r="AW60" s="668" t="str">
        <f>IF(ISNUMBER(Q60),'Cover Page'!$D$35/1000000*'4 classification'!Q60/'FX rate'!$C12,"")</f>
        <v/>
      </c>
      <c r="AX60" s="897" t="str">
        <f>IF(ISNUMBER(R60),'Cover Page'!$D$35/1000000*'4 classification'!R60/'FX rate'!$C12,"")</f>
        <v/>
      </c>
      <c r="AY60" s="896" t="str">
        <f>IF(ISNUMBER(S60),'Cover Page'!$D$35/1000000*'4 classification'!S60/'FX rate'!$C12,"")</f>
        <v/>
      </c>
      <c r="AZ60" s="896" t="str">
        <f>IF(ISNUMBER(T60),'Cover Page'!$D$35/1000000*'4 classification'!T60/'FX rate'!$C12,"")</f>
        <v/>
      </c>
      <c r="BA60" s="900" t="str">
        <f>IF(ISNUMBER(U60),'Cover Page'!$D$35/1000000*'4 classification'!U60/'FX rate'!$C12,"")</f>
        <v/>
      </c>
      <c r="BB60" s="894" t="str">
        <f>IF(ISNUMBER(V60),'Cover Page'!$D$35/1000000*'4 classification'!V60/'FX rate'!$C12,"")</f>
        <v/>
      </c>
      <c r="BC60" s="666" t="str">
        <f>IF(ISNUMBER(W60),'Cover Page'!$D$35/1000000*'4 classification'!W60/'FX rate'!$C12,"")</f>
        <v/>
      </c>
      <c r="BD60" s="900" t="str">
        <f>IF(ISNUMBER(X60),'Cover Page'!$D$35/1000000*'4 classification'!X60/'FX rate'!$C12,"")</f>
        <v/>
      </c>
      <c r="BE60" s="894" t="str">
        <f>IF(ISNUMBER(Y60),'Cover Page'!$D$35/1000000*'4 classification'!Y60/'FX rate'!$C12,"")</f>
        <v/>
      </c>
      <c r="BF60" s="666" t="str">
        <f>IF(ISNUMBER(Z60),'Cover Page'!$D$35/1000000*'4 classification'!Z60/'FX rate'!$C12,"")</f>
        <v/>
      </c>
      <c r="BG60" s="895" t="str">
        <f>IF(ISNUMBER(AA60),'Cover Page'!$D$35/1000000*'4 classification'!AA60/'FX rate'!$C12,"")</f>
        <v/>
      </c>
      <c r="BH60" s="894" t="str">
        <f>IF(ISNUMBER(AB60),'Cover Page'!$D$35/1000000*'4 classification'!AB60/'FX rate'!$C12,"")</f>
        <v/>
      </c>
      <c r="BI60" s="666" t="str">
        <f>IF(ISNUMBER(AC60),'Cover Page'!$D$35/1000000*'4 classification'!AC60/'FX rate'!$C12,"")</f>
        <v/>
      </c>
      <c r="BN60" s="655">
        <v>2007</v>
      </c>
      <c r="BO60" s="698" t="str">
        <f>IF(ISNUMBER(C60),'Cover Page'!$D$35/1000000*C60/'FX rate'!$C$25,"")</f>
        <v/>
      </c>
      <c r="BP60" s="888" t="str">
        <f>IF(ISNUMBER(D60),'Cover Page'!$D$35/1000000*D60/'FX rate'!$C$25,"")</f>
        <v/>
      </c>
      <c r="BQ60" s="699" t="str">
        <f>IF(ISNUMBER(E60),'Cover Page'!$D$35/1000000*E60/'FX rate'!$C$25,"")</f>
        <v/>
      </c>
      <c r="BR60" s="889" t="str">
        <f>IF(ISNUMBER(F60),'Cover Page'!$D$35/1000000*F60/'FX rate'!$C$25,"")</f>
        <v/>
      </c>
      <c r="BS60" s="888" t="str">
        <f>IF(ISNUMBER(G60),'Cover Page'!$D$35/1000000*G60/'FX rate'!$C$25,"")</f>
        <v/>
      </c>
      <c r="BT60" s="699" t="str">
        <f>IF(ISNUMBER(H60),'Cover Page'!$D$35/1000000*H60/'FX rate'!$C$25,"")</f>
        <v/>
      </c>
      <c r="BU60" s="889" t="str">
        <f>IF(ISNUMBER(I60),'Cover Page'!$D$35/1000000*I60/'FX rate'!$C$25,"")</f>
        <v/>
      </c>
      <c r="BV60" s="888" t="str">
        <f>IF(ISNUMBER(J60),'Cover Page'!$D$35/1000000*J60/'FX rate'!$C$25,"")</f>
        <v/>
      </c>
      <c r="BW60" s="699" t="str">
        <f>IF(ISNUMBER(K60),'Cover Page'!$D$35/1000000*K60/'FX rate'!$C$25,"")</f>
        <v/>
      </c>
      <c r="BX60" s="889" t="str">
        <f>IF(ISNUMBER(L60),'Cover Page'!$D$35/1000000*L60/'FX rate'!$C$25,"")</f>
        <v/>
      </c>
      <c r="BY60" s="888" t="str">
        <f>IF(ISNUMBER(M60),'Cover Page'!$D$35/1000000*M60/'FX rate'!$C$25,"")</f>
        <v/>
      </c>
      <c r="BZ60" s="699" t="str">
        <f>IF(ISNUMBER(N60),'Cover Page'!$D$35/1000000*N60/'FX rate'!$C$25,"")</f>
        <v/>
      </c>
      <c r="CA60" s="889" t="str">
        <f>IF(ISNUMBER(O60),'Cover Page'!$D$35/1000000*O60/'FX rate'!$C$25,"")</f>
        <v/>
      </c>
      <c r="CB60" s="888" t="str">
        <f>IF(ISNUMBER(P60),'Cover Page'!$D$35/1000000*P60/'FX rate'!$C$25,"")</f>
        <v/>
      </c>
      <c r="CC60" s="699" t="str">
        <f>IF(ISNUMBER(Q60),'Cover Page'!$D$35/1000000*Q60/'FX rate'!$C$25,"")</f>
        <v/>
      </c>
      <c r="CD60" s="889" t="str">
        <f>IF(ISNUMBER(R60),'Cover Page'!$D$35/1000000*R60/'FX rate'!$C$25,"")</f>
        <v/>
      </c>
      <c r="CE60" s="888" t="str">
        <f>IF(ISNUMBER(S60),'Cover Page'!$D$35/1000000*S60/'FX rate'!$C$25,"")</f>
        <v/>
      </c>
      <c r="CF60" s="699" t="str">
        <f>IF(ISNUMBER(T60),'Cover Page'!$D$35/1000000*T60/'FX rate'!$C$25,"")</f>
        <v/>
      </c>
      <c r="CG60" s="889" t="str">
        <f>IF(ISNUMBER(U60),'Cover Page'!$D$35/1000000*U60/'FX rate'!$C$25,"")</f>
        <v/>
      </c>
      <c r="CH60" s="888" t="str">
        <f>IF(ISNUMBER(V60),'Cover Page'!$D$35/1000000*V60/'FX rate'!$C$25,"")</f>
        <v/>
      </c>
      <c r="CI60" s="699" t="str">
        <f>IF(ISNUMBER(W60),'Cover Page'!$D$35/1000000*W60/'FX rate'!$C$25,"")</f>
        <v/>
      </c>
      <c r="CJ60" s="889" t="str">
        <f>IF(ISNUMBER(X60),'Cover Page'!$D$35/1000000*X60/'FX rate'!$C$25,"")</f>
        <v/>
      </c>
      <c r="CK60" s="888" t="str">
        <f>IF(ISNUMBER(Y60),'Cover Page'!$D$35/1000000*Y60/'FX rate'!$C$25,"")</f>
        <v/>
      </c>
      <c r="CL60" s="699" t="str">
        <f>IF(ISNUMBER(Z60),'Cover Page'!$D$35/1000000*Z60/'FX rate'!$C$25,"")</f>
        <v/>
      </c>
      <c r="CM60" s="889" t="str">
        <f>IF(ISNUMBER(AA60),'Cover Page'!$D$35/1000000*AA60/'FX rate'!$C$25,"")</f>
        <v/>
      </c>
      <c r="CN60" s="888" t="str">
        <f>IF(ISNUMBER(AB60),'Cover Page'!$D$35/1000000*AB60/'FX rate'!$C$25,"")</f>
        <v/>
      </c>
      <c r="CO60" s="699" t="str">
        <f>IF(ISNUMBER(AC60),'Cover Page'!$D$35/1000000*AC60/'FX rate'!$C$25,"")</f>
        <v/>
      </c>
      <c r="CP60" s="590"/>
      <c r="CQ60" s="590"/>
      <c r="CR60" s="590"/>
      <c r="CS60" s="590"/>
    </row>
    <row r="61" spans="1:97" s="2" customFormat="1" ht="14.25" x14ac:dyDescent="0.2">
      <c r="A61" s="6"/>
      <c r="B61" s="76">
        <v>2008</v>
      </c>
      <c r="C61" s="173"/>
      <c r="D61" s="116"/>
      <c r="E61" s="115"/>
      <c r="F61" s="169"/>
      <c r="G61" s="116"/>
      <c r="H61" s="115"/>
      <c r="I61" s="169"/>
      <c r="J61" s="116"/>
      <c r="K61" s="115"/>
      <c r="L61" s="169"/>
      <c r="M61" s="116"/>
      <c r="N61" s="115"/>
      <c r="O61" s="169"/>
      <c r="P61" s="116"/>
      <c r="Q61" s="115"/>
      <c r="R61" s="169"/>
      <c r="S61" s="116"/>
      <c r="T61" s="115"/>
      <c r="U61" s="169"/>
      <c r="V61" s="116"/>
      <c r="W61" s="115"/>
      <c r="X61" s="169"/>
      <c r="Y61" s="116"/>
      <c r="Z61" s="116"/>
      <c r="AA61" s="315" t="str">
        <f t="shared" si="3"/>
        <v/>
      </c>
      <c r="AB61" s="317" t="str">
        <f t="shared" si="4"/>
        <v/>
      </c>
      <c r="AC61" s="302" t="str">
        <f t="shared" si="5"/>
        <v/>
      </c>
      <c r="AH61" s="583">
        <v>2008</v>
      </c>
      <c r="AI61" s="667" t="str">
        <f>IF(ISNUMBER(C61),'Cover Page'!$D$35/1000000*'4 classification'!C61/'FX rate'!$C13,"")</f>
        <v/>
      </c>
      <c r="AJ61" s="896" t="str">
        <f>IF(ISNUMBER(D61),'Cover Page'!$D$35/1000000*'4 classification'!D61/'FX rate'!$C13,"")</f>
        <v/>
      </c>
      <c r="AK61" s="668" t="str">
        <f>IF(ISNUMBER(E61),'Cover Page'!$D$35/1000000*'4 classification'!E61/'FX rate'!$C13,"")</f>
        <v/>
      </c>
      <c r="AL61" s="897" t="str">
        <f>IF(ISNUMBER(F61),'Cover Page'!$D$35/1000000*'4 classification'!F61/'FX rate'!$C13,"")</f>
        <v/>
      </c>
      <c r="AM61" s="896" t="str">
        <f>IF(ISNUMBER(G61),'Cover Page'!$D$35/1000000*'4 classification'!G61/'FX rate'!$C13,"")</f>
        <v/>
      </c>
      <c r="AN61" s="668" t="str">
        <f>IF(ISNUMBER(H61),'Cover Page'!$D$35/1000000*'4 classification'!H61/'FX rate'!$C13,"")</f>
        <v/>
      </c>
      <c r="AO61" s="897" t="str">
        <f>IF(ISNUMBER(I61),'Cover Page'!$D$35/1000000*'4 classification'!I61/'FX rate'!$C13,"")</f>
        <v/>
      </c>
      <c r="AP61" s="896" t="str">
        <f>IF(ISNUMBER(J61),'Cover Page'!$D$35/1000000*'4 classification'!J61/'FX rate'!$C13,"")</f>
        <v/>
      </c>
      <c r="AQ61" s="668" t="str">
        <f>IF(ISNUMBER(K61),'Cover Page'!$D$35/1000000*'4 classification'!K61/'FX rate'!$C13,"")</f>
        <v/>
      </c>
      <c r="AR61" s="897" t="str">
        <f>IF(ISNUMBER(L61),'Cover Page'!$D$35/1000000*'4 classification'!L61/'FX rate'!$C13,"")</f>
        <v/>
      </c>
      <c r="AS61" s="896" t="str">
        <f>IF(ISNUMBER(M61),'Cover Page'!$D$35/1000000*'4 classification'!M61/'FX rate'!$C13,"")</f>
        <v/>
      </c>
      <c r="AT61" s="668" t="str">
        <f>IF(ISNUMBER(N61),'Cover Page'!$D$35/1000000*'4 classification'!N61/'FX rate'!$C13,"")</f>
        <v/>
      </c>
      <c r="AU61" s="897" t="str">
        <f>IF(ISNUMBER(O61),'Cover Page'!$D$35/1000000*'4 classification'!O61/'FX rate'!$C13,"")</f>
        <v/>
      </c>
      <c r="AV61" s="896" t="str">
        <f>IF(ISNUMBER(P61),'Cover Page'!$D$35/1000000*'4 classification'!P61/'FX rate'!$C13,"")</f>
        <v/>
      </c>
      <c r="AW61" s="668" t="str">
        <f>IF(ISNUMBER(Q61),'Cover Page'!$D$35/1000000*'4 classification'!Q61/'FX rate'!$C13,"")</f>
        <v/>
      </c>
      <c r="AX61" s="897" t="str">
        <f>IF(ISNUMBER(R61),'Cover Page'!$D$35/1000000*'4 classification'!R61/'FX rate'!$C13,"")</f>
        <v/>
      </c>
      <c r="AY61" s="896" t="str">
        <f>IF(ISNUMBER(S61),'Cover Page'!$D$35/1000000*'4 classification'!S61/'FX rate'!$C13,"")</f>
        <v/>
      </c>
      <c r="AZ61" s="896" t="str">
        <f>IF(ISNUMBER(T61),'Cover Page'!$D$35/1000000*'4 classification'!T61/'FX rate'!$C13,"")</f>
        <v/>
      </c>
      <c r="BA61" s="900" t="str">
        <f>IF(ISNUMBER(U61),'Cover Page'!$D$35/1000000*'4 classification'!U61/'FX rate'!$C13,"")</f>
        <v/>
      </c>
      <c r="BB61" s="894" t="str">
        <f>IF(ISNUMBER(V61),'Cover Page'!$D$35/1000000*'4 classification'!V61/'FX rate'!$C13,"")</f>
        <v/>
      </c>
      <c r="BC61" s="666" t="str">
        <f>IF(ISNUMBER(W61),'Cover Page'!$D$35/1000000*'4 classification'!W61/'FX rate'!$C13,"")</f>
        <v/>
      </c>
      <c r="BD61" s="900" t="str">
        <f>IF(ISNUMBER(X61),'Cover Page'!$D$35/1000000*'4 classification'!X61/'FX rate'!$C13,"")</f>
        <v/>
      </c>
      <c r="BE61" s="894" t="str">
        <f>IF(ISNUMBER(Y61),'Cover Page'!$D$35/1000000*'4 classification'!Y61/'FX rate'!$C13,"")</f>
        <v/>
      </c>
      <c r="BF61" s="666" t="str">
        <f>IF(ISNUMBER(Z61),'Cover Page'!$D$35/1000000*'4 classification'!Z61/'FX rate'!$C13,"")</f>
        <v/>
      </c>
      <c r="BG61" s="895" t="str">
        <f>IF(ISNUMBER(AA61),'Cover Page'!$D$35/1000000*'4 classification'!AA61/'FX rate'!$C13,"")</f>
        <v/>
      </c>
      <c r="BH61" s="894" t="str">
        <f>IF(ISNUMBER(AB61),'Cover Page'!$D$35/1000000*'4 classification'!AB61/'FX rate'!$C13,"")</f>
        <v/>
      </c>
      <c r="BI61" s="666" t="str">
        <f>IF(ISNUMBER(AC61),'Cover Page'!$D$35/1000000*'4 classification'!AC61/'FX rate'!$C13,"")</f>
        <v/>
      </c>
      <c r="BN61" s="655">
        <v>2008</v>
      </c>
      <c r="BO61" s="698" t="str">
        <f>IF(ISNUMBER(C61),'Cover Page'!$D$35/1000000*C61/'FX rate'!$C$25,"")</f>
        <v/>
      </c>
      <c r="BP61" s="888" t="str">
        <f>IF(ISNUMBER(D61),'Cover Page'!$D$35/1000000*D61/'FX rate'!$C$25,"")</f>
        <v/>
      </c>
      <c r="BQ61" s="699" t="str">
        <f>IF(ISNUMBER(E61),'Cover Page'!$D$35/1000000*E61/'FX rate'!$C$25,"")</f>
        <v/>
      </c>
      <c r="BR61" s="889" t="str">
        <f>IF(ISNUMBER(F61),'Cover Page'!$D$35/1000000*F61/'FX rate'!$C$25,"")</f>
        <v/>
      </c>
      <c r="BS61" s="888" t="str">
        <f>IF(ISNUMBER(G61),'Cover Page'!$D$35/1000000*G61/'FX rate'!$C$25,"")</f>
        <v/>
      </c>
      <c r="BT61" s="699" t="str">
        <f>IF(ISNUMBER(H61),'Cover Page'!$D$35/1000000*H61/'FX rate'!$C$25,"")</f>
        <v/>
      </c>
      <c r="BU61" s="889" t="str">
        <f>IF(ISNUMBER(I61),'Cover Page'!$D$35/1000000*I61/'FX rate'!$C$25,"")</f>
        <v/>
      </c>
      <c r="BV61" s="888" t="str">
        <f>IF(ISNUMBER(J61),'Cover Page'!$D$35/1000000*J61/'FX rate'!$C$25,"")</f>
        <v/>
      </c>
      <c r="BW61" s="699" t="str">
        <f>IF(ISNUMBER(K61),'Cover Page'!$D$35/1000000*K61/'FX rate'!$C$25,"")</f>
        <v/>
      </c>
      <c r="BX61" s="889" t="str">
        <f>IF(ISNUMBER(L61),'Cover Page'!$D$35/1000000*L61/'FX rate'!$C$25,"")</f>
        <v/>
      </c>
      <c r="BY61" s="888" t="str">
        <f>IF(ISNUMBER(M61),'Cover Page'!$D$35/1000000*M61/'FX rate'!$C$25,"")</f>
        <v/>
      </c>
      <c r="BZ61" s="699" t="str">
        <f>IF(ISNUMBER(N61),'Cover Page'!$D$35/1000000*N61/'FX rate'!$C$25,"")</f>
        <v/>
      </c>
      <c r="CA61" s="889" t="str">
        <f>IF(ISNUMBER(O61),'Cover Page'!$D$35/1000000*O61/'FX rate'!$C$25,"")</f>
        <v/>
      </c>
      <c r="CB61" s="888" t="str">
        <f>IF(ISNUMBER(P61),'Cover Page'!$D$35/1000000*P61/'FX rate'!$C$25,"")</f>
        <v/>
      </c>
      <c r="CC61" s="699" t="str">
        <f>IF(ISNUMBER(Q61),'Cover Page'!$D$35/1000000*Q61/'FX rate'!$C$25,"")</f>
        <v/>
      </c>
      <c r="CD61" s="889" t="str">
        <f>IF(ISNUMBER(R61),'Cover Page'!$D$35/1000000*R61/'FX rate'!$C$25,"")</f>
        <v/>
      </c>
      <c r="CE61" s="888" t="str">
        <f>IF(ISNUMBER(S61),'Cover Page'!$D$35/1000000*S61/'FX rate'!$C$25,"")</f>
        <v/>
      </c>
      <c r="CF61" s="699" t="str">
        <f>IF(ISNUMBER(T61),'Cover Page'!$D$35/1000000*T61/'FX rate'!$C$25,"")</f>
        <v/>
      </c>
      <c r="CG61" s="889" t="str">
        <f>IF(ISNUMBER(U61),'Cover Page'!$D$35/1000000*U61/'FX rate'!$C$25,"")</f>
        <v/>
      </c>
      <c r="CH61" s="888" t="str">
        <f>IF(ISNUMBER(V61),'Cover Page'!$D$35/1000000*V61/'FX rate'!$C$25,"")</f>
        <v/>
      </c>
      <c r="CI61" s="699" t="str">
        <f>IF(ISNUMBER(W61),'Cover Page'!$D$35/1000000*W61/'FX rate'!$C$25,"")</f>
        <v/>
      </c>
      <c r="CJ61" s="889" t="str">
        <f>IF(ISNUMBER(X61),'Cover Page'!$D$35/1000000*X61/'FX rate'!$C$25,"")</f>
        <v/>
      </c>
      <c r="CK61" s="888" t="str">
        <f>IF(ISNUMBER(Y61),'Cover Page'!$D$35/1000000*Y61/'FX rate'!$C$25,"")</f>
        <v/>
      </c>
      <c r="CL61" s="699" t="str">
        <f>IF(ISNUMBER(Z61),'Cover Page'!$D$35/1000000*Z61/'FX rate'!$C$25,"")</f>
        <v/>
      </c>
      <c r="CM61" s="889" t="str">
        <f>IF(ISNUMBER(AA61),'Cover Page'!$D$35/1000000*AA61/'FX rate'!$C$25,"")</f>
        <v/>
      </c>
      <c r="CN61" s="888" t="str">
        <f>IF(ISNUMBER(AB61),'Cover Page'!$D$35/1000000*AB61/'FX rate'!$C$25,"")</f>
        <v/>
      </c>
      <c r="CO61" s="699" t="str">
        <f>IF(ISNUMBER(AC61),'Cover Page'!$D$35/1000000*AC61/'FX rate'!$C$25,"")</f>
        <v/>
      </c>
      <c r="CP61" s="590"/>
      <c r="CQ61" s="590"/>
      <c r="CR61" s="590"/>
      <c r="CS61" s="590"/>
    </row>
    <row r="62" spans="1:97" s="2" customFormat="1" ht="14.25" x14ac:dyDescent="0.2">
      <c r="A62" s="6"/>
      <c r="B62" s="76">
        <v>2009</v>
      </c>
      <c r="C62" s="173"/>
      <c r="D62" s="116"/>
      <c r="E62" s="115"/>
      <c r="F62" s="169"/>
      <c r="G62" s="116"/>
      <c r="H62" s="115"/>
      <c r="I62" s="169"/>
      <c r="J62" s="116"/>
      <c r="K62" s="115"/>
      <c r="L62" s="169"/>
      <c r="M62" s="116"/>
      <c r="N62" s="115"/>
      <c r="O62" s="169"/>
      <c r="P62" s="116"/>
      <c r="Q62" s="115"/>
      <c r="R62" s="169"/>
      <c r="S62" s="116"/>
      <c r="T62" s="115"/>
      <c r="U62" s="169"/>
      <c r="V62" s="116"/>
      <c r="W62" s="115"/>
      <c r="X62" s="169"/>
      <c r="Y62" s="116"/>
      <c r="Z62" s="116"/>
      <c r="AA62" s="315" t="str">
        <f t="shared" si="3"/>
        <v/>
      </c>
      <c r="AB62" s="317" t="str">
        <f t="shared" si="4"/>
        <v/>
      </c>
      <c r="AC62" s="302" t="str">
        <f t="shared" si="5"/>
        <v/>
      </c>
      <c r="AH62" s="583">
        <v>2009</v>
      </c>
      <c r="AI62" s="667" t="str">
        <f>IF(ISNUMBER(C62),'Cover Page'!$D$35/1000000*'4 classification'!C62/'FX rate'!$C14,"")</f>
        <v/>
      </c>
      <c r="AJ62" s="896" t="str">
        <f>IF(ISNUMBER(D62),'Cover Page'!$D$35/1000000*'4 classification'!D62/'FX rate'!$C14,"")</f>
        <v/>
      </c>
      <c r="AK62" s="668" t="str">
        <f>IF(ISNUMBER(E62),'Cover Page'!$D$35/1000000*'4 classification'!E62/'FX rate'!$C14,"")</f>
        <v/>
      </c>
      <c r="AL62" s="897" t="str">
        <f>IF(ISNUMBER(F62),'Cover Page'!$D$35/1000000*'4 classification'!F62/'FX rate'!$C14,"")</f>
        <v/>
      </c>
      <c r="AM62" s="896" t="str">
        <f>IF(ISNUMBER(G62),'Cover Page'!$D$35/1000000*'4 classification'!G62/'FX rate'!$C14,"")</f>
        <v/>
      </c>
      <c r="AN62" s="668" t="str">
        <f>IF(ISNUMBER(H62),'Cover Page'!$D$35/1000000*'4 classification'!H62/'FX rate'!$C14,"")</f>
        <v/>
      </c>
      <c r="AO62" s="897" t="str">
        <f>IF(ISNUMBER(I62),'Cover Page'!$D$35/1000000*'4 classification'!I62/'FX rate'!$C14,"")</f>
        <v/>
      </c>
      <c r="AP62" s="896" t="str">
        <f>IF(ISNUMBER(J62),'Cover Page'!$D$35/1000000*'4 classification'!J62/'FX rate'!$C14,"")</f>
        <v/>
      </c>
      <c r="AQ62" s="668" t="str">
        <f>IF(ISNUMBER(K62),'Cover Page'!$D$35/1000000*'4 classification'!K62/'FX rate'!$C14,"")</f>
        <v/>
      </c>
      <c r="AR62" s="897" t="str">
        <f>IF(ISNUMBER(L62),'Cover Page'!$D$35/1000000*'4 classification'!L62/'FX rate'!$C14,"")</f>
        <v/>
      </c>
      <c r="AS62" s="896" t="str">
        <f>IF(ISNUMBER(M62),'Cover Page'!$D$35/1000000*'4 classification'!M62/'FX rate'!$C14,"")</f>
        <v/>
      </c>
      <c r="AT62" s="668" t="str">
        <f>IF(ISNUMBER(N62),'Cover Page'!$D$35/1000000*'4 classification'!N62/'FX rate'!$C14,"")</f>
        <v/>
      </c>
      <c r="AU62" s="897" t="str">
        <f>IF(ISNUMBER(O62),'Cover Page'!$D$35/1000000*'4 classification'!O62/'FX rate'!$C14,"")</f>
        <v/>
      </c>
      <c r="AV62" s="896" t="str">
        <f>IF(ISNUMBER(P62),'Cover Page'!$D$35/1000000*'4 classification'!P62/'FX rate'!$C14,"")</f>
        <v/>
      </c>
      <c r="AW62" s="668" t="str">
        <f>IF(ISNUMBER(Q62),'Cover Page'!$D$35/1000000*'4 classification'!Q62/'FX rate'!$C14,"")</f>
        <v/>
      </c>
      <c r="AX62" s="897" t="str">
        <f>IF(ISNUMBER(R62),'Cover Page'!$D$35/1000000*'4 classification'!R62/'FX rate'!$C14,"")</f>
        <v/>
      </c>
      <c r="AY62" s="896" t="str">
        <f>IF(ISNUMBER(S62),'Cover Page'!$D$35/1000000*'4 classification'!S62/'FX rate'!$C14,"")</f>
        <v/>
      </c>
      <c r="AZ62" s="896" t="str">
        <f>IF(ISNUMBER(T62),'Cover Page'!$D$35/1000000*'4 classification'!T62/'FX rate'!$C14,"")</f>
        <v/>
      </c>
      <c r="BA62" s="900" t="str">
        <f>IF(ISNUMBER(U62),'Cover Page'!$D$35/1000000*'4 classification'!U62/'FX rate'!$C14,"")</f>
        <v/>
      </c>
      <c r="BB62" s="894" t="str">
        <f>IF(ISNUMBER(V62),'Cover Page'!$D$35/1000000*'4 classification'!V62/'FX rate'!$C14,"")</f>
        <v/>
      </c>
      <c r="BC62" s="666" t="str">
        <f>IF(ISNUMBER(W62),'Cover Page'!$D$35/1000000*'4 classification'!W62/'FX rate'!$C14,"")</f>
        <v/>
      </c>
      <c r="BD62" s="900" t="str">
        <f>IF(ISNUMBER(X62),'Cover Page'!$D$35/1000000*'4 classification'!X62/'FX rate'!$C14,"")</f>
        <v/>
      </c>
      <c r="BE62" s="894" t="str">
        <f>IF(ISNUMBER(Y62),'Cover Page'!$D$35/1000000*'4 classification'!Y62/'FX rate'!$C14,"")</f>
        <v/>
      </c>
      <c r="BF62" s="666" t="str">
        <f>IF(ISNUMBER(Z62),'Cover Page'!$D$35/1000000*'4 classification'!Z62/'FX rate'!$C14,"")</f>
        <v/>
      </c>
      <c r="BG62" s="895" t="str">
        <f>IF(ISNUMBER(AA62),'Cover Page'!$D$35/1000000*'4 classification'!AA62/'FX rate'!$C14,"")</f>
        <v/>
      </c>
      <c r="BH62" s="894" t="str">
        <f>IF(ISNUMBER(AB62),'Cover Page'!$D$35/1000000*'4 classification'!AB62/'FX rate'!$C14,"")</f>
        <v/>
      </c>
      <c r="BI62" s="666" t="str">
        <f>IF(ISNUMBER(AC62),'Cover Page'!$D$35/1000000*'4 classification'!AC62/'FX rate'!$C14,"")</f>
        <v/>
      </c>
      <c r="BN62" s="655">
        <v>2009</v>
      </c>
      <c r="BO62" s="698" t="str">
        <f>IF(ISNUMBER(C62),'Cover Page'!$D$35/1000000*C62/'FX rate'!$C$25,"")</f>
        <v/>
      </c>
      <c r="BP62" s="888" t="str">
        <f>IF(ISNUMBER(D62),'Cover Page'!$D$35/1000000*D62/'FX rate'!$C$25,"")</f>
        <v/>
      </c>
      <c r="BQ62" s="699" t="str">
        <f>IF(ISNUMBER(E62),'Cover Page'!$D$35/1000000*E62/'FX rate'!$C$25,"")</f>
        <v/>
      </c>
      <c r="BR62" s="889" t="str">
        <f>IF(ISNUMBER(F62),'Cover Page'!$D$35/1000000*F62/'FX rate'!$C$25,"")</f>
        <v/>
      </c>
      <c r="BS62" s="888" t="str">
        <f>IF(ISNUMBER(G62),'Cover Page'!$D$35/1000000*G62/'FX rate'!$C$25,"")</f>
        <v/>
      </c>
      <c r="BT62" s="699" t="str">
        <f>IF(ISNUMBER(H62),'Cover Page'!$D$35/1000000*H62/'FX rate'!$C$25,"")</f>
        <v/>
      </c>
      <c r="BU62" s="889" t="str">
        <f>IF(ISNUMBER(I62),'Cover Page'!$D$35/1000000*I62/'FX rate'!$C$25,"")</f>
        <v/>
      </c>
      <c r="BV62" s="888" t="str">
        <f>IF(ISNUMBER(J62),'Cover Page'!$D$35/1000000*J62/'FX rate'!$C$25,"")</f>
        <v/>
      </c>
      <c r="BW62" s="699" t="str">
        <f>IF(ISNUMBER(K62),'Cover Page'!$D$35/1000000*K62/'FX rate'!$C$25,"")</f>
        <v/>
      </c>
      <c r="BX62" s="889" t="str">
        <f>IF(ISNUMBER(L62),'Cover Page'!$D$35/1000000*L62/'FX rate'!$C$25,"")</f>
        <v/>
      </c>
      <c r="BY62" s="888" t="str">
        <f>IF(ISNUMBER(M62),'Cover Page'!$D$35/1000000*M62/'FX rate'!$C$25,"")</f>
        <v/>
      </c>
      <c r="BZ62" s="699" t="str">
        <f>IF(ISNUMBER(N62),'Cover Page'!$D$35/1000000*N62/'FX rate'!$C$25,"")</f>
        <v/>
      </c>
      <c r="CA62" s="889" t="str">
        <f>IF(ISNUMBER(O62),'Cover Page'!$D$35/1000000*O62/'FX rate'!$C$25,"")</f>
        <v/>
      </c>
      <c r="CB62" s="888" t="str">
        <f>IF(ISNUMBER(P62),'Cover Page'!$D$35/1000000*P62/'FX rate'!$C$25,"")</f>
        <v/>
      </c>
      <c r="CC62" s="699" t="str">
        <f>IF(ISNUMBER(Q62),'Cover Page'!$D$35/1000000*Q62/'FX rate'!$C$25,"")</f>
        <v/>
      </c>
      <c r="CD62" s="889" t="str">
        <f>IF(ISNUMBER(R62),'Cover Page'!$D$35/1000000*R62/'FX rate'!$C$25,"")</f>
        <v/>
      </c>
      <c r="CE62" s="888" t="str">
        <f>IF(ISNUMBER(S62),'Cover Page'!$D$35/1000000*S62/'FX rate'!$C$25,"")</f>
        <v/>
      </c>
      <c r="CF62" s="699" t="str">
        <f>IF(ISNUMBER(T62),'Cover Page'!$D$35/1000000*T62/'FX rate'!$C$25,"")</f>
        <v/>
      </c>
      <c r="CG62" s="889" t="str">
        <f>IF(ISNUMBER(U62),'Cover Page'!$D$35/1000000*U62/'FX rate'!$C$25,"")</f>
        <v/>
      </c>
      <c r="CH62" s="888" t="str">
        <f>IF(ISNUMBER(V62),'Cover Page'!$D$35/1000000*V62/'FX rate'!$C$25,"")</f>
        <v/>
      </c>
      <c r="CI62" s="699" t="str">
        <f>IF(ISNUMBER(W62),'Cover Page'!$D$35/1000000*W62/'FX rate'!$C$25,"")</f>
        <v/>
      </c>
      <c r="CJ62" s="889" t="str">
        <f>IF(ISNUMBER(X62),'Cover Page'!$D$35/1000000*X62/'FX rate'!$C$25,"")</f>
        <v/>
      </c>
      <c r="CK62" s="888" t="str">
        <f>IF(ISNUMBER(Y62),'Cover Page'!$D$35/1000000*Y62/'FX rate'!$C$25,"")</f>
        <v/>
      </c>
      <c r="CL62" s="699" t="str">
        <f>IF(ISNUMBER(Z62),'Cover Page'!$D$35/1000000*Z62/'FX rate'!$C$25,"")</f>
        <v/>
      </c>
      <c r="CM62" s="889" t="str">
        <f>IF(ISNUMBER(AA62),'Cover Page'!$D$35/1000000*AA62/'FX rate'!$C$25,"")</f>
        <v/>
      </c>
      <c r="CN62" s="888" t="str">
        <f>IF(ISNUMBER(AB62),'Cover Page'!$D$35/1000000*AB62/'FX rate'!$C$25,"")</f>
        <v/>
      </c>
      <c r="CO62" s="699" t="str">
        <f>IF(ISNUMBER(AC62),'Cover Page'!$D$35/1000000*AC62/'FX rate'!$C$25,"")</f>
        <v/>
      </c>
      <c r="CP62" s="590"/>
      <c r="CQ62" s="590"/>
      <c r="CR62" s="590"/>
      <c r="CS62" s="590"/>
    </row>
    <row r="63" spans="1:97" s="2" customFormat="1" ht="14.25" x14ac:dyDescent="0.2">
      <c r="A63" s="6"/>
      <c r="B63" s="76">
        <v>2010</v>
      </c>
      <c r="C63" s="173"/>
      <c r="D63" s="116"/>
      <c r="E63" s="115"/>
      <c r="F63" s="169"/>
      <c r="G63" s="116"/>
      <c r="H63" s="115"/>
      <c r="I63" s="169"/>
      <c r="J63" s="116"/>
      <c r="K63" s="115"/>
      <c r="L63" s="169"/>
      <c r="M63" s="116"/>
      <c r="N63" s="115"/>
      <c r="O63" s="169"/>
      <c r="P63" s="116"/>
      <c r="Q63" s="115"/>
      <c r="R63" s="169"/>
      <c r="S63" s="116"/>
      <c r="T63" s="115"/>
      <c r="U63" s="169"/>
      <c r="V63" s="116"/>
      <c r="W63" s="115"/>
      <c r="X63" s="169"/>
      <c r="Y63" s="116"/>
      <c r="Z63" s="116"/>
      <c r="AA63" s="315" t="str">
        <f t="shared" si="3"/>
        <v/>
      </c>
      <c r="AB63" s="317" t="str">
        <f t="shared" si="4"/>
        <v/>
      </c>
      <c r="AC63" s="302" t="str">
        <f t="shared" si="5"/>
        <v/>
      </c>
      <c r="AH63" s="583">
        <v>2010</v>
      </c>
      <c r="AI63" s="667" t="str">
        <f>IF(ISNUMBER(C63),'Cover Page'!$D$35/1000000*'4 classification'!C63/'FX rate'!$C15,"")</f>
        <v/>
      </c>
      <c r="AJ63" s="896" t="str">
        <f>IF(ISNUMBER(D63),'Cover Page'!$D$35/1000000*'4 classification'!D63/'FX rate'!$C15,"")</f>
        <v/>
      </c>
      <c r="AK63" s="668" t="str">
        <f>IF(ISNUMBER(E63),'Cover Page'!$D$35/1000000*'4 classification'!E63/'FX rate'!$C15,"")</f>
        <v/>
      </c>
      <c r="AL63" s="897" t="str">
        <f>IF(ISNUMBER(F63),'Cover Page'!$D$35/1000000*'4 classification'!F63/'FX rate'!$C15,"")</f>
        <v/>
      </c>
      <c r="AM63" s="896" t="str">
        <f>IF(ISNUMBER(G63),'Cover Page'!$D$35/1000000*'4 classification'!G63/'FX rate'!$C15,"")</f>
        <v/>
      </c>
      <c r="AN63" s="668" t="str">
        <f>IF(ISNUMBER(H63),'Cover Page'!$D$35/1000000*'4 classification'!H63/'FX rate'!$C15,"")</f>
        <v/>
      </c>
      <c r="AO63" s="897" t="str">
        <f>IF(ISNUMBER(I63),'Cover Page'!$D$35/1000000*'4 classification'!I63/'FX rate'!$C15,"")</f>
        <v/>
      </c>
      <c r="AP63" s="896" t="str">
        <f>IF(ISNUMBER(J63),'Cover Page'!$D$35/1000000*'4 classification'!J63/'FX rate'!$C15,"")</f>
        <v/>
      </c>
      <c r="AQ63" s="668" t="str">
        <f>IF(ISNUMBER(K63),'Cover Page'!$D$35/1000000*'4 classification'!K63/'FX rate'!$C15,"")</f>
        <v/>
      </c>
      <c r="AR63" s="897" t="str">
        <f>IF(ISNUMBER(L63),'Cover Page'!$D$35/1000000*'4 classification'!L63/'FX rate'!$C15,"")</f>
        <v/>
      </c>
      <c r="AS63" s="896" t="str">
        <f>IF(ISNUMBER(M63),'Cover Page'!$D$35/1000000*'4 classification'!M63/'FX rate'!$C15,"")</f>
        <v/>
      </c>
      <c r="AT63" s="668" t="str">
        <f>IF(ISNUMBER(N63),'Cover Page'!$D$35/1000000*'4 classification'!N63/'FX rate'!$C15,"")</f>
        <v/>
      </c>
      <c r="AU63" s="897" t="str">
        <f>IF(ISNUMBER(O63),'Cover Page'!$D$35/1000000*'4 classification'!O63/'FX rate'!$C15,"")</f>
        <v/>
      </c>
      <c r="AV63" s="896" t="str">
        <f>IF(ISNUMBER(P63),'Cover Page'!$D$35/1000000*'4 classification'!P63/'FX rate'!$C15,"")</f>
        <v/>
      </c>
      <c r="AW63" s="668" t="str">
        <f>IF(ISNUMBER(Q63),'Cover Page'!$D$35/1000000*'4 classification'!Q63/'FX rate'!$C15,"")</f>
        <v/>
      </c>
      <c r="AX63" s="897" t="str">
        <f>IF(ISNUMBER(R63),'Cover Page'!$D$35/1000000*'4 classification'!R63/'FX rate'!$C15,"")</f>
        <v/>
      </c>
      <c r="AY63" s="896" t="str">
        <f>IF(ISNUMBER(S63),'Cover Page'!$D$35/1000000*'4 classification'!S63/'FX rate'!$C15,"")</f>
        <v/>
      </c>
      <c r="AZ63" s="896" t="str">
        <f>IF(ISNUMBER(T63),'Cover Page'!$D$35/1000000*'4 classification'!T63/'FX rate'!$C15,"")</f>
        <v/>
      </c>
      <c r="BA63" s="900" t="str">
        <f>IF(ISNUMBER(U63),'Cover Page'!$D$35/1000000*'4 classification'!U63/'FX rate'!$C15,"")</f>
        <v/>
      </c>
      <c r="BB63" s="894" t="str">
        <f>IF(ISNUMBER(V63),'Cover Page'!$D$35/1000000*'4 classification'!V63/'FX rate'!$C15,"")</f>
        <v/>
      </c>
      <c r="BC63" s="666" t="str">
        <f>IF(ISNUMBER(W63),'Cover Page'!$D$35/1000000*'4 classification'!W63/'FX rate'!$C15,"")</f>
        <v/>
      </c>
      <c r="BD63" s="900" t="str">
        <f>IF(ISNUMBER(X63),'Cover Page'!$D$35/1000000*'4 classification'!X63/'FX rate'!$C15,"")</f>
        <v/>
      </c>
      <c r="BE63" s="894" t="str">
        <f>IF(ISNUMBER(Y63),'Cover Page'!$D$35/1000000*'4 classification'!Y63/'FX rate'!$C15,"")</f>
        <v/>
      </c>
      <c r="BF63" s="666" t="str">
        <f>IF(ISNUMBER(Z63),'Cover Page'!$D$35/1000000*'4 classification'!Z63/'FX rate'!$C15,"")</f>
        <v/>
      </c>
      <c r="BG63" s="895" t="str">
        <f>IF(ISNUMBER(AA63),'Cover Page'!$D$35/1000000*'4 classification'!AA63/'FX rate'!$C15,"")</f>
        <v/>
      </c>
      <c r="BH63" s="894" t="str">
        <f>IF(ISNUMBER(AB63),'Cover Page'!$D$35/1000000*'4 classification'!AB63/'FX rate'!$C15,"")</f>
        <v/>
      </c>
      <c r="BI63" s="666" t="str">
        <f>IF(ISNUMBER(AC63),'Cover Page'!$D$35/1000000*'4 classification'!AC63/'FX rate'!$C15,"")</f>
        <v/>
      </c>
      <c r="BN63" s="655">
        <v>2010</v>
      </c>
      <c r="BO63" s="698" t="str">
        <f>IF(ISNUMBER(C63),'Cover Page'!$D$35/1000000*C63/'FX rate'!$C$25,"")</f>
        <v/>
      </c>
      <c r="BP63" s="888" t="str">
        <f>IF(ISNUMBER(D63),'Cover Page'!$D$35/1000000*D63/'FX rate'!$C$25,"")</f>
        <v/>
      </c>
      <c r="BQ63" s="699" t="str">
        <f>IF(ISNUMBER(E63),'Cover Page'!$D$35/1000000*E63/'FX rate'!$C$25,"")</f>
        <v/>
      </c>
      <c r="BR63" s="889" t="str">
        <f>IF(ISNUMBER(F63),'Cover Page'!$D$35/1000000*F63/'FX rate'!$C$25,"")</f>
        <v/>
      </c>
      <c r="BS63" s="888" t="str">
        <f>IF(ISNUMBER(G63),'Cover Page'!$D$35/1000000*G63/'FX rate'!$C$25,"")</f>
        <v/>
      </c>
      <c r="BT63" s="699" t="str">
        <f>IF(ISNUMBER(H63),'Cover Page'!$D$35/1000000*H63/'FX rate'!$C$25,"")</f>
        <v/>
      </c>
      <c r="BU63" s="889" t="str">
        <f>IF(ISNUMBER(I63),'Cover Page'!$D$35/1000000*I63/'FX rate'!$C$25,"")</f>
        <v/>
      </c>
      <c r="BV63" s="888" t="str">
        <f>IF(ISNUMBER(J63),'Cover Page'!$D$35/1000000*J63/'FX rate'!$C$25,"")</f>
        <v/>
      </c>
      <c r="BW63" s="699" t="str">
        <f>IF(ISNUMBER(K63),'Cover Page'!$D$35/1000000*K63/'FX rate'!$C$25,"")</f>
        <v/>
      </c>
      <c r="BX63" s="889" t="str">
        <f>IF(ISNUMBER(L63),'Cover Page'!$D$35/1000000*L63/'FX rate'!$C$25,"")</f>
        <v/>
      </c>
      <c r="BY63" s="888" t="str">
        <f>IF(ISNUMBER(M63),'Cover Page'!$D$35/1000000*M63/'FX rate'!$C$25,"")</f>
        <v/>
      </c>
      <c r="BZ63" s="699" t="str">
        <f>IF(ISNUMBER(N63),'Cover Page'!$D$35/1000000*N63/'FX rate'!$C$25,"")</f>
        <v/>
      </c>
      <c r="CA63" s="889" t="str">
        <f>IF(ISNUMBER(O63),'Cover Page'!$D$35/1000000*O63/'FX rate'!$C$25,"")</f>
        <v/>
      </c>
      <c r="CB63" s="888" t="str">
        <f>IF(ISNUMBER(P63),'Cover Page'!$D$35/1000000*P63/'FX rate'!$C$25,"")</f>
        <v/>
      </c>
      <c r="CC63" s="699" t="str">
        <f>IF(ISNUMBER(Q63),'Cover Page'!$D$35/1000000*Q63/'FX rate'!$C$25,"")</f>
        <v/>
      </c>
      <c r="CD63" s="889" t="str">
        <f>IF(ISNUMBER(R63),'Cover Page'!$D$35/1000000*R63/'FX rate'!$C$25,"")</f>
        <v/>
      </c>
      <c r="CE63" s="888" t="str">
        <f>IF(ISNUMBER(S63),'Cover Page'!$D$35/1000000*S63/'FX rate'!$C$25,"")</f>
        <v/>
      </c>
      <c r="CF63" s="699" t="str">
        <f>IF(ISNUMBER(T63),'Cover Page'!$D$35/1000000*T63/'FX rate'!$C$25,"")</f>
        <v/>
      </c>
      <c r="CG63" s="889" t="str">
        <f>IF(ISNUMBER(U63),'Cover Page'!$D$35/1000000*U63/'FX rate'!$C$25,"")</f>
        <v/>
      </c>
      <c r="CH63" s="888" t="str">
        <f>IF(ISNUMBER(V63),'Cover Page'!$D$35/1000000*V63/'FX rate'!$C$25,"")</f>
        <v/>
      </c>
      <c r="CI63" s="699" t="str">
        <f>IF(ISNUMBER(W63),'Cover Page'!$D$35/1000000*W63/'FX rate'!$C$25,"")</f>
        <v/>
      </c>
      <c r="CJ63" s="889" t="str">
        <f>IF(ISNUMBER(X63),'Cover Page'!$D$35/1000000*X63/'FX rate'!$C$25,"")</f>
        <v/>
      </c>
      <c r="CK63" s="888" t="str">
        <f>IF(ISNUMBER(Y63),'Cover Page'!$D$35/1000000*Y63/'FX rate'!$C$25,"")</f>
        <v/>
      </c>
      <c r="CL63" s="699" t="str">
        <f>IF(ISNUMBER(Z63),'Cover Page'!$D$35/1000000*Z63/'FX rate'!$C$25,"")</f>
        <v/>
      </c>
      <c r="CM63" s="889" t="str">
        <f>IF(ISNUMBER(AA63),'Cover Page'!$D$35/1000000*AA63/'FX rate'!$C$25,"")</f>
        <v/>
      </c>
      <c r="CN63" s="888" t="str">
        <f>IF(ISNUMBER(AB63),'Cover Page'!$D$35/1000000*AB63/'FX rate'!$C$25,"")</f>
        <v/>
      </c>
      <c r="CO63" s="699" t="str">
        <f>IF(ISNUMBER(AC63),'Cover Page'!$D$35/1000000*AC63/'FX rate'!$C$25,"")</f>
        <v/>
      </c>
      <c r="CP63" s="590"/>
      <c r="CQ63" s="590"/>
      <c r="CR63" s="590"/>
      <c r="CS63" s="590"/>
    </row>
    <row r="64" spans="1:97" s="2" customFormat="1" ht="14.25" x14ac:dyDescent="0.2">
      <c r="A64" s="6"/>
      <c r="B64" s="76">
        <v>2011</v>
      </c>
      <c r="C64" s="173"/>
      <c r="D64" s="116"/>
      <c r="E64" s="115"/>
      <c r="F64" s="169"/>
      <c r="G64" s="116"/>
      <c r="H64" s="115"/>
      <c r="I64" s="169"/>
      <c r="J64" s="116"/>
      <c r="K64" s="115"/>
      <c r="L64" s="169"/>
      <c r="M64" s="116"/>
      <c r="N64" s="115"/>
      <c r="O64" s="169"/>
      <c r="P64" s="116"/>
      <c r="Q64" s="115"/>
      <c r="R64" s="169"/>
      <c r="S64" s="116"/>
      <c r="T64" s="115"/>
      <c r="U64" s="169"/>
      <c r="V64" s="116"/>
      <c r="W64" s="115"/>
      <c r="X64" s="169"/>
      <c r="Y64" s="116"/>
      <c r="Z64" s="116"/>
      <c r="AA64" s="315" t="str">
        <f t="shared" si="3"/>
        <v/>
      </c>
      <c r="AB64" s="317" t="str">
        <f t="shared" si="4"/>
        <v/>
      </c>
      <c r="AC64" s="302" t="str">
        <f t="shared" si="5"/>
        <v/>
      </c>
      <c r="AH64" s="583">
        <v>2011</v>
      </c>
      <c r="AI64" s="667" t="str">
        <f>IF(ISNUMBER(C64),'Cover Page'!$D$35/1000000*'4 classification'!C64/'FX rate'!$C16,"")</f>
        <v/>
      </c>
      <c r="AJ64" s="896" t="str">
        <f>IF(ISNUMBER(D64),'Cover Page'!$D$35/1000000*'4 classification'!D64/'FX rate'!$C16,"")</f>
        <v/>
      </c>
      <c r="AK64" s="668" t="str">
        <f>IF(ISNUMBER(E64),'Cover Page'!$D$35/1000000*'4 classification'!E64/'FX rate'!$C16,"")</f>
        <v/>
      </c>
      <c r="AL64" s="897" t="str">
        <f>IF(ISNUMBER(F64),'Cover Page'!$D$35/1000000*'4 classification'!F64/'FX rate'!$C16,"")</f>
        <v/>
      </c>
      <c r="AM64" s="896" t="str">
        <f>IF(ISNUMBER(G64),'Cover Page'!$D$35/1000000*'4 classification'!G64/'FX rate'!$C16,"")</f>
        <v/>
      </c>
      <c r="AN64" s="668" t="str">
        <f>IF(ISNUMBER(H64),'Cover Page'!$D$35/1000000*'4 classification'!H64/'FX rate'!$C16,"")</f>
        <v/>
      </c>
      <c r="AO64" s="897" t="str">
        <f>IF(ISNUMBER(I64),'Cover Page'!$D$35/1000000*'4 classification'!I64/'FX rate'!$C16,"")</f>
        <v/>
      </c>
      <c r="AP64" s="896" t="str">
        <f>IF(ISNUMBER(J64),'Cover Page'!$D$35/1000000*'4 classification'!J64/'FX rate'!$C16,"")</f>
        <v/>
      </c>
      <c r="AQ64" s="668" t="str">
        <f>IF(ISNUMBER(K64),'Cover Page'!$D$35/1000000*'4 classification'!K64/'FX rate'!$C16,"")</f>
        <v/>
      </c>
      <c r="AR64" s="897" t="str">
        <f>IF(ISNUMBER(L64),'Cover Page'!$D$35/1000000*'4 classification'!L64/'FX rate'!$C16,"")</f>
        <v/>
      </c>
      <c r="AS64" s="896" t="str">
        <f>IF(ISNUMBER(M64),'Cover Page'!$D$35/1000000*'4 classification'!M64/'FX rate'!$C16,"")</f>
        <v/>
      </c>
      <c r="AT64" s="668" t="str">
        <f>IF(ISNUMBER(N64),'Cover Page'!$D$35/1000000*'4 classification'!N64/'FX rate'!$C16,"")</f>
        <v/>
      </c>
      <c r="AU64" s="897" t="str">
        <f>IF(ISNUMBER(O64),'Cover Page'!$D$35/1000000*'4 classification'!O64/'FX rate'!$C16,"")</f>
        <v/>
      </c>
      <c r="AV64" s="896" t="str">
        <f>IF(ISNUMBER(P64),'Cover Page'!$D$35/1000000*'4 classification'!P64/'FX rate'!$C16,"")</f>
        <v/>
      </c>
      <c r="AW64" s="668" t="str">
        <f>IF(ISNUMBER(Q64),'Cover Page'!$D$35/1000000*'4 classification'!Q64/'FX rate'!$C16,"")</f>
        <v/>
      </c>
      <c r="AX64" s="897" t="str">
        <f>IF(ISNUMBER(R64),'Cover Page'!$D$35/1000000*'4 classification'!R64/'FX rate'!$C16,"")</f>
        <v/>
      </c>
      <c r="AY64" s="896" t="str">
        <f>IF(ISNUMBER(S64),'Cover Page'!$D$35/1000000*'4 classification'!S64/'FX rate'!$C16,"")</f>
        <v/>
      </c>
      <c r="AZ64" s="896" t="str">
        <f>IF(ISNUMBER(T64),'Cover Page'!$D$35/1000000*'4 classification'!T64/'FX rate'!$C16,"")</f>
        <v/>
      </c>
      <c r="BA64" s="900" t="str">
        <f>IF(ISNUMBER(U64),'Cover Page'!$D$35/1000000*'4 classification'!U64/'FX rate'!$C16,"")</f>
        <v/>
      </c>
      <c r="BB64" s="894" t="str">
        <f>IF(ISNUMBER(V64),'Cover Page'!$D$35/1000000*'4 classification'!V64/'FX rate'!$C16,"")</f>
        <v/>
      </c>
      <c r="BC64" s="666" t="str">
        <f>IF(ISNUMBER(W64),'Cover Page'!$D$35/1000000*'4 classification'!W64/'FX rate'!$C16,"")</f>
        <v/>
      </c>
      <c r="BD64" s="900" t="str">
        <f>IF(ISNUMBER(X64),'Cover Page'!$D$35/1000000*'4 classification'!X64/'FX rate'!$C16,"")</f>
        <v/>
      </c>
      <c r="BE64" s="894" t="str">
        <f>IF(ISNUMBER(Y64),'Cover Page'!$D$35/1000000*'4 classification'!Y64/'FX rate'!$C16,"")</f>
        <v/>
      </c>
      <c r="BF64" s="666" t="str">
        <f>IF(ISNUMBER(Z64),'Cover Page'!$D$35/1000000*'4 classification'!Z64/'FX rate'!$C16,"")</f>
        <v/>
      </c>
      <c r="BG64" s="895" t="str">
        <f>IF(ISNUMBER(AA64),'Cover Page'!$D$35/1000000*'4 classification'!AA64/'FX rate'!$C16,"")</f>
        <v/>
      </c>
      <c r="BH64" s="894" t="str">
        <f>IF(ISNUMBER(AB64),'Cover Page'!$D$35/1000000*'4 classification'!AB64/'FX rate'!$C16,"")</f>
        <v/>
      </c>
      <c r="BI64" s="666" t="str">
        <f>IF(ISNUMBER(AC64),'Cover Page'!$D$35/1000000*'4 classification'!AC64/'FX rate'!$C16,"")</f>
        <v/>
      </c>
      <c r="BN64" s="655">
        <v>2011</v>
      </c>
      <c r="BO64" s="698" t="str">
        <f>IF(ISNUMBER(C64),'Cover Page'!$D$35/1000000*C64/'FX rate'!$C$25,"")</f>
        <v/>
      </c>
      <c r="BP64" s="888" t="str">
        <f>IF(ISNUMBER(D64),'Cover Page'!$D$35/1000000*D64/'FX rate'!$C$25,"")</f>
        <v/>
      </c>
      <c r="BQ64" s="699" t="str">
        <f>IF(ISNUMBER(E64),'Cover Page'!$D$35/1000000*E64/'FX rate'!$C$25,"")</f>
        <v/>
      </c>
      <c r="BR64" s="889" t="str">
        <f>IF(ISNUMBER(F64),'Cover Page'!$D$35/1000000*F64/'FX rate'!$C$25,"")</f>
        <v/>
      </c>
      <c r="BS64" s="888" t="str">
        <f>IF(ISNUMBER(G64),'Cover Page'!$D$35/1000000*G64/'FX rate'!$C$25,"")</f>
        <v/>
      </c>
      <c r="BT64" s="699" t="str">
        <f>IF(ISNUMBER(H64),'Cover Page'!$D$35/1000000*H64/'FX rate'!$C$25,"")</f>
        <v/>
      </c>
      <c r="BU64" s="889" t="str">
        <f>IF(ISNUMBER(I64),'Cover Page'!$D$35/1000000*I64/'FX rate'!$C$25,"")</f>
        <v/>
      </c>
      <c r="BV64" s="888" t="str">
        <f>IF(ISNUMBER(J64),'Cover Page'!$D$35/1000000*J64/'FX rate'!$C$25,"")</f>
        <v/>
      </c>
      <c r="BW64" s="699" t="str">
        <f>IF(ISNUMBER(K64),'Cover Page'!$D$35/1000000*K64/'FX rate'!$C$25,"")</f>
        <v/>
      </c>
      <c r="BX64" s="889" t="str">
        <f>IF(ISNUMBER(L64),'Cover Page'!$D$35/1000000*L64/'FX rate'!$C$25,"")</f>
        <v/>
      </c>
      <c r="BY64" s="888" t="str">
        <f>IF(ISNUMBER(M64),'Cover Page'!$D$35/1000000*M64/'FX rate'!$C$25,"")</f>
        <v/>
      </c>
      <c r="BZ64" s="699" t="str">
        <f>IF(ISNUMBER(N64),'Cover Page'!$D$35/1000000*N64/'FX rate'!$C$25,"")</f>
        <v/>
      </c>
      <c r="CA64" s="889" t="str">
        <f>IF(ISNUMBER(O64),'Cover Page'!$D$35/1000000*O64/'FX rate'!$C$25,"")</f>
        <v/>
      </c>
      <c r="CB64" s="888" t="str">
        <f>IF(ISNUMBER(P64),'Cover Page'!$D$35/1000000*P64/'FX rate'!$C$25,"")</f>
        <v/>
      </c>
      <c r="CC64" s="699" t="str">
        <f>IF(ISNUMBER(Q64),'Cover Page'!$D$35/1000000*Q64/'FX rate'!$C$25,"")</f>
        <v/>
      </c>
      <c r="CD64" s="889" t="str">
        <f>IF(ISNUMBER(R64),'Cover Page'!$D$35/1000000*R64/'FX rate'!$C$25,"")</f>
        <v/>
      </c>
      <c r="CE64" s="888" t="str">
        <f>IF(ISNUMBER(S64),'Cover Page'!$D$35/1000000*S64/'FX rate'!$C$25,"")</f>
        <v/>
      </c>
      <c r="CF64" s="699" t="str">
        <f>IF(ISNUMBER(T64),'Cover Page'!$D$35/1000000*T64/'FX rate'!$C$25,"")</f>
        <v/>
      </c>
      <c r="CG64" s="889" t="str">
        <f>IF(ISNUMBER(U64),'Cover Page'!$D$35/1000000*U64/'FX rate'!$C$25,"")</f>
        <v/>
      </c>
      <c r="CH64" s="888" t="str">
        <f>IF(ISNUMBER(V64),'Cover Page'!$D$35/1000000*V64/'FX rate'!$C$25,"")</f>
        <v/>
      </c>
      <c r="CI64" s="699" t="str">
        <f>IF(ISNUMBER(W64),'Cover Page'!$D$35/1000000*W64/'FX rate'!$C$25,"")</f>
        <v/>
      </c>
      <c r="CJ64" s="889" t="str">
        <f>IF(ISNUMBER(X64),'Cover Page'!$D$35/1000000*X64/'FX rate'!$C$25,"")</f>
        <v/>
      </c>
      <c r="CK64" s="888" t="str">
        <f>IF(ISNUMBER(Y64),'Cover Page'!$D$35/1000000*Y64/'FX rate'!$C$25,"")</f>
        <v/>
      </c>
      <c r="CL64" s="699" t="str">
        <f>IF(ISNUMBER(Z64),'Cover Page'!$D$35/1000000*Z64/'FX rate'!$C$25,"")</f>
        <v/>
      </c>
      <c r="CM64" s="889" t="str">
        <f>IF(ISNUMBER(AA64),'Cover Page'!$D$35/1000000*AA64/'FX rate'!$C$25,"")</f>
        <v/>
      </c>
      <c r="CN64" s="888" t="str">
        <f>IF(ISNUMBER(AB64),'Cover Page'!$D$35/1000000*AB64/'FX rate'!$C$25,"")</f>
        <v/>
      </c>
      <c r="CO64" s="699" t="str">
        <f>IF(ISNUMBER(AC64),'Cover Page'!$D$35/1000000*AC64/'FX rate'!$C$25,"")</f>
        <v/>
      </c>
      <c r="CP64" s="590"/>
      <c r="CQ64" s="590"/>
      <c r="CR64" s="590"/>
      <c r="CS64" s="590"/>
    </row>
    <row r="65" spans="1:97" s="2" customFormat="1" ht="14.25" x14ac:dyDescent="0.2">
      <c r="A65" s="6"/>
      <c r="B65" s="76">
        <v>2012</v>
      </c>
      <c r="C65" s="173"/>
      <c r="D65" s="116"/>
      <c r="E65" s="115"/>
      <c r="F65" s="169"/>
      <c r="G65" s="116"/>
      <c r="H65" s="115"/>
      <c r="I65" s="169"/>
      <c r="J65" s="116"/>
      <c r="K65" s="115"/>
      <c r="L65" s="169"/>
      <c r="M65" s="116"/>
      <c r="N65" s="115"/>
      <c r="O65" s="169"/>
      <c r="P65" s="116"/>
      <c r="Q65" s="115"/>
      <c r="R65" s="169"/>
      <c r="S65" s="116"/>
      <c r="T65" s="115"/>
      <c r="U65" s="169"/>
      <c r="V65" s="116"/>
      <c r="W65" s="115"/>
      <c r="X65" s="169"/>
      <c r="Y65" s="116"/>
      <c r="Z65" s="116"/>
      <c r="AA65" s="315" t="str">
        <f t="shared" si="3"/>
        <v/>
      </c>
      <c r="AB65" s="317" t="str">
        <f t="shared" si="4"/>
        <v/>
      </c>
      <c r="AC65" s="302" t="str">
        <f t="shared" si="5"/>
        <v/>
      </c>
      <c r="AH65" s="583">
        <v>2012</v>
      </c>
      <c r="AI65" s="667" t="str">
        <f>IF(ISNUMBER(C65),'Cover Page'!$D$35/1000000*'4 classification'!C65/'FX rate'!$C17,"")</f>
        <v/>
      </c>
      <c r="AJ65" s="896" t="str">
        <f>IF(ISNUMBER(D65),'Cover Page'!$D$35/1000000*'4 classification'!D65/'FX rate'!$C17,"")</f>
        <v/>
      </c>
      <c r="AK65" s="668" t="str">
        <f>IF(ISNUMBER(E65),'Cover Page'!$D$35/1000000*'4 classification'!E65/'FX rate'!$C17,"")</f>
        <v/>
      </c>
      <c r="AL65" s="897" t="str">
        <f>IF(ISNUMBER(F65),'Cover Page'!$D$35/1000000*'4 classification'!F65/'FX rate'!$C17,"")</f>
        <v/>
      </c>
      <c r="AM65" s="896" t="str">
        <f>IF(ISNUMBER(G65),'Cover Page'!$D$35/1000000*'4 classification'!G65/'FX rate'!$C17,"")</f>
        <v/>
      </c>
      <c r="AN65" s="668" t="str">
        <f>IF(ISNUMBER(H65),'Cover Page'!$D$35/1000000*'4 classification'!H65/'FX rate'!$C17,"")</f>
        <v/>
      </c>
      <c r="AO65" s="897" t="str">
        <f>IF(ISNUMBER(I65),'Cover Page'!$D$35/1000000*'4 classification'!I65/'FX rate'!$C17,"")</f>
        <v/>
      </c>
      <c r="AP65" s="896" t="str">
        <f>IF(ISNUMBER(J65),'Cover Page'!$D$35/1000000*'4 classification'!J65/'FX rate'!$C17,"")</f>
        <v/>
      </c>
      <c r="AQ65" s="668" t="str">
        <f>IF(ISNUMBER(K65),'Cover Page'!$D$35/1000000*'4 classification'!K65/'FX rate'!$C17,"")</f>
        <v/>
      </c>
      <c r="AR65" s="897" t="str">
        <f>IF(ISNUMBER(L65),'Cover Page'!$D$35/1000000*'4 classification'!L65/'FX rate'!$C17,"")</f>
        <v/>
      </c>
      <c r="AS65" s="896" t="str">
        <f>IF(ISNUMBER(M65),'Cover Page'!$D$35/1000000*'4 classification'!M65/'FX rate'!$C17,"")</f>
        <v/>
      </c>
      <c r="AT65" s="668" t="str">
        <f>IF(ISNUMBER(N65),'Cover Page'!$D$35/1000000*'4 classification'!N65/'FX rate'!$C17,"")</f>
        <v/>
      </c>
      <c r="AU65" s="897" t="str">
        <f>IF(ISNUMBER(O65),'Cover Page'!$D$35/1000000*'4 classification'!O65/'FX rate'!$C17,"")</f>
        <v/>
      </c>
      <c r="AV65" s="896" t="str">
        <f>IF(ISNUMBER(P65),'Cover Page'!$D$35/1000000*'4 classification'!P65/'FX rate'!$C17,"")</f>
        <v/>
      </c>
      <c r="AW65" s="668" t="str">
        <f>IF(ISNUMBER(Q65),'Cover Page'!$D$35/1000000*'4 classification'!Q65/'FX rate'!$C17,"")</f>
        <v/>
      </c>
      <c r="AX65" s="897" t="str">
        <f>IF(ISNUMBER(R65),'Cover Page'!$D$35/1000000*'4 classification'!R65/'FX rate'!$C17,"")</f>
        <v/>
      </c>
      <c r="AY65" s="896" t="str">
        <f>IF(ISNUMBER(S65),'Cover Page'!$D$35/1000000*'4 classification'!S65/'FX rate'!$C17,"")</f>
        <v/>
      </c>
      <c r="AZ65" s="896" t="str">
        <f>IF(ISNUMBER(T65),'Cover Page'!$D$35/1000000*'4 classification'!T65/'FX rate'!$C17,"")</f>
        <v/>
      </c>
      <c r="BA65" s="900" t="str">
        <f>IF(ISNUMBER(U65),'Cover Page'!$D$35/1000000*'4 classification'!U65/'FX rate'!$C17,"")</f>
        <v/>
      </c>
      <c r="BB65" s="894" t="str">
        <f>IF(ISNUMBER(V65),'Cover Page'!$D$35/1000000*'4 classification'!V65/'FX rate'!$C17,"")</f>
        <v/>
      </c>
      <c r="BC65" s="666" t="str">
        <f>IF(ISNUMBER(W65),'Cover Page'!$D$35/1000000*'4 classification'!W65/'FX rate'!$C17,"")</f>
        <v/>
      </c>
      <c r="BD65" s="900" t="str">
        <f>IF(ISNUMBER(X65),'Cover Page'!$D$35/1000000*'4 classification'!X65/'FX rate'!$C17,"")</f>
        <v/>
      </c>
      <c r="BE65" s="894" t="str">
        <f>IF(ISNUMBER(Y65),'Cover Page'!$D$35/1000000*'4 classification'!Y65/'FX rate'!$C17,"")</f>
        <v/>
      </c>
      <c r="BF65" s="666" t="str">
        <f>IF(ISNUMBER(Z65),'Cover Page'!$D$35/1000000*'4 classification'!Z65/'FX rate'!$C17,"")</f>
        <v/>
      </c>
      <c r="BG65" s="895" t="str">
        <f>IF(ISNUMBER(AA65),'Cover Page'!$D$35/1000000*'4 classification'!AA65/'FX rate'!$C17,"")</f>
        <v/>
      </c>
      <c r="BH65" s="894" t="str">
        <f>IF(ISNUMBER(AB65),'Cover Page'!$D$35/1000000*'4 classification'!AB65/'FX rate'!$C17,"")</f>
        <v/>
      </c>
      <c r="BI65" s="666" t="str">
        <f>IF(ISNUMBER(AC65),'Cover Page'!$D$35/1000000*'4 classification'!AC65/'FX rate'!$C17,"")</f>
        <v/>
      </c>
      <c r="BN65" s="655">
        <v>2012</v>
      </c>
      <c r="BO65" s="698" t="str">
        <f>IF(ISNUMBER(C65),'Cover Page'!$D$35/1000000*C65/'FX rate'!$C$25,"")</f>
        <v/>
      </c>
      <c r="BP65" s="888" t="str">
        <f>IF(ISNUMBER(D65),'Cover Page'!$D$35/1000000*D65/'FX rate'!$C$25,"")</f>
        <v/>
      </c>
      <c r="BQ65" s="699" t="str">
        <f>IF(ISNUMBER(E65),'Cover Page'!$D$35/1000000*E65/'FX rate'!$C$25,"")</f>
        <v/>
      </c>
      <c r="BR65" s="889" t="str">
        <f>IF(ISNUMBER(F65),'Cover Page'!$D$35/1000000*F65/'FX rate'!$C$25,"")</f>
        <v/>
      </c>
      <c r="BS65" s="888" t="str">
        <f>IF(ISNUMBER(G65),'Cover Page'!$D$35/1000000*G65/'FX rate'!$C$25,"")</f>
        <v/>
      </c>
      <c r="BT65" s="699" t="str">
        <f>IF(ISNUMBER(H65),'Cover Page'!$D$35/1000000*H65/'FX rate'!$C$25,"")</f>
        <v/>
      </c>
      <c r="BU65" s="889" t="str">
        <f>IF(ISNUMBER(I65),'Cover Page'!$D$35/1000000*I65/'FX rate'!$C$25,"")</f>
        <v/>
      </c>
      <c r="BV65" s="888" t="str">
        <f>IF(ISNUMBER(J65),'Cover Page'!$D$35/1000000*J65/'FX rate'!$C$25,"")</f>
        <v/>
      </c>
      <c r="BW65" s="699" t="str">
        <f>IF(ISNUMBER(K65),'Cover Page'!$D$35/1000000*K65/'FX rate'!$C$25,"")</f>
        <v/>
      </c>
      <c r="BX65" s="889" t="str">
        <f>IF(ISNUMBER(L65),'Cover Page'!$D$35/1000000*L65/'FX rate'!$C$25,"")</f>
        <v/>
      </c>
      <c r="BY65" s="888" t="str">
        <f>IF(ISNUMBER(M65),'Cover Page'!$D$35/1000000*M65/'FX rate'!$C$25,"")</f>
        <v/>
      </c>
      <c r="BZ65" s="699" t="str">
        <f>IF(ISNUMBER(N65),'Cover Page'!$D$35/1000000*N65/'FX rate'!$C$25,"")</f>
        <v/>
      </c>
      <c r="CA65" s="889" t="str">
        <f>IF(ISNUMBER(O65),'Cover Page'!$D$35/1000000*O65/'FX rate'!$C$25,"")</f>
        <v/>
      </c>
      <c r="CB65" s="888" t="str">
        <f>IF(ISNUMBER(P65),'Cover Page'!$D$35/1000000*P65/'FX rate'!$C$25,"")</f>
        <v/>
      </c>
      <c r="CC65" s="699" t="str">
        <f>IF(ISNUMBER(Q65),'Cover Page'!$D$35/1000000*Q65/'FX rate'!$C$25,"")</f>
        <v/>
      </c>
      <c r="CD65" s="889" t="str">
        <f>IF(ISNUMBER(R65),'Cover Page'!$D$35/1000000*R65/'FX rate'!$C$25,"")</f>
        <v/>
      </c>
      <c r="CE65" s="888" t="str">
        <f>IF(ISNUMBER(S65),'Cover Page'!$D$35/1000000*S65/'FX rate'!$C$25,"")</f>
        <v/>
      </c>
      <c r="CF65" s="699" t="str">
        <f>IF(ISNUMBER(T65),'Cover Page'!$D$35/1000000*T65/'FX rate'!$C$25,"")</f>
        <v/>
      </c>
      <c r="CG65" s="889" t="str">
        <f>IF(ISNUMBER(U65),'Cover Page'!$D$35/1000000*U65/'FX rate'!$C$25,"")</f>
        <v/>
      </c>
      <c r="CH65" s="888" t="str">
        <f>IF(ISNUMBER(V65),'Cover Page'!$D$35/1000000*V65/'FX rate'!$C$25,"")</f>
        <v/>
      </c>
      <c r="CI65" s="699" t="str">
        <f>IF(ISNUMBER(W65),'Cover Page'!$D$35/1000000*W65/'FX rate'!$C$25,"")</f>
        <v/>
      </c>
      <c r="CJ65" s="889" t="str">
        <f>IF(ISNUMBER(X65),'Cover Page'!$D$35/1000000*X65/'FX rate'!$C$25,"")</f>
        <v/>
      </c>
      <c r="CK65" s="888" t="str">
        <f>IF(ISNUMBER(Y65),'Cover Page'!$D$35/1000000*Y65/'FX rate'!$C$25,"")</f>
        <v/>
      </c>
      <c r="CL65" s="699" t="str">
        <f>IF(ISNUMBER(Z65),'Cover Page'!$D$35/1000000*Z65/'FX rate'!$C$25,"")</f>
        <v/>
      </c>
      <c r="CM65" s="889" t="str">
        <f>IF(ISNUMBER(AA65),'Cover Page'!$D$35/1000000*AA65/'FX rate'!$C$25,"")</f>
        <v/>
      </c>
      <c r="CN65" s="888" t="str">
        <f>IF(ISNUMBER(AB65),'Cover Page'!$D$35/1000000*AB65/'FX rate'!$C$25,"")</f>
        <v/>
      </c>
      <c r="CO65" s="699" t="str">
        <f>IF(ISNUMBER(AC65),'Cover Page'!$D$35/1000000*AC65/'FX rate'!$C$25,"")</f>
        <v/>
      </c>
      <c r="CP65" s="590"/>
      <c r="CQ65" s="590"/>
      <c r="CR65" s="590"/>
      <c r="CS65" s="590"/>
    </row>
    <row r="66" spans="1:97" s="2" customFormat="1" ht="14.25" x14ac:dyDescent="0.2">
      <c r="A66" s="6"/>
      <c r="B66" s="76">
        <v>2013</v>
      </c>
      <c r="C66" s="173"/>
      <c r="D66" s="116"/>
      <c r="E66" s="115"/>
      <c r="F66" s="169"/>
      <c r="G66" s="116"/>
      <c r="H66" s="115"/>
      <c r="I66" s="169"/>
      <c r="J66" s="116"/>
      <c r="K66" s="115"/>
      <c r="L66" s="169"/>
      <c r="M66" s="116"/>
      <c r="N66" s="115"/>
      <c r="O66" s="169"/>
      <c r="P66" s="116"/>
      <c r="Q66" s="115"/>
      <c r="R66" s="169"/>
      <c r="S66" s="116"/>
      <c r="T66" s="115"/>
      <c r="U66" s="169"/>
      <c r="V66" s="116"/>
      <c r="W66" s="115"/>
      <c r="X66" s="169"/>
      <c r="Y66" s="116"/>
      <c r="Z66" s="116"/>
      <c r="AA66" s="315" t="str">
        <f t="shared" si="3"/>
        <v/>
      </c>
      <c r="AB66" s="317" t="str">
        <f t="shared" si="4"/>
        <v/>
      </c>
      <c r="AC66" s="302" t="str">
        <f t="shared" si="5"/>
        <v/>
      </c>
      <c r="AH66" s="583">
        <v>2013</v>
      </c>
      <c r="AI66" s="667" t="str">
        <f>IF(ISNUMBER(C66),'Cover Page'!$D$35/1000000*'4 classification'!C66/'FX rate'!$C18,"")</f>
        <v/>
      </c>
      <c r="AJ66" s="896" t="str">
        <f>IF(ISNUMBER(D66),'Cover Page'!$D$35/1000000*'4 classification'!D66/'FX rate'!$C18,"")</f>
        <v/>
      </c>
      <c r="AK66" s="668" t="str">
        <f>IF(ISNUMBER(E66),'Cover Page'!$D$35/1000000*'4 classification'!E66/'FX rate'!$C18,"")</f>
        <v/>
      </c>
      <c r="AL66" s="897" t="str">
        <f>IF(ISNUMBER(F66),'Cover Page'!$D$35/1000000*'4 classification'!F66/'FX rate'!$C18,"")</f>
        <v/>
      </c>
      <c r="AM66" s="896" t="str">
        <f>IF(ISNUMBER(G66),'Cover Page'!$D$35/1000000*'4 classification'!G66/'FX rate'!$C18,"")</f>
        <v/>
      </c>
      <c r="AN66" s="668" t="str">
        <f>IF(ISNUMBER(H66),'Cover Page'!$D$35/1000000*'4 classification'!H66/'FX rate'!$C18,"")</f>
        <v/>
      </c>
      <c r="AO66" s="897" t="str">
        <f>IF(ISNUMBER(I66),'Cover Page'!$D$35/1000000*'4 classification'!I66/'FX rate'!$C18,"")</f>
        <v/>
      </c>
      <c r="AP66" s="896" t="str">
        <f>IF(ISNUMBER(J66),'Cover Page'!$D$35/1000000*'4 classification'!J66/'FX rate'!$C18,"")</f>
        <v/>
      </c>
      <c r="AQ66" s="668" t="str">
        <f>IF(ISNUMBER(K66),'Cover Page'!$D$35/1000000*'4 classification'!K66/'FX rate'!$C18,"")</f>
        <v/>
      </c>
      <c r="AR66" s="897" t="str">
        <f>IF(ISNUMBER(L66),'Cover Page'!$D$35/1000000*'4 classification'!L66/'FX rate'!$C18,"")</f>
        <v/>
      </c>
      <c r="AS66" s="896" t="str">
        <f>IF(ISNUMBER(M66),'Cover Page'!$D$35/1000000*'4 classification'!M66/'FX rate'!$C18,"")</f>
        <v/>
      </c>
      <c r="AT66" s="668" t="str">
        <f>IF(ISNUMBER(N66),'Cover Page'!$D$35/1000000*'4 classification'!N66/'FX rate'!$C18,"")</f>
        <v/>
      </c>
      <c r="AU66" s="897" t="str">
        <f>IF(ISNUMBER(O66),'Cover Page'!$D$35/1000000*'4 classification'!O66/'FX rate'!$C18,"")</f>
        <v/>
      </c>
      <c r="AV66" s="896" t="str">
        <f>IF(ISNUMBER(P66),'Cover Page'!$D$35/1000000*'4 classification'!P66/'FX rate'!$C18,"")</f>
        <v/>
      </c>
      <c r="AW66" s="668" t="str">
        <f>IF(ISNUMBER(Q66),'Cover Page'!$D$35/1000000*'4 classification'!Q66/'FX rate'!$C18,"")</f>
        <v/>
      </c>
      <c r="AX66" s="897" t="str">
        <f>IF(ISNUMBER(R66),'Cover Page'!$D$35/1000000*'4 classification'!R66/'FX rate'!$C18,"")</f>
        <v/>
      </c>
      <c r="AY66" s="896" t="str">
        <f>IF(ISNUMBER(S66),'Cover Page'!$D$35/1000000*'4 classification'!S66/'FX rate'!$C18,"")</f>
        <v/>
      </c>
      <c r="AZ66" s="896" t="str">
        <f>IF(ISNUMBER(T66),'Cover Page'!$D$35/1000000*'4 classification'!T66/'FX rate'!$C18,"")</f>
        <v/>
      </c>
      <c r="BA66" s="900" t="str">
        <f>IF(ISNUMBER(U66),'Cover Page'!$D$35/1000000*'4 classification'!U66/'FX rate'!$C18,"")</f>
        <v/>
      </c>
      <c r="BB66" s="894" t="str">
        <f>IF(ISNUMBER(V66),'Cover Page'!$D$35/1000000*'4 classification'!V66/'FX rate'!$C18,"")</f>
        <v/>
      </c>
      <c r="BC66" s="666" t="str">
        <f>IF(ISNUMBER(W66),'Cover Page'!$D$35/1000000*'4 classification'!W66/'FX rate'!$C18,"")</f>
        <v/>
      </c>
      <c r="BD66" s="900" t="str">
        <f>IF(ISNUMBER(X66),'Cover Page'!$D$35/1000000*'4 classification'!X66/'FX rate'!$C18,"")</f>
        <v/>
      </c>
      <c r="BE66" s="894" t="str">
        <f>IF(ISNUMBER(Y66),'Cover Page'!$D$35/1000000*'4 classification'!Y66/'FX rate'!$C18,"")</f>
        <v/>
      </c>
      <c r="BF66" s="666" t="str">
        <f>IF(ISNUMBER(Z66),'Cover Page'!$D$35/1000000*'4 classification'!Z66/'FX rate'!$C18,"")</f>
        <v/>
      </c>
      <c r="BG66" s="895" t="str">
        <f>IF(ISNUMBER(AA66),'Cover Page'!$D$35/1000000*'4 classification'!AA66/'FX rate'!$C18,"")</f>
        <v/>
      </c>
      <c r="BH66" s="894" t="str">
        <f>IF(ISNUMBER(AB66),'Cover Page'!$D$35/1000000*'4 classification'!AB66/'FX rate'!$C18,"")</f>
        <v/>
      </c>
      <c r="BI66" s="666" t="str">
        <f>IF(ISNUMBER(AC66),'Cover Page'!$D$35/1000000*'4 classification'!AC66/'FX rate'!$C18,"")</f>
        <v/>
      </c>
      <c r="BN66" s="655">
        <v>2013</v>
      </c>
      <c r="BO66" s="698" t="str">
        <f>IF(ISNUMBER(C66),'Cover Page'!$D$35/1000000*C66/'FX rate'!$C$25,"")</f>
        <v/>
      </c>
      <c r="BP66" s="888" t="str">
        <f>IF(ISNUMBER(D66),'Cover Page'!$D$35/1000000*D66/'FX rate'!$C$25,"")</f>
        <v/>
      </c>
      <c r="BQ66" s="699" t="str">
        <f>IF(ISNUMBER(E66),'Cover Page'!$D$35/1000000*E66/'FX rate'!$C$25,"")</f>
        <v/>
      </c>
      <c r="BR66" s="889" t="str">
        <f>IF(ISNUMBER(F66),'Cover Page'!$D$35/1000000*F66/'FX rate'!$C$25,"")</f>
        <v/>
      </c>
      <c r="BS66" s="888" t="str">
        <f>IF(ISNUMBER(G66),'Cover Page'!$D$35/1000000*G66/'FX rate'!$C$25,"")</f>
        <v/>
      </c>
      <c r="BT66" s="699" t="str">
        <f>IF(ISNUMBER(H66),'Cover Page'!$D$35/1000000*H66/'FX rate'!$C$25,"")</f>
        <v/>
      </c>
      <c r="BU66" s="889" t="str">
        <f>IF(ISNUMBER(I66),'Cover Page'!$D$35/1000000*I66/'FX rate'!$C$25,"")</f>
        <v/>
      </c>
      <c r="BV66" s="888" t="str">
        <f>IF(ISNUMBER(J66),'Cover Page'!$D$35/1000000*J66/'FX rate'!$C$25,"")</f>
        <v/>
      </c>
      <c r="BW66" s="699" t="str">
        <f>IF(ISNUMBER(K66),'Cover Page'!$D$35/1000000*K66/'FX rate'!$C$25,"")</f>
        <v/>
      </c>
      <c r="BX66" s="889" t="str">
        <f>IF(ISNUMBER(L66),'Cover Page'!$D$35/1000000*L66/'FX rate'!$C$25,"")</f>
        <v/>
      </c>
      <c r="BY66" s="888" t="str">
        <f>IF(ISNUMBER(M66),'Cover Page'!$D$35/1000000*M66/'FX rate'!$C$25,"")</f>
        <v/>
      </c>
      <c r="BZ66" s="699" t="str">
        <f>IF(ISNUMBER(N66),'Cover Page'!$D$35/1000000*N66/'FX rate'!$C$25,"")</f>
        <v/>
      </c>
      <c r="CA66" s="889" t="str">
        <f>IF(ISNUMBER(O66),'Cover Page'!$D$35/1000000*O66/'FX rate'!$C$25,"")</f>
        <v/>
      </c>
      <c r="CB66" s="888" t="str">
        <f>IF(ISNUMBER(P66),'Cover Page'!$D$35/1000000*P66/'FX rate'!$C$25,"")</f>
        <v/>
      </c>
      <c r="CC66" s="699" t="str">
        <f>IF(ISNUMBER(Q66),'Cover Page'!$D$35/1000000*Q66/'FX rate'!$C$25,"")</f>
        <v/>
      </c>
      <c r="CD66" s="889" t="str">
        <f>IF(ISNUMBER(R66),'Cover Page'!$D$35/1000000*R66/'FX rate'!$C$25,"")</f>
        <v/>
      </c>
      <c r="CE66" s="888" t="str">
        <f>IF(ISNUMBER(S66),'Cover Page'!$D$35/1000000*S66/'FX rate'!$C$25,"")</f>
        <v/>
      </c>
      <c r="CF66" s="699" t="str">
        <f>IF(ISNUMBER(T66),'Cover Page'!$D$35/1000000*T66/'FX rate'!$C$25,"")</f>
        <v/>
      </c>
      <c r="CG66" s="889" t="str">
        <f>IF(ISNUMBER(U66),'Cover Page'!$D$35/1000000*U66/'FX rate'!$C$25,"")</f>
        <v/>
      </c>
      <c r="CH66" s="888" t="str">
        <f>IF(ISNUMBER(V66),'Cover Page'!$D$35/1000000*V66/'FX rate'!$C$25,"")</f>
        <v/>
      </c>
      <c r="CI66" s="699" t="str">
        <f>IF(ISNUMBER(W66),'Cover Page'!$D$35/1000000*W66/'FX rate'!$C$25,"")</f>
        <v/>
      </c>
      <c r="CJ66" s="889" t="str">
        <f>IF(ISNUMBER(X66),'Cover Page'!$D$35/1000000*X66/'FX rate'!$C$25,"")</f>
        <v/>
      </c>
      <c r="CK66" s="888" t="str">
        <f>IF(ISNUMBER(Y66),'Cover Page'!$D$35/1000000*Y66/'FX rate'!$C$25,"")</f>
        <v/>
      </c>
      <c r="CL66" s="699" t="str">
        <f>IF(ISNUMBER(Z66),'Cover Page'!$D$35/1000000*Z66/'FX rate'!$C$25,"")</f>
        <v/>
      </c>
      <c r="CM66" s="889" t="str">
        <f>IF(ISNUMBER(AA66),'Cover Page'!$D$35/1000000*AA66/'FX rate'!$C$25,"")</f>
        <v/>
      </c>
      <c r="CN66" s="888" t="str">
        <f>IF(ISNUMBER(AB66),'Cover Page'!$D$35/1000000*AB66/'FX rate'!$C$25,"")</f>
        <v/>
      </c>
      <c r="CO66" s="699" t="str">
        <f>IF(ISNUMBER(AC66),'Cover Page'!$D$35/1000000*AC66/'FX rate'!$C$25,"")</f>
        <v/>
      </c>
      <c r="CP66" s="590"/>
      <c r="CQ66" s="590"/>
      <c r="CR66" s="590"/>
      <c r="CS66" s="590"/>
    </row>
    <row r="67" spans="1:97" s="20" customFormat="1" ht="14.25" x14ac:dyDescent="0.2">
      <c r="A67" s="24"/>
      <c r="B67" s="37">
        <v>2014</v>
      </c>
      <c r="C67" s="176"/>
      <c r="D67" s="118"/>
      <c r="E67" s="117"/>
      <c r="F67" s="170"/>
      <c r="G67" s="118"/>
      <c r="H67" s="117"/>
      <c r="I67" s="170"/>
      <c r="J67" s="118"/>
      <c r="K67" s="117"/>
      <c r="L67" s="170"/>
      <c r="M67" s="118"/>
      <c r="N67" s="117"/>
      <c r="O67" s="170"/>
      <c r="P67" s="118"/>
      <c r="Q67" s="117"/>
      <c r="R67" s="170"/>
      <c r="S67" s="118"/>
      <c r="T67" s="117"/>
      <c r="U67" s="170"/>
      <c r="V67" s="118"/>
      <c r="W67" s="117"/>
      <c r="X67" s="170"/>
      <c r="Y67" s="118"/>
      <c r="Z67" s="118"/>
      <c r="AA67" s="315" t="str">
        <f t="shared" si="3"/>
        <v/>
      </c>
      <c r="AB67" s="317" t="str">
        <f t="shared" si="4"/>
        <v/>
      </c>
      <c r="AC67" s="302" t="str">
        <f t="shared" si="5"/>
        <v/>
      </c>
      <c r="AH67" s="586">
        <v>2014</v>
      </c>
      <c r="AI67" s="678" t="str">
        <f>IF(ISNUMBER(C67),'Cover Page'!$D$35/1000000*'4 classification'!C67/'FX rate'!$C19,"")</f>
        <v/>
      </c>
      <c r="AJ67" s="898" t="str">
        <f>IF(ISNUMBER(D67),'Cover Page'!$D$35/1000000*'4 classification'!D67/'FX rate'!$C19,"")</f>
        <v/>
      </c>
      <c r="AK67" s="724" t="str">
        <f>IF(ISNUMBER(E67),'Cover Page'!$D$35/1000000*'4 classification'!E67/'FX rate'!$C19,"")</f>
        <v/>
      </c>
      <c r="AL67" s="899" t="str">
        <f>IF(ISNUMBER(F67),'Cover Page'!$D$35/1000000*'4 classification'!F67/'FX rate'!$C19,"")</f>
        <v/>
      </c>
      <c r="AM67" s="898" t="str">
        <f>IF(ISNUMBER(G67),'Cover Page'!$D$35/1000000*'4 classification'!G67/'FX rate'!$C19,"")</f>
        <v/>
      </c>
      <c r="AN67" s="724" t="str">
        <f>IF(ISNUMBER(H67),'Cover Page'!$D$35/1000000*'4 classification'!H67/'FX rate'!$C19,"")</f>
        <v/>
      </c>
      <c r="AO67" s="899" t="str">
        <f>IF(ISNUMBER(I67),'Cover Page'!$D$35/1000000*'4 classification'!I67/'FX rate'!$C19,"")</f>
        <v/>
      </c>
      <c r="AP67" s="896" t="str">
        <f>IF(ISNUMBER(J67),'Cover Page'!$D$35/1000000*'4 classification'!J67/'FX rate'!$C19,"")</f>
        <v/>
      </c>
      <c r="AQ67" s="724" t="str">
        <f>IF(ISNUMBER(K67),'Cover Page'!$D$35/1000000*'4 classification'!K67/'FX rate'!$C19,"")</f>
        <v/>
      </c>
      <c r="AR67" s="899" t="str">
        <f>IF(ISNUMBER(L67),'Cover Page'!$D$35/1000000*'4 classification'!L67/'FX rate'!$C19,"")</f>
        <v/>
      </c>
      <c r="AS67" s="898" t="str">
        <f>IF(ISNUMBER(M67),'Cover Page'!$D$35/1000000*'4 classification'!M67/'FX rate'!$C19,"")</f>
        <v/>
      </c>
      <c r="AT67" s="724" t="str">
        <f>IF(ISNUMBER(N67),'Cover Page'!$D$35/1000000*'4 classification'!N67/'FX rate'!$C19,"")</f>
        <v/>
      </c>
      <c r="AU67" s="899" t="str">
        <f>IF(ISNUMBER(O67),'Cover Page'!$D$35/1000000*'4 classification'!O67/'FX rate'!$C19,"")</f>
        <v/>
      </c>
      <c r="AV67" s="898" t="str">
        <f>IF(ISNUMBER(P67),'Cover Page'!$D$35/1000000*'4 classification'!P67/'FX rate'!$C19,"")</f>
        <v/>
      </c>
      <c r="AW67" s="724" t="str">
        <f>IF(ISNUMBER(Q67),'Cover Page'!$D$35/1000000*'4 classification'!Q67/'FX rate'!$C19,"")</f>
        <v/>
      </c>
      <c r="AX67" s="899" t="str">
        <f>IF(ISNUMBER(R67),'Cover Page'!$D$35/1000000*'4 classification'!R67/'FX rate'!$C19,"")</f>
        <v/>
      </c>
      <c r="AY67" s="898" t="str">
        <f>IF(ISNUMBER(S67),'Cover Page'!$D$35/1000000*'4 classification'!S67/'FX rate'!$C19,"")</f>
        <v/>
      </c>
      <c r="AZ67" s="898" t="str">
        <f>IF(ISNUMBER(T67),'Cover Page'!$D$35/1000000*'4 classification'!T67/'FX rate'!$C19,"")</f>
        <v/>
      </c>
      <c r="BA67" s="900" t="str">
        <f>IF(ISNUMBER(U67),'Cover Page'!$D$35/1000000*'4 classification'!U67/'FX rate'!$C19,"")</f>
        <v/>
      </c>
      <c r="BB67" s="894" t="str">
        <f>IF(ISNUMBER(V67),'Cover Page'!$D$35/1000000*'4 classification'!V67/'FX rate'!$C19,"")</f>
        <v/>
      </c>
      <c r="BC67" s="666" t="str">
        <f>IF(ISNUMBER(W67),'Cover Page'!$D$35/1000000*'4 classification'!W67/'FX rate'!$C19,"")</f>
        <v/>
      </c>
      <c r="BD67" s="900" t="str">
        <f>IF(ISNUMBER(X67),'Cover Page'!$D$35/1000000*'4 classification'!X67/'FX rate'!$C19,"")</f>
        <v/>
      </c>
      <c r="BE67" s="894" t="str">
        <f>IF(ISNUMBER(Y67),'Cover Page'!$D$35/1000000*'4 classification'!Y67/'FX rate'!$C19,"")</f>
        <v/>
      </c>
      <c r="BF67" s="666" t="str">
        <f>IF(ISNUMBER(Z67),'Cover Page'!$D$35/1000000*'4 classification'!Z67/'FX rate'!$C19,"")</f>
        <v/>
      </c>
      <c r="BG67" s="895" t="str">
        <f>IF(ISNUMBER(AA67),'Cover Page'!$D$35/1000000*'4 classification'!AA67/'FX rate'!$C19,"")</f>
        <v/>
      </c>
      <c r="BH67" s="894" t="str">
        <f>IF(ISNUMBER(AB67),'Cover Page'!$D$35/1000000*'4 classification'!AB67/'FX rate'!$C19,"")</f>
        <v/>
      </c>
      <c r="BI67" s="666" t="str">
        <f>IF(ISNUMBER(AC67),'Cover Page'!$D$35/1000000*'4 classification'!AC67/'FX rate'!$C19,"")</f>
        <v/>
      </c>
      <c r="BN67" s="658">
        <v>2014</v>
      </c>
      <c r="BO67" s="709" t="str">
        <f>IF(ISNUMBER(C67),'Cover Page'!$D$35/1000000*C67/'FX rate'!$C$25,"")</f>
        <v/>
      </c>
      <c r="BP67" s="890" t="str">
        <f>IF(ISNUMBER(D67),'Cover Page'!$D$35/1000000*D67/'FX rate'!$C$25,"")</f>
        <v/>
      </c>
      <c r="BQ67" s="710" t="str">
        <f>IF(ISNUMBER(E67),'Cover Page'!$D$35/1000000*E67/'FX rate'!$C$25,"")</f>
        <v/>
      </c>
      <c r="BR67" s="891" t="str">
        <f>IF(ISNUMBER(F67),'Cover Page'!$D$35/1000000*F67/'FX rate'!$C$25,"")</f>
        <v/>
      </c>
      <c r="BS67" s="890" t="str">
        <f>IF(ISNUMBER(G67),'Cover Page'!$D$35/1000000*G67/'FX rate'!$C$25,"")</f>
        <v/>
      </c>
      <c r="BT67" s="710" t="str">
        <f>IF(ISNUMBER(H67),'Cover Page'!$D$35/1000000*H67/'FX rate'!$C$25,"")</f>
        <v/>
      </c>
      <c r="BU67" s="891" t="str">
        <f>IF(ISNUMBER(I67),'Cover Page'!$D$35/1000000*I67/'FX rate'!$C$25,"")</f>
        <v/>
      </c>
      <c r="BV67" s="888" t="str">
        <f>IF(ISNUMBER(J67),'Cover Page'!$D$35/1000000*J67/'FX rate'!$C$25,"")</f>
        <v/>
      </c>
      <c r="BW67" s="710" t="str">
        <f>IF(ISNUMBER(K67),'Cover Page'!$D$35/1000000*K67/'FX rate'!$C$25,"")</f>
        <v/>
      </c>
      <c r="BX67" s="891" t="str">
        <f>IF(ISNUMBER(L67),'Cover Page'!$D$35/1000000*L67/'FX rate'!$C$25,"")</f>
        <v/>
      </c>
      <c r="BY67" s="890" t="str">
        <f>IF(ISNUMBER(M67),'Cover Page'!$D$35/1000000*M67/'FX rate'!$C$25,"")</f>
        <v/>
      </c>
      <c r="BZ67" s="710" t="str">
        <f>IF(ISNUMBER(N67),'Cover Page'!$D$35/1000000*N67/'FX rate'!$C$25,"")</f>
        <v/>
      </c>
      <c r="CA67" s="891" t="str">
        <f>IF(ISNUMBER(O67),'Cover Page'!$D$35/1000000*O67/'FX rate'!$C$25,"")</f>
        <v/>
      </c>
      <c r="CB67" s="890" t="str">
        <f>IF(ISNUMBER(P67),'Cover Page'!$D$35/1000000*P67/'FX rate'!$C$25,"")</f>
        <v/>
      </c>
      <c r="CC67" s="710" t="str">
        <f>IF(ISNUMBER(Q67),'Cover Page'!$D$35/1000000*Q67/'FX rate'!$C$25,"")</f>
        <v/>
      </c>
      <c r="CD67" s="891" t="str">
        <f>IF(ISNUMBER(R67),'Cover Page'!$D$35/1000000*R67/'FX rate'!$C$25,"")</f>
        <v/>
      </c>
      <c r="CE67" s="890" t="str">
        <f>IF(ISNUMBER(S67),'Cover Page'!$D$35/1000000*S67/'FX rate'!$C$25,"")</f>
        <v/>
      </c>
      <c r="CF67" s="710" t="str">
        <f>IF(ISNUMBER(T67),'Cover Page'!$D$35/1000000*T67/'FX rate'!$C$25,"")</f>
        <v/>
      </c>
      <c r="CG67" s="891" t="str">
        <f>IF(ISNUMBER(U67),'Cover Page'!$D$35/1000000*U67/'FX rate'!$C$25,"")</f>
        <v/>
      </c>
      <c r="CH67" s="890" t="str">
        <f>IF(ISNUMBER(V67),'Cover Page'!$D$35/1000000*V67/'FX rate'!$C$25,"")</f>
        <v/>
      </c>
      <c r="CI67" s="710" t="str">
        <f>IF(ISNUMBER(W67),'Cover Page'!$D$35/1000000*W67/'FX rate'!$C$25,"")</f>
        <v/>
      </c>
      <c r="CJ67" s="891" t="str">
        <f>IF(ISNUMBER(X67),'Cover Page'!$D$35/1000000*X67/'FX rate'!$C$25,"")</f>
        <v/>
      </c>
      <c r="CK67" s="890" t="str">
        <f>IF(ISNUMBER(Y67),'Cover Page'!$D$35/1000000*Y67/'FX rate'!$C$25,"")</f>
        <v/>
      </c>
      <c r="CL67" s="710" t="str">
        <f>IF(ISNUMBER(Z67),'Cover Page'!$D$35/1000000*Z67/'FX rate'!$C$25,"")</f>
        <v/>
      </c>
      <c r="CM67" s="891" t="str">
        <f>IF(ISNUMBER(AA67),'Cover Page'!$D$35/1000000*AA67/'FX rate'!$C$25,"")</f>
        <v/>
      </c>
      <c r="CN67" s="890" t="str">
        <f>IF(ISNUMBER(AB67),'Cover Page'!$D$35/1000000*AB67/'FX rate'!$C$25,"")</f>
        <v/>
      </c>
      <c r="CO67" s="710" t="str">
        <f>IF(ISNUMBER(AC67),'Cover Page'!$D$35/1000000*AC67/'FX rate'!$C$25,"")</f>
        <v/>
      </c>
      <c r="CP67" s="590"/>
      <c r="CQ67" s="590"/>
      <c r="CR67" s="590"/>
      <c r="CS67" s="590"/>
    </row>
    <row r="68" spans="1:97" s="20" customFormat="1" ht="14.25" x14ac:dyDescent="0.2">
      <c r="A68" s="24"/>
      <c r="B68" s="37">
        <v>2015</v>
      </c>
      <c r="C68" s="176"/>
      <c r="D68" s="118"/>
      <c r="E68" s="117"/>
      <c r="F68" s="170"/>
      <c r="G68" s="118"/>
      <c r="H68" s="117"/>
      <c r="I68" s="170"/>
      <c r="J68" s="118"/>
      <c r="K68" s="117"/>
      <c r="L68" s="170"/>
      <c r="M68" s="118"/>
      <c r="N68" s="117"/>
      <c r="O68" s="170"/>
      <c r="P68" s="118"/>
      <c r="Q68" s="117"/>
      <c r="R68" s="170"/>
      <c r="S68" s="118"/>
      <c r="T68" s="117"/>
      <c r="U68" s="170"/>
      <c r="V68" s="118"/>
      <c r="W68" s="117"/>
      <c r="X68" s="170"/>
      <c r="Y68" s="118"/>
      <c r="Z68" s="118"/>
      <c r="AA68" s="315" t="str">
        <f t="shared" si="3"/>
        <v/>
      </c>
      <c r="AB68" s="317" t="str">
        <f t="shared" si="4"/>
        <v/>
      </c>
      <c r="AC68" s="302" t="str">
        <f t="shared" si="5"/>
        <v/>
      </c>
      <c r="AH68" s="586">
        <v>2015</v>
      </c>
      <c r="AI68" s="678" t="str">
        <f>IF(ISNUMBER(C68),'Cover Page'!$D$35/1000000*'4 classification'!C68/'FX rate'!$C20,"")</f>
        <v/>
      </c>
      <c r="AJ68" s="898" t="str">
        <f>IF(ISNUMBER(D68),'Cover Page'!$D$35/1000000*'4 classification'!D68/'FX rate'!$C20,"")</f>
        <v/>
      </c>
      <c r="AK68" s="724" t="str">
        <f>IF(ISNUMBER(E68),'Cover Page'!$D$35/1000000*'4 classification'!E68/'FX rate'!$C20,"")</f>
        <v/>
      </c>
      <c r="AL68" s="899" t="str">
        <f>IF(ISNUMBER(F68),'Cover Page'!$D$35/1000000*'4 classification'!F68/'FX rate'!$C20,"")</f>
        <v/>
      </c>
      <c r="AM68" s="898" t="str">
        <f>IF(ISNUMBER(G68),'Cover Page'!$D$35/1000000*'4 classification'!G68/'FX rate'!$C20,"")</f>
        <v/>
      </c>
      <c r="AN68" s="724" t="str">
        <f>IF(ISNUMBER(H68),'Cover Page'!$D$35/1000000*'4 classification'!H68/'FX rate'!$C20,"")</f>
        <v/>
      </c>
      <c r="AO68" s="899" t="str">
        <f>IF(ISNUMBER(I68),'Cover Page'!$D$35/1000000*'4 classification'!I68/'FX rate'!$C20,"")</f>
        <v/>
      </c>
      <c r="AP68" s="898" t="str">
        <f>IF(ISNUMBER(J68),'Cover Page'!$D$35/1000000*'4 classification'!J68/'FX rate'!$C20,"")</f>
        <v/>
      </c>
      <c r="AQ68" s="724" t="str">
        <f>IF(ISNUMBER(K68),'Cover Page'!$D$35/1000000*'4 classification'!K68/'FX rate'!$C20,"")</f>
        <v/>
      </c>
      <c r="AR68" s="899" t="str">
        <f>IF(ISNUMBER(L68),'Cover Page'!$D$35/1000000*'4 classification'!L68/'FX rate'!$C20,"")</f>
        <v/>
      </c>
      <c r="AS68" s="898" t="str">
        <f>IF(ISNUMBER(M68),'Cover Page'!$D$35/1000000*'4 classification'!M68/'FX rate'!$C20,"")</f>
        <v/>
      </c>
      <c r="AT68" s="724" t="str">
        <f>IF(ISNUMBER(N68),'Cover Page'!$D$35/1000000*'4 classification'!N68/'FX rate'!$C20,"")</f>
        <v/>
      </c>
      <c r="AU68" s="899" t="str">
        <f>IF(ISNUMBER(O68),'Cover Page'!$D$35/1000000*'4 classification'!O68/'FX rate'!$C20,"")</f>
        <v/>
      </c>
      <c r="AV68" s="898" t="str">
        <f>IF(ISNUMBER(P68),'Cover Page'!$D$35/1000000*'4 classification'!P68/'FX rate'!$C20,"")</f>
        <v/>
      </c>
      <c r="AW68" s="724" t="str">
        <f>IF(ISNUMBER(Q68),'Cover Page'!$D$35/1000000*'4 classification'!Q68/'FX rate'!$C20,"")</f>
        <v/>
      </c>
      <c r="AX68" s="899" t="str">
        <f>IF(ISNUMBER(R68),'Cover Page'!$D$35/1000000*'4 classification'!R68/'FX rate'!$C20,"")</f>
        <v/>
      </c>
      <c r="AY68" s="898" t="str">
        <f>IF(ISNUMBER(S68),'Cover Page'!$D$35/1000000*'4 classification'!S68/'FX rate'!$C20,"")</f>
        <v/>
      </c>
      <c r="AZ68" s="896" t="str">
        <f>IF(ISNUMBER(T68),'Cover Page'!$D$35/1000000*'4 classification'!T68/'FX rate'!$C20,"")</f>
        <v/>
      </c>
      <c r="BA68" s="900" t="str">
        <f>IF(ISNUMBER(U68),'Cover Page'!$D$35/1000000*'4 classification'!U68/'FX rate'!$C20,"")</f>
        <v/>
      </c>
      <c r="BB68" s="894" t="str">
        <f>IF(ISNUMBER(V68),'Cover Page'!$D$35/1000000*'4 classification'!V68/'FX rate'!$C20,"")</f>
        <v/>
      </c>
      <c r="BC68" s="666" t="str">
        <f>IF(ISNUMBER(W68),'Cover Page'!$D$35/1000000*'4 classification'!W68/'FX rate'!$C20,"")</f>
        <v/>
      </c>
      <c r="BD68" s="900" t="str">
        <f>IF(ISNUMBER(X68),'Cover Page'!$D$35/1000000*'4 classification'!X68/'FX rate'!$C20,"")</f>
        <v/>
      </c>
      <c r="BE68" s="894" t="str">
        <f>IF(ISNUMBER(Y68),'Cover Page'!$D$35/1000000*'4 classification'!Y68/'FX rate'!$C20,"")</f>
        <v/>
      </c>
      <c r="BF68" s="666" t="str">
        <f>IF(ISNUMBER(Z68),'Cover Page'!$D$35/1000000*'4 classification'!Z68/'FX rate'!$C20,"")</f>
        <v/>
      </c>
      <c r="BG68" s="895" t="str">
        <f>IF(ISNUMBER(AA68),'Cover Page'!$D$35/1000000*'4 classification'!AA68/'FX rate'!$C20,"")</f>
        <v/>
      </c>
      <c r="BH68" s="894" t="str">
        <f>IF(ISNUMBER(AB68),'Cover Page'!$D$35/1000000*'4 classification'!AB68/'FX rate'!$C20,"")</f>
        <v/>
      </c>
      <c r="BI68" s="666" t="str">
        <f>IF(ISNUMBER(AC68),'Cover Page'!$D$35/1000000*'4 classification'!AC68/'FX rate'!$C20,"")</f>
        <v/>
      </c>
      <c r="BN68" s="658">
        <v>2015</v>
      </c>
      <c r="BO68" s="709" t="str">
        <f>IF(ISNUMBER(C68),'Cover Page'!$D$35/1000000*C68/'FX rate'!$C$25,"")</f>
        <v/>
      </c>
      <c r="BP68" s="890" t="str">
        <f>IF(ISNUMBER(D68),'Cover Page'!$D$35/1000000*D68/'FX rate'!$C$25,"")</f>
        <v/>
      </c>
      <c r="BQ68" s="710" t="str">
        <f>IF(ISNUMBER(E68),'Cover Page'!$D$35/1000000*E68/'FX rate'!$C$25,"")</f>
        <v/>
      </c>
      <c r="BR68" s="891" t="str">
        <f>IF(ISNUMBER(F68),'Cover Page'!$D$35/1000000*F68/'FX rate'!$C$25,"")</f>
        <v/>
      </c>
      <c r="BS68" s="890" t="str">
        <f>IF(ISNUMBER(G68),'Cover Page'!$D$35/1000000*G68/'FX rate'!$C$25,"")</f>
        <v/>
      </c>
      <c r="BT68" s="710" t="str">
        <f>IF(ISNUMBER(H68),'Cover Page'!$D$35/1000000*H68/'FX rate'!$C$25,"")</f>
        <v/>
      </c>
      <c r="BU68" s="891" t="str">
        <f>IF(ISNUMBER(I68),'Cover Page'!$D$35/1000000*I68/'FX rate'!$C$25,"")</f>
        <v/>
      </c>
      <c r="BV68" s="890" t="str">
        <f>IF(ISNUMBER(J68),'Cover Page'!$D$35/1000000*J68/'FX rate'!$C$25,"")</f>
        <v/>
      </c>
      <c r="BW68" s="710" t="str">
        <f>IF(ISNUMBER(K68),'Cover Page'!$D$35/1000000*K68/'FX rate'!$C$25,"")</f>
        <v/>
      </c>
      <c r="BX68" s="891" t="str">
        <f>IF(ISNUMBER(L68),'Cover Page'!$D$35/1000000*L68/'FX rate'!$C$25,"")</f>
        <v/>
      </c>
      <c r="BY68" s="890" t="str">
        <f>IF(ISNUMBER(M68),'Cover Page'!$D$35/1000000*M68/'FX rate'!$C$25,"")</f>
        <v/>
      </c>
      <c r="BZ68" s="710" t="str">
        <f>IF(ISNUMBER(N68),'Cover Page'!$D$35/1000000*N68/'FX rate'!$C$25,"")</f>
        <v/>
      </c>
      <c r="CA68" s="891" t="str">
        <f>IF(ISNUMBER(O68),'Cover Page'!$D$35/1000000*O68/'FX rate'!$C$25,"")</f>
        <v/>
      </c>
      <c r="CB68" s="890" t="str">
        <f>IF(ISNUMBER(P68),'Cover Page'!$D$35/1000000*P68/'FX rate'!$C$25,"")</f>
        <v/>
      </c>
      <c r="CC68" s="710" t="str">
        <f>IF(ISNUMBER(Q68),'Cover Page'!$D$35/1000000*Q68/'FX rate'!$C$25,"")</f>
        <v/>
      </c>
      <c r="CD68" s="891" t="str">
        <f>IF(ISNUMBER(R68),'Cover Page'!$D$35/1000000*R68/'FX rate'!$C$25,"")</f>
        <v/>
      </c>
      <c r="CE68" s="890" t="str">
        <f>IF(ISNUMBER(S68),'Cover Page'!$D$35/1000000*S68/'FX rate'!$C$25,"")</f>
        <v/>
      </c>
      <c r="CF68" s="710" t="str">
        <f>IF(ISNUMBER(T68),'Cover Page'!$D$35/1000000*T68/'FX rate'!$C$25,"")</f>
        <v/>
      </c>
      <c r="CG68" s="891" t="str">
        <f>IF(ISNUMBER(U68),'Cover Page'!$D$35/1000000*U68/'FX rate'!$C$25,"")</f>
        <v/>
      </c>
      <c r="CH68" s="890" t="str">
        <f>IF(ISNUMBER(V68),'Cover Page'!$D$35/1000000*V68/'FX rate'!$C$25,"")</f>
        <v/>
      </c>
      <c r="CI68" s="710" t="str">
        <f>IF(ISNUMBER(W68),'Cover Page'!$D$35/1000000*W68/'FX rate'!$C$25,"")</f>
        <v/>
      </c>
      <c r="CJ68" s="891" t="str">
        <f>IF(ISNUMBER(X68),'Cover Page'!$D$35/1000000*X68/'FX rate'!$C$25,"")</f>
        <v/>
      </c>
      <c r="CK68" s="890" t="str">
        <f>IF(ISNUMBER(Y68),'Cover Page'!$D$35/1000000*Y68/'FX rate'!$C$25,"")</f>
        <v/>
      </c>
      <c r="CL68" s="710" t="str">
        <f>IF(ISNUMBER(Z68),'Cover Page'!$D$35/1000000*Z68/'FX rate'!$C$25,"")</f>
        <v/>
      </c>
      <c r="CM68" s="891" t="str">
        <f>IF(ISNUMBER(AA68),'Cover Page'!$D$35/1000000*AA68/'FX rate'!$C$25,"")</f>
        <v/>
      </c>
      <c r="CN68" s="890" t="str">
        <f>IF(ISNUMBER(AB68),'Cover Page'!$D$35/1000000*AB68/'FX rate'!$C$25,"")</f>
        <v/>
      </c>
      <c r="CO68" s="710" t="str">
        <f>IF(ISNUMBER(AC68),'Cover Page'!$D$35/1000000*AC68/'FX rate'!$C$25,"")</f>
        <v/>
      </c>
      <c r="CP68" s="590"/>
      <c r="CQ68" s="590"/>
      <c r="CR68" s="590"/>
      <c r="CS68" s="590"/>
    </row>
    <row r="69" spans="1:97" s="20" customFormat="1" ht="14.25" x14ac:dyDescent="0.2">
      <c r="A69" s="24"/>
      <c r="B69" s="37">
        <v>2016</v>
      </c>
      <c r="C69" s="176"/>
      <c r="D69" s="118"/>
      <c r="E69" s="117"/>
      <c r="F69" s="170"/>
      <c r="G69" s="118"/>
      <c r="H69" s="117"/>
      <c r="I69" s="170"/>
      <c r="J69" s="118"/>
      <c r="K69" s="117"/>
      <c r="L69" s="170"/>
      <c r="M69" s="118"/>
      <c r="N69" s="117"/>
      <c r="O69" s="170"/>
      <c r="P69" s="118"/>
      <c r="Q69" s="117"/>
      <c r="R69" s="170"/>
      <c r="S69" s="118"/>
      <c r="T69" s="117"/>
      <c r="U69" s="170"/>
      <c r="V69" s="118"/>
      <c r="W69" s="117"/>
      <c r="X69" s="170"/>
      <c r="Y69" s="118"/>
      <c r="Z69" s="118"/>
      <c r="AA69" s="315" t="str">
        <f t="shared" si="3"/>
        <v/>
      </c>
      <c r="AB69" s="317" t="str">
        <f t="shared" si="4"/>
        <v/>
      </c>
      <c r="AC69" s="302" t="str">
        <f t="shared" si="5"/>
        <v/>
      </c>
      <c r="AH69" s="586">
        <v>2016</v>
      </c>
      <c r="AI69" s="678" t="str">
        <f>IF(ISNUMBER(C69),'Cover Page'!$D$35/1000000*'4 classification'!C69/'FX rate'!$C21,"")</f>
        <v/>
      </c>
      <c r="AJ69" s="898" t="str">
        <f>IF(ISNUMBER(D69),'Cover Page'!$D$35/1000000*'4 classification'!D69/'FX rate'!$C21,"")</f>
        <v/>
      </c>
      <c r="AK69" s="724" t="str">
        <f>IF(ISNUMBER(E69),'Cover Page'!$D$35/1000000*'4 classification'!E69/'FX rate'!$C21,"")</f>
        <v/>
      </c>
      <c r="AL69" s="899" t="str">
        <f>IF(ISNUMBER(F69),'Cover Page'!$D$35/1000000*'4 classification'!F69/'FX rate'!$C21,"")</f>
        <v/>
      </c>
      <c r="AM69" s="898" t="str">
        <f>IF(ISNUMBER(G69),'Cover Page'!$D$35/1000000*'4 classification'!G69/'FX rate'!$C21,"")</f>
        <v/>
      </c>
      <c r="AN69" s="724" t="str">
        <f>IF(ISNUMBER(H69),'Cover Page'!$D$35/1000000*'4 classification'!H69/'FX rate'!$C21,"")</f>
        <v/>
      </c>
      <c r="AO69" s="899" t="str">
        <f>IF(ISNUMBER(I69),'Cover Page'!$D$35/1000000*'4 classification'!I69/'FX rate'!$C21,"")</f>
        <v/>
      </c>
      <c r="AP69" s="898" t="str">
        <f>IF(ISNUMBER(J69),'Cover Page'!$D$35/1000000*'4 classification'!J69/'FX rate'!$C21,"")</f>
        <v/>
      </c>
      <c r="AQ69" s="724" t="str">
        <f>IF(ISNUMBER(K69),'Cover Page'!$D$35/1000000*'4 classification'!K69/'FX rate'!$C21,"")</f>
        <v/>
      </c>
      <c r="AR69" s="899" t="str">
        <f>IF(ISNUMBER(L69),'Cover Page'!$D$35/1000000*'4 classification'!L69/'FX rate'!$C21,"")</f>
        <v/>
      </c>
      <c r="AS69" s="898" t="str">
        <f>IF(ISNUMBER(M69),'Cover Page'!$D$35/1000000*'4 classification'!M69/'FX rate'!$C21,"")</f>
        <v/>
      </c>
      <c r="AT69" s="724" t="str">
        <f>IF(ISNUMBER(N69),'Cover Page'!$D$35/1000000*'4 classification'!N69/'FX rate'!$C21,"")</f>
        <v/>
      </c>
      <c r="AU69" s="899" t="str">
        <f>IF(ISNUMBER(O69),'Cover Page'!$D$35/1000000*'4 classification'!O69/'FX rate'!$C21,"")</f>
        <v/>
      </c>
      <c r="AV69" s="898" t="str">
        <f>IF(ISNUMBER(P69),'Cover Page'!$D$35/1000000*'4 classification'!P69/'FX rate'!$C21,"")</f>
        <v/>
      </c>
      <c r="AW69" s="724" t="str">
        <f>IF(ISNUMBER(Q69),'Cover Page'!$D$35/1000000*'4 classification'!Q69/'FX rate'!$C21,"")</f>
        <v/>
      </c>
      <c r="AX69" s="899" t="str">
        <f>IF(ISNUMBER(R69),'Cover Page'!$D$35/1000000*'4 classification'!R69/'FX rate'!$C21,"")</f>
        <v/>
      </c>
      <c r="AY69" s="898" t="str">
        <f>IF(ISNUMBER(S69),'Cover Page'!$D$35/1000000*'4 classification'!S69/'FX rate'!$C21,"")</f>
        <v/>
      </c>
      <c r="AZ69" s="896" t="str">
        <f>IF(ISNUMBER(T69),'Cover Page'!$D$35/1000000*'4 classification'!T69/'FX rate'!$C21,"")</f>
        <v/>
      </c>
      <c r="BA69" s="900" t="str">
        <f>IF(ISNUMBER(U69),'Cover Page'!$D$35/1000000*'4 classification'!U69/'FX rate'!$C21,"")</f>
        <v/>
      </c>
      <c r="BB69" s="894" t="str">
        <f>IF(ISNUMBER(V69),'Cover Page'!$D$35/1000000*'4 classification'!V69/'FX rate'!$C21,"")</f>
        <v/>
      </c>
      <c r="BC69" s="666" t="str">
        <f>IF(ISNUMBER(W69),'Cover Page'!$D$35/1000000*'4 classification'!W69/'FX rate'!$C21,"")</f>
        <v/>
      </c>
      <c r="BD69" s="900" t="str">
        <f>IF(ISNUMBER(X69),'Cover Page'!$D$35/1000000*'4 classification'!X69/'FX rate'!$C21,"")</f>
        <v/>
      </c>
      <c r="BE69" s="894" t="str">
        <f>IF(ISNUMBER(Y69),'Cover Page'!$D$35/1000000*'4 classification'!Y69/'FX rate'!$C21,"")</f>
        <v/>
      </c>
      <c r="BF69" s="666" t="str">
        <f>IF(ISNUMBER(Z69),'Cover Page'!$D$35/1000000*'4 classification'!Z69/'FX rate'!$C21,"")</f>
        <v/>
      </c>
      <c r="BG69" s="895" t="str">
        <f>IF(ISNUMBER(AA69),'Cover Page'!$D$35/1000000*'4 classification'!AA69/'FX rate'!$C21,"")</f>
        <v/>
      </c>
      <c r="BH69" s="894" t="str">
        <f>IF(ISNUMBER(AB69),'Cover Page'!$D$35/1000000*'4 classification'!AB69/'FX rate'!$C21,"")</f>
        <v/>
      </c>
      <c r="BI69" s="666" t="str">
        <f>IF(ISNUMBER(AC69),'Cover Page'!$D$35/1000000*'4 classification'!AC69/'FX rate'!$C21,"")</f>
        <v/>
      </c>
      <c r="BN69" s="658">
        <v>2016</v>
      </c>
      <c r="BO69" s="709" t="str">
        <f>IF(ISNUMBER(C69),'Cover Page'!$D$35/1000000*C69/'FX rate'!$C$25,"")</f>
        <v/>
      </c>
      <c r="BP69" s="890" t="str">
        <f>IF(ISNUMBER(D69),'Cover Page'!$D$35/1000000*D69/'FX rate'!$C$25,"")</f>
        <v/>
      </c>
      <c r="BQ69" s="710" t="str">
        <f>IF(ISNUMBER(E69),'Cover Page'!$D$35/1000000*E69/'FX rate'!$C$25,"")</f>
        <v/>
      </c>
      <c r="BR69" s="891" t="str">
        <f>IF(ISNUMBER(F69),'Cover Page'!$D$35/1000000*F69/'FX rate'!$C$25,"")</f>
        <v/>
      </c>
      <c r="BS69" s="890" t="str">
        <f>IF(ISNUMBER(G69),'Cover Page'!$D$35/1000000*G69/'FX rate'!$C$25,"")</f>
        <v/>
      </c>
      <c r="BT69" s="710" t="str">
        <f>IF(ISNUMBER(H69),'Cover Page'!$D$35/1000000*H69/'FX rate'!$C$25,"")</f>
        <v/>
      </c>
      <c r="BU69" s="891" t="str">
        <f>IF(ISNUMBER(I69),'Cover Page'!$D$35/1000000*I69/'FX rate'!$C$25,"")</f>
        <v/>
      </c>
      <c r="BV69" s="890" t="str">
        <f>IF(ISNUMBER(J69),'Cover Page'!$D$35/1000000*J69/'FX rate'!$C$25,"")</f>
        <v/>
      </c>
      <c r="BW69" s="710" t="str">
        <f>IF(ISNUMBER(K69),'Cover Page'!$D$35/1000000*K69/'FX rate'!$C$25,"")</f>
        <v/>
      </c>
      <c r="BX69" s="891" t="str">
        <f>IF(ISNUMBER(L69),'Cover Page'!$D$35/1000000*L69/'FX rate'!$C$25,"")</f>
        <v/>
      </c>
      <c r="BY69" s="890" t="str">
        <f>IF(ISNUMBER(M69),'Cover Page'!$D$35/1000000*M69/'FX rate'!$C$25,"")</f>
        <v/>
      </c>
      <c r="BZ69" s="710" t="str">
        <f>IF(ISNUMBER(N69),'Cover Page'!$D$35/1000000*N69/'FX rate'!$C$25,"")</f>
        <v/>
      </c>
      <c r="CA69" s="891" t="str">
        <f>IF(ISNUMBER(O69),'Cover Page'!$D$35/1000000*O69/'FX rate'!$C$25,"")</f>
        <v/>
      </c>
      <c r="CB69" s="890" t="str">
        <f>IF(ISNUMBER(P69),'Cover Page'!$D$35/1000000*P69/'FX rate'!$C$25,"")</f>
        <v/>
      </c>
      <c r="CC69" s="710" t="str">
        <f>IF(ISNUMBER(Q69),'Cover Page'!$D$35/1000000*Q69/'FX rate'!$C$25,"")</f>
        <v/>
      </c>
      <c r="CD69" s="891" t="str">
        <f>IF(ISNUMBER(R69),'Cover Page'!$D$35/1000000*R69/'FX rate'!$C$25,"")</f>
        <v/>
      </c>
      <c r="CE69" s="890" t="str">
        <f>IF(ISNUMBER(S69),'Cover Page'!$D$35/1000000*S69/'FX rate'!$C$25,"")</f>
        <v/>
      </c>
      <c r="CF69" s="710" t="str">
        <f>IF(ISNUMBER(T69),'Cover Page'!$D$35/1000000*T69/'FX rate'!$C$25,"")</f>
        <v/>
      </c>
      <c r="CG69" s="891" t="str">
        <f>IF(ISNUMBER(U69),'Cover Page'!$D$35/1000000*U69/'FX rate'!$C$25,"")</f>
        <v/>
      </c>
      <c r="CH69" s="890" t="str">
        <f>IF(ISNUMBER(V69),'Cover Page'!$D$35/1000000*V69/'FX rate'!$C$25,"")</f>
        <v/>
      </c>
      <c r="CI69" s="710" t="str">
        <f>IF(ISNUMBER(W69),'Cover Page'!$D$35/1000000*W69/'FX rate'!$C$25,"")</f>
        <v/>
      </c>
      <c r="CJ69" s="891" t="str">
        <f>IF(ISNUMBER(X69),'Cover Page'!$D$35/1000000*X69/'FX rate'!$C$25,"")</f>
        <v/>
      </c>
      <c r="CK69" s="890" t="str">
        <f>IF(ISNUMBER(Y69),'Cover Page'!$D$35/1000000*Y69/'FX rate'!$C$25,"")</f>
        <v/>
      </c>
      <c r="CL69" s="710" t="str">
        <f>IF(ISNUMBER(Z69),'Cover Page'!$D$35/1000000*Z69/'FX rate'!$C$25,"")</f>
        <v/>
      </c>
      <c r="CM69" s="891" t="str">
        <f>IF(ISNUMBER(AA69),'Cover Page'!$D$35/1000000*AA69/'FX rate'!$C$25,"")</f>
        <v/>
      </c>
      <c r="CN69" s="890" t="str">
        <f>IF(ISNUMBER(AB69),'Cover Page'!$D$35/1000000*AB69/'FX rate'!$C$25,"")</f>
        <v/>
      </c>
      <c r="CO69" s="710" t="str">
        <f>IF(ISNUMBER(AC69),'Cover Page'!$D$35/1000000*AC69/'FX rate'!$C$25,"")</f>
        <v/>
      </c>
      <c r="CP69" s="590"/>
      <c r="CQ69" s="590"/>
      <c r="CR69" s="590"/>
      <c r="CS69" s="590"/>
    </row>
    <row r="70" spans="1:97" s="20" customFormat="1" ht="14.25" x14ac:dyDescent="0.2">
      <c r="A70" s="24"/>
      <c r="B70" s="37">
        <v>2017</v>
      </c>
      <c r="C70" s="176"/>
      <c r="D70" s="118"/>
      <c r="E70" s="117"/>
      <c r="F70" s="170"/>
      <c r="G70" s="118"/>
      <c r="H70" s="117"/>
      <c r="I70" s="170"/>
      <c r="J70" s="118"/>
      <c r="K70" s="117"/>
      <c r="L70" s="170"/>
      <c r="M70" s="118"/>
      <c r="N70" s="117"/>
      <c r="O70" s="170"/>
      <c r="P70" s="118"/>
      <c r="Q70" s="117"/>
      <c r="R70" s="170"/>
      <c r="S70" s="118"/>
      <c r="T70" s="117"/>
      <c r="U70" s="170"/>
      <c r="V70" s="118"/>
      <c r="W70" s="117"/>
      <c r="X70" s="170"/>
      <c r="Y70" s="118"/>
      <c r="Z70" s="118"/>
      <c r="AA70" s="315" t="str">
        <f t="shared" si="3"/>
        <v/>
      </c>
      <c r="AB70" s="317" t="str">
        <f t="shared" si="4"/>
        <v/>
      </c>
      <c r="AC70" s="302" t="str">
        <f t="shared" si="5"/>
        <v/>
      </c>
      <c r="AH70" s="586">
        <v>2017</v>
      </c>
      <c r="AI70" s="678" t="str">
        <f>IF(ISNUMBER(C70),'Cover Page'!$D$35/1000000*'4 classification'!C70/'FX rate'!$C22,"")</f>
        <v/>
      </c>
      <c r="AJ70" s="898" t="str">
        <f>IF(ISNUMBER(D70),'Cover Page'!$D$35/1000000*'4 classification'!D70/'FX rate'!$C22,"")</f>
        <v/>
      </c>
      <c r="AK70" s="724" t="str">
        <f>IF(ISNUMBER(E70),'Cover Page'!$D$35/1000000*'4 classification'!E70/'FX rate'!$C22,"")</f>
        <v/>
      </c>
      <c r="AL70" s="899" t="str">
        <f>IF(ISNUMBER(F70),'Cover Page'!$D$35/1000000*'4 classification'!F70/'FX rate'!$C22,"")</f>
        <v/>
      </c>
      <c r="AM70" s="898" t="str">
        <f>IF(ISNUMBER(G70),'Cover Page'!$D$35/1000000*'4 classification'!G70/'FX rate'!$C22,"")</f>
        <v/>
      </c>
      <c r="AN70" s="724" t="str">
        <f>IF(ISNUMBER(H70),'Cover Page'!$D$35/1000000*'4 classification'!H70/'FX rate'!$C22,"")</f>
        <v/>
      </c>
      <c r="AO70" s="899" t="str">
        <f>IF(ISNUMBER(I70),'Cover Page'!$D$35/1000000*'4 classification'!I70/'FX rate'!$C22,"")</f>
        <v/>
      </c>
      <c r="AP70" s="898" t="str">
        <f>IF(ISNUMBER(J70),'Cover Page'!$D$35/1000000*'4 classification'!J70/'FX rate'!$C22,"")</f>
        <v/>
      </c>
      <c r="AQ70" s="724" t="str">
        <f>IF(ISNUMBER(K70),'Cover Page'!$D$35/1000000*'4 classification'!K70/'FX rate'!$C22,"")</f>
        <v/>
      </c>
      <c r="AR70" s="899" t="str">
        <f>IF(ISNUMBER(L70),'Cover Page'!$D$35/1000000*'4 classification'!L70/'FX rate'!$C22,"")</f>
        <v/>
      </c>
      <c r="AS70" s="898" t="str">
        <f>IF(ISNUMBER(M70),'Cover Page'!$D$35/1000000*'4 classification'!M70/'FX rate'!$C22,"")</f>
        <v/>
      </c>
      <c r="AT70" s="724" t="str">
        <f>IF(ISNUMBER(N70),'Cover Page'!$D$35/1000000*'4 classification'!N70/'FX rate'!$C22,"")</f>
        <v/>
      </c>
      <c r="AU70" s="899" t="str">
        <f>IF(ISNUMBER(O70),'Cover Page'!$D$35/1000000*'4 classification'!O70/'FX rate'!$C22,"")</f>
        <v/>
      </c>
      <c r="AV70" s="898" t="str">
        <f>IF(ISNUMBER(P70),'Cover Page'!$D$35/1000000*'4 classification'!P70/'FX rate'!$C22,"")</f>
        <v/>
      </c>
      <c r="AW70" s="724" t="str">
        <f>IF(ISNUMBER(Q70),'Cover Page'!$D$35/1000000*'4 classification'!Q70/'FX rate'!$C22,"")</f>
        <v/>
      </c>
      <c r="AX70" s="899" t="str">
        <f>IF(ISNUMBER(R70),'Cover Page'!$D$35/1000000*'4 classification'!R70/'FX rate'!$C22,"")</f>
        <v/>
      </c>
      <c r="AY70" s="898" t="str">
        <f>IF(ISNUMBER(S70),'Cover Page'!$D$35/1000000*'4 classification'!S70/'FX rate'!$C22,"")</f>
        <v/>
      </c>
      <c r="AZ70" s="896" t="str">
        <f>IF(ISNUMBER(T70),'Cover Page'!$D$35/1000000*'4 classification'!T70/'FX rate'!$C22,"")</f>
        <v/>
      </c>
      <c r="BA70" s="900" t="str">
        <f>IF(ISNUMBER(U70),'Cover Page'!$D$35/1000000*'4 classification'!U70/'FX rate'!$C22,"")</f>
        <v/>
      </c>
      <c r="BB70" s="894" t="str">
        <f>IF(ISNUMBER(V70),'Cover Page'!$D$35/1000000*'4 classification'!V70/'FX rate'!$C22,"")</f>
        <v/>
      </c>
      <c r="BC70" s="666" t="str">
        <f>IF(ISNUMBER(W70),'Cover Page'!$D$35/1000000*'4 classification'!W70/'FX rate'!$C22,"")</f>
        <v/>
      </c>
      <c r="BD70" s="900" t="str">
        <f>IF(ISNUMBER(X70),'Cover Page'!$D$35/1000000*'4 classification'!X70/'FX rate'!$C22,"")</f>
        <v/>
      </c>
      <c r="BE70" s="894" t="str">
        <f>IF(ISNUMBER(Y70),'Cover Page'!$D$35/1000000*'4 classification'!Y70/'FX rate'!$C22,"")</f>
        <v/>
      </c>
      <c r="BF70" s="666" t="str">
        <f>IF(ISNUMBER(Z70),'Cover Page'!$D$35/1000000*'4 classification'!Z70/'FX rate'!$C22,"")</f>
        <v/>
      </c>
      <c r="BG70" s="895" t="str">
        <f>IF(ISNUMBER(AA70),'Cover Page'!$D$35/1000000*'4 classification'!AA70/'FX rate'!$C22,"")</f>
        <v/>
      </c>
      <c r="BH70" s="894" t="str">
        <f>IF(ISNUMBER(AB70),'Cover Page'!$D$35/1000000*'4 classification'!AB70/'FX rate'!$C22,"")</f>
        <v/>
      </c>
      <c r="BI70" s="666" t="str">
        <f>IF(ISNUMBER(AC70),'Cover Page'!$D$35/1000000*'4 classification'!AC70/'FX rate'!$C22,"")</f>
        <v/>
      </c>
      <c r="BN70" s="658">
        <v>2017</v>
      </c>
      <c r="BO70" s="709" t="str">
        <f>IF(ISNUMBER(C70),'Cover Page'!$D$35/1000000*C70/'FX rate'!$C$25,"")</f>
        <v/>
      </c>
      <c r="BP70" s="890" t="str">
        <f>IF(ISNUMBER(D70),'Cover Page'!$D$35/1000000*D70/'FX rate'!$C$25,"")</f>
        <v/>
      </c>
      <c r="BQ70" s="710" t="str">
        <f>IF(ISNUMBER(E70),'Cover Page'!$D$35/1000000*E70/'FX rate'!$C$25,"")</f>
        <v/>
      </c>
      <c r="BR70" s="891" t="str">
        <f>IF(ISNUMBER(F70),'Cover Page'!$D$35/1000000*F70/'FX rate'!$C$25,"")</f>
        <v/>
      </c>
      <c r="BS70" s="890" t="str">
        <f>IF(ISNUMBER(G70),'Cover Page'!$D$35/1000000*G70/'FX rate'!$C$25,"")</f>
        <v/>
      </c>
      <c r="BT70" s="710" t="str">
        <f>IF(ISNUMBER(H70),'Cover Page'!$D$35/1000000*H70/'FX rate'!$C$25,"")</f>
        <v/>
      </c>
      <c r="BU70" s="891" t="str">
        <f>IF(ISNUMBER(I70),'Cover Page'!$D$35/1000000*I70/'FX rate'!$C$25,"")</f>
        <v/>
      </c>
      <c r="BV70" s="890" t="str">
        <f>IF(ISNUMBER(J70),'Cover Page'!$D$35/1000000*J70/'FX rate'!$C$25,"")</f>
        <v/>
      </c>
      <c r="BW70" s="710" t="str">
        <f>IF(ISNUMBER(K70),'Cover Page'!$D$35/1000000*K70/'FX rate'!$C$25,"")</f>
        <v/>
      </c>
      <c r="BX70" s="891" t="str">
        <f>IF(ISNUMBER(L70),'Cover Page'!$D$35/1000000*L70/'FX rate'!$C$25,"")</f>
        <v/>
      </c>
      <c r="BY70" s="890" t="str">
        <f>IF(ISNUMBER(M70),'Cover Page'!$D$35/1000000*M70/'FX rate'!$C$25,"")</f>
        <v/>
      </c>
      <c r="BZ70" s="710" t="str">
        <f>IF(ISNUMBER(N70),'Cover Page'!$D$35/1000000*N70/'FX rate'!$C$25,"")</f>
        <v/>
      </c>
      <c r="CA70" s="891" t="str">
        <f>IF(ISNUMBER(O70),'Cover Page'!$D$35/1000000*O70/'FX rate'!$C$25,"")</f>
        <v/>
      </c>
      <c r="CB70" s="890" t="str">
        <f>IF(ISNUMBER(P70),'Cover Page'!$D$35/1000000*P70/'FX rate'!$C$25,"")</f>
        <v/>
      </c>
      <c r="CC70" s="710" t="str">
        <f>IF(ISNUMBER(Q70),'Cover Page'!$D$35/1000000*Q70/'FX rate'!$C$25,"")</f>
        <v/>
      </c>
      <c r="CD70" s="891" t="str">
        <f>IF(ISNUMBER(R70),'Cover Page'!$D$35/1000000*R70/'FX rate'!$C$25,"")</f>
        <v/>
      </c>
      <c r="CE70" s="890" t="str">
        <f>IF(ISNUMBER(S70),'Cover Page'!$D$35/1000000*S70/'FX rate'!$C$25,"")</f>
        <v/>
      </c>
      <c r="CF70" s="710" t="str">
        <f>IF(ISNUMBER(T70),'Cover Page'!$D$35/1000000*T70/'FX rate'!$C$25,"")</f>
        <v/>
      </c>
      <c r="CG70" s="891" t="str">
        <f>IF(ISNUMBER(U70),'Cover Page'!$D$35/1000000*U70/'FX rate'!$C$25,"")</f>
        <v/>
      </c>
      <c r="CH70" s="890" t="str">
        <f>IF(ISNUMBER(V70),'Cover Page'!$D$35/1000000*V70/'FX rate'!$C$25,"")</f>
        <v/>
      </c>
      <c r="CI70" s="710" t="str">
        <f>IF(ISNUMBER(W70),'Cover Page'!$D$35/1000000*W70/'FX rate'!$C$25,"")</f>
        <v/>
      </c>
      <c r="CJ70" s="891" t="str">
        <f>IF(ISNUMBER(X70),'Cover Page'!$D$35/1000000*X70/'FX rate'!$C$25,"")</f>
        <v/>
      </c>
      <c r="CK70" s="890" t="str">
        <f>IF(ISNUMBER(Y70),'Cover Page'!$D$35/1000000*Y70/'FX rate'!$C$25,"")</f>
        <v/>
      </c>
      <c r="CL70" s="710" t="str">
        <f>IF(ISNUMBER(Z70),'Cover Page'!$D$35/1000000*Z70/'FX rate'!$C$25,"")</f>
        <v/>
      </c>
      <c r="CM70" s="891" t="str">
        <f>IF(ISNUMBER(AA70),'Cover Page'!$D$35/1000000*AA70/'FX rate'!$C$25,"")</f>
        <v/>
      </c>
      <c r="CN70" s="890" t="str">
        <f>IF(ISNUMBER(AB70),'Cover Page'!$D$35/1000000*AB70/'FX rate'!$C$25,"")</f>
        <v/>
      </c>
      <c r="CO70" s="710" t="str">
        <f>IF(ISNUMBER(AC70),'Cover Page'!$D$35/1000000*AC70/'FX rate'!$C$25,"")</f>
        <v/>
      </c>
      <c r="CP70" s="590"/>
      <c r="CQ70" s="590"/>
      <c r="CR70" s="590"/>
      <c r="CS70" s="590"/>
    </row>
    <row r="71" spans="1:97" s="20" customFormat="1" ht="14.25" x14ac:dyDescent="0.2">
      <c r="A71" s="24"/>
      <c r="B71" s="37">
        <v>2018</v>
      </c>
      <c r="C71" s="176"/>
      <c r="D71" s="118"/>
      <c r="E71" s="117"/>
      <c r="F71" s="170"/>
      <c r="G71" s="118"/>
      <c r="H71" s="117"/>
      <c r="I71" s="170"/>
      <c r="J71" s="118"/>
      <c r="K71" s="117"/>
      <c r="L71" s="170"/>
      <c r="M71" s="118"/>
      <c r="N71" s="117"/>
      <c r="O71" s="170"/>
      <c r="P71" s="118"/>
      <c r="Q71" s="117"/>
      <c r="R71" s="170"/>
      <c r="S71" s="118"/>
      <c r="T71" s="117"/>
      <c r="U71" s="170"/>
      <c r="V71" s="118"/>
      <c r="W71" s="117"/>
      <c r="X71" s="170"/>
      <c r="Y71" s="118"/>
      <c r="Z71" s="118"/>
      <c r="AA71" s="315" t="str">
        <f t="shared" si="3"/>
        <v/>
      </c>
      <c r="AB71" s="317" t="str">
        <f t="shared" si="4"/>
        <v/>
      </c>
      <c r="AC71" s="302" t="str">
        <f t="shared" si="5"/>
        <v/>
      </c>
      <c r="AH71" s="586">
        <v>2018</v>
      </c>
      <c r="AI71" s="678" t="str">
        <f>IF(ISNUMBER(C71),'Cover Page'!$D$35/1000000*'4 classification'!C71/'FX rate'!$C23,"")</f>
        <v/>
      </c>
      <c r="AJ71" s="898" t="str">
        <f>IF(ISNUMBER(D71),'Cover Page'!$D$35/1000000*'4 classification'!D71/'FX rate'!$C23,"")</f>
        <v/>
      </c>
      <c r="AK71" s="724" t="str">
        <f>IF(ISNUMBER(E71),'Cover Page'!$D$35/1000000*'4 classification'!E71/'FX rate'!$C23,"")</f>
        <v/>
      </c>
      <c r="AL71" s="899" t="str">
        <f>IF(ISNUMBER(F71),'Cover Page'!$D$35/1000000*'4 classification'!F71/'FX rate'!$C23,"")</f>
        <v/>
      </c>
      <c r="AM71" s="898" t="str">
        <f>IF(ISNUMBER(G71),'Cover Page'!$D$35/1000000*'4 classification'!G71/'FX rate'!$C23,"")</f>
        <v/>
      </c>
      <c r="AN71" s="724" t="str">
        <f>IF(ISNUMBER(H71),'Cover Page'!$D$35/1000000*'4 classification'!H71/'FX rate'!$C23,"")</f>
        <v/>
      </c>
      <c r="AO71" s="899" t="str">
        <f>IF(ISNUMBER(I71),'Cover Page'!$D$35/1000000*'4 classification'!I71/'FX rate'!$C23,"")</f>
        <v/>
      </c>
      <c r="AP71" s="898" t="str">
        <f>IF(ISNUMBER(J71),'Cover Page'!$D$35/1000000*'4 classification'!J71/'FX rate'!$C23,"")</f>
        <v/>
      </c>
      <c r="AQ71" s="724" t="str">
        <f>IF(ISNUMBER(K71),'Cover Page'!$D$35/1000000*'4 classification'!K71/'FX rate'!$C23,"")</f>
        <v/>
      </c>
      <c r="AR71" s="899" t="str">
        <f>IF(ISNUMBER(L71),'Cover Page'!$D$35/1000000*'4 classification'!L71/'FX rate'!$C23,"")</f>
        <v/>
      </c>
      <c r="AS71" s="898" t="str">
        <f>IF(ISNUMBER(M71),'Cover Page'!$D$35/1000000*'4 classification'!M71/'FX rate'!$C23,"")</f>
        <v/>
      </c>
      <c r="AT71" s="724" t="str">
        <f>IF(ISNUMBER(N71),'Cover Page'!$D$35/1000000*'4 classification'!N71/'FX rate'!$C23,"")</f>
        <v/>
      </c>
      <c r="AU71" s="899" t="str">
        <f>IF(ISNUMBER(O71),'Cover Page'!$D$35/1000000*'4 classification'!O71/'FX rate'!$C23,"")</f>
        <v/>
      </c>
      <c r="AV71" s="898" t="str">
        <f>IF(ISNUMBER(P71),'Cover Page'!$D$35/1000000*'4 classification'!P71/'FX rate'!$C23,"")</f>
        <v/>
      </c>
      <c r="AW71" s="724" t="str">
        <f>IF(ISNUMBER(Q71),'Cover Page'!$D$35/1000000*'4 classification'!Q71/'FX rate'!$C23,"")</f>
        <v/>
      </c>
      <c r="AX71" s="899" t="str">
        <f>IF(ISNUMBER(R71),'Cover Page'!$D$35/1000000*'4 classification'!R71/'FX rate'!$C23,"")</f>
        <v/>
      </c>
      <c r="AY71" s="898" t="str">
        <f>IF(ISNUMBER(S71),'Cover Page'!$D$35/1000000*'4 classification'!S71/'FX rate'!$C23,"")</f>
        <v/>
      </c>
      <c r="AZ71" s="896" t="str">
        <f>IF(ISNUMBER(T71),'Cover Page'!$D$35/1000000*'4 classification'!T71/'FX rate'!$C23,"")</f>
        <v/>
      </c>
      <c r="BA71" s="900" t="str">
        <f>IF(ISNUMBER(U71),'Cover Page'!$D$35/1000000*'4 classification'!U71/'FX rate'!$C23,"")</f>
        <v/>
      </c>
      <c r="BB71" s="894" t="str">
        <f>IF(ISNUMBER(V71),'Cover Page'!$D$35/1000000*'4 classification'!V71/'FX rate'!$C23,"")</f>
        <v/>
      </c>
      <c r="BC71" s="666" t="str">
        <f>IF(ISNUMBER(W71),'Cover Page'!$D$35/1000000*'4 classification'!W71/'FX rate'!$C23,"")</f>
        <v/>
      </c>
      <c r="BD71" s="900" t="str">
        <f>IF(ISNUMBER(X71),'Cover Page'!$D$35/1000000*'4 classification'!X71/'FX rate'!$C23,"")</f>
        <v/>
      </c>
      <c r="BE71" s="894" t="str">
        <f>IF(ISNUMBER(Y71),'Cover Page'!$D$35/1000000*'4 classification'!Y71/'FX rate'!$C23,"")</f>
        <v/>
      </c>
      <c r="BF71" s="666" t="str">
        <f>IF(ISNUMBER(Z71),'Cover Page'!$D$35/1000000*'4 classification'!Z71/'FX rate'!$C23,"")</f>
        <v/>
      </c>
      <c r="BG71" s="895" t="str">
        <f>IF(ISNUMBER(AA71),'Cover Page'!$D$35/1000000*'4 classification'!AA71/'FX rate'!$C23,"")</f>
        <v/>
      </c>
      <c r="BH71" s="894" t="str">
        <f>IF(ISNUMBER(AB71),'Cover Page'!$D$35/1000000*'4 classification'!AB71/'FX rate'!$C23,"")</f>
        <v/>
      </c>
      <c r="BI71" s="666" t="str">
        <f>IF(ISNUMBER(AC71),'Cover Page'!$D$35/1000000*'4 classification'!AC71/'FX rate'!$C23,"")</f>
        <v/>
      </c>
      <c r="BN71" s="658">
        <v>2018</v>
      </c>
      <c r="BO71" s="709" t="str">
        <f>IF(ISNUMBER(C71),'Cover Page'!$D$35/1000000*C71/'FX rate'!$C$25,"")</f>
        <v/>
      </c>
      <c r="BP71" s="890" t="str">
        <f>IF(ISNUMBER(D71),'Cover Page'!$D$35/1000000*D71/'FX rate'!$C$25,"")</f>
        <v/>
      </c>
      <c r="BQ71" s="710" t="str">
        <f>IF(ISNUMBER(E71),'Cover Page'!$D$35/1000000*E71/'FX rate'!$C$25,"")</f>
        <v/>
      </c>
      <c r="BR71" s="891" t="str">
        <f>IF(ISNUMBER(F71),'Cover Page'!$D$35/1000000*F71/'FX rate'!$C$25,"")</f>
        <v/>
      </c>
      <c r="BS71" s="890" t="str">
        <f>IF(ISNUMBER(G71),'Cover Page'!$D$35/1000000*G71/'FX rate'!$C$25,"")</f>
        <v/>
      </c>
      <c r="BT71" s="710" t="str">
        <f>IF(ISNUMBER(H71),'Cover Page'!$D$35/1000000*H71/'FX rate'!$C$25,"")</f>
        <v/>
      </c>
      <c r="BU71" s="891" t="str">
        <f>IF(ISNUMBER(I71),'Cover Page'!$D$35/1000000*I71/'FX rate'!$C$25,"")</f>
        <v/>
      </c>
      <c r="BV71" s="890" t="str">
        <f>IF(ISNUMBER(J71),'Cover Page'!$D$35/1000000*J71/'FX rate'!$C$25,"")</f>
        <v/>
      </c>
      <c r="BW71" s="710" t="str">
        <f>IF(ISNUMBER(K71),'Cover Page'!$D$35/1000000*K71/'FX rate'!$C$25,"")</f>
        <v/>
      </c>
      <c r="BX71" s="891" t="str">
        <f>IF(ISNUMBER(L71),'Cover Page'!$D$35/1000000*L71/'FX rate'!$C$25,"")</f>
        <v/>
      </c>
      <c r="BY71" s="890" t="str">
        <f>IF(ISNUMBER(M71),'Cover Page'!$D$35/1000000*M71/'FX rate'!$C$25,"")</f>
        <v/>
      </c>
      <c r="BZ71" s="710" t="str">
        <f>IF(ISNUMBER(N71),'Cover Page'!$D$35/1000000*N71/'FX rate'!$C$25,"")</f>
        <v/>
      </c>
      <c r="CA71" s="891" t="str">
        <f>IF(ISNUMBER(O71),'Cover Page'!$D$35/1000000*O71/'FX rate'!$C$25,"")</f>
        <v/>
      </c>
      <c r="CB71" s="890" t="str">
        <f>IF(ISNUMBER(P71),'Cover Page'!$D$35/1000000*P71/'FX rate'!$C$25,"")</f>
        <v/>
      </c>
      <c r="CC71" s="710" t="str">
        <f>IF(ISNUMBER(Q71),'Cover Page'!$D$35/1000000*Q71/'FX rate'!$C$25,"")</f>
        <v/>
      </c>
      <c r="CD71" s="891" t="str">
        <f>IF(ISNUMBER(R71),'Cover Page'!$D$35/1000000*R71/'FX rate'!$C$25,"")</f>
        <v/>
      </c>
      <c r="CE71" s="890" t="str">
        <f>IF(ISNUMBER(S71),'Cover Page'!$D$35/1000000*S71/'FX rate'!$C$25,"")</f>
        <v/>
      </c>
      <c r="CF71" s="710" t="str">
        <f>IF(ISNUMBER(T71),'Cover Page'!$D$35/1000000*T71/'FX rate'!$C$25,"")</f>
        <v/>
      </c>
      <c r="CG71" s="891" t="str">
        <f>IF(ISNUMBER(U71),'Cover Page'!$D$35/1000000*U71/'FX rate'!$C$25,"")</f>
        <v/>
      </c>
      <c r="CH71" s="890" t="str">
        <f>IF(ISNUMBER(V71),'Cover Page'!$D$35/1000000*V71/'FX rate'!$C$25,"")</f>
        <v/>
      </c>
      <c r="CI71" s="710" t="str">
        <f>IF(ISNUMBER(W71),'Cover Page'!$D$35/1000000*W71/'FX rate'!$C$25,"")</f>
        <v/>
      </c>
      <c r="CJ71" s="891" t="str">
        <f>IF(ISNUMBER(X71),'Cover Page'!$D$35/1000000*X71/'FX rate'!$C$25,"")</f>
        <v/>
      </c>
      <c r="CK71" s="890" t="str">
        <f>IF(ISNUMBER(Y71),'Cover Page'!$D$35/1000000*Y71/'FX rate'!$C$25,"")</f>
        <v/>
      </c>
      <c r="CL71" s="710" t="str">
        <f>IF(ISNUMBER(Z71),'Cover Page'!$D$35/1000000*Z71/'FX rate'!$C$25,"")</f>
        <v/>
      </c>
      <c r="CM71" s="891" t="str">
        <f>IF(ISNUMBER(AA71),'Cover Page'!$D$35/1000000*AA71/'FX rate'!$C$25,"")</f>
        <v/>
      </c>
      <c r="CN71" s="890" t="str">
        <f>IF(ISNUMBER(AB71),'Cover Page'!$D$35/1000000*AB71/'FX rate'!$C$25,"")</f>
        <v/>
      </c>
      <c r="CO71" s="710" t="str">
        <f>IF(ISNUMBER(AC71),'Cover Page'!$D$35/1000000*AC71/'FX rate'!$C$25,"")</f>
        <v/>
      </c>
      <c r="CP71" s="590"/>
      <c r="CQ71" s="590"/>
      <c r="CR71" s="590"/>
      <c r="CS71" s="590"/>
    </row>
    <row r="72" spans="1:97" s="20" customFormat="1" ht="14.25" x14ac:dyDescent="0.2">
      <c r="A72" s="24"/>
      <c r="B72" s="37">
        <v>2019</v>
      </c>
      <c r="C72" s="176"/>
      <c r="D72" s="118"/>
      <c r="E72" s="117"/>
      <c r="F72" s="170"/>
      <c r="G72" s="118"/>
      <c r="H72" s="117"/>
      <c r="I72" s="170"/>
      <c r="J72" s="118"/>
      <c r="K72" s="117"/>
      <c r="L72" s="170"/>
      <c r="M72" s="118"/>
      <c r="N72" s="117"/>
      <c r="O72" s="170"/>
      <c r="P72" s="118"/>
      <c r="Q72" s="117"/>
      <c r="R72" s="170"/>
      <c r="S72" s="118"/>
      <c r="T72" s="117"/>
      <c r="U72" s="170"/>
      <c r="V72" s="118"/>
      <c r="W72" s="117"/>
      <c r="X72" s="170"/>
      <c r="Y72" s="118"/>
      <c r="Z72" s="118"/>
      <c r="AA72" s="315" t="str">
        <f t="shared" si="3"/>
        <v/>
      </c>
      <c r="AB72" s="317" t="str">
        <f t="shared" si="4"/>
        <v/>
      </c>
      <c r="AC72" s="302" t="str">
        <f t="shared" si="5"/>
        <v/>
      </c>
      <c r="AH72" s="586">
        <v>2019</v>
      </c>
      <c r="AI72" s="678" t="str">
        <f>IF(ISNUMBER(C72),'Cover Page'!$D$35/1000000*'4 classification'!C72/'FX rate'!$C24,"")</f>
        <v/>
      </c>
      <c r="AJ72" s="898" t="str">
        <f>IF(ISNUMBER(D72),'Cover Page'!$D$35/1000000*'4 classification'!D72/'FX rate'!$C24,"")</f>
        <v/>
      </c>
      <c r="AK72" s="724" t="str">
        <f>IF(ISNUMBER(E72),'Cover Page'!$D$35/1000000*'4 classification'!E72/'FX rate'!$C24,"")</f>
        <v/>
      </c>
      <c r="AL72" s="899" t="str">
        <f>IF(ISNUMBER(F72),'Cover Page'!$D$35/1000000*'4 classification'!F72/'FX rate'!$C24,"")</f>
        <v/>
      </c>
      <c r="AM72" s="898" t="str">
        <f>IF(ISNUMBER(G72),'Cover Page'!$D$35/1000000*'4 classification'!G72/'FX rate'!$C24,"")</f>
        <v/>
      </c>
      <c r="AN72" s="724" t="str">
        <f>IF(ISNUMBER(H72),'Cover Page'!$D$35/1000000*'4 classification'!H72/'FX rate'!$C24,"")</f>
        <v/>
      </c>
      <c r="AO72" s="899" t="str">
        <f>IF(ISNUMBER(I72),'Cover Page'!$D$35/1000000*'4 classification'!I72/'FX rate'!$C24,"")</f>
        <v/>
      </c>
      <c r="AP72" s="898" t="str">
        <f>IF(ISNUMBER(J72),'Cover Page'!$D$35/1000000*'4 classification'!J72/'FX rate'!$C24,"")</f>
        <v/>
      </c>
      <c r="AQ72" s="724" t="str">
        <f>IF(ISNUMBER(K72),'Cover Page'!$D$35/1000000*'4 classification'!K72/'FX rate'!$C24,"")</f>
        <v/>
      </c>
      <c r="AR72" s="899" t="str">
        <f>IF(ISNUMBER(L72),'Cover Page'!$D$35/1000000*'4 classification'!L72/'FX rate'!$C24,"")</f>
        <v/>
      </c>
      <c r="AS72" s="898" t="str">
        <f>IF(ISNUMBER(M72),'Cover Page'!$D$35/1000000*'4 classification'!M72/'FX rate'!$C24,"")</f>
        <v/>
      </c>
      <c r="AT72" s="724" t="str">
        <f>IF(ISNUMBER(N72),'Cover Page'!$D$35/1000000*'4 classification'!N72/'FX rate'!$C24,"")</f>
        <v/>
      </c>
      <c r="AU72" s="899" t="str">
        <f>IF(ISNUMBER(O72),'Cover Page'!$D$35/1000000*'4 classification'!O72/'FX rate'!$C24,"")</f>
        <v/>
      </c>
      <c r="AV72" s="898" t="str">
        <f>IF(ISNUMBER(P72),'Cover Page'!$D$35/1000000*'4 classification'!P72/'FX rate'!$C24,"")</f>
        <v/>
      </c>
      <c r="AW72" s="724" t="str">
        <f>IF(ISNUMBER(Q72),'Cover Page'!$D$35/1000000*'4 classification'!Q72/'FX rate'!$C24,"")</f>
        <v/>
      </c>
      <c r="AX72" s="899" t="str">
        <f>IF(ISNUMBER(R72),'Cover Page'!$D$35/1000000*'4 classification'!R72/'FX rate'!$C24,"")</f>
        <v/>
      </c>
      <c r="AY72" s="898" t="str">
        <f>IF(ISNUMBER(S72),'Cover Page'!$D$35/1000000*'4 classification'!S72/'FX rate'!$C24,"")</f>
        <v/>
      </c>
      <c r="AZ72" s="896" t="str">
        <f>IF(ISNUMBER(T72),'Cover Page'!$D$35/1000000*'4 classification'!T72/'FX rate'!$C24,"")</f>
        <v/>
      </c>
      <c r="BA72" s="900" t="str">
        <f>IF(ISNUMBER(U72),'Cover Page'!$D$35/1000000*'4 classification'!U72/'FX rate'!$C24,"")</f>
        <v/>
      </c>
      <c r="BB72" s="894" t="str">
        <f>IF(ISNUMBER(V72),'Cover Page'!$D$35/1000000*'4 classification'!V72/'FX rate'!$C24,"")</f>
        <v/>
      </c>
      <c r="BC72" s="666" t="str">
        <f>IF(ISNUMBER(W72),'Cover Page'!$D$35/1000000*'4 classification'!W72/'FX rate'!$C24,"")</f>
        <v/>
      </c>
      <c r="BD72" s="900" t="str">
        <f>IF(ISNUMBER(X72),'Cover Page'!$D$35/1000000*'4 classification'!X72/'FX rate'!$C24,"")</f>
        <v/>
      </c>
      <c r="BE72" s="894" t="str">
        <f>IF(ISNUMBER(Y72),'Cover Page'!$D$35/1000000*'4 classification'!Y72/'FX rate'!$C24,"")</f>
        <v/>
      </c>
      <c r="BF72" s="666" t="str">
        <f>IF(ISNUMBER(Z72),'Cover Page'!$D$35/1000000*'4 classification'!Z72/'FX rate'!$C24,"")</f>
        <v/>
      </c>
      <c r="BG72" s="895" t="str">
        <f>IF(ISNUMBER(AA72),'Cover Page'!$D$35/1000000*'4 classification'!AA72/'FX rate'!$C24,"")</f>
        <v/>
      </c>
      <c r="BH72" s="894" t="str">
        <f>IF(ISNUMBER(AB72),'Cover Page'!$D$35/1000000*'4 classification'!AB72/'FX rate'!$C24,"")</f>
        <v/>
      </c>
      <c r="BI72" s="666" t="str">
        <f>IF(ISNUMBER(AC72),'Cover Page'!$D$35/1000000*'4 classification'!AC72/'FX rate'!$C24,"")</f>
        <v/>
      </c>
      <c r="BJ72" s="1768"/>
      <c r="BK72" s="1768"/>
      <c r="BL72" s="1768"/>
      <c r="BM72" s="1768"/>
      <c r="BN72" s="658">
        <v>2019</v>
      </c>
      <c r="BO72" s="709" t="str">
        <f>IF(ISNUMBER(C72),'Cover Page'!$D$35/1000000*C72/'FX rate'!$C$25,"")</f>
        <v/>
      </c>
      <c r="BP72" s="890" t="str">
        <f>IF(ISNUMBER(D72),'Cover Page'!$D$35/1000000*D72/'FX rate'!$C$25,"")</f>
        <v/>
      </c>
      <c r="BQ72" s="710" t="str">
        <f>IF(ISNUMBER(E72),'Cover Page'!$D$35/1000000*E72/'FX rate'!$C$25,"")</f>
        <v/>
      </c>
      <c r="BR72" s="891" t="str">
        <f>IF(ISNUMBER(F72),'Cover Page'!$D$35/1000000*F72/'FX rate'!$C$25,"")</f>
        <v/>
      </c>
      <c r="BS72" s="890" t="str">
        <f>IF(ISNUMBER(G72),'Cover Page'!$D$35/1000000*G72/'FX rate'!$C$25,"")</f>
        <v/>
      </c>
      <c r="BT72" s="710" t="str">
        <f>IF(ISNUMBER(H72),'Cover Page'!$D$35/1000000*H72/'FX rate'!$C$25,"")</f>
        <v/>
      </c>
      <c r="BU72" s="891" t="str">
        <f>IF(ISNUMBER(I72),'Cover Page'!$D$35/1000000*I72/'FX rate'!$C$25,"")</f>
        <v/>
      </c>
      <c r="BV72" s="890" t="str">
        <f>IF(ISNUMBER(J72),'Cover Page'!$D$35/1000000*J72/'FX rate'!$C$25,"")</f>
        <v/>
      </c>
      <c r="BW72" s="710" t="str">
        <f>IF(ISNUMBER(K72),'Cover Page'!$D$35/1000000*K72/'FX rate'!$C$25,"")</f>
        <v/>
      </c>
      <c r="BX72" s="891" t="str">
        <f>IF(ISNUMBER(L72),'Cover Page'!$D$35/1000000*L72/'FX rate'!$C$25,"")</f>
        <v/>
      </c>
      <c r="BY72" s="890" t="str">
        <f>IF(ISNUMBER(M72),'Cover Page'!$D$35/1000000*M72/'FX rate'!$C$25,"")</f>
        <v/>
      </c>
      <c r="BZ72" s="710" t="str">
        <f>IF(ISNUMBER(N72),'Cover Page'!$D$35/1000000*N72/'FX rate'!$C$25,"")</f>
        <v/>
      </c>
      <c r="CA72" s="891" t="str">
        <f>IF(ISNUMBER(O72),'Cover Page'!$D$35/1000000*O72/'FX rate'!$C$25,"")</f>
        <v/>
      </c>
      <c r="CB72" s="890" t="str">
        <f>IF(ISNUMBER(P72),'Cover Page'!$D$35/1000000*P72/'FX rate'!$C$25,"")</f>
        <v/>
      </c>
      <c r="CC72" s="710" t="str">
        <f>IF(ISNUMBER(Q72),'Cover Page'!$D$35/1000000*Q72/'FX rate'!$C$25,"")</f>
        <v/>
      </c>
      <c r="CD72" s="891" t="str">
        <f>IF(ISNUMBER(R72),'Cover Page'!$D$35/1000000*R72/'FX rate'!$C$25,"")</f>
        <v/>
      </c>
      <c r="CE72" s="890" t="str">
        <f>IF(ISNUMBER(S72),'Cover Page'!$D$35/1000000*S72/'FX rate'!$C$25,"")</f>
        <v/>
      </c>
      <c r="CF72" s="710" t="str">
        <f>IF(ISNUMBER(T72),'Cover Page'!$D$35/1000000*T72/'FX rate'!$C$25,"")</f>
        <v/>
      </c>
      <c r="CG72" s="891" t="str">
        <f>IF(ISNUMBER(U72),'Cover Page'!$D$35/1000000*U72/'FX rate'!$C$25,"")</f>
        <v/>
      </c>
      <c r="CH72" s="890" t="str">
        <f>IF(ISNUMBER(V72),'Cover Page'!$D$35/1000000*V72/'FX rate'!$C$25,"")</f>
        <v/>
      </c>
      <c r="CI72" s="710" t="str">
        <f>IF(ISNUMBER(W72),'Cover Page'!$D$35/1000000*W72/'FX rate'!$C$25,"")</f>
        <v/>
      </c>
      <c r="CJ72" s="891" t="str">
        <f>IF(ISNUMBER(X72),'Cover Page'!$D$35/1000000*X72/'FX rate'!$C$25,"")</f>
        <v/>
      </c>
      <c r="CK72" s="890" t="str">
        <f>IF(ISNUMBER(Y72),'Cover Page'!$D$35/1000000*Y72/'FX rate'!$C$25,"")</f>
        <v/>
      </c>
      <c r="CL72" s="710" t="str">
        <f>IF(ISNUMBER(Z72),'Cover Page'!$D$35/1000000*Z72/'FX rate'!$C$25,"")</f>
        <v/>
      </c>
      <c r="CM72" s="891" t="str">
        <f>IF(ISNUMBER(AA72),'Cover Page'!$D$35/1000000*AA72/'FX rate'!$C$25,"")</f>
        <v/>
      </c>
      <c r="CN72" s="890" t="str">
        <f>IF(ISNUMBER(AB72),'Cover Page'!$D$35/1000000*AB72/'FX rate'!$C$25,"")</f>
        <v/>
      </c>
      <c r="CO72" s="710" t="str">
        <f>IF(ISNUMBER(AC72),'Cover Page'!$D$35/1000000*AC72/'FX rate'!$C$25,"")</f>
        <v/>
      </c>
      <c r="CP72" s="590"/>
      <c r="CQ72" s="590"/>
      <c r="CR72" s="590"/>
      <c r="CS72" s="590"/>
    </row>
    <row r="73" spans="1:97" s="1768" customFormat="1" ht="14.25" x14ac:dyDescent="0.2">
      <c r="A73" s="24"/>
      <c r="B73" s="37">
        <v>2020</v>
      </c>
      <c r="C73" s="176"/>
      <c r="D73" s="118"/>
      <c r="E73" s="117"/>
      <c r="F73" s="170"/>
      <c r="G73" s="118"/>
      <c r="H73" s="117"/>
      <c r="I73" s="170"/>
      <c r="J73" s="118"/>
      <c r="K73" s="117"/>
      <c r="L73" s="170"/>
      <c r="M73" s="118"/>
      <c r="N73" s="117"/>
      <c r="O73" s="170"/>
      <c r="P73" s="118"/>
      <c r="Q73" s="117"/>
      <c r="R73" s="170"/>
      <c r="S73" s="118"/>
      <c r="T73" s="117"/>
      <c r="U73" s="170"/>
      <c r="V73" s="118"/>
      <c r="W73" s="117"/>
      <c r="X73" s="170"/>
      <c r="Y73" s="118"/>
      <c r="Z73" s="118"/>
      <c r="AA73" s="1893" t="str">
        <f t="shared" si="3"/>
        <v/>
      </c>
      <c r="AB73" s="2197" t="str">
        <f>IF(COUNT(D73,G73,J73,M73,P73,S73,V73,Y73)&lt;&gt;0,D73+G73+J73+M73+P73+S73+V73+Y73,"")</f>
        <v/>
      </c>
      <c r="AC73" s="1894" t="str">
        <f t="shared" si="5"/>
        <v/>
      </c>
      <c r="AH73" s="2203">
        <v>2020</v>
      </c>
      <c r="AI73" s="2204" t="str">
        <f>IF(ISNUMBER(C73),'Cover Page'!$D$35/1000000*'4 classification'!C73/'FX rate'!$C25,"")</f>
        <v/>
      </c>
      <c r="AJ73" s="2205" t="str">
        <f>IF(ISNUMBER(D73),'Cover Page'!$D$35/1000000*'4 classification'!D73/'FX rate'!$C25,"")</f>
        <v/>
      </c>
      <c r="AK73" s="2190" t="str">
        <f>IF(ISNUMBER(E73),'Cover Page'!$D$35/1000000*'4 classification'!E73/'FX rate'!$C25,"")</f>
        <v/>
      </c>
      <c r="AL73" s="2191" t="str">
        <f>IF(ISNUMBER(F73),'Cover Page'!$D$35/1000000*'4 classification'!F73/'FX rate'!$C25,"")</f>
        <v/>
      </c>
      <c r="AM73" s="2205" t="str">
        <f>IF(ISNUMBER(G73),'Cover Page'!$D$35/1000000*'4 classification'!G73/'FX rate'!$C25,"")</f>
        <v/>
      </c>
      <c r="AN73" s="2190" t="str">
        <f>IF(ISNUMBER(H73),'Cover Page'!$D$35/1000000*'4 classification'!H73/'FX rate'!$C25,"")</f>
        <v/>
      </c>
      <c r="AO73" s="2191" t="str">
        <f>IF(ISNUMBER(I73),'Cover Page'!$D$35/1000000*'4 classification'!I73/'FX rate'!$C25,"")</f>
        <v/>
      </c>
      <c r="AP73" s="2205" t="str">
        <f>IF(ISNUMBER(J73),'Cover Page'!$D$35/1000000*'4 classification'!J73/'FX rate'!$C25,"")</f>
        <v/>
      </c>
      <c r="AQ73" s="2190" t="str">
        <f>IF(ISNUMBER(K73),'Cover Page'!$D$35/1000000*'4 classification'!K73/'FX rate'!$C25,"")</f>
        <v/>
      </c>
      <c r="AR73" s="2191" t="str">
        <f>IF(ISNUMBER(L73),'Cover Page'!$D$35/1000000*'4 classification'!L73/'FX rate'!$C25,"")</f>
        <v/>
      </c>
      <c r="AS73" s="2205" t="str">
        <f>IF(ISNUMBER(M73),'Cover Page'!$D$35/1000000*'4 classification'!M73/'FX rate'!$C25,"")</f>
        <v/>
      </c>
      <c r="AT73" s="2190" t="str">
        <f>IF(ISNUMBER(N73),'Cover Page'!$D$35/1000000*'4 classification'!N73/'FX rate'!$C25,"")</f>
        <v/>
      </c>
      <c r="AU73" s="2191" t="str">
        <f>IF(ISNUMBER(O73),'Cover Page'!$D$35/1000000*'4 classification'!O73/'FX rate'!$C25,"")</f>
        <v/>
      </c>
      <c r="AV73" s="2205" t="str">
        <f>IF(ISNUMBER(P73),'Cover Page'!$D$35/1000000*'4 classification'!P73/'FX rate'!$C25,"")</f>
        <v/>
      </c>
      <c r="AW73" s="2190" t="str">
        <f>IF(ISNUMBER(Q73),'Cover Page'!$D$35/1000000*'4 classification'!Q73/'FX rate'!$C25,"")</f>
        <v/>
      </c>
      <c r="AX73" s="2191" t="str">
        <f>IF(ISNUMBER(R73),'Cover Page'!$D$35/1000000*'4 classification'!R73/'FX rate'!$C25,"")</f>
        <v/>
      </c>
      <c r="AY73" s="2205" t="str">
        <f>IF(ISNUMBER(S73),'Cover Page'!$D$35/1000000*'4 classification'!S73/'FX rate'!$C25,"")</f>
        <v/>
      </c>
      <c r="AZ73" s="2205" t="str">
        <f>IF(ISNUMBER(T73),'Cover Page'!$D$35/1000000*'4 classification'!T73/'FX rate'!$C25,"")</f>
        <v/>
      </c>
      <c r="BA73" s="2189" t="str">
        <f>IF(ISNUMBER(U73),'Cover Page'!$D$35/1000000*'4 classification'!U73/'FX rate'!$C25,"")</f>
        <v/>
      </c>
      <c r="BB73" s="2205" t="str">
        <f>IF(ISNUMBER(V73),'Cover Page'!$D$35/1000000*'4 classification'!V73/'FX rate'!$C25,"")</f>
        <v/>
      </c>
      <c r="BC73" s="2190" t="str">
        <f>IF(ISNUMBER(W73),'Cover Page'!$D$35/1000000*'4 classification'!W73/'FX rate'!$C25,"")</f>
        <v/>
      </c>
      <c r="BD73" s="2189" t="str">
        <f>IF(ISNUMBER(X73),'Cover Page'!$D$35/1000000*'4 classification'!X73/'FX rate'!$C25,"")</f>
        <v/>
      </c>
      <c r="BE73" s="2205" t="str">
        <f>IF(ISNUMBER(Y73),'Cover Page'!$D$35/1000000*'4 classification'!Y73/'FX rate'!$C25,"")</f>
        <v/>
      </c>
      <c r="BF73" s="2190" t="str">
        <f>IF(ISNUMBER(Z73),'Cover Page'!$D$35/1000000*'4 classification'!Z73/'FX rate'!$C25,"")</f>
        <v/>
      </c>
      <c r="BG73" s="2191" t="str">
        <f>IF(ISNUMBER(AA73),'Cover Page'!$D$35/1000000*'4 classification'!AA73/'FX rate'!$C25,"")</f>
        <v/>
      </c>
      <c r="BH73" s="2205" t="str">
        <f>IF(ISNUMBER(AB73),'Cover Page'!$D$35/1000000*'4 classification'!AB73/'FX rate'!$C25,"")</f>
        <v/>
      </c>
      <c r="BI73" s="2190" t="str">
        <f>IF(ISNUMBER(AC73),'Cover Page'!$D$35/1000000*'4 classification'!AC73/'FX rate'!$C25,"")</f>
        <v/>
      </c>
      <c r="BN73" s="2199">
        <v>2020</v>
      </c>
      <c r="BO73" s="2200" t="str">
        <f>IF(ISNUMBER(C73),'Cover Page'!$D$35/1000000*C73/'FX rate'!$C$25,"")</f>
        <v/>
      </c>
      <c r="BP73" s="2201" t="str">
        <f>IF(ISNUMBER(D73),'Cover Page'!$D$35/1000000*D73/'FX rate'!$C$25,"")</f>
        <v/>
      </c>
      <c r="BQ73" s="2194" t="str">
        <f>IF(ISNUMBER(E73),'Cover Page'!$D$35/1000000*E73/'FX rate'!$C$25,"")</f>
        <v/>
      </c>
      <c r="BR73" s="2202" t="str">
        <f>IF(ISNUMBER(F73),'Cover Page'!$D$35/1000000*F73/'FX rate'!$C$25,"")</f>
        <v/>
      </c>
      <c r="BS73" s="2201" t="str">
        <f>IF(ISNUMBER(G73),'Cover Page'!$D$35/1000000*G73/'FX rate'!$C$25,"")</f>
        <v/>
      </c>
      <c r="BT73" s="2194" t="str">
        <f>IF(ISNUMBER(H73),'Cover Page'!$D$35/1000000*H73/'FX rate'!$C$25,"")</f>
        <v/>
      </c>
      <c r="BU73" s="2202" t="str">
        <f>IF(ISNUMBER(I73),'Cover Page'!$D$35/1000000*I73/'FX rate'!$C$25,"")</f>
        <v/>
      </c>
      <c r="BV73" s="2201" t="str">
        <f>IF(ISNUMBER(J73),'Cover Page'!$D$35/1000000*J73/'FX rate'!$C$25,"")</f>
        <v/>
      </c>
      <c r="BW73" s="2194" t="str">
        <f>IF(ISNUMBER(K73),'Cover Page'!$D$35/1000000*K73/'FX rate'!$C$25,"")</f>
        <v/>
      </c>
      <c r="BX73" s="2202" t="str">
        <f>IF(ISNUMBER(L73),'Cover Page'!$D$35/1000000*L73/'FX rate'!$C$25,"")</f>
        <v/>
      </c>
      <c r="BY73" s="2201" t="str">
        <f>IF(ISNUMBER(M73),'Cover Page'!$D$35/1000000*M73/'FX rate'!$C$25,"")</f>
        <v/>
      </c>
      <c r="BZ73" s="2194" t="str">
        <f>IF(ISNUMBER(N73),'Cover Page'!$D$35/1000000*N73/'FX rate'!$C$25,"")</f>
        <v/>
      </c>
      <c r="CA73" s="2202" t="str">
        <f>IF(ISNUMBER(O73),'Cover Page'!$D$35/1000000*O73/'FX rate'!$C$25,"")</f>
        <v/>
      </c>
      <c r="CB73" s="2201" t="str">
        <f>IF(ISNUMBER(P73),'Cover Page'!$D$35/1000000*P73/'FX rate'!$C$25,"")</f>
        <v/>
      </c>
      <c r="CC73" s="2194" t="str">
        <f>IF(ISNUMBER(Q73),'Cover Page'!$D$35/1000000*Q73/'FX rate'!$C$25,"")</f>
        <v/>
      </c>
      <c r="CD73" s="2202" t="str">
        <f>IF(ISNUMBER(R73),'Cover Page'!$D$35/1000000*R73/'FX rate'!$C$25,"")</f>
        <v/>
      </c>
      <c r="CE73" s="2201" t="str">
        <f>IF(ISNUMBER(S73),'Cover Page'!$D$35/1000000*S73/'FX rate'!$C$25,"")</f>
        <v/>
      </c>
      <c r="CF73" s="2194" t="str">
        <f>IF(ISNUMBER(T73),'Cover Page'!$D$35/1000000*T73/'FX rate'!$C$25,"")</f>
        <v/>
      </c>
      <c r="CG73" s="2202" t="str">
        <f>IF(ISNUMBER(U73),'Cover Page'!$D$35/1000000*U73/'FX rate'!$C$25,"")</f>
        <v/>
      </c>
      <c r="CH73" s="2201" t="str">
        <f>IF(ISNUMBER(V73),'Cover Page'!$D$35/1000000*V73/'FX rate'!$C$25,"")</f>
        <v/>
      </c>
      <c r="CI73" s="2194" t="str">
        <f>IF(ISNUMBER(W73),'Cover Page'!$D$35/1000000*W73/'FX rate'!$C$25,"")</f>
        <v/>
      </c>
      <c r="CJ73" s="2202" t="str">
        <f>IF(ISNUMBER(X73),'Cover Page'!$D$35/1000000*X73/'FX rate'!$C$25,"")</f>
        <v/>
      </c>
      <c r="CK73" s="2201" t="str">
        <f>IF(ISNUMBER(Y73),'Cover Page'!$D$35/1000000*Y73/'FX rate'!$C$25,"")</f>
        <v/>
      </c>
      <c r="CL73" s="2194" t="str">
        <f>IF(ISNUMBER(Z73),'Cover Page'!$D$35/1000000*Z73/'FX rate'!$C$25,"")</f>
        <v/>
      </c>
      <c r="CM73" s="2202" t="str">
        <f>IF(ISNUMBER(AA73),'Cover Page'!$D$35/1000000*AA73/'FX rate'!$C$25,"")</f>
        <v/>
      </c>
      <c r="CN73" s="2201" t="str">
        <f>IF(ISNUMBER(AB73),'Cover Page'!$D$35/1000000*AB73/'FX rate'!$C$25,"")</f>
        <v/>
      </c>
      <c r="CO73" s="2194" t="str">
        <f>IF(ISNUMBER(AC73),'Cover Page'!$D$35/1000000*AC73/'FX rate'!$C$25,"")</f>
        <v/>
      </c>
      <c r="CP73" s="590"/>
      <c r="CQ73" s="590"/>
      <c r="CR73" s="590"/>
      <c r="CS73" s="590"/>
    </row>
    <row r="74" spans="1:97" s="2" customFormat="1" ht="14.25" customHeight="1" thickBot="1" x14ac:dyDescent="0.25">
      <c r="B74" s="190" t="s">
        <v>1794</v>
      </c>
      <c r="C74" s="851"/>
      <c r="D74" s="855"/>
      <c r="E74" s="852"/>
      <c r="F74" s="856"/>
      <c r="G74" s="855"/>
      <c r="H74" s="852"/>
      <c r="I74" s="856"/>
      <c r="J74" s="855"/>
      <c r="K74" s="852"/>
      <c r="L74" s="856"/>
      <c r="M74" s="855"/>
      <c r="N74" s="852"/>
      <c r="O74" s="856"/>
      <c r="P74" s="855"/>
      <c r="Q74" s="852"/>
      <c r="R74" s="856"/>
      <c r="S74" s="855"/>
      <c r="T74" s="852"/>
      <c r="U74" s="856"/>
      <c r="V74" s="855"/>
      <c r="W74" s="852"/>
      <c r="X74" s="856"/>
      <c r="Y74" s="855"/>
      <c r="Z74" s="855"/>
      <c r="AA74" s="2186" t="str">
        <f t="shared" si="3"/>
        <v/>
      </c>
      <c r="AB74" s="2198" t="str">
        <f t="shared" si="4"/>
        <v/>
      </c>
      <c r="AC74" s="928" t="str">
        <f t="shared" si="5"/>
        <v/>
      </c>
      <c r="AH74" s="517"/>
      <c r="AI74" s="517"/>
      <c r="AJ74" s="517"/>
      <c r="AK74" s="517"/>
      <c r="AL74" s="517"/>
      <c r="AM74" s="517"/>
      <c r="AN74" s="517"/>
      <c r="AO74" s="517"/>
      <c r="AP74" s="517"/>
      <c r="AQ74" s="517"/>
      <c r="AR74" s="517"/>
      <c r="AS74" s="517"/>
      <c r="AT74" s="517"/>
      <c r="AU74" s="517"/>
      <c r="AV74" s="517"/>
      <c r="AW74" s="517"/>
      <c r="AX74" s="517"/>
      <c r="AY74" s="517"/>
      <c r="AZ74" s="517"/>
      <c r="BA74" s="517"/>
      <c r="BB74" s="517"/>
      <c r="BC74" s="517"/>
      <c r="BD74" s="517"/>
      <c r="BE74" s="517"/>
      <c r="BF74" s="517"/>
      <c r="BG74" s="517"/>
      <c r="BH74" s="517"/>
      <c r="BI74" s="517"/>
      <c r="BN74" s="589"/>
      <c r="BO74" s="589"/>
      <c r="BP74" s="589"/>
      <c r="BQ74" s="589"/>
      <c r="BR74" s="589"/>
      <c r="BS74" s="589"/>
      <c r="BT74" s="589"/>
      <c r="BU74" s="589"/>
      <c r="BV74" s="589"/>
      <c r="BW74" s="589"/>
      <c r="BX74" s="589"/>
      <c r="BY74" s="589"/>
      <c r="BZ74" s="589"/>
      <c r="CA74" s="589"/>
      <c r="CB74" s="589"/>
      <c r="CC74" s="589"/>
      <c r="CD74" s="589"/>
      <c r="CE74" s="589"/>
      <c r="CF74" s="589"/>
      <c r="CG74" s="589"/>
      <c r="CH74" s="589"/>
      <c r="CI74" s="589"/>
      <c r="CJ74" s="590"/>
      <c r="CK74" s="590"/>
      <c r="CL74" s="590"/>
      <c r="CM74" s="590"/>
      <c r="CN74" s="590"/>
      <c r="CO74" s="590"/>
      <c r="CP74" s="590"/>
      <c r="CQ74" s="590"/>
      <c r="CR74" s="590"/>
      <c r="CS74" s="590"/>
    </row>
    <row r="75" spans="1:97" s="2" customFormat="1" ht="92.1" customHeight="1" thickBot="1" x14ac:dyDescent="0.25">
      <c r="B75" s="480" t="s">
        <v>1795</v>
      </c>
      <c r="C75" s="1668" t="str">
        <f>IF(COUNT(C72)&lt;&gt;0,IF(COUNT(C73)=0,"Please fill in value for 2020 or provide a provisional estimate (eg. 2019 figure) and the expected submission date in the notes",IF(COUNT(C74)=0,"Please provide the number of entities","")),"")</f>
        <v/>
      </c>
      <c r="D75" s="1668" t="str">
        <f>IF(COUNT(D73)&lt;&gt;0,IF(C73&lt;D73,"Prud consolidated assets &gt; total assets",IF(COUNT(D74)=0,"Please provide the number of entities","")),"")</f>
        <v/>
      </c>
      <c r="E75" s="1668" t="str">
        <f>IF(COUNT(E73)&lt;&gt;0,IF(C73&lt;E73,"Basel-equivalent prud regulation &gt; total assets",IF(COUNT(E74)=0,"Please provide the number of entities","")),"")</f>
        <v/>
      </c>
      <c r="F75" s="1668" t="str">
        <f>IF(COUNT(F72)&lt;&gt;0,IF(COUNT(F73)=0,"Please fill in value for 2020 or provide a provisional estimate (eg. 2019 figure) and the expected submission date in the notes",IF(COUNT(F74)=0,"Please provide the number of entities","")),"")</f>
        <v/>
      </c>
      <c r="G75" s="1668" t="str">
        <f>IF(COUNT(G73)&lt;&gt;0,IF(F73&lt;G73,"Prud consolidated assets &gt; total assets",IF(COUNT(G74)=0,"Please provide the number of entities","")),"")</f>
        <v/>
      </c>
      <c r="H75" s="1668" t="str">
        <f>IF(COUNT(H73)&lt;&gt;0,IF(F73&lt;H73,"Basel-equivalent prud regulation &gt; total assets",IF(COUNT(H74)=0,"Please provide the number of entities","")),"")</f>
        <v/>
      </c>
      <c r="I75" s="1668" t="str">
        <f>IF(COUNT(I72)&lt;&gt;0,IF(COUNT(I73)=0,"Please fill in value for 2020 or provide a provisional estimate (eg. 2019 figure) and the expected submission date in the notes",IF(COUNT(I74)=0,"Please provide the number of entities","")),"")</f>
        <v/>
      </c>
      <c r="J75" s="1668" t="str">
        <f>IF(COUNT(J73)&lt;&gt;0,IF(I73&lt;J73,"Prud consolidated assets &gt; total assets",IF(COUNT(J74)=0,"Please provide the number of entities","")),"")</f>
        <v/>
      </c>
      <c r="K75" s="1668" t="str">
        <f>IF(COUNT(K73)&lt;&gt;0,IF(I73&lt;K73,"Basel-equivalent prud regulation &gt; total assets",IF(COUNT(K74)=0,"Please provide the number of entities","")),"")</f>
        <v/>
      </c>
      <c r="L75" s="1668" t="str">
        <f>IF(COUNT(L72)&lt;&gt;0,IF(COUNT(L73)=0,"Please fill in value for 2020 or provide a provisional estimate (eg. 2019 figure) and the expected submission date in the notes",IF(COUNT(L74)=0,"Please provide the number of entities","")),"")</f>
        <v/>
      </c>
      <c r="M75" s="1668" t="str">
        <f>IF(COUNT(M73)&lt;&gt;0,IF(L73&lt;M73,"Prud consolidated assets &gt; total assets",IF(COUNT(M74)=0,"Please provide the number of entities","")),"")</f>
        <v/>
      </c>
      <c r="N75" s="1668" t="str">
        <f>IF(COUNT(N73)&lt;&gt;0,IF(L73&lt;N73,"Basel-equivalent prud regulation &gt; total assets",IF(COUNT(N74)=0,"Please provide the number of entities","")),"")</f>
        <v/>
      </c>
      <c r="O75" s="1668" t="str">
        <f>IF(COUNT(O72)&lt;&gt;0,IF(COUNT(O73)=0,"Please fill in value for 2020 or provide a provisional estimate (eg. 2019 figure) and the expected submission date in the notes",IF(COUNT(O74)=0,"Please provide the number of entities","")),"")</f>
        <v/>
      </c>
      <c r="P75" s="1668" t="str">
        <f>IF(COUNT(P73)&lt;&gt;0,IF(O73&lt;P73,"Prud consolidated assets &gt; total assets",IF(COUNT(P74)=0,"Please provide the number of entities","")),"")</f>
        <v/>
      </c>
      <c r="Q75" s="1668" t="str">
        <f>IF(COUNT(Q73)&lt;&gt;0,IF(O73&lt;Q73,"Basel-equivalent prud regulation &gt; total assets",IF(COUNT(Q74)=0,"Please provide the number of entities","")),"")</f>
        <v/>
      </c>
      <c r="R75" s="1668" t="str">
        <f>IF(COUNT(R72)&lt;&gt;0,IF(COUNT(R73)=0,"Please fill in value for 2020 or provide a provisional estimate (eg. 2019 figure) and the expected submission date in the notes",IF(COUNT(R74)=0,"Please provide the number of entities","")),"")</f>
        <v/>
      </c>
      <c r="S75" s="1668" t="str">
        <f>IF(COUNT(S73)&lt;&gt;0,IF(R73&lt;S73,"Prud consolidated assets &gt; total assets",IF(COUNT(S74)=0,"Please provide the number of entities","")),"")</f>
        <v/>
      </c>
      <c r="T75" s="1668" t="str">
        <f>IF(COUNT(T73)&lt;&gt;0,IF(R73&lt;T73,"Basel-equivalent prud regulation &gt; total assets",IF(COUNT(T74)=0,"Please provide the number of entities","")),"")</f>
        <v/>
      </c>
      <c r="U75" s="1668" t="str">
        <f>IF(COUNT(U72)&lt;&gt;0,IF(COUNT(U73)=0,"Please fill in value for 2020 or provide a provisional estimate (eg. 2019 figure) and the expected submission date in the notes",IF(COUNT(U74)=0,"Please provide the number of entities","")),"")</f>
        <v/>
      </c>
      <c r="V75" s="1668" t="str">
        <f>IF(COUNT(V73)&lt;&gt;0,IF(U73&lt;V73,"Prud consolidated assets &gt; total assets",IF(COUNT(V74)=0,"Please provide the number of entities","")),"")</f>
        <v/>
      </c>
      <c r="W75" s="1668" t="str">
        <f>IF(COUNT(W73)&lt;&gt;0,IF(U73&lt;W73,"Basel-equivalent prud regulation &gt; total assets",IF(COUNT(W74)=0,"Please provide the number of entities","")),"")</f>
        <v/>
      </c>
      <c r="X75" s="1668" t="str">
        <f>IF(COUNT(X72)&lt;&gt;0,IF(COUNT(X73)=0,"Please fill in value for 2020 or provide a provisional estimate (eg. 2019 figure) and the expected submission date in the notes",IF(COUNT(X74)=0,"Please provide the number of entities","")),"")</f>
        <v/>
      </c>
      <c r="Y75" s="1668" t="str">
        <f>IF(COUNT(Y73)&lt;&gt;0,IF(X73&lt;Y73,"Prud consolidated assets &gt; total assets",IF(COUNT(Y74)=0,"Please provide the number of entities","")),"")</f>
        <v/>
      </c>
      <c r="Z75" s="1668" t="str">
        <f>IF(COUNT(Z73)&lt;&gt;0,IF(X73&lt;Z73,"Basel-equivalent prud regulation &gt; total assets",IF(COUNT(Z74)=0,"Please provide the number of entities","")),"")</f>
        <v/>
      </c>
      <c r="AA75" s="2195"/>
      <c r="AB75" s="2196"/>
      <c r="AC75" s="1408"/>
      <c r="AH75" s="517"/>
      <c r="AI75" s="517"/>
      <c r="AJ75" s="517"/>
      <c r="AK75" s="517"/>
      <c r="AL75" s="517"/>
      <c r="AM75" s="517"/>
      <c r="AN75" s="517"/>
      <c r="AO75" s="517"/>
      <c r="AP75" s="517"/>
      <c r="AQ75" s="517"/>
      <c r="AR75" s="517"/>
      <c r="AS75" s="517"/>
      <c r="AT75" s="517"/>
      <c r="AU75" s="517"/>
      <c r="AV75" s="517"/>
      <c r="AW75" s="517"/>
      <c r="AX75" s="517"/>
      <c r="AY75" s="517"/>
      <c r="AZ75" s="517"/>
      <c r="BA75" s="517"/>
      <c r="BB75" s="517"/>
      <c r="BC75" s="517"/>
      <c r="BD75" s="517"/>
      <c r="BE75" s="517"/>
      <c r="BF75" s="517"/>
      <c r="BG75" s="517"/>
      <c r="BH75" s="517"/>
      <c r="BI75" s="517"/>
      <c r="BN75" s="589"/>
      <c r="BO75" s="589"/>
      <c r="BP75" s="589"/>
      <c r="BQ75" s="589"/>
      <c r="BR75" s="589"/>
      <c r="BS75" s="589"/>
      <c r="BT75" s="589"/>
      <c r="BU75" s="589"/>
      <c r="BV75" s="589"/>
      <c r="BW75" s="589"/>
      <c r="BX75" s="589"/>
      <c r="BY75" s="589"/>
      <c r="BZ75" s="589"/>
      <c r="CA75" s="589"/>
      <c r="CB75" s="589"/>
      <c r="CC75" s="589"/>
      <c r="CD75" s="589"/>
      <c r="CE75" s="589"/>
      <c r="CF75" s="589"/>
      <c r="CG75" s="589"/>
      <c r="CH75" s="589"/>
      <c r="CI75" s="589"/>
      <c r="CJ75" s="590"/>
      <c r="CK75" s="590"/>
      <c r="CL75" s="590"/>
      <c r="CM75" s="590"/>
      <c r="CN75" s="590"/>
      <c r="CO75" s="590"/>
      <c r="CP75" s="590"/>
      <c r="CQ75" s="590"/>
      <c r="CR75" s="590"/>
      <c r="CS75" s="590"/>
    </row>
    <row r="76" spans="1:97" s="14" customFormat="1" ht="69.95" customHeight="1" thickBot="1" x14ac:dyDescent="0.25">
      <c r="A76" s="2"/>
      <c r="B76" s="191" t="s">
        <v>330</v>
      </c>
      <c r="C76" s="179"/>
      <c r="D76" s="192"/>
      <c r="E76" s="180"/>
      <c r="F76" s="193"/>
      <c r="G76" s="192"/>
      <c r="H76" s="180"/>
      <c r="I76" s="193"/>
      <c r="J76" s="192"/>
      <c r="K76" s="180"/>
      <c r="L76" s="193"/>
      <c r="M76" s="192"/>
      <c r="N76" s="180"/>
      <c r="O76" s="193"/>
      <c r="P76" s="192"/>
      <c r="Q76" s="180"/>
      <c r="R76" s="193"/>
      <c r="S76" s="192"/>
      <c r="T76" s="180"/>
      <c r="U76" s="193"/>
      <c r="V76" s="192"/>
      <c r="W76" s="180"/>
      <c r="X76" s="193"/>
      <c r="Y76" s="192"/>
      <c r="Z76" s="192"/>
      <c r="AA76" s="1278"/>
      <c r="AB76" s="1279"/>
      <c r="AC76" s="1280"/>
      <c r="AH76" s="518"/>
      <c r="AI76" s="518"/>
      <c r="AJ76" s="518"/>
      <c r="AK76" s="518"/>
      <c r="AL76" s="518"/>
      <c r="AM76" s="518"/>
      <c r="AN76" s="518"/>
      <c r="AO76" s="518"/>
      <c r="AP76" s="518"/>
      <c r="AQ76" s="518"/>
      <c r="AR76" s="518"/>
      <c r="AS76" s="518"/>
      <c r="AT76" s="518"/>
      <c r="AU76" s="518"/>
      <c r="AV76" s="518"/>
      <c r="AW76" s="518"/>
      <c r="AX76" s="518"/>
      <c r="AY76" s="518"/>
      <c r="AZ76" s="518"/>
      <c r="BA76" s="518"/>
      <c r="BB76" s="518"/>
      <c r="BC76" s="518"/>
      <c r="BD76" s="517"/>
      <c r="BE76" s="517"/>
      <c r="BF76" s="517"/>
      <c r="BG76" s="517"/>
      <c r="BH76" s="517"/>
      <c r="BI76" s="517"/>
      <c r="BN76" s="590"/>
      <c r="BO76" s="590"/>
      <c r="BP76" s="590"/>
      <c r="BQ76" s="590"/>
      <c r="BR76" s="590"/>
      <c r="BS76" s="590"/>
      <c r="BT76" s="590"/>
      <c r="BU76" s="590"/>
      <c r="BV76" s="590"/>
      <c r="BW76" s="590"/>
      <c r="BX76" s="590"/>
      <c r="BY76" s="590"/>
      <c r="BZ76" s="590"/>
      <c r="CA76" s="590"/>
      <c r="CB76" s="590"/>
      <c r="CC76" s="590"/>
      <c r="CD76" s="590"/>
      <c r="CE76" s="590"/>
      <c r="CF76" s="590"/>
      <c r="CG76" s="590"/>
      <c r="CH76" s="590"/>
      <c r="CI76" s="590"/>
      <c r="CJ76" s="590"/>
      <c r="CK76" s="590"/>
      <c r="CL76" s="590"/>
      <c r="CM76" s="590"/>
      <c r="CN76" s="590"/>
      <c r="CO76" s="590"/>
      <c r="CP76" s="590"/>
      <c r="CQ76" s="590"/>
      <c r="CR76" s="590"/>
      <c r="CS76" s="590"/>
    </row>
    <row r="77" spans="1:97" s="2" customFormat="1" ht="20.100000000000001" customHeight="1" x14ac:dyDescent="0.2">
      <c r="B77" s="7"/>
      <c r="C77" s="470"/>
      <c r="D77" s="470"/>
      <c r="E77" s="470"/>
      <c r="F77" s="470"/>
      <c r="G77" s="470"/>
      <c r="H77" s="470"/>
      <c r="I77" s="470"/>
      <c r="J77" s="470"/>
      <c r="K77" s="470"/>
      <c r="L77" s="470"/>
      <c r="M77" s="470"/>
      <c r="N77" s="470"/>
      <c r="O77" s="470"/>
      <c r="P77" s="470"/>
      <c r="Q77" s="470"/>
      <c r="R77" s="470"/>
      <c r="S77" s="470"/>
      <c r="T77" s="470"/>
      <c r="U77" s="7"/>
      <c r="V77" s="7"/>
      <c r="W77" s="7"/>
      <c r="AH77" s="517"/>
      <c r="AI77" s="517"/>
      <c r="AJ77" s="517"/>
      <c r="AK77" s="517"/>
      <c r="AL77" s="517"/>
      <c r="AM77" s="517"/>
      <c r="AN77" s="517"/>
      <c r="AO77" s="517"/>
      <c r="AP77" s="517"/>
      <c r="AQ77" s="517"/>
      <c r="AR77" s="517"/>
      <c r="AS77" s="517"/>
      <c r="AT77" s="517"/>
      <c r="AU77" s="517"/>
      <c r="AV77" s="517"/>
      <c r="AW77" s="517"/>
      <c r="AX77" s="517"/>
      <c r="AY77" s="517"/>
      <c r="AZ77" s="517"/>
      <c r="BA77" s="517"/>
      <c r="BB77" s="517"/>
      <c r="BC77" s="517"/>
      <c r="BD77" s="517"/>
      <c r="BE77" s="517"/>
      <c r="BF77" s="517"/>
      <c r="BG77" s="517"/>
      <c r="BH77" s="517"/>
      <c r="BI77" s="517"/>
      <c r="BN77" s="589"/>
      <c r="BO77" s="589"/>
      <c r="BP77" s="589"/>
      <c r="BQ77" s="589"/>
      <c r="BR77" s="589"/>
      <c r="BS77" s="589"/>
      <c r="BT77" s="589"/>
      <c r="BU77" s="589"/>
      <c r="BV77" s="589"/>
      <c r="BW77" s="589"/>
      <c r="BX77" s="589"/>
      <c r="BY77" s="589"/>
      <c r="BZ77" s="589"/>
      <c r="CA77" s="589"/>
      <c r="CB77" s="589"/>
      <c r="CC77" s="589"/>
      <c r="CD77" s="589"/>
      <c r="CE77" s="589"/>
      <c r="CF77" s="589"/>
      <c r="CG77" s="589"/>
      <c r="CH77" s="589"/>
      <c r="CI77" s="589"/>
      <c r="CJ77" s="590"/>
      <c r="CK77" s="590"/>
      <c r="CL77" s="590"/>
      <c r="CM77" s="590"/>
      <c r="CN77" s="590"/>
      <c r="CO77" s="590"/>
      <c r="CP77" s="590"/>
      <c r="CQ77" s="590"/>
      <c r="CR77" s="590"/>
      <c r="CS77" s="590"/>
    </row>
    <row r="78" spans="1:97" s="2" customFormat="1" ht="20.100000000000001" customHeight="1" x14ac:dyDescent="0.2">
      <c r="B78" s="960" t="s">
        <v>498</v>
      </c>
      <c r="C78" s="961" t="s">
        <v>669</v>
      </c>
      <c r="D78" s="961" t="s">
        <v>670</v>
      </c>
      <c r="E78" s="961" t="s">
        <v>671</v>
      </c>
      <c r="F78" s="961" t="s">
        <v>672</v>
      </c>
      <c r="G78" s="961" t="s">
        <v>673</v>
      </c>
      <c r="H78" s="961" t="s">
        <v>674</v>
      </c>
      <c r="I78" s="961" t="s">
        <v>675</v>
      </c>
      <c r="J78" s="961" t="s">
        <v>676</v>
      </c>
      <c r="K78" s="961" t="s">
        <v>677</v>
      </c>
      <c r="L78" s="961" t="s">
        <v>678</v>
      </c>
      <c r="M78" s="961" t="s">
        <v>679</v>
      </c>
      <c r="N78" s="961" t="s">
        <v>680</v>
      </c>
      <c r="O78" s="961" t="s">
        <v>681</v>
      </c>
      <c r="P78" s="961" t="s">
        <v>682</v>
      </c>
      <c r="Q78" s="961" t="s">
        <v>683</v>
      </c>
      <c r="R78" s="961" t="s">
        <v>684</v>
      </c>
      <c r="S78" s="961" t="s">
        <v>685</v>
      </c>
      <c r="T78" s="961" t="s">
        <v>686</v>
      </c>
      <c r="U78" s="964" t="s">
        <v>687</v>
      </c>
      <c r="V78" s="964" t="s">
        <v>688</v>
      </c>
      <c r="W78" s="964" t="s">
        <v>689</v>
      </c>
      <c r="X78" s="964" t="s">
        <v>690</v>
      </c>
      <c r="Y78" s="964" t="s">
        <v>690</v>
      </c>
      <c r="Z78" s="964" t="s">
        <v>691</v>
      </c>
      <c r="AH78" s="517"/>
      <c r="AI78" s="517"/>
      <c r="AJ78" s="517"/>
      <c r="AK78" s="517"/>
      <c r="AL78" s="517"/>
      <c r="AM78" s="517"/>
      <c r="AN78" s="517"/>
      <c r="AO78" s="517"/>
      <c r="AP78" s="517"/>
      <c r="AQ78" s="517"/>
      <c r="AR78" s="517"/>
      <c r="AS78" s="517"/>
      <c r="AT78" s="517"/>
      <c r="AU78" s="517"/>
      <c r="AV78" s="517"/>
      <c r="AW78" s="517"/>
      <c r="AX78" s="517"/>
      <c r="AY78" s="517"/>
      <c r="AZ78" s="517"/>
      <c r="BA78" s="517"/>
      <c r="BB78" s="517"/>
      <c r="BC78" s="517"/>
      <c r="BD78" s="517"/>
      <c r="BE78" s="517"/>
      <c r="BF78" s="517"/>
      <c r="BG78" s="517"/>
      <c r="BH78" s="517"/>
      <c r="BI78" s="517"/>
      <c r="BN78" s="589"/>
      <c r="BO78" s="589"/>
      <c r="BP78" s="589"/>
      <c r="BQ78" s="589"/>
      <c r="BR78" s="589"/>
      <c r="BS78" s="589"/>
      <c r="BT78" s="589"/>
      <c r="BU78" s="589"/>
      <c r="BV78" s="589"/>
      <c r="BW78" s="589"/>
      <c r="BX78" s="589"/>
      <c r="BY78" s="589"/>
      <c r="BZ78" s="589"/>
      <c r="CA78" s="589"/>
      <c r="CB78" s="589"/>
      <c r="CC78" s="589"/>
      <c r="CD78" s="589"/>
      <c r="CE78" s="589"/>
      <c r="CF78" s="589"/>
      <c r="CG78" s="589"/>
      <c r="CH78" s="589"/>
      <c r="CI78" s="589"/>
      <c r="CJ78" s="590"/>
      <c r="CK78" s="590"/>
      <c r="CL78" s="590"/>
      <c r="CM78" s="590"/>
      <c r="CN78" s="590"/>
      <c r="CO78" s="590"/>
      <c r="CP78" s="590"/>
      <c r="CQ78" s="590"/>
      <c r="CR78" s="590"/>
      <c r="CS78" s="590"/>
    </row>
    <row r="79" spans="1:97" s="2" customFormat="1" ht="20.100000000000001" customHeight="1" x14ac:dyDescent="0.2">
      <c r="B79" s="7"/>
      <c r="C79" s="7"/>
      <c r="D79" s="7"/>
      <c r="E79" s="7"/>
      <c r="F79" s="7"/>
      <c r="G79" s="7"/>
      <c r="H79" s="7"/>
      <c r="I79" s="7"/>
      <c r="J79" s="7"/>
      <c r="K79" s="7"/>
      <c r="L79" s="7"/>
      <c r="M79" s="7"/>
      <c r="N79" s="7"/>
      <c r="O79" s="7"/>
      <c r="P79" s="7"/>
      <c r="Q79" s="7"/>
      <c r="R79" s="7"/>
      <c r="S79" s="7"/>
      <c r="T79" s="7"/>
      <c r="U79" s="7"/>
      <c r="V79" s="7"/>
      <c r="W79" s="7"/>
      <c r="AG79" s="14"/>
      <c r="AH79" s="518"/>
      <c r="AI79" s="518"/>
      <c r="AJ79" s="518"/>
      <c r="AK79" s="518"/>
      <c r="AL79" s="518"/>
      <c r="AM79" s="518"/>
      <c r="AN79" s="518"/>
      <c r="AO79" s="518"/>
      <c r="AP79" s="518"/>
      <c r="AQ79" s="518"/>
      <c r="AR79" s="518"/>
      <c r="AS79" s="518"/>
      <c r="AT79" s="518"/>
      <c r="AU79" s="518"/>
      <c r="AV79" s="518"/>
      <c r="AW79" s="518"/>
      <c r="AX79" s="518"/>
      <c r="AY79" s="518"/>
      <c r="AZ79" s="518"/>
      <c r="BA79" s="518"/>
      <c r="BB79" s="518"/>
      <c r="BC79" s="518"/>
      <c r="BD79" s="517"/>
      <c r="BE79" s="517"/>
      <c r="BF79" s="517"/>
      <c r="BG79" s="517"/>
      <c r="BH79" s="517"/>
      <c r="BI79" s="517"/>
      <c r="BN79" s="590"/>
      <c r="BO79" s="590"/>
      <c r="BP79" s="590"/>
      <c r="BQ79" s="590"/>
      <c r="BR79" s="590"/>
      <c r="BS79" s="590"/>
      <c r="BT79" s="590"/>
      <c r="BU79" s="590"/>
      <c r="BV79" s="590"/>
      <c r="BW79" s="590"/>
      <c r="BX79" s="590"/>
      <c r="BY79" s="590"/>
      <c r="BZ79" s="590"/>
      <c r="CA79" s="590"/>
      <c r="CB79" s="590"/>
      <c r="CC79" s="590"/>
      <c r="CD79" s="590"/>
      <c r="CE79" s="590"/>
      <c r="CF79" s="590"/>
      <c r="CG79" s="590"/>
      <c r="CH79" s="590"/>
      <c r="CI79" s="590"/>
      <c r="CJ79" s="590"/>
      <c r="CK79" s="590"/>
      <c r="CL79" s="590"/>
      <c r="CM79" s="590"/>
      <c r="CN79" s="590"/>
      <c r="CO79" s="590"/>
      <c r="CP79" s="590"/>
      <c r="CQ79" s="590"/>
      <c r="CR79" s="590"/>
      <c r="CS79" s="590"/>
    </row>
    <row r="80" spans="1:97" s="2" customFormat="1" ht="14.25" customHeight="1" x14ac:dyDescent="0.25">
      <c r="B80" s="89" t="s">
        <v>108</v>
      </c>
      <c r="C80" s="7"/>
      <c r="D80" s="7"/>
      <c r="E80" s="7"/>
      <c r="F80" s="7"/>
      <c r="G80" s="7"/>
      <c r="H80" s="7"/>
      <c r="I80" s="7"/>
      <c r="J80" s="7"/>
      <c r="K80" s="7"/>
      <c r="L80" s="7"/>
      <c r="M80" s="7"/>
      <c r="N80" s="7"/>
      <c r="O80" s="7"/>
      <c r="P80" s="7"/>
      <c r="Q80" s="7"/>
      <c r="R80" s="7"/>
      <c r="S80" s="7"/>
      <c r="T80" s="7"/>
      <c r="U80" s="7"/>
      <c r="V80" s="7"/>
      <c r="W80" s="7"/>
      <c r="AG80" s="14"/>
      <c r="AH80" s="725"/>
      <c r="AI80" s="518"/>
      <c r="AJ80" s="518"/>
      <c r="AK80" s="518"/>
      <c r="AL80" s="518"/>
      <c r="AM80" s="518"/>
      <c r="AN80" s="518"/>
      <c r="AO80" s="518"/>
      <c r="AP80" s="518"/>
      <c r="AQ80" s="518"/>
      <c r="AR80" s="518"/>
      <c r="AS80" s="518"/>
      <c r="AT80" s="518"/>
      <c r="AU80" s="518"/>
      <c r="AV80" s="518"/>
      <c r="AW80" s="518"/>
      <c r="AX80" s="518"/>
      <c r="AY80" s="518"/>
      <c r="AZ80" s="518"/>
      <c r="BA80" s="518"/>
      <c r="BB80" s="518"/>
      <c r="BC80" s="518"/>
      <c r="BD80" s="517"/>
      <c r="BE80" s="517"/>
      <c r="BF80" s="517"/>
      <c r="BG80" s="517"/>
      <c r="BH80" s="517"/>
      <c r="BI80" s="517"/>
      <c r="BN80" s="726"/>
      <c r="BO80" s="590"/>
      <c r="BP80" s="590"/>
      <c r="BQ80" s="590"/>
      <c r="BR80" s="590"/>
      <c r="BS80" s="590"/>
      <c r="BT80" s="590"/>
      <c r="BU80" s="590"/>
      <c r="BV80" s="590"/>
      <c r="BW80" s="590"/>
      <c r="BX80" s="590"/>
      <c r="BY80" s="590"/>
      <c r="BZ80" s="590"/>
      <c r="CA80" s="590"/>
      <c r="CB80" s="590"/>
      <c r="CC80" s="590"/>
      <c r="CD80" s="590"/>
      <c r="CE80" s="590"/>
      <c r="CF80" s="590"/>
      <c r="CG80" s="590"/>
      <c r="CH80" s="590"/>
      <c r="CI80" s="590"/>
      <c r="CJ80" s="590"/>
      <c r="CK80" s="590"/>
      <c r="CL80" s="590"/>
      <c r="CM80" s="590"/>
      <c r="CN80" s="590"/>
      <c r="CO80" s="590"/>
      <c r="CP80" s="590"/>
      <c r="CQ80" s="590"/>
      <c r="CR80" s="590"/>
      <c r="CS80" s="590"/>
    </row>
    <row r="81" spans="1:97" s="2" customFormat="1" ht="9.9499999999999993" customHeight="1" x14ac:dyDescent="0.2">
      <c r="B81" s="7"/>
      <c r="C81" s="7"/>
      <c r="D81" s="7"/>
      <c r="E81" s="7"/>
      <c r="F81" s="7"/>
      <c r="G81" s="7"/>
      <c r="H81" s="7"/>
      <c r="I81" s="7"/>
      <c r="J81" s="7"/>
      <c r="K81" s="7"/>
      <c r="L81" s="7"/>
      <c r="M81" s="7"/>
      <c r="N81" s="7"/>
      <c r="O81" s="7"/>
      <c r="P81" s="7"/>
      <c r="Q81" s="7"/>
      <c r="R81" s="7"/>
      <c r="S81" s="7"/>
      <c r="T81" s="7"/>
      <c r="U81" s="7"/>
      <c r="V81" s="7"/>
      <c r="W81" s="7"/>
      <c r="AG81" s="14"/>
      <c r="AH81" s="517"/>
      <c r="AI81" s="518"/>
      <c r="AJ81" s="518"/>
      <c r="AK81" s="518"/>
      <c r="AL81" s="518"/>
      <c r="AM81" s="518"/>
      <c r="AN81" s="518"/>
      <c r="AO81" s="518"/>
      <c r="AP81" s="518"/>
      <c r="AQ81" s="518"/>
      <c r="AR81" s="518"/>
      <c r="AS81" s="518"/>
      <c r="AT81" s="518"/>
      <c r="AU81" s="518"/>
      <c r="AV81" s="518"/>
      <c r="AW81" s="518"/>
      <c r="AX81" s="518"/>
      <c r="AY81" s="518"/>
      <c r="AZ81" s="518"/>
      <c r="BA81" s="518"/>
      <c r="BB81" s="518"/>
      <c r="BC81" s="518"/>
      <c r="BD81" s="517"/>
      <c r="BE81" s="517"/>
      <c r="BF81" s="517"/>
      <c r="BG81" s="517"/>
      <c r="BH81" s="517"/>
      <c r="BI81" s="517"/>
      <c r="BN81" s="589"/>
      <c r="BO81" s="590"/>
      <c r="BP81" s="590"/>
      <c r="BQ81" s="590"/>
      <c r="BR81" s="590"/>
      <c r="BS81" s="590"/>
      <c r="BT81" s="590"/>
      <c r="BU81" s="590"/>
      <c r="BV81" s="590"/>
      <c r="BW81" s="590"/>
      <c r="BX81" s="590"/>
      <c r="BY81" s="590"/>
      <c r="BZ81" s="590"/>
      <c r="CA81" s="590"/>
      <c r="CB81" s="590"/>
      <c r="CC81" s="590"/>
      <c r="CD81" s="590"/>
      <c r="CE81" s="590"/>
      <c r="CF81" s="590"/>
      <c r="CG81" s="590"/>
      <c r="CH81" s="590"/>
      <c r="CI81" s="590"/>
      <c r="CJ81" s="590"/>
      <c r="CK81" s="590"/>
      <c r="CL81" s="590"/>
      <c r="CM81" s="590"/>
      <c r="CN81" s="590"/>
      <c r="CO81" s="590"/>
      <c r="CP81" s="590"/>
      <c r="CQ81" s="590"/>
      <c r="CR81" s="590"/>
      <c r="CS81" s="590"/>
    </row>
    <row r="82" spans="1:97" s="2" customFormat="1" ht="14.25" customHeight="1" x14ac:dyDescent="0.25">
      <c r="B82" s="2646"/>
      <c r="C82" s="159" t="s">
        <v>1</v>
      </c>
      <c r="D82" s="160" t="s">
        <v>2</v>
      </c>
      <c r="E82" s="159" t="s">
        <v>3</v>
      </c>
      <c r="F82" s="160" t="s">
        <v>86</v>
      </c>
      <c r="G82" s="159" t="s">
        <v>4</v>
      </c>
      <c r="H82" s="160" t="s">
        <v>5</v>
      </c>
      <c r="I82" s="159" t="s">
        <v>6</v>
      </c>
      <c r="J82" s="160" t="s">
        <v>7</v>
      </c>
      <c r="K82" s="159" t="s">
        <v>8</v>
      </c>
      <c r="L82" s="160" t="s">
        <v>9</v>
      </c>
      <c r="M82" s="159" t="s">
        <v>10</v>
      </c>
      <c r="N82" s="160" t="s">
        <v>11</v>
      </c>
      <c r="O82" s="159" t="s">
        <v>12</v>
      </c>
      <c r="P82" s="160" t="s">
        <v>13</v>
      </c>
      <c r="Q82" s="159" t="s">
        <v>14</v>
      </c>
      <c r="R82" s="160" t="s">
        <v>15</v>
      </c>
      <c r="S82" s="159" t="s">
        <v>14</v>
      </c>
      <c r="T82" s="160" t="s">
        <v>15</v>
      </c>
      <c r="U82" s="161" t="s">
        <v>16</v>
      </c>
      <c r="V82" s="162" t="s">
        <v>17</v>
      </c>
      <c r="W82" s="162" t="s">
        <v>18</v>
      </c>
      <c r="AG82" s="14"/>
      <c r="AH82" s="661"/>
      <c r="AI82" s="679"/>
      <c r="AJ82" s="522"/>
      <c r="AK82" s="679"/>
      <c r="AL82" s="522"/>
      <c r="AM82" s="679"/>
      <c r="AN82" s="522"/>
      <c r="AO82" s="679"/>
      <c r="AP82" s="522"/>
      <c r="AQ82" s="679"/>
      <c r="AR82" s="522"/>
      <c r="AS82" s="679"/>
      <c r="AT82" s="522"/>
      <c r="AU82" s="679"/>
      <c r="AV82" s="522"/>
      <c r="AW82" s="679"/>
      <c r="AX82" s="522"/>
      <c r="AY82" s="679"/>
      <c r="AZ82" s="522"/>
      <c r="BA82" s="679"/>
      <c r="BB82" s="522"/>
      <c r="BC82" s="522"/>
      <c r="BD82" s="517"/>
      <c r="BE82" s="517"/>
      <c r="BF82" s="517"/>
      <c r="BG82" s="517"/>
      <c r="BH82" s="517"/>
      <c r="BI82" s="517"/>
      <c r="BN82" s="692"/>
      <c r="BO82" s="711"/>
      <c r="BP82" s="594"/>
      <c r="BQ82" s="711"/>
      <c r="BR82" s="594"/>
      <c r="BS82" s="711"/>
      <c r="BT82" s="594"/>
      <c r="BU82" s="711"/>
      <c r="BV82" s="594"/>
      <c r="BW82" s="711"/>
      <c r="BX82" s="594"/>
      <c r="BY82" s="711"/>
      <c r="BZ82" s="594"/>
      <c r="CA82" s="711"/>
      <c r="CB82" s="594"/>
      <c r="CC82" s="711"/>
      <c r="CD82" s="594"/>
      <c r="CE82" s="711"/>
      <c r="CF82" s="594"/>
      <c r="CG82" s="711"/>
      <c r="CH82" s="594"/>
      <c r="CI82" s="594"/>
      <c r="CJ82" s="590"/>
      <c r="CK82" s="590"/>
      <c r="CL82" s="590"/>
      <c r="CM82" s="590"/>
      <c r="CN82" s="590"/>
      <c r="CO82" s="590"/>
      <c r="CP82" s="590"/>
      <c r="CQ82" s="590"/>
      <c r="CR82" s="590"/>
      <c r="CS82" s="590"/>
    </row>
    <row r="83" spans="1:97" s="2" customFormat="1" ht="39" customHeight="1" x14ac:dyDescent="0.25">
      <c r="B83" s="2647"/>
      <c r="C83" s="2649" t="s">
        <v>45</v>
      </c>
      <c r="D83" s="45"/>
      <c r="E83" s="110"/>
      <c r="F83" s="2651" t="s">
        <v>57</v>
      </c>
      <c r="G83" s="45"/>
      <c r="H83" s="136"/>
      <c r="I83" s="2651" t="s">
        <v>63</v>
      </c>
      <c r="J83" s="45"/>
      <c r="K83" s="136"/>
      <c r="L83" s="2651" t="s">
        <v>102</v>
      </c>
      <c r="M83" s="45"/>
      <c r="N83" s="136"/>
      <c r="O83" s="2651" t="s">
        <v>103</v>
      </c>
      <c r="P83" s="45"/>
      <c r="Q83" s="136"/>
      <c r="R83" s="2651" t="s">
        <v>104</v>
      </c>
      <c r="S83" s="45"/>
      <c r="T83" s="137"/>
      <c r="U83" s="2503" t="s">
        <v>50</v>
      </c>
      <c r="V83" s="45"/>
      <c r="W83" s="136"/>
      <c r="AG83" s="14"/>
      <c r="AH83" s="871" t="s">
        <v>108</v>
      </c>
      <c r="AI83" s="684"/>
      <c r="AJ83" s="530"/>
      <c r="AK83" s="530"/>
      <c r="AL83" s="684"/>
      <c r="AM83" s="530"/>
      <c r="AN83" s="530"/>
      <c r="AO83" s="684"/>
      <c r="AP83" s="530"/>
      <c r="AQ83" s="530"/>
      <c r="AR83" s="684"/>
      <c r="AS83" s="530"/>
      <c r="AT83" s="530"/>
      <c r="AU83" s="684"/>
      <c r="AV83" s="530"/>
      <c r="AW83" s="530"/>
      <c r="AX83" s="684"/>
      <c r="AY83" s="530"/>
      <c r="AZ83" s="530"/>
      <c r="BA83" s="685"/>
      <c r="BB83" s="530"/>
      <c r="BC83" s="530"/>
      <c r="BD83" s="517"/>
      <c r="BE83" s="517"/>
      <c r="BF83" s="517"/>
      <c r="BG83" s="517"/>
      <c r="BH83" s="517"/>
      <c r="BI83" s="517"/>
      <c r="BN83" s="880" t="s">
        <v>108</v>
      </c>
      <c r="BO83" s="716"/>
      <c r="BP83" s="602"/>
      <c r="BQ83" s="602"/>
      <c r="BR83" s="716"/>
      <c r="BS83" s="602"/>
      <c r="BT83" s="602"/>
      <c r="BU83" s="716"/>
      <c r="BV83" s="602"/>
      <c r="BW83" s="602"/>
      <c r="BX83" s="716"/>
      <c r="BY83" s="602"/>
      <c r="BZ83" s="602"/>
      <c r="CA83" s="716"/>
      <c r="CB83" s="602"/>
      <c r="CC83" s="602"/>
      <c r="CD83" s="716"/>
      <c r="CE83" s="602"/>
      <c r="CF83" s="602"/>
      <c r="CG83" s="717"/>
      <c r="CH83" s="602"/>
      <c r="CI83" s="602"/>
      <c r="CJ83" s="590"/>
      <c r="CK83" s="590"/>
      <c r="CL83" s="590"/>
      <c r="CM83" s="590"/>
      <c r="CN83" s="590"/>
      <c r="CO83" s="590"/>
      <c r="CP83" s="590"/>
      <c r="CQ83" s="590"/>
      <c r="CR83" s="590"/>
      <c r="CS83" s="590"/>
    </row>
    <row r="84" spans="1:97" s="2" customFormat="1" ht="60.95" customHeight="1" thickBot="1" x14ac:dyDescent="0.25">
      <c r="B84" s="2648"/>
      <c r="C84" s="2650"/>
      <c r="D84" s="261" t="s">
        <v>327</v>
      </c>
      <c r="E84" s="262" t="s">
        <v>332</v>
      </c>
      <c r="F84" s="2652"/>
      <c r="G84" s="261" t="s">
        <v>327</v>
      </c>
      <c r="H84" s="262" t="s">
        <v>332</v>
      </c>
      <c r="I84" s="2652"/>
      <c r="J84" s="261" t="s">
        <v>327</v>
      </c>
      <c r="K84" s="262" t="s">
        <v>332</v>
      </c>
      <c r="L84" s="2652"/>
      <c r="M84" s="261" t="s">
        <v>327</v>
      </c>
      <c r="N84" s="262" t="s">
        <v>332</v>
      </c>
      <c r="O84" s="2652"/>
      <c r="P84" s="261" t="s">
        <v>327</v>
      </c>
      <c r="Q84" s="262" t="s">
        <v>332</v>
      </c>
      <c r="R84" s="2652"/>
      <c r="S84" s="261" t="s">
        <v>327</v>
      </c>
      <c r="T84" s="262" t="s">
        <v>332</v>
      </c>
      <c r="U84" s="2665"/>
      <c r="V84" s="261" t="s">
        <v>327</v>
      </c>
      <c r="W84" s="262" t="s">
        <v>333</v>
      </c>
      <c r="AG84" s="14"/>
      <c r="AH84" s="866" t="s">
        <v>442</v>
      </c>
      <c r="AI84" s="684"/>
      <c r="AJ84" s="681"/>
      <c r="AK84" s="681"/>
      <c r="AL84" s="684"/>
      <c r="AM84" s="681"/>
      <c r="AN84" s="681"/>
      <c r="AO84" s="684"/>
      <c r="AP84" s="681"/>
      <c r="AQ84" s="681"/>
      <c r="AR84" s="684"/>
      <c r="AS84" s="681"/>
      <c r="AT84" s="681"/>
      <c r="AU84" s="684"/>
      <c r="AV84" s="681"/>
      <c r="AW84" s="681"/>
      <c r="AX84" s="684"/>
      <c r="AY84" s="681"/>
      <c r="AZ84" s="681"/>
      <c r="BA84" s="685"/>
      <c r="BB84" s="681"/>
      <c r="BC84" s="681"/>
      <c r="BD84" s="517"/>
      <c r="BE84" s="517"/>
      <c r="BF84" s="517"/>
      <c r="BG84" s="517"/>
      <c r="BH84" s="517"/>
      <c r="BI84" s="517"/>
      <c r="BN84" s="875" t="s">
        <v>1796</v>
      </c>
      <c r="BO84" s="716"/>
      <c r="BP84" s="713"/>
      <c r="BQ84" s="713"/>
      <c r="BR84" s="716"/>
      <c r="BS84" s="713"/>
      <c r="BT84" s="713"/>
      <c r="BU84" s="716"/>
      <c r="BV84" s="713"/>
      <c r="BW84" s="713"/>
      <c r="BX84" s="716"/>
      <c r="BY84" s="713"/>
      <c r="BZ84" s="713"/>
      <c r="CA84" s="716"/>
      <c r="CB84" s="713"/>
      <c r="CC84" s="713"/>
      <c r="CD84" s="716"/>
      <c r="CE84" s="713"/>
      <c r="CF84" s="713"/>
      <c r="CG84" s="717"/>
      <c r="CH84" s="713"/>
      <c r="CI84" s="713"/>
      <c r="CJ84" s="590"/>
      <c r="CK84" s="590"/>
      <c r="CL84" s="590"/>
      <c r="CM84" s="590"/>
      <c r="CN84" s="590"/>
      <c r="CO84" s="590"/>
      <c r="CP84" s="590"/>
      <c r="CQ84" s="590"/>
      <c r="CR84" s="590"/>
      <c r="CS84" s="590"/>
    </row>
    <row r="85" spans="1:97" s="2" customFormat="1" ht="60" customHeight="1" x14ac:dyDescent="0.2">
      <c r="B85" s="187" t="s">
        <v>43</v>
      </c>
      <c r="C85" s="321"/>
      <c r="D85" s="1190"/>
      <c r="E85" s="326"/>
      <c r="F85" s="339"/>
      <c r="G85" s="1190"/>
      <c r="H85" s="326"/>
      <c r="I85" s="339"/>
      <c r="J85" s="1190"/>
      <c r="K85" s="326"/>
      <c r="L85" s="339"/>
      <c r="M85" s="1190"/>
      <c r="N85" s="326"/>
      <c r="O85" s="339"/>
      <c r="P85" s="1190"/>
      <c r="Q85" s="326"/>
      <c r="R85" s="339"/>
      <c r="S85" s="1190"/>
      <c r="T85" s="1190"/>
      <c r="U85" s="325"/>
      <c r="V85" s="1190"/>
      <c r="W85" s="326"/>
      <c r="AH85" s="680"/>
      <c r="AI85" s="662" t="s">
        <v>1</v>
      </c>
      <c r="AJ85" s="663" t="s">
        <v>2</v>
      </c>
      <c r="AK85" s="662" t="s">
        <v>3</v>
      </c>
      <c r="AL85" s="663" t="s">
        <v>86</v>
      </c>
      <c r="AM85" s="662" t="s">
        <v>4</v>
      </c>
      <c r="AN85" s="663" t="s">
        <v>5</v>
      </c>
      <c r="AO85" s="662" t="s">
        <v>6</v>
      </c>
      <c r="AP85" s="663" t="s">
        <v>7</v>
      </c>
      <c r="AQ85" s="662" t="s">
        <v>8</v>
      </c>
      <c r="AR85" s="663" t="s">
        <v>9</v>
      </c>
      <c r="AS85" s="662" t="s">
        <v>10</v>
      </c>
      <c r="AT85" s="663" t="s">
        <v>11</v>
      </c>
      <c r="AU85" s="662" t="s">
        <v>12</v>
      </c>
      <c r="AV85" s="663" t="s">
        <v>13</v>
      </c>
      <c r="AW85" s="662" t="s">
        <v>14</v>
      </c>
      <c r="AX85" s="663" t="s">
        <v>15</v>
      </c>
      <c r="AY85" s="662" t="s">
        <v>14</v>
      </c>
      <c r="AZ85" s="663" t="s">
        <v>15</v>
      </c>
      <c r="BA85" s="662" t="s">
        <v>16</v>
      </c>
      <c r="BB85" s="663" t="s">
        <v>17</v>
      </c>
      <c r="BC85" s="663" t="s">
        <v>18</v>
      </c>
      <c r="BD85" s="517"/>
      <c r="BE85" s="517"/>
      <c r="BF85" s="517"/>
      <c r="BG85" s="517"/>
      <c r="BH85" s="517"/>
      <c r="BI85" s="517"/>
      <c r="BN85" s="712"/>
      <c r="BO85" s="693" t="s">
        <v>1</v>
      </c>
      <c r="BP85" s="694" t="s">
        <v>2</v>
      </c>
      <c r="BQ85" s="693" t="s">
        <v>3</v>
      </c>
      <c r="BR85" s="694" t="s">
        <v>86</v>
      </c>
      <c r="BS85" s="693" t="s">
        <v>4</v>
      </c>
      <c r="BT85" s="694" t="s">
        <v>5</v>
      </c>
      <c r="BU85" s="693" t="s">
        <v>6</v>
      </c>
      <c r="BV85" s="694" t="s">
        <v>7</v>
      </c>
      <c r="BW85" s="693" t="s">
        <v>8</v>
      </c>
      <c r="BX85" s="694" t="s">
        <v>9</v>
      </c>
      <c r="BY85" s="693" t="s">
        <v>10</v>
      </c>
      <c r="BZ85" s="694" t="s">
        <v>11</v>
      </c>
      <c r="CA85" s="693" t="s">
        <v>12</v>
      </c>
      <c r="CB85" s="694" t="s">
        <v>13</v>
      </c>
      <c r="CC85" s="693" t="s">
        <v>14</v>
      </c>
      <c r="CD85" s="694" t="s">
        <v>15</v>
      </c>
      <c r="CE85" s="693" t="s">
        <v>14</v>
      </c>
      <c r="CF85" s="694" t="s">
        <v>15</v>
      </c>
      <c r="CG85" s="693" t="s">
        <v>16</v>
      </c>
      <c r="CH85" s="694" t="s">
        <v>17</v>
      </c>
      <c r="CI85" s="694" t="s">
        <v>18</v>
      </c>
      <c r="CJ85" s="590"/>
      <c r="CK85" s="590"/>
      <c r="CL85" s="590"/>
      <c r="CM85" s="590"/>
      <c r="CN85" s="590"/>
      <c r="CO85" s="590"/>
      <c r="CP85" s="590"/>
      <c r="CQ85" s="590"/>
      <c r="CR85" s="590"/>
      <c r="CS85" s="590"/>
    </row>
    <row r="86" spans="1:97" s="2" customFormat="1" ht="60" customHeight="1" x14ac:dyDescent="0.2">
      <c r="B86" s="188" t="s">
        <v>100</v>
      </c>
      <c r="C86" s="327"/>
      <c r="D86" s="1191"/>
      <c r="E86" s="332"/>
      <c r="F86" s="340"/>
      <c r="G86" s="1191"/>
      <c r="H86" s="332"/>
      <c r="I86" s="340"/>
      <c r="J86" s="1191"/>
      <c r="K86" s="332"/>
      <c r="L86" s="340"/>
      <c r="M86" s="1191"/>
      <c r="N86" s="332"/>
      <c r="O86" s="340"/>
      <c r="P86" s="1191"/>
      <c r="Q86" s="332"/>
      <c r="R86" s="340"/>
      <c r="S86" s="1191"/>
      <c r="T86" s="1191"/>
      <c r="U86" s="331"/>
      <c r="V86" s="1191"/>
      <c r="W86" s="332"/>
      <c r="AH86" s="682"/>
      <c r="AI86" s="2666" t="str">
        <f>C83</f>
        <v>Entity Type 1</v>
      </c>
      <c r="AJ86" s="530"/>
      <c r="AK86" s="675"/>
      <c r="AL86" s="2638" t="str">
        <f>F83</f>
        <v>Entity Type 2</v>
      </c>
      <c r="AM86" s="530"/>
      <c r="AN86" s="538"/>
      <c r="AO86" s="2638" t="str">
        <f>I83</f>
        <v>Entity Type 3</v>
      </c>
      <c r="AP86" s="530"/>
      <c r="AQ86" s="538"/>
      <c r="AR86" s="2638" t="str">
        <f>L83</f>
        <v>Entity Type 4</v>
      </c>
      <c r="AS86" s="530"/>
      <c r="AT86" s="538"/>
      <c r="AU86" s="2638" t="str">
        <f>O83</f>
        <v>Entity Type 5</v>
      </c>
      <c r="AV86" s="530"/>
      <c r="AW86" s="538"/>
      <c r="AX86" s="2638" t="str">
        <f>R83</f>
        <v>Entity Type 6</v>
      </c>
      <c r="AY86" s="530"/>
      <c r="AZ86" s="536"/>
      <c r="BA86" s="2636" t="s">
        <v>50</v>
      </c>
      <c r="BB86" s="530"/>
      <c r="BC86" s="538"/>
      <c r="BD86" s="517"/>
      <c r="BE86" s="517"/>
      <c r="BF86" s="517"/>
      <c r="BG86" s="517"/>
      <c r="BH86" s="517"/>
      <c r="BI86" s="517"/>
      <c r="BN86" s="714"/>
      <c r="BO86" s="2677" t="str">
        <f>C83</f>
        <v>Entity Type 1</v>
      </c>
      <c r="BP86" s="602"/>
      <c r="BQ86" s="706"/>
      <c r="BR86" s="2679" t="str">
        <f>F83</f>
        <v>Entity Type 2</v>
      </c>
      <c r="BS86" s="602"/>
      <c r="BT86" s="610"/>
      <c r="BU86" s="2679" t="str">
        <f>I83</f>
        <v>Entity Type 3</v>
      </c>
      <c r="BV86" s="602"/>
      <c r="BW86" s="610"/>
      <c r="BX86" s="2679" t="str">
        <f>L83</f>
        <v>Entity Type 4</v>
      </c>
      <c r="BY86" s="602"/>
      <c r="BZ86" s="610"/>
      <c r="CA86" s="2679" t="str">
        <f>O83</f>
        <v>Entity Type 5</v>
      </c>
      <c r="CB86" s="602"/>
      <c r="CC86" s="610"/>
      <c r="CD86" s="2679" t="str">
        <f>R83</f>
        <v>Entity Type 6</v>
      </c>
      <c r="CE86" s="602"/>
      <c r="CF86" s="608"/>
      <c r="CG86" s="2681" t="s">
        <v>50</v>
      </c>
      <c r="CH86" s="602"/>
      <c r="CI86" s="610"/>
      <c r="CJ86" s="590"/>
      <c r="CK86" s="590"/>
      <c r="CL86" s="590"/>
      <c r="CM86" s="590"/>
      <c r="CN86" s="590"/>
      <c r="CO86" s="590"/>
      <c r="CP86" s="590"/>
      <c r="CQ86" s="590"/>
      <c r="CR86" s="590"/>
      <c r="CS86" s="590"/>
    </row>
    <row r="87" spans="1:97" s="2" customFormat="1" ht="60" customHeight="1" thickBot="1" x14ac:dyDescent="0.25">
      <c r="B87" s="189" t="s">
        <v>99</v>
      </c>
      <c r="C87" s="333"/>
      <c r="D87" s="1192"/>
      <c r="E87" s="338"/>
      <c r="F87" s="341"/>
      <c r="G87" s="1192"/>
      <c r="H87" s="338"/>
      <c r="I87" s="341"/>
      <c r="J87" s="1192"/>
      <c r="K87" s="338"/>
      <c r="L87" s="341"/>
      <c r="M87" s="1192"/>
      <c r="N87" s="338"/>
      <c r="O87" s="341"/>
      <c r="P87" s="1192"/>
      <c r="Q87" s="338"/>
      <c r="R87" s="341"/>
      <c r="S87" s="1192"/>
      <c r="T87" s="1192"/>
      <c r="U87" s="337"/>
      <c r="V87" s="1192"/>
      <c r="W87" s="338"/>
      <c r="AH87" s="683"/>
      <c r="AI87" s="2637"/>
      <c r="AJ87" s="676" t="s">
        <v>327</v>
      </c>
      <c r="AK87" s="677" t="s">
        <v>332</v>
      </c>
      <c r="AL87" s="2639"/>
      <c r="AM87" s="676" t="s">
        <v>327</v>
      </c>
      <c r="AN87" s="677" t="s">
        <v>332</v>
      </c>
      <c r="AO87" s="2639"/>
      <c r="AP87" s="676" t="s">
        <v>327</v>
      </c>
      <c r="AQ87" s="677" t="s">
        <v>332</v>
      </c>
      <c r="AR87" s="2639"/>
      <c r="AS87" s="676" t="s">
        <v>327</v>
      </c>
      <c r="AT87" s="677" t="s">
        <v>332</v>
      </c>
      <c r="AU87" s="2639"/>
      <c r="AV87" s="676" t="s">
        <v>327</v>
      </c>
      <c r="AW87" s="677" t="s">
        <v>332</v>
      </c>
      <c r="AX87" s="2639"/>
      <c r="AY87" s="676" t="s">
        <v>327</v>
      </c>
      <c r="AZ87" s="677" t="s">
        <v>332</v>
      </c>
      <c r="BA87" s="2637"/>
      <c r="BB87" s="676" t="s">
        <v>327</v>
      </c>
      <c r="BC87" s="677" t="s">
        <v>333</v>
      </c>
      <c r="BD87" s="517"/>
      <c r="BE87" s="517"/>
      <c r="BF87" s="517"/>
      <c r="BG87" s="517"/>
      <c r="BH87" s="517"/>
      <c r="BI87" s="517"/>
      <c r="BN87" s="715"/>
      <c r="BO87" s="2678"/>
      <c r="BP87" s="707" t="s">
        <v>236</v>
      </c>
      <c r="BQ87" s="708" t="s">
        <v>332</v>
      </c>
      <c r="BR87" s="2680"/>
      <c r="BS87" s="707" t="s">
        <v>236</v>
      </c>
      <c r="BT87" s="708" t="s">
        <v>332</v>
      </c>
      <c r="BU87" s="2680"/>
      <c r="BV87" s="707" t="s">
        <v>236</v>
      </c>
      <c r="BW87" s="708" t="s">
        <v>332</v>
      </c>
      <c r="BX87" s="2680"/>
      <c r="BY87" s="707" t="s">
        <v>236</v>
      </c>
      <c r="BZ87" s="708" t="s">
        <v>332</v>
      </c>
      <c r="CA87" s="2680"/>
      <c r="CB87" s="707" t="s">
        <v>236</v>
      </c>
      <c r="CC87" s="708" t="s">
        <v>332</v>
      </c>
      <c r="CD87" s="2680"/>
      <c r="CE87" s="707" t="s">
        <v>236</v>
      </c>
      <c r="CF87" s="708" t="s">
        <v>332</v>
      </c>
      <c r="CG87" s="2678"/>
      <c r="CH87" s="707" t="s">
        <v>236</v>
      </c>
      <c r="CI87" s="708" t="s">
        <v>333</v>
      </c>
      <c r="CJ87" s="590"/>
      <c r="CK87" s="590"/>
      <c r="CL87" s="590"/>
      <c r="CM87" s="590"/>
      <c r="CN87" s="590"/>
      <c r="CO87" s="590"/>
      <c r="CP87" s="590"/>
      <c r="CQ87" s="590"/>
      <c r="CR87" s="590"/>
      <c r="CS87" s="590"/>
    </row>
    <row r="88" spans="1:97" s="1136" customFormat="1" ht="14.25" customHeight="1" x14ac:dyDescent="0.2">
      <c r="A88" s="1130"/>
      <c r="B88" s="1131" t="s">
        <v>136</v>
      </c>
      <c r="C88" s="1153"/>
      <c r="D88" s="1154"/>
      <c r="E88" s="1155"/>
      <c r="F88" s="1156"/>
      <c r="G88" s="1154"/>
      <c r="H88" s="1155"/>
      <c r="I88" s="1156"/>
      <c r="J88" s="1154"/>
      <c r="K88" s="1155"/>
      <c r="L88" s="1156"/>
      <c r="M88" s="1154"/>
      <c r="N88" s="1155"/>
      <c r="O88" s="1156"/>
      <c r="P88" s="1154"/>
      <c r="Q88" s="1155"/>
      <c r="R88" s="1156"/>
      <c r="S88" s="1154"/>
      <c r="T88" s="1154"/>
      <c r="U88" s="1153"/>
      <c r="V88" s="1154"/>
      <c r="W88" s="1155"/>
      <c r="AH88" s="1137"/>
      <c r="AI88" s="1157"/>
      <c r="AJ88" s="1158"/>
      <c r="AK88" s="1159"/>
      <c r="AL88" s="1160"/>
      <c r="AM88" s="1158"/>
      <c r="AN88" s="1159"/>
      <c r="AO88" s="1160"/>
      <c r="AP88" s="1158"/>
      <c r="AQ88" s="1159"/>
      <c r="AR88" s="1160"/>
      <c r="AS88" s="1158"/>
      <c r="AT88" s="1159"/>
      <c r="AU88" s="1160"/>
      <c r="AV88" s="1158"/>
      <c r="AW88" s="1159"/>
      <c r="AX88" s="1160"/>
      <c r="AY88" s="1158"/>
      <c r="AZ88" s="1158"/>
      <c r="BA88" s="1167"/>
      <c r="BB88" s="1168"/>
      <c r="BC88" s="1169"/>
      <c r="BD88" s="1145"/>
      <c r="BE88" s="1145"/>
      <c r="BF88" s="1145"/>
      <c r="BG88" s="1145"/>
      <c r="BH88" s="1145"/>
      <c r="BI88" s="1145"/>
      <c r="BN88" s="1146"/>
      <c r="BO88" s="1163"/>
      <c r="BP88" s="1164"/>
      <c r="BQ88" s="1165"/>
      <c r="BR88" s="1166"/>
      <c r="BS88" s="1164"/>
      <c r="BT88" s="1165"/>
      <c r="BU88" s="1166"/>
      <c r="BV88" s="1164"/>
      <c r="BW88" s="1165"/>
      <c r="BX88" s="1166"/>
      <c r="BY88" s="1164"/>
      <c r="BZ88" s="1165"/>
      <c r="CA88" s="1166"/>
      <c r="CB88" s="1164"/>
      <c r="CC88" s="1165"/>
      <c r="CD88" s="1166"/>
      <c r="CE88" s="1164"/>
      <c r="CF88" s="1164"/>
      <c r="CG88" s="1170"/>
      <c r="CH88" s="1171"/>
      <c r="CI88" s="1172"/>
      <c r="CJ88" s="1152"/>
      <c r="CK88" s="1152"/>
      <c r="CL88" s="1152"/>
      <c r="CM88" s="1152"/>
      <c r="CN88" s="1152"/>
      <c r="CO88" s="1152"/>
      <c r="CP88" s="1152"/>
      <c r="CQ88" s="1152"/>
      <c r="CR88" s="1152"/>
      <c r="CS88" s="1152"/>
    </row>
    <row r="89" spans="1:97" s="2" customFormat="1" ht="14.25" x14ac:dyDescent="0.2">
      <c r="A89" s="6"/>
      <c r="B89" s="75">
        <v>2002</v>
      </c>
      <c r="C89" s="171"/>
      <c r="D89" s="114"/>
      <c r="E89" s="113"/>
      <c r="F89" s="167"/>
      <c r="G89" s="114"/>
      <c r="H89" s="113"/>
      <c r="I89" s="167"/>
      <c r="J89" s="114"/>
      <c r="K89" s="113"/>
      <c r="L89" s="167"/>
      <c r="M89" s="114"/>
      <c r="N89" s="113"/>
      <c r="O89" s="167"/>
      <c r="P89" s="114"/>
      <c r="Q89" s="113"/>
      <c r="R89" s="167"/>
      <c r="S89" s="114"/>
      <c r="T89" s="114"/>
      <c r="U89" s="315" t="str">
        <f>IF(COUNT(C89,F89,I89,L89,O89,R89)&lt;&gt;0,C89+F89+I89+L89+O89+R89,"")</f>
        <v/>
      </c>
      <c r="V89" s="317" t="str">
        <f>IF(COUNT(D89,G89,J89,M89,P89,S89)&lt;&gt;0,D89+G89+J89+M89+P89+S89,"")</f>
        <v/>
      </c>
      <c r="W89" s="302" t="str">
        <f>IF(COUNT(E89,H89,K89,N89,Q89,T89)&lt;&gt;0,E89+H89+K89+N89+Q89+T89,"")</f>
        <v/>
      </c>
      <c r="AH89" s="664">
        <v>2002</v>
      </c>
      <c r="AI89" s="665" t="str">
        <f>IF(ISNUMBER(C89),'Cover Page'!$D$35/1000000*'4 classification'!C89/'FX rate'!$C7,"")</f>
        <v/>
      </c>
      <c r="AJ89" s="894" t="str">
        <f>IF(ISNUMBER(D89),'Cover Page'!$D$35/1000000*'4 classification'!D89/'FX rate'!$C7,"")</f>
        <v/>
      </c>
      <c r="AK89" s="666" t="str">
        <f>IF(ISNUMBER(E89),'Cover Page'!$D$35/1000000*'4 classification'!E89/'FX rate'!$C7,"")</f>
        <v/>
      </c>
      <c r="AL89" s="895" t="str">
        <f>IF(ISNUMBER(F89),'Cover Page'!$D$35/1000000*'4 classification'!F89/'FX rate'!$C7,"")</f>
        <v/>
      </c>
      <c r="AM89" s="894" t="str">
        <f>IF(ISNUMBER(G89),'Cover Page'!$D$35/1000000*'4 classification'!G89/'FX rate'!$C7,"")</f>
        <v/>
      </c>
      <c r="AN89" s="666" t="str">
        <f>IF(ISNUMBER(H89),'Cover Page'!$D$35/1000000*'4 classification'!H89/'FX rate'!$C7,"")</f>
        <v/>
      </c>
      <c r="AO89" s="895" t="str">
        <f>IF(ISNUMBER(I89),'Cover Page'!$D$35/1000000*'4 classification'!I89/'FX rate'!$C7,"")</f>
        <v/>
      </c>
      <c r="AP89" s="894" t="str">
        <f>IF(ISNUMBER(J89),'Cover Page'!$D$35/1000000*'4 classification'!J89/'FX rate'!$C7,"")</f>
        <v/>
      </c>
      <c r="AQ89" s="666" t="str">
        <f>IF(ISNUMBER(K89),'Cover Page'!$D$35/1000000*'4 classification'!K89/'FX rate'!$C7,"")</f>
        <v/>
      </c>
      <c r="AR89" s="895" t="str">
        <f>IF(ISNUMBER(L89),'Cover Page'!$D$35/1000000*'4 classification'!L89/'FX rate'!$C7,"")</f>
        <v/>
      </c>
      <c r="AS89" s="894" t="str">
        <f>IF(ISNUMBER(M89),'Cover Page'!$D$35/1000000*'4 classification'!M89/'FX rate'!$C7,"")</f>
        <v/>
      </c>
      <c r="AT89" s="666" t="str">
        <f>IF(ISNUMBER(N89),'Cover Page'!$D$35/1000000*'4 classification'!N89/'FX rate'!$C7,"")</f>
        <v/>
      </c>
      <c r="AU89" s="895" t="str">
        <f>IF(ISNUMBER(O89),'Cover Page'!$D$35/1000000*'4 classification'!O89/'FX rate'!$C7,"")</f>
        <v/>
      </c>
      <c r="AV89" s="894" t="str">
        <f>IF(ISNUMBER(P89),'Cover Page'!$D$35/1000000*'4 classification'!P89/'FX rate'!$C7,"")</f>
        <v/>
      </c>
      <c r="AW89" s="666" t="str">
        <f>IF(ISNUMBER(Q89),'Cover Page'!$D$35/1000000*'4 classification'!Q89/'FX rate'!$C7,"")</f>
        <v/>
      </c>
      <c r="AX89" s="895" t="str">
        <f>IF(ISNUMBER(R89),'Cover Page'!$D$35/1000000*'4 classification'!R89/'FX rate'!$C7,"")</f>
        <v/>
      </c>
      <c r="AY89" s="894" t="str">
        <f>IF(ISNUMBER(S89),'Cover Page'!$D$35/1000000*'4 classification'!S89/'FX rate'!$C7,"")</f>
        <v/>
      </c>
      <c r="AZ89" s="903" t="str">
        <f>IF(ISNUMBER(T89),'Cover Page'!$D$35/1000000*'4 classification'!T89/'FX rate'!$C7,"")</f>
        <v/>
      </c>
      <c r="BA89" s="895" t="str">
        <f>IF(ISNUMBER(U89),'Cover Page'!$D$35/1000000*'4 classification'!U89/'FX rate'!$C7,"")</f>
        <v/>
      </c>
      <c r="BB89" s="894" t="str">
        <f>IF(ISNUMBER(V89),'Cover Page'!$D$35/1000000*'4 classification'!V89/'FX rate'!$C7,"")</f>
        <v/>
      </c>
      <c r="BC89" s="668" t="str">
        <f>IF(ISNUMBER(W89),'Cover Page'!$D$35/1000000*'4 classification'!W89/'FX rate'!$C7,"")</f>
        <v/>
      </c>
      <c r="BD89" s="517"/>
      <c r="BE89" s="517"/>
      <c r="BF89" s="517"/>
      <c r="BG89" s="517"/>
      <c r="BH89" s="517"/>
      <c r="BI89" s="517"/>
      <c r="BN89" s="695">
        <v>2002</v>
      </c>
      <c r="BO89" s="696" t="str">
        <f>IF(ISNUMBER(C89),'Cover Page'!$D$35/1000000*C89/'FX rate'!$C$25,"")</f>
        <v/>
      </c>
      <c r="BP89" s="886" t="str">
        <f>IF(ISNUMBER(D89),'Cover Page'!$D$35/1000000*D89/'FX rate'!$C$25,"")</f>
        <v/>
      </c>
      <c r="BQ89" s="697" t="str">
        <f>IF(ISNUMBER(E89),'Cover Page'!$D$35/1000000*E89/'FX rate'!$C$25,"")</f>
        <v/>
      </c>
      <c r="BR89" s="887" t="str">
        <f>IF(ISNUMBER(F89),'Cover Page'!$D$35/1000000*F89/'FX rate'!$C$25,"")</f>
        <v/>
      </c>
      <c r="BS89" s="886" t="str">
        <f>IF(ISNUMBER(G89),'Cover Page'!$D$35/1000000*G89/'FX rate'!$C$25,"")</f>
        <v/>
      </c>
      <c r="BT89" s="697" t="str">
        <f>IF(ISNUMBER(H89),'Cover Page'!$D$35/1000000*H89/'FX rate'!$C$25,"")</f>
        <v/>
      </c>
      <c r="BU89" s="887" t="str">
        <f>IF(ISNUMBER(I89),'Cover Page'!$D$35/1000000*I89/'FX rate'!$C$25,"")</f>
        <v/>
      </c>
      <c r="BV89" s="886" t="str">
        <f>IF(ISNUMBER(J89),'Cover Page'!$D$35/1000000*J89/'FX rate'!$C$25,"")</f>
        <v/>
      </c>
      <c r="BW89" s="697" t="str">
        <f>IF(ISNUMBER(K89),'Cover Page'!$D$35/1000000*K89/'FX rate'!$C$25,"")</f>
        <v/>
      </c>
      <c r="BX89" s="887" t="str">
        <f>IF(ISNUMBER(L89),'Cover Page'!$D$35/1000000*L89/'FX rate'!$C$25,"")</f>
        <v/>
      </c>
      <c r="BY89" s="886" t="str">
        <f>IF(ISNUMBER(M89),'Cover Page'!$D$35/1000000*M89/'FX rate'!$C$25,"")</f>
        <v/>
      </c>
      <c r="BZ89" s="697" t="str">
        <f>IF(ISNUMBER(N89),'Cover Page'!$D$35/1000000*N89/'FX rate'!$C$25,"")</f>
        <v/>
      </c>
      <c r="CA89" s="887" t="str">
        <f>IF(ISNUMBER(O89),'Cover Page'!$D$35/1000000*O89/'FX rate'!$C$25,"")</f>
        <v/>
      </c>
      <c r="CB89" s="886" t="str">
        <f>IF(ISNUMBER(P89),'Cover Page'!$D$35/1000000*P89/'FX rate'!$C$25,"")</f>
        <v/>
      </c>
      <c r="CC89" s="697" t="str">
        <f>IF(ISNUMBER(Q89),'Cover Page'!$D$35/1000000*Q89/'FX rate'!$C$25,"")</f>
        <v/>
      </c>
      <c r="CD89" s="887" t="str">
        <f>IF(ISNUMBER(R89),'Cover Page'!$D$35/1000000*R89/'FX rate'!$C$25,"")</f>
        <v/>
      </c>
      <c r="CE89" s="886" t="str">
        <f>IF(ISNUMBER(S89),'Cover Page'!$D$35/1000000*S89/'FX rate'!$C$25,"")</f>
        <v/>
      </c>
      <c r="CF89" s="885" t="str">
        <f>IF(ISNUMBER(T89),'Cover Page'!$D$35/1000000*T89/'FX rate'!$C$25,"")</f>
        <v/>
      </c>
      <c r="CG89" s="887" t="str">
        <f>IF(ISNUMBER(U89),'Cover Page'!$D$35/1000000*U89/'FX rate'!$C$25,"")</f>
        <v/>
      </c>
      <c r="CH89" s="886" t="str">
        <f>IF(ISNUMBER(V89),'Cover Page'!$D$35/1000000*V89/'FX rate'!$C$25,"")</f>
        <v/>
      </c>
      <c r="CI89" s="699" t="str">
        <f>IF(ISNUMBER(W89),'Cover Page'!$D$35/1000000*W89/'FX rate'!$C$25,"")</f>
        <v/>
      </c>
      <c r="CJ89" s="590"/>
      <c r="CK89" s="590"/>
      <c r="CL89" s="590"/>
      <c r="CM89" s="590"/>
      <c r="CN89" s="590"/>
      <c r="CO89" s="590"/>
      <c r="CP89" s="590"/>
      <c r="CQ89" s="590"/>
      <c r="CR89" s="590"/>
      <c r="CS89" s="590"/>
    </row>
    <row r="90" spans="1:97" s="2" customFormat="1" ht="14.25" x14ac:dyDescent="0.2">
      <c r="A90" s="6"/>
      <c r="B90" s="76">
        <v>2003</v>
      </c>
      <c r="C90" s="173"/>
      <c r="D90" s="116"/>
      <c r="E90" s="115"/>
      <c r="F90" s="169"/>
      <c r="G90" s="116"/>
      <c r="H90" s="115"/>
      <c r="I90" s="169"/>
      <c r="J90" s="116"/>
      <c r="K90" s="115"/>
      <c r="L90" s="169"/>
      <c r="M90" s="116"/>
      <c r="N90" s="115"/>
      <c r="O90" s="169"/>
      <c r="P90" s="116"/>
      <c r="Q90" s="115"/>
      <c r="R90" s="169"/>
      <c r="S90" s="116"/>
      <c r="T90" s="116"/>
      <c r="U90" s="315" t="str">
        <f t="shared" ref="U90:U108" si="6">IF(COUNT(C90,F90,I90,L90,O90,R90)&lt;&gt;0,C90+F90+I90+L90+O90+R90,"")</f>
        <v/>
      </c>
      <c r="V90" s="317" t="str">
        <f t="shared" ref="V90:V108" si="7">IF(COUNT(D90,G90,J90,M90,P90,S90)&lt;&gt;0,D90+G90+J90+M90+P90+S90,"")</f>
        <v/>
      </c>
      <c r="W90" s="302" t="str">
        <f t="shared" ref="W90:W108" si="8">IF(COUNT(E90,H90,K90,N90,Q90,T90)&lt;&gt;0,E90+H90+K90+N90+Q90+T90,"")</f>
        <v/>
      </c>
      <c r="AH90" s="583">
        <v>2003</v>
      </c>
      <c r="AI90" s="667" t="str">
        <f>IF(ISNUMBER(C90),'Cover Page'!$D$35/1000000*'4 classification'!C90/'FX rate'!$C8,"")</f>
        <v/>
      </c>
      <c r="AJ90" s="896" t="str">
        <f>IF(ISNUMBER(D90),'Cover Page'!$D$35/1000000*'4 classification'!D90/'FX rate'!$C8,"")</f>
        <v/>
      </c>
      <c r="AK90" s="668" t="str">
        <f>IF(ISNUMBER(E90),'Cover Page'!$D$35/1000000*'4 classification'!E90/'FX rate'!$C8,"")</f>
        <v/>
      </c>
      <c r="AL90" s="897" t="str">
        <f>IF(ISNUMBER(F90),'Cover Page'!$D$35/1000000*'4 classification'!F90/'FX rate'!$C8,"")</f>
        <v/>
      </c>
      <c r="AM90" s="896" t="str">
        <f>IF(ISNUMBER(G90),'Cover Page'!$D$35/1000000*'4 classification'!G90/'FX rate'!$C8,"")</f>
        <v/>
      </c>
      <c r="AN90" s="668" t="str">
        <f>IF(ISNUMBER(H90),'Cover Page'!$D$35/1000000*'4 classification'!H90/'FX rate'!$C8,"")</f>
        <v/>
      </c>
      <c r="AO90" s="897" t="str">
        <f>IF(ISNUMBER(I90),'Cover Page'!$D$35/1000000*'4 classification'!I90/'FX rate'!$C8,"")</f>
        <v/>
      </c>
      <c r="AP90" s="896" t="str">
        <f>IF(ISNUMBER(J90),'Cover Page'!$D$35/1000000*'4 classification'!J90/'FX rate'!$C8,"")</f>
        <v/>
      </c>
      <c r="AQ90" s="668" t="str">
        <f>IF(ISNUMBER(K90),'Cover Page'!$D$35/1000000*'4 classification'!K90/'FX rate'!$C8,"")</f>
        <v/>
      </c>
      <c r="AR90" s="897" t="str">
        <f>IF(ISNUMBER(L90),'Cover Page'!$D$35/1000000*'4 classification'!L90/'FX rate'!$C8,"")</f>
        <v/>
      </c>
      <c r="AS90" s="896" t="str">
        <f>IF(ISNUMBER(M90),'Cover Page'!$D$35/1000000*'4 classification'!M90/'FX rate'!$C8,"")</f>
        <v/>
      </c>
      <c r="AT90" s="668" t="str">
        <f>IF(ISNUMBER(N90),'Cover Page'!$D$35/1000000*'4 classification'!N90/'FX rate'!$C8,"")</f>
        <v/>
      </c>
      <c r="AU90" s="897" t="str">
        <f>IF(ISNUMBER(O90),'Cover Page'!$D$35/1000000*'4 classification'!O90/'FX rate'!$C8,"")</f>
        <v/>
      </c>
      <c r="AV90" s="896" t="str">
        <f>IF(ISNUMBER(P90),'Cover Page'!$D$35/1000000*'4 classification'!P90/'FX rate'!$C8,"")</f>
        <v/>
      </c>
      <c r="AW90" s="668" t="str">
        <f>IF(ISNUMBER(Q90),'Cover Page'!$D$35/1000000*'4 classification'!Q90/'FX rate'!$C8,"")</f>
        <v/>
      </c>
      <c r="AX90" s="897" t="str">
        <f>IF(ISNUMBER(R90),'Cover Page'!$D$35/1000000*'4 classification'!R90/'FX rate'!$C8,"")</f>
        <v/>
      </c>
      <c r="AY90" s="896" t="str">
        <f>IF(ISNUMBER(S90),'Cover Page'!$D$35/1000000*'4 classification'!S90/'FX rate'!$C8,"")</f>
        <v/>
      </c>
      <c r="AZ90" s="903" t="str">
        <f>IF(ISNUMBER(T90),'Cover Page'!$D$35/1000000*'4 classification'!T90/'FX rate'!$C8,"")</f>
        <v/>
      </c>
      <c r="BA90" s="895" t="str">
        <f>IF(ISNUMBER(U90),'Cover Page'!$D$35/1000000*'4 classification'!U90/'FX rate'!$C8,"")</f>
        <v/>
      </c>
      <c r="BB90" s="894" t="str">
        <f>IF(ISNUMBER(V90),'Cover Page'!$D$35/1000000*'4 classification'!V90/'FX rate'!$C8,"")</f>
        <v/>
      </c>
      <c r="BC90" s="666" t="str">
        <f>IF(ISNUMBER(W90),'Cover Page'!$D$35/1000000*'4 classification'!W90/'FX rate'!$C8,"")</f>
        <v/>
      </c>
      <c r="BD90" s="517"/>
      <c r="BE90" s="517"/>
      <c r="BF90" s="517"/>
      <c r="BG90" s="517"/>
      <c r="BH90" s="517"/>
      <c r="BI90" s="517"/>
      <c r="BN90" s="655">
        <v>2003</v>
      </c>
      <c r="BO90" s="696" t="str">
        <f>IF(ISNUMBER(C90),'Cover Page'!$D$35/1000000*C90/'FX rate'!$C$25,"")</f>
        <v/>
      </c>
      <c r="BP90" s="888" t="str">
        <f>IF(ISNUMBER(D90),'Cover Page'!$D$35/1000000*D90/'FX rate'!$C$25,"")</f>
        <v/>
      </c>
      <c r="BQ90" s="699" t="str">
        <f>IF(ISNUMBER(E90),'Cover Page'!$D$35/1000000*E90/'FX rate'!$C$25,"")</f>
        <v/>
      </c>
      <c r="BR90" s="889" t="str">
        <f>IF(ISNUMBER(F90),'Cover Page'!$D$35/1000000*F90/'FX rate'!$C$25,"")</f>
        <v/>
      </c>
      <c r="BS90" s="888" t="str">
        <f>IF(ISNUMBER(G90),'Cover Page'!$D$35/1000000*G90/'FX rate'!$C$25,"")</f>
        <v/>
      </c>
      <c r="BT90" s="699" t="str">
        <f>IF(ISNUMBER(H90),'Cover Page'!$D$35/1000000*H90/'FX rate'!$C$25,"")</f>
        <v/>
      </c>
      <c r="BU90" s="889" t="str">
        <f>IF(ISNUMBER(I90),'Cover Page'!$D$35/1000000*I90/'FX rate'!$C$25,"")</f>
        <v/>
      </c>
      <c r="BV90" s="888" t="str">
        <f>IF(ISNUMBER(J90),'Cover Page'!$D$35/1000000*J90/'FX rate'!$C$25,"")</f>
        <v/>
      </c>
      <c r="BW90" s="699" t="str">
        <f>IF(ISNUMBER(K90),'Cover Page'!$D$35/1000000*K90/'FX rate'!$C$25,"")</f>
        <v/>
      </c>
      <c r="BX90" s="889" t="str">
        <f>IF(ISNUMBER(L90),'Cover Page'!$D$35/1000000*L90/'FX rate'!$C$25,"")</f>
        <v/>
      </c>
      <c r="BY90" s="888" t="str">
        <f>IF(ISNUMBER(M90),'Cover Page'!$D$35/1000000*M90/'FX rate'!$C$25,"")</f>
        <v/>
      </c>
      <c r="BZ90" s="699" t="str">
        <f>IF(ISNUMBER(N90),'Cover Page'!$D$35/1000000*N90/'FX rate'!$C$25,"")</f>
        <v/>
      </c>
      <c r="CA90" s="889" t="str">
        <f>IF(ISNUMBER(O90),'Cover Page'!$D$35/1000000*O90/'FX rate'!$C$25,"")</f>
        <v/>
      </c>
      <c r="CB90" s="888" t="str">
        <f>IF(ISNUMBER(P90),'Cover Page'!$D$35/1000000*P90/'FX rate'!$C$25,"")</f>
        <v/>
      </c>
      <c r="CC90" s="699" t="str">
        <f>IF(ISNUMBER(Q90),'Cover Page'!$D$35/1000000*Q90/'FX rate'!$C$25,"")</f>
        <v/>
      </c>
      <c r="CD90" s="889" t="str">
        <f>IF(ISNUMBER(R90),'Cover Page'!$D$35/1000000*R90/'FX rate'!$C$25,"")</f>
        <v/>
      </c>
      <c r="CE90" s="888" t="str">
        <f>IF(ISNUMBER(S90),'Cover Page'!$D$35/1000000*S90/'FX rate'!$C$25,"")</f>
        <v/>
      </c>
      <c r="CF90" s="885" t="str">
        <f>IF(ISNUMBER(T90),'Cover Page'!$D$35/1000000*T90/'FX rate'!$C$25,"")</f>
        <v/>
      </c>
      <c r="CG90" s="887" t="str">
        <f>IF(ISNUMBER(U90),'Cover Page'!$D$35/1000000*U90/'FX rate'!$C$25,"")</f>
        <v/>
      </c>
      <c r="CH90" s="886" t="str">
        <f>IF(ISNUMBER(V90),'Cover Page'!$D$35/1000000*V90/'FX rate'!$C$25,"")</f>
        <v/>
      </c>
      <c r="CI90" s="697" t="str">
        <f>IF(ISNUMBER(W90),'Cover Page'!$D$35/1000000*W90/'FX rate'!$C$25,"")</f>
        <v/>
      </c>
      <c r="CJ90" s="590"/>
      <c r="CK90" s="590"/>
      <c r="CL90" s="590"/>
      <c r="CM90" s="590"/>
      <c r="CN90" s="590"/>
      <c r="CO90" s="590"/>
      <c r="CP90" s="590"/>
      <c r="CQ90" s="590"/>
      <c r="CR90" s="590"/>
      <c r="CS90" s="590"/>
    </row>
    <row r="91" spans="1:97" s="2" customFormat="1" ht="14.25" x14ac:dyDescent="0.2">
      <c r="A91" s="6"/>
      <c r="B91" s="76">
        <v>2004</v>
      </c>
      <c r="C91" s="173"/>
      <c r="D91" s="116"/>
      <c r="E91" s="115"/>
      <c r="F91" s="169"/>
      <c r="G91" s="116"/>
      <c r="H91" s="115"/>
      <c r="I91" s="169"/>
      <c r="J91" s="116"/>
      <c r="K91" s="115"/>
      <c r="L91" s="169"/>
      <c r="M91" s="116"/>
      <c r="N91" s="115"/>
      <c r="O91" s="169"/>
      <c r="P91" s="116"/>
      <c r="Q91" s="115"/>
      <c r="R91" s="169"/>
      <c r="S91" s="116"/>
      <c r="T91" s="116"/>
      <c r="U91" s="315" t="str">
        <f t="shared" si="6"/>
        <v/>
      </c>
      <c r="V91" s="317" t="str">
        <f t="shared" si="7"/>
        <v/>
      </c>
      <c r="W91" s="302" t="str">
        <f t="shared" si="8"/>
        <v/>
      </c>
      <c r="AH91" s="583">
        <v>2004</v>
      </c>
      <c r="AI91" s="665" t="str">
        <f>IF(ISNUMBER(C91),'Cover Page'!$D$35/1000000*'4 classification'!C91/'FX rate'!$C9,"")</f>
        <v/>
      </c>
      <c r="AJ91" s="896" t="str">
        <f>IF(ISNUMBER(D91),'Cover Page'!$D$35/1000000*'4 classification'!D91/'FX rate'!$C9,"")</f>
        <v/>
      </c>
      <c r="AK91" s="668" t="str">
        <f>IF(ISNUMBER(E91),'Cover Page'!$D$35/1000000*'4 classification'!E91/'FX rate'!$C9,"")</f>
        <v/>
      </c>
      <c r="AL91" s="897" t="str">
        <f>IF(ISNUMBER(F91),'Cover Page'!$D$35/1000000*'4 classification'!F91/'FX rate'!$C9,"")</f>
        <v/>
      </c>
      <c r="AM91" s="896" t="str">
        <f>IF(ISNUMBER(G91),'Cover Page'!$D$35/1000000*'4 classification'!G91/'FX rate'!$C9,"")</f>
        <v/>
      </c>
      <c r="AN91" s="668" t="str">
        <f>IF(ISNUMBER(H91),'Cover Page'!$D$35/1000000*'4 classification'!H91/'FX rate'!$C9,"")</f>
        <v/>
      </c>
      <c r="AO91" s="897" t="str">
        <f>IF(ISNUMBER(I91),'Cover Page'!$D$35/1000000*'4 classification'!I91/'FX rate'!$C9,"")</f>
        <v/>
      </c>
      <c r="AP91" s="896" t="str">
        <f>IF(ISNUMBER(J91),'Cover Page'!$D$35/1000000*'4 classification'!J91/'FX rate'!$C9,"")</f>
        <v/>
      </c>
      <c r="AQ91" s="668" t="str">
        <f>IF(ISNUMBER(K91),'Cover Page'!$D$35/1000000*'4 classification'!K91/'FX rate'!$C9,"")</f>
        <v/>
      </c>
      <c r="AR91" s="897" t="str">
        <f>IF(ISNUMBER(L91),'Cover Page'!$D$35/1000000*'4 classification'!L91/'FX rate'!$C9,"")</f>
        <v/>
      </c>
      <c r="AS91" s="896" t="str">
        <f>IF(ISNUMBER(M91),'Cover Page'!$D$35/1000000*'4 classification'!M91/'FX rate'!$C9,"")</f>
        <v/>
      </c>
      <c r="AT91" s="668" t="str">
        <f>IF(ISNUMBER(N91),'Cover Page'!$D$35/1000000*'4 classification'!N91/'FX rate'!$C9,"")</f>
        <v/>
      </c>
      <c r="AU91" s="897" t="str">
        <f>IF(ISNUMBER(O91),'Cover Page'!$D$35/1000000*'4 classification'!O91/'FX rate'!$C9,"")</f>
        <v/>
      </c>
      <c r="AV91" s="896" t="str">
        <f>IF(ISNUMBER(P91),'Cover Page'!$D$35/1000000*'4 classification'!P91/'FX rate'!$C9,"")</f>
        <v/>
      </c>
      <c r="AW91" s="668" t="str">
        <f>IF(ISNUMBER(Q91),'Cover Page'!$D$35/1000000*'4 classification'!Q91/'FX rate'!$C9,"")</f>
        <v/>
      </c>
      <c r="AX91" s="897" t="str">
        <f>IF(ISNUMBER(R91),'Cover Page'!$D$35/1000000*'4 classification'!R91/'FX rate'!$C9,"")</f>
        <v/>
      </c>
      <c r="AY91" s="896" t="str">
        <f>IF(ISNUMBER(S91),'Cover Page'!$D$35/1000000*'4 classification'!S91/'FX rate'!$C9,"")</f>
        <v/>
      </c>
      <c r="AZ91" s="903" t="str">
        <f>IF(ISNUMBER(T91),'Cover Page'!$D$35/1000000*'4 classification'!T91/'FX rate'!$C9,"")</f>
        <v/>
      </c>
      <c r="BA91" s="895" t="str">
        <f>IF(ISNUMBER(U91),'Cover Page'!$D$35/1000000*'4 classification'!U91/'FX rate'!$C9,"")</f>
        <v/>
      </c>
      <c r="BB91" s="894" t="str">
        <f>IF(ISNUMBER(V91),'Cover Page'!$D$35/1000000*'4 classification'!V91/'FX rate'!$C9,"")</f>
        <v/>
      </c>
      <c r="BC91" s="666" t="str">
        <f>IF(ISNUMBER(W91),'Cover Page'!$D$35/1000000*'4 classification'!W91/'FX rate'!$C9,"")</f>
        <v/>
      </c>
      <c r="BD91" s="517"/>
      <c r="BE91" s="517"/>
      <c r="BF91" s="517"/>
      <c r="BG91" s="517"/>
      <c r="BH91" s="517"/>
      <c r="BI91" s="517"/>
      <c r="BN91" s="655">
        <v>2004</v>
      </c>
      <c r="BO91" s="696" t="str">
        <f>IF(ISNUMBER(C91),'Cover Page'!$D$35/1000000*C91/'FX rate'!$C$25,"")</f>
        <v/>
      </c>
      <c r="BP91" s="888" t="str">
        <f>IF(ISNUMBER(D91),'Cover Page'!$D$35/1000000*D91/'FX rate'!$C$25,"")</f>
        <v/>
      </c>
      <c r="BQ91" s="699" t="str">
        <f>IF(ISNUMBER(E91),'Cover Page'!$D$35/1000000*E91/'FX rate'!$C$25,"")</f>
        <v/>
      </c>
      <c r="BR91" s="889" t="str">
        <f>IF(ISNUMBER(F91),'Cover Page'!$D$35/1000000*F91/'FX rate'!$C$25,"")</f>
        <v/>
      </c>
      <c r="BS91" s="888" t="str">
        <f>IF(ISNUMBER(G91),'Cover Page'!$D$35/1000000*G91/'FX rate'!$C$25,"")</f>
        <v/>
      </c>
      <c r="BT91" s="699" t="str">
        <f>IF(ISNUMBER(H91),'Cover Page'!$D$35/1000000*H91/'FX rate'!$C$25,"")</f>
        <v/>
      </c>
      <c r="BU91" s="889" t="str">
        <f>IF(ISNUMBER(I91),'Cover Page'!$D$35/1000000*I91/'FX rate'!$C$25,"")</f>
        <v/>
      </c>
      <c r="BV91" s="888" t="str">
        <f>IF(ISNUMBER(J91),'Cover Page'!$D$35/1000000*J91/'FX rate'!$C$25,"")</f>
        <v/>
      </c>
      <c r="BW91" s="699" t="str">
        <f>IF(ISNUMBER(K91),'Cover Page'!$D$35/1000000*K91/'FX rate'!$C$25,"")</f>
        <v/>
      </c>
      <c r="BX91" s="889" t="str">
        <f>IF(ISNUMBER(L91),'Cover Page'!$D$35/1000000*L91/'FX rate'!$C$25,"")</f>
        <v/>
      </c>
      <c r="BY91" s="888" t="str">
        <f>IF(ISNUMBER(M91),'Cover Page'!$D$35/1000000*M91/'FX rate'!$C$25,"")</f>
        <v/>
      </c>
      <c r="BZ91" s="699" t="str">
        <f>IF(ISNUMBER(N91),'Cover Page'!$D$35/1000000*N91/'FX rate'!$C$25,"")</f>
        <v/>
      </c>
      <c r="CA91" s="889" t="str">
        <f>IF(ISNUMBER(O91),'Cover Page'!$D$35/1000000*O91/'FX rate'!$C$25,"")</f>
        <v/>
      </c>
      <c r="CB91" s="888" t="str">
        <f>IF(ISNUMBER(P91),'Cover Page'!$D$35/1000000*P91/'FX rate'!$C$25,"")</f>
        <v/>
      </c>
      <c r="CC91" s="699" t="str">
        <f>IF(ISNUMBER(Q91),'Cover Page'!$D$35/1000000*Q91/'FX rate'!$C$25,"")</f>
        <v/>
      </c>
      <c r="CD91" s="889" t="str">
        <f>IF(ISNUMBER(R91),'Cover Page'!$D$35/1000000*R91/'FX rate'!$C$25,"")</f>
        <v/>
      </c>
      <c r="CE91" s="888" t="str">
        <f>IF(ISNUMBER(S91),'Cover Page'!$D$35/1000000*S91/'FX rate'!$C$25,"")</f>
        <v/>
      </c>
      <c r="CF91" s="885" t="str">
        <f>IF(ISNUMBER(T91),'Cover Page'!$D$35/1000000*T91/'FX rate'!$C$25,"")</f>
        <v/>
      </c>
      <c r="CG91" s="887" t="str">
        <f>IF(ISNUMBER(U91),'Cover Page'!$D$35/1000000*U91/'FX rate'!$C$25,"")</f>
        <v/>
      </c>
      <c r="CH91" s="886" t="str">
        <f>IF(ISNUMBER(V91),'Cover Page'!$D$35/1000000*V91/'FX rate'!$C$25,"")</f>
        <v/>
      </c>
      <c r="CI91" s="697" t="str">
        <f>IF(ISNUMBER(W91),'Cover Page'!$D$35/1000000*W91/'FX rate'!$C$25,"")</f>
        <v/>
      </c>
      <c r="CJ91" s="590"/>
      <c r="CK91" s="590"/>
      <c r="CL91" s="590"/>
      <c r="CM91" s="590"/>
      <c r="CN91" s="590"/>
      <c r="CO91" s="590"/>
      <c r="CP91" s="590"/>
      <c r="CQ91" s="590"/>
      <c r="CR91" s="590"/>
      <c r="CS91" s="590"/>
    </row>
    <row r="92" spans="1:97" s="2" customFormat="1" ht="14.25" x14ac:dyDescent="0.2">
      <c r="A92" s="6"/>
      <c r="B92" s="76">
        <v>2005</v>
      </c>
      <c r="C92" s="173"/>
      <c r="D92" s="116"/>
      <c r="E92" s="115"/>
      <c r="F92" s="169"/>
      <c r="G92" s="116"/>
      <c r="H92" s="115"/>
      <c r="I92" s="169"/>
      <c r="J92" s="116"/>
      <c r="K92" s="115"/>
      <c r="L92" s="169"/>
      <c r="M92" s="116"/>
      <c r="N92" s="115"/>
      <c r="O92" s="169"/>
      <c r="P92" s="116"/>
      <c r="Q92" s="115"/>
      <c r="R92" s="169"/>
      <c r="S92" s="116"/>
      <c r="T92" s="116"/>
      <c r="U92" s="315" t="str">
        <f t="shared" si="6"/>
        <v/>
      </c>
      <c r="V92" s="317" t="str">
        <f t="shared" si="7"/>
        <v/>
      </c>
      <c r="W92" s="302" t="str">
        <f t="shared" si="8"/>
        <v/>
      </c>
      <c r="AH92" s="583">
        <v>2005</v>
      </c>
      <c r="AI92" s="665" t="str">
        <f>IF(ISNUMBER(C92),'Cover Page'!$D$35/1000000*'4 classification'!C92/'FX rate'!$C10,"")</f>
        <v/>
      </c>
      <c r="AJ92" s="896" t="str">
        <f>IF(ISNUMBER(D92),'Cover Page'!$D$35/1000000*'4 classification'!D92/'FX rate'!$C10,"")</f>
        <v/>
      </c>
      <c r="AK92" s="668" t="str">
        <f>IF(ISNUMBER(E92),'Cover Page'!$D$35/1000000*'4 classification'!E92/'FX rate'!$C10,"")</f>
        <v/>
      </c>
      <c r="AL92" s="897" t="str">
        <f>IF(ISNUMBER(F92),'Cover Page'!$D$35/1000000*'4 classification'!F92/'FX rate'!$C10,"")</f>
        <v/>
      </c>
      <c r="AM92" s="896" t="str">
        <f>IF(ISNUMBER(G92),'Cover Page'!$D$35/1000000*'4 classification'!G92/'FX rate'!$C10,"")</f>
        <v/>
      </c>
      <c r="AN92" s="668" t="str">
        <f>IF(ISNUMBER(H92),'Cover Page'!$D$35/1000000*'4 classification'!H92/'FX rate'!$C10,"")</f>
        <v/>
      </c>
      <c r="AO92" s="897" t="str">
        <f>IF(ISNUMBER(I92),'Cover Page'!$D$35/1000000*'4 classification'!I92/'FX rate'!$C10,"")</f>
        <v/>
      </c>
      <c r="AP92" s="896" t="str">
        <f>IF(ISNUMBER(J92),'Cover Page'!$D$35/1000000*'4 classification'!J92/'FX rate'!$C10,"")</f>
        <v/>
      </c>
      <c r="AQ92" s="668" t="str">
        <f>IF(ISNUMBER(K92),'Cover Page'!$D$35/1000000*'4 classification'!K92/'FX rate'!$C10,"")</f>
        <v/>
      </c>
      <c r="AR92" s="897" t="str">
        <f>IF(ISNUMBER(L92),'Cover Page'!$D$35/1000000*'4 classification'!L92/'FX rate'!$C10,"")</f>
        <v/>
      </c>
      <c r="AS92" s="896" t="str">
        <f>IF(ISNUMBER(M92),'Cover Page'!$D$35/1000000*'4 classification'!M92/'FX rate'!$C10,"")</f>
        <v/>
      </c>
      <c r="AT92" s="668" t="str">
        <f>IF(ISNUMBER(N92),'Cover Page'!$D$35/1000000*'4 classification'!N92/'FX rate'!$C10,"")</f>
        <v/>
      </c>
      <c r="AU92" s="897" t="str">
        <f>IF(ISNUMBER(O92),'Cover Page'!$D$35/1000000*'4 classification'!O92/'FX rate'!$C10,"")</f>
        <v/>
      </c>
      <c r="AV92" s="896" t="str">
        <f>IF(ISNUMBER(P92),'Cover Page'!$D$35/1000000*'4 classification'!P92/'FX rate'!$C10,"")</f>
        <v/>
      </c>
      <c r="AW92" s="668" t="str">
        <f>IF(ISNUMBER(Q92),'Cover Page'!$D$35/1000000*'4 classification'!Q92/'FX rate'!$C10,"")</f>
        <v/>
      </c>
      <c r="AX92" s="897" t="str">
        <f>IF(ISNUMBER(R92),'Cover Page'!$D$35/1000000*'4 classification'!R92/'FX rate'!$C10,"")</f>
        <v/>
      </c>
      <c r="AY92" s="896" t="str">
        <f>IF(ISNUMBER(S92),'Cover Page'!$D$35/1000000*'4 classification'!S92/'FX rate'!$C10,"")</f>
        <v/>
      </c>
      <c r="AZ92" s="903" t="str">
        <f>IF(ISNUMBER(T92),'Cover Page'!$D$35/1000000*'4 classification'!T92/'FX rate'!$C10,"")</f>
        <v/>
      </c>
      <c r="BA92" s="895" t="str">
        <f>IF(ISNUMBER(U92),'Cover Page'!$D$35/1000000*'4 classification'!U92/'FX rate'!$C10,"")</f>
        <v/>
      </c>
      <c r="BB92" s="894" t="str">
        <f>IF(ISNUMBER(V92),'Cover Page'!$D$35/1000000*'4 classification'!V92/'FX rate'!$C10,"")</f>
        <v/>
      </c>
      <c r="BC92" s="666" t="str">
        <f>IF(ISNUMBER(W92),'Cover Page'!$D$35/1000000*'4 classification'!W92/'FX rate'!$C10,"")</f>
        <v/>
      </c>
      <c r="BD92" s="517"/>
      <c r="BE92" s="517"/>
      <c r="BF92" s="517"/>
      <c r="BG92" s="517"/>
      <c r="BH92" s="517"/>
      <c r="BI92" s="517"/>
      <c r="BN92" s="655">
        <v>2005</v>
      </c>
      <c r="BO92" s="696" t="str">
        <f>IF(ISNUMBER(C92),'Cover Page'!$D$35/1000000*C92/'FX rate'!$C$25,"")</f>
        <v/>
      </c>
      <c r="BP92" s="888" t="str">
        <f>IF(ISNUMBER(D92),'Cover Page'!$D$35/1000000*D92/'FX rate'!$C$25,"")</f>
        <v/>
      </c>
      <c r="BQ92" s="699" t="str">
        <f>IF(ISNUMBER(E92),'Cover Page'!$D$35/1000000*E92/'FX rate'!$C$25,"")</f>
        <v/>
      </c>
      <c r="BR92" s="889" t="str">
        <f>IF(ISNUMBER(F92),'Cover Page'!$D$35/1000000*F92/'FX rate'!$C$25,"")</f>
        <v/>
      </c>
      <c r="BS92" s="888" t="str">
        <f>IF(ISNUMBER(G92),'Cover Page'!$D$35/1000000*G92/'FX rate'!$C$25,"")</f>
        <v/>
      </c>
      <c r="BT92" s="699" t="str">
        <f>IF(ISNUMBER(H92),'Cover Page'!$D$35/1000000*H92/'FX rate'!$C$25,"")</f>
        <v/>
      </c>
      <c r="BU92" s="889" t="str">
        <f>IF(ISNUMBER(I92),'Cover Page'!$D$35/1000000*I92/'FX rate'!$C$25,"")</f>
        <v/>
      </c>
      <c r="BV92" s="888" t="str">
        <f>IF(ISNUMBER(J92),'Cover Page'!$D$35/1000000*J92/'FX rate'!$C$25,"")</f>
        <v/>
      </c>
      <c r="BW92" s="699" t="str">
        <f>IF(ISNUMBER(K92),'Cover Page'!$D$35/1000000*K92/'FX rate'!$C$25,"")</f>
        <v/>
      </c>
      <c r="BX92" s="889" t="str">
        <f>IF(ISNUMBER(L92),'Cover Page'!$D$35/1000000*L92/'FX rate'!$C$25,"")</f>
        <v/>
      </c>
      <c r="BY92" s="888" t="str">
        <f>IF(ISNUMBER(M92),'Cover Page'!$D$35/1000000*M92/'FX rate'!$C$25,"")</f>
        <v/>
      </c>
      <c r="BZ92" s="699" t="str">
        <f>IF(ISNUMBER(N92),'Cover Page'!$D$35/1000000*N92/'FX rate'!$C$25,"")</f>
        <v/>
      </c>
      <c r="CA92" s="889" t="str">
        <f>IF(ISNUMBER(O92),'Cover Page'!$D$35/1000000*O92/'FX rate'!$C$25,"")</f>
        <v/>
      </c>
      <c r="CB92" s="888" t="str">
        <f>IF(ISNUMBER(P92),'Cover Page'!$D$35/1000000*P92/'FX rate'!$C$25,"")</f>
        <v/>
      </c>
      <c r="CC92" s="699" t="str">
        <f>IF(ISNUMBER(Q92),'Cover Page'!$D$35/1000000*Q92/'FX rate'!$C$25,"")</f>
        <v/>
      </c>
      <c r="CD92" s="889" t="str">
        <f>IF(ISNUMBER(R92),'Cover Page'!$D$35/1000000*R92/'FX rate'!$C$25,"")</f>
        <v/>
      </c>
      <c r="CE92" s="888" t="str">
        <f>IF(ISNUMBER(S92),'Cover Page'!$D$35/1000000*S92/'FX rate'!$C$25,"")</f>
        <v/>
      </c>
      <c r="CF92" s="885" t="str">
        <f>IF(ISNUMBER(T92),'Cover Page'!$D$35/1000000*T92/'FX rate'!$C$25,"")</f>
        <v/>
      </c>
      <c r="CG92" s="887" t="str">
        <f>IF(ISNUMBER(U92),'Cover Page'!$D$35/1000000*U92/'FX rate'!$C$25,"")</f>
        <v/>
      </c>
      <c r="CH92" s="886" t="str">
        <f>IF(ISNUMBER(V92),'Cover Page'!$D$35/1000000*V92/'FX rate'!$C$25,"")</f>
        <v/>
      </c>
      <c r="CI92" s="697" t="str">
        <f>IF(ISNUMBER(W92),'Cover Page'!$D$35/1000000*W92/'FX rate'!$C$25,"")</f>
        <v/>
      </c>
      <c r="CJ92" s="590"/>
      <c r="CK92" s="590"/>
      <c r="CL92" s="590"/>
      <c r="CM92" s="590"/>
      <c r="CN92" s="590"/>
      <c r="CO92" s="590"/>
      <c r="CP92" s="590"/>
      <c r="CQ92" s="590"/>
      <c r="CR92" s="590"/>
      <c r="CS92" s="590"/>
    </row>
    <row r="93" spans="1:97" s="2" customFormat="1" ht="14.25" x14ac:dyDescent="0.2">
      <c r="A93" s="6"/>
      <c r="B93" s="76">
        <v>2006</v>
      </c>
      <c r="C93" s="173"/>
      <c r="D93" s="116"/>
      <c r="E93" s="115"/>
      <c r="F93" s="169"/>
      <c r="G93" s="116"/>
      <c r="H93" s="115"/>
      <c r="I93" s="169"/>
      <c r="J93" s="116"/>
      <c r="K93" s="115"/>
      <c r="L93" s="169"/>
      <c r="M93" s="116"/>
      <c r="N93" s="115"/>
      <c r="O93" s="169"/>
      <c r="P93" s="116"/>
      <c r="Q93" s="115"/>
      <c r="R93" s="169"/>
      <c r="S93" s="116"/>
      <c r="T93" s="116"/>
      <c r="U93" s="315" t="str">
        <f t="shared" si="6"/>
        <v/>
      </c>
      <c r="V93" s="317" t="str">
        <f t="shared" si="7"/>
        <v/>
      </c>
      <c r="W93" s="302" t="str">
        <f t="shared" si="8"/>
        <v/>
      </c>
      <c r="AH93" s="583">
        <v>2006</v>
      </c>
      <c r="AI93" s="665" t="str">
        <f>IF(ISNUMBER(C93),'Cover Page'!$D$35/1000000*'4 classification'!C93/'FX rate'!$C11,"")</f>
        <v/>
      </c>
      <c r="AJ93" s="896" t="str">
        <f>IF(ISNUMBER(D93),'Cover Page'!$D$35/1000000*'4 classification'!D93/'FX rate'!$C11,"")</f>
        <v/>
      </c>
      <c r="AK93" s="668" t="str">
        <f>IF(ISNUMBER(E93),'Cover Page'!$D$35/1000000*'4 classification'!E93/'FX rate'!$C11,"")</f>
        <v/>
      </c>
      <c r="AL93" s="897" t="str">
        <f>IF(ISNUMBER(F93),'Cover Page'!$D$35/1000000*'4 classification'!F93/'FX rate'!$C11,"")</f>
        <v/>
      </c>
      <c r="AM93" s="896" t="str">
        <f>IF(ISNUMBER(G93),'Cover Page'!$D$35/1000000*'4 classification'!G93/'FX rate'!$C11,"")</f>
        <v/>
      </c>
      <c r="AN93" s="668" t="str">
        <f>IF(ISNUMBER(H93),'Cover Page'!$D$35/1000000*'4 classification'!H93/'FX rate'!$C11,"")</f>
        <v/>
      </c>
      <c r="AO93" s="897" t="str">
        <f>IF(ISNUMBER(I93),'Cover Page'!$D$35/1000000*'4 classification'!I93/'FX rate'!$C11,"")</f>
        <v/>
      </c>
      <c r="AP93" s="896" t="str">
        <f>IF(ISNUMBER(J93),'Cover Page'!$D$35/1000000*'4 classification'!J93/'FX rate'!$C11,"")</f>
        <v/>
      </c>
      <c r="AQ93" s="668" t="str">
        <f>IF(ISNUMBER(K93),'Cover Page'!$D$35/1000000*'4 classification'!K93/'FX rate'!$C11,"")</f>
        <v/>
      </c>
      <c r="AR93" s="897" t="str">
        <f>IF(ISNUMBER(L93),'Cover Page'!$D$35/1000000*'4 classification'!L93/'FX rate'!$C11,"")</f>
        <v/>
      </c>
      <c r="AS93" s="896" t="str">
        <f>IF(ISNUMBER(M93),'Cover Page'!$D$35/1000000*'4 classification'!M93/'FX rate'!$C11,"")</f>
        <v/>
      </c>
      <c r="AT93" s="668" t="str">
        <f>IF(ISNUMBER(N93),'Cover Page'!$D$35/1000000*'4 classification'!N93/'FX rate'!$C11,"")</f>
        <v/>
      </c>
      <c r="AU93" s="897" t="str">
        <f>IF(ISNUMBER(O93),'Cover Page'!$D$35/1000000*'4 classification'!O93/'FX rate'!$C11,"")</f>
        <v/>
      </c>
      <c r="AV93" s="896" t="str">
        <f>IF(ISNUMBER(P93),'Cover Page'!$D$35/1000000*'4 classification'!P93/'FX rate'!$C11,"")</f>
        <v/>
      </c>
      <c r="AW93" s="668" t="str">
        <f>IF(ISNUMBER(Q93),'Cover Page'!$D$35/1000000*'4 classification'!Q93/'FX rate'!$C11,"")</f>
        <v/>
      </c>
      <c r="AX93" s="897" t="str">
        <f>IF(ISNUMBER(R93),'Cover Page'!$D$35/1000000*'4 classification'!R93/'FX rate'!$C11,"")</f>
        <v/>
      </c>
      <c r="AY93" s="896" t="str">
        <f>IF(ISNUMBER(S93),'Cover Page'!$D$35/1000000*'4 classification'!S93/'FX rate'!$C11,"")</f>
        <v/>
      </c>
      <c r="AZ93" s="903" t="str">
        <f>IF(ISNUMBER(T93),'Cover Page'!$D$35/1000000*'4 classification'!T93/'FX rate'!$C11,"")</f>
        <v/>
      </c>
      <c r="BA93" s="895" t="str">
        <f>IF(ISNUMBER(U93),'Cover Page'!$D$35/1000000*'4 classification'!U93/'FX rate'!$C11,"")</f>
        <v/>
      </c>
      <c r="BB93" s="894" t="str">
        <f>IF(ISNUMBER(V93),'Cover Page'!$D$35/1000000*'4 classification'!V93/'FX rate'!$C11,"")</f>
        <v/>
      </c>
      <c r="BC93" s="666" t="str">
        <f>IF(ISNUMBER(W93),'Cover Page'!$D$35/1000000*'4 classification'!W93/'FX rate'!$C11,"")</f>
        <v/>
      </c>
      <c r="BD93" s="517"/>
      <c r="BE93" s="517"/>
      <c r="BF93" s="517"/>
      <c r="BG93" s="517"/>
      <c r="BH93" s="517"/>
      <c r="BI93" s="517"/>
      <c r="BN93" s="655">
        <v>2006</v>
      </c>
      <c r="BO93" s="696" t="str">
        <f>IF(ISNUMBER(C93),'Cover Page'!$D$35/1000000*C93/'FX rate'!$C$25,"")</f>
        <v/>
      </c>
      <c r="BP93" s="888" t="str">
        <f>IF(ISNUMBER(D93),'Cover Page'!$D$35/1000000*D93/'FX rate'!$C$25,"")</f>
        <v/>
      </c>
      <c r="BQ93" s="699" t="str">
        <f>IF(ISNUMBER(E93),'Cover Page'!$D$35/1000000*E93/'FX rate'!$C$25,"")</f>
        <v/>
      </c>
      <c r="BR93" s="889" t="str">
        <f>IF(ISNUMBER(F93),'Cover Page'!$D$35/1000000*F93/'FX rate'!$C$25,"")</f>
        <v/>
      </c>
      <c r="BS93" s="888" t="str">
        <f>IF(ISNUMBER(G93),'Cover Page'!$D$35/1000000*G93/'FX rate'!$C$25,"")</f>
        <v/>
      </c>
      <c r="BT93" s="699" t="str">
        <f>IF(ISNUMBER(H93),'Cover Page'!$D$35/1000000*H93/'FX rate'!$C$25,"")</f>
        <v/>
      </c>
      <c r="BU93" s="889" t="str">
        <f>IF(ISNUMBER(I93),'Cover Page'!$D$35/1000000*I93/'FX rate'!$C$25,"")</f>
        <v/>
      </c>
      <c r="BV93" s="888" t="str">
        <f>IF(ISNUMBER(J93),'Cover Page'!$D$35/1000000*J93/'FX rate'!$C$25,"")</f>
        <v/>
      </c>
      <c r="BW93" s="699" t="str">
        <f>IF(ISNUMBER(K93),'Cover Page'!$D$35/1000000*K93/'FX rate'!$C$25,"")</f>
        <v/>
      </c>
      <c r="BX93" s="889" t="str">
        <f>IF(ISNUMBER(L93),'Cover Page'!$D$35/1000000*L93/'FX rate'!$C$25,"")</f>
        <v/>
      </c>
      <c r="BY93" s="888" t="str">
        <f>IF(ISNUMBER(M93),'Cover Page'!$D$35/1000000*M93/'FX rate'!$C$25,"")</f>
        <v/>
      </c>
      <c r="BZ93" s="699" t="str">
        <f>IF(ISNUMBER(N93),'Cover Page'!$D$35/1000000*N93/'FX rate'!$C$25,"")</f>
        <v/>
      </c>
      <c r="CA93" s="889" t="str">
        <f>IF(ISNUMBER(O93),'Cover Page'!$D$35/1000000*O93/'FX rate'!$C$25,"")</f>
        <v/>
      </c>
      <c r="CB93" s="888" t="str">
        <f>IF(ISNUMBER(P93),'Cover Page'!$D$35/1000000*P93/'FX rate'!$C$25,"")</f>
        <v/>
      </c>
      <c r="CC93" s="699" t="str">
        <f>IF(ISNUMBER(Q93),'Cover Page'!$D$35/1000000*Q93/'FX rate'!$C$25,"")</f>
        <v/>
      </c>
      <c r="CD93" s="889" t="str">
        <f>IF(ISNUMBER(R93),'Cover Page'!$D$35/1000000*R93/'FX rate'!$C$25,"")</f>
        <v/>
      </c>
      <c r="CE93" s="888" t="str">
        <f>IF(ISNUMBER(S93),'Cover Page'!$D$35/1000000*S93/'FX rate'!$C$25,"")</f>
        <v/>
      </c>
      <c r="CF93" s="885" t="str">
        <f>IF(ISNUMBER(T93),'Cover Page'!$D$35/1000000*T93/'FX rate'!$C$25,"")</f>
        <v/>
      </c>
      <c r="CG93" s="887" t="str">
        <f>IF(ISNUMBER(U93),'Cover Page'!$D$35/1000000*U93/'FX rate'!$C$25,"")</f>
        <v/>
      </c>
      <c r="CH93" s="886" t="str">
        <f>IF(ISNUMBER(V93),'Cover Page'!$D$35/1000000*V93/'FX rate'!$C$25,"")</f>
        <v/>
      </c>
      <c r="CI93" s="697" t="str">
        <f>IF(ISNUMBER(W93),'Cover Page'!$D$35/1000000*W93/'FX rate'!$C$25,"")</f>
        <v/>
      </c>
      <c r="CJ93" s="590"/>
      <c r="CK93" s="590"/>
      <c r="CL93" s="590"/>
      <c r="CM93" s="590"/>
      <c r="CN93" s="590"/>
      <c r="CO93" s="590"/>
      <c r="CP93" s="590"/>
      <c r="CQ93" s="590"/>
      <c r="CR93" s="590"/>
      <c r="CS93" s="590"/>
    </row>
    <row r="94" spans="1:97" s="2" customFormat="1" ht="14.25" x14ac:dyDescent="0.2">
      <c r="A94" s="6"/>
      <c r="B94" s="76">
        <v>2007</v>
      </c>
      <c r="C94" s="173"/>
      <c r="D94" s="116"/>
      <c r="E94" s="115"/>
      <c r="F94" s="169"/>
      <c r="G94" s="116"/>
      <c r="H94" s="115"/>
      <c r="I94" s="169"/>
      <c r="J94" s="116"/>
      <c r="K94" s="115"/>
      <c r="L94" s="169"/>
      <c r="M94" s="116"/>
      <c r="N94" s="115"/>
      <c r="O94" s="169"/>
      <c r="P94" s="116"/>
      <c r="Q94" s="115"/>
      <c r="R94" s="169"/>
      <c r="S94" s="116"/>
      <c r="T94" s="116"/>
      <c r="U94" s="315" t="str">
        <f t="shared" si="6"/>
        <v/>
      </c>
      <c r="V94" s="317" t="str">
        <f t="shared" si="7"/>
        <v/>
      </c>
      <c r="W94" s="302" t="str">
        <f t="shared" si="8"/>
        <v/>
      </c>
      <c r="AH94" s="583">
        <v>2007</v>
      </c>
      <c r="AI94" s="665" t="str">
        <f>IF(ISNUMBER(C94),'Cover Page'!$D$35/1000000*'4 classification'!C94/'FX rate'!$C12,"")</f>
        <v/>
      </c>
      <c r="AJ94" s="896" t="str">
        <f>IF(ISNUMBER(D94),'Cover Page'!$D$35/1000000*'4 classification'!D94/'FX rate'!$C12,"")</f>
        <v/>
      </c>
      <c r="AK94" s="668" t="str">
        <f>IF(ISNUMBER(E94),'Cover Page'!$D$35/1000000*'4 classification'!E94/'FX rate'!$C12,"")</f>
        <v/>
      </c>
      <c r="AL94" s="897" t="str">
        <f>IF(ISNUMBER(F94),'Cover Page'!$D$35/1000000*'4 classification'!F94/'FX rate'!$C12,"")</f>
        <v/>
      </c>
      <c r="AM94" s="896" t="str">
        <f>IF(ISNUMBER(G94),'Cover Page'!$D$35/1000000*'4 classification'!G94/'FX rate'!$C12,"")</f>
        <v/>
      </c>
      <c r="AN94" s="668" t="str">
        <f>IF(ISNUMBER(H94),'Cover Page'!$D$35/1000000*'4 classification'!H94/'FX rate'!$C12,"")</f>
        <v/>
      </c>
      <c r="AO94" s="897" t="str">
        <f>IF(ISNUMBER(I94),'Cover Page'!$D$35/1000000*'4 classification'!I94/'FX rate'!$C12,"")</f>
        <v/>
      </c>
      <c r="AP94" s="896" t="str">
        <f>IF(ISNUMBER(J94),'Cover Page'!$D$35/1000000*'4 classification'!J94/'FX rate'!$C12,"")</f>
        <v/>
      </c>
      <c r="AQ94" s="668" t="str">
        <f>IF(ISNUMBER(K94),'Cover Page'!$D$35/1000000*'4 classification'!K94/'FX rate'!$C12,"")</f>
        <v/>
      </c>
      <c r="AR94" s="897" t="str">
        <f>IF(ISNUMBER(L94),'Cover Page'!$D$35/1000000*'4 classification'!L94/'FX rate'!$C12,"")</f>
        <v/>
      </c>
      <c r="AS94" s="896" t="str">
        <f>IF(ISNUMBER(M94),'Cover Page'!$D$35/1000000*'4 classification'!M94/'FX rate'!$C12,"")</f>
        <v/>
      </c>
      <c r="AT94" s="668" t="str">
        <f>IF(ISNUMBER(N94),'Cover Page'!$D$35/1000000*'4 classification'!N94/'FX rate'!$C12,"")</f>
        <v/>
      </c>
      <c r="AU94" s="897" t="str">
        <f>IF(ISNUMBER(O94),'Cover Page'!$D$35/1000000*'4 classification'!O94/'FX rate'!$C12,"")</f>
        <v/>
      </c>
      <c r="AV94" s="896" t="str">
        <f>IF(ISNUMBER(P94),'Cover Page'!$D$35/1000000*'4 classification'!P94/'FX rate'!$C12,"")</f>
        <v/>
      </c>
      <c r="AW94" s="668" t="str">
        <f>IF(ISNUMBER(Q94),'Cover Page'!$D$35/1000000*'4 classification'!Q94/'FX rate'!$C12,"")</f>
        <v/>
      </c>
      <c r="AX94" s="897" t="str">
        <f>IF(ISNUMBER(R94),'Cover Page'!$D$35/1000000*'4 classification'!R94/'FX rate'!$C12,"")</f>
        <v/>
      </c>
      <c r="AY94" s="896" t="str">
        <f>IF(ISNUMBER(S94),'Cover Page'!$D$35/1000000*'4 classification'!S94/'FX rate'!$C12,"")</f>
        <v/>
      </c>
      <c r="AZ94" s="903" t="str">
        <f>IF(ISNUMBER(T94),'Cover Page'!$D$35/1000000*'4 classification'!T94/'FX rate'!$C12,"")</f>
        <v/>
      </c>
      <c r="BA94" s="895" t="str">
        <f>IF(ISNUMBER(U94),'Cover Page'!$D$35/1000000*'4 classification'!U94/'FX rate'!$C12,"")</f>
        <v/>
      </c>
      <c r="BB94" s="894" t="str">
        <f>IF(ISNUMBER(V94),'Cover Page'!$D$35/1000000*'4 classification'!V94/'FX rate'!$C12,"")</f>
        <v/>
      </c>
      <c r="BC94" s="666" t="str">
        <f>IF(ISNUMBER(W94),'Cover Page'!$D$35/1000000*'4 classification'!W94/'FX rate'!$C12,"")</f>
        <v/>
      </c>
      <c r="BD94" s="517"/>
      <c r="BE94" s="517"/>
      <c r="BF94" s="517"/>
      <c r="BG94" s="517"/>
      <c r="BH94" s="517"/>
      <c r="BI94" s="517"/>
      <c r="BN94" s="655">
        <v>2007</v>
      </c>
      <c r="BO94" s="696" t="str">
        <f>IF(ISNUMBER(C94),'Cover Page'!$D$35/1000000*C94/'FX rate'!$C$25,"")</f>
        <v/>
      </c>
      <c r="BP94" s="888" t="str">
        <f>IF(ISNUMBER(D94),'Cover Page'!$D$35/1000000*D94/'FX rate'!$C$25,"")</f>
        <v/>
      </c>
      <c r="BQ94" s="699" t="str">
        <f>IF(ISNUMBER(E94),'Cover Page'!$D$35/1000000*E94/'FX rate'!$C$25,"")</f>
        <v/>
      </c>
      <c r="BR94" s="889" t="str">
        <f>IF(ISNUMBER(F94),'Cover Page'!$D$35/1000000*F94/'FX rate'!$C$25,"")</f>
        <v/>
      </c>
      <c r="BS94" s="888" t="str">
        <f>IF(ISNUMBER(G94),'Cover Page'!$D$35/1000000*G94/'FX rate'!$C$25,"")</f>
        <v/>
      </c>
      <c r="BT94" s="699" t="str">
        <f>IF(ISNUMBER(H94),'Cover Page'!$D$35/1000000*H94/'FX rate'!$C$25,"")</f>
        <v/>
      </c>
      <c r="BU94" s="889" t="str">
        <f>IF(ISNUMBER(I94),'Cover Page'!$D$35/1000000*I94/'FX rate'!$C$25,"")</f>
        <v/>
      </c>
      <c r="BV94" s="888" t="str">
        <f>IF(ISNUMBER(J94),'Cover Page'!$D$35/1000000*J94/'FX rate'!$C$25,"")</f>
        <v/>
      </c>
      <c r="BW94" s="699" t="str">
        <f>IF(ISNUMBER(K94),'Cover Page'!$D$35/1000000*K94/'FX rate'!$C$25,"")</f>
        <v/>
      </c>
      <c r="BX94" s="889" t="str">
        <f>IF(ISNUMBER(L94),'Cover Page'!$D$35/1000000*L94/'FX rate'!$C$25,"")</f>
        <v/>
      </c>
      <c r="BY94" s="888" t="str">
        <f>IF(ISNUMBER(M94),'Cover Page'!$D$35/1000000*M94/'FX rate'!$C$25,"")</f>
        <v/>
      </c>
      <c r="BZ94" s="699" t="str">
        <f>IF(ISNUMBER(N94),'Cover Page'!$D$35/1000000*N94/'FX rate'!$C$25,"")</f>
        <v/>
      </c>
      <c r="CA94" s="889" t="str">
        <f>IF(ISNUMBER(O94),'Cover Page'!$D$35/1000000*O94/'FX rate'!$C$25,"")</f>
        <v/>
      </c>
      <c r="CB94" s="888" t="str">
        <f>IF(ISNUMBER(P94),'Cover Page'!$D$35/1000000*P94/'FX rate'!$C$25,"")</f>
        <v/>
      </c>
      <c r="CC94" s="699" t="str">
        <f>IF(ISNUMBER(Q94),'Cover Page'!$D$35/1000000*Q94/'FX rate'!$C$25,"")</f>
        <v/>
      </c>
      <c r="CD94" s="889" t="str">
        <f>IF(ISNUMBER(R94),'Cover Page'!$D$35/1000000*R94/'FX rate'!$C$25,"")</f>
        <v/>
      </c>
      <c r="CE94" s="888" t="str">
        <f>IF(ISNUMBER(S94),'Cover Page'!$D$35/1000000*S94/'FX rate'!$C$25,"")</f>
        <v/>
      </c>
      <c r="CF94" s="885" t="str">
        <f>IF(ISNUMBER(T94),'Cover Page'!$D$35/1000000*T94/'FX rate'!$C$25,"")</f>
        <v/>
      </c>
      <c r="CG94" s="887" t="str">
        <f>IF(ISNUMBER(U94),'Cover Page'!$D$35/1000000*U94/'FX rate'!$C$25,"")</f>
        <v/>
      </c>
      <c r="CH94" s="886" t="str">
        <f>IF(ISNUMBER(V94),'Cover Page'!$D$35/1000000*V94/'FX rate'!$C$25,"")</f>
        <v/>
      </c>
      <c r="CI94" s="697" t="str">
        <f>IF(ISNUMBER(W94),'Cover Page'!$D$35/1000000*W94/'FX rate'!$C$25,"")</f>
        <v/>
      </c>
      <c r="CJ94" s="590"/>
      <c r="CK94" s="590"/>
      <c r="CL94" s="590"/>
      <c r="CM94" s="590"/>
      <c r="CN94" s="590"/>
      <c r="CO94" s="590"/>
      <c r="CP94" s="590"/>
      <c r="CQ94" s="590"/>
      <c r="CR94" s="590"/>
      <c r="CS94" s="590"/>
    </row>
    <row r="95" spans="1:97" s="2" customFormat="1" ht="14.25" x14ac:dyDescent="0.2">
      <c r="A95" s="6"/>
      <c r="B95" s="76">
        <v>2008</v>
      </c>
      <c r="C95" s="173"/>
      <c r="D95" s="116"/>
      <c r="E95" s="115"/>
      <c r="F95" s="169"/>
      <c r="G95" s="116"/>
      <c r="H95" s="115"/>
      <c r="I95" s="169"/>
      <c r="J95" s="116"/>
      <c r="K95" s="115"/>
      <c r="L95" s="169"/>
      <c r="M95" s="116"/>
      <c r="N95" s="115"/>
      <c r="O95" s="169"/>
      <c r="P95" s="116"/>
      <c r="Q95" s="115"/>
      <c r="R95" s="169"/>
      <c r="S95" s="116"/>
      <c r="T95" s="116"/>
      <c r="U95" s="315" t="str">
        <f t="shared" si="6"/>
        <v/>
      </c>
      <c r="V95" s="317" t="str">
        <f t="shared" si="7"/>
        <v/>
      </c>
      <c r="W95" s="302" t="str">
        <f t="shared" si="8"/>
        <v/>
      </c>
      <c r="AH95" s="583">
        <v>2008</v>
      </c>
      <c r="AI95" s="665" t="str">
        <f>IF(ISNUMBER(C95),'Cover Page'!$D$35/1000000*'4 classification'!C95/'FX rate'!$C13,"")</f>
        <v/>
      </c>
      <c r="AJ95" s="896" t="str">
        <f>IF(ISNUMBER(D95),'Cover Page'!$D$35/1000000*'4 classification'!D95/'FX rate'!$C13,"")</f>
        <v/>
      </c>
      <c r="AK95" s="668" t="str">
        <f>IF(ISNUMBER(E95),'Cover Page'!$D$35/1000000*'4 classification'!E95/'FX rate'!$C13,"")</f>
        <v/>
      </c>
      <c r="AL95" s="897" t="str">
        <f>IF(ISNUMBER(F95),'Cover Page'!$D$35/1000000*'4 classification'!F95/'FX rate'!$C13,"")</f>
        <v/>
      </c>
      <c r="AM95" s="896" t="str">
        <f>IF(ISNUMBER(G95),'Cover Page'!$D$35/1000000*'4 classification'!G95/'FX rate'!$C13,"")</f>
        <v/>
      </c>
      <c r="AN95" s="668" t="str">
        <f>IF(ISNUMBER(H95),'Cover Page'!$D$35/1000000*'4 classification'!H95/'FX rate'!$C13,"")</f>
        <v/>
      </c>
      <c r="AO95" s="897" t="str">
        <f>IF(ISNUMBER(I95),'Cover Page'!$D$35/1000000*'4 classification'!I95/'FX rate'!$C13,"")</f>
        <v/>
      </c>
      <c r="AP95" s="896" t="str">
        <f>IF(ISNUMBER(J95),'Cover Page'!$D$35/1000000*'4 classification'!J95/'FX rate'!$C13,"")</f>
        <v/>
      </c>
      <c r="AQ95" s="668" t="str">
        <f>IF(ISNUMBER(K95),'Cover Page'!$D$35/1000000*'4 classification'!K95/'FX rate'!$C13,"")</f>
        <v/>
      </c>
      <c r="AR95" s="897" t="str">
        <f>IF(ISNUMBER(L95),'Cover Page'!$D$35/1000000*'4 classification'!L95/'FX rate'!$C13,"")</f>
        <v/>
      </c>
      <c r="AS95" s="896" t="str">
        <f>IF(ISNUMBER(M95),'Cover Page'!$D$35/1000000*'4 classification'!M95/'FX rate'!$C13,"")</f>
        <v/>
      </c>
      <c r="AT95" s="668" t="str">
        <f>IF(ISNUMBER(N95),'Cover Page'!$D$35/1000000*'4 classification'!N95/'FX rate'!$C13,"")</f>
        <v/>
      </c>
      <c r="AU95" s="897" t="str">
        <f>IF(ISNUMBER(O95),'Cover Page'!$D$35/1000000*'4 classification'!O95/'FX rate'!$C13,"")</f>
        <v/>
      </c>
      <c r="AV95" s="896" t="str">
        <f>IF(ISNUMBER(P95),'Cover Page'!$D$35/1000000*'4 classification'!P95/'FX rate'!$C13,"")</f>
        <v/>
      </c>
      <c r="AW95" s="668" t="str">
        <f>IF(ISNUMBER(Q95),'Cover Page'!$D$35/1000000*'4 classification'!Q95/'FX rate'!$C13,"")</f>
        <v/>
      </c>
      <c r="AX95" s="897" t="str">
        <f>IF(ISNUMBER(R95),'Cover Page'!$D$35/1000000*'4 classification'!R95/'FX rate'!$C13,"")</f>
        <v/>
      </c>
      <c r="AY95" s="896" t="str">
        <f>IF(ISNUMBER(S95),'Cover Page'!$D$35/1000000*'4 classification'!S95/'FX rate'!$C13,"")</f>
        <v/>
      </c>
      <c r="AZ95" s="903" t="str">
        <f>IF(ISNUMBER(T95),'Cover Page'!$D$35/1000000*'4 classification'!T95/'FX rate'!$C13,"")</f>
        <v/>
      </c>
      <c r="BA95" s="895" t="str">
        <f>IF(ISNUMBER(U95),'Cover Page'!$D$35/1000000*'4 classification'!U95/'FX rate'!$C13,"")</f>
        <v/>
      </c>
      <c r="BB95" s="894" t="str">
        <f>IF(ISNUMBER(V95),'Cover Page'!$D$35/1000000*'4 classification'!V95/'FX rate'!$C13,"")</f>
        <v/>
      </c>
      <c r="BC95" s="666" t="str">
        <f>IF(ISNUMBER(W95),'Cover Page'!$D$35/1000000*'4 classification'!W95/'FX rate'!$C13,"")</f>
        <v/>
      </c>
      <c r="BD95" s="517"/>
      <c r="BE95" s="517"/>
      <c r="BF95" s="517"/>
      <c r="BG95" s="517"/>
      <c r="BH95" s="517"/>
      <c r="BI95" s="517"/>
      <c r="BN95" s="655">
        <v>2008</v>
      </c>
      <c r="BO95" s="696" t="str">
        <f>IF(ISNUMBER(C95),'Cover Page'!$D$35/1000000*C95/'FX rate'!$C$25,"")</f>
        <v/>
      </c>
      <c r="BP95" s="888" t="str">
        <f>IF(ISNUMBER(D95),'Cover Page'!$D$35/1000000*D95/'FX rate'!$C$25,"")</f>
        <v/>
      </c>
      <c r="BQ95" s="699" t="str">
        <f>IF(ISNUMBER(E95),'Cover Page'!$D$35/1000000*E95/'FX rate'!$C$25,"")</f>
        <v/>
      </c>
      <c r="BR95" s="889" t="str">
        <f>IF(ISNUMBER(F95),'Cover Page'!$D$35/1000000*F95/'FX rate'!$C$25,"")</f>
        <v/>
      </c>
      <c r="BS95" s="888" t="str">
        <f>IF(ISNUMBER(G95),'Cover Page'!$D$35/1000000*G95/'FX rate'!$C$25,"")</f>
        <v/>
      </c>
      <c r="BT95" s="699" t="str">
        <f>IF(ISNUMBER(H95),'Cover Page'!$D$35/1000000*H95/'FX rate'!$C$25,"")</f>
        <v/>
      </c>
      <c r="BU95" s="889" t="str">
        <f>IF(ISNUMBER(I95),'Cover Page'!$D$35/1000000*I95/'FX rate'!$C$25,"")</f>
        <v/>
      </c>
      <c r="BV95" s="888" t="str">
        <f>IF(ISNUMBER(J95),'Cover Page'!$D$35/1000000*J95/'FX rate'!$C$25,"")</f>
        <v/>
      </c>
      <c r="BW95" s="699" t="str">
        <f>IF(ISNUMBER(K95),'Cover Page'!$D$35/1000000*K95/'FX rate'!$C$25,"")</f>
        <v/>
      </c>
      <c r="BX95" s="889" t="str">
        <f>IF(ISNUMBER(L95),'Cover Page'!$D$35/1000000*L95/'FX rate'!$C$25,"")</f>
        <v/>
      </c>
      <c r="BY95" s="888" t="str">
        <f>IF(ISNUMBER(M95),'Cover Page'!$D$35/1000000*M95/'FX rate'!$C$25,"")</f>
        <v/>
      </c>
      <c r="BZ95" s="699" t="str">
        <f>IF(ISNUMBER(N95),'Cover Page'!$D$35/1000000*N95/'FX rate'!$C$25,"")</f>
        <v/>
      </c>
      <c r="CA95" s="889" t="str">
        <f>IF(ISNUMBER(O95),'Cover Page'!$D$35/1000000*O95/'FX rate'!$C$25,"")</f>
        <v/>
      </c>
      <c r="CB95" s="888" t="str">
        <f>IF(ISNUMBER(P95),'Cover Page'!$D$35/1000000*P95/'FX rate'!$C$25,"")</f>
        <v/>
      </c>
      <c r="CC95" s="699" t="str">
        <f>IF(ISNUMBER(Q95),'Cover Page'!$D$35/1000000*Q95/'FX rate'!$C$25,"")</f>
        <v/>
      </c>
      <c r="CD95" s="889" t="str">
        <f>IF(ISNUMBER(R95),'Cover Page'!$D$35/1000000*R95/'FX rate'!$C$25,"")</f>
        <v/>
      </c>
      <c r="CE95" s="888" t="str">
        <f>IF(ISNUMBER(S95),'Cover Page'!$D$35/1000000*S95/'FX rate'!$C$25,"")</f>
        <v/>
      </c>
      <c r="CF95" s="885" t="str">
        <f>IF(ISNUMBER(T95),'Cover Page'!$D$35/1000000*T95/'FX rate'!$C$25,"")</f>
        <v/>
      </c>
      <c r="CG95" s="887" t="str">
        <f>IF(ISNUMBER(U95),'Cover Page'!$D$35/1000000*U95/'FX rate'!$C$25,"")</f>
        <v/>
      </c>
      <c r="CH95" s="886" t="str">
        <f>IF(ISNUMBER(V95),'Cover Page'!$D$35/1000000*V95/'FX rate'!$C$25,"")</f>
        <v/>
      </c>
      <c r="CI95" s="697" t="str">
        <f>IF(ISNUMBER(W95),'Cover Page'!$D$35/1000000*W95/'FX rate'!$C$25,"")</f>
        <v/>
      </c>
      <c r="CJ95" s="590"/>
      <c r="CK95" s="590"/>
      <c r="CL95" s="590"/>
      <c r="CM95" s="590"/>
      <c r="CN95" s="590"/>
      <c r="CO95" s="590"/>
      <c r="CP95" s="590"/>
      <c r="CQ95" s="590"/>
      <c r="CR95" s="590"/>
      <c r="CS95" s="590"/>
    </row>
    <row r="96" spans="1:97" s="2" customFormat="1" ht="14.25" x14ac:dyDescent="0.2">
      <c r="A96" s="6"/>
      <c r="B96" s="76">
        <v>2009</v>
      </c>
      <c r="C96" s="173"/>
      <c r="D96" s="116"/>
      <c r="E96" s="115"/>
      <c r="F96" s="169"/>
      <c r="G96" s="116"/>
      <c r="H96" s="115"/>
      <c r="I96" s="169"/>
      <c r="J96" s="116"/>
      <c r="K96" s="115"/>
      <c r="L96" s="169"/>
      <c r="M96" s="116"/>
      <c r="N96" s="115"/>
      <c r="O96" s="169"/>
      <c r="P96" s="116"/>
      <c r="Q96" s="115"/>
      <c r="R96" s="169"/>
      <c r="S96" s="116"/>
      <c r="T96" s="116"/>
      <c r="U96" s="315" t="str">
        <f t="shared" si="6"/>
        <v/>
      </c>
      <c r="V96" s="317" t="str">
        <f t="shared" si="7"/>
        <v/>
      </c>
      <c r="W96" s="302" t="str">
        <f t="shared" si="8"/>
        <v/>
      </c>
      <c r="AH96" s="583">
        <v>2009</v>
      </c>
      <c r="AI96" s="665" t="str">
        <f>IF(ISNUMBER(C96),'Cover Page'!$D$35/1000000*'4 classification'!C96/'FX rate'!$C14,"")</f>
        <v/>
      </c>
      <c r="AJ96" s="896" t="str">
        <f>IF(ISNUMBER(D96),'Cover Page'!$D$35/1000000*'4 classification'!D96/'FX rate'!$C14,"")</f>
        <v/>
      </c>
      <c r="AK96" s="668" t="str">
        <f>IF(ISNUMBER(E96),'Cover Page'!$D$35/1000000*'4 classification'!E96/'FX rate'!$C14,"")</f>
        <v/>
      </c>
      <c r="AL96" s="897" t="str">
        <f>IF(ISNUMBER(F96),'Cover Page'!$D$35/1000000*'4 classification'!F96/'FX rate'!$C14,"")</f>
        <v/>
      </c>
      <c r="AM96" s="896" t="str">
        <f>IF(ISNUMBER(G96),'Cover Page'!$D$35/1000000*'4 classification'!G96/'FX rate'!$C14,"")</f>
        <v/>
      </c>
      <c r="AN96" s="668" t="str">
        <f>IF(ISNUMBER(H96),'Cover Page'!$D$35/1000000*'4 classification'!H96/'FX rate'!$C14,"")</f>
        <v/>
      </c>
      <c r="AO96" s="897" t="str">
        <f>IF(ISNUMBER(I96),'Cover Page'!$D$35/1000000*'4 classification'!I96/'FX rate'!$C14,"")</f>
        <v/>
      </c>
      <c r="AP96" s="896" t="str">
        <f>IF(ISNUMBER(J96),'Cover Page'!$D$35/1000000*'4 classification'!J96/'FX rate'!$C14,"")</f>
        <v/>
      </c>
      <c r="AQ96" s="668" t="str">
        <f>IF(ISNUMBER(K96),'Cover Page'!$D$35/1000000*'4 classification'!K96/'FX rate'!$C14,"")</f>
        <v/>
      </c>
      <c r="AR96" s="897" t="str">
        <f>IF(ISNUMBER(L96),'Cover Page'!$D$35/1000000*'4 classification'!L96/'FX rate'!$C14,"")</f>
        <v/>
      </c>
      <c r="AS96" s="896" t="str">
        <f>IF(ISNUMBER(M96),'Cover Page'!$D$35/1000000*'4 classification'!M96/'FX rate'!$C14,"")</f>
        <v/>
      </c>
      <c r="AT96" s="668" t="str">
        <f>IF(ISNUMBER(N96),'Cover Page'!$D$35/1000000*'4 classification'!N96/'FX rate'!$C14,"")</f>
        <v/>
      </c>
      <c r="AU96" s="897" t="str">
        <f>IF(ISNUMBER(O96),'Cover Page'!$D$35/1000000*'4 classification'!O96/'FX rate'!$C14,"")</f>
        <v/>
      </c>
      <c r="AV96" s="896" t="str">
        <f>IF(ISNUMBER(P96),'Cover Page'!$D$35/1000000*'4 classification'!P96/'FX rate'!$C14,"")</f>
        <v/>
      </c>
      <c r="AW96" s="668" t="str">
        <f>IF(ISNUMBER(Q96),'Cover Page'!$D$35/1000000*'4 classification'!Q96/'FX rate'!$C14,"")</f>
        <v/>
      </c>
      <c r="AX96" s="897" t="str">
        <f>IF(ISNUMBER(R96),'Cover Page'!$D$35/1000000*'4 classification'!R96/'FX rate'!$C14,"")</f>
        <v/>
      </c>
      <c r="AY96" s="896" t="str">
        <f>IF(ISNUMBER(S96),'Cover Page'!$D$35/1000000*'4 classification'!S96/'FX rate'!$C14,"")</f>
        <v/>
      </c>
      <c r="AZ96" s="903" t="str">
        <f>IF(ISNUMBER(T96),'Cover Page'!$D$35/1000000*'4 classification'!T96/'FX rate'!$C14,"")</f>
        <v/>
      </c>
      <c r="BA96" s="895" t="str">
        <f>IF(ISNUMBER(U96),'Cover Page'!$D$35/1000000*'4 classification'!U96/'FX rate'!$C14,"")</f>
        <v/>
      </c>
      <c r="BB96" s="894" t="str">
        <f>IF(ISNUMBER(V96),'Cover Page'!$D$35/1000000*'4 classification'!V96/'FX rate'!$C14,"")</f>
        <v/>
      </c>
      <c r="BC96" s="666" t="str">
        <f>IF(ISNUMBER(W96),'Cover Page'!$D$35/1000000*'4 classification'!W96/'FX rate'!$C14,"")</f>
        <v/>
      </c>
      <c r="BD96" s="517"/>
      <c r="BE96" s="517"/>
      <c r="BF96" s="517"/>
      <c r="BG96" s="517"/>
      <c r="BH96" s="517"/>
      <c r="BI96" s="517"/>
      <c r="BN96" s="655">
        <v>2009</v>
      </c>
      <c r="BO96" s="696" t="str">
        <f>IF(ISNUMBER(C96),'Cover Page'!$D$35/1000000*C96/'FX rate'!$C$25,"")</f>
        <v/>
      </c>
      <c r="BP96" s="888" t="str">
        <f>IF(ISNUMBER(D96),'Cover Page'!$D$35/1000000*D96/'FX rate'!$C$25,"")</f>
        <v/>
      </c>
      <c r="BQ96" s="699" t="str">
        <f>IF(ISNUMBER(E96),'Cover Page'!$D$35/1000000*E96/'FX rate'!$C$25,"")</f>
        <v/>
      </c>
      <c r="BR96" s="889" t="str">
        <f>IF(ISNUMBER(F96),'Cover Page'!$D$35/1000000*F96/'FX rate'!$C$25,"")</f>
        <v/>
      </c>
      <c r="BS96" s="888" t="str">
        <f>IF(ISNUMBER(G96),'Cover Page'!$D$35/1000000*G96/'FX rate'!$C$25,"")</f>
        <v/>
      </c>
      <c r="BT96" s="699" t="str">
        <f>IF(ISNUMBER(H96),'Cover Page'!$D$35/1000000*H96/'FX rate'!$C$25,"")</f>
        <v/>
      </c>
      <c r="BU96" s="889" t="str">
        <f>IF(ISNUMBER(I96),'Cover Page'!$D$35/1000000*I96/'FX rate'!$C$25,"")</f>
        <v/>
      </c>
      <c r="BV96" s="888" t="str">
        <f>IF(ISNUMBER(J96),'Cover Page'!$D$35/1000000*J96/'FX rate'!$C$25,"")</f>
        <v/>
      </c>
      <c r="BW96" s="699" t="str">
        <f>IF(ISNUMBER(K96),'Cover Page'!$D$35/1000000*K96/'FX rate'!$C$25,"")</f>
        <v/>
      </c>
      <c r="BX96" s="889" t="str">
        <f>IF(ISNUMBER(L96),'Cover Page'!$D$35/1000000*L96/'FX rate'!$C$25,"")</f>
        <v/>
      </c>
      <c r="BY96" s="888" t="str">
        <f>IF(ISNUMBER(M96),'Cover Page'!$D$35/1000000*M96/'FX rate'!$C$25,"")</f>
        <v/>
      </c>
      <c r="BZ96" s="699" t="str">
        <f>IF(ISNUMBER(N96),'Cover Page'!$D$35/1000000*N96/'FX rate'!$C$25,"")</f>
        <v/>
      </c>
      <c r="CA96" s="889" t="str">
        <f>IF(ISNUMBER(O96),'Cover Page'!$D$35/1000000*O96/'FX rate'!$C$25,"")</f>
        <v/>
      </c>
      <c r="CB96" s="888" t="str">
        <f>IF(ISNUMBER(P96),'Cover Page'!$D$35/1000000*P96/'FX rate'!$C$25,"")</f>
        <v/>
      </c>
      <c r="CC96" s="699" t="str">
        <f>IF(ISNUMBER(Q96),'Cover Page'!$D$35/1000000*Q96/'FX rate'!$C$25,"")</f>
        <v/>
      </c>
      <c r="CD96" s="889" t="str">
        <f>IF(ISNUMBER(R96),'Cover Page'!$D$35/1000000*R96/'FX rate'!$C$25,"")</f>
        <v/>
      </c>
      <c r="CE96" s="888" t="str">
        <f>IF(ISNUMBER(S96),'Cover Page'!$D$35/1000000*S96/'FX rate'!$C$25,"")</f>
        <v/>
      </c>
      <c r="CF96" s="885" t="str">
        <f>IF(ISNUMBER(T96),'Cover Page'!$D$35/1000000*T96/'FX rate'!$C$25,"")</f>
        <v/>
      </c>
      <c r="CG96" s="887" t="str">
        <f>IF(ISNUMBER(U96),'Cover Page'!$D$35/1000000*U96/'FX rate'!$C$25,"")</f>
        <v/>
      </c>
      <c r="CH96" s="886" t="str">
        <f>IF(ISNUMBER(V96),'Cover Page'!$D$35/1000000*V96/'FX rate'!$C$25,"")</f>
        <v/>
      </c>
      <c r="CI96" s="697" t="str">
        <f>IF(ISNUMBER(W96),'Cover Page'!$D$35/1000000*W96/'FX rate'!$C$25,"")</f>
        <v/>
      </c>
      <c r="CJ96" s="590"/>
      <c r="CK96" s="590"/>
      <c r="CL96" s="590"/>
      <c r="CM96" s="590"/>
      <c r="CN96" s="590"/>
      <c r="CO96" s="590"/>
      <c r="CP96" s="590"/>
      <c r="CQ96" s="590"/>
      <c r="CR96" s="590"/>
      <c r="CS96" s="590"/>
    </row>
    <row r="97" spans="1:97" s="2" customFormat="1" ht="14.25" x14ac:dyDescent="0.2">
      <c r="A97" s="6"/>
      <c r="B97" s="76">
        <v>2010</v>
      </c>
      <c r="C97" s="173"/>
      <c r="D97" s="116"/>
      <c r="E97" s="115"/>
      <c r="F97" s="169"/>
      <c r="G97" s="116"/>
      <c r="H97" s="115"/>
      <c r="I97" s="169"/>
      <c r="J97" s="116"/>
      <c r="K97" s="115"/>
      <c r="L97" s="169"/>
      <c r="M97" s="116"/>
      <c r="N97" s="115"/>
      <c r="O97" s="169"/>
      <c r="P97" s="116"/>
      <c r="Q97" s="115"/>
      <c r="R97" s="169"/>
      <c r="S97" s="116"/>
      <c r="T97" s="116"/>
      <c r="U97" s="315" t="str">
        <f t="shared" si="6"/>
        <v/>
      </c>
      <c r="V97" s="317" t="str">
        <f t="shared" si="7"/>
        <v/>
      </c>
      <c r="W97" s="302" t="str">
        <f t="shared" si="8"/>
        <v/>
      </c>
      <c r="AH97" s="583">
        <v>2010</v>
      </c>
      <c r="AI97" s="665" t="str">
        <f>IF(ISNUMBER(C97),'Cover Page'!$D$35/1000000*'4 classification'!C97/'FX rate'!$C15,"")</f>
        <v/>
      </c>
      <c r="AJ97" s="896" t="str">
        <f>IF(ISNUMBER(D97),'Cover Page'!$D$35/1000000*'4 classification'!D97/'FX rate'!$C15,"")</f>
        <v/>
      </c>
      <c r="AK97" s="668" t="str">
        <f>IF(ISNUMBER(E97),'Cover Page'!$D$35/1000000*'4 classification'!E97/'FX rate'!$C15,"")</f>
        <v/>
      </c>
      <c r="AL97" s="897" t="str">
        <f>IF(ISNUMBER(F97),'Cover Page'!$D$35/1000000*'4 classification'!F97/'FX rate'!$C15,"")</f>
        <v/>
      </c>
      <c r="AM97" s="896" t="str">
        <f>IF(ISNUMBER(G97),'Cover Page'!$D$35/1000000*'4 classification'!G97/'FX rate'!$C15,"")</f>
        <v/>
      </c>
      <c r="AN97" s="668" t="str">
        <f>IF(ISNUMBER(H97),'Cover Page'!$D$35/1000000*'4 classification'!H97/'FX rate'!$C15,"")</f>
        <v/>
      </c>
      <c r="AO97" s="897" t="str">
        <f>IF(ISNUMBER(I97),'Cover Page'!$D$35/1000000*'4 classification'!I97/'FX rate'!$C15,"")</f>
        <v/>
      </c>
      <c r="AP97" s="896" t="str">
        <f>IF(ISNUMBER(J97),'Cover Page'!$D$35/1000000*'4 classification'!J97/'FX rate'!$C15,"")</f>
        <v/>
      </c>
      <c r="AQ97" s="668" t="str">
        <f>IF(ISNUMBER(K97),'Cover Page'!$D$35/1000000*'4 classification'!K97/'FX rate'!$C15,"")</f>
        <v/>
      </c>
      <c r="AR97" s="897" t="str">
        <f>IF(ISNUMBER(L97),'Cover Page'!$D$35/1000000*'4 classification'!L97/'FX rate'!$C15,"")</f>
        <v/>
      </c>
      <c r="AS97" s="896" t="str">
        <f>IF(ISNUMBER(M97),'Cover Page'!$D$35/1000000*'4 classification'!M97/'FX rate'!$C15,"")</f>
        <v/>
      </c>
      <c r="AT97" s="668" t="str">
        <f>IF(ISNUMBER(N97),'Cover Page'!$D$35/1000000*'4 classification'!N97/'FX rate'!$C15,"")</f>
        <v/>
      </c>
      <c r="AU97" s="897" t="str">
        <f>IF(ISNUMBER(O97),'Cover Page'!$D$35/1000000*'4 classification'!O97/'FX rate'!$C15,"")</f>
        <v/>
      </c>
      <c r="AV97" s="896" t="str">
        <f>IF(ISNUMBER(P97),'Cover Page'!$D$35/1000000*'4 classification'!P97/'FX rate'!$C15,"")</f>
        <v/>
      </c>
      <c r="AW97" s="668" t="str">
        <f>IF(ISNUMBER(Q97),'Cover Page'!$D$35/1000000*'4 classification'!Q97/'FX rate'!$C15,"")</f>
        <v/>
      </c>
      <c r="AX97" s="897" t="str">
        <f>IF(ISNUMBER(R97),'Cover Page'!$D$35/1000000*'4 classification'!R97/'FX rate'!$C15,"")</f>
        <v/>
      </c>
      <c r="AY97" s="896" t="str">
        <f>IF(ISNUMBER(S97),'Cover Page'!$D$35/1000000*'4 classification'!S97/'FX rate'!$C15,"")</f>
        <v/>
      </c>
      <c r="AZ97" s="903" t="str">
        <f>IF(ISNUMBER(T97),'Cover Page'!$D$35/1000000*'4 classification'!T97/'FX rate'!$C15,"")</f>
        <v/>
      </c>
      <c r="BA97" s="895" t="str">
        <f>IF(ISNUMBER(U97),'Cover Page'!$D$35/1000000*'4 classification'!U97/'FX rate'!$C15,"")</f>
        <v/>
      </c>
      <c r="BB97" s="894" t="str">
        <f>IF(ISNUMBER(V97),'Cover Page'!$D$35/1000000*'4 classification'!V97/'FX rate'!$C15,"")</f>
        <v/>
      </c>
      <c r="BC97" s="666" t="str">
        <f>IF(ISNUMBER(W97),'Cover Page'!$D$35/1000000*'4 classification'!W97/'FX rate'!$C15,"")</f>
        <v/>
      </c>
      <c r="BD97" s="517"/>
      <c r="BE97" s="517"/>
      <c r="BF97" s="517"/>
      <c r="BG97" s="517"/>
      <c r="BH97" s="517"/>
      <c r="BI97" s="517"/>
      <c r="BN97" s="655">
        <v>2010</v>
      </c>
      <c r="BO97" s="696" t="str">
        <f>IF(ISNUMBER(C97),'Cover Page'!$D$35/1000000*C97/'FX rate'!$C$25,"")</f>
        <v/>
      </c>
      <c r="BP97" s="888" t="str">
        <f>IF(ISNUMBER(D97),'Cover Page'!$D$35/1000000*D97/'FX rate'!$C$25,"")</f>
        <v/>
      </c>
      <c r="BQ97" s="699" t="str">
        <f>IF(ISNUMBER(E97),'Cover Page'!$D$35/1000000*E97/'FX rate'!$C$25,"")</f>
        <v/>
      </c>
      <c r="BR97" s="889" t="str">
        <f>IF(ISNUMBER(F97),'Cover Page'!$D$35/1000000*F97/'FX rate'!$C$25,"")</f>
        <v/>
      </c>
      <c r="BS97" s="888" t="str">
        <f>IF(ISNUMBER(G97),'Cover Page'!$D$35/1000000*G97/'FX rate'!$C$25,"")</f>
        <v/>
      </c>
      <c r="BT97" s="699" t="str">
        <f>IF(ISNUMBER(H97),'Cover Page'!$D$35/1000000*H97/'FX rate'!$C$25,"")</f>
        <v/>
      </c>
      <c r="BU97" s="889" t="str">
        <f>IF(ISNUMBER(I97),'Cover Page'!$D$35/1000000*I97/'FX rate'!$C$25,"")</f>
        <v/>
      </c>
      <c r="BV97" s="888" t="str">
        <f>IF(ISNUMBER(J97),'Cover Page'!$D$35/1000000*J97/'FX rate'!$C$25,"")</f>
        <v/>
      </c>
      <c r="BW97" s="699" t="str">
        <f>IF(ISNUMBER(K97),'Cover Page'!$D$35/1000000*K97/'FX rate'!$C$25,"")</f>
        <v/>
      </c>
      <c r="BX97" s="889" t="str">
        <f>IF(ISNUMBER(L97),'Cover Page'!$D$35/1000000*L97/'FX rate'!$C$25,"")</f>
        <v/>
      </c>
      <c r="BY97" s="888" t="str">
        <f>IF(ISNUMBER(M97),'Cover Page'!$D$35/1000000*M97/'FX rate'!$C$25,"")</f>
        <v/>
      </c>
      <c r="BZ97" s="699" t="str">
        <f>IF(ISNUMBER(N97),'Cover Page'!$D$35/1000000*N97/'FX rate'!$C$25,"")</f>
        <v/>
      </c>
      <c r="CA97" s="889" t="str">
        <f>IF(ISNUMBER(O97),'Cover Page'!$D$35/1000000*O97/'FX rate'!$C$25,"")</f>
        <v/>
      </c>
      <c r="CB97" s="888" t="str">
        <f>IF(ISNUMBER(P97),'Cover Page'!$D$35/1000000*P97/'FX rate'!$C$25,"")</f>
        <v/>
      </c>
      <c r="CC97" s="699" t="str">
        <f>IF(ISNUMBER(Q97),'Cover Page'!$D$35/1000000*Q97/'FX rate'!$C$25,"")</f>
        <v/>
      </c>
      <c r="CD97" s="889" t="str">
        <f>IF(ISNUMBER(R97),'Cover Page'!$D$35/1000000*R97/'FX rate'!$C$25,"")</f>
        <v/>
      </c>
      <c r="CE97" s="888" t="str">
        <f>IF(ISNUMBER(S97),'Cover Page'!$D$35/1000000*S97/'FX rate'!$C$25,"")</f>
        <v/>
      </c>
      <c r="CF97" s="885" t="str">
        <f>IF(ISNUMBER(T97),'Cover Page'!$D$35/1000000*T97/'FX rate'!$C$25,"")</f>
        <v/>
      </c>
      <c r="CG97" s="887" t="str">
        <f>IF(ISNUMBER(U97),'Cover Page'!$D$35/1000000*U97/'FX rate'!$C$25,"")</f>
        <v/>
      </c>
      <c r="CH97" s="886" t="str">
        <f>IF(ISNUMBER(V97),'Cover Page'!$D$35/1000000*V97/'FX rate'!$C$25,"")</f>
        <v/>
      </c>
      <c r="CI97" s="697" t="str">
        <f>IF(ISNUMBER(W97),'Cover Page'!$D$35/1000000*W97/'FX rate'!$C$25,"")</f>
        <v/>
      </c>
      <c r="CJ97" s="590"/>
      <c r="CK97" s="590"/>
      <c r="CL97" s="590"/>
      <c r="CM97" s="590"/>
      <c r="CN97" s="590"/>
      <c r="CO97" s="590"/>
      <c r="CP97" s="590"/>
      <c r="CQ97" s="590"/>
      <c r="CR97" s="590"/>
      <c r="CS97" s="590"/>
    </row>
    <row r="98" spans="1:97" s="2" customFormat="1" ht="14.25" x14ac:dyDescent="0.2">
      <c r="A98" s="6"/>
      <c r="B98" s="76">
        <v>2011</v>
      </c>
      <c r="C98" s="173"/>
      <c r="D98" s="116"/>
      <c r="E98" s="115"/>
      <c r="F98" s="169"/>
      <c r="G98" s="116"/>
      <c r="H98" s="115"/>
      <c r="I98" s="169"/>
      <c r="J98" s="116"/>
      <c r="K98" s="115"/>
      <c r="L98" s="169"/>
      <c r="M98" s="116"/>
      <c r="N98" s="115"/>
      <c r="O98" s="169"/>
      <c r="P98" s="116"/>
      <c r="Q98" s="115"/>
      <c r="R98" s="169"/>
      <c r="S98" s="116"/>
      <c r="T98" s="116"/>
      <c r="U98" s="315" t="str">
        <f t="shared" si="6"/>
        <v/>
      </c>
      <c r="V98" s="317" t="str">
        <f t="shared" si="7"/>
        <v/>
      </c>
      <c r="W98" s="302" t="str">
        <f t="shared" si="8"/>
        <v/>
      </c>
      <c r="AH98" s="583">
        <v>2011</v>
      </c>
      <c r="AI98" s="665" t="str">
        <f>IF(ISNUMBER(C98),'Cover Page'!$D$35/1000000*'4 classification'!C98/'FX rate'!$C16,"")</f>
        <v/>
      </c>
      <c r="AJ98" s="896" t="str">
        <f>IF(ISNUMBER(D98),'Cover Page'!$D$35/1000000*'4 classification'!D98/'FX rate'!$C16,"")</f>
        <v/>
      </c>
      <c r="AK98" s="668" t="str">
        <f>IF(ISNUMBER(E98),'Cover Page'!$D$35/1000000*'4 classification'!E98/'FX rate'!$C16,"")</f>
        <v/>
      </c>
      <c r="AL98" s="897" t="str">
        <f>IF(ISNUMBER(F98),'Cover Page'!$D$35/1000000*'4 classification'!F98/'FX rate'!$C16,"")</f>
        <v/>
      </c>
      <c r="AM98" s="896" t="str">
        <f>IF(ISNUMBER(G98),'Cover Page'!$D$35/1000000*'4 classification'!G98/'FX rate'!$C16,"")</f>
        <v/>
      </c>
      <c r="AN98" s="668" t="str">
        <f>IF(ISNUMBER(H98),'Cover Page'!$D$35/1000000*'4 classification'!H98/'FX rate'!$C16,"")</f>
        <v/>
      </c>
      <c r="AO98" s="897" t="str">
        <f>IF(ISNUMBER(I98),'Cover Page'!$D$35/1000000*'4 classification'!I98/'FX rate'!$C16,"")</f>
        <v/>
      </c>
      <c r="AP98" s="896" t="str">
        <f>IF(ISNUMBER(J98),'Cover Page'!$D$35/1000000*'4 classification'!J98/'FX rate'!$C16,"")</f>
        <v/>
      </c>
      <c r="AQ98" s="668" t="str">
        <f>IF(ISNUMBER(K98),'Cover Page'!$D$35/1000000*'4 classification'!K98/'FX rate'!$C16,"")</f>
        <v/>
      </c>
      <c r="AR98" s="897" t="str">
        <f>IF(ISNUMBER(L98),'Cover Page'!$D$35/1000000*'4 classification'!L98/'FX rate'!$C16,"")</f>
        <v/>
      </c>
      <c r="AS98" s="896" t="str">
        <f>IF(ISNUMBER(M98),'Cover Page'!$D$35/1000000*'4 classification'!M98/'FX rate'!$C16,"")</f>
        <v/>
      </c>
      <c r="AT98" s="668" t="str">
        <f>IF(ISNUMBER(N98),'Cover Page'!$D$35/1000000*'4 classification'!N98/'FX rate'!$C16,"")</f>
        <v/>
      </c>
      <c r="AU98" s="897" t="str">
        <f>IF(ISNUMBER(O98),'Cover Page'!$D$35/1000000*'4 classification'!O98/'FX rate'!$C16,"")</f>
        <v/>
      </c>
      <c r="AV98" s="896" t="str">
        <f>IF(ISNUMBER(P98),'Cover Page'!$D$35/1000000*'4 classification'!P98/'FX rate'!$C16,"")</f>
        <v/>
      </c>
      <c r="AW98" s="668" t="str">
        <f>IF(ISNUMBER(Q98),'Cover Page'!$D$35/1000000*'4 classification'!Q98/'FX rate'!$C16,"")</f>
        <v/>
      </c>
      <c r="AX98" s="897" t="str">
        <f>IF(ISNUMBER(R98),'Cover Page'!$D$35/1000000*'4 classification'!R98/'FX rate'!$C16,"")</f>
        <v/>
      </c>
      <c r="AY98" s="896" t="str">
        <f>IF(ISNUMBER(S98),'Cover Page'!$D$35/1000000*'4 classification'!S98/'FX rate'!$C16,"")</f>
        <v/>
      </c>
      <c r="AZ98" s="903" t="str">
        <f>IF(ISNUMBER(T98),'Cover Page'!$D$35/1000000*'4 classification'!T98/'FX rate'!$C16,"")</f>
        <v/>
      </c>
      <c r="BA98" s="895" t="str">
        <f>IF(ISNUMBER(U98),'Cover Page'!$D$35/1000000*'4 classification'!U98/'FX rate'!$C16,"")</f>
        <v/>
      </c>
      <c r="BB98" s="894" t="str">
        <f>IF(ISNUMBER(V98),'Cover Page'!$D$35/1000000*'4 classification'!V98/'FX rate'!$C16,"")</f>
        <v/>
      </c>
      <c r="BC98" s="666" t="str">
        <f>IF(ISNUMBER(W98),'Cover Page'!$D$35/1000000*'4 classification'!W98/'FX rate'!$C16,"")</f>
        <v/>
      </c>
      <c r="BD98" s="517"/>
      <c r="BE98" s="517"/>
      <c r="BF98" s="517"/>
      <c r="BG98" s="517"/>
      <c r="BH98" s="517"/>
      <c r="BI98" s="517"/>
      <c r="BN98" s="655">
        <v>2011</v>
      </c>
      <c r="BO98" s="696" t="str">
        <f>IF(ISNUMBER(C98),'Cover Page'!$D$35/1000000*C98/'FX rate'!$C$25,"")</f>
        <v/>
      </c>
      <c r="BP98" s="888" t="str">
        <f>IF(ISNUMBER(D98),'Cover Page'!$D$35/1000000*D98/'FX rate'!$C$25,"")</f>
        <v/>
      </c>
      <c r="BQ98" s="699" t="str">
        <f>IF(ISNUMBER(E98),'Cover Page'!$D$35/1000000*E98/'FX rate'!$C$25,"")</f>
        <v/>
      </c>
      <c r="BR98" s="889" t="str">
        <f>IF(ISNUMBER(F98),'Cover Page'!$D$35/1000000*F98/'FX rate'!$C$25,"")</f>
        <v/>
      </c>
      <c r="BS98" s="888" t="str">
        <f>IF(ISNUMBER(G98),'Cover Page'!$D$35/1000000*G98/'FX rate'!$C$25,"")</f>
        <v/>
      </c>
      <c r="BT98" s="699" t="str">
        <f>IF(ISNUMBER(H98),'Cover Page'!$D$35/1000000*H98/'FX rate'!$C$25,"")</f>
        <v/>
      </c>
      <c r="BU98" s="889" t="str">
        <f>IF(ISNUMBER(I98),'Cover Page'!$D$35/1000000*I98/'FX rate'!$C$25,"")</f>
        <v/>
      </c>
      <c r="BV98" s="888" t="str">
        <f>IF(ISNUMBER(J98),'Cover Page'!$D$35/1000000*J98/'FX rate'!$C$25,"")</f>
        <v/>
      </c>
      <c r="BW98" s="699" t="str">
        <f>IF(ISNUMBER(K98),'Cover Page'!$D$35/1000000*K98/'FX rate'!$C$25,"")</f>
        <v/>
      </c>
      <c r="BX98" s="889" t="str">
        <f>IF(ISNUMBER(L98),'Cover Page'!$D$35/1000000*L98/'FX rate'!$C$25,"")</f>
        <v/>
      </c>
      <c r="BY98" s="888" t="str">
        <f>IF(ISNUMBER(M98),'Cover Page'!$D$35/1000000*M98/'FX rate'!$C$25,"")</f>
        <v/>
      </c>
      <c r="BZ98" s="699" t="str">
        <f>IF(ISNUMBER(N98),'Cover Page'!$D$35/1000000*N98/'FX rate'!$C$25,"")</f>
        <v/>
      </c>
      <c r="CA98" s="889" t="str">
        <f>IF(ISNUMBER(O98),'Cover Page'!$D$35/1000000*O98/'FX rate'!$C$25,"")</f>
        <v/>
      </c>
      <c r="CB98" s="888" t="str">
        <f>IF(ISNUMBER(P98),'Cover Page'!$D$35/1000000*P98/'FX rate'!$C$25,"")</f>
        <v/>
      </c>
      <c r="CC98" s="699" t="str">
        <f>IF(ISNUMBER(Q98),'Cover Page'!$D$35/1000000*Q98/'FX rate'!$C$25,"")</f>
        <v/>
      </c>
      <c r="CD98" s="889" t="str">
        <f>IF(ISNUMBER(R98),'Cover Page'!$D$35/1000000*R98/'FX rate'!$C$25,"")</f>
        <v/>
      </c>
      <c r="CE98" s="888" t="str">
        <f>IF(ISNUMBER(S98),'Cover Page'!$D$35/1000000*S98/'FX rate'!$C$25,"")</f>
        <v/>
      </c>
      <c r="CF98" s="885" t="str">
        <f>IF(ISNUMBER(T98),'Cover Page'!$D$35/1000000*T98/'FX rate'!$C$25,"")</f>
        <v/>
      </c>
      <c r="CG98" s="887" t="str">
        <f>IF(ISNUMBER(U98),'Cover Page'!$D$35/1000000*U98/'FX rate'!$C$25,"")</f>
        <v/>
      </c>
      <c r="CH98" s="886" t="str">
        <f>IF(ISNUMBER(V98),'Cover Page'!$D$35/1000000*V98/'FX rate'!$C$25,"")</f>
        <v/>
      </c>
      <c r="CI98" s="697" t="str">
        <f>IF(ISNUMBER(W98),'Cover Page'!$D$35/1000000*W98/'FX rate'!$C$25,"")</f>
        <v/>
      </c>
      <c r="CJ98" s="590"/>
      <c r="CK98" s="590"/>
      <c r="CL98" s="590"/>
      <c r="CM98" s="590"/>
      <c r="CN98" s="590"/>
      <c r="CO98" s="590"/>
      <c r="CP98" s="590"/>
      <c r="CQ98" s="590"/>
      <c r="CR98" s="590"/>
      <c r="CS98" s="590"/>
    </row>
    <row r="99" spans="1:97" s="2" customFormat="1" ht="14.25" x14ac:dyDescent="0.2">
      <c r="A99" s="6"/>
      <c r="B99" s="76">
        <v>2012</v>
      </c>
      <c r="C99" s="173"/>
      <c r="D99" s="116"/>
      <c r="E99" s="115"/>
      <c r="F99" s="169"/>
      <c r="G99" s="116"/>
      <c r="H99" s="115"/>
      <c r="I99" s="169"/>
      <c r="J99" s="116"/>
      <c r="K99" s="115"/>
      <c r="L99" s="169"/>
      <c r="M99" s="116"/>
      <c r="N99" s="115"/>
      <c r="O99" s="169"/>
      <c r="P99" s="116"/>
      <c r="Q99" s="115"/>
      <c r="R99" s="169"/>
      <c r="S99" s="116"/>
      <c r="T99" s="116"/>
      <c r="U99" s="315" t="str">
        <f t="shared" si="6"/>
        <v/>
      </c>
      <c r="V99" s="317" t="str">
        <f t="shared" si="7"/>
        <v/>
      </c>
      <c r="W99" s="302" t="str">
        <f t="shared" si="8"/>
        <v/>
      </c>
      <c r="AH99" s="583">
        <v>2012</v>
      </c>
      <c r="AI99" s="665" t="str">
        <f>IF(ISNUMBER(C99),'Cover Page'!$D$35/1000000*'4 classification'!C99/'FX rate'!$C17,"")</f>
        <v/>
      </c>
      <c r="AJ99" s="896" t="str">
        <f>IF(ISNUMBER(D99),'Cover Page'!$D$35/1000000*'4 classification'!D99/'FX rate'!$C17,"")</f>
        <v/>
      </c>
      <c r="AK99" s="668" t="str">
        <f>IF(ISNUMBER(E99),'Cover Page'!$D$35/1000000*'4 classification'!E99/'FX rate'!$C17,"")</f>
        <v/>
      </c>
      <c r="AL99" s="897" t="str">
        <f>IF(ISNUMBER(F99),'Cover Page'!$D$35/1000000*'4 classification'!F99/'FX rate'!$C17,"")</f>
        <v/>
      </c>
      <c r="AM99" s="896" t="str">
        <f>IF(ISNUMBER(G99),'Cover Page'!$D$35/1000000*'4 classification'!G99/'FX rate'!$C17,"")</f>
        <v/>
      </c>
      <c r="AN99" s="668" t="str">
        <f>IF(ISNUMBER(H99),'Cover Page'!$D$35/1000000*'4 classification'!H99/'FX rate'!$C17,"")</f>
        <v/>
      </c>
      <c r="AO99" s="897" t="str">
        <f>IF(ISNUMBER(I99),'Cover Page'!$D$35/1000000*'4 classification'!I99/'FX rate'!$C17,"")</f>
        <v/>
      </c>
      <c r="AP99" s="896" t="str">
        <f>IF(ISNUMBER(J99),'Cover Page'!$D$35/1000000*'4 classification'!J99/'FX rate'!$C17,"")</f>
        <v/>
      </c>
      <c r="AQ99" s="668" t="str">
        <f>IF(ISNUMBER(K99),'Cover Page'!$D$35/1000000*'4 classification'!K99/'FX rate'!$C17,"")</f>
        <v/>
      </c>
      <c r="AR99" s="897" t="str">
        <f>IF(ISNUMBER(L99),'Cover Page'!$D$35/1000000*'4 classification'!L99/'FX rate'!$C17,"")</f>
        <v/>
      </c>
      <c r="AS99" s="896" t="str">
        <f>IF(ISNUMBER(M99),'Cover Page'!$D$35/1000000*'4 classification'!M99/'FX rate'!$C17,"")</f>
        <v/>
      </c>
      <c r="AT99" s="668" t="str">
        <f>IF(ISNUMBER(N99),'Cover Page'!$D$35/1000000*'4 classification'!N99/'FX rate'!$C17,"")</f>
        <v/>
      </c>
      <c r="AU99" s="897" t="str">
        <f>IF(ISNUMBER(O99),'Cover Page'!$D$35/1000000*'4 classification'!O99/'FX rate'!$C17,"")</f>
        <v/>
      </c>
      <c r="AV99" s="896" t="str">
        <f>IF(ISNUMBER(P99),'Cover Page'!$D$35/1000000*'4 classification'!P99/'FX rate'!$C17,"")</f>
        <v/>
      </c>
      <c r="AW99" s="668" t="str">
        <f>IF(ISNUMBER(Q99),'Cover Page'!$D$35/1000000*'4 classification'!Q99/'FX rate'!$C17,"")</f>
        <v/>
      </c>
      <c r="AX99" s="897" t="str">
        <f>IF(ISNUMBER(R99),'Cover Page'!$D$35/1000000*'4 classification'!R99/'FX rate'!$C17,"")</f>
        <v/>
      </c>
      <c r="AY99" s="896" t="str">
        <f>IF(ISNUMBER(S99),'Cover Page'!$D$35/1000000*'4 classification'!S99/'FX rate'!$C17,"")</f>
        <v/>
      </c>
      <c r="AZ99" s="903" t="str">
        <f>IF(ISNUMBER(T99),'Cover Page'!$D$35/1000000*'4 classification'!T99/'FX rate'!$C17,"")</f>
        <v/>
      </c>
      <c r="BA99" s="895" t="str">
        <f>IF(ISNUMBER(U99),'Cover Page'!$D$35/1000000*'4 classification'!U99/'FX rate'!$C17,"")</f>
        <v/>
      </c>
      <c r="BB99" s="894" t="str">
        <f>IF(ISNUMBER(V99),'Cover Page'!$D$35/1000000*'4 classification'!V99/'FX rate'!$C17,"")</f>
        <v/>
      </c>
      <c r="BC99" s="666" t="str">
        <f>IF(ISNUMBER(W99),'Cover Page'!$D$35/1000000*'4 classification'!W99/'FX rate'!$C17,"")</f>
        <v/>
      </c>
      <c r="BD99" s="517"/>
      <c r="BE99" s="517"/>
      <c r="BF99" s="517"/>
      <c r="BG99" s="517"/>
      <c r="BH99" s="517"/>
      <c r="BI99" s="517"/>
      <c r="BN99" s="655">
        <v>2012</v>
      </c>
      <c r="BO99" s="696" t="str">
        <f>IF(ISNUMBER(C99),'Cover Page'!$D$35/1000000*C99/'FX rate'!$C$25,"")</f>
        <v/>
      </c>
      <c r="BP99" s="888" t="str">
        <f>IF(ISNUMBER(D99),'Cover Page'!$D$35/1000000*D99/'FX rate'!$C$25,"")</f>
        <v/>
      </c>
      <c r="BQ99" s="699" t="str">
        <f>IF(ISNUMBER(E99),'Cover Page'!$D$35/1000000*E99/'FX rate'!$C$25,"")</f>
        <v/>
      </c>
      <c r="BR99" s="889" t="str">
        <f>IF(ISNUMBER(F99),'Cover Page'!$D$35/1000000*F99/'FX rate'!$C$25,"")</f>
        <v/>
      </c>
      <c r="BS99" s="888" t="str">
        <f>IF(ISNUMBER(G99),'Cover Page'!$D$35/1000000*G99/'FX rate'!$C$25,"")</f>
        <v/>
      </c>
      <c r="BT99" s="699" t="str">
        <f>IF(ISNUMBER(H99),'Cover Page'!$D$35/1000000*H99/'FX rate'!$C$25,"")</f>
        <v/>
      </c>
      <c r="BU99" s="889" t="str">
        <f>IF(ISNUMBER(I99),'Cover Page'!$D$35/1000000*I99/'FX rate'!$C$25,"")</f>
        <v/>
      </c>
      <c r="BV99" s="888" t="str">
        <f>IF(ISNUMBER(J99),'Cover Page'!$D$35/1000000*J99/'FX rate'!$C$25,"")</f>
        <v/>
      </c>
      <c r="BW99" s="699" t="str">
        <f>IF(ISNUMBER(K99),'Cover Page'!$D$35/1000000*K99/'FX rate'!$C$25,"")</f>
        <v/>
      </c>
      <c r="BX99" s="889" t="str">
        <f>IF(ISNUMBER(L99),'Cover Page'!$D$35/1000000*L99/'FX rate'!$C$25,"")</f>
        <v/>
      </c>
      <c r="BY99" s="888" t="str">
        <f>IF(ISNUMBER(M99),'Cover Page'!$D$35/1000000*M99/'FX rate'!$C$25,"")</f>
        <v/>
      </c>
      <c r="BZ99" s="699" t="str">
        <f>IF(ISNUMBER(N99),'Cover Page'!$D$35/1000000*N99/'FX rate'!$C$25,"")</f>
        <v/>
      </c>
      <c r="CA99" s="889" t="str">
        <f>IF(ISNUMBER(O99),'Cover Page'!$D$35/1000000*O99/'FX rate'!$C$25,"")</f>
        <v/>
      </c>
      <c r="CB99" s="888" t="str">
        <f>IF(ISNUMBER(P99),'Cover Page'!$D$35/1000000*P99/'FX rate'!$C$25,"")</f>
        <v/>
      </c>
      <c r="CC99" s="699" t="str">
        <f>IF(ISNUMBER(Q99),'Cover Page'!$D$35/1000000*Q99/'FX rate'!$C$25,"")</f>
        <v/>
      </c>
      <c r="CD99" s="889" t="str">
        <f>IF(ISNUMBER(R99),'Cover Page'!$D$35/1000000*R99/'FX rate'!$C$25,"")</f>
        <v/>
      </c>
      <c r="CE99" s="888" t="str">
        <f>IF(ISNUMBER(S99),'Cover Page'!$D$35/1000000*S99/'FX rate'!$C$25,"")</f>
        <v/>
      </c>
      <c r="CF99" s="885" t="str">
        <f>IF(ISNUMBER(T99),'Cover Page'!$D$35/1000000*T99/'FX rate'!$C$25,"")</f>
        <v/>
      </c>
      <c r="CG99" s="887" t="str">
        <f>IF(ISNUMBER(U99),'Cover Page'!$D$35/1000000*U99/'FX rate'!$C$25,"")</f>
        <v/>
      </c>
      <c r="CH99" s="886" t="str">
        <f>IF(ISNUMBER(V99),'Cover Page'!$D$35/1000000*V99/'FX rate'!$C$25,"")</f>
        <v/>
      </c>
      <c r="CI99" s="697" t="str">
        <f>IF(ISNUMBER(W99),'Cover Page'!$D$35/1000000*W99/'FX rate'!$C$25,"")</f>
        <v/>
      </c>
      <c r="CJ99" s="590"/>
      <c r="CK99" s="590"/>
      <c r="CL99" s="590"/>
      <c r="CM99" s="590"/>
      <c r="CN99" s="590"/>
      <c r="CO99" s="590"/>
      <c r="CP99" s="590"/>
      <c r="CQ99" s="590"/>
      <c r="CR99" s="590"/>
      <c r="CS99" s="590"/>
    </row>
    <row r="100" spans="1:97" s="2" customFormat="1" ht="14.25" x14ac:dyDescent="0.2">
      <c r="A100" s="6"/>
      <c r="B100" s="76">
        <v>2013</v>
      </c>
      <c r="C100" s="173"/>
      <c r="D100" s="116"/>
      <c r="E100" s="115"/>
      <c r="F100" s="169"/>
      <c r="G100" s="116"/>
      <c r="H100" s="115"/>
      <c r="I100" s="169"/>
      <c r="J100" s="116"/>
      <c r="K100" s="115"/>
      <c r="L100" s="169"/>
      <c r="M100" s="116"/>
      <c r="N100" s="115"/>
      <c r="O100" s="169"/>
      <c r="P100" s="116"/>
      <c r="Q100" s="115"/>
      <c r="R100" s="169"/>
      <c r="S100" s="116"/>
      <c r="T100" s="116"/>
      <c r="U100" s="315" t="str">
        <f t="shared" si="6"/>
        <v/>
      </c>
      <c r="V100" s="317" t="str">
        <f t="shared" si="7"/>
        <v/>
      </c>
      <c r="W100" s="302" t="str">
        <f t="shared" si="8"/>
        <v/>
      </c>
      <c r="AH100" s="583">
        <v>2013</v>
      </c>
      <c r="AI100" s="665" t="str">
        <f>IF(ISNUMBER(C100),'Cover Page'!$D$35/1000000*'4 classification'!C100/'FX rate'!$C18,"")</f>
        <v/>
      </c>
      <c r="AJ100" s="896" t="str">
        <f>IF(ISNUMBER(D100),'Cover Page'!$D$35/1000000*'4 classification'!D100/'FX rate'!$C18,"")</f>
        <v/>
      </c>
      <c r="AK100" s="668" t="str">
        <f>IF(ISNUMBER(E100),'Cover Page'!$D$35/1000000*'4 classification'!E100/'FX rate'!$C18,"")</f>
        <v/>
      </c>
      <c r="AL100" s="897" t="str">
        <f>IF(ISNUMBER(F100),'Cover Page'!$D$35/1000000*'4 classification'!F100/'FX rate'!$C18,"")</f>
        <v/>
      </c>
      <c r="AM100" s="896" t="str">
        <f>IF(ISNUMBER(G100),'Cover Page'!$D$35/1000000*'4 classification'!G100/'FX rate'!$C18,"")</f>
        <v/>
      </c>
      <c r="AN100" s="668" t="str">
        <f>IF(ISNUMBER(H100),'Cover Page'!$D$35/1000000*'4 classification'!H100/'FX rate'!$C18,"")</f>
        <v/>
      </c>
      <c r="AO100" s="897" t="str">
        <f>IF(ISNUMBER(I100),'Cover Page'!$D$35/1000000*'4 classification'!I100/'FX rate'!$C18,"")</f>
        <v/>
      </c>
      <c r="AP100" s="896" t="str">
        <f>IF(ISNUMBER(J100),'Cover Page'!$D$35/1000000*'4 classification'!J100/'FX rate'!$C18,"")</f>
        <v/>
      </c>
      <c r="AQ100" s="668" t="str">
        <f>IF(ISNUMBER(K100),'Cover Page'!$D$35/1000000*'4 classification'!K100/'FX rate'!$C18,"")</f>
        <v/>
      </c>
      <c r="AR100" s="897" t="str">
        <f>IF(ISNUMBER(L100),'Cover Page'!$D$35/1000000*'4 classification'!L100/'FX rate'!$C18,"")</f>
        <v/>
      </c>
      <c r="AS100" s="896" t="str">
        <f>IF(ISNUMBER(M100),'Cover Page'!$D$35/1000000*'4 classification'!M100/'FX rate'!$C18,"")</f>
        <v/>
      </c>
      <c r="AT100" s="668" t="str">
        <f>IF(ISNUMBER(N100),'Cover Page'!$D$35/1000000*'4 classification'!N100/'FX rate'!$C18,"")</f>
        <v/>
      </c>
      <c r="AU100" s="897" t="str">
        <f>IF(ISNUMBER(O100),'Cover Page'!$D$35/1000000*'4 classification'!O100/'FX rate'!$C18,"")</f>
        <v/>
      </c>
      <c r="AV100" s="896" t="str">
        <f>IF(ISNUMBER(P100),'Cover Page'!$D$35/1000000*'4 classification'!P100/'FX rate'!$C18,"")</f>
        <v/>
      </c>
      <c r="AW100" s="668" t="str">
        <f>IF(ISNUMBER(Q100),'Cover Page'!$D$35/1000000*'4 classification'!Q100/'FX rate'!$C18,"")</f>
        <v/>
      </c>
      <c r="AX100" s="897" t="str">
        <f>IF(ISNUMBER(R100),'Cover Page'!$D$35/1000000*'4 classification'!R100/'FX rate'!$C18,"")</f>
        <v/>
      </c>
      <c r="AY100" s="896" t="str">
        <f>IF(ISNUMBER(S100),'Cover Page'!$D$35/1000000*'4 classification'!S100/'FX rate'!$C18,"")</f>
        <v/>
      </c>
      <c r="AZ100" s="903" t="str">
        <f>IF(ISNUMBER(T100),'Cover Page'!$D$35/1000000*'4 classification'!T100/'FX rate'!$C18,"")</f>
        <v/>
      </c>
      <c r="BA100" s="895" t="str">
        <f>IF(ISNUMBER(U100),'Cover Page'!$D$35/1000000*'4 classification'!U100/'FX rate'!$C18,"")</f>
        <v/>
      </c>
      <c r="BB100" s="894" t="str">
        <f>IF(ISNUMBER(V100),'Cover Page'!$D$35/1000000*'4 classification'!V100/'FX rate'!$C18,"")</f>
        <v/>
      </c>
      <c r="BC100" s="666" t="str">
        <f>IF(ISNUMBER(W100),'Cover Page'!$D$35/1000000*'4 classification'!W100/'FX rate'!$C18,"")</f>
        <v/>
      </c>
      <c r="BD100" s="517"/>
      <c r="BE100" s="517"/>
      <c r="BF100" s="517"/>
      <c r="BG100" s="517"/>
      <c r="BH100" s="517"/>
      <c r="BI100" s="517"/>
      <c r="BN100" s="655">
        <v>2013</v>
      </c>
      <c r="BO100" s="696" t="str">
        <f>IF(ISNUMBER(C100),'Cover Page'!$D$35/1000000*C100/'FX rate'!$C$25,"")</f>
        <v/>
      </c>
      <c r="BP100" s="888" t="str">
        <f>IF(ISNUMBER(D100),'Cover Page'!$D$35/1000000*D100/'FX rate'!$C$25,"")</f>
        <v/>
      </c>
      <c r="BQ100" s="699" t="str">
        <f>IF(ISNUMBER(E100),'Cover Page'!$D$35/1000000*E100/'FX rate'!$C$25,"")</f>
        <v/>
      </c>
      <c r="BR100" s="889" t="str">
        <f>IF(ISNUMBER(F100),'Cover Page'!$D$35/1000000*F100/'FX rate'!$C$25,"")</f>
        <v/>
      </c>
      <c r="BS100" s="888" t="str">
        <f>IF(ISNUMBER(G100),'Cover Page'!$D$35/1000000*G100/'FX rate'!$C$25,"")</f>
        <v/>
      </c>
      <c r="BT100" s="699" t="str">
        <f>IF(ISNUMBER(H100),'Cover Page'!$D$35/1000000*H100/'FX rate'!$C$25,"")</f>
        <v/>
      </c>
      <c r="BU100" s="889" t="str">
        <f>IF(ISNUMBER(I100),'Cover Page'!$D$35/1000000*I100/'FX rate'!$C$25,"")</f>
        <v/>
      </c>
      <c r="BV100" s="888" t="str">
        <f>IF(ISNUMBER(J100),'Cover Page'!$D$35/1000000*J100/'FX rate'!$C$25,"")</f>
        <v/>
      </c>
      <c r="BW100" s="699" t="str">
        <f>IF(ISNUMBER(K100),'Cover Page'!$D$35/1000000*K100/'FX rate'!$C$25,"")</f>
        <v/>
      </c>
      <c r="BX100" s="889" t="str">
        <f>IF(ISNUMBER(L100),'Cover Page'!$D$35/1000000*L100/'FX rate'!$C$25,"")</f>
        <v/>
      </c>
      <c r="BY100" s="888" t="str">
        <f>IF(ISNUMBER(M100),'Cover Page'!$D$35/1000000*M100/'FX rate'!$C$25,"")</f>
        <v/>
      </c>
      <c r="BZ100" s="699" t="str">
        <f>IF(ISNUMBER(N100),'Cover Page'!$D$35/1000000*N100/'FX rate'!$C$25,"")</f>
        <v/>
      </c>
      <c r="CA100" s="889" t="str">
        <f>IF(ISNUMBER(O100),'Cover Page'!$D$35/1000000*O100/'FX rate'!$C$25,"")</f>
        <v/>
      </c>
      <c r="CB100" s="888" t="str">
        <f>IF(ISNUMBER(P100),'Cover Page'!$D$35/1000000*P100/'FX rate'!$C$25,"")</f>
        <v/>
      </c>
      <c r="CC100" s="699" t="str">
        <f>IF(ISNUMBER(Q100),'Cover Page'!$D$35/1000000*Q100/'FX rate'!$C$25,"")</f>
        <v/>
      </c>
      <c r="CD100" s="889" t="str">
        <f>IF(ISNUMBER(R100),'Cover Page'!$D$35/1000000*R100/'FX rate'!$C$25,"")</f>
        <v/>
      </c>
      <c r="CE100" s="888" t="str">
        <f>IF(ISNUMBER(S100),'Cover Page'!$D$35/1000000*S100/'FX rate'!$C$25,"")</f>
        <v/>
      </c>
      <c r="CF100" s="885" t="str">
        <f>IF(ISNUMBER(T100),'Cover Page'!$D$35/1000000*T100/'FX rate'!$C$25,"")</f>
        <v/>
      </c>
      <c r="CG100" s="887" t="str">
        <f>IF(ISNUMBER(U100),'Cover Page'!$D$35/1000000*U100/'FX rate'!$C$25,"")</f>
        <v/>
      </c>
      <c r="CH100" s="886" t="str">
        <f>IF(ISNUMBER(V100),'Cover Page'!$D$35/1000000*V100/'FX rate'!$C$25,"")</f>
        <v/>
      </c>
      <c r="CI100" s="697" t="str">
        <f>IF(ISNUMBER(W100),'Cover Page'!$D$35/1000000*W100/'FX rate'!$C$25,"")</f>
        <v/>
      </c>
      <c r="CJ100" s="590"/>
      <c r="CK100" s="590"/>
      <c r="CL100" s="590"/>
      <c r="CM100" s="590"/>
      <c r="CN100" s="590"/>
      <c r="CO100" s="590"/>
      <c r="CP100" s="590"/>
      <c r="CQ100" s="590"/>
      <c r="CR100" s="590"/>
      <c r="CS100" s="590"/>
    </row>
    <row r="101" spans="1:97" s="20" customFormat="1" ht="14.25" x14ac:dyDescent="0.2">
      <c r="A101" s="24"/>
      <c r="B101" s="37">
        <v>2014</v>
      </c>
      <c r="C101" s="176"/>
      <c r="D101" s="118"/>
      <c r="E101" s="117"/>
      <c r="F101" s="170"/>
      <c r="G101" s="118"/>
      <c r="H101" s="117"/>
      <c r="I101" s="170"/>
      <c r="J101" s="118"/>
      <c r="K101" s="117"/>
      <c r="L101" s="170"/>
      <c r="M101" s="118"/>
      <c r="N101" s="117"/>
      <c r="O101" s="170"/>
      <c r="P101" s="118"/>
      <c r="Q101" s="117"/>
      <c r="R101" s="170"/>
      <c r="S101" s="118"/>
      <c r="T101" s="118"/>
      <c r="U101" s="315" t="str">
        <f t="shared" si="6"/>
        <v/>
      </c>
      <c r="V101" s="317" t="str">
        <f t="shared" si="7"/>
        <v/>
      </c>
      <c r="W101" s="302" t="str">
        <f t="shared" si="8"/>
        <v/>
      </c>
      <c r="AH101" s="583">
        <v>2014</v>
      </c>
      <c r="AI101" s="665" t="str">
        <f>IF(ISNUMBER(C101),'Cover Page'!$D$35/1000000*'4 classification'!C101/'FX rate'!$C19,"")</f>
        <v/>
      </c>
      <c r="AJ101" s="896" t="str">
        <f>IF(ISNUMBER(D101),'Cover Page'!$D$35/1000000*'4 classification'!D101/'FX rate'!$C19,"")</f>
        <v/>
      </c>
      <c r="AK101" s="668" t="str">
        <f>IF(ISNUMBER(E101),'Cover Page'!$D$35/1000000*'4 classification'!E101/'FX rate'!$C19,"")</f>
        <v/>
      </c>
      <c r="AL101" s="897" t="str">
        <f>IF(ISNUMBER(F101),'Cover Page'!$D$35/1000000*'4 classification'!F101/'FX rate'!$C19,"")</f>
        <v/>
      </c>
      <c r="AM101" s="896" t="str">
        <f>IF(ISNUMBER(G101),'Cover Page'!$D$35/1000000*'4 classification'!G101/'FX rate'!$C19,"")</f>
        <v/>
      </c>
      <c r="AN101" s="668" t="str">
        <f>IF(ISNUMBER(H101),'Cover Page'!$D$35/1000000*'4 classification'!H101/'FX rate'!$C19,"")</f>
        <v/>
      </c>
      <c r="AO101" s="897" t="str">
        <f>IF(ISNUMBER(I101),'Cover Page'!$D$35/1000000*'4 classification'!I101/'FX rate'!$C19,"")</f>
        <v/>
      </c>
      <c r="AP101" s="896" t="str">
        <f>IF(ISNUMBER(J101),'Cover Page'!$D$35/1000000*'4 classification'!J101/'FX rate'!$C19,"")</f>
        <v/>
      </c>
      <c r="AQ101" s="668" t="str">
        <f>IF(ISNUMBER(K101),'Cover Page'!$D$35/1000000*'4 classification'!K101/'FX rate'!$C19,"")</f>
        <v/>
      </c>
      <c r="AR101" s="897" t="str">
        <f>IF(ISNUMBER(L101),'Cover Page'!$D$35/1000000*'4 classification'!L101/'FX rate'!$C19,"")</f>
        <v/>
      </c>
      <c r="AS101" s="896" t="str">
        <f>IF(ISNUMBER(M101),'Cover Page'!$D$35/1000000*'4 classification'!M101/'FX rate'!$C19,"")</f>
        <v/>
      </c>
      <c r="AT101" s="668" t="str">
        <f>IF(ISNUMBER(N101),'Cover Page'!$D$35/1000000*'4 classification'!N101/'FX rate'!$C19,"")</f>
        <v/>
      </c>
      <c r="AU101" s="897" t="str">
        <f>IF(ISNUMBER(O101),'Cover Page'!$D$35/1000000*'4 classification'!O101/'FX rate'!$C19,"")</f>
        <v/>
      </c>
      <c r="AV101" s="896" t="str">
        <f>IF(ISNUMBER(P101),'Cover Page'!$D$35/1000000*'4 classification'!P101/'FX rate'!$C19,"")</f>
        <v/>
      </c>
      <c r="AW101" s="668" t="str">
        <f>IF(ISNUMBER(Q101),'Cover Page'!$D$35/1000000*'4 classification'!Q101/'FX rate'!$C19,"")</f>
        <v/>
      </c>
      <c r="AX101" s="897" t="str">
        <f>IF(ISNUMBER(R101),'Cover Page'!$D$35/1000000*'4 classification'!R101/'FX rate'!$C19,"")</f>
        <v/>
      </c>
      <c r="AY101" s="896" t="str">
        <f>IF(ISNUMBER(S101),'Cover Page'!$D$35/1000000*'4 classification'!S101/'FX rate'!$C19,"")</f>
        <v/>
      </c>
      <c r="AZ101" s="903" t="str">
        <f>IF(ISNUMBER(T101),'Cover Page'!$D$35/1000000*'4 classification'!T101/'FX rate'!$C19,"")</f>
        <v/>
      </c>
      <c r="BA101" s="895" t="str">
        <f>IF(ISNUMBER(U101),'Cover Page'!$D$35/1000000*'4 classification'!U101/'FX rate'!$C19,"")</f>
        <v/>
      </c>
      <c r="BB101" s="894" t="str">
        <f>IF(ISNUMBER(V101),'Cover Page'!$D$35/1000000*'4 classification'!V101/'FX rate'!$C19,"")</f>
        <v/>
      </c>
      <c r="BC101" s="666" t="str">
        <f>IF(ISNUMBER(W101),'Cover Page'!$D$35/1000000*'4 classification'!W101/'FX rate'!$C19,"")</f>
        <v/>
      </c>
      <c r="BD101" s="517"/>
      <c r="BE101" s="517"/>
      <c r="BF101" s="517"/>
      <c r="BG101" s="517"/>
      <c r="BH101" s="517"/>
      <c r="BI101" s="517"/>
      <c r="BN101" s="655">
        <v>2014</v>
      </c>
      <c r="BO101" s="696" t="str">
        <f>IF(ISNUMBER(C101),'Cover Page'!$D$35/1000000*C101/'FX rate'!$C$25,"")</f>
        <v/>
      </c>
      <c r="BP101" s="888" t="str">
        <f>IF(ISNUMBER(D101),'Cover Page'!$D$35/1000000*D101/'FX rate'!$C$25,"")</f>
        <v/>
      </c>
      <c r="BQ101" s="699" t="str">
        <f>IF(ISNUMBER(E101),'Cover Page'!$D$35/1000000*E101/'FX rate'!$C$25,"")</f>
        <v/>
      </c>
      <c r="BR101" s="889" t="str">
        <f>IF(ISNUMBER(F101),'Cover Page'!$D$35/1000000*F101/'FX rate'!$C$25,"")</f>
        <v/>
      </c>
      <c r="BS101" s="888" t="str">
        <f>IF(ISNUMBER(G101),'Cover Page'!$D$35/1000000*G101/'FX rate'!$C$25,"")</f>
        <v/>
      </c>
      <c r="BT101" s="699" t="str">
        <f>IF(ISNUMBER(H101),'Cover Page'!$D$35/1000000*H101/'FX rate'!$C$25,"")</f>
        <v/>
      </c>
      <c r="BU101" s="889" t="str">
        <f>IF(ISNUMBER(I101),'Cover Page'!$D$35/1000000*I101/'FX rate'!$C$25,"")</f>
        <v/>
      </c>
      <c r="BV101" s="888" t="str">
        <f>IF(ISNUMBER(J101),'Cover Page'!$D$35/1000000*J101/'FX rate'!$C$25,"")</f>
        <v/>
      </c>
      <c r="BW101" s="699" t="str">
        <f>IF(ISNUMBER(K101),'Cover Page'!$D$35/1000000*K101/'FX rate'!$C$25,"")</f>
        <v/>
      </c>
      <c r="BX101" s="889" t="str">
        <f>IF(ISNUMBER(L101),'Cover Page'!$D$35/1000000*L101/'FX rate'!$C$25,"")</f>
        <v/>
      </c>
      <c r="BY101" s="888" t="str">
        <f>IF(ISNUMBER(M101),'Cover Page'!$D$35/1000000*M101/'FX rate'!$C$25,"")</f>
        <v/>
      </c>
      <c r="BZ101" s="699" t="str">
        <f>IF(ISNUMBER(N101),'Cover Page'!$D$35/1000000*N101/'FX rate'!$C$25,"")</f>
        <v/>
      </c>
      <c r="CA101" s="889" t="str">
        <f>IF(ISNUMBER(O101),'Cover Page'!$D$35/1000000*O101/'FX rate'!$C$25,"")</f>
        <v/>
      </c>
      <c r="CB101" s="888" t="str">
        <f>IF(ISNUMBER(P101),'Cover Page'!$D$35/1000000*P101/'FX rate'!$C$25,"")</f>
        <v/>
      </c>
      <c r="CC101" s="699" t="str">
        <f>IF(ISNUMBER(Q101),'Cover Page'!$D$35/1000000*Q101/'FX rate'!$C$25,"")</f>
        <v/>
      </c>
      <c r="CD101" s="889" t="str">
        <f>IF(ISNUMBER(R101),'Cover Page'!$D$35/1000000*R101/'FX rate'!$C$25,"")</f>
        <v/>
      </c>
      <c r="CE101" s="888" t="str">
        <f>IF(ISNUMBER(S101),'Cover Page'!$D$35/1000000*S101/'FX rate'!$C$25,"")</f>
        <v/>
      </c>
      <c r="CF101" s="885" t="str">
        <f>IF(ISNUMBER(T101),'Cover Page'!$D$35/1000000*T101/'FX rate'!$C$25,"")</f>
        <v/>
      </c>
      <c r="CG101" s="887" t="str">
        <f>IF(ISNUMBER(U101),'Cover Page'!$D$35/1000000*U101/'FX rate'!$C$25,"")</f>
        <v/>
      </c>
      <c r="CH101" s="886" t="str">
        <f>IF(ISNUMBER(V101),'Cover Page'!$D$35/1000000*V101/'FX rate'!$C$25,"")</f>
        <v/>
      </c>
      <c r="CI101" s="697" t="str">
        <f>IF(ISNUMBER(W101),'Cover Page'!$D$35/1000000*W101/'FX rate'!$C$25,"")</f>
        <v/>
      </c>
      <c r="CJ101" s="590"/>
      <c r="CK101" s="590"/>
      <c r="CL101" s="590"/>
      <c r="CM101" s="590"/>
      <c r="CN101" s="590"/>
      <c r="CO101" s="590"/>
      <c r="CP101" s="590"/>
      <c r="CQ101" s="590"/>
      <c r="CR101" s="590"/>
      <c r="CS101" s="590"/>
    </row>
    <row r="102" spans="1:97" s="20" customFormat="1" ht="14.25" x14ac:dyDescent="0.2">
      <c r="A102" s="24"/>
      <c r="B102" s="76">
        <v>2015</v>
      </c>
      <c r="C102" s="173"/>
      <c r="D102" s="116"/>
      <c r="E102" s="115"/>
      <c r="F102" s="169"/>
      <c r="G102" s="116"/>
      <c r="H102" s="115"/>
      <c r="I102" s="169"/>
      <c r="J102" s="116"/>
      <c r="K102" s="115"/>
      <c r="L102" s="169"/>
      <c r="M102" s="116"/>
      <c r="N102" s="115"/>
      <c r="O102" s="169"/>
      <c r="P102" s="116"/>
      <c r="Q102" s="115"/>
      <c r="R102" s="169"/>
      <c r="S102" s="116"/>
      <c r="T102" s="116"/>
      <c r="U102" s="315" t="str">
        <f t="shared" si="6"/>
        <v/>
      </c>
      <c r="V102" s="317" t="str">
        <f t="shared" si="7"/>
        <v/>
      </c>
      <c r="W102" s="302" t="str">
        <f t="shared" si="8"/>
        <v/>
      </c>
      <c r="AH102" s="583">
        <v>2015</v>
      </c>
      <c r="AI102" s="665" t="str">
        <f>IF(ISNUMBER(C102),'Cover Page'!$D$35/1000000*'4 classification'!C102/'FX rate'!$C20,"")</f>
        <v/>
      </c>
      <c r="AJ102" s="896" t="str">
        <f>IF(ISNUMBER(D102),'Cover Page'!$D$35/1000000*'4 classification'!D102/'FX rate'!$C20,"")</f>
        <v/>
      </c>
      <c r="AK102" s="668" t="str">
        <f>IF(ISNUMBER(E102),'Cover Page'!$D$35/1000000*'4 classification'!E102/'FX rate'!$C20,"")</f>
        <v/>
      </c>
      <c r="AL102" s="897" t="str">
        <f>IF(ISNUMBER(F102),'Cover Page'!$D$35/1000000*'4 classification'!F102/'FX rate'!$C20,"")</f>
        <v/>
      </c>
      <c r="AM102" s="896" t="str">
        <f>IF(ISNUMBER(G102),'Cover Page'!$D$35/1000000*'4 classification'!G102/'FX rate'!$C20,"")</f>
        <v/>
      </c>
      <c r="AN102" s="668" t="str">
        <f>IF(ISNUMBER(H102),'Cover Page'!$D$35/1000000*'4 classification'!H102/'FX rate'!$C20,"")</f>
        <v/>
      </c>
      <c r="AO102" s="897" t="str">
        <f>IF(ISNUMBER(I102),'Cover Page'!$D$35/1000000*'4 classification'!I102/'FX rate'!$C20,"")</f>
        <v/>
      </c>
      <c r="AP102" s="896" t="str">
        <f>IF(ISNUMBER(J102),'Cover Page'!$D$35/1000000*'4 classification'!J102/'FX rate'!$C20,"")</f>
        <v/>
      </c>
      <c r="AQ102" s="668" t="str">
        <f>IF(ISNUMBER(K102),'Cover Page'!$D$35/1000000*'4 classification'!K102/'FX rate'!$C20,"")</f>
        <v/>
      </c>
      <c r="AR102" s="897" t="str">
        <f>IF(ISNUMBER(L102),'Cover Page'!$D$35/1000000*'4 classification'!L102/'FX rate'!$C20,"")</f>
        <v/>
      </c>
      <c r="AS102" s="896" t="str">
        <f>IF(ISNUMBER(M102),'Cover Page'!$D$35/1000000*'4 classification'!M102/'FX rate'!$C20,"")</f>
        <v/>
      </c>
      <c r="AT102" s="668" t="str">
        <f>IF(ISNUMBER(N102),'Cover Page'!$D$35/1000000*'4 classification'!N102/'FX rate'!$C20,"")</f>
        <v/>
      </c>
      <c r="AU102" s="897" t="str">
        <f>IF(ISNUMBER(O102),'Cover Page'!$D$35/1000000*'4 classification'!O102/'FX rate'!$C20,"")</f>
        <v/>
      </c>
      <c r="AV102" s="896" t="str">
        <f>IF(ISNUMBER(P102),'Cover Page'!$D$35/1000000*'4 classification'!P102/'FX rate'!$C20,"")</f>
        <v/>
      </c>
      <c r="AW102" s="668" t="str">
        <f>IF(ISNUMBER(Q102),'Cover Page'!$D$35/1000000*'4 classification'!Q102/'FX rate'!$C20,"")</f>
        <v/>
      </c>
      <c r="AX102" s="897" t="str">
        <f>IF(ISNUMBER(R102),'Cover Page'!$D$35/1000000*'4 classification'!R102/'FX rate'!$C20,"")</f>
        <v/>
      </c>
      <c r="AY102" s="896" t="str">
        <f>IF(ISNUMBER(S102),'Cover Page'!$D$35/1000000*'4 classification'!S102/'FX rate'!$C20,"")</f>
        <v/>
      </c>
      <c r="AZ102" s="903" t="str">
        <f>IF(ISNUMBER(T102),'Cover Page'!$D$35/1000000*'4 classification'!T102/'FX rate'!$C20,"")</f>
        <v/>
      </c>
      <c r="BA102" s="895" t="str">
        <f>IF(ISNUMBER(U102),'Cover Page'!$D$35/1000000*'4 classification'!U102/'FX rate'!$C20,"")</f>
        <v/>
      </c>
      <c r="BB102" s="894" t="str">
        <f>IF(ISNUMBER(V102),'Cover Page'!$D$35/1000000*'4 classification'!V102/'FX rate'!$C20,"")</f>
        <v/>
      </c>
      <c r="BC102" s="666" t="str">
        <f>IF(ISNUMBER(W102),'Cover Page'!$D$35/1000000*'4 classification'!W102/'FX rate'!$C20,"")</f>
        <v/>
      </c>
      <c r="BD102" s="517"/>
      <c r="BE102" s="517"/>
      <c r="BF102" s="517"/>
      <c r="BG102" s="517"/>
      <c r="BH102" s="517"/>
      <c r="BI102" s="517"/>
      <c r="BN102" s="655">
        <v>2015</v>
      </c>
      <c r="BO102" s="696" t="str">
        <f>IF(ISNUMBER(C102),'Cover Page'!$D$35/1000000*C102/'FX rate'!$C$25,"")</f>
        <v/>
      </c>
      <c r="BP102" s="888" t="str">
        <f>IF(ISNUMBER(D102),'Cover Page'!$D$35/1000000*D102/'FX rate'!$C$25,"")</f>
        <v/>
      </c>
      <c r="BQ102" s="699" t="str">
        <f>IF(ISNUMBER(E102),'Cover Page'!$D$35/1000000*E102/'FX rate'!$C$25,"")</f>
        <v/>
      </c>
      <c r="BR102" s="889" t="str">
        <f>IF(ISNUMBER(F102),'Cover Page'!$D$35/1000000*F102/'FX rate'!$C$25,"")</f>
        <v/>
      </c>
      <c r="BS102" s="888" t="str">
        <f>IF(ISNUMBER(G102),'Cover Page'!$D$35/1000000*G102/'FX rate'!$C$25,"")</f>
        <v/>
      </c>
      <c r="BT102" s="699" t="str">
        <f>IF(ISNUMBER(H102),'Cover Page'!$D$35/1000000*H102/'FX rate'!$C$25,"")</f>
        <v/>
      </c>
      <c r="BU102" s="889" t="str">
        <f>IF(ISNUMBER(I102),'Cover Page'!$D$35/1000000*I102/'FX rate'!$C$25,"")</f>
        <v/>
      </c>
      <c r="BV102" s="888" t="str">
        <f>IF(ISNUMBER(J102),'Cover Page'!$D$35/1000000*J102/'FX rate'!$C$25,"")</f>
        <v/>
      </c>
      <c r="BW102" s="699" t="str">
        <f>IF(ISNUMBER(K102),'Cover Page'!$D$35/1000000*K102/'FX rate'!$C$25,"")</f>
        <v/>
      </c>
      <c r="BX102" s="889" t="str">
        <f>IF(ISNUMBER(L102),'Cover Page'!$D$35/1000000*L102/'FX rate'!$C$25,"")</f>
        <v/>
      </c>
      <c r="BY102" s="888" t="str">
        <f>IF(ISNUMBER(M102),'Cover Page'!$D$35/1000000*M102/'FX rate'!$C$25,"")</f>
        <v/>
      </c>
      <c r="BZ102" s="699" t="str">
        <f>IF(ISNUMBER(N102),'Cover Page'!$D$35/1000000*N102/'FX rate'!$C$25,"")</f>
        <v/>
      </c>
      <c r="CA102" s="889" t="str">
        <f>IF(ISNUMBER(O102),'Cover Page'!$D$35/1000000*O102/'FX rate'!$C$25,"")</f>
        <v/>
      </c>
      <c r="CB102" s="888" t="str">
        <f>IF(ISNUMBER(P102),'Cover Page'!$D$35/1000000*P102/'FX rate'!$C$25,"")</f>
        <v/>
      </c>
      <c r="CC102" s="699" t="str">
        <f>IF(ISNUMBER(Q102),'Cover Page'!$D$35/1000000*Q102/'FX rate'!$C$25,"")</f>
        <v/>
      </c>
      <c r="CD102" s="889" t="str">
        <f>IF(ISNUMBER(R102),'Cover Page'!$D$35/1000000*R102/'FX rate'!$C$25,"")</f>
        <v/>
      </c>
      <c r="CE102" s="888" t="str">
        <f>IF(ISNUMBER(S102),'Cover Page'!$D$35/1000000*S102/'FX rate'!$C$25,"")</f>
        <v/>
      </c>
      <c r="CF102" s="885" t="str">
        <f>IF(ISNUMBER(T102),'Cover Page'!$D$35/1000000*T102/'FX rate'!$C$25,"")</f>
        <v/>
      </c>
      <c r="CG102" s="887" t="str">
        <f>IF(ISNUMBER(U102),'Cover Page'!$D$35/1000000*U102/'FX rate'!$C$25,"")</f>
        <v/>
      </c>
      <c r="CH102" s="886" t="str">
        <f>IF(ISNUMBER(V102),'Cover Page'!$D$35/1000000*V102/'FX rate'!$C$25,"")</f>
        <v/>
      </c>
      <c r="CI102" s="697" t="str">
        <f>IF(ISNUMBER(W102),'Cover Page'!$D$35/1000000*W102/'FX rate'!$C$25,"")</f>
        <v/>
      </c>
      <c r="CJ102" s="590"/>
      <c r="CK102" s="590"/>
      <c r="CL102" s="590"/>
      <c r="CM102" s="590"/>
      <c r="CN102" s="590"/>
      <c r="CO102" s="590"/>
      <c r="CP102" s="590"/>
      <c r="CQ102" s="590"/>
      <c r="CR102" s="590"/>
      <c r="CS102" s="590"/>
    </row>
    <row r="103" spans="1:97" s="20" customFormat="1" ht="14.25" x14ac:dyDescent="0.2">
      <c r="A103" s="24"/>
      <c r="B103" s="76">
        <v>2016</v>
      </c>
      <c r="C103" s="173"/>
      <c r="D103" s="116"/>
      <c r="E103" s="115"/>
      <c r="F103" s="169"/>
      <c r="G103" s="116"/>
      <c r="H103" s="115"/>
      <c r="I103" s="169"/>
      <c r="J103" s="116"/>
      <c r="K103" s="115"/>
      <c r="L103" s="169"/>
      <c r="M103" s="116"/>
      <c r="N103" s="115"/>
      <c r="O103" s="169"/>
      <c r="P103" s="116"/>
      <c r="Q103" s="115"/>
      <c r="R103" s="169"/>
      <c r="S103" s="116"/>
      <c r="T103" s="116"/>
      <c r="U103" s="315" t="str">
        <f t="shared" si="6"/>
        <v/>
      </c>
      <c r="V103" s="317" t="str">
        <f t="shared" si="7"/>
        <v/>
      </c>
      <c r="W103" s="302" t="str">
        <f t="shared" si="8"/>
        <v/>
      </c>
      <c r="AH103" s="586">
        <v>2016</v>
      </c>
      <c r="AI103" s="665" t="str">
        <f>IF(ISNUMBER(C103),'Cover Page'!$D$35/1000000*'4 classification'!C103/'FX rate'!$C21,"")</f>
        <v/>
      </c>
      <c r="AJ103" s="896" t="str">
        <f>IF(ISNUMBER(D103),'Cover Page'!$D$35/1000000*'4 classification'!D103/'FX rate'!$C21,"")</f>
        <v/>
      </c>
      <c r="AK103" s="668" t="str">
        <f>IF(ISNUMBER(E103),'Cover Page'!$D$35/1000000*'4 classification'!E103/'FX rate'!$C21,"")</f>
        <v/>
      </c>
      <c r="AL103" s="897" t="str">
        <f>IF(ISNUMBER(F103),'Cover Page'!$D$35/1000000*'4 classification'!F103/'FX rate'!$C21,"")</f>
        <v/>
      </c>
      <c r="AM103" s="896" t="str">
        <f>IF(ISNUMBER(G103),'Cover Page'!$D$35/1000000*'4 classification'!G103/'FX rate'!$C21,"")</f>
        <v/>
      </c>
      <c r="AN103" s="668" t="str">
        <f>IF(ISNUMBER(H103),'Cover Page'!$D$35/1000000*'4 classification'!H103/'FX rate'!$C21,"")</f>
        <v/>
      </c>
      <c r="AO103" s="897" t="str">
        <f>IF(ISNUMBER(I103),'Cover Page'!$D$35/1000000*'4 classification'!I103/'FX rate'!$C21,"")</f>
        <v/>
      </c>
      <c r="AP103" s="896" t="str">
        <f>IF(ISNUMBER(J103),'Cover Page'!$D$35/1000000*'4 classification'!J103/'FX rate'!$C21,"")</f>
        <v/>
      </c>
      <c r="AQ103" s="668" t="str">
        <f>IF(ISNUMBER(K103),'Cover Page'!$D$35/1000000*'4 classification'!K103/'FX rate'!$C21,"")</f>
        <v/>
      </c>
      <c r="AR103" s="897" t="str">
        <f>IF(ISNUMBER(L103),'Cover Page'!$D$35/1000000*'4 classification'!L103/'FX rate'!$C21,"")</f>
        <v/>
      </c>
      <c r="AS103" s="896" t="str">
        <f>IF(ISNUMBER(M103),'Cover Page'!$D$35/1000000*'4 classification'!M103/'FX rate'!$C21,"")</f>
        <v/>
      </c>
      <c r="AT103" s="668" t="str">
        <f>IF(ISNUMBER(N103),'Cover Page'!$D$35/1000000*'4 classification'!N103/'FX rate'!$C21,"")</f>
        <v/>
      </c>
      <c r="AU103" s="897" t="str">
        <f>IF(ISNUMBER(O103),'Cover Page'!$D$35/1000000*'4 classification'!O103/'FX rate'!$C21,"")</f>
        <v/>
      </c>
      <c r="AV103" s="896" t="str">
        <f>IF(ISNUMBER(P103),'Cover Page'!$D$35/1000000*'4 classification'!P103/'FX rate'!$C21,"")</f>
        <v/>
      </c>
      <c r="AW103" s="668" t="str">
        <f>IF(ISNUMBER(Q103),'Cover Page'!$D$35/1000000*'4 classification'!Q103/'FX rate'!$C21,"")</f>
        <v/>
      </c>
      <c r="AX103" s="897" t="str">
        <f>IF(ISNUMBER(R103),'Cover Page'!$D$35/1000000*'4 classification'!R103/'FX rate'!$C21,"")</f>
        <v/>
      </c>
      <c r="AY103" s="896" t="str">
        <f>IF(ISNUMBER(S103),'Cover Page'!$D$35/1000000*'4 classification'!S103/'FX rate'!$C21,"")</f>
        <v/>
      </c>
      <c r="AZ103" s="903" t="str">
        <f>IF(ISNUMBER(T103),'Cover Page'!$D$35/1000000*'4 classification'!T103/'FX rate'!$C21,"")</f>
        <v/>
      </c>
      <c r="BA103" s="895" t="str">
        <f>IF(ISNUMBER(U103),'Cover Page'!$D$35/1000000*'4 classification'!U103/'FX rate'!$C21,"")</f>
        <v/>
      </c>
      <c r="BB103" s="894" t="str">
        <f>IF(ISNUMBER(V103),'Cover Page'!$D$35/1000000*'4 classification'!V103/'FX rate'!$C21,"")</f>
        <v/>
      </c>
      <c r="BC103" s="666" t="str">
        <f>IF(ISNUMBER(W103),'Cover Page'!$D$35/1000000*'4 classification'!W103/'FX rate'!$C21,"")</f>
        <v/>
      </c>
      <c r="BD103" s="517"/>
      <c r="BE103" s="517"/>
      <c r="BF103" s="517"/>
      <c r="BG103" s="517"/>
      <c r="BH103" s="517"/>
      <c r="BI103" s="517"/>
      <c r="BN103" s="658">
        <v>2016</v>
      </c>
      <c r="BO103" s="696" t="str">
        <f>IF(ISNUMBER(C103),'Cover Page'!$D$35/1000000*C103/'FX rate'!$C$25,"")</f>
        <v/>
      </c>
      <c r="BP103" s="888" t="str">
        <f>IF(ISNUMBER(D103),'Cover Page'!$D$35/1000000*D103/'FX rate'!$C$25,"")</f>
        <v/>
      </c>
      <c r="BQ103" s="699" t="str">
        <f>IF(ISNUMBER(E103),'Cover Page'!$D$35/1000000*E103/'FX rate'!$C$25,"")</f>
        <v/>
      </c>
      <c r="BR103" s="889" t="str">
        <f>IF(ISNUMBER(F103),'Cover Page'!$D$35/1000000*F103/'FX rate'!$C$25,"")</f>
        <v/>
      </c>
      <c r="BS103" s="888" t="str">
        <f>IF(ISNUMBER(G103),'Cover Page'!$D$35/1000000*G103/'FX rate'!$C$25,"")</f>
        <v/>
      </c>
      <c r="BT103" s="699" t="str">
        <f>IF(ISNUMBER(H103),'Cover Page'!$D$35/1000000*H103/'FX rate'!$C$25,"")</f>
        <v/>
      </c>
      <c r="BU103" s="889" t="str">
        <f>IF(ISNUMBER(I103),'Cover Page'!$D$35/1000000*I103/'FX rate'!$C$25,"")</f>
        <v/>
      </c>
      <c r="BV103" s="888" t="str">
        <f>IF(ISNUMBER(J103),'Cover Page'!$D$35/1000000*J103/'FX rate'!$C$25,"")</f>
        <v/>
      </c>
      <c r="BW103" s="699" t="str">
        <f>IF(ISNUMBER(K103),'Cover Page'!$D$35/1000000*K103/'FX rate'!$C$25,"")</f>
        <v/>
      </c>
      <c r="BX103" s="889" t="str">
        <f>IF(ISNUMBER(L103),'Cover Page'!$D$35/1000000*L103/'FX rate'!$C$25,"")</f>
        <v/>
      </c>
      <c r="BY103" s="888" t="str">
        <f>IF(ISNUMBER(M103),'Cover Page'!$D$35/1000000*M103/'FX rate'!$C$25,"")</f>
        <v/>
      </c>
      <c r="BZ103" s="699" t="str">
        <f>IF(ISNUMBER(N103),'Cover Page'!$D$35/1000000*N103/'FX rate'!$C$25,"")</f>
        <v/>
      </c>
      <c r="CA103" s="889" t="str">
        <f>IF(ISNUMBER(O103),'Cover Page'!$D$35/1000000*O103/'FX rate'!$C$25,"")</f>
        <v/>
      </c>
      <c r="CB103" s="888" t="str">
        <f>IF(ISNUMBER(P103),'Cover Page'!$D$35/1000000*P103/'FX rate'!$C$25,"")</f>
        <v/>
      </c>
      <c r="CC103" s="699" t="str">
        <f>IF(ISNUMBER(Q103),'Cover Page'!$D$35/1000000*Q103/'FX rate'!$C$25,"")</f>
        <v/>
      </c>
      <c r="CD103" s="889" t="str">
        <f>IF(ISNUMBER(R103),'Cover Page'!$D$35/1000000*R103/'FX rate'!$C$25,"")</f>
        <v/>
      </c>
      <c r="CE103" s="888" t="str">
        <f>IF(ISNUMBER(S103),'Cover Page'!$D$35/1000000*S103/'FX rate'!$C$25,"")</f>
        <v/>
      </c>
      <c r="CF103" s="885" t="str">
        <f>IF(ISNUMBER(T103),'Cover Page'!$D$35/1000000*T103/'FX rate'!$C$25,"")</f>
        <v/>
      </c>
      <c r="CG103" s="887" t="str">
        <f>IF(ISNUMBER(U103),'Cover Page'!$D$35/1000000*U103/'FX rate'!$C$25,"")</f>
        <v/>
      </c>
      <c r="CH103" s="886" t="str">
        <f>IF(ISNUMBER(V103),'Cover Page'!$D$35/1000000*V103/'FX rate'!$C$25,"")</f>
        <v/>
      </c>
      <c r="CI103" s="697" t="str">
        <f>IF(ISNUMBER(W103),'Cover Page'!$D$35/1000000*W103/'FX rate'!$C$25,"")</f>
        <v/>
      </c>
      <c r="CJ103" s="590"/>
      <c r="CK103" s="590"/>
      <c r="CL103" s="590"/>
      <c r="CM103" s="590"/>
      <c r="CN103" s="590"/>
      <c r="CO103" s="590"/>
      <c r="CP103" s="590"/>
      <c r="CQ103" s="590"/>
      <c r="CR103" s="590"/>
      <c r="CS103" s="590"/>
    </row>
    <row r="104" spans="1:97" s="20" customFormat="1" ht="14.25" x14ac:dyDescent="0.2">
      <c r="A104" s="24"/>
      <c r="B104" s="37">
        <v>2017</v>
      </c>
      <c r="C104" s="173"/>
      <c r="D104" s="116"/>
      <c r="E104" s="115"/>
      <c r="F104" s="169"/>
      <c r="G104" s="116"/>
      <c r="H104" s="115"/>
      <c r="I104" s="169"/>
      <c r="J104" s="116"/>
      <c r="K104" s="115"/>
      <c r="L104" s="169"/>
      <c r="M104" s="116"/>
      <c r="N104" s="115"/>
      <c r="O104" s="169"/>
      <c r="P104" s="116"/>
      <c r="Q104" s="115"/>
      <c r="R104" s="169"/>
      <c r="S104" s="116"/>
      <c r="T104" s="116"/>
      <c r="U104" s="315" t="str">
        <f t="shared" si="6"/>
        <v/>
      </c>
      <c r="V104" s="317" t="str">
        <f t="shared" si="7"/>
        <v/>
      </c>
      <c r="W104" s="302" t="str">
        <f t="shared" si="8"/>
        <v/>
      </c>
      <c r="AH104" s="583">
        <v>2017</v>
      </c>
      <c r="AI104" s="665" t="str">
        <f>IF(ISNUMBER(C104),'Cover Page'!$D$35/1000000*'4 classification'!C104/'FX rate'!$C22,"")</f>
        <v/>
      </c>
      <c r="AJ104" s="896" t="str">
        <f>IF(ISNUMBER(D104),'Cover Page'!$D$35/1000000*'4 classification'!D104/'FX rate'!$C22,"")</f>
        <v/>
      </c>
      <c r="AK104" s="668" t="str">
        <f>IF(ISNUMBER(E104),'Cover Page'!$D$35/1000000*'4 classification'!E104/'FX rate'!$C22,"")</f>
        <v/>
      </c>
      <c r="AL104" s="897" t="str">
        <f>IF(ISNUMBER(F104),'Cover Page'!$D$35/1000000*'4 classification'!F104/'FX rate'!$C22,"")</f>
        <v/>
      </c>
      <c r="AM104" s="896" t="str">
        <f>IF(ISNUMBER(G104),'Cover Page'!$D$35/1000000*'4 classification'!G104/'FX rate'!$C22,"")</f>
        <v/>
      </c>
      <c r="AN104" s="668" t="str">
        <f>IF(ISNUMBER(H104),'Cover Page'!$D$35/1000000*'4 classification'!H104/'FX rate'!$C22,"")</f>
        <v/>
      </c>
      <c r="AO104" s="897" t="str">
        <f>IF(ISNUMBER(I104),'Cover Page'!$D$35/1000000*'4 classification'!I104/'FX rate'!$C22,"")</f>
        <v/>
      </c>
      <c r="AP104" s="896" t="str">
        <f>IF(ISNUMBER(J104),'Cover Page'!$D$35/1000000*'4 classification'!J104/'FX rate'!$C22,"")</f>
        <v/>
      </c>
      <c r="AQ104" s="668" t="str">
        <f>IF(ISNUMBER(K104),'Cover Page'!$D$35/1000000*'4 classification'!K104/'FX rate'!$C22,"")</f>
        <v/>
      </c>
      <c r="AR104" s="897" t="str">
        <f>IF(ISNUMBER(L104),'Cover Page'!$D$35/1000000*'4 classification'!L104/'FX rate'!$C22,"")</f>
        <v/>
      </c>
      <c r="AS104" s="896" t="str">
        <f>IF(ISNUMBER(M104),'Cover Page'!$D$35/1000000*'4 classification'!M104/'FX rate'!$C22,"")</f>
        <v/>
      </c>
      <c r="AT104" s="668" t="str">
        <f>IF(ISNUMBER(N104),'Cover Page'!$D$35/1000000*'4 classification'!N104/'FX rate'!$C22,"")</f>
        <v/>
      </c>
      <c r="AU104" s="897" t="str">
        <f>IF(ISNUMBER(O104),'Cover Page'!$D$35/1000000*'4 classification'!O104/'FX rate'!$C22,"")</f>
        <v/>
      </c>
      <c r="AV104" s="896" t="str">
        <f>IF(ISNUMBER(P104),'Cover Page'!$D$35/1000000*'4 classification'!P104/'FX rate'!$C22,"")</f>
        <v/>
      </c>
      <c r="AW104" s="668" t="str">
        <f>IF(ISNUMBER(Q104),'Cover Page'!$D$35/1000000*'4 classification'!Q104/'FX rate'!$C22,"")</f>
        <v/>
      </c>
      <c r="AX104" s="897" t="str">
        <f>IF(ISNUMBER(R104),'Cover Page'!$D$35/1000000*'4 classification'!R104/'FX rate'!$C22,"")</f>
        <v/>
      </c>
      <c r="AY104" s="896" t="str">
        <f>IF(ISNUMBER(S104),'Cover Page'!$D$35/1000000*'4 classification'!S104/'FX rate'!$C22,"")</f>
        <v/>
      </c>
      <c r="AZ104" s="903" t="str">
        <f>IF(ISNUMBER(T104),'Cover Page'!$D$35/1000000*'4 classification'!T104/'FX rate'!$C22,"")</f>
        <v/>
      </c>
      <c r="BA104" s="895" t="str">
        <f>IF(ISNUMBER(U104),'Cover Page'!$D$35/1000000*'4 classification'!U104/'FX rate'!$C22,"")</f>
        <v/>
      </c>
      <c r="BB104" s="894" t="str">
        <f>IF(ISNUMBER(V104),'Cover Page'!$D$35/1000000*'4 classification'!V104/'FX rate'!$C22,"")</f>
        <v/>
      </c>
      <c r="BC104" s="666" t="str">
        <f>IF(ISNUMBER(W104),'Cover Page'!$D$35/1000000*'4 classification'!W104/'FX rate'!$C22,"")</f>
        <v/>
      </c>
      <c r="BD104" s="517"/>
      <c r="BE104" s="517"/>
      <c r="BF104" s="517"/>
      <c r="BG104" s="517"/>
      <c r="BH104" s="517"/>
      <c r="BI104" s="517"/>
      <c r="BN104" s="655">
        <v>2017</v>
      </c>
      <c r="BO104" s="696" t="str">
        <f>IF(ISNUMBER(C104),'Cover Page'!$D$35/1000000*C104/'FX rate'!$C$25,"")</f>
        <v/>
      </c>
      <c r="BP104" s="888" t="str">
        <f>IF(ISNUMBER(D104),'Cover Page'!$D$35/1000000*D104/'FX rate'!$C$25,"")</f>
        <v/>
      </c>
      <c r="BQ104" s="699" t="str">
        <f>IF(ISNUMBER(E104),'Cover Page'!$D$35/1000000*E104/'FX rate'!$C$25,"")</f>
        <v/>
      </c>
      <c r="BR104" s="889" t="str">
        <f>IF(ISNUMBER(F104),'Cover Page'!$D$35/1000000*F104/'FX rate'!$C$25,"")</f>
        <v/>
      </c>
      <c r="BS104" s="888" t="str">
        <f>IF(ISNUMBER(G104),'Cover Page'!$D$35/1000000*G104/'FX rate'!$C$25,"")</f>
        <v/>
      </c>
      <c r="BT104" s="699" t="str">
        <f>IF(ISNUMBER(H104),'Cover Page'!$D$35/1000000*H104/'FX rate'!$C$25,"")</f>
        <v/>
      </c>
      <c r="BU104" s="889" t="str">
        <f>IF(ISNUMBER(I104),'Cover Page'!$D$35/1000000*I104/'FX rate'!$C$25,"")</f>
        <v/>
      </c>
      <c r="BV104" s="888" t="str">
        <f>IF(ISNUMBER(J104),'Cover Page'!$D$35/1000000*J104/'FX rate'!$C$25,"")</f>
        <v/>
      </c>
      <c r="BW104" s="699" t="str">
        <f>IF(ISNUMBER(K104),'Cover Page'!$D$35/1000000*K104/'FX rate'!$C$25,"")</f>
        <v/>
      </c>
      <c r="BX104" s="889" t="str">
        <f>IF(ISNUMBER(L104),'Cover Page'!$D$35/1000000*L104/'FX rate'!$C$25,"")</f>
        <v/>
      </c>
      <c r="BY104" s="888" t="str">
        <f>IF(ISNUMBER(M104),'Cover Page'!$D$35/1000000*M104/'FX rate'!$C$25,"")</f>
        <v/>
      </c>
      <c r="BZ104" s="699" t="str">
        <f>IF(ISNUMBER(N104),'Cover Page'!$D$35/1000000*N104/'FX rate'!$C$25,"")</f>
        <v/>
      </c>
      <c r="CA104" s="889" t="str">
        <f>IF(ISNUMBER(O104),'Cover Page'!$D$35/1000000*O104/'FX rate'!$C$25,"")</f>
        <v/>
      </c>
      <c r="CB104" s="888" t="str">
        <f>IF(ISNUMBER(P104),'Cover Page'!$D$35/1000000*P104/'FX rate'!$C$25,"")</f>
        <v/>
      </c>
      <c r="CC104" s="699" t="str">
        <f>IF(ISNUMBER(Q104),'Cover Page'!$D$35/1000000*Q104/'FX rate'!$C$25,"")</f>
        <v/>
      </c>
      <c r="CD104" s="889" t="str">
        <f>IF(ISNUMBER(R104),'Cover Page'!$D$35/1000000*R104/'FX rate'!$C$25,"")</f>
        <v/>
      </c>
      <c r="CE104" s="888" t="str">
        <f>IF(ISNUMBER(S104),'Cover Page'!$D$35/1000000*S104/'FX rate'!$C$25,"")</f>
        <v/>
      </c>
      <c r="CF104" s="885" t="str">
        <f>IF(ISNUMBER(T104),'Cover Page'!$D$35/1000000*T104/'FX rate'!$C$25,"")</f>
        <v/>
      </c>
      <c r="CG104" s="887" t="str">
        <f>IF(ISNUMBER(U104),'Cover Page'!$D$35/1000000*U104/'FX rate'!$C$25,"")</f>
        <v/>
      </c>
      <c r="CH104" s="886" t="str">
        <f>IF(ISNUMBER(V104),'Cover Page'!$D$35/1000000*V104/'FX rate'!$C$25,"")</f>
        <v/>
      </c>
      <c r="CI104" s="697" t="str">
        <f>IF(ISNUMBER(W104),'Cover Page'!$D$35/1000000*W104/'FX rate'!$C$25,"")</f>
        <v/>
      </c>
      <c r="CJ104" s="590"/>
      <c r="CK104" s="590"/>
      <c r="CL104" s="590"/>
      <c r="CM104" s="590"/>
      <c r="CN104" s="590"/>
      <c r="CO104" s="590"/>
      <c r="CP104" s="590"/>
      <c r="CQ104" s="590"/>
      <c r="CR104" s="590"/>
      <c r="CS104" s="590"/>
    </row>
    <row r="105" spans="1:97" s="20" customFormat="1" ht="14.25" x14ac:dyDescent="0.2">
      <c r="A105" s="24"/>
      <c r="B105" s="76">
        <v>2018</v>
      </c>
      <c r="C105" s="173"/>
      <c r="D105" s="116"/>
      <c r="E105" s="115"/>
      <c r="F105" s="169"/>
      <c r="G105" s="116"/>
      <c r="H105" s="115"/>
      <c r="I105" s="169"/>
      <c r="J105" s="116"/>
      <c r="K105" s="115"/>
      <c r="L105" s="169"/>
      <c r="M105" s="116"/>
      <c r="N105" s="115"/>
      <c r="O105" s="169"/>
      <c r="P105" s="116"/>
      <c r="Q105" s="115"/>
      <c r="R105" s="169"/>
      <c r="S105" s="116"/>
      <c r="T105" s="116"/>
      <c r="U105" s="315" t="str">
        <f t="shared" si="6"/>
        <v/>
      </c>
      <c r="V105" s="317" t="str">
        <f t="shared" si="7"/>
        <v/>
      </c>
      <c r="W105" s="302" t="str">
        <f t="shared" si="8"/>
        <v/>
      </c>
      <c r="AH105" s="586">
        <v>2018</v>
      </c>
      <c r="AI105" s="665" t="str">
        <f>IF(ISNUMBER(C105),'Cover Page'!$D$35/1000000*'4 classification'!C105/'FX rate'!$C23,"")</f>
        <v/>
      </c>
      <c r="AJ105" s="896" t="str">
        <f>IF(ISNUMBER(D105),'Cover Page'!$D$35/1000000*'4 classification'!D105/'FX rate'!$C23,"")</f>
        <v/>
      </c>
      <c r="AK105" s="668" t="str">
        <f>IF(ISNUMBER(E105),'Cover Page'!$D$35/1000000*'4 classification'!E105/'FX rate'!$C23,"")</f>
        <v/>
      </c>
      <c r="AL105" s="897" t="str">
        <f>IF(ISNUMBER(F105),'Cover Page'!$D$35/1000000*'4 classification'!F105/'FX rate'!$C23,"")</f>
        <v/>
      </c>
      <c r="AM105" s="896" t="str">
        <f>IF(ISNUMBER(G105),'Cover Page'!$D$35/1000000*'4 classification'!G105/'FX rate'!$C23,"")</f>
        <v/>
      </c>
      <c r="AN105" s="668" t="str">
        <f>IF(ISNUMBER(H105),'Cover Page'!$D$35/1000000*'4 classification'!H105/'FX rate'!$C23,"")</f>
        <v/>
      </c>
      <c r="AO105" s="897" t="str">
        <f>IF(ISNUMBER(I105),'Cover Page'!$D$35/1000000*'4 classification'!I105/'FX rate'!$C23,"")</f>
        <v/>
      </c>
      <c r="AP105" s="896" t="str">
        <f>IF(ISNUMBER(J105),'Cover Page'!$D$35/1000000*'4 classification'!J105/'FX rate'!$C23,"")</f>
        <v/>
      </c>
      <c r="AQ105" s="668" t="str">
        <f>IF(ISNUMBER(K105),'Cover Page'!$D$35/1000000*'4 classification'!K105/'FX rate'!$C23,"")</f>
        <v/>
      </c>
      <c r="AR105" s="897" t="str">
        <f>IF(ISNUMBER(L105),'Cover Page'!$D$35/1000000*'4 classification'!L105/'FX rate'!$C23,"")</f>
        <v/>
      </c>
      <c r="AS105" s="896" t="str">
        <f>IF(ISNUMBER(M105),'Cover Page'!$D$35/1000000*'4 classification'!M105/'FX rate'!$C23,"")</f>
        <v/>
      </c>
      <c r="AT105" s="668" t="str">
        <f>IF(ISNUMBER(N105),'Cover Page'!$D$35/1000000*'4 classification'!N105/'FX rate'!$C23,"")</f>
        <v/>
      </c>
      <c r="AU105" s="897" t="str">
        <f>IF(ISNUMBER(O105),'Cover Page'!$D$35/1000000*'4 classification'!O105/'FX rate'!$C23,"")</f>
        <v/>
      </c>
      <c r="AV105" s="896" t="str">
        <f>IF(ISNUMBER(P105),'Cover Page'!$D$35/1000000*'4 classification'!P105/'FX rate'!$C23,"")</f>
        <v/>
      </c>
      <c r="AW105" s="668" t="str">
        <f>IF(ISNUMBER(Q105),'Cover Page'!$D$35/1000000*'4 classification'!Q105/'FX rate'!$C23,"")</f>
        <v/>
      </c>
      <c r="AX105" s="897" t="str">
        <f>IF(ISNUMBER(R105),'Cover Page'!$D$35/1000000*'4 classification'!R105/'FX rate'!$C23,"")</f>
        <v/>
      </c>
      <c r="AY105" s="896" t="str">
        <f>IF(ISNUMBER(S105),'Cover Page'!$D$35/1000000*'4 classification'!S105/'FX rate'!$C23,"")</f>
        <v/>
      </c>
      <c r="AZ105" s="903" t="str">
        <f>IF(ISNUMBER(T105),'Cover Page'!$D$35/1000000*'4 classification'!T105/'FX rate'!$C23,"")</f>
        <v/>
      </c>
      <c r="BA105" s="895" t="str">
        <f>IF(ISNUMBER(U105),'Cover Page'!$D$35/1000000*'4 classification'!U105/'FX rate'!$C23,"")</f>
        <v/>
      </c>
      <c r="BB105" s="894" t="str">
        <f>IF(ISNUMBER(V105),'Cover Page'!$D$35/1000000*'4 classification'!V105/'FX rate'!$C23,"")</f>
        <v/>
      </c>
      <c r="BC105" s="666" t="str">
        <f>IF(ISNUMBER(W105),'Cover Page'!$D$35/1000000*'4 classification'!W105/'FX rate'!$C23,"")</f>
        <v/>
      </c>
      <c r="BD105" s="517"/>
      <c r="BE105" s="517"/>
      <c r="BF105" s="517"/>
      <c r="BG105" s="517"/>
      <c r="BH105" s="517"/>
      <c r="BI105" s="517"/>
      <c r="BN105" s="658">
        <v>2018</v>
      </c>
      <c r="BO105" s="696" t="str">
        <f>IF(ISNUMBER(C105),'Cover Page'!$D$35/1000000*C105/'FX rate'!$C$25,"")</f>
        <v/>
      </c>
      <c r="BP105" s="888" t="str">
        <f>IF(ISNUMBER(D105),'Cover Page'!$D$35/1000000*D105/'FX rate'!$C$25,"")</f>
        <v/>
      </c>
      <c r="BQ105" s="699" t="str">
        <f>IF(ISNUMBER(E105),'Cover Page'!$D$35/1000000*E105/'FX rate'!$C$25,"")</f>
        <v/>
      </c>
      <c r="BR105" s="889" t="str">
        <f>IF(ISNUMBER(F105),'Cover Page'!$D$35/1000000*F105/'FX rate'!$C$25,"")</f>
        <v/>
      </c>
      <c r="BS105" s="888" t="str">
        <f>IF(ISNUMBER(G105),'Cover Page'!$D$35/1000000*G105/'FX rate'!$C$25,"")</f>
        <v/>
      </c>
      <c r="BT105" s="699" t="str">
        <f>IF(ISNUMBER(H105),'Cover Page'!$D$35/1000000*H105/'FX rate'!$C$25,"")</f>
        <v/>
      </c>
      <c r="BU105" s="889" t="str">
        <f>IF(ISNUMBER(I105),'Cover Page'!$D$35/1000000*I105/'FX rate'!$C$25,"")</f>
        <v/>
      </c>
      <c r="BV105" s="888" t="str">
        <f>IF(ISNUMBER(J105),'Cover Page'!$D$35/1000000*J105/'FX rate'!$C$25,"")</f>
        <v/>
      </c>
      <c r="BW105" s="699" t="str">
        <f>IF(ISNUMBER(K105),'Cover Page'!$D$35/1000000*K105/'FX rate'!$C$25,"")</f>
        <v/>
      </c>
      <c r="BX105" s="889" t="str">
        <f>IF(ISNUMBER(L105),'Cover Page'!$D$35/1000000*L105/'FX rate'!$C$25,"")</f>
        <v/>
      </c>
      <c r="BY105" s="888" t="str">
        <f>IF(ISNUMBER(M105),'Cover Page'!$D$35/1000000*M105/'FX rate'!$C$25,"")</f>
        <v/>
      </c>
      <c r="BZ105" s="699" t="str">
        <f>IF(ISNUMBER(N105),'Cover Page'!$D$35/1000000*N105/'FX rate'!$C$25,"")</f>
        <v/>
      </c>
      <c r="CA105" s="889" t="str">
        <f>IF(ISNUMBER(O105),'Cover Page'!$D$35/1000000*O105/'FX rate'!$C$25,"")</f>
        <v/>
      </c>
      <c r="CB105" s="888" t="str">
        <f>IF(ISNUMBER(P105),'Cover Page'!$D$35/1000000*P105/'FX rate'!$C$25,"")</f>
        <v/>
      </c>
      <c r="CC105" s="699" t="str">
        <f>IF(ISNUMBER(Q105),'Cover Page'!$D$35/1000000*Q105/'FX rate'!$C$25,"")</f>
        <v/>
      </c>
      <c r="CD105" s="889" t="str">
        <f>IF(ISNUMBER(R105),'Cover Page'!$D$35/1000000*R105/'FX rate'!$C$25,"")</f>
        <v/>
      </c>
      <c r="CE105" s="888" t="str">
        <f>IF(ISNUMBER(S105),'Cover Page'!$D$35/1000000*S105/'FX rate'!$C$25,"")</f>
        <v/>
      </c>
      <c r="CF105" s="885" t="str">
        <f>IF(ISNUMBER(T105),'Cover Page'!$D$35/1000000*T105/'FX rate'!$C$25,"")</f>
        <v/>
      </c>
      <c r="CG105" s="887" t="str">
        <f>IF(ISNUMBER(U105),'Cover Page'!$D$35/1000000*U105/'FX rate'!$C$25,"")</f>
        <v/>
      </c>
      <c r="CH105" s="886" t="str">
        <f>IF(ISNUMBER(V105),'Cover Page'!$D$35/1000000*V105/'FX rate'!$C$25,"")</f>
        <v/>
      </c>
      <c r="CI105" s="697" t="str">
        <f>IF(ISNUMBER(W105),'Cover Page'!$D$35/1000000*W105/'FX rate'!$C$25,"")</f>
        <v/>
      </c>
      <c r="CJ105" s="590"/>
      <c r="CK105" s="590"/>
      <c r="CL105" s="590"/>
      <c r="CM105" s="590"/>
      <c r="CN105" s="590"/>
      <c r="CO105" s="590"/>
      <c r="CP105" s="590"/>
      <c r="CQ105" s="590"/>
      <c r="CR105" s="590"/>
      <c r="CS105" s="590"/>
    </row>
    <row r="106" spans="1:97" s="20" customFormat="1" ht="14.25" x14ac:dyDescent="0.2">
      <c r="A106" s="24"/>
      <c r="B106" s="76">
        <v>2019</v>
      </c>
      <c r="C106" s="173"/>
      <c r="D106" s="116"/>
      <c r="E106" s="115"/>
      <c r="F106" s="169"/>
      <c r="G106" s="116"/>
      <c r="H106" s="115"/>
      <c r="I106" s="169"/>
      <c r="J106" s="116"/>
      <c r="K106" s="115"/>
      <c r="L106" s="169"/>
      <c r="M106" s="116"/>
      <c r="N106" s="115"/>
      <c r="O106" s="169"/>
      <c r="P106" s="116"/>
      <c r="Q106" s="115"/>
      <c r="R106" s="169"/>
      <c r="S106" s="116"/>
      <c r="T106" s="116"/>
      <c r="U106" s="315" t="str">
        <f t="shared" si="6"/>
        <v/>
      </c>
      <c r="V106" s="317" t="str">
        <f t="shared" si="7"/>
        <v/>
      </c>
      <c r="W106" s="302" t="str">
        <f t="shared" si="8"/>
        <v/>
      </c>
      <c r="AH106" s="586">
        <v>2019</v>
      </c>
      <c r="AI106" s="665" t="str">
        <f>IF(ISNUMBER(C106),'Cover Page'!$D$35/1000000*'4 classification'!C106/'FX rate'!$C24,"")</f>
        <v/>
      </c>
      <c r="AJ106" s="896" t="str">
        <f>IF(ISNUMBER(D106),'Cover Page'!$D$35/1000000*'4 classification'!D106/'FX rate'!$C24,"")</f>
        <v/>
      </c>
      <c r="AK106" s="668" t="str">
        <f>IF(ISNUMBER(E106),'Cover Page'!$D$35/1000000*'4 classification'!E106/'FX rate'!$C24,"")</f>
        <v/>
      </c>
      <c r="AL106" s="897" t="str">
        <f>IF(ISNUMBER(F106),'Cover Page'!$D$35/1000000*'4 classification'!F106/'FX rate'!$C24,"")</f>
        <v/>
      </c>
      <c r="AM106" s="896" t="str">
        <f>IF(ISNUMBER(G106),'Cover Page'!$D$35/1000000*'4 classification'!G106/'FX rate'!$C24,"")</f>
        <v/>
      </c>
      <c r="AN106" s="668" t="str">
        <f>IF(ISNUMBER(H106),'Cover Page'!$D$35/1000000*'4 classification'!H106/'FX rate'!$C24,"")</f>
        <v/>
      </c>
      <c r="AO106" s="897" t="str">
        <f>IF(ISNUMBER(I106),'Cover Page'!$D$35/1000000*'4 classification'!I106/'FX rate'!$C24,"")</f>
        <v/>
      </c>
      <c r="AP106" s="896" t="str">
        <f>IF(ISNUMBER(J106),'Cover Page'!$D$35/1000000*'4 classification'!J106/'FX rate'!$C24,"")</f>
        <v/>
      </c>
      <c r="AQ106" s="668" t="str">
        <f>IF(ISNUMBER(K106),'Cover Page'!$D$35/1000000*'4 classification'!K106/'FX rate'!$C24,"")</f>
        <v/>
      </c>
      <c r="AR106" s="897" t="str">
        <f>IF(ISNUMBER(L106),'Cover Page'!$D$35/1000000*'4 classification'!L106/'FX rate'!$C24,"")</f>
        <v/>
      </c>
      <c r="AS106" s="896" t="str">
        <f>IF(ISNUMBER(M106),'Cover Page'!$D$35/1000000*'4 classification'!M106/'FX rate'!$C24,"")</f>
        <v/>
      </c>
      <c r="AT106" s="668" t="str">
        <f>IF(ISNUMBER(N106),'Cover Page'!$D$35/1000000*'4 classification'!N106/'FX rate'!$C24,"")</f>
        <v/>
      </c>
      <c r="AU106" s="897" t="str">
        <f>IF(ISNUMBER(O106),'Cover Page'!$D$35/1000000*'4 classification'!O106/'FX rate'!$C24,"")</f>
        <v/>
      </c>
      <c r="AV106" s="896" t="str">
        <f>IF(ISNUMBER(P106),'Cover Page'!$D$35/1000000*'4 classification'!P106/'FX rate'!$C24,"")</f>
        <v/>
      </c>
      <c r="AW106" s="668" t="str">
        <f>IF(ISNUMBER(Q106),'Cover Page'!$D$35/1000000*'4 classification'!Q106/'FX rate'!$C24,"")</f>
        <v/>
      </c>
      <c r="AX106" s="897" t="str">
        <f>IF(ISNUMBER(R106),'Cover Page'!$D$35/1000000*'4 classification'!R106/'FX rate'!$C24,"")</f>
        <v/>
      </c>
      <c r="AY106" s="896" t="str">
        <f>IF(ISNUMBER(S106),'Cover Page'!$D$35/1000000*'4 classification'!S106/'FX rate'!$C24,"")</f>
        <v/>
      </c>
      <c r="AZ106" s="903" t="str">
        <f>IF(ISNUMBER(T106),'Cover Page'!$D$35/1000000*'4 classification'!T106/'FX rate'!$C24,"")</f>
        <v/>
      </c>
      <c r="BA106" s="895" t="str">
        <f>IF(ISNUMBER(U106),'Cover Page'!$D$35/1000000*'4 classification'!U106/'FX rate'!$C24,"")</f>
        <v/>
      </c>
      <c r="BB106" s="894" t="str">
        <f>IF(ISNUMBER(V106),'Cover Page'!$D$35/1000000*'4 classification'!V106/'FX rate'!$C24,"")</f>
        <v/>
      </c>
      <c r="BC106" s="666" t="str">
        <f>IF(ISNUMBER(W106),'Cover Page'!$D$35/1000000*'4 classification'!W106/'FX rate'!$C24,"")</f>
        <v/>
      </c>
      <c r="BD106" s="517"/>
      <c r="BE106" s="517"/>
      <c r="BF106" s="517"/>
      <c r="BG106" s="517"/>
      <c r="BH106" s="517"/>
      <c r="BI106" s="517"/>
      <c r="BJ106" s="1768"/>
      <c r="BK106" s="1768"/>
      <c r="BL106" s="1768"/>
      <c r="BM106" s="1768"/>
      <c r="BN106" s="658">
        <v>2019</v>
      </c>
      <c r="BO106" s="696" t="str">
        <f>IF(ISNUMBER(C106),'Cover Page'!$D$35/1000000*C106/'FX rate'!$C$25,"")</f>
        <v/>
      </c>
      <c r="BP106" s="888" t="str">
        <f>IF(ISNUMBER(D106),'Cover Page'!$D$35/1000000*D106/'FX rate'!$C$25,"")</f>
        <v/>
      </c>
      <c r="BQ106" s="699" t="str">
        <f>IF(ISNUMBER(E106),'Cover Page'!$D$35/1000000*E106/'FX rate'!$C$25,"")</f>
        <v/>
      </c>
      <c r="BR106" s="889" t="str">
        <f>IF(ISNUMBER(F106),'Cover Page'!$D$35/1000000*F106/'FX rate'!$C$25,"")</f>
        <v/>
      </c>
      <c r="BS106" s="888" t="str">
        <f>IF(ISNUMBER(G106),'Cover Page'!$D$35/1000000*G106/'FX rate'!$C$25,"")</f>
        <v/>
      </c>
      <c r="BT106" s="699" t="str">
        <f>IF(ISNUMBER(H106),'Cover Page'!$D$35/1000000*H106/'FX rate'!$C$25,"")</f>
        <v/>
      </c>
      <c r="BU106" s="889" t="str">
        <f>IF(ISNUMBER(I106),'Cover Page'!$D$35/1000000*I106/'FX rate'!$C$25,"")</f>
        <v/>
      </c>
      <c r="BV106" s="888" t="str">
        <f>IF(ISNUMBER(J106),'Cover Page'!$D$35/1000000*J106/'FX rate'!$C$25,"")</f>
        <v/>
      </c>
      <c r="BW106" s="699" t="str">
        <f>IF(ISNUMBER(K106),'Cover Page'!$D$35/1000000*K106/'FX rate'!$C$25,"")</f>
        <v/>
      </c>
      <c r="BX106" s="889" t="str">
        <f>IF(ISNUMBER(L106),'Cover Page'!$D$35/1000000*L106/'FX rate'!$C$25,"")</f>
        <v/>
      </c>
      <c r="BY106" s="888" t="str">
        <f>IF(ISNUMBER(M106),'Cover Page'!$D$35/1000000*M106/'FX rate'!$C$25,"")</f>
        <v/>
      </c>
      <c r="BZ106" s="699" t="str">
        <f>IF(ISNUMBER(N106),'Cover Page'!$D$35/1000000*N106/'FX rate'!$C$25,"")</f>
        <v/>
      </c>
      <c r="CA106" s="889" t="str">
        <f>IF(ISNUMBER(O106),'Cover Page'!$D$35/1000000*O106/'FX rate'!$C$25,"")</f>
        <v/>
      </c>
      <c r="CB106" s="888" t="str">
        <f>IF(ISNUMBER(P106),'Cover Page'!$D$35/1000000*P106/'FX rate'!$C$25,"")</f>
        <v/>
      </c>
      <c r="CC106" s="699" t="str">
        <f>IF(ISNUMBER(Q106),'Cover Page'!$D$35/1000000*Q106/'FX rate'!$C$25,"")</f>
        <v/>
      </c>
      <c r="CD106" s="889" t="str">
        <f>IF(ISNUMBER(R106),'Cover Page'!$D$35/1000000*R106/'FX rate'!$C$25,"")</f>
        <v/>
      </c>
      <c r="CE106" s="888" t="str">
        <f>IF(ISNUMBER(S106),'Cover Page'!$D$35/1000000*S106/'FX rate'!$C$25,"")</f>
        <v/>
      </c>
      <c r="CF106" s="885" t="str">
        <f>IF(ISNUMBER(T106),'Cover Page'!$D$35/1000000*T106/'FX rate'!$C$25,"")</f>
        <v/>
      </c>
      <c r="CG106" s="887" t="str">
        <f>IF(ISNUMBER(U106),'Cover Page'!$D$35/1000000*U106/'FX rate'!$C$25,"")</f>
        <v/>
      </c>
      <c r="CH106" s="886" t="str">
        <f>IF(ISNUMBER(V106),'Cover Page'!$D$35/1000000*V106/'FX rate'!$C$25,"")</f>
        <v/>
      </c>
      <c r="CI106" s="697" t="str">
        <f>IF(ISNUMBER(W106),'Cover Page'!$D$35/1000000*W106/'FX rate'!$C$25,"")</f>
        <v/>
      </c>
      <c r="CJ106" s="590"/>
      <c r="CK106" s="590"/>
      <c r="CL106" s="590"/>
      <c r="CM106" s="590"/>
      <c r="CN106" s="590"/>
      <c r="CO106" s="590"/>
      <c r="CP106" s="590"/>
      <c r="CQ106" s="590"/>
      <c r="CR106" s="590"/>
      <c r="CS106" s="590"/>
    </row>
    <row r="107" spans="1:97" s="1768" customFormat="1" ht="14.25" x14ac:dyDescent="0.2">
      <c r="A107" s="24"/>
      <c r="B107" s="146">
        <v>2020</v>
      </c>
      <c r="C107" s="466"/>
      <c r="D107" s="467"/>
      <c r="E107" s="389"/>
      <c r="F107" s="468"/>
      <c r="G107" s="467"/>
      <c r="H107" s="389"/>
      <c r="I107" s="468"/>
      <c r="J107" s="467"/>
      <c r="K107" s="389"/>
      <c r="L107" s="468"/>
      <c r="M107" s="467"/>
      <c r="N107" s="389"/>
      <c r="O107" s="468"/>
      <c r="P107" s="467"/>
      <c r="Q107" s="389"/>
      <c r="R107" s="468"/>
      <c r="S107" s="467"/>
      <c r="T107" s="467"/>
      <c r="U107" s="1893" t="str">
        <f t="shared" si="6"/>
        <v/>
      </c>
      <c r="V107" s="2197" t="str">
        <f t="shared" si="7"/>
        <v/>
      </c>
      <c r="W107" s="1894" t="str">
        <f t="shared" si="8"/>
        <v/>
      </c>
      <c r="AH107" s="2203">
        <v>2020</v>
      </c>
      <c r="AI107" s="2204" t="str">
        <f>IF(ISNUMBER(C107),'Cover Page'!$D$35/1000000*'4 classification'!C107/'FX rate'!$C25,"")</f>
        <v/>
      </c>
      <c r="AJ107" s="2205" t="str">
        <f>IF(ISNUMBER(D107),'Cover Page'!$D$35/1000000*'4 classification'!D107/'FX rate'!$C25,"")</f>
        <v/>
      </c>
      <c r="AK107" s="2190" t="str">
        <f>IF(ISNUMBER(E107),'Cover Page'!$D$35/1000000*'4 classification'!E107/'FX rate'!$C25,"")</f>
        <v/>
      </c>
      <c r="AL107" s="2191" t="str">
        <f>IF(ISNUMBER(F107),'Cover Page'!$D$35/1000000*'4 classification'!F107/'FX rate'!$C25,"")</f>
        <v/>
      </c>
      <c r="AM107" s="2205" t="str">
        <f>IF(ISNUMBER(G107),'Cover Page'!$D$35/1000000*'4 classification'!G107/'FX rate'!$C25,"")</f>
        <v/>
      </c>
      <c r="AN107" s="2190" t="str">
        <f>IF(ISNUMBER(H107),'Cover Page'!$D$35/1000000*'4 classification'!H107/'FX rate'!$C25,"")</f>
        <v/>
      </c>
      <c r="AO107" s="2191" t="str">
        <f>IF(ISNUMBER(I107),'Cover Page'!$D$35/1000000*'4 classification'!I107/'FX rate'!$C25,"")</f>
        <v/>
      </c>
      <c r="AP107" s="2205" t="str">
        <f>IF(ISNUMBER(J107),'Cover Page'!$D$35/1000000*'4 classification'!J107/'FX rate'!$C25,"")</f>
        <v/>
      </c>
      <c r="AQ107" s="2190" t="str">
        <f>IF(ISNUMBER(K107),'Cover Page'!$D$35/1000000*'4 classification'!K107/'FX rate'!$C25,"")</f>
        <v/>
      </c>
      <c r="AR107" s="2191" t="str">
        <f>IF(ISNUMBER(L107),'Cover Page'!$D$35/1000000*'4 classification'!L107/'FX rate'!$C25,"")</f>
        <v/>
      </c>
      <c r="AS107" s="2205" t="str">
        <f>IF(ISNUMBER(M107),'Cover Page'!$D$35/1000000*'4 classification'!M107/'FX rate'!$C25,"")</f>
        <v/>
      </c>
      <c r="AT107" s="2190" t="str">
        <f>IF(ISNUMBER(N107),'Cover Page'!$D$35/1000000*'4 classification'!N107/'FX rate'!$C25,"")</f>
        <v/>
      </c>
      <c r="AU107" s="2191" t="str">
        <f>IF(ISNUMBER(O107),'Cover Page'!$D$35/1000000*'4 classification'!O107/'FX rate'!$C25,"")</f>
        <v/>
      </c>
      <c r="AV107" s="2205" t="str">
        <f>IF(ISNUMBER(P107),'Cover Page'!$D$35/1000000*'4 classification'!P107/'FX rate'!$C25,"")</f>
        <v/>
      </c>
      <c r="AW107" s="2190" t="str">
        <f>IF(ISNUMBER(Q107),'Cover Page'!$D$35/1000000*'4 classification'!Q107/'FX rate'!$C25,"")</f>
        <v/>
      </c>
      <c r="AX107" s="2191" t="str">
        <f>IF(ISNUMBER(R107),'Cover Page'!$D$35/1000000*'4 classification'!R107/'FX rate'!$C25,"")</f>
        <v/>
      </c>
      <c r="AY107" s="2205" t="str">
        <f>IF(ISNUMBER(S107),'Cover Page'!$D$35/1000000*'4 classification'!S107/'FX rate'!$C25,"")</f>
        <v/>
      </c>
      <c r="AZ107" s="2206" t="str">
        <f>IF(ISNUMBER(T107),'Cover Page'!$D$35/1000000*'4 classification'!T107/'FX rate'!$C25,"")</f>
        <v/>
      </c>
      <c r="BA107" s="2191" t="str">
        <f>IF(ISNUMBER(U107),'Cover Page'!$D$35/1000000*'4 classification'!U107/'FX rate'!$C25,"")</f>
        <v/>
      </c>
      <c r="BB107" s="2205" t="str">
        <f>IF(ISNUMBER(V107),'Cover Page'!$D$35/1000000*'4 classification'!V107/'FX rate'!$C25,"")</f>
        <v/>
      </c>
      <c r="BC107" s="2190" t="str">
        <f>IF(ISNUMBER(W107),'Cover Page'!$D$35/1000000*'4 classification'!W107/'FX rate'!$C25,"")</f>
        <v/>
      </c>
      <c r="BD107" s="517"/>
      <c r="BE107" s="517"/>
      <c r="BF107" s="517"/>
      <c r="BG107" s="517"/>
      <c r="BH107" s="517"/>
      <c r="BI107" s="517"/>
      <c r="BN107" s="2199">
        <v>2020</v>
      </c>
      <c r="BO107" s="2200" t="str">
        <f>IF(ISNUMBER(C107),'Cover Page'!$D$35/1000000*C107/'FX rate'!$C$25,"")</f>
        <v/>
      </c>
      <c r="BP107" s="2201" t="str">
        <f>IF(ISNUMBER(D107),'Cover Page'!$D$35/1000000*D107/'FX rate'!$C$25,"")</f>
        <v/>
      </c>
      <c r="BQ107" s="2194" t="str">
        <f>IF(ISNUMBER(E107),'Cover Page'!$D$35/1000000*E107/'FX rate'!$C$25,"")</f>
        <v/>
      </c>
      <c r="BR107" s="2202" t="str">
        <f>IF(ISNUMBER(F107),'Cover Page'!$D$35/1000000*F107/'FX rate'!$C$25,"")</f>
        <v/>
      </c>
      <c r="BS107" s="2201" t="str">
        <f>IF(ISNUMBER(G107),'Cover Page'!$D$35/1000000*G107/'FX rate'!$C$25,"")</f>
        <v/>
      </c>
      <c r="BT107" s="2194" t="str">
        <f>IF(ISNUMBER(H107),'Cover Page'!$D$35/1000000*H107/'FX rate'!$C$25,"")</f>
        <v/>
      </c>
      <c r="BU107" s="2202" t="str">
        <f>IF(ISNUMBER(I107),'Cover Page'!$D$35/1000000*I107/'FX rate'!$C$25,"")</f>
        <v/>
      </c>
      <c r="BV107" s="2201" t="str">
        <f>IF(ISNUMBER(J107),'Cover Page'!$D$35/1000000*J107/'FX rate'!$C$25,"")</f>
        <v/>
      </c>
      <c r="BW107" s="2194" t="str">
        <f>IF(ISNUMBER(K107),'Cover Page'!$D$35/1000000*K107/'FX rate'!$C$25,"")</f>
        <v/>
      </c>
      <c r="BX107" s="2202" t="str">
        <f>IF(ISNUMBER(L107),'Cover Page'!$D$35/1000000*L107/'FX rate'!$C$25,"")</f>
        <v/>
      </c>
      <c r="BY107" s="2201" t="str">
        <f>IF(ISNUMBER(M107),'Cover Page'!$D$35/1000000*M107/'FX rate'!$C$25,"")</f>
        <v/>
      </c>
      <c r="BZ107" s="2194" t="str">
        <f>IF(ISNUMBER(N107),'Cover Page'!$D$35/1000000*N107/'FX rate'!$C$25,"")</f>
        <v/>
      </c>
      <c r="CA107" s="2202" t="str">
        <f>IF(ISNUMBER(O107),'Cover Page'!$D$35/1000000*O107/'FX rate'!$C$25,"")</f>
        <v/>
      </c>
      <c r="CB107" s="2201" t="str">
        <f>IF(ISNUMBER(P107),'Cover Page'!$D$35/1000000*P107/'FX rate'!$C$25,"")</f>
        <v/>
      </c>
      <c r="CC107" s="2194" t="str">
        <f>IF(ISNUMBER(Q107),'Cover Page'!$D$35/1000000*Q107/'FX rate'!$C$25,"")</f>
        <v/>
      </c>
      <c r="CD107" s="2202" t="str">
        <f>IF(ISNUMBER(R107),'Cover Page'!$D$35/1000000*R107/'FX rate'!$C$25,"")</f>
        <v/>
      </c>
      <c r="CE107" s="2201" t="str">
        <f>IF(ISNUMBER(S107),'Cover Page'!$D$35/1000000*S107/'FX rate'!$C$25,"")</f>
        <v/>
      </c>
      <c r="CF107" s="2193" t="str">
        <f>IF(ISNUMBER(T107),'Cover Page'!$D$35/1000000*T107/'FX rate'!$C$25,"")</f>
        <v/>
      </c>
      <c r="CG107" s="2202" t="str">
        <f>IF(ISNUMBER(U107),'Cover Page'!$D$35/1000000*U107/'FX rate'!$C$25,"")</f>
        <v/>
      </c>
      <c r="CH107" s="2201" t="str">
        <f>IF(ISNUMBER(V107),'Cover Page'!$D$35/1000000*V107/'FX rate'!$C$25,"")</f>
        <v/>
      </c>
      <c r="CI107" s="2194" t="str">
        <f>IF(ISNUMBER(W107),'Cover Page'!$D$35/1000000*W107/'FX rate'!$C$25,"")</f>
        <v/>
      </c>
      <c r="CJ107" s="590"/>
      <c r="CK107" s="590"/>
      <c r="CL107" s="590"/>
      <c r="CM107" s="590"/>
      <c r="CN107" s="590"/>
      <c r="CO107" s="590"/>
      <c r="CP107" s="590"/>
      <c r="CQ107" s="590"/>
      <c r="CR107" s="590"/>
      <c r="CS107" s="590"/>
    </row>
    <row r="108" spans="1:97" s="2" customFormat="1" ht="14.25" customHeight="1" thickBot="1" x14ac:dyDescent="0.25">
      <c r="B108" s="190" t="s">
        <v>1794</v>
      </c>
      <c r="C108" s="851"/>
      <c r="D108" s="855"/>
      <c r="E108" s="852"/>
      <c r="F108" s="856"/>
      <c r="G108" s="855"/>
      <c r="H108" s="852"/>
      <c r="I108" s="856"/>
      <c r="J108" s="855"/>
      <c r="K108" s="852"/>
      <c r="L108" s="856"/>
      <c r="M108" s="855"/>
      <c r="N108" s="852"/>
      <c r="O108" s="856"/>
      <c r="P108" s="855"/>
      <c r="Q108" s="852"/>
      <c r="R108" s="856"/>
      <c r="S108" s="855"/>
      <c r="T108" s="855"/>
      <c r="U108" s="2186" t="str">
        <f t="shared" si="6"/>
        <v/>
      </c>
      <c r="V108" s="2198" t="str">
        <f t="shared" si="7"/>
        <v/>
      </c>
      <c r="W108" s="928" t="str">
        <f t="shared" si="8"/>
        <v/>
      </c>
      <c r="AH108" s="517"/>
      <c r="AI108" s="517"/>
      <c r="AJ108" s="517"/>
      <c r="AK108" s="517"/>
      <c r="AL108" s="517"/>
      <c r="AM108" s="517"/>
      <c r="AN108" s="517"/>
      <c r="AO108" s="517"/>
      <c r="AP108" s="517"/>
      <c r="AQ108" s="517"/>
      <c r="AR108" s="517"/>
      <c r="AS108" s="517"/>
      <c r="AT108" s="517"/>
      <c r="AU108" s="517"/>
      <c r="AV108" s="517"/>
      <c r="AW108" s="517"/>
      <c r="AX108" s="517"/>
      <c r="AY108" s="517"/>
      <c r="AZ108" s="517"/>
      <c r="BA108" s="518"/>
      <c r="BB108" s="517"/>
      <c r="BC108" s="517"/>
      <c r="BD108" s="517"/>
      <c r="BE108" s="517"/>
      <c r="BF108" s="517"/>
      <c r="BG108" s="517"/>
      <c r="BH108" s="517"/>
      <c r="BI108" s="517"/>
      <c r="BN108" s="589"/>
      <c r="BO108" s="589"/>
      <c r="BP108" s="589"/>
      <c r="BQ108" s="589"/>
      <c r="BR108" s="589"/>
      <c r="BS108" s="589"/>
      <c r="BT108" s="589"/>
      <c r="BU108" s="589"/>
      <c r="BV108" s="589"/>
      <c r="BW108" s="589"/>
      <c r="BX108" s="589"/>
      <c r="BY108" s="589"/>
      <c r="BZ108" s="589"/>
      <c r="CA108" s="589"/>
      <c r="CB108" s="589"/>
      <c r="CC108" s="589"/>
      <c r="CD108" s="589"/>
      <c r="CE108" s="589"/>
      <c r="CF108" s="589"/>
      <c r="CG108" s="589"/>
      <c r="CH108" s="589"/>
      <c r="CI108" s="589"/>
      <c r="CJ108" s="590"/>
      <c r="CK108" s="590"/>
      <c r="CL108" s="590"/>
      <c r="CM108" s="590"/>
      <c r="CN108" s="590"/>
      <c r="CO108" s="590"/>
      <c r="CP108" s="590"/>
      <c r="CQ108" s="590"/>
      <c r="CR108" s="590"/>
      <c r="CS108" s="590"/>
    </row>
    <row r="109" spans="1:97" s="2" customFormat="1" ht="94.5" customHeight="1" thickBot="1" x14ac:dyDescent="0.25">
      <c r="B109" s="480" t="s">
        <v>1795</v>
      </c>
      <c r="C109" s="1668" t="str">
        <f>IF(COUNT(C106)&lt;&gt;0,IF(COUNT(C107)=0,"Please fill in value for 2020 or provide a provisional estimate (eg. 2019 figure) and the expected submission date in the notes",IF(COUNT(C108)=0,"Please provide the number of entities","")),"")</f>
        <v/>
      </c>
      <c r="D109" s="1668" t="str">
        <f>IF(COUNT(D107)&lt;&gt;0,IF(C107&lt;D107,"Prud consolidated assets &gt; total assets",IF(COUNT(D108)=0,"Please provide the number of entities","")),"")</f>
        <v/>
      </c>
      <c r="E109" s="1668" t="str">
        <f>IF(COUNT(E107)&lt;&gt;0,IF(C107&lt;E107,"Basel-equivalent prud regulation &gt; total assets",IF(COUNT(E108)=0,"Please provide the number of entities","")),"")</f>
        <v/>
      </c>
      <c r="F109" s="1668" t="str">
        <f>IF(COUNT(F106)&lt;&gt;0,IF(COUNT(F107)=0,"Please fill in value for 2020 or provide a provisional estimate (eg. 2019 figure) and the expected submission date in the notes",IF(COUNT(F108)=0,"Please provide the number of entities","")),"")</f>
        <v/>
      </c>
      <c r="G109" s="1668" t="str">
        <f>IF(COUNT(G107)&lt;&gt;0,IF(F107&lt;G107,"Prud consolidated assets &gt; total assets",IF(COUNT(G108)=0,"Please provide the number of entities","")),"")</f>
        <v/>
      </c>
      <c r="H109" s="1668" t="str">
        <f>IF(COUNT(H107)&lt;&gt;0,IF(F107&lt;H107,"Basel-equivalent prud regulation &gt; total assets",IF(COUNT(H108)=0,"Please provide the number of entities","")),"")</f>
        <v/>
      </c>
      <c r="I109" s="1668" t="str">
        <f>IF(COUNT(I106)&lt;&gt;0,IF(COUNT(I107)=0,"Please fill in value for 2020 or provide a provisional estimate (eg. 2019 figure) and the expected submission date in the notes",IF(COUNT(I108)=0,"Please provide the number of entities","")),"")</f>
        <v/>
      </c>
      <c r="J109" s="1668" t="str">
        <f>IF(COUNT(J107)&lt;&gt;0,IF(I107&lt;J107,"Prud consolidated assets &gt; total assets",IF(COUNT(J108)=0,"Please provide the number of entities","")),"")</f>
        <v/>
      </c>
      <c r="K109" s="1668" t="str">
        <f>IF(COUNT(K107)&lt;&gt;0,IF(I107&lt;K107,"Basel-equivalent prud regulation &gt; total assets",IF(COUNT(K108)=0,"Please provide the number of entities","")),"")</f>
        <v/>
      </c>
      <c r="L109" s="1668" t="str">
        <f>IF(COUNT(L106)&lt;&gt;0,IF(COUNT(L107)=0,"Please fill in value for 2020 or provide a provisional estimate (eg. 2019 figure) and the expected submission date in the notes",IF(COUNT(L108)=0,"Please provide the number of entities","")),"")</f>
        <v/>
      </c>
      <c r="M109" s="1668" t="str">
        <f>IF(COUNT(M107)&lt;&gt;0,IF(L107&lt;M107,"Prud consolidated assets &gt; total assets",IF(COUNT(M108)=0,"Please provide the number of entities","")),"")</f>
        <v/>
      </c>
      <c r="N109" s="1668" t="str">
        <f>IF(COUNT(N107)&lt;&gt;0,IF(L107&lt;N107,"Basel-equivalent prud regulation &gt; total assets",IF(COUNT(N108)=0,"Please provide the number of entities","")),"")</f>
        <v/>
      </c>
      <c r="O109" s="1668" t="str">
        <f>IF(COUNT(O106)&lt;&gt;0,IF(COUNT(O107)=0,"Please fill in value for 2020 or provide a provisional estimate (eg. 2019 figure) and the expected submission date in the notes",IF(COUNT(O108)=0,"Please provide the number of entities","")),"")</f>
        <v/>
      </c>
      <c r="P109" s="1668" t="str">
        <f>IF(COUNT(P107)&lt;&gt;0,IF(O107&lt;P107,"Prud consolidated assets &gt; total assets",IF(COUNT(P108)=0,"Please provide the number of entities","")),"")</f>
        <v/>
      </c>
      <c r="Q109" s="1668" t="str">
        <f>IF(COUNT(Q107)&lt;&gt;0,IF(O107&lt;Q107,"Basel-equivalent prud regulation &gt; total assets",IF(COUNT(Q108)=0,"Please provide the number of entities","")),"")</f>
        <v/>
      </c>
      <c r="R109" s="1668" t="str">
        <f>IF(COUNT(R106)&lt;&gt;0,IF(COUNT(R107)=0,"Please fill in value for 2020 or provide a provisional estimate (eg. 2019 figure) and the expected submission date in the notes",IF(COUNT(R108)=0,"Please provide the number of entities","")),"")</f>
        <v/>
      </c>
      <c r="S109" s="1668" t="str">
        <f>IF(COUNT(S107)&lt;&gt;0,IF(R107&lt;S107,"Prud consolidated assets &gt; total assets",IF(COUNT(S108)=0,"Please provide the number of entities","")),"")</f>
        <v/>
      </c>
      <c r="T109" s="1668" t="str">
        <f>IF(COUNT(T107)&lt;&gt;0,IF(R107&lt;T107,"Basel-equivalent prud regulation &gt; total assets",IF(COUNT(T108)=0,"Please provide the number of entities","")),"")</f>
        <v/>
      </c>
      <c r="U109" s="2195"/>
      <c r="V109" s="2196"/>
      <c r="W109" s="1408"/>
      <c r="AH109" s="517"/>
      <c r="AI109" s="517"/>
      <c r="AJ109" s="517"/>
      <c r="AK109" s="517"/>
      <c r="AL109" s="517"/>
      <c r="AM109" s="517"/>
      <c r="AN109" s="517"/>
      <c r="AO109" s="517"/>
      <c r="AP109" s="517"/>
      <c r="AQ109" s="517"/>
      <c r="AR109" s="517"/>
      <c r="AS109" s="517"/>
      <c r="AT109" s="517"/>
      <c r="AU109" s="517"/>
      <c r="AV109" s="517"/>
      <c r="AW109" s="517"/>
      <c r="AX109" s="517"/>
      <c r="AY109" s="517"/>
      <c r="AZ109" s="517"/>
      <c r="BA109" s="518"/>
      <c r="BB109" s="517"/>
      <c r="BC109" s="517"/>
      <c r="BD109" s="517"/>
      <c r="BE109" s="517"/>
      <c r="BF109" s="517"/>
      <c r="BG109" s="517"/>
      <c r="BH109" s="517"/>
      <c r="BI109" s="517"/>
      <c r="BN109" s="589"/>
      <c r="BO109" s="589"/>
      <c r="BP109" s="589"/>
      <c r="BQ109" s="589"/>
      <c r="BR109" s="589"/>
      <c r="BS109" s="589"/>
      <c r="BT109" s="589"/>
      <c r="BU109" s="589"/>
      <c r="BV109" s="589"/>
      <c r="BW109" s="589"/>
      <c r="BX109" s="589"/>
      <c r="BY109" s="589"/>
      <c r="BZ109" s="589"/>
      <c r="CA109" s="589"/>
      <c r="CB109" s="589"/>
      <c r="CC109" s="589"/>
      <c r="CD109" s="589"/>
      <c r="CE109" s="589"/>
      <c r="CF109" s="589"/>
      <c r="CG109" s="589"/>
      <c r="CH109" s="589"/>
      <c r="CI109" s="589"/>
      <c r="CJ109" s="590"/>
      <c r="CK109" s="590"/>
      <c r="CL109" s="590"/>
      <c r="CM109" s="590"/>
      <c r="CN109" s="590"/>
      <c r="CO109" s="590"/>
      <c r="CP109" s="590"/>
      <c r="CQ109" s="590"/>
      <c r="CR109" s="590"/>
      <c r="CS109" s="590"/>
    </row>
    <row r="110" spans="1:97" s="14" customFormat="1" ht="69.95" customHeight="1" thickBot="1" x14ac:dyDescent="0.25">
      <c r="A110" s="2"/>
      <c r="B110" s="191" t="s">
        <v>330</v>
      </c>
      <c r="C110" s="179"/>
      <c r="D110" s="192"/>
      <c r="E110" s="180"/>
      <c r="F110" s="193"/>
      <c r="G110" s="192"/>
      <c r="H110" s="180"/>
      <c r="I110" s="193"/>
      <c r="J110" s="192"/>
      <c r="K110" s="180"/>
      <c r="L110" s="193"/>
      <c r="M110" s="192"/>
      <c r="N110" s="180"/>
      <c r="O110" s="193"/>
      <c r="P110" s="192"/>
      <c r="Q110" s="180"/>
      <c r="R110" s="193"/>
      <c r="S110" s="192"/>
      <c r="T110" s="192"/>
      <c r="U110" s="1278"/>
      <c r="V110" s="1279"/>
      <c r="W110" s="1280"/>
      <c r="AH110" s="518"/>
      <c r="AI110" s="518"/>
      <c r="AJ110" s="518"/>
      <c r="AK110" s="518"/>
      <c r="AL110" s="518"/>
      <c r="AM110" s="518"/>
      <c r="AN110" s="518"/>
      <c r="AO110" s="518"/>
      <c r="AP110" s="518"/>
      <c r="AQ110" s="518"/>
      <c r="AR110" s="518"/>
      <c r="AS110" s="518"/>
      <c r="AT110" s="518"/>
      <c r="AU110" s="518"/>
      <c r="AV110" s="518"/>
      <c r="AW110" s="518"/>
      <c r="AX110" s="518"/>
      <c r="AY110" s="518"/>
      <c r="AZ110" s="518"/>
      <c r="BA110" s="518"/>
      <c r="BB110" s="518"/>
      <c r="BC110" s="518"/>
      <c r="BD110" s="517"/>
      <c r="BE110" s="517"/>
      <c r="BF110" s="517"/>
      <c r="BG110" s="517"/>
      <c r="BH110" s="517"/>
      <c r="BI110" s="517"/>
      <c r="BN110" s="590"/>
      <c r="BO110" s="590"/>
      <c r="BP110" s="590"/>
      <c r="BQ110" s="590"/>
      <c r="BR110" s="590"/>
      <c r="BS110" s="590"/>
      <c r="BT110" s="590"/>
      <c r="BU110" s="590"/>
      <c r="BV110" s="590"/>
      <c r="BW110" s="590"/>
      <c r="BX110" s="590"/>
      <c r="BY110" s="590"/>
      <c r="BZ110" s="590"/>
      <c r="CA110" s="590"/>
      <c r="CB110" s="590"/>
      <c r="CC110" s="590"/>
      <c r="CD110" s="590"/>
      <c r="CE110" s="590"/>
      <c r="CF110" s="590"/>
      <c r="CG110" s="590"/>
      <c r="CH110" s="590"/>
      <c r="CI110" s="590"/>
      <c r="CJ110" s="590"/>
      <c r="CK110" s="590"/>
      <c r="CL110" s="590"/>
      <c r="CM110" s="590"/>
      <c r="CN110" s="590"/>
      <c r="CO110" s="590"/>
      <c r="CP110" s="590"/>
      <c r="CQ110" s="590"/>
      <c r="CR110" s="590"/>
      <c r="CS110" s="590"/>
    </row>
    <row r="111" spans="1:97" s="2" customFormat="1" ht="20.100000000000001" customHeight="1" x14ac:dyDescent="0.2">
      <c r="B111" s="7"/>
      <c r="C111" s="470"/>
      <c r="D111" s="470"/>
      <c r="E111" s="470"/>
      <c r="F111" s="470"/>
      <c r="G111" s="470"/>
      <c r="H111" s="470"/>
      <c r="I111" s="470"/>
      <c r="J111" s="470"/>
      <c r="K111" s="470"/>
      <c r="L111" s="470"/>
      <c r="M111" s="470"/>
      <c r="N111" s="470"/>
      <c r="O111" s="470"/>
      <c r="P111" s="470"/>
      <c r="Q111" s="470"/>
      <c r="R111" s="470"/>
      <c r="S111" s="470"/>
      <c r="T111" s="470"/>
      <c r="U111" s="7"/>
      <c r="V111" s="7"/>
      <c r="W111" s="7"/>
      <c r="AH111" s="517"/>
      <c r="AI111" s="517"/>
      <c r="AJ111" s="517"/>
      <c r="AK111" s="517"/>
      <c r="AL111" s="517"/>
      <c r="AM111" s="517"/>
      <c r="AN111" s="517"/>
      <c r="AO111" s="517"/>
      <c r="AP111" s="517"/>
      <c r="AQ111" s="517"/>
      <c r="AR111" s="517"/>
      <c r="AS111" s="517"/>
      <c r="AT111" s="517"/>
      <c r="AU111" s="517"/>
      <c r="AV111" s="517"/>
      <c r="AW111" s="517"/>
      <c r="AX111" s="517"/>
      <c r="AY111" s="517"/>
      <c r="AZ111" s="517"/>
      <c r="BA111" s="517"/>
      <c r="BB111" s="517"/>
      <c r="BC111" s="517"/>
      <c r="BD111" s="517"/>
      <c r="BE111" s="517"/>
      <c r="BF111" s="517"/>
      <c r="BG111" s="517"/>
      <c r="BH111" s="517"/>
      <c r="BI111" s="517"/>
      <c r="BN111" s="589"/>
      <c r="BO111" s="589"/>
      <c r="BP111" s="589"/>
      <c r="BQ111" s="589"/>
      <c r="BR111" s="589"/>
      <c r="BS111" s="589"/>
      <c r="BT111" s="589"/>
      <c r="BU111" s="589"/>
      <c r="BV111" s="589"/>
      <c r="BW111" s="589"/>
      <c r="BX111" s="589"/>
      <c r="BY111" s="589"/>
      <c r="BZ111" s="589"/>
      <c r="CA111" s="589"/>
      <c r="CB111" s="589"/>
      <c r="CC111" s="589"/>
      <c r="CD111" s="589"/>
      <c r="CE111" s="589"/>
      <c r="CF111" s="589"/>
      <c r="CG111" s="589"/>
      <c r="CH111" s="589"/>
      <c r="CI111" s="589"/>
      <c r="CJ111" s="590"/>
      <c r="CK111" s="590"/>
      <c r="CL111" s="590"/>
      <c r="CM111" s="590"/>
      <c r="CN111" s="590"/>
      <c r="CO111" s="590"/>
      <c r="CP111" s="590"/>
      <c r="CQ111" s="590"/>
      <c r="CR111" s="590"/>
      <c r="CS111" s="590"/>
    </row>
    <row r="112" spans="1:97" s="2" customFormat="1" ht="20.100000000000001" customHeight="1" x14ac:dyDescent="0.2">
      <c r="B112" s="960" t="s">
        <v>498</v>
      </c>
      <c r="C112" s="961" t="s">
        <v>692</v>
      </c>
      <c r="D112" s="961" t="s">
        <v>693</v>
      </c>
      <c r="E112" s="961" t="s">
        <v>694</v>
      </c>
      <c r="F112" s="961" t="s">
        <v>695</v>
      </c>
      <c r="G112" s="961" t="s">
        <v>696</v>
      </c>
      <c r="H112" s="961" t="s">
        <v>697</v>
      </c>
      <c r="I112" s="961" t="s">
        <v>698</v>
      </c>
      <c r="J112" s="961" t="s">
        <v>699</v>
      </c>
      <c r="K112" s="961" t="s">
        <v>700</v>
      </c>
      <c r="L112" s="961" t="s">
        <v>701</v>
      </c>
      <c r="M112" s="961" t="s">
        <v>702</v>
      </c>
      <c r="N112" s="961" t="s">
        <v>703</v>
      </c>
      <c r="O112" s="961" t="s">
        <v>704</v>
      </c>
      <c r="P112" s="961" t="s">
        <v>705</v>
      </c>
      <c r="Q112" s="961" t="s">
        <v>706</v>
      </c>
      <c r="R112" s="961" t="s">
        <v>707</v>
      </c>
      <c r="S112" s="961" t="s">
        <v>708</v>
      </c>
      <c r="T112" s="961" t="s">
        <v>709</v>
      </c>
      <c r="U112" s="7"/>
      <c r="V112" s="7"/>
      <c r="W112" s="7"/>
      <c r="AH112" s="517"/>
      <c r="AI112" s="517"/>
      <c r="AJ112" s="517"/>
      <c r="AK112" s="517"/>
      <c r="AL112" s="517"/>
      <c r="AM112" s="517"/>
      <c r="AN112" s="517"/>
      <c r="AO112" s="517"/>
      <c r="AP112" s="517"/>
      <c r="AQ112" s="517"/>
      <c r="AR112" s="517"/>
      <c r="AS112" s="517"/>
      <c r="AT112" s="517"/>
      <c r="AU112" s="517"/>
      <c r="AV112" s="517"/>
      <c r="AW112" s="517"/>
      <c r="AX112" s="517"/>
      <c r="AY112" s="517"/>
      <c r="AZ112" s="517"/>
      <c r="BA112" s="517"/>
      <c r="BB112" s="517"/>
      <c r="BC112" s="517"/>
      <c r="BD112" s="517"/>
      <c r="BE112" s="517"/>
      <c r="BF112" s="517"/>
      <c r="BG112" s="517"/>
      <c r="BH112" s="517"/>
      <c r="BI112" s="517"/>
      <c r="BN112" s="589"/>
      <c r="BO112" s="589"/>
      <c r="BP112" s="589"/>
      <c r="BQ112" s="589"/>
      <c r="BR112" s="589"/>
      <c r="BS112" s="589"/>
      <c r="BT112" s="589"/>
      <c r="BU112" s="589"/>
      <c r="BV112" s="589"/>
      <c r="BW112" s="589"/>
      <c r="BX112" s="589"/>
      <c r="BY112" s="589"/>
      <c r="BZ112" s="589"/>
      <c r="CA112" s="589"/>
      <c r="CB112" s="589"/>
      <c r="CC112" s="589"/>
      <c r="CD112" s="589"/>
      <c r="CE112" s="589"/>
      <c r="CF112" s="589"/>
      <c r="CG112" s="589"/>
      <c r="CH112" s="589"/>
      <c r="CI112" s="589"/>
      <c r="CJ112" s="590"/>
      <c r="CK112" s="590"/>
      <c r="CL112" s="590"/>
      <c r="CM112" s="590"/>
      <c r="CN112" s="590"/>
      <c r="CO112" s="590"/>
      <c r="CP112" s="590"/>
      <c r="CQ112" s="590"/>
      <c r="CR112" s="590"/>
      <c r="CS112" s="590"/>
    </row>
    <row r="113" spans="1:97" s="2" customFormat="1" ht="20.100000000000001" customHeight="1" x14ac:dyDescent="0.2">
      <c r="B113" s="7"/>
      <c r="C113" s="7"/>
      <c r="D113" s="7"/>
      <c r="E113" s="7"/>
      <c r="F113" s="7"/>
      <c r="G113" s="7"/>
      <c r="H113" s="7"/>
      <c r="I113" s="7"/>
      <c r="J113" s="7"/>
      <c r="K113" s="7"/>
      <c r="L113" s="7"/>
      <c r="M113" s="7"/>
      <c r="N113" s="7"/>
      <c r="O113" s="7"/>
      <c r="P113" s="7"/>
      <c r="Q113" s="7"/>
      <c r="R113" s="7"/>
      <c r="S113" s="7"/>
      <c r="T113" s="7"/>
      <c r="U113" s="7"/>
      <c r="V113" s="7"/>
      <c r="W113" s="7"/>
      <c r="AH113" s="517"/>
      <c r="AI113" s="517"/>
      <c r="AJ113" s="517"/>
      <c r="AK113" s="517"/>
      <c r="AL113" s="517"/>
      <c r="AM113" s="517"/>
      <c r="AN113" s="517"/>
      <c r="AO113" s="517"/>
      <c r="AP113" s="517"/>
      <c r="AQ113" s="517"/>
      <c r="AR113" s="517"/>
      <c r="AS113" s="517"/>
      <c r="AT113" s="517"/>
      <c r="AU113" s="517"/>
      <c r="AV113" s="517"/>
      <c r="AW113" s="517"/>
      <c r="AX113" s="517"/>
      <c r="AY113" s="517"/>
      <c r="AZ113" s="517"/>
      <c r="BA113" s="517"/>
      <c r="BB113" s="517"/>
      <c r="BC113" s="517"/>
      <c r="BD113" s="517"/>
      <c r="BE113" s="517"/>
      <c r="BF113" s="517"/>
      <c r="BG113" s="517"/>
      <c r="BH113" s="517"/>
      <c r="BI113" s="517"/>
      <c r="BN113" s="589"/>
      <c r="BO113" s="589"/>
      <c r="BP113" s="589"/>
      <c r="BQ113" s="589"/>
      <c r="BR113" s="589"/>
      <c r="BS113" s="589"/>
      <c r="BT113" s="589"/>
      <c r="BU113" s="589"/>
      <c r="BV113" s="589"/>
      <c r="BW113" s="589"/>
      <c r="BX113" s="589"/>
      <c r="BY113" s="589"/>
      <c r="BZ113" s="589"/>
      <c r="CA113" s="589"/>
      <c r="CB113" s="589"/>
      <c r="CC113" s="589"/>
      <c r="CD113" s="589"/>
      <c r="CE113" s="589"/>
      <c r="CF113" s="589"/>
      <c r="CG113" s="589"/>
      <c r="CH113" s="589"/>
      <c r="CI113" s="589"/>
      <c r="CJ113" s="590"/>
      <c r="CK113" s="590"/>
      <c r="CL113" s="590"/>
      <c r="CM113" s="590"/>
      <c r="CN113" s="590"/>
      <c r="CO113" s="590"/>
      <c r="CP113" s="590"/>
      <c r="CQ113" s="590"/>
      <c r="CR113" s="590"/>
      <c r="CS113" s="590"/>
    </row>
    <row r="114" spans="1:97" s="2" customFormat="1" ht="14.25" customHeight="1" x14ac:dyDescent="0.25">
      <c r="B114" s="1847" t="s">
        <v>44</v>
      </c>
      <c r="C114" s="7"/>
      <c r="D114" s="7"/>
      <c r="E114" s="7"/>
      <c r="F114" s="7"/>
      <c r="G114" s="7"/>
      <c r="H114" s="7"/>
      <c r="I114" s="7"/>
      <c r="J114" s="7"/>
      <c r="K114" s="7"/>
      <c r="L114" s="7"/>
      <c r="M114" s="7"/>
      <c r="N114" s="7"/>
      <c r="O114" s="7"/>
      <c r="P114" s="7"/>
      <c r="Q114" s="7"/>
      <c r="R114" s="7"/>
      <c r="S114" s="7"/>
      <c r="T114" s="7"/>
      <c r="U114" s="7"/>
      <c r="V114" s="7"/>
      <c r="W114" s="7"/>
      <c r="AH114" s="725"/>
      <c r="AI114" s="517"/>
      <c r="AJ114" s="517"/>
      <c r="AK114" s="517"/>
      <c r="AL114" s="517"/>
      <c r="AM114" s="517"/>
      <c r="AN114" s="517"/>
      <c r="AO114" s="517"/>
      <c r="AP114" s="517"/>
      <c r="AQ114" s="517"/>
      <c r="AR114" s="517"/>
      <c r="AS114" s="517"/>
      <c r="AT114" s="517"/>
      <c r="AU114" s="517"/>
      <c r="AV114" s="517"/>
      <c r="AW114" s="517"/>
      <c r="AX114" s="517"/>
      <c r="AY114" s="517"/>
      <c r="AZ114" s="517"/>
      <c r="BA114" s="517"/>
      <c r="BB114" s="517"/>
      <c r="BC114" s="517"/>
      <c r="BD114" s="517"/>
      <c r="BE114" s="517"/>
      <c r="BF114" s="517"/>
      <c r="BG114" s="517"/>
      <c r="BH114" s="517"/>
      <c r="BI114" s="517"/>
      <c r="BN114" s="726"/>
      <c r="BO114" s="589"/>
      <c r="BP114" s="589"/>
      <c r="BQ114" s="589"/>
      <c r="BR114" s="589"/>
      <c r="BS114" s="589"/>
      <c r="BT114" s="589"/>
      <c r="BU114" s="589"/>
      <c r="BV114" s="589"/>
      <c r="BW114" s="589"/>
      <c r="BX114" s="589"/>
      <c r="BY114" s="589"/>
      <c r="BZ114" s="589"/>
      <c r="CA114" s="589"/>
      <c r="CB114" s="589"/>
      <c r="CC114" s="589"/>
      <c r="CD114" s="589"/>
      <c r="CE114" s="589"/>
      <c r="CF114" s="589"/>
      <c r="CG114" s="589"/>
      <c r="CH114" s="589"/>
      <c r="CI114" s="589"/>
      <c r="CJ114" s="590"/>
      <c r="CK114" s="590"/>
      <c r="CL114" s="590"/>
      <c r="CM114" s="590"/>
      <c r="CN114" s="590"/>
      <c r="CO114" s="590"/>
      <c r="CP114" s="590"/>
      <c r="CQ114" s="590"/>
      <c r="CR114" s="590"/>
      <c r="CS114" s="590"/>
    </row>
    <row r="115" spans="1:97" s="2" customFormat="1" ht="9.9499999999999993" customHeight="1" x14ac:dyDescent="0.2">
      <c r="B115" s="7"/>
      <c r="C115" s="7"/>
      <c r="D115" s="7"/>
      <c r="E115" s="7"/>
      <c r="F115" s="7"/>
      <c r="G115" s="7"/>
      <c r="H115" s="7"/>
      <c r="I115" s="7"/>
      <c r="J115" s="7"/>
      <c r="K115" s="7"/>
      <c r="L115" s="7"/>
      <c r="M115" s="7"/>
      <c r="N115" s="7"/>
      <c r="O115" s="7"/>
      <c r="P115" s="7"/>
      <c r="Q115" s="7"/>
      <c r="R115" s="7"/>
      <c r="S115" s="7"/>
      <c r="T115" s="7"/>
      <c r="U115" s="7"/>
      <c r="V115" s="7"/>
      <c r="W115" s="7"/>
      <c r="Y115"/>
      <c r="Z115"/>
      <c r="AA115"/>
      <c r="AB115"/>
      <c r="AC115"/>
      <c r="AD115"/>
      <c r="AE115"/>
      <c r="AF115"/>
      <c r="AG115"/>
      <c r="AH115" s="517"/>
      <c r="AI115" s="517"/>
      <c r="AJ115" s="517"/>
      <c r="AK115" s="517"/>
      <c r="AL115" s="517"/>
      <c r="AM115" s="517"/>
      <c r="AN115" s="517"/>
      <c r="AO115" s="517"/>
      <c r="AP115" s="517"/>
      <c r="AQ115" s="517"/>
      <c r="AR115" s="517"/>
      <c r="AS115" s="517"/>
      <c r="AT115" s="517"/>
      <c r="AU115" s="517"/>
      <c r="AV115" s="517"/>
      <c r="AW115" s="517"/>
      <c r="AX115" s="517"/>
      <c r="AY115" s="517"/>
      <c r="AZ115" s="517"/>
      <c r="BA115" s="517"/>
      <c r="BB115" s="517"/>
      <c r="BC115" s="517"/>
      <c r="BD115" s="517"/>
      <c r="BE115" s="517"/>
      <c r="BF115" s="517"/>
      <c r="BG115" s="517"/>
      <c r="BH115" s="517"/>
      <c r="BI115" s="517"/>
      <c r="BN115" s="589"/>
      <c r="BO115" s="589"/>
      <c r="BP115" s="589"/>
      <c r="BQ115" s="589"/>
      <c r="BR115" s="589"/>
      <c r="BS115" s="589"/>
      <c r="BT115" s="589"/>
      <c r="BU115" s="589"/>
      <c r="BV115" s="589"/>
      <c r="BW115" s="589"/>
      <c r="BX115" s="589"/>
      <c r="BY115" s="589"/>
      <c r="BZ115" s="589"/>
      <c r="CA115" s="589"/>
      <c r="CB115" s="589"/>
      <c r="CC115" s="589"/>
      <c r="CD115" s="589"/>
      <c r="CE115" s="589"/>
      <c r="CF115" s="589"/>
      <c r="CG115" s="589"/>
      <c r="CH115" s="589"/>
      <c r="CI115" s="589"/>
      <c r="CJ115" s="590"/>
      <c r="CK115" s="590"/>
      <c r="CL115" s="590"/>
      <c r="CM115" s="590"/>
      <c r="CN115" s="590"/>
      <c r="CO115" s="590"/>
      <c r="CP115" s="590"/>
      <c r="CQ115" s="590"/>
      <c r="CR115" s="590"/>
      <c r="CS115" s="590"/>
    </row>
    <row r="116" spans="1:97" s="2" customFormat="1" ht="14.25" customHeight="1" x14ac:dyDescent="0.25">
      <c r="B116" s="2646"/>
      <c r="C116" s="159" t="s">
        <v>1</v>
      </c>
      <c r="D116" s="160" t="s">
        <v>2</v>
      </c>
      <c r="E116" s="159" t="s">
        <v>3</v>
      </c>
      <c r="F116" s="160" t="s">
        <v>86</v>
      </c>
      <c r="G116" s="159" t="s">
        <v>4</v>
      </c>
      <c r="H116" s="160" t="s">
        <v>5</v>
      </c>
      <c r="I116" s="159" t="s">
        <v>6</v>
      </c>
      <c r="J116" s="160" t="s">
        <v>7</v>
      </c>
      <c r="K116" s="159" t="s">
        <v>8</v>
      </c>
      <c r="L116" s="160" t="s">
        <v>9</v>
      </c>
      <c r="M116" s="159" t="s">
        <v>10</v>
      </c>
      <c r="N116" s="160" t="s">
        <v>11</v>
      </c>
      <c r="O116" s="160" t="s">
        <v>12</v>
      </c>
      <c r="P116" s="159" t="s">
        <v>13</v>
      </c>
      <c r="Q116" s="160" t="s">
        <v>14</v>
      </c>
      <c r="R116" s="160" t="s">
        <v>15</v>
      </c>
      <c r="S116" s="161" t="s">
        <v>16</v>
      </c>
      <c r="T116" s="162" t="s">
        <v>17</v>
      </c>
      <c r="U116" s="162" t="s">
        <v>18</v>
      </c>
      <c r="V116" s="162" t="s">
        <v>19</v>
      </c>
      <c r="Y116"/>
      <c r="Z116"/>
      <c r="AA116"/>
      <c r="AB116"/>
      <c r="AC116"/>
      <c r="AD116"/>
      <c r="AE116"/>
      <c r="AF116"/>
      <c r="AG116"/>
      <c r="AH116" s="870" t="s">
        <v>44</v>
      </c>
      <c r="AI116" s="684"/>
      <c r="AJ116" s="530"/>
      <c r="AK116" s="530"/>
      <c r="AL116" s="684"/>
      <c r="AM116" s="530"/>
      <c r="AN116" s="530"/>
      <c r="AO116" s="684"/>
      <c r="AP116" s="530"/>
      <c r="AQ116" s="530"/>
      <c r="AR116" s="684"/>
      <c r="AS116" s="517"/>
      <c r="AT116" s="517"/>
      <c r="AU116" s="517"/>
      <c r="AV116" s="517"/>
      <c r="AW116" s="517"/>
      <c r="AX116" s="517"/>
      <c r="AY116" s="530"/>
      <c r="AZ116" s="530"/>
      <c r="BA116" s="685"/>
      <c r="BB116" s="530"/>
      <c r="BC116" s="517"/>
      <c r="BD116" s="517"/>
      <c r="BE116" s="517"/>
      <c r="BF116" s="517"/>
      <c r="BG116" s="517"/>
      <c r="BH116" s="517"/>
      <c r="BI116" s="517"/>
      <c r="BN116" s="879" t="s">
        <v>44</v>
      </c>
      <c r="BO116" s="716"/>
      <c r="BP116" s="602"/>
      <c r="BQ116" s="602"/>
      <c r="BR116" s="716"/>
      <c r="BS116" s="602"/>
      <c r="BT116" s="602"/>
      <c r="BU116" s="716"/>
      <c r="BV116" s="602"/>
      <c r="BW116" s="602"/>
      <c r="BX116" s="716"/>
      <c r="BY116" s="602"/>
      <c r="BZ116" s="602"/>
      <c r="CA116" s="716"/>
      <c r="CB116" s="602"/>
      <c r="CC116" s="602"/>
      <c r="CD116" s="716"/>
      <c r="CE116" s="602"/>
      <c r="CF116" s="602"/>
      <c r="CG116" s="717"/>
      <c r="CH116" s="602"/>
      <c r="CI116" s="602"/>
      <c r="CJ116" s="590"/>
      <c r="CK116" s="590"/>
      <c r="CL116" s="590"/>
      <c r="CM116" s="590"/>
      <c r="CN116" s="590"/>
      <c r="CO116" s="590"/>
      <c r="CP116" s="590"/>
      <c r="CQ116" s="590"/>
      <c r="CR116" s="590"/>
      <c r="CS116" s="590"/>
    </row>
    <row r="117" spans="1:97" s="2" customFormat="1" ht="25.5" customHeight="1" x14ac:dyDescent="0.25">
      <c r="B117" s="2647"/>
      <c r="C117" s="2660" t="s">
        <v>45</v>
      </c>
      <c r="D117" s="2661"/>
      <c r="E117" s="2661"/>
      <c r="F117" s="2662"/>
      <c r="G117" s="2660" t="s">
        <v>57</v>
      </c>
      <c r="H117" s="2661"/>
      <c r="I117" s="2661"/>
      <c r="J117" s="2662"/>
      <c r="K117" s="2660" t="s">
        <v>63</v>
      </c>
      <c r="L117" s="2661"/>
      <c r="M117" s="2661"/>
      <c r="N117" s="2662"/>
      <c r="O117" s="2660" t="s">
        <v>102</v>
      </c>
      <c r="P117" s="2661"/>
      <c r="Q117" s="2661"/>
      <c r="R117" s="2662"/>
      <c r="S117" s="2660" t="s">
        <v>50</v>
      </c>
      <c r="T117" s="2661"/>
      <c r="U117" s="2661"/>
      <c r="V117" s="2662"/>
      <c r="W117" s="927"/>
      <c r="Y117"/>
      <c r="Z117"/>
      <c r="AA117"/>
      <c r="AB117"/>
      <c r="AC117"/>
      <c r="AD117"/>
      <c r="AE117"/>
      <c r="AF117"/>
      <c r="AG117"/>
      <c r="AH117" s="870"/>
      <c r="AI117" s="684"/>
      <c r="AJ117" s="530"/>
      <c r="AK117" s="530"/>
      <c r="AL117" s="684"/>
      <c r="AM117" s="530"/>
      <c r="AN117" s="530"/>
      <c r="AO117" s="684"/>
      <c r="AP117" s="530"/>
      <c r="AQ117" s="530"/>
      <c r="AR117" s="684"/>
      <c r="AS117" s="517"/>
      <c r="AT117" s="517"/>
      <c r="AU117" s="517"/>
      <c r="AV117" s="517"/>
      <c r="AW117" s="517"/>
      <c r="AX117" s="517"/>
      <c r="AY117" s="530"/>
      <c r="AZ117" s="530"/>
      <c r="BA117" s="685"/>
      <c r="BB117" s="530"/>
      <c r="BC117" s="517"/>
      <c r="BD117" s="517"/>
      <c r="BE117" s="517"/>
      <c r="BF117" s="517"/>
      <c r="BG117" s="517"/>
      <c r="BH117" s="517"/>
      <c r="BI117" s="517"/>
      <c r="BN117" s="875" t="s">
        <v>1796</v>
      </c>
      <c r="BO117" s="716"/>
      <c r="BP117" s="602"/>
      <c r="BQ117" s="602"/>
      <c r="BR117" s="716"/>
      <c r="BS117" s="602"/>
      <c r="BT117" s="602"/>
      <c r="BU117" s="716"/>
      <c r="BV117" s="602"/>
      <c r="BW117" s="602"/>
      <c r="BX117" s="716"/>
      <c r="BY117" s="602"/>
      <c r="BZ117" s="602"/>
      <c r="CA117" s="716"/>
      <c r="CB117" s="602"/>
      <c r="CC117" s="602"/>
      <c r="CD117" s="716"/>
      <c r="CE117" s="602"/>
      <c r="CF117" s="602"/>
      <c r="CG117" s="717"/>
      <c r="CH117" s="602"/>
      <c r="CI117" s="602"/>
      <c r="CJ117" s="590"/>
      <c r="CK117" s="590"/>
      <c r="CL117" s="590"/>
      <c r="CM117" s="590"/>
      <c r="CN117" s="590"/>
      <c r="CO117" s="590"/>
      <c r="CP117" s="590"/>
      <c r="CQ117" s="590"/>
      <c r="CR117" s="590"/>
      <c r="CS117" s="590"/>
    </row>
    <row r="118" spans="1:97" s="2" customFormat="1" ht="7.5" customHeight="1" x14ac:dyDescent="0.2">
      <c r="B118" s="2647"/>
      <c r="C118" s="918"/>
      <c r="D118" s="919"/>
      <c r="E118" s="1708"/>
      <c r="F118" s="1710"/>
      <c r="G118" s="918"/>
      <c r="H118" s="1695"/>
      <c r="I118" s="1708"/>
      <c r="J118" s="1710"/>
      <c r="K118" s="918"/>
      <c r="L118" s="1695"/>
      <c r="M118" s="1708"/>
      <c r="N118" s="1710"/>
      <c r="O118" s="918"/>
      <c r="P118" s="1695"/>
      <c r="Q118" s="1708"/>
      <c r="R118" s="1710"/>
      <c r="S118" s="918"/>
      <c r="T118" s="1695"/>
      <c r="U118" s="1708"/>
      <c r="V118" s="1710"/>
      <c r="Y118"/>
      <c r="Z118"/>
      <c r="AA118"/>
      <c r="AB118"/>
      <c r="AC118"/>
      <c r="AD118"/>
      <c r="AE118"/>
      <c r="AF118"/>
      <c r="AG118"/>
      <c r="AH118" s="866" t="s">
        <v>442</v>
      </c>
      <c r="AI118" s="684"/>
      <c r="AJ118" s="681"/>
      <c r="AK118" s="681"/>
      <c r="AL118" s="684"/>
      <c r="AM118" s="681"/>
      <c r="AN118" s="681"/>
      <c r="AO118" s="684"/>
      <c r="AP118" s="681"/>
      <c r="AQ118" s="681"/>
      <c r="AR118" s="684"/>
      <c r="AS118" s="681"/>
      <c r="AT118" s="681"/>
      <c r="AU118" s="684"/>
      <c r="AV118" s="681"/>
      <c r="AW118" s="681"/>
      <c r="AX118" s="684"/>
      <c r="AY118" s="681"/>
      <c r="AZ118" s="681"/>
      <c r="BA118" s="685"/>
      <c r="BB118" s="681"/>
      <c r="BC118" s="517"/>
      <c r="BD118" s="517"/>
      <c r="BE118" s="517"/>
      <c r="BF118" s="517"/>
      <c r="BG118" s="517"/>
      <c r="BH118" s="517"/>
      <c r="BI118" s="517"/>
      <c r="BN118" s="875"/>
      <c r="BO118" s="716"/>
      <c r="BP118" s="713"/>
      <c r="BQ118" s="713"/>
      <c r="BR118" s="716"/>
      <c r="BS118" s="713"/>
      <c r="BT118" s="713"/>
      <c r="BU118" s="716"/>
      <c r="BV118" s="713"/>
      <c r="BW118" s="713"/>
      <c r="BX118" s="716"/>
      <c r="BY118" s="713"/>
      <c r="BZ118" s="713"/>
      <c r="CA118" s="716"/>
      <c r="CB118" s="713"/>
      <c r="CC118" s="713"/>
      <c r="CD118" s="716"/>
      <c r="CE118" s="713"/>
      <c r="CF118" s="713"/>
      <c r="CG118" s="717"/>
      <c r="CH118" s="713"/>
      <c r="CI118" s="713"/>
      <c r="CJ118" s="590"/>
      <c r="CK118" s="590"/>
      <c r="CL118" s="590"/>
      <c r="CM118" s="590"/>
      <c r="CN118" s="590"/>
      <c r="CO118" s="590"/>
      <c r="CP118" s="590"/>
      <c r="CQ118" s="590"/>
      <c r="CR118" s="590"/>
      <c r="CS118" s="590"/>
    </row>
    <row r="119" spans="1:97" s="2" customFormat="1" ht="60.95" customHeight="1" thickBot="1" x14ac:dyDescent="0.25">
      <c r="B119" s="2648"/>
      <c r="C119" s="1883" t="s">
        <v>1563</v>
      </c>
      <c r="D119" s="1884" t="s">
        <v>1564</v>
      </c>
      <c r="E119" s="1885" t="s">
        <v>1562</v>
      </c>
      <c r="F119" s="1886" t="s">
        <v>1565</v>
      </c>
      <c r="G119" s="1883" t="s">
        <v>1563</v>
      </c>
      <c r="H119" s="1884" t="s">
        <v>1564</v>
      </c>
      <c r="I119" s="1885" t="s">
        <v>1562</v>
      </c>
      <c r="J119" s="1886" t="s">
        <v>1565</v>
      </c>
      <c r="K119" s="1883" t="s">
        <v>1563</v>
      </c>
      <c r="L119" s="1884" t="s">
        <v>1564</v>
      </c>
      <c r="M119" s="1885" t="s">
        <v>1562</v>
      </c>
      <c r="N119" s="1886" t="s">
        <v>1565</v>
      </c>
      <c r="O119" s="1883" t="s">
        <v>1563</v>
      </c>
      <c r="P119" s="1884" t="s">
        <v>1564</v>
      </c>
      <c r="Q119" s="1885" t="s">
        <v>1562</v>
      </c>
      <c r="R119" s="1886" t="s">
        <v>1565</v>
      </c>
      <c r="S119" s="1883" t="s">
        <v>1563</v>
      </c>
      <c r="T119" s="1884" t="s">
        <v>1564</v>
      </c>
      <c r="U119" s="1885" t="s">
        <v>1562</v>
      </c>
      <c r="V119" s="1886" t="s">
        <v>1565</v>
      </c>
      <c r="Y119"/>
      <c r="Z119"/>
      <c r="AA119"/>
      <c r="AB119"/>
      <c r="AC119"/>
      <c r="AD119"/>
      <c r="AE119"/>
      <c r="AF119"/>
      <c r="AG119"/>
      <c r="AH119" s="680"/>
      <c r="AI119" s="662" t="s">
        <v>1</v>
      </c>
      <c r="AJ119" s="663" t="s">
        <v>2</v>
      </c>
      <c r="AK119" s="662" t="s">
        <v>3</v>
      </c>
      <c r="AL119" s="663" t="s">
        <v>86</v>
      </c>
      <c r="AM119" s="662" t="s">
        <v>4</v>
      </c>
      <c r="AN119" s="663" t="s">
        <v>5</v>
      </c>
      <c r="AO119" s="662" t="s">
        <v>6</v>
      </c>
      <c r="AP119" s="663" t="s">
        <v>7</v>
      </c>
      <c r="AQ119" s="662" t="s">
        <v>8</v>
      </c>
      <c r="AR119" s="663" t="s">
        <v>9</v>
      </c>
      <c r="AS119" s="662" t="s">
        <v>10</v>
      </c>
      <c r="AT119" s="663" t="s">
        <v>11</v>
      </c>
      <c r="AU119" s="662" t="s">
        <v>12</v>
      </c>
      <c r="AV119" s="663" t="s">
        <v>13</v>
      </c>
      <c r="AW119" s="662" t="s">
        <v>14</v>
      </c>
      <c r="AX119" s="663" t="s">
        <v>15</v>
      </c>
      <c r="AY119" s="662" t="s">
        <v>16</v>
      </c>
      <c r="AZ119" s="663" t="s">
        <v>17</v>
      </c>
      <c r="BA119" s="662" t="s">
        <v>18</v>
      </c>
      <c r="BB119" s="663" t="s">
        <v>19</v>
      </c>
      <c r="BC119" s="517"/>
      <c r="BD119" s="517"/>
      <c r="BE119" s="517"/>
      <c r="BF119" s="517"/>
      <c r="BG119" s="517"/>
      <c r="BH119" s="517"/>
      <c r="BI119" s="517"/>
      <c r="BN119" s="712"/>
      <c r="BO119" s="693" t="s">
        <v>1</v>
      </c>
      <c r="BP119" s="694" t="s">
        <v>2</v>
      </c>
      <c r="BQ119" s="693" t="s">
        <v>3</v>
      </c>
      <c r="BR119" s="694" t="s">
        <v>86</v>
      </c>
      <c r="BS119" s="693" t="s">
        <v>4</v>
      </c>
      <c r="BT119" s="694" t="s">
        <v>5</v>
      </c>
      <c r="BU119" s="693" t="s">
        <v>6</v>
      </c>
      <c r="BV119" s="694" t="s">
        <v>7</v>
      </c>
      <c r="BW119" s="693" t="s">
        <v>8</v>
      </c>
      <c r="BX119" s="694" t="s">
        <v>9</v>
      </c>
      <c r="BY119" s="693" t="s">
        <v>10</v>
      </c>
      <c r="BZ119" s="694" t="s">
        <v>11</v>
      </c>
      <c r="CA119" s="693" t="s">
        <v>12</v>
      </c>
      <c r="CB119" s="694" t="s">
        <v>13</v>
      </c>
      <c r="CC119" s="693" t="s">
        <v>14</v>
      </c>
      <c r="CD119" s="694" t="s">
        <v>15</v>
      </c>
      <c r="CE119" s="693" t="s">
        <v>16</v>
      </c>
      <c r="CF119" s="694" t="s">
        <v>17</v>
      </c>
      <c r="CG119" s="693" t="s">
        <v>18</v>
      </c>
      <c r="CH119" s="694" t="s">
        <v>19</v>
      </c>
      <c r="CI119" s="713"/>
      <c r="CJ119" s="590"/>
      <c r="CK119" s="590"/>
      <c r="CL119" s="590"/>
      <c r="CM119" s="590"/>
      <c r="CN119" s="590"/>
      <c r="CO119" s="590"/>
      <c r="CP119" s="590"/>
      <c r="CQ119" s="590"/>
      <c r="CR119" s="590"/>
      <c r="CS119" s="590"/>
    </row>
    <row r="120" spans="1:97" s="1193" customFormat="1" ht="60" customHeight="1" x14ac:dyDescent="0.2">
      <c r="B120" s="1194" t="s">
        <v>43</v>
      </c>
      <c r="C120" s="1724"/>
      <c r="D120" s="1720"/>
      <c r="E120" s="1190"/>
      <c r="F120" s="1697"/>
      <c r="G120" s="1724"/>
      <c r="H120" s="1720"/>
      <c r="I120" s="1190"/>
      <c r="J120" s="1697"/>
      <c r="K120" s="1724"/>
      <c r="L120" s="1720"/>
      <c r="M120" s="1190"/>
      <c r="N120" s="1697"/>
      <c r="O120" s="1724"/>
      <c r="P120" s="1720"/>
      <c r="Q120" s="1190"/>
      <c r="R120" s="1697"/>
      <c r="S120" s="2216"/>
      <c r="T120" s="1830"/>
      <c r="U120" s="163"/>
      <c r="V120" s="1704"/>
      <c r="AH120" s="1237"/>
      <c r="AI120" s="2642" t="str">
        <f>C117</f>
        <v>Entity Type 1</v>
      </c>
      <c r="AJ120" s="2643"/>
      <c r="AK120" s="2643"/>
      <c r="AL120" s="2644"/>
      <c r="AM120" s="2642" t="str">
        <f>G117</f>
        <v>Entity Type 2</v>
      </c>
      <c r="AN120" s="2643"/>
      <c r="AO120" s="2643"/>
      <c r="AP120" s="2644"/>
      <c r="AQ120" s="2642" t="str">
        <f>K117</f>
        <v>Entity Type 3</v>
      </c>
      <c r="AR120" s="2643"/>
      <c r="AS120" s="2643"/>
      <c r="AT120" s="2644"/>
      <c r="AU120" s="2642" t="str">
        <f>O117</f>
        <v>Entity Type 4</v>
      </c>
      <c r="AV120" s="2643"/>
      <c r="AW120" s="2643"/>
      <c r="AX120" s="2644"/>
      <c r="AY120" s="2642" t="s">
        <v>50</v>
      </c>
      <c r="AZ120" s="2643"/>
      <c r="BA120" s="2643"/>
      <c r="BB120" s="2644"/>
      <c r="BC120" s="1238"/>
      <c r="BD120" s="1145"/>
      <c r="BE120" s="1145"/>
      <c r="BF120" s="1145"/>
      <c r="BG120" s="1145"/>
      <c r="BH120" s="1145"/>
      <c r="BI120" s="1145"/>
      <c r="BN120" s="1239"/>
      <c r="BO120" s="2682" t="str">
        <f>C117</f>
        <v>Entity Type 1</v>
      </c>
      <c r="BP120" s="2683"/>
      <c r="BQ120" s="2683"/>
      <c r="BR120" s="2684"/>
      <c r="BS120" s="2682" t="str">
        <f>G117</f>
        <v>Entity Type 2</v>
      </c>
      <c r="BT120" s="2683"/>
      <c r="BU120" s="2683"/>
      <c r="BV120" s="2684"/>
      <c r="BW120" s="2682" t="str">
        <f>K117</f>
        <v>Entity Type 3</v>
      </c>
      <c r="BX120" s="2683"/>
      <c r="BY120" s="2683"/>
      <c r="BZ120" s="2684"/>
      <c r="CA120" s="2682" t="str">
        <f>O117</f>
        <v>Entity Type 4</v>
      </c>
      <c r="CB120" s="2683"/>
      <c r="CC120" s="2683"/>
      <c r="CD120" s="2684"/>
      <c r="CE120" s="2682" t="s">
        <v>50</v>
      </c>
      <c r="CF120" s="2683"/>
      <c r="CG120" s="2683"/>
      <c r="CH120" s="2684"/>
      <c r="CI120" s="1175"/>
      <c r="CJ120" s="1152"/>
      <c r="CK120" s="1152"/>
      <c r="CL120" s="1152"/>
      <c r="CM120" s="1152"/>
      <c r="CN120" s="1152"/>
      <c r="CO120" s="1152"/>
      <c r="CP120" s="1152"/>
      <c r="CQ120" s="1152"/>
      <c r="CR120" s="1152"/>
      <c r="CS120" s="1152"/>
    </row>
    <row r="121" spans="1:97" s="1193" customFormat="1" ht="60" customHeight="1" x14ac:dyDescent="0.2">
      <c r="B121" s="1201" t="s">
        <v>100</v>
      </c>
      <c r="C121" s="1725"/>
      <c r="D121" s="1721"/>
      <c r="E121" s="1191"/>
      <c r="F121" s="1698"/>
      <c r="G121" s="1725"/>
      <c r="H121" s="1721"/>
      <c r="I121" s="1191"/>
      <c r="J121" s="1698"/>
      <c r="K121" s="1725"/>
      <c r="L121" s="1721"/>
      <c r="M121" s="1191"/>
      <c r="N121" s="1698"/>
      <c r="O121" s="1725"/>
      <c r="P121" s="1721"/>
      <c r="Q121" s="1191"/>
      <c r="R121" s="1698"/>
      <c r="S121" s="2217"/>
      <c r="T121" s="2211"/>
      <c r="U121" s="1696"/>
      <c r="V121" s="1705"/>
      <c r="AH121" s="1240"/>
      <c r="AI121" s="1145"/>
      <c r="AJ121" s="1145"/>
      <c r="AK121" s="1241"/>
      <c r="AL121" s="1242"/>
      <c r="AM121" s="1145"/>
      <c r="AN121" s="1145"/>
      <c r="AO121" s="1145"/>
      <c r="AP121" s="1242"/>
      <c r="AQ121" s="1145"/>
      <c r="AR121" s="1145"/>
      <c r="AS121" s="1145"/>
      <c r="AT121" s="1242"/>
      <c r="AU121" s="1145"/>
      <c r="AV121" s="1145"/>
      <c r="AW121" s="1145"/>
      <c r="AX121" s="1242"/>
      <c r="AY121" s="1145"/>
      <c r="AZ121" s="1145"/>
      <c r="BA121" s="1145"/>
      <c r="BB121" s="1242"/>
      <c r="BC121" s="1145"/>
      <c r="BD121" s="1145"/>
      <c r="BE121" s="1145"/>
      <c r="BF121" s="1145"/>
      <c r="BG121" s="1145"/>
      <c r="BH121" s="1145"/>
      <c r="BI121" s="1145"/>
      <c r="BN121" s="1207"/>
      <c r="BO121" s="1208"/>
      <c r="BP121" s="1208"/>
      <c r="BQ121" s="1243"/>
      <c r="BR121" s="1208"/>
      <c r="BS121" s="1244"/>
      <c r="BT121" s="1208"/>
      <c r="BU121" s="1245"/>
      <c r="BV121" s="1207"/>
      <c r="BW121" s="1208"/>
      <c r="BX121" s="1208"/>
      <c r="BY121" s="1208"/>
      <c r="BZ121" s="1246"/>
      <c r="CA121" s="1208"/>
      <c r="CB121" s="1208"/>
      <c r="CC121" s="1208"/>
      <c r="CD121" s="1246"/>
      <c r="CE121" s="1208"/>
      <c r="CF121" s="1208"/>
      <c r="CG121" s="1208"/>
      <c r="CH121" s="1246"/>
      <c r="CI121" s="1244"/>
      <c r="CJ121" s="1152"/>
      <c r="CK121" s="1152"/>
      <c r="CL121" s="1152"/>
      <c r="CM121" s="1152"/>
      <c r="CN121" s="1152"/>
      <c r="CO121" s="1152"/>
      <c r="CP121" s="1152"/>
      <c r="CQ121" s="1152"/>
      <c r="CR121" s="1152"/>
      <c r="CS121" s="1152"/>
    </row>
    <row r="122" spans="1:97" s="1193" customFormat="1" ht="60" customHeight="1" thickBot="1" x14ac:dyDescent="0.25">
      <c r="B122" s="1212" t="s">
        <v>99</v>
      </c>
      <c r="C122" s="1726"/>
      <c r="D122" s="1722"/>
      <c r="E122" s="1192"/>
      <c r="F122" s="1699"/>
      <c r="G122" s="1726"/>
      <c r="H122" s="1722"/>
      <c r="I122" s="1192"/>
      <c r="J122" s="1699"/>
      <c r="K122" s="1726"/>
      <c r="L122" s="1722"/>
      <c r="M122" s="1192"/>
      <c r="N122" s="1699"/>
      <c r="O122" s="1726"/>
      <c r="P122" s="1722"/>
      <c r="Q122" s="1192"/>
      <c r="R122" s="1699"/>
      <c r="S122" s="2218"/>
      <c r="T122" s="2212"/>
      <c r="U122" s="1706"/>
      <c r="V122" s="1707"/>
      <c r="AH122" s="1247"/>
      <c r="AI122" s="1248" t="s">
        <v>477</v>
      </c>
      <c r="AJ122" s="1214" t="s">
        <v>327</v>
      </c>
      <c r="AK122" s="1215" t="s">
        <v>332</v>
      </c>
      <c r="AL122" s="1249" t="s">
        <v>478</v>
      </c>
      <c r="AM122" s="1248" t="s">
        <v>477</v>
      </c>
      <c r="AN122" s="1214" t="s">
        <v>327</v>
      </c>
      <c r="AO122" s="1215" t="s">
        <v>332</v>
      </c>
      <c r="AP122" s="1249" t="s">
        <v>478</v>
      </c>
      <c r="AQ122" s="1248" t="s">
        <v>477</v>
      </c>
      <c r="AR122" s="1214" t="s">
        <v>327</v>
      </c>
      <c r="AS122" s="1215" t="s">
        <v>332</v>
      </c>
      <c r="AT122" s="1249" t="s">
        <v>478</v>
      </c>
      <c r="AU122" s="1248" t="s">
        <v>477</v>
      </c>
      <c r="AV122" s="1214" t="s">
        <v>327</v>
      </c>
      <c r="AW122" s="1215" t="s">
        <v>332</v>
      </c>
      <c r="AX122" s="1249" t="s">
        <v>478</v>
      </c>
      <c r="AY122" s="1248" t="s">
        <v>477</v>
      </c>
      <c r="AZ122" s="1214" t="s">
        <v>327</v>
      </c>
      <c r="BA122" s="1215" t="s">
        <v>333</v>
      </c>
      <c r="BB122" s="1249" t="s">
        <v>478</v>
      </c>
      <c r="BC122" s="1145"/>
      <c r="BD122" s="1145"/>
      <c r="BE122" s="1145"/>
      <c r="BF122" s="1145"/>
      <c r="BG122" s="1145"/>
      <c r="BH122" s="1145"/>
      <c r="BI122" s="1145"/>
      <c r="BN122" s="1250"/>
      <c r="BO122" s="1251" t="s">
        <v>477</v>
      </c>
      <c r="BP122" s="1217" t="s">
        <v>236</v>
      </c>
      <c r="BQ122" s="1218" t="s">
        <v>332</v>
      </c>
      <c r="BR122" s="1252" t="s">
        <v>478</v>
      </c>
      <c r="BS122" s="1251" t="s">
        <v>477</v>
      </c>
      <c r="BT122" s="1217" t="s">
        <v>236</v>
      </c>
      <c r="BU122" s="1218" t="s">
        <v>332</v>
      </c>
      <c r="BV122" s="1252" t="s">
        <v>478</v>
      </c>
      <c r="BW122" s="1251" t="s">
        <v>477</v>
      </c>
      <c r="BX122" s="1217" t="s">
        <v>236</v>
      </c>
      <c r="BY122" s="1218" t="s">
        <v>332</v>
      </c>
      <c r="BZ122" s="1252" t="s">
        <v>478</v>
      </c>
      <c r="CA122" s="1251" t="s">
        <v>477</v>
      </c>
      <c r="CB122" s="1217" t="s">
        <v>236</v>
      </c>
      <c r="CC122" s="1218" t="s">
        <v>332</v>
      </c>
      <c r="CD122" s="1252" t="s">
        <v>478</v>
      </c>
      <c r="CE122" s="1251" t="s">
        <v>477</v>
      </c>
      <c r="CF122" s="1217" t="s">
        <v>236</v>
      </c>
      <c r="CG122" s="1218" t="s">
        <v>333</v>
      </c>
      <c r="CH122" s="1252" t="s">
        <v>478</v>
      </c>
      <c r="CI122" s="1175"/>
      <c r="CJ122" s="1152"/>
      <c r="CK122" s="1152"/>
      <c r="CL122" s="1152"/>
      <c r="CM122" s="1152"/>
      <c r="CN122" s="1152"/>
      <c r="CO122" s="1152"/>
      <c r="CP122" s="1152"/>
      <c r="CQ122" s="1152"/>
      <c r="CR122" s="1152"/>
      <c r="CS122" s="1152"/>
    </row>
    <row r="123" spans="1:97" s="1136" customFormat="1" ht="14.25" customHeight="1" x14ac:dyDescent="0.2">
      <c r="A123" s="1130"/>
      <c r="B123" s="1131" t="s">
        <v>136</v>
      </c>
      <c r="C123" s="1727"/>
      <c r="D123" s="1723"/>
      <c r="E123" s="1154"/>
      <c r="F123" s="1709"/>
      <c r="G123" s="1727"/>
      <c r="H123" s="1723"/>
      <c r="I123" s="1154"/>
      <c r="J123" s="1709"/>
      <c r="K123" s="1727"/>
      <c r="L123" s="1723"/>
      <c r="M123" s="1154"/>
      <c r="N123" s="1709"/>
      <c r="O123" s="1727"/>
      <c r="P123" s="1723"/>
      <c r="Q123" s="1154"/>
      <c r="R123" s="1709"/>
      <c r="S123" s="2219"/>
      <c r="T123" s="2213"/>
      <c r="U123" s="2209"/>
      <c r="V123" s="2207"/>
      <c r="AH123" s="1137"/>
      <c r="AI123" s="1157"/>
      <c r="AJ123" s="1158"/>
      <c r="AK123" s="1159"/>
      <c r="AL123" s="1173"/>
      <c r="AM123" s="1160"/>
      <c r="AN123" s="1158"/>
      <c r="AO123" s="1159"/>
      <c r="AP123" s="1173"/>
      <c r="AQ123" s="1160"/>
      <c r="AR123" s="1158"/>
      <c r="AS123" s="1159"/>
      <c r="AT123" s="1173"/>
      <c r="AU123" s="1160"/>
      <c r="AV123" s="1158"/>
      <c r="AW123" s="1159"/>
      <c r="AX123" s="1173"/>
      <c r="AY123" s="1167"/>
      <c r="AZ123" s="1168"/>
      <c r="BA123" s="1169"/>
      <c r="BB123" s="1173"/>
      <c r="BC123" s="1145"/>
      <c r="BD123" s="1145"/>
      <c r="BE123" s="1145"/>
      <c r="BF123" s="1145"/>
      <c r="BG123" s="1145"/>
      <c r="BH123" s="1145"/>
      <c r="BI123" s="1145"/>
      <c r="BN123" s="1146"/>
      <c r="BO123" s="1163"/>
      <c r="BP123" s="1164"/>
      <c r="BQ123" s="1165"/>
      <c r="BR123" s="1174"/>
      <c r="BS123" s="1166"/>
      <c r="BT123" s="1164"/>
      <c r="BU123" s="1165"/>
      <c r="BV123" s="1174"/>
      <c r="BW123" s="1166"/>
      <c r="BX123" s="1164"/>
      <c r="BY123" s="1165"/>
      <c r="BZ123" s="1174"/>
      <c r="CA123" s="1166"/>
      <c r="CB123" s="1164"/>
      <c r="CC123" s="1165"/>
      <c r="CD123" s="1174"/>
      <c r="CE123" s="1170"/>
      <c r="CF123" s="1171"/>
      <c r="CG123" s="1172"/>
      <c r="CH123" s="1174"/>
      <c r="CI123" s="1175"/>
      <c r="CJ123" s="1152"/>
      <c r="CK123" s="1152"/>
      <c r="CL123" s="1152"/>
      <c r="CM123" s="1152"/>
      <c r="CN123" s="1152"/>
      <c r="CO123" s="1152"/>
      <c r="CP123" s="1152"/>
      <c r="CQ123" s="1152"/>
      <c r="CR123" s="1152"/>
      <c r="CS123" s="1152"/>
    </row>
    <row r="124" spans="1:97" s="2" customFormat="1" ht="14.25" x14ac:dyDescent="0.2">
      <c r="A124" s="6"/>
      <c r="B124" s="75">
        <v>2002</v>
      </c>
      <c r="C124" s="1728" t="str">
        <f>IF(COUNT(D124,F124)&lt;&gt;0,D124+F124,"")</f>
        <v/>
      </c>
      <c r="D124" s="112"/>
      <c r="E124" s="114"/>
      <c r="F124" s="172"/>
      <c r="G124" s="1728" t="str">
        <f>IF(COUNT(H124,J124)&lt;&gt;0,H124+J124,"")</f>
        <v/>
      </c>
      <c r="H124" s="112"/>
      <c r="I124" s="114"/>
      <c r="J124" s="172"/>
      <c r="K124" s="1728" t="str">
        <f>IF(COUNT(L124,N124)&lt;&gt;0,L124+N124,"")</f>
        <v/>
      </c>
      <c r="L124" s="112"/>
      <c r="M124" s="114"/>
      <c r="N124" s="172"/>
      <c r="O124" s="1728" t="str">
        <f>IF(COUNT(P124,R124)&lt;&gt;0,P124+R124,"")</f>
        <v/>
      </c>
      <c r="P124" s="112"/>
      <c r="Q124" s="114"/>
      <c r="R124" s="172"/>
      <c r="S124" s="2220" t="str">
        <f t="shared" ref="S124:S141" si="9">IF(COUNT(C124,G124,K124,O124)&lt;&gt;0,SUM(C124,G124,K124,O124),"")</f>
        <v/>
      </c>
      <c r="T124" s="2214" t="str">
        <f>IF(COUNT(D124,H124,L124,P124)&lt;&gt;0,D124+H124+L124+P124,"")</f>
        <v/>
      </c>
      <c r="U124" s="317" t="str">
        <f>IF(COUNT(E124,I124,M124,Q124)&lt;&gt;0,E124+I124+M124+Q124,"")</f>
        <v/>
      </c>
      <c r="V124" s="2208" t="str">
        <f>IF(COUNT(F124,J124,N124,R124)&lt;&gt;0,F124+J124+N124+R124,"")</f>
        <v/>
      </c>
      <c r="W124" s="14"/>
      <c r="AH124" s="664">
        <v>2002</v>
      </c>
      <c r="AI124" s="665" t="str">
        <f>IF(ISNUMBER(C124),'Cover Page'!$D$35/1000000*'4 classification'!C124/'FX rate'!$C7,"")</f>
        <v/>
      </c>
      <c r="AJ124" s="894" t="str">
        <f>IF(ISNUMBER(D124),'Cover Page'!$D$35/1000000*'4 classification'!D124/'FX rate'!$C7,"")</f>
        <v/>
      </c>
      <c r="AK124" s="666" t="str">
        <f>IF(ISNUMBER(E124),'Cover Page'!$D$35/1000000*'4 classification'!E124/'FX rate'!$C7,"")</f>
        <v/>
      </c>
      <c r="AL124" s="924" t="str">
        <f>IF(ISNUMBER(F124),'Cover Page'!$D$35/1000000*'4 classification'!F124/'FX rate'!$C7,"")</f>
        <v/>
      </c>
      <c r="AM124" s="895" t="str">
        <f>IF(ISNUMBER(G124),'Cover Page'!$D$35/1000000*'4 classification'!G124/'FX rate'!$C7,"")</f>
        <v/>
      </c>
      <c r="AN124" s="894" t="str">
        <f>IF(ISNUMBER(H124),'Cover Page'!$D$35/1000000*'4 classification'!H124/'FX rate'!$C7,"")</f>
        <v/>
      </c>
      <c r="AO124" s="666" t="str">
        <f>IF(ISNUMBER(I124),'Cover Page'!$D$35/1000000*'4 classification'!I124/'FX rate'!$C7,"")</f>
        <v/>
      </c>
      <c r="AP124" s="924" t="str">
        <f>IF(ISNUMBER(J124),'Cover Page'!$D$35/1000000*'4 classification'!J124/'FX rate'!$C7,"")</f>
        <v/>
      </c>
      <c r="AQ124" s="895" t="str">
        <f>IF(ISNUMBER(K124),'Cover Page'!$D$35/1000000*'4 classification'!K124/'FX rate'!$C7,"")</f>
        <v/>
      </c>
      <c r="AR124" s="894" t="str">
        <f>IF(ISNUMBER(L124),'Cover Page'!$D$35/1000000*'4 classification'!L124/'FX rate'!$C7,"")</f>
        <v/>
      </c>
      <c r="AS124" s="666" t="str">
        <f>IF(ISNUMBER(M124),'Cover Page'!$D$35/1000000*'4 classification'!M124/'FX rate'!$C7,"")</f>
        <v/>
      </c>
      <c r="AT124" s="924" t="str">
        <f>IF(ISNUMBER(N124),'Cover Page'!$D$35/1000000*'4 classification'!N124/'FX rate'!$C7,"")</f>
        <v/>
      </c>
      <c r="AU124" s="895" t="str">
        <f>IF(ISNUMBER(O124),'Cover Page'!$D$35/1000000*'4 classification'!O124/'FX rate'!$C7,"")</f>
        <v/>
      </c>
      <c r="AV124" s="894" t="str">
        <f>IF(ISNUMBER(P124),'Cover Page'!$D$35/1000000*'4 classification'!P124/'FX rate'!$C7,"")</f>
        <v/>
      </c>
      <c r="AW124" s="666" t="str">
        <f>IF(ISNUMBER(Q124),'Cover Page'!$D$35/1000000*'4 classification'!Q124/'FX rate'!$C7,"")</f>
        <v/>
      </c>
      <c r="AX124" s="924" t="str">
        <f>IF(ISNUMBER(R124),'Cover Page'!$D$35/1000000*'4 classification'!R124/'FX rate'!$C7,"")</f>
        <v/>
      </c>
      <c r="AY124" s="895" t="str">
        <f>IF(ISNUMBER(S124),'Cover Page'!$D$35/1000000*'4 classification'!S124/'FX rate'!$C7,"")</f>
        <v/>
      </c>
      <c r="AZ124" s="894" t="str">
        <f>IF(ISNUMBER(T124),'Cover Page'!$D$35/1000000*'4 classification'!T124/'FX rate'!$C7,"")</f>
        <v/>
      </c>
      <c r="BA124" s="666" t="str">
        <f>IF(ISNUMBER(U124),'Cover Page'!$D$35/1000000*'4 classification'!U124/'FX rate'!$C7,"")</f>
        <v/>
      </c>
      <c r="BB124" s="924" t="str">
        <f>IF(ISNUMBER(V124),'Cover Page'!$D$35/1000000*'4 classification'!V124/'FX rate'!$C7,"")</f>
        <v/>
      </c>
      <c r="BC124" s="517"/>
      <c r="BD124" s="517"/>
      <c r="BE124" s="517"/>
      <c r="BF124" s="517"/>
      <c r="BG124" s="517"/>
      <c r="BH124" s="517"/>
      <c r="BI124" s="517"/>
      <c r="BN124" s="695">
        <v>2002</v>
      </c>
      <c r="BO124" s="696" t="str">
        <f>IF(ISNUMBER(C124),'Cover Page'!$D$35/1000000*C124/'FX rate'!$C$25,"")</f>
        <v/>
      </c>
      <c r="BP124" s="886" t="str">
        <f>IF(ISNUMBER(D124),'Cover Page'!$D$35/1000000*D124/'FX rate'!$C$25,"")</f>
        <v/>
      </c>
      <c r="BQ124" s="697" t="str">
        <f>IF(ISNUMBER(E124),'Cover Page'!$D$35/1000000*E124/'FX rate'!$C$25,"")</f>
        <v/>
      </c>
      <c r="BR124" s="925" t="str">
        <f>IF(ISNUMBER(F124),'Cover Page'!$D$35/1000000*F124/'FX rate'!$C$25,"")</f>
        <v/>
      </c>
      <c r="BS124" s="887" t="str">
        <f>IF(ISNUMBER(G124),'Cover Page'!$D$35/1000000*G124/'FX rate'!$C$25,"")</f>
        <v/>
      </c>
      <c r="BT124" s="886" t="str">
        <f>IF(ISNUMBER(H124),'Cover Page'!$D$35/1000000*H124/'FX rate'!$C$25,"")</f>
        <v/>
      </c>
      <c r="BU124" s="697" t="str">
        <f>IF(ISNUMBER(I124),'Cover Page'!$D$35/1000000*I124/'FX rate'!$C$25,"")</f>
        <v/>
      </c>
      <c r="BV124" s="925" t="str">
        <f>IF(ISNUMBER(J124),'Cover Page'!$D$35/1000000*J124/'FX rate'!$C$25,"")</f>
        <v/>
      </c>
      <c r="BW124" s="887" t="str">
        <f>IF(ISNUMBER(K124),'Cover Page'!$D$35/1000000*K124/'FX rate'!$C$25,"")</f>
        <v/>
      </c>
      <c r="BX124" s="886" t="str">
        <f>IF(ISNUMBER(L124),'Cover Page'!$D$35/1000000*L124/'FX rate'!$C$25,"")</f>
        <v/>
      </c>
      <c r="BY124" s="697" t="str">
        <f>IF(ISNUMBER(M124),'Cover Page'!$D$35/1000000*M124/'FX rate'!$C$25,"")</f>
        <v/>
      </c>
      <c r="BZ124" s="925" t="str">
        <f>IF(ISNUMBER(N124),'Cover Page'!$D$35/1000000*N124/'FX rate'!$C$25,"")</f>
        <v/>
      </c>
      <c r="CA124" s="887" t="str">
        <f>IF(ISNUMBER(O124),'Cover Page'!$D$35/1000000*O124/'FX rate'!$C$25,"")</f>
        <v/>
      </c>
      <c r="CB124" s="886" t="str">
        <f>IF(ISNUMBER(P124),'Cover Page'!$D$35/1000000*P124/'FX rate'!$C$25,"")</f>
        <v/>
      </c>
      <c r="CC124" s="697" t="str">
        <f>IF(ISNUMBER(Q124),'Cover Page'!$D$35/1000000*Q124/'FX rate'!$C$25,"")</f>
        <v/>
      </c>
      <c r="CD124" s="925" t="str">
        <f>IF(ISNUMBER(R124),'Cover Page'!$D$35/1000000*R124/'FX rate'!$C$25,"")</f>
        <v/>
      </c>
      <c r="CE124" s="887" t="str">
        <f>IF(ISNUMBER(S124),'Cover Page'!$D$35/1000000*S124/'FX rate'!$C$25,"")</f>
        <v/>
      </c>
      <c r="CF124" s="886" t="str">
        <f>IF(ISNUMBER(T124),'Cover Page'!$D$35/1000000*T124/'FX rate'!$C$25,"")</f>
        <v/>
      </c>
      <c r="CG124" s="697" t="str">
        <f>IF(ISNUMBER(U124),'Cover Page'!$D$35/1000000*U124/'FX rate'!$C$25,"")</f>
        <v/>
      </c>
      <c r="CH124" s="925" t="str">
        <f>IF(ISNUMBER(V124),'Cover Page'!$D$35/1000000*V124/'FX rate'!$C$25,"")</f>
        <v/>
      </c>
      <c r="CI124" s="713"/>
      <c r="CJ124" s="590"/>
      <c r="CK124" s="590"/>
      <c r="CL124" s="590"/>
      <c r="CM124" s="590"/>
      <c r="CN124" s="590"/>
      <c r="CO124" s="590"/>
      <c r="CP124" s="590"/>
      <c r="CQ124" s="590"/>
      <c r="CR124" s="590"/>
      <c r="CS124" s="590"/>
    </row>
    <row r="125" spans="1:97" s="2" customFormat="1" ht="14.25" x14ac:dyDescent="0.2">
      <c r="A125" s="6"/>
      <c r="B125" s="76">
        <v>2003</v>
      </c>
      <c r="C125" s="1728" t="str">
        <f t="shared" ref="C125:C142" si="10">IF(COUNT(D125,F125)&lt;&gt;0,D125+F125,"")</f>
        <v/>
      </c>
      <c r="D125" s="390"/>
      <c r="E125" s="116"/>
      <c r="F125" s="175"/>
      <c r="G125" s="1728" t="str">
        <f t="shared" ref="G125:G142" si="11">IF(COUNT(H125,J125)&lt;&gt;0,H125+J125,"")</f>
        <v/>
      </c>
      <c r="H125" s="390"/>
      <c r="I125" s="116"/>
      <c r="J125" s="175"/>
      <c r="K125" s="1728" t="str">
        <f t="shared" ref="K125:K142" si="12">IF(COUNT(L125,N125)&lt;&gt;0,L125+N125,"")</f>
        <v/>
      </c>
      <c r="L125" s="390"/>
      <c r="M125" s="116"/>
      <c r="N125" s="175"/>
      <c r="O125" s="1728" t="str">
        <f t="shared" ref="O125:O142" si="13">IF(COUNT(P125,R125)&lt;&gt;0,P125+R125,"")</f>
        <v/>
      </c>
      <c r="P125" s="390"/>
      <c r="Q125" s="116"/>
      <c r="R125" s="175"/>
      <c r="S125" s="2220" t="str">
        <f t="shared" si="9"/>
        <v/>
      </c>
      <c r="T125" s="2214" t="str">
        <f t="shared" ref="T125:T143" si="14">IF(COUNT(D125,H125,L125,P125)&lt;&gt;0,D125+H125+L125+P125,"")</f>
        <v/>
      </c>
      <c r="U125" s="317" t="str">
        <f t="shared" ref="U125:U143" si="15">IF(COUNT(E125,I125,M125,Q125)&lt;&gt;0,E125+I125+M125+Q125,"")</f>
        <v/>
      </c>
      <c r="V125" s="2208" t="str">
        <f t="shared" ref="V125:V143" si="16">IF(COUNT(F125,J125,N125,R125)&lt;&gt;0,F125+J125+N125+R125,"")</f>
        <v/>
      </c>
      <c r="AH125" s="583">
        <v>2003</v>
      </c>
      <c r="AI125" s="667" t="str">
        <f>IF(ISNUMBER(C125),'Cover Page'!$D$35/1000000*'4 classification'!C125/'FX rate'!$C8,"")</f>
        <v/>
      </c>
      <c r="AJ125" s="896" t="str">
        <f>IF(ISNUMBER(D125),'Cover Page'!$D$35/1000000*'4 classification'!D125/'FX rate'!$C8,"")</f>
        <v/>
      </c>
      <c r="AK125" s="668" t="str">
        <f>IF(ISNUMBER(E125),'Cover Page'!$D$35/1000000*'4 classification'!E125/'FX rate'!$C8,"")</f>
        <v/>
      </c>
      <c r="AL125" s="923" t="str">
        <f>IF(ISNUMBER(F125),'Cover Page'!$D$35/1000000*'4 classification'!F125/'FX rate'!$C8,"")</f>
        <v/>
      </c>
      <c r="AM125" s="897" t="str">
        <f>IF(ISNUMBER(G125),'Cover Page'!$D$35/1000000*'4 classification'!G125/'FX rate'!$C8,"")</f>
        <v/>
      </c>
      <c r="AN125" s="896" t="str">
        <f>IF(ISNUMBER(H125),'Cover Page'!$D$35/1000000*'4 classification'!H125/'FX rate'!$C8,"")</f>
        <v/>
      </c>
      <c r="AO125" s="668" t="str">
        <f>IF(ISNUMBER(I125),'Cover Page'!$D$35/1000000*'4 classification'!I125/'FX rate'!$C8,"")</f>
        <v/>
      </c>
      <c r="AP125" s="923" t="str">
        <f>IF(ISNUMBER(J125),'Cover Page'!$D$35/1000000*'4 classification'!J125/'FX rate'!$C8,"")</f>
        <v/>
      </c>
      <c r="AQ125" s="897" t="str">
        <f>IF(ISNUMBER(K125),'Cover Page'!$D$35/1000000*'4 classification'!K125/'FX rate'!$C8,"")</f>
        <v/>
      </c>
      <c r="AR125" s="896" t="str">
        <f>IF(ISNUMBER(L125),'Cover Page'!$D$35/1000000*'4 classification'!L125/'FX rate'!$C8,"")</f>
        <v/>
      </c>
      <c r="AS125" s="668" t="str">
        <f>IF(ISNUMBER(M125),'Cover Page'!$D$35/1000000*'4 classification'!M125/'FX rate'!$C8,"")</f>
        <v/>
      </c>
      <c r="AT125" s="923" t="str">
        <f>IF(ISNUMBER(N125),'Cover Page'!$D$35/1000000*'4 classification'!N125/'FX rate'!$C8,"")</f>
        <v/>
      </c>
      <c r="AU125" s="897" t="str">
        <f>IF(ISNUMBER(O125),'Cover Page'!$D$35/1000000*'4 classification'!O125/'FX rate'!$C8,"")</f>
        <v/>
      </c>
      <c r="AV125" s="896" t="str">
        <f>IF(ISNUMBER(P125),'Cover Page'!$D$35/1000000*'4 classification'!P125/'FX rate'!$C8,"")</f>
        <v/>
      </c>
      <c r="AW125" s="668" t="str">
        <f>IF(ISNUMBER(Q125),'Cover Page'!$D$35/1000000*'4 classification'!Q125/'FX rate'!$C8,"")</f>
        <v/>
      </c>
      <c r="AX125" s="923" t="str">
        <f>IF(ISNUMBER(R125),'Cover Page'!$D$35/1000000*'4 classification'!R125/'FX rate'!$C8,"")</f>
        <v/>
      </c>
      <c r="AY125" s="895" t="str">
        <f>IF(ISNUMBER(S125),'Cover Page'!$D$35/1000000*'4 classification'!S125/'FX rate'!$C8,"")</f>
        <v/>
      </c>
      <c r="AZ125" s="894" t="str">
        <f>IF(ISNUMBER(T125),'Cover Page'!$D$35/1000000*'4 classification'!T125/'FX rate'!$C8,"")</f>
        <v/>
      </c>
      <c r="BA125" s="666" t="str">
        <f>IF(ISNUMBER(U125),'Cover Page'!$D$35/1000000*'4 classification'!U125/'FX rate'!$C8,"")</f>
        <v/>
      </c>
      <c r="BB125" s="923" t="str">
        <f>IF(ISNUMBER(V125),'Cover Page'!$D$35/1000000*'4 classification'!V125/'FX rate'!$C8,"")</f>
        <v/>
      </c>
      <c r="BC125" s="517"/>
      <c r="BD125" s="517"/>
      <c r="BE125" s="517"/>
      <c r="BF125" s="517"/>
      <c r="BG125" s="517"/>
      <c r="BH125" s="517"/>
      <c r="BI125" s="517"/>
      <c r="BN125" s="655">
        <v>2003</v>
      </c>
      <c r="BO125" s="698" t="str">
        <f>IF(ISNUMBER(C125),'Cover Page'!$D$35/1000000*C125/'FX rate'!$C$25,"")</f>
        <v/>
      </c>
      <c r="BP125" s="888" t="str">
        <f>IF(ISNUMBER(D125),'Cover Page'!$D$35/1000000*D125/'FX rate'!$C$25,"")</f>
        <v/>
      </c>
      <c r="BQ125" s="699" t="str">
        <f>IF(ISNUMBER(E125),'Cover Page'!$D$35/1000000*E125/'FX rate'!$C$25,"")</f>
        <v/>
      </c>
      <c r="BR125" s="926" t="str">
        <f>IF(ISNUMBER(F125),'Cover Page'!$D$35/1000000*F125/'FX rate'!$C$25,"")</f>
        <v/>
      </c>
      <c r="BS125" s="889" t="str">
        <f>IF(ISNUMBER(G125),'Cover Page'!$D$35/1000000*G125/'FX rate'!$C$25,"")</f>
        <v/>
      </c>
      <c r="BT125" s="888" t="str">
        <f>IF(ISNUMBER(H125),'Cover Page'!$D$35/1000000*H125/'FX rate'!$C$25,"")</f>
        <v/>
      </c>
      <c r="BU125" s="699" t="str">
        <f>IF(ISNUMBER(I125),'Cover Page'!$D$35/1000000*I125/'FX rate'!$C$25,"")</f>
        <v/>
      </c>
      <c r="BV125" s="926" t="str">
        <f>IF(ISNUMBER(J125),'Cover Page'!$D$35/1000000*J125/'FX rate'!$C$25,"")</f>
        <v/>
      </c>
      <c r="BW125" s="889" t="str">
        <f>IF(ISNUMBER(K125),'Cover Page'!$D$35/1000000*K125/'FX rate'!$C$25,"")</f>
        <v/>
      </c>
      <c r="BX125" s="888" t="str">
        <f>IF(ISNUMBER(L125),'Cover Page'!$D$35/1000000*L125/'FX rate'!$C$25,"")</f>
        <v/>
      </c>
      <c r="BY125" s="699" t="str">
        <f>IF(ISNUMBER(M125),'Cover Page'!$D$35/1000000*M125/'FX rate'!$C$25,"")</f>
        <v/>
      </c>
      <c r="BZ125" s="926" t="str">
        <f>IF(ISNUMBER(N125),'Cover Page'!$D$35/1000000*N125/'FX rate'!$C$25,"")</f>
        <v/>
      </c>
      <c r="CA125" s="889" t="str">
        <f>IF(ISNUMBER(O125),'Cover Page'!$D$35/1000000*O125/'FX rate'!$C$25,"")</f>
        <v/>
      </c>
      <c r="CB125" s="888" t="str">
        <f>IF(ISNUMBER(P125),'Cover Page'!$D$35/1000000*P125/'FX rate'!$C$25,"")</f>
        <v/>
      </c>
      <c r="CC125" s="699" t="str">
        <f>IF(ISNUMBER(Q125),'Cover Page'!$D$35/1000000*Q125/'FX rate'!$C$25,"")</f>
        <v/>
      </c>
      <c r="CD125" s="926" t="str">
        <f>IF(ISNUMBER(R125),'Cover Page'!$D$35/1000000*R125/'FX rate'!$C$25,"")</f>
        <v/>
      </c>
      <c r="CE125" s="887" t="str">
        <f>IF(ISNUMBER(S125),'Cover Page'!$D$35/1000000*S125/'FX rate'!$C$25,"")</f>
        <v/>
      </c>
      <c r="CF125" s="886" t="str">
        <f>IF(ISNUMBER(T125),'Cover Page'!$D$35/1000000*T125/'FX rate'!$C$25,"")</f>
        <v/>
      </c>
      <c r="CG125" s="697" t="str">
        <f>IF(ISNUMBER(U125),'Cover Page'!$D$35/1000000*U125/'FX rate'!$C$25,"")</f>
        <v/>
      </c>
      <c r="CH125" s="925" t="str">
        <f>IF(ISNUMBER(V125),'Cover Page'!$D$35/1000000*V125/'FX rate'!$C$25,"")</f>
        <v/>
      </c>
      <c r="CI125" s="713"/>
      <c r="CJ125" s="590"/>
      <c r="CK125" s="590"/>
      <c r="CL125" s="590"/>
      <c r="CM125" s="590"/>
      <c r="CN125" s="590"/>
      <c r="CO125" s="590"/>
      <c r="CP125" s="590"/>
      <c r="CQ125" s="590"/>
      <c r="CR125" s="590"/>
      <c r="CS125" s="590"/>
    </row>
    <row r="126" spans="1:97" s="2" customFormat="1" ht="14.25" x14ac:dyDescent="0.2">
      <c r="A126" s="6"/>
      <c r="B126" s="76">
        <v>2004</v>
      </c>
      <c r="C126" s="1728" t="str">
        <f t="shared" si="10"/>
        <v/>
      </c>
      <c r="D126" s="390"/>
      <c r="E126" s="116"/>
      <c r="F126" s="175"/>
      <c r="G126" s="1728" t="str">
        <f t="shared" si="11"/>
        <v/>
      </c>
      <c r="H126" s="390"/>
      <c r="I126" s="116"/>
      <c r="J126" s="175"/>
      <c r="K126" s="1728" t="str">
        <f t="shared" si="12"/>
        <v/>
      </c>
      <c r="L126" s="390"/>
      <c r="M126" s="116"/>
      <c r="N126" s="175"/>
      <c r="O126" s="1728" t="str">
        <f t="shared" si="13"/>
        <v/>
      </c>
      <c r="P126" s="390"/>
      <c r="Q126" s="116"/>
      <c r="R126" s="175"/>
      <c r="S126" s="2220" t="str">
        <f t="shared" si="9"/>
        <v/>
      </c>
      <c r="T126" s="2214" t="str">
        <f t="shared" si="14"/>
        <v/>
      </c>
      <c r="U126" s="317" t="str">
        <f t="shared" si="15"/>
        <v/>
      </c>
      <c r="V126" s="2208" t="str">
        <f t="shared" si="16"/>
        <v/>
      </c>
      <c r="AH126" s="583">
        <v>2004</v>
      </c>
      <c r="AI126" s="667" t="str">
        <f>IF(ISNUMBER(C126),'Cover Page'!$D$35/1000000*'4 classification'!C126/'FX rate'!$C9,"")</f>
        <v/>
      </c>
      <c r="AJ126" s="896" t="str">
        <f>IF(ISNUMBER(D126),'Cover Page'!$D$35/1000000*'4 classification'!D126/'FX rate'!$C9,"")</f>
        <v/>
      </c>
      <c r="AK126" s="668" t="str">
        <f>IF(ISNUMBER(E126),'Cover Page'!$D$35/1000000*'4 classification'!E126/'FX rate'!$C9,"")</f>
        <v/>
      </c>
      <c r="AL126" s="923" t="str">
        <f>IF(ISNUMBER(F126),'Cover Page'!$D$35/1000000*'4 classification'!F126/'FX rate'!$C9,"")</f>
        <v/>
      </c>
      <c r="AM126" s="897" t="str">
        <f>IF(ISNUMBER(G126),'Cover Page'!$D$35/1000000*'4 classification'!G126/'FX rate'!$C9,"")</f>
        <v/>
      </c>
      <c r="AN126" s="896" t="str">
        <f>IF(ISNUMBER(H126),'Cover Page'!$D$35/1000000*'4 classification'!H126/'FX rate'!$C9,"")</f>
        <v/>
      </c>
      <c r="AO126" s="668" t="str">
        <f>IF(ISNUMBER(I126),'Cover Page'!$D$35/1000000*'4 classification'!I126/'FX rate'!$C9,"")</f>
        <v/>
      </c>
      <c r="AP126" s="923" t="str">
        <f>IF(ISNUMBER(J126),'Cover Page'!$D$35/1000000*'4 classification'!J126/'FX rate'!$C9,"")</f>
        <v/>
      </c>
      <c r="AQ126" s="897" t="str">
        <f>IF(ISNUMBER(K126),'Cover Page'!$D$35/1000000*'4 classification'!K126/'FX rate'!$C9,"")</f>
        <v/>
      </c>
      <c r="AR126" s="896" t="str">
        <f>IF(ISNUMBER(L126),'Cover Page'!$D$35/1000000*'4 classification'!L126/'FX rate'!$C9,"")</f>
        <v/>
      </c>
      <c r="AS126" s="668" t="str">
        <f>IF(ISNUMBER(M126),'Cover Page'!$D$35/1000000*'4 classification'!M126/'FX rate'!$C9,"")</f>
        <v/>
      </c>
      <c r="AT126" s="923" t="str">
        <f>IF(ISNUMBER(N126),'Cover Page'!$D$35/1000000*'4 classification'!N126/'FX rate'!$C9,"")</f>
        <v/>
      </c>
      <c r="AU126" s="897" t="str">
        <f>IF(ISNUMBER(O126),'Cover Page'!$D$35/1000000*'4 classification'!O126/'FX rate'!$C9,"")</f>
        <v/>
      </c>
      <c r="AV126" s="896" t="str">
        <f>IF(ISNUMBER(P126),'Cover Page'!$D$35/1000000*'4 classification'!P126/'FX rate'!$C9,"")</f>
        <v/>
      </c>
      <c r="AW126" s="668" t="str">
        <f>IF(ISNUMBER(Q126),'Cover Page'!$D$35/1000000*'4 classification'!Q126/'FX rate'!$C9,"")</f>
        <v/>
      </c>
      <c r="AX126" s="923" t="str">
        <f>IF(ISNUMBER(R126),'Cover Page'!$D$35/1000000*'4 classification'!R126/'FX rate'!$C9,"")</f>
        <v/>
      </c>
      <c r="AY126" s="895" t="str">
        <f>IF(ISNUMBER(S126),'Cover Page'!$D$35/1000000*'4 classification'!S126/'FX rate'!$C9,"")</f>
        <v/>
      </c>
      <c r="AZ126" s="894" t="str">
        <f>IF(ISNUMBER(T126),'Cover Page'!$D$35/1000000*'4 classification'!T126/'FX rate'!$C9,"")</f>
        <v/>
      </c>
      <c r="BA126" s="666" t="str">
        <f>IF(ISNUMBER(U126),'Cover Page'!$D$35/1000000*'4 classification'!U126/'FX rate'!$C9,"")</f>
        <v/>
      </c>
      <c r="BB126" s="923" t="str">
        <f>IF(ISNUMBER(V126),'Cover Page'!$D$35/1000000*'4 classification'!V126/'FX rate'!$C9,"")</f>
        <v/>
      </c>
      <c r="BC126" s="517"/>
      <c r="BD126" s="517"/>
      <c r="BE126" s="517"/>
      <c r="BF126" s="517"/>
      <c r="BG126" s="517"/>
      <c r="BH126" s="517"/>
      <c r="BI126" s="517"/>
      <c r="BN126" s="655">
        <v>2004</v>
      </c>
      <c r="BO126" s="698" t="str">
        <f>IF(ISNUMBER(C126),'Cover Page'!$D$35/1000000*C126/'FX rate'!$C$25,"")</f>
        <v/>
      </c>
      <c r="BP126" s="888" t="str">
        <f>IF(ISNUMBER(D126),'Cover Page'!$D$35/1000000*D126/'FX rate'!$C$25,"")</f>
        <v/>
      </c>
      <c r="BQ126" s="699" t="str">
        <f>IF(ISNUMBER(E126),'Cover Page'!$D$35/1000000*E126/'FX rate'!$C$25,"")</f>
        <v/>
      </c>
      <c r="BR126" s="926" t="str">
        <f>IF(ISNUMBER(F126),'Cover Page'!$D$35/1000000*F126/'FX rate'!$C$25,"")</f>
        <v/>
      </c>
      <c r="BS126" s="889" t="str">
        <f>IF(ISNUMBER(G126),'Cover Page'!$D$35/1000000*G126/'FX rate'!$C$25,"")</f>
        <v/>
      </c>
      <c r="BT126" s="888" t="str">
        <f>IF(ISNUMBER(H126),'Cover Page'!$D$35/1000000*H126/'FX rate'!$C$25,"")</f>
        <v/>
      </c>
      <c r="BU126" s="699" t="str">
        <f>IF(ISNUMBER(I126),'Cover Page'!$D$35/1000000*I126/'FX rate'!$C$25,"")</f>
        <v/>
      </c>
      <c r="BV126" s="926" t="str">
        <f>IF(ISNUMBER(J126),'Cover Page'!$D$35/1000000*J126/'FX rate'!$C$25,"")</f>
        <v/>
      </c>
      <c r="BW126" s="889" t="str">
        <f>IF(ISNUMBER(K126),'Cover Page'!$D$35/1000000*K126/'FX rate'!$C$25,"")</f>
        <v/>
      </c>
      <c r="BX126" s="888" t="str">
        <f>IF(ISNUMBER(L126),'Cover Page'!$D$35/1000000*L126/'FX rate'!$C$25,"")</f>
        <v/>
      </c>
      <c r="BY126" s="699" t="str">
        <f>IF(ISNUMBER(M126),'Cover Page'!$D$35/1000000*M126/'FX rate'!$C$25,"")</f>
        <v/>
      </c>
      <c r="BZ126" s="926" t="str">
        <f>IF(ISNUMBER(N126),'Cover Page'!$D$35/1000000*N126/'FX rate'!$C$25,"")</f>
        <v/>
      </c>
      <c r="CA126" s="889" t="str">
        <f>IF(ISNUMBER(O126),'Cover Page'!$D$35/1000000*O126/'FX rate'!$C$25,"")</f>
        <v/>
      </c>
      <c r="CB126" s="888" t="str">
        <f>IF(ISNUMBER(P126),'Cover Page'!$D$35/1000000*P126/'FX rate'!$C$25,"")</f>
        <v/>
      </c>
      <c r="CC126" s="699" t="str">
        <f>IF(ISNUMBER(Q126),'Cover Page'!$D$35/1000000*Q126/'FX rate'!$C$25,"")</f>
        <v/>
      </c>
      <c r="CD126" s="926" t="str">
        <f>IF(ISNUMBER(R126),'Cover Page'!$D$35/1000000*R126/'FX rate'!$C$25,"")</f>
        <v/>
      </c>
      <c r="CE126" s="887" t="str">
        <f>IF(ISNUMBER(S126),'Cover Page'!$D$35/1000000*S126/'FX rate'!$C$25,"")</f>
        <v/>
      </c>
      <c r="CF126" s="886" t="str">
        <f>IF(ISNUMBER(T126),'Cover Page'!$D$35/1000000*T126/'FX rate'!$C$25,"")</f>
        <v/>
      </c>
      <c r="CG126" s="697" t="str">
        <f>IF(ISNUMBER(U126),'Cover Page'!$D$35/1000000*U126/'FX rate'!$C$25,"")</f>
        <v/>
      </c>
      <c r="CH126" s="925" t="str">
        <f>IF(ISNUMBER(V126),'Cover Page'!$D$35/1000000*V126/'FX rate'!$C$25,"")</f>
        <v/>
      </c>
      <c r="CI126" s="713"/>
      <c r="CJ126" s="590"/>
      <c r="CK126" s="590"/>
      <c r="CL126" s="590"/>
      <c r="CM126" s="590"/>
      <c r="CN126" s="590"/>
      <c r="CO126" s="590"/>
      <c r="CP126" s="590"/>
      <c r="CQ126" s="590"/>
      <c r="CR126" s="590"/>
      <c r="CS126" s="590"/>
    </row>
    <row r="127" spans="1:97" s="2" customFormat="1" ht="14.25" x14ac:dyDescent="0.2">
      <c r="A127" s="6"/>
      <c r="B127" s="76">
        <v>2005</v>
      </c>
      <c r="C127" s="1728" t="str">
        <f t="shared" si="10"/>
        <v/>
      </c>
      <c r="D127" s="390"/>
      <c r="E127" s="116"/>
      <c r="F127" s="175"/>
      <c r="G127" s="1728" t="str">
        <f t="shared" si="11"/>
        <v/>
      </c>
      <c r="H127" s="390"/>
      <c r="I127" s="116"/>
      <c r="J127" s="175"/>
      <c r="K127" s="1728" t="str">
        <f t="shared" si="12"/>
        <v/>
      </c>
      <c r="L127" s="390"/>
      <c r="M127" s="116"/>
      <c r="N127" s="175"/>
      <c r="O127" s="1728" t="str">
        <f t="shared" si="13"/>
        <v/>
      </c>
      <c r="P127" s="390"/>
      <c r="Q127" s="116"/>
      <c r="R127" s="175"/>
      <c r="S127" s="2220" t="str">
        <f t="shared" si="9"/>
        <v/>
      </c>
      <c r="T127" s="2214" t="str">
        <f t="shared" si="14"/>
        <v/>
      </c>
      <c r="U127" s="317" t="str">
        <f t="shared" si="15"/>
        <v/>
      </c>
      <c r="V127" s="2208" t="str">
        <f t="shared" si="16"/>
        <v/>
      </c>
      <c r="AH127" s="583">
        <v>2005</v>
      </c>
      <c r="AI127" s="667" t="str">
        <f>IF(ISNUMBER(C127),'Cover Page'!$D$35/1000000*'4 classification'!C127/'FX rate'!$C10,"")</f>
        <v/>
      </c>
      <c r="AJ127" s="896" t="str">
        <f>IF(ISNUMBER(D127),'Cover Page'!$D$35/1000000*'4 classification'!D127/'FX rate'!$C10,"")</f>
        <v/>
      </c>
      <c r="AK127" s="668" t="str">
        <f>IF(ISNUMBER(E127),'Cover Page'!$D$35/1000000*'4 classification'!E127/'FX rate'!$C10,"")</f>
        <v/>
      </c>
      <c r="AL127" s="923" t="str">
        <f>IF(ISNUMBER(F127),'Cover Page'!$D$35/1000000*'4 classification'!F127/'FX rate'!$C10,"")</f>
        <v/>
      </c>
      <c r="AM127" s="897" t="str">
        <f>IF(ISNUMBER(G127),'Cover Page'!$D$35/1000000*'4 classification'!G127/'FX rate'!$C10,"")</f>
        <v/>
      </c>
      <c r="AN127" s="896" t="str">
        <f>IF(ISNUMBER(H127),'Cover Page'!$D$35/1000000*'4 classification'!H127/'FX rate'!$C10,"")</f>
        <v/>
      </c>
      <c r="AO127" s="668" t="str">
        <f>IF(ISNUMBER(I127),'Cover Page'!$D$35/1000000*'4 classification'!I127/'FX rate'!$C10,"")</f>
        <v/>
      </c>
      <c r="AP127" s="923" t="str">
        <f>IF(ISNUMBER(J127),'Cover Page'!$D$35/1000000*'4 classification'!J127/'FX rate'!$C10,"")</f>
        <v/>
      </c>
      <c r="AQ127" s="897" t="str">
        <f>IF(ISNUMBER(K127),'Cover Page'!$D$35/1000000*'4 classification'!K127/'FX rate'!$C10,"")</f>
        <v/>
      </c>
      <c r="AR127" s="896" t="str">
        <f>IF(ISNUMBER(L127),'Cover Page'!$D$35/1000000*'4 classification'!L127/'FX rate'!$C10,"")</f>
        <v/>
      </c>
      <c r="AS127" s="668" t="str">
        <f>IF(ISNUMBER(M127),'Cover Page'!$D$35/1000000*'4 classification'!M127/'FX rate'!$C10,"")</f>
        <v/>
      </c>
      <c r="AT127" s="923" t="str">
        <f>IF(ISNUMBER(N127),'Cover Page'!$D$35/1000000*'4 classification'!N127/'FX rate'!$C10,"")</f>
        <v/>
      </c>
      <c r="AU127" s="897" t="str">
        <f>IF(ISNUMBER(O127),'Cover Page'!$D$35/1000000*'4 classification'!O127/'FX rate'!$C10,"")</f>
        <v/>
      </c>
      <c r="AV127" s="896" t="str">
        <f>IF(ISNUMBER(P127),'Cover Page'!$D$35/1000000*'4 classification'!P127/'FX rate'!$C10,"")</f>
        <v/>
      </c>
      <c r="AW127" s="668" t="str">
        <f>IF(ISNUMBER(Q127),'Cover Page'!$D$35/1000000*'4 classification'!Q127/'FX rate'!$C10,"")</f>
        <v/>
      </c>
      <c r="AX127" s="923" t="str">
        <f>IF(ISNUMBER(R127),'Cover Page'!$D$35/1000000*'4 classification'!R127/'FX rate'!$C10,"")</f>
        <v/>
      </c>
      <c r="AY127" s="895" t="str">
        <f>IF(ISNUMBER(S127),'Cover Page'!$D$35/1000000*'4 classification'!S127/'FX rate'!$C10,"")</f>
        <v/>
      </c>
      <c r="AZ127" s="894" t="str">
        <f>IF(ISNUMBER(T127),'Cover Page'!$D$35/1000000*'4 classification'!T127/'FX rate'!$C10,"")</f>
        <v/>
      </c>
      <c r="BA127" s="666" t="str">
        <f>IF(ISNUMBER(U127),'Cover Page'!$D$35/1000000*'4 classification'!U127/'FX rate'!$C10,"")</f>
        <v/>
      </c>
      <c r="BB127" s="923" t="str">
        <f>IF(ISNUMBER(V127),'Cover Page'!$D$35/1000000*'4 classification'!V127/'FX rate'!$C10,"")</f>
        <v/>
      </c>
      <c r="BC127" s="517"/>
      <c r="BD127" s="517"/>
      <c r="BE127" s="517"/>
      <c r="BF127" s="517"/>
      <c r="BG127" s="517"/>
      <c r="BH127" s="517"/>
      <c r="BI127" s="517"/>
      <c r="BN127" s="655">
        <v>2005</v>
      </c>
      <c r="BO127" s="698" t="str">
        <f>IF(ISNUMBER(C127),'Cover Page'!$D$35/1000000*C127/'FX rate'!$C$25,"")</f>
        <v/>
      </c>
      <c r="BP127" s="888" t="str">
        <f>IF(ISNUMBER(D127),'Cover Page'!$D$35/1000000*D127/'FX rate'!$C$25,"")</f>
        <v/>
      </c>
      <c r="BQ127" s="699" t="str">
        <f>IF(ISNUMBER(E127),'Cover Page'!$D$35/1000000*E127/'FX rate'!$C$25,"")</f>
        <v/>
      </c>
      <c r="BR127" s="926" t="str">
        <f>IF(ISNUMBER(F127),'Cover Page'!$D$35/1000000*F127/'FX rate'!$C$25,"")</f>
        <v/>
      </c>
      <c r="BS127" s="889" t="str">
        <f>IF(ISNUMBER(G127),'Cover Page'!$D$35/1000000*G127/'FX rate'!$C$25,"")</f>
        <v/>
      </c>
      <c r="BT127" s="888" t="str">
        <f>IF(ISNUMBER(H127),'Cover Page'!$D$35/1000000*H127/'FX rate'!$C$25,"")</f>
        <v/>
      </c>
      <c r="BU127" s="699" t="str">
        <f>IF(ISNUMBER(I127),'Cover Page'!$D$35/1000000*I127/'FX rate'!$C$25,"")</f>
        <v/>
      </c>
      <c r="BV127" s="926" t="str">
        <f>IF(ISNUMBER(J127),'Cover Page'!$D$35/1000000*J127/'FX rate'!$C$25,"")</f>
        <v/>
      </c>
      <c r="BW127" s="889" t="str">
        <f>IF(ISNUMBER(K127),'Cover Page'!$D$35/1000000*K127/'FX rate'!$C$25,"")</f>
        <v/>
      </c>
      <c r="BX127" s="888" t="str">
        <f>IF(ISNUMBER(L127),'Cover Page'!$D$35/1000000*L127/'FX rate'!$C$25,"")</f>
        <v/>
      </c>
      <c r="BY127" s="699" t="str">
        <f>IF(ISNUMBER(M127),'Cover Page'!$D$35/1000000*M127/'FX rate'!$C$25,"")</f>
        <v/>
      </c>
      <c r="BZ127" s="926" t="str">
        <f>IF(ISNUMBER(N127),'Cover Page'!$D$35/1000000*N127/'FX rate'!$C$25,"")</f>
        <v/>
      </c>
      <c r="CA127" s="889" t="str">
        <f>IF(ISNUMBER(O127),'Cover Page'!$D$35/1000000*O127/'FX rate'!$C$25,"")</f>
        <v/>
      </c>
      <c r="CB127" s="888" t="str">
        <f>IF(ISNUMBER(P127),'Cover Page'!$D$35/1000000*P127/'FX rate'!$C$25,"")</f>
        <v/>
      </c>
      <c r="CC127" s="699" t="str">
        <f>IF(ISNUMBER(Q127),'Cover Page'!$D$35/1000000*Q127/'FX rate'!$C$25,"")</f>
        <v/>
      </c>
      <c r="CD127" s="926" t="str">
        <f>IF(ISNUMBER(R127),'Cover Page'!$D$35/1000000*R127/'FX rate'!$C$25,"")</f>
        <v/>
      </c>
      <c r="CE127" s="887" t="str">
        <f>IF(ISNUMBER(S127),'Cover Page'!$D$35/1000000*S127/'FX rate'!$C$25,"")</f>
        <v/>
      </c>
      <c r="CF127" s="886" t="str">
        <f>IF(ISNUMBER(T127),'Cover Page'!$D$35/1000000*T127/'FX rate'!$C$25,"")</f>
        <v/>
      </c>
      <c r="CG127" s="697" t="str">
        <f>IF(ISNUMBER(U127),'Cover Page'!$D$35/1000000*U127/'FX rate'!$C$25,"")</f>
        <v/>
      </c>
      <c r="CH127" s="925" t="str">
        <f>IF(ISNUMBER(V127),'Cover Page'!$D$35/1000000*V127/'FX rate'!$C$25,"")</f>
        <v/>
      </c>
      <c r="CI127" s="713"/>
      <c r="CJ127" s="590"/>
      <c r="CK127" s="590"/>
      <c r="CL127" s="590"/>
      <c r="CM127" s="590"/>
      <c r="CN127" s="590"/>
      <c r="CO127" s="590"/>
      <c r="CP127" s="590"/>
      <c r="CQ127" s="590"/>
      <c r="CR127" s="590"/>
      <c r="CS127" s="590"/>
    </row>
    <row r="128" spans="1:97" s="2" customFormat="1" ht="14.25" x14ac:dyDescent="0.2">
      <c r="A128" s="6"/>
      <c r="B128" s="76">
        <v>2006</v>
      </c>
      <c r="C128" s="1728" t="str">
        <f t="shared" si="10"/>
        <v/>
      </c>
      <c r="D128" s="390"/>
      <c r="E128" s="116"/>
      <c r="F128" s="175"/>
      <c r="G128" s="1728" t="str">
        <f t="shared" si="11"/>
        <v/>
      </c>
      <c r="H128" s="390"/>
      <c r="I128" s="116"/>
      <c r="J128" s="175"/>
      <c r="K128" s="1728" t="str">
        <f t="shared" si="12"/>
        <v/>
      </c>
      <c r="L128" s="390"/>
      <c r="M128" s="116"/>
      <c r="N128" s="175"/>
      <c r="O128" s="1728" t="str">
        <f t="shared" si="13"/>
        <v/>
      </c>
      <c r="P128" s="390"/>
      <c r="Q128" s="116"/>
      <c r="R128" s="175"/>
      <c r="S128" s="2220" t="str">
        <f t="shared" si="9"/>
        <v/>
      </c>
      <c r="T128" s="2214" t="str">
        <f t="shared" si="14"/>
        <v/>
      </c>
      <c r="U128" s="317" t="str">
        <f t="shared" si="15"/>
        <v/>
      </c>
      <c r="V128" s="2208" t="str">
        <f t="shared" si="16"/>
        <v/>
      </c>
      <c r="AH128" s="583">
        <v>2006</v>
      </c>
      <c r="AI128" s="667" t="str">
        <f>IF(ISNUMBER(C128),'Cover Page'!$D$35/1000000*'4 classification'!C128/'FX rate'!$C11,"")</f>
        <v/>
      </c>
      <c r="AJ128" s="896" t="str">
        <f>IF(ISNUMBER(D128),'Cover Page'!$D$35/1000000*'4 classification'!D128/'FX rate'!$C11,"")</f>
        <v/>
      </c>
      <c r="AK128" s="668" t="str">
        <f>IF(ISNUMBER(E128),'Cover Page'!$D$35/1000000*'4 classification'!E128/'FX rate'!$C11,"")</f>
        <v/>
      </c>
      <c r="AL128" s="923" t="str">
        <f>IF(ISNUMBER(F128),'Cover Page'!$D$35/1000000*'4 classification'!F128/'FX rate'!$C11,"")</f>
        <v/>
      </c>
      <c r="AM128" s="897" t="str">
        <f>IF(ISNUMBER(G128),'Cover Page'!$D$35/1000000*'4 classification'!G128/'FX rate'!$C11,"")</f>
        <v/>
      </c>
      <c r="AN128" s="896" t="str">
        <f>IF(ISNUMBER(H128),'Cover Page'!$D$35/1000000*'4 classification'!H128/'FX rate'!$C11,"")</f>
        <v/>
      </c>
      <c r="AO128" s="668" t="str">
        <f>IF(ISNUMBER(I128),'Cover Page'!$D$35/1000000*'4 classification'!I128/'FX rate'!$C11,"")</f>
        <v/>
      </c>
      <c r="AP128" s="923" t="str">
        <f>IF(ISNUMBER(J128),'Cover Page'!$D$35/1000000*'4 classification'!J128/'FX rate'!$C11,"")</f>
        <v/>
      </c>
      <c r="AQ128" s="897" t="str">
        <f>IF(ISNUMBER(K128),'Cover Page'!$D$35/1000000*'4 classification'!K128/'FX rate'!$C11,"")</f>
        <v/>
      </c>
      <c r="AR128" s="896" t="str">
        <f>IF(ISNUMBER(L128),'Cover Page'!$D$35/1000000*'4 classification'!L128/'FX rate'!$C11,"")</f>
        <v/>
      </c>
      <c r="AS128" s="668" t="str">
        <f>IF(ISNUMBER(M128),'Cover Page'!$D$35/1000000*'4 classification'!M128/'FX rate'!$C11,"")</f>
        <v/>
      </c>
      <c r="AT128" s="923" t="str">
        <f>IF(ISNUMBER(N128),'Cover Page'!$D$35/1000000*'4 classification'!N128/'FX rate'!$C11,"")</f>
        <v/>
      </c>
      <c r="AU128" s="897" t="str">
        <f>IF(ISNUMBER(O128),'Cover Page'!$D$35/1000000*'4 classification'!O128/'FX rate'!$C11,"")</f>
        <v/>
      </c>
      <c r="AV128" s="896" t="str">
        <f>IF(ISNUMBER(P128),'Cover Page'!$D$35/1000000*'4 classification'!P128/'FX rate'!$C11,"")</f>
        <v/>
      </c>
      <c r="AW128" s="668" t="str">
        <f>IF(ISNUMBER(Q128),'Cover Page'!$D$35/1000000*'4 classification'!Q128/'FX rate'!$C11,"")</f>
        <v/>
      </c>
      <c r="AX128" s="923" t="str">
        <f>IF(ISNUMBER(R128),'Cover Page'!$D$35/1000000*'4 classification'!R128/'FX rate'!$C11,"")</f>
        <v/>
      </c>
      <c r="AY128" s="895" t="str">
        <f>IF(ISNUMBER(S128),'Cover Page'!$D$35/1000000*'4 classification'!S128/'FX rate'!$C11,"")</f>
        <v/>
      </c>
      <c r="AZ128" s="894" t="str">
        <f>IF(ISNUMBER(T128),'Cover Page'!$D$35/1000000*'4 classification'!T128/'FX rate'!$C11,"")</f>
        <v/>
      </c>
      <c r="BA128" s="666" t="str">
        <f>IF(ISNUMBER(U128),'Cover Page'!$D$35/1000000*'4 classification'!U128/'FX rate'!$C11,"")</f>
        <v/>
      </c>
      <c r="BB128" s="923" t="str">
        <f>IF(ISNUMBER(V128),'Cover Page'!$D$35/1000000*'4 classification'!V128/'FX rate'!$C11,"")</f>
        <v/>
      </c>
      <c r="BC128" s="517"/>
      <c r="BD128" s="517"/>
      <c r="BE128" s="517"/>
      <c r="BF128" s="517"/>
      <c r="BG128" s="517"/>
      <c r="BH128" s="517"/>
      <c r="BI128" s="517"/>
      <c r="BN128" s="655">
        <v>2006</v>
      </c>
      <c r="BO128" s="698" t="str">
        <f>IF(ISNUMBER(C128),'Cover Page'!$D$35/1000000*C128/'FX rate'!$C$25,"")</f>
        <v/>
      </c>
      <c r="BP128" s="888" t="str">
        <f>IF(ISNUMBER(D128),'Cover Page'!$D$35/1000000*D128/'FX rate'!$C$25,"")</f>
        <v/>
      </c>
      <c r="BQ128" s="699" t="str">
        <f>IF(ISNUMBER(E128),'Cover Page'!$D$35/1000000*E128/'FX rate'!$C$25,"")</f>
        <v/>
      </c>
      <c r="BR128" s="926" t="str">
        <f>IF(ISNUMBER(F128),'Cover Page'!$D$35/1000000*F128/'FX rate'!$C$25,"")</f>
        <v/>
      </c>
      <c r="BS128" s="889" t="str">
        <f>IF(ISNUMBER(G128),'Cover Page'!$D$35/1000000*G128/'FX rate'!$C$25,"")</f>
        <v/>
      </c>
      <c r="BT128" s="888" t="str">
        <f>IF(ISNUMBER(H128),'Cover Page'!$D$35/1000000*H128/'FX rate'!$C$25,"")</f>
        <v/>
      </c>
      <c r="BU128" s="699" t="str">
        <f>IF(ISNUMBER(I128),'Cover Page'!$D$35/1000000*I128/'FX rate'!$C$25,"")</f>
        <v/>
      </c>
      <c r="BV128" s="926" t="str">
        <f>IF(ISNUMBER(J128),'Cover Page'!$D$35/1000000*J128/'FX rate'!$C$25,"")</f>
        <v/>
      </c>
      <c r="BW128" s="889" t="str">
        <f>IF(ISNUMBER(K128),'Cover Page'!$D$35/1000000*K128/'FX rate'!$C$25,"")</f>
        <v/>
      </c>
      <c r="BX128" s="888" t="str">
        <f>IF(ISNUMBER(L128),'Cover Page'!$D$35/1000000*L128/'FX rate'!$C$25,"")</f>
        <v/>
      </c>
      <c r="BY128" s="699" t="str">
        <f>IF(ISNUMBER(M128),'Cover Page'!$D$35/1000000*M128/'FX rate'!$C$25,"")</f>
        <v/>
      </c>
      <c r="BZ128" s="926" t="str">
        <f>IF(ISNUMBER(N128),'Cover Page'!$D$35/1000000*N128/'FX rate'!$C$25,"")</f>
        <v/>
      </c>
      <c r="CA128" s="889" t="str">
        <f>IF(ISNUMBER(O128),'Cover Page'!$D$35/1000000*O128/'FX rate'!$C$25,"")</f>
        <v/>
      </c>
      <c r="CB128" s="888" t="str">
        <f>IF(ISNUMBER(P128),'Cover Page'!$D$35/1000000*P128/'FX rate'!$C$25,"")</f>
        <v/>
      </c>
      <c r="CC128" s="699" t="str">
        <f>IF(ISNUMBER(Q128),'Cover Page'!$D$35/1000000*Q128/'FX rate'!$C$25,"")</f>
        <v/>
      </c>
      <c r="CD128" s="926" t="str">
        <f>IF(ISNUMBER(R128),'Cover Page'!$D$35/1000000*R128/'FX rate'!$C$25,"")</f>
        <v/>
      </c>
      <c r="CE128" s="887" t="str">
        <f>IF(ISNUMBER(S128),'Cover Page'!$D$35/1000000*S128/'FX rate'!$C$25,"")</f>
        <v/>
      </c>
      <c r="CF128" s="886" t="str">
        <f>IF(ISNUMBER(T128),'Cover Page'!$D$35/1000000*T128/'FX rate'!$C$25,"")</f>
        <v/>
      </c>
      <c r="CG128" s="697" t="str">
        <f>IF(ISNUMBER(U128),'Cover Page'!$D$35/1000000*U128/'FX rate'!$C$25,"")</f>
        <v/>
      </c>
      <c r="CH128" s="925" t="str">
        <f>IF(ISNUMBER(V128),'Cover Page'!$D$35/1000000*V128/'FX rate'!$C$25,"")</f>
        <v/>
      </c>
      <c r="CI128" s="713"/>
      <c r="CJ128" s="590"/>
      <c r="CK128" s="590"/>
      <c r="CL128" s="590"/>
      <c r="CM128" s="590"/>
      <c r="CN128" s="590"/>
      <c r="CO128" s="590"/>
      <c r="CP128" s="590"/>
      <c r="CQ128" s="590"/>
      <c r="CR128" s="590"/>
      <c r="CS128" s="590"/>
    </row>
    <row r="129" spans="1:97" s="2" customFormat="1" ht="14.25" x14ac:dyDescent="0.2">
      <c r="A129" s="6"/>
      <c r="B129" s="76">
        <v>2007</v>
      </c>
      <c r="C129" s="1728" t="str">
        <f t="shared" si="10"/>
        <v/>
      </c>
      <c r="D129" s="390"/>
      <c r="E129" s="116"/>
      <c r="F129" s="175"/>
      <c r="G129" s="1728" t="str">
        <f t="shared" si="11"/>
        <v/>
      </c>
      <c r="H129" s="390"/>
      <c r="I129" s="116"/>
      <c r="J129" s="175"/>
      <c r="K129" s="1728" t="str">
        <f t="shared" si="12"/>
        <v/>
      </c>
      <c r="L129" s="390"/>
      <c r="M129" s="116"/>
      <c r="N129" s="175"/>
      <c r="O129" s="1728" t="str">
        <f t="shared" si="13"/>
        <v/>
      </c>
      <c r="P129" s="390"/>
      <c r="Q129" s="116"/>
      <c r="R129" s="175"/>
      <c r="S129" s="2220" t="str">
        <f t="shared" si="9"/>
        <v/>
      </c>
      <c r="T129" s="2214" t="str">
        <f t="shared" si="14"/>
        <v/>
      </c>
      <c r="U129" s="317" t="str">
        <f t="shared" si="15"/>
        <v/>
      </c>
      <c r="V129" s="2208" t="str">
        <f t="shared" si="16"/>
        <v/>
      </c>
      <c r="AH129" s="583">
        <v>2007</v>
      </c>
      <c r="AI129" s="667" t="str">
        <f>IF(ISNUMBER(C129),'Cover Page'!$D$35/1000000*'4 classification'!C129/'FX rate'!$C12,"")</f>
        <v/>
      </c>
      <c r="AJ129" s="896" t="str">
        <f>IF(ISNUMBER(D129),'Cover Page'!$D$35/1000000*'4 classification'!D129/'FX rate'!$C12,"")</f>
        <v/>
      </c>
      <c r="AK129" s="668" t="str">
        <f>IF(ISNUMBER(E129),'Cover Page'!$D$35/1000000*'4 classification'!E129/'FX rate'!$C12,"")</f>
        <v/>
      </c>
      <c r="AL129" s="923" t="str">
        <f>IF(ISNUMBER(F129),'Cover Page'!$D$35/1000000*'4 classification'!F129/'FX rate'!$C12,"")</f>
        <v/>
      </c>
      <c r="AM129" s="897" t="str">
        <f>IF(ISNUMBER(G129),'Cover Page'!$D$35/1000000*'4 classification'!G129/'FX rate'!$C12,"")</f>
        <v/>
      </c>
      <c r="AN129" s="896" t="str">
        <f>IF(ISNUMBER(H129),'Cover Page'!$D$35/1000000*'4 classification'!H129/'FX rate'!$C12,"")</f>
        <v/>
      </c>
      <c r="AO129" s="668" t="str">
        <f>IF(ISNUMBER(I129),'Cover Page'!$D$35/1000000*'4 classification'!I129/'FX rate'!$C12,"")</f>
        <v/>
      </c>
      <c r="AP129" s="923" t="str">
        <f>IF(ISNUMBER(J129),'Cover Page'!$D$35/1000000*'4 classification'!J129/'FX rate'!$C12,"")</f>
        <v/>
      </c>
      <c r="AQ129" s="897" t="str">
        <f>IF(ISNUMBER(K129),'Cover Page'!$D$35/1000000*'4 classification'!K129/'FX rate'!$C12,"")</f>
        <v/>
      </c>
      <c r="AR129" s="896" t="str">
        <f>IF(ISNUMBER(L129),'Cover Page'!$D$35/1000000*'4 classification'!L129/'FX rate'!$C12,"")</f>
        <v/>
      </c>
      <c r="AS129" s="668" t="str">
        <f>IF(ISNUMBER(M129),'Cover Page'!$D$35/1000000*'4 classification'!M129/'FX rate'!$C12,"")</f>
        <v/>
      </c>
      <c r="AT129" s="923" t="str">
        <f>IF(ISNUMBER(N129),'Cover Page'!$D$35/1000000*'4 classification'!N129/'FX rate'!$C12,"")</f>
        <v/>
      </c>
      <c r="AU129" s="897" t="str">
        <f>IF(ISNUMBER(O129),'Cover Page'!$D$35/1000000*'4 classification'!O129/'FX rate'!$C12,"")</f>
        <v/>
      </c>
      <c r="AV129" s="896" t="str">
        <f>IF(ISNUMBER(P129),'Cover Page'!$D$35/1000000*'4 classification'!P129/'FX rate'!$C12,"")</f>
        <v/>
      </c>
      <c r="AW129" s="668" t="str">
        <f>IF(ISNUMBER(Q129),'Cover Page'!$D$35/1000000*'4 classification'!Q129/'FX rate'!$C12,"")</f>
        <v/>
      </c>
      <c r="AX129" s="923" t="str">
        <f>IF(ISNUMBER(R129),'Cover Page'!$D$35/1000000*'4 classification'!R129/'FX rate'!$C12,"")</f>
        <v/>
      </c>
      <c r="AY129" s="895" t="str">
        <f>IF(ISNUMBER(S129),'Cover Page'!$D$35/1000000*'4 classification'!S129/'FX rate'!$C12,"")</f>
        <v/>
      </c>
      <c r="AZ129" s="894" t="str">
        <f>IF(ISNUMBER(T129),'Cover Page'!$D$35/1000000*'4 classification'!T129/'FX rate'!$C12,"")</f>
        <v/>
      </c>
      <c r="BA129" s="666" t="str">
        <f>IF(ISNUMBER(U129),'Cover Page'!$D$35/1000000*'4 classification'!U129/'FX rate'!$C12,"")</f>
        <v/>
      </c>
      <c r="BB129" s="923" t="str">
        <f>IF(ISNUMBER(V129),'Cover Page'!$D$35/1000000*'4 classification'!V129/'FX rate'!$C12,"")</f>
        <v/>
      </c>
      <c r="BC129" s="517"/>
      <c r="BD129" s="517"/>
      <c r="BE129" s="517"/>
      <c r="BF129" s="517"/>
      <c r="BG129" s="517"/>
      <c r="BH129" s="517"/>
      <c r="BI129" s="517"/>
      <c r="BN129" s="655">
        <v>2007</v>
      </c>
      <c r="BO129" s="698" t="str">
        <f>IF(ISNUMBER(C129),'Cover Page'!$D$35/1000000*C129/'FX rate'!$C$25,"")</f>
        <v/>
      </c>
      <c r="BP129" s="888" t="str">
        <f>IF(ISNUMBER(D129),'Cover Page'!$D$35/1000000*D129/'FX rate'!$C$25,"")</f>
        <v/>
      </c>
      <c r="BQ129" s="699" t="str">
        <f>IF(ISNUMBER(E129),'Cover Page'!$D$35/1000000*E129/'FX rate'!$C$25,"")</f>
        <v/>
      </c>
      <c r="BR129" s="926" t="str">
        <f>IF(ISNUMBER(F129),'Cover Page'!$D$35/1000000*F129/'FX rate'!$C$25,"")</f>
        <v/>
      </c>
      <c r="BS129" s="889" t="str">
        <f>IF(ISNUMBER(G129),'Cover Page'!$D$35/1000000*G129/'FX rate'!$C$25,"")</f>
        <v/>
      </c>
      <c r="BT129" s="888" t="str">
        <f>IF(ISNUMBER(H129),'Cover Page'!$D$35/1000000*H129/'FX rate'!$C$25,"")</f>
        <v/>
      </c>
      <c r="BU129" s="699" t="str">
        <f>IF(ISNUMBER(I129),'Cover Page'!$D$35/1000000*I129/'FX rate'!$C$25,"")</f>
        <v/>
      </c>
      <c r="BV129" s="926" t="str">
        <f>IF(ISNUMBER(J129),'Cover Page'!$D$35/1000000*J129/'FX rate'!$C$25,"")</f>
        <v/>
      </c>
      <c r="BW129" s="889" t="str">
        <f>IF(ISNUMBER(K129),'Cover Page'!$D$35/1000000*K129/'FX rate'!$C$25,"")</f>
        <v/>
      </c>
      <c r="BX129" s="888" t="str">
        <f>IF(ISNUMBER(L129),'Cover Page'!$D$35/1000000*L129/'FX rate'!$C$25,"")</f>
        <v/>
      </c>
      <c r="BY129" s="699" t="str">
        <f>IF(ISNUMBER(M129),'Cover Page'!$D$35/1000000*M129/'FX rate'!$C$25,"")</f>
        <v/>
      </c>
      <c r="BZ129" s="926" t="str">
        <f>IF(ISNUMBER(N129),'Cover Page'!$D$35/1000000*N129/'FX rate'!$C$25,"")</f>
        <v/>
      </c>
      <c r="CA129" s="889" t="str">
        <f>IF(ISNUMBER(O129),'Cover Page'!$D$35/1000000*O129/'FX rate'!$C$25,"")</f>
        <v/>
      </c>
      <c r="CB129" s="888" t="str">
        <f>IF(ISNUMBER(P129),'Cover Page'!$D$35/1000000*P129/'FX rate'!$C$25,"")</f>
        <v/>
      </c>
      <c r="CC129" s="699" t="str">
        <f>IF(ISNUMBER(Q129),'Cover Page'!$D$35/1000000*Q129/'FX rate'!$C$25,"")</f>
        <v/>
      </c>
      <c r="CD129" s="926" t="str">
        <f>IF(ISNUMBER(R129),'Cover Page'!$D$35/1000000*R129/'FX rate'!$C$25,"")</f>
        <v/>
      </c>
      <c r="CE129" s="887" t="str">
        <f>IF(ISNUMBER(S129),'Cover Page'!$D$35/1000000*S129/'FX rate'!$C$25,"")</f>
        <v/>
      </c>
      <c r="CF129" s="886" t="str">
        <f>IF(ISNUMBER(T129),'Cover Page'!$D$35/1000000*T129/'FX rate'!$C$25,"")</f>
        <v/>
      </c>
      <c r="CG129" s="697" t="str">
        <f>IF(ISNUMBER(U129),'Cover Page'!$D$35/1000000*U129/'FX rate'!$C$25,"")</f>
        <v/>
      </c>
      <c r="CH129" s="925" t="str">
        <f>IF(ISNUMBER(V129),'Cover Page'!$D$35/1000000*V129/'FX rate'!$C$25,"")</f>
        <v/>
      </c>
      <c r="CI129" s="713"/>
      <c r="CJ129" s="590"/>
      <c r="CK129" s="590"/>
      <c r="CL129" s="590"/>
      <c r="CM129" s="590"/>
      <c r="CN129" s="590"/>
      <c r="CO129" s="590"/>
      <c r="CP129" s="590"/>
      <c r="CQ129" s="590"/>
      <c r="CR129" s="590"/>
      <c r="CS129" s="590"/>
    </row>
    <row r="130" spans="1:97" s="2" customFormat="1" ht="14.25" x14ac:dyDescent="0.2">
      <c r="A130" s="6"/>
      <c r="B130" s="76">
        <v>2008</v>
      </c>
      <c r="C130" s="1728" t="str">
        <f t="shared" si="10"/>
        <v/>
      </c>
      <c r="D130" s="169"/>
      <c r="E130" s="116"/>
      <c r="F130" s="175"/>
      <c r="G130" s="1728" t="str">
        <f t="shared" si="11"/>
        <v/>
      </c>
      <c r="H130" s="169"/>
      <c r="I130" s="116"/>
      <c r="J130" s="175"/>
      <c r="K130" s="1728" t="str">
        <f t="shared" si="12"/>
        <v/>
      </c>
      <c r="L130" s="169"/>
      <c r="M130" s="116"/>
      <c r="N130" s="175"/>
      <c r="O130" s="1728" t="str">
        <f t="shared" si="13"/>
        <v/>
      </c>
      <c r="P130" s="169"/>
      <c r="Q130" s="116"/>
      <c r="R130" s="175"/>
      <c r="S130" s="2220" t="str">
        <f t="shared" si="9"/>
        <v/>
      </c>
      <c r="T130" s="2214" t="str">
        <f t="shared" si="14"/>
        <v/>
      </c>
      <c r="U130" s="317" t="str">
        <f t="shared" si="15"/>
        <v/>
      </c>
      <c r="V130" s="2208" t="str">
        <f t="shared" si="16"/>
        <v/>
      </c>
      <c r="AH130" s="583">
        <v>2008</v>
      </c>
      <c r="AI130" s="667" t="str">
        <f>IF(ISNUMBER(C130),'Cover Page'!$D$35/1000000*'4 classification'!C130/'FX rate'!$C13,"")</f>
        <v/>
      </c>
      <c r="AJ130" s="896" t="str">
        <f>IF(ISNUMBER(D130),'Cover Page'!$D$35/1000000*'4 classification'!D130/'FX rate'!$C13,"")</f>
        <v/>
      </c>
      <c r="AK130" s="668" t="str">
        <f>IF(ISNUMBER(E130),'Cover Page'!$D$35/1000000*'4 classification'!E130/'FX rate'!$C13,"")</f>
        <v/>
      </c>
      <c r="AL130" s="923" t="str">
        <f>IF(ISNUMBER(F130),'Cover Page'!$D$35/1000000*'4 classification'!F130/'FX rate'!$C13,"")</f>
        <v/>
      </c>
      <c r="AM130" s="897" t="str">
        <f>IF(ISNUMBER(G130),'Cover Page'!$D$35/1000000*'4 classification'!G130/'FX rate'!$C13,"")</f>
        <v/>
      </c>
      <c r="AN130" s="896" t="str">
        <f>IF(ISNUMBER(H130),'Cover Page'!$D$35/1000000*'4 classification'!H130/'FX rate'!$C13,"")</f>
        <v/>
      </c>
      <c r="AO130" s="668" t="str">
        <f>IF(ISNUMBER(I130),'Cover Page'!$D$35/1000000*'4 classification'!I130/'FX rate'!$C13,"")</f>
        <v/>
      </c>
      <c r="AP130" s="923" t="str">
        <f>IF(ISNUMBER(J130),'Cover Page'!$D$35/1000000*'4 classification'!J130/'FX rate'!$C13,"")</f>
        <v/>
      </c>
      <c r="AQ130" s="897" t="str">
        <f>IF(ISNUMBER(K130),'Cover Page'!$D$35/1000000*'4 classification'!K130/'FX rate'!$C13,"")</f>
        <v/>
      </c>
      <c r="AR130" s="896" t="str">
        <f>IF(ISNUMBER(L130),'Cover Page'!$D$35/1000000*'4 classification'!L130/'FX rate'!$C13,"")</f>
        <v/>
      </c>
      <c r="AS130" s="668" t="str">
        <f>IF(ISNUMBER(M130),'Cover Page'!$D$35/1000000*'4 classification'!M130/'FX rate'!$C13,"")</f>
        <v/>
      </c>
      <c r="AT130" s="923" t="str">
        <f>IF(ISNUMBER(N130),'Cover Page'!$D$35/1000000*'4 classification'!N130/'FX rate'!$C13,"")</f>
        <v/>
      </c>
      <c r="AU130" s="897" t="str">
        <f>IF(ISNUMBER(O130),'Cover Page'!$D$35/1000000*'4 classification'!O130/'FX rate'!$C13,"")</f>
        <v/>
      </c>
      <c r="AV130" s="896" t="str">
        <f>IF(ISNUMBER(P130),'Cover Page'!$D$35/1000000*'4 classification'!P130/'FX rate'!$C13,"")</f>
        <v/>
      </c>
      <c r="AW130" s="668" t="str">
        <f>IF(ISNUMBER(Q130),'Cover Page'!$D$35/1000000*'4 classification'!Q130/'FX rate'!$C13,"")</f>
        <v/>
      </c>
      <c r="AX130" s="923" t="str">
        <f>IF(ISNUMBER(R130),'Cover Page'!$D$35/1000000*'4 classification'!R130/'FX rate'!$C13,"")</f>
        <v/>
      </c>
      <c r="AY130" s="895" t="str">
        <f>IF(ISNUMBER(S130),'Cover Page'!$D$35/1000000*'4 classification'!S130/'FX rate'!$C13,"")</f>
        <v/>
      </c>
      <c r="AZ130" s="894" t="str">
        <f>IF(ISNUMBER(T130),'Cover Page'!$D$35/1000000*'4 classification'!T130/'FX rate'!$C13,"")</f>
        <v/>
      </c>
      <c r="BA130" s="666" t="str">
        <f>IF(ISNUMBER(U130),'Cover Page'!$D$35/1000000*'4 classification'!U130/'FX rate'!$C13,"")</f>
        <v/>
      </c>
      <c r="BB130" s="923" t="str">
        <f>IF(ISNUMBER(V130),'Cover Page'!$D$35/1000000*'4 classification'!V130/'FX rate'!$C13,"")</f>
        <v/>
      </c>
      <c r="BC130" s="517"/>
      <c r="BD130" s="517"/>
      <c r="BE130" s="517"/>
      <c r="BF130" s="517"/>
      <c r="BG130" s="517"/>
      <c r="BH130" s="517"/>
      <c r="BI130" s="517"/>
      <c r="BN130" s="655">
        <v>2008</v>
      </c>
      <c r="BO130" s="698" t="str">
        <f>IF(ISNUMBER(C130),'Cover Page'!$D$35/1000000*C130/'FX rate'!$C$25,"")</f>
        <v/>
      </c>
      <c r="BP130" s="888" t="str">
        <f>IF(ISNUMBER(D130),'Cover Page'!$D$35/1000000*D130/'FX rate'!$C$25,"")</f>
        <v/>
      </c>
      <c r="BQ130" s="699" t="str">
        <f>IF(ISNUMBER(E130),'Cover Page'!$D$35/1000000*E130/'FX rate'!$C$25,"")</f>
        <v/>
      </c>
      <c r="BR130" s="926" t="str">
        <f>IF(ISNUMBER(F130),'Cover Page'!$D$35/1000000*F130/'FX rate'!$C$25,"")</f>
        <v/>
      </c>
      <c r="BS130" s="889" t="str">
        <f>IF(ISNUMBER(G130),'Cover Page'!$D$35/1000000*G130/'FX rate'!$C$25,"")</f>
        <v/>
      </c>
      <c r="BT130" s="888" t="str">
        <f>IF(ISNUMBER(H130),'Cover Page'!$D$35/1000000*H130/'FX rate'!$C$25,"")</f>
        <v/>
      </c>
      <c r="BU130" s="699" t="str">
        <f>IF(ISNUMBER(I130),'Cover Page'!$D$35/1000000*I130/'FX rate'!$C$25,"")</f>
        <v/>
      </c>
      <c r="BV130" s="926" t="str">
        <f>IF(ISNUMBER(J130),'Cover Page'!$D$35/1000000*J130/'FX rate'!$C$25,"")</f>
        <v/>
      </c>
      <c r="BW130" s="889" t="str">
        <f>IF(ISNUMBER(K130),'Cover Page'!$D$35/1000000*K130/'FX rate'!$C$25,"")</f>
        <v/>
      </c>
      <c r="BX130" s="888" t="str">
        <f>IF(ISNUMBER(L130),'Cover Page'!$D$35/1000000*L130/'FX rate'!$C$25,"")</f>
        <v/>
      </c>
      <c r="BY130" s="699" t="str">
        <f>IF(ISNUMBER(M130),'Cover Page'!$D$35/1000000*M130/'FX rate'!$C$25,"")</f>
        <v/>
      </c>
      <c r="BZ130" s="926" t="str">
        <f>IF(ISNUMBER(N130),'Cover Page'!$D$35/1000000*N130/'FX rate'!$C$25,"")</f>
        <v/>
      </c>
      <c r="CA130" s="889" t="str">
        <f>IF(ISNUMBER(O130),'Cover Page'!$D$35/1000000*O130/'FX rate'!$C$25,"")</f>
        <v/>
      </c>
      <c r="CB130" s="888" t="str">
        <f>IF(ISNUMBER(P130),'Cover Page'!$D$35/1000000*P130/'FX rate'!$C$25,"")</f>
        <v/>
      </c>
      <c r="CC130" s="699" t="str">
        <f>IF(ISNUMBER(Q130),'Cover Page'!$D$35/1000000*Q130/'FX rate'!$C$25,"")</f>
        <v/>
      </c>
      <c r="CD130" s="926" t="str">
        <f>IF(ISNUMBER(R130),'Cover Page'!$D$35/1000000*R130/'FX rate'!$C$25,"")</f>
        <v/>
      </c>
      <c r="CE130" s="887" t="str">
        <f>IF(ISNUMBER(S130),'Cover Page'!$D$35/1000000*S130/'FX rate'!$C$25,"")</f>
        <v/>
      </c>
      <c r="CF130" s="886" t="str">
        <f>IF(ISNUMBER(T130),'Cover Page'!$D$35/1000000*T130/'FX rate'!$C$25,"")</f>
        <v/>
      </c>
      <c r="CG130" s="697" t="str">
        <f>IF(ISNUMBER(U130),'Cover Page'!$D$35/1000000*U130/'FX rate'!$C$25,"")</f>
        <v/>
      </c>
      <c r="CH130" s="925" t="str">
        <f>IF(ISNUMBER(V130),'Cover Page'!$D$35/1000000*V130/'FX rate'!$C$25,"")</f>
        <v/>
      </c>
      <c r="CI130" s="713"/>
      <c r="CJ130" s="590"/>
      <c r="CK130" s="590"/>
      <c r="CL130" s="590"/>
      <c r="CM130" s="590"/>
      <c r="CN130" s="590"/>
      <c r="CO130" s="590"/>
      <c r="CP130" s="590"/>
      <c r="CQ130" s="590"/>
      <c r="CR130" s="590"/>
      <c r="CS130" s="590"/>
    </row>
    <row r="131" spans="1:97" s="2" customFormat="1" ht="14.25" x14ac:dyDescent="0.2">
      <c r="A131" s="6"/>
      <c r="B131" s="76">
        <v>2009</v>
      </c>
      <c r="C131" s="1728" t="str">
        <f t="shared" si="10"/>
        <v/>
      </c>
      <c r="D131" s="169"/>
      <c r="E131" s="116"/>
      <c r="F131" s="175"/>
      <c r="G131" s="1728" t="str">
        <f t="shared" si="11"/>
        <v/>
      </c>
      <c r="H131" s="169"/>
      <c r="I131" s="116"/>
      <c r="J131" s="175"/>
      <c r="K131" s="1728" t="str">
        <f t="shared" si="12"/>
        <v/>
      </c>
      <c r="L131" s="169"/>
      <c r="M131" s="116"/>
      <c r="N131" s="175"/>
      <c r="O131" s="1728" t="str">
        <f t="shared" si="13"/>
        <v/>
      </c>
      <c r="P131" s="169"/>
      <c r="Q131" s="116"/>
      <c r="R131" s="175"/>
      <c r="S131" s="2220" t="str">
        <f t="shared" si="9"/>
        <v/>
      </c>
      <c r="T131" s="2214" t="str">
        <f t="shared" si="14"/>
        <v/>
      </c>
      <c r="U131" s="317" t="str">
        <f t="shared" si="15"/>
        <v/>
      </c>
      <c r="V131" s="2208" t="str">
        <f t="shared" si="16"/>
        <v/>
      </c>
      <c r="AH131" s="583">
        <v>2009</v>
      </c>
      <c r="AI131" s="667" t="str">
        <f>IF(ISNUMBER(C131),'Cover Page'!$D$35/1000000*'4 classification'!C131/'FX rate'!$C14,"")</f>
        <v/>
      </c>
      <c r="AJ131" s="896" t="str">
        <f>IF(ISNUMBER(D131),'Cover Page'!$D$35/1000000*'4 classification'!D131/'FX rate'!$C14,"")</f>
        <v/>
      </c>
      <c r="AK131" s="668" t="str">
        <f>IF(ISNUMBER(E131),'Cover Page'!$D$35/1000000*'4 classification'!E131/'FX rate'!$C14,"")</f>
        <v/>
      </c>
      <c r="AL131" s="923" t="str">
        <f>IF(ISNUMBER(F131),'Cover Page'!$D$35/1000000*'4 classification'!F131/'FX rate'!$C14,"")</f>
        <v/>
      </c>
      <c r="AM131" s="897" t="str">
        <f>IF(ISNUMBER(G131),'Cover Page'!$D$35/1000000*'4 classification'!G131/'FX rate'!$C14,"")</f>
        <v/>
      </c>
      <c r="AN131" s="896" t="str">
        <f>IF(ISNUMBER(H131),'Cover Page'!$D$35/1000000*'4 classification'!H131/'FX rate'!$C14,"")</f>
        <v/>
      </c>
      <c r="AO131" s="668" t="str">
        <f>IF(ISNUMBER(I131),'Cover Page'!$D$35/1000000*'4 classification'!I131/'FX rate'!$C14,"")</f>
        <v/>
      </c>
      <c r="AP131" s="923" t="str">
        <f>IF(ISNUMBER(J131),'Cover Page'!$D$35/1000000*'4 classification'!J131/'FX rate'!$C14,"")</f>
        <v/>
      </c>
      <c r="AQ131" s="897" t="str">
        <f>IF(ISNUMBER(K131),'Cover Page'!$D$35/1000000*'4 classification'!K131/'FX rate'!$C14,"")</f>
        <v/>
      </c>
      <c r="AR131" s="896" t="str">
        <f>IF(ISNUMBER(L131),'Cover Page'!$D$35/1000000*'4 classification'!L131/'FX rate'!$C14,"")</f>
        <v/>
      </c>
      <c r="AS131" s="668" t="str">
        <f>IF(ISNUMBER(M131),'Cover Page'!$D$35/1000000*'4 classification'!M131/'FX rate'!$C14,"")</f>
        <v/>
      </c>
      <c r="AT131" s="923" t="str">
        <f>IF(ISNUMBER(N131),'Cover Page'!$D$35/1000000*'4 classification'!N131/'FX rate'!$C14,"")</f>
        <v/>
      </c>
      <c r="AU131" s="897" t="str">
        <f>IF(ISNUMBER(O131),'Cover Page'!$D$35/1000000*'4 classification'!O131/'FX rate'!$C14,"")</f>
        <v/>
      </c>
      <c r="AV131" s="896" t="str">
        <f>IF(ISNUMBER(P131),'Cover Page'!$D$35/1000000*'4 classification'!P131/'FX rate'!$C14,"")</f>
        <v/>
      </c>
      <c r="AW131" s="668" t="str">
        <f>IF(ISNUMBER(Q131),'Cover Page'!$D$35/1000000*'4 classification'!Q131/'FX rate'!$C14,"")</f>
        <v/>
      </c>
      <c r="AX131" s="923" t="str">
        <f>IF(ISNUMBER(R131),'Cover Page'!$D$35/1000000*'4 classification'!R131/'FX rate'!$C14,"")</f>
        <v/>
      </c>
      <c r="AY131" s="895" t="str">
        <f>IF(ISNUMBER(S131),'Cover Page'!$D$35/1000000*'4 classification'!S131/'FX rate'!$C14,"")</f>
        <v/>
      </c>
      <c r="AZ131" s="894" t="str">
        <f>IF(ISNUMBER(T131),'Cover Page'!$D$35/1000000*'4 classification'!T131/'FX rate'!$C14,"")</f>
        <v/>
      </c>
      <c r="BA131" s="666" t="str">
        <f>IF(ISNUMBER(U131),'Cover Page'!$D$35/1000000*'4 classification'!U131/'FX rate'!$C14,"")</f>
        <v/>
      </c>
      <c r="BB131" s="923" t="str">
        <f>IF(ISNUMBER(V131),'Cover Page'!$D$35/1000000*'4 classification'!V131/'FX rate'!$C14,"")</f>
        <v/>
      </c>
      <c r="BC131" s="517"/>
      <c r="BD131" s="517"/>
      <c r="BE131" s="517"/>
      <c r="BF131" s="517"/>
      <c r="BG131" s="517"/>
      <c r="BH131" s="517"/>
      <c r="BI131" s="517"/>
      <c r="BN131" s="655">
        <v>2009</v>
      </c>
      <c r="BO131" s="698" t="str">
        <f>IF(ISNUMBER(C131),'Cover Page'!$D$35/1000000*C131/'FX rate'!$C$25,"")</f>
        <v/>
      </c>
      <c r="BP131" s="888" t="str">
        <f>IF(ISNUMBER(D131),'Cover Page'!$D$35/1000000*D131/'FX rate'!$C$25,"")</f>
        <v/>
      </c>
      <c r="BQ131" s="699" t="str">
        <f>IF(ISNUMBER(E131),'Cover Page'!$D$35/1000000*E131/'FX rate'!$C$25,"")</f>
        <v/>
      </c>
      <c r="BR131" s="926" t="str">
        <f>IF(ISNUMBER(F131),'Cover Page'!$D$35/1000000*F131/'FX rate'!$C$25,"")</f>
        <v/>
      </c>
      <c r="BS131" s="889" t="str">
        <f>IF(ISNUMBER(G131),'Cover Page'!$D$35/1000000*G131/'FX rate'!$C$25,"")</f>
        <v/>
      </c>
      <c r="BT131" s="888" t="str">
        <f>IF(ISNUMBER(H131),'Cover Page'!$D$35/1000000*H131/'FX rate'!$C$25,"")</f>
        <v/>
      </c>
      <c r="BU131" s="699" t="str">
        <f>IF(ISNUMBER(I131),'Cover Page'!$D$35/1000000*I131/'FX rate'!$C$25,"")</f>
        <v/>
      </c>
      <c r="BV131" s="926" t="str">
        <f>IF(ISNUMBER(J131),'Cover Page'!$D$35/1000000*J131/'FX rate'!$C$25,"")</f>
        <v/>
      </c>
      <c r="BW131" s="889" t="str">
        <f>IF(ISNUMBER(K131),'Cover Page'!$D$35/1000000*K131/'FX rate'!$C$25,"")</f>
        <v/>
      </c>
      <c r="BX131" s="888" t="str">
        <f>IF(ISNUMBER(L131),'Cover Page'!$D$35/1000000*L131/'FX rate'!$C$25,"")</f>
        <v/>
      </c>
      <c r="BY131" s="699" t="str">
        <f>IF(ISNUMBER(M131),'Cover Page'!$D$35/1000000*M131/'FX rate'!$C$25,"")</f>
        <v/>
      </c>
      <c r="BZ131" s="926" t="str">
        <f>IF(ISNUMBER(N131),'Cover Page'!$D$35/1000000*N131/'FX rate'!$C$25,"")</f>
        <v/>
      </c>
      <c r="CA131" s="889" t="str">
        <f>IF(ISNUMBER(O131),'Cover Page'!$D$35/1000000*O131/'FX rate'!$C$25,"")</f>
        <v/>
      </c>
      <c r="CB131" s="888" t="str">
        <f>IF(ISNUMBER(P131),'Cover Page'!$D$35/1000000*P131/'FX rate'!$C$25,"")</f>
        <v/>
      </c>
      <c r="CC131" s="699" t="str">
        <f>IF(ISNUMBER(Q131),'Cover Page'!$D$35/1000000*Q131/'FX rate'!$C$25,"")</f>
        <v/>
      </c>
      <c r="CD131" s="926" t="str">
        <f>IF(ISNUMBER(R131),'Cover Page'!$D$35/1000000*R131/'FX rate'!$C$25,"")</f>
        <v/>
      </c>
      <c r="CE131" s="887" t="str">
        <f>IF(ISNUMBER(S131),'Cover Page'!$D$35/1000000*S131/'FX rate'!$C$25,"")</f>
        <v/>
      </c>
      <c r="CF131" s="886" t="str">
        <f>IF(ISNUMBER(T131),'Cover Page'!$D$35/1000000*T131/'FX rate'!$C$25,"")</f>
        <v/>
      </c>
      <c r="CG131" s="697" t="str">
        <f>IF(ISNUMBER(U131),'Cover Page'!$D$35/1000000*U131/'FX rate'!$C$25,"")</f>
        <v/>
      </c>
      <c r="CH131" s="925" t="str">
        <f>IF(ISNUMBER(V131),'Cover Page'!$D$35/1000000*V131/'FX rate'!$C$25,"")</f>
        <v/>
      </c>
      <c r="CI131" s="713"/>
      <c r="CJ131" s="590"/>
      <c r="CK131" s="590"/>
      <c r="CL131" s="590"/>
      <c r="CM131" s="590"/>
      <c r="CN131" s="590"/>
      <c r="CO131" s="590"/>
      <c r="CP131" s="590"/>
      <c r="CQ131" s="590"/>
      <c r="CR131" s="590"/>
      <c r="CS131" s="590"/>
    </row>
    <row r="132" spans="1:97" s="2" customFormat="1" ht="14.25" x14ac:dyDescent="0.2">
      <c r="A132" s="6"/>
      <c r="B132" s="76">
        <v>2010</v>
      </c>
      <c r="C132" s="1728" t="str">
        <f t="shared" si="10"/>
        <v/>
      </c>
      <c r="D132" s="169"/>
      <c r="E132" s="116"/>
      <c r="F132" s="175"/>
      <c r="G132" s="1728" t="str">
        <f t="shared" si="11"/>
        <v/>
      </c>
      <c r="H132" s="169"/>
      <c r="I132" s="116"/>
      <c r="J132" s="175"/>
      <c r="K132" s="1728" t="str">
        <f t="shared" si="12"/>
        <v/>
      </c>
      <c r="L132" s="169"/>
      <c r="M132" s="116"/>
      <c r="N132" s="175"/>
      <c r="O132" s="1728" t="str">
        <f t="shared" si="13"/>
        <v/>
      </c>
      <c r="P132" s="169"/>
      <c r="Q132" s="116"/>
      <c r="R132" s="175"/>
      <c r="S132" s="2220" t="str">
        <f t="shared" si="9"/>
        <v/>
      </c>
      <c r="T132" s="2214" t="str">
        <f t="shared" si="14"/>
        <v/>
      </c>
      <c r="U132" s="317" t="str">
        <f t="shared" si="15"/>
        <v/>
      </c>
      <c r="V132" s="2208" t="str">
        <f t="shared" si="16"/>
        <v/>
      </c>
      <c r="AH132" s="583">
        <v>2010</v>
      </c>
      <c r="AI132" s="667" t="str">
        <f>IF(ISNUMBER(C132),'Cover Page'!$D$35/1000000*'4 classification'!C132/'FX rate'!$C15,"")</f>
        <v/>
      </c>
      <c r="AJ132" s="896" t="str">
        <f>IF(ISNUMBER(D132),'Cover Page'!$D$35/1000000*'4 classification'!D132/'FX rate'!$C15,"")</f>
        <v/>
      </c>
      <c r="AK132" s="668" t="str">
        <f>IF(ISNUMBER(E132),'Cover Page'!$D$35/1000000*'4 classification'!E132/'FX rate'!$C15,"")</f>
        <v/>
      </c>
      <c r="AL132" s="923" t="str">
        <f>IF(ISNUMBER(F132),'Cover Page'!$D$35/1000000*'4 classification'!F132/'FX rate'!$C15,"")</f>
        <v/>
      </c>
      <c r="AM132" s="897" t="str">
        <f>IF(ISNUMBER(G132),'Cover Page'!$D$35/1000000*'4 classification'!G132/'FX rate'!$C15,"")</f>
        <v/>
      </c>
      <c r="AN132" s="896" t="str">
        <f>IF(ISNUMBER(H132),'Cover Page'!$D$35/1000000*'4 classification'!H132/'FX rate'!$C15,"")</f>
        <v/>
      </c>
      <c r="AO132" s="668" t="str">
        <f>IF(ISNUMBER(I132),'Cover Page'!$D$35/1000000*'4 classification'!I132/'FX rate'!$C15,"")</f>
        <v/>
      </c>
      <c r="AP132" s="923" t="str">
        <f>IF(ISNUMBER(J132),'Cover Page'!$D$35/1000000*'4 classification'!J132/'FX rate'!$C15,"")</f>
        <v/>
      </c>
      <c r="AQ132" s="897" t="str">
        <f>IF(ISNUMBER(K132),'Cover Page'!$D$35/1000000*'4 classification'!K132/'FX rate'!$C15,"")</f>
        <v/>
      </c>
      <c r="AR132" s="896" t="str">
        <f>IF(ISNUMBER(L132),'Cover Page'!$D$35/1000000*'4 classification'!L132/'FX rate'!$C15,"")</f>
        <v/>
      </c>
      <c r="AS132" s="668" t="str">
        <f>IF(ISNUMBER(M132),'Cover Page'!$D$35/1000000*'4 classification'!M132/'FX rate'!$C15,"")</f>
        <v/>
      </c>
      <c r="AT132" s="923" t="str">
        <f>IF(ISNUMBER(N132),'Cover Page'!$D$35/1000000*'4 classification'!N132/'FX rate'!$C15,"")</f>
        <v/>
      </c>
      <c r="AU132" s="897" t="str">
        <f>IF(ISNUMBER(O132),'Cover Page'!$D$35/1000000*'4 classification'!O132/'FX rate'!$C15,"")</f>
        <v/>
      </c>
      <c r="AV132" s="896" t="str">
        <f>IF(ISNUMBER(P132),'Cover Page'!$D$35/1000000*'4 classification'!P132/'FX rate'!$C15,"")</f>
        <v/>
      </c>
      <c r="AW132" s="668" t="str">
        <f>IF(ISNUMBER(Q132),'Cover Page'!$D$35/1000000*'4 classification'!Q132/'FX rate'!$C15,"")</f>
        <v/>
      </c>
      <c r="AX132" s="923" t="str">
        <f>IF(ISNUMBER(R132),'Cover Page'!$D$35/1000000*'4 classification'!R132/'FX rate'!$C15,"")</f>
        <v/>
      </c>
      <c r="AY132" s="895" t="str">
        <f>IF(ISNUMBER(S132),'Cover Page'!$D$35/1000000*'4 classification'!S132/'FX rate'!$C15,"")</f>
        <v/>
      </c>
      <c r="AZ132" s="894" t="str">
        <f>IF(ISNUMBER(T132),'Cover Page'!$D$35/1000000*'4 classification'!T132/'FX rate'!$C15,"")</f>
        <v/>
      </c>
      <c r="BA132" s="666" t="str">
        <f>IF(ISNUMBER(U132),'Cover Page'!$D$35/1000000*'4 classification'!U132/'FX rate'!$C15,"")</f>
        <v/>
      </c>
      <c r="BB132" s="923" t="str">
        <f>IF(ISNUMBER(V132),'Cover Page'!$D$35/1000000*'4 classification'!V132/'FX rate'!$C15,"")</f>
        <v/>
      </c>
      <c r="BC132" s="517"/>
      <c r="BD132" s="517"/>
      <c r="BE132" s="517"/>
      <c r="BF132" s="517"/>
      <c r="BG132" s="517"/>
      <c r="BH132" s="517"/>
      <c r="BI132" s="517"/>
      <c r="BN132" s="655">
        <v>2010</v>
      </c>
      <c r="BO132" s="698" t="str">
        <f>IF(ISNUMBER(C132),'Cover Page'!$D$35/1000000*C132/'FX rate'!$C$25,"")</f>
        <v/>
      </c>
      <c r="BP132" s="888" t="str">
        <f>IF(ISNUMBER(D132),'Cover Page'!$D$35/1000000*D132/'FX rate'!$C$25,"")</f>
        <v/>
      </c>
      <c r="BQ132" s="699" t="str">
        <f>IF(ISNUMBER(E132),'Cover Page'!$D$35/1000000*E132/'FX rate'!$C$25,"")</f>
        <v/>
      </c>
      <c r="BR132" s="926" t="str">
        <f>IF(ISNUMBER(F132),'Cover Page'!$D$35/1000000*F132/'FX rate'!$C$25,"")</f>
        <v/>
      </c>
      <c r="BS132" s="889" t="str">
        <f>IF(ISNUMBER(G132),'Cover Page'!$D$35/1000000*G132/'FX rate'!$C$25,"")</f>
        <v/>
      </c>
      <c r="BT132" s="888" t="str">
        <f>IF(ISNUMBER(H132),'Cover Page'!$D$35/1000000*H132/'FX rate'!$C$25,"")</f>
        <v/>
      </c>
      <c r="BU132" s="699" t="str">
        <f>IF(ISNUMBER(I132),'Cover Page'!$D$35/1000000*I132/'FX rate'!$C$25,"")</f>
        <v/>
      </c>
      <c r="BV132" s="926" t="str">
        <f>IF(ISNUMBER(J132),'Cover Page'!$D$35/1000000*J132/'FX rate'!$C$25,"")</f>
        <v/>
      </c>
      <c r="BW132" s="889" t="str">
        <f>IF(ISNUMBER(K132),'Cover Page'!$D$35/1000000*K132/'FX rate'!$C$25,"")</f>
        <v/>
      </c>
      <c r="BX132" s="888" t="str">
        <f>IF(ISNUMBER(L132),'Cover Page'!$D$35/1000000*L132/'FX rate'!$C$25,"")</f>
        <v/>
      </c>
      <c r="BY132" s="699" t="str">
        <f>IF(ISNUMBER(M132),'Cover Page'!$D$35/1000000*M132/'FX rate'!$C$25,"")</f>
        <v/>
      </c>
      <c r="BZ132" s="926" t="str">
        <f>IF(ISNUMBER(N132),'Cover Page'!$D$35/1000000*N132/'FX rate'!$C$25,"")</f>
        <v/>
      </c>
      <c r="CA132" s="889" t="str">
        <f>IF(ISNUMBER(O132),'Cover Page'!$D$35/1000000*O132/'FX rate'!$C$25,"")</f>
        <v/>
      </c>
      <c r="CB132" s="888" t="str">
        <f>IF(ISNUMBER(P132),'Cover Page'!$D$35/1000000*P132/'FX rate'!$C$25,"")</f>
        <v/>
      </c>
      <c r="CC132" s="699" t="str">
        <f>IF(ISNUMBER(Q132),'Cover Page'!$D$35/1000000*Q132/'FX rate'!$C$25,"")</f>
        <v/>
      </c>
      <c r="CD132" s="926" t="str">
        <f>IF(ISNUMBER(R132),'Cover Page'!$D$35/1000000*R132/'FX rate'!$C$25,"")</f>
        <v/>
      </c>
      <c r="CE132" s="887" t="str">
        <f>IF(ISNUMBER(S132),'Cover Page'!$D$35/1000000*S132/'FX rate'!$C$25,"")</f>
        <v/>
      </c>
      <c r="CF132" s="886" t="str">
        <f>IF(ISNUMBER(T132),'Cover Page'!$D$35/1000000*T132/'FX rate'!$C$25,"")</f>
        <v/>
      </c>
      <c r="CG132" s="697" t="str">
        <f>IF(ISNUMBER(U132),'Cover Page'!$D$35/1000000*U132/'FX rate'!$C$25,"")</f>
        <v/>
      </c>
      <c r="CH132" s="925" t="str">
        <f>IF(ISNUMBER(V132),'Cover Page'!$D$35/1000000*V132/'FX rate'!$C$25,"")</f>
        <v/>
      </c>
      <c r="CI132" s="713"/>
      <c r="CJ132" s="590"/>
      <c r="CK132" s="590"/>
      <c r="CL132" s="590"/>
      <c r="CM132" s="590"/>
      <c r="CN132" s="590"/>
      <c r="CO132" s="590"/>
      <c r="CP132" s="590"/>
      <c r="CQ132" s="590"/>
      <c r="CR132" s="590"/>
      <c r="CS132" s="590"/>
    </row>
    <row r="133" spans="1:97" s="2" customFormat="1" ht="14.25" x14ac:dyDescent="0.2">
      <c r="A133" s="6"/>
      <c r="B133" s="76">
        <v>2011</v>
      </c>
      <c r="C133" s="1728" t="str">
        <f t="shared" si="10"/>
        <v/>
      </c>
      <c r="D133" s="169"/>
      <c r="E133" s="116"/>
      <c r="F133" s="175"/>
      <c r="G133" s="1728" t="str">
        <f t="shared" si="11"/>
        <v/>
      </c>
      <c r="H133" s="169"/>
      <c r="I133" s="116"/>
      <c r="J133" s="175"/>
      <c r="K133" s="1728" t="str">
        <f t="shared" si="12"/>
        <v/>
      </c>
      <c r="L133" s="169"/>
      <c r="M133" s="116"/>
      <c r="N133" s="175"/>
      <c r="O133" s="1728" t="str">
        <f t="shared" si="13"/>
        <v/>
      </c>
      <c r="P133" s="169"/>
      <c r="Q133" s="116"/>
      <c r="R133" s="175"/>
      <c r="S133" s="2220" t="str">
        <f t="shared" si="9"/>
        <v/>
      </c>
      <c r="T133" s="2214" t="str">
        <f t="shared" si="14"/>
        <v/>
      </c>
      <c r="U133" s="317" t="str">
        <f t="shared" si="15"/>
        <v/>
      </c>
      <c r="V133" s="2208" t="str">
        <f t="shared" si="16"/>
        <v/>
      </c>
      <c r="AH133" s="583">
        <v>2011</v>
      </c>
      <c r="AI133" s="667" t="str">
        <f>IF(ISNUMBER(C133),'Cover Page'!$D$35/1000000*'4 classification'!C133/'FX rate'!$C16,"")</f>
        <v/>
      </c>
      <c r="AJ133" s="896" t="str">
        <f>IF(ISNUMBER(D133),'Cover Page'!$D$35/1000000*'4 classification'!D133/'FX rate'!$C16,"")</f>
        <v/>
      </c>
      <c r="AK133" s="668" t="str">
        <f>IF(ISNUMBER(E133),'Cover Page'!$D$35/1000000*'4 classification'!E133/'FX rate'!$C16,"")</f>
        <v/>
      </c>
      <c r="AL133" s="923" t="str">
        <f>IF(ISNUMBER(F133),'Cover Page'!$D$35/1000000*'4 classification'!F133/'FX rate'!$C16,"")</f>
        <v/>
      </c>
      <c r="AM133" s="897" t="str">
        <f>IF(ISNUMBER(G133),'Cover Page'!$D$35/1000000*'4 classification'!G133/'FX rate'!$C16,"")</f>
        <v/>
      </c>
      <c r="AN133" s="896" t="str">
        <f>IF(ISNUMBER(H133),'Cover Page'!$D$35/1000000*'4 classification'!H133/'FX rate'!$C16,"")</f>
        <v/>
      </c>
      <c r="AO133" s="668" t="str">
        <f>IF(ISNUMBER(I133),'Cover Page'!$D$35/1000000*'4 classification'!I133/'FX rate'!$C16,"")</f>
        <v/>
      </c>
      <c r="AP133" s="923" t="str">
        <f>IF(ISNUMBER(J133),'Cover Page'!$D$35/1000000*'4 classification'!J133/'FX rate'!$C16,"")</f>
        <v/>
      </c>
      <c r="AQ133" s="897" t="str">
        <f>IF(ISNUMBER(K133),'Cover Page'!$D$35/1000000*'4 classification'!K133/'FX rate'!$C16,"")</f>
        <v/>
      </c>
      <c r="AR133" s="896" t="str">
        <f>IF(ISNUMBER(L133),'Cover Page'!$D$35/1000000*'4 classification'!L133/'FX rate'!$C16,"")</f>
        <v/>
      </c>
      <c r="AS133" s="668" t="str">
        <f>IF(ISNUMBER(M133),'Cover Page'!$D$35/1000000*'4 classification'!M133/'FX rate'!$C16,"")</f>
        <v/>
      </c>
      <c r="AT133" s="923" t="str">
        <f>IF(ISNUMBER(N133),'Cover Page'!$D$35/1000000*'4 classification'!N133/'FX rate'!$C16,"")</f>
        <v/>
      </c>
      <c r="AU133" s="897" t="str">
        <f>IF(ISNUMBER(O133),'Cover Page'!$D$35/1000000*'4 classification'!O133/'FX rate'!$C16,"")</f>
        <v/>
      </c>
      <c r="AV133" s="896" t="str">
        <f>IF(ISNUMBER(P133),'Cover Page'!$D$35/1000000*'4 classification'!P133/'FX rate'!$C16,"")</f>
        <v/>
      </c>
      <c r="AW133" s="668" t="str">
        <f>IF(ISNUMBER(Q133),'Cover Page'!$D$35/1000000*'4 classification'!Q133/'FX rate'!$C16,"")</f>
        <v/>
      </c>
      <c r="AX133" s="923" t="str">
        <f>IF(ISNUMBER(R133),'Cover Page'!$D$35/1000000*'4 classification'!R133/'FX rate'!$C16,"")</f>
        <v/>
      </c>
      <c r="AY133" s="895" t="str">
        <f>IF(ISNUMBER(S133),'Cover Page'!$D$35/1000000*'4 classification'!S133/'FX rate'!$C16,"")</f>
        <v/>
      </c>
      <c r="AZ133" s="894" t="str">
        <f>IF(ISNUMBER(T133),'Cover Page'!$D$35/1000000*'4 classification'!T133/'FX rate'!$C16,"")</f>
        <v/>
      </c>
      <c r="BA133" s="666" t="str">
        <f>IF(ISNUMBER(U133),'Cover Page'!$D$35/1000000*'4 classification'!U133/'FX rate'!$C16,"")</f>
        <v/>
      </c>
      <c r="BB133" s="923" t="str">
        <f>IF(ISNUMBER(V133),'Cover Page'!$D$35/1000000*'4 classification'!V133/'FX rate'!$C16,"")</f>
        <v/>
      </c>
      <c r="BC133" s="517"/>
      <c r="BD133" s="517"/>
      <c r="BE133" s="517"/>
      <c r="BF133" s="517"/>
      <c r="BG133" s="517"/>
      <c r="BH133" s="517"/>
      <c r="BI133" s="517"/>
      <c r="BN133" s="655">
        <v>2011</v>
      </c>
      <c r="BO133" s="698" t="str">
        <f>IF(ISNUMBER(C133),'Cover Page'!$D$35/1000000*C133/'FX rate'!$C$25,"")</f>
        <v/>
      </c>
      <c r="BP133" s="888" t="str">
        <f>IF(ISNUMBER(D133),'Cover Page'!$D$35/1000000*D133/'FX rate'!$C$25,"")</f>
        <v/>
      </c>
      <c r="BQ133" s="699" t="str">
        <f>IF(ISNUMBER(E133),'Cover Page'!$D$35/1000000*E133/'FX rate'!$C$25,"")</f>
        <v/>
      </c>
      <c r="BR133" s="926" t="str">
        <f>IF(ISNUMBER(F133),'Cover Page'!$D$35/1000000*F133/'FX rate'!$C$25,"")</f>
        <v/>
      </c>
      <c r="BS133" s="889" t="str">
        <f>IF(ISNUMBER(G133),'Cover Page'!$D$35/1000000*G133/'FX rate'!$C$25,"")</f>
        <v/>
      </c>
      <c r="BT133" s="888" t="str">
        <f>IF(ISNUMBER(H133),'Cover Page'!$D$35/1000000*H133/'FX rate'!$C$25,"")</f>
        <v/>
      </c>
      <c r="BU133" s="699" t="str">
        <f>IF(ISNUMBER(I133),'Cover Page'!$D$35/1000000*I133/'FX rate'!$C$25,"")</f>
        <v/>
      </c>
      <c r="BV133" s="926" t="str">
        <f>IF(ISNUMBER(J133),'Cover Page'!$D$35/1000000*J133/'FX rate'!$C$25,"")</f>
        <v/>
      </c>
      <c r="BW133" s="889" t="str">
        <f>IF(ISNUMBER(K133),'Cover Page'!$D$35/1000000*K133/'FX rate'!$C$25,"")</f>
        <v/>
      </c>
      <c r="BX133" s="888" t="str">
        <f>IF(ISNUMBER(L133),'Cover Page'!$D$35/1000000*L133/'FX rate'!$C$25,"")</f>
        <v/>
      </c>
      <c r="BY133" s="699" t="str">
        <f>IF(ISNUMBER(M133),'Cover Page'!$D$35/1000000*M133/'FX rate'!$C$25,"")</f>
        <v/>
      </c>
      <c r="BZ133" s="926" t="str">
        <f>IF(ISNUMBER(N133),'Cover Page'!$D$35/1000000*N133/'FX rate'!$C$25,"")</f>
        <v/>
      </c>
      <c r="CA133" s="889" t="str">
        <f>IF(ISNUMBER(O133),'Cover Page'!$D$35/1000000*O133/'FX rate'!$C$25,"")</f>
        <v/>
      </c>
      <c r="CB133" s="888" t="str">
        <f>IF(ISNUMBER(P133),'Cover Page'!$D$35/1000000*P133/'FX rate'!$C$25,"")</f>
        <v/>
      </c>
      <c r="CC133" s="699" t="str">
        <f>IF(ISNUMBER(Q133),'Cover Page'!$D$35/1000000*Q133/'FX rate'!$C$25,"")</f>
        <v/>
      </c>
      <c r="CD133" s="926" t="str">
        <f>IF(ISNUMBER(R133),'Cover Page'!$D$35/1000000*R133/'FX rate'!$C$25,"")</f>
        <v/>
      </c>
      <c r="CE133" s="887" t="str">
        <f>IF(ISNUMBER(S133),'Cover Page'!$D$35/1000000*S133/'FX rate'!$C$25,"")</f>
        <v/>
      </c>
      <c r="CF133" s="886" t="str">
        <f>IF(ISNUMBER(T133),'Cover Page'!$D$35/1000000*T133/'FX rate'!$C$25,"")</f>
        <v/>
      </c>
      <c r="CG133" s="697" t="str">
        <f>IF(ISNUMBER(U133),'Cover Page'!$D$35/1000000*U133/'FX rate'!$C$25,"")</f>
        <v/>
      </c>
      <c r="CH133" s="925" t="str">
        <f>IF(ISNUMBER(V133),'Cover Page'!$D$35/1000000*V133/'FX rate'!$C$25,"")</f>
        <v/>
      </c>
      <c r="CI133" s="713"/>
      <c r="CJ133" s="590"/>
      <c r="CK133" s="590"/>
      <c r="CL133" s="590"/>
      <c r="CM133" s="590"/>
      <c r="CN133" s="590"/>
      <c r="CO133" s="590"/>
      <c r="CP133" s="590"/>
      <c r="CQ133" s="590"/>
      <c r="CR133" s="590"/>
      <c r="CS133" s="590"/>
    </row>
    <row r="134" spans="1:97" s="2" customFormat="1" ht="14.25" x14ac:dyDescent="0.2">
      <c r="A134" s="6"/>
      <c r="B134" s="76">
        <v>2012</v>
      </c>
      <c r="C134" s="1728" t="str">
        <f t="shared" si="10"/>
        <v/>
      </c>
      <c r="D134" s="169"/>
      <c r="E134" s="116"/>
      <c r="F134" s="175"/>
      <c r="G134" s="1728" t="str">
        <f t="shared" si="11"/>
        <v/>
      </c>
      <c r="H134" s="169"/>
      <c r="I134" s="116"/>
      <c r="J134" s="175"/>
      <c r="K134" s="1728" t="str">
        <f t="shared" si="12"/>
        <v/>
      </c>
      <c r="L134" s="169"/>
      <c r="M134" s="116"/>
      <c r="N134" s="175"/>
      <c r="O134" s="1728" t="str">
        <f t="shared" si="13"/>
        <v/>
      </c>
      <c r="P134" s="169"/>
      <c r="Q134" s="116"/>
      <c r="R134" s="175"/>
      <c r="S134" s="2220" t="str">
        <f t="shared" si="9"/>
        <v/>
      </c>
      <c r="T134" s="2214" t="str">
        <f t="shared" si="14"/>
        <v/>
      </c>
      <c r="U134" s="317" t="str">
        <f t="shared" si="15"/>
        <v/>
      </c>
      <c r="V134" s="2208" t="str">
        <f t="shared" si="16"/>
        <v/>
      </c>
      <c r="AH134" s="583">
        <v>2012</v>
      </c>
      <c r="AI134" s="667" t="str">
        <f>IF(ISNUMBER(C134),'Cover Page'!$D$35/1000000*'4 classification'!C134/'FX rate'!$C17,"")</f>
        <v/>
      </c>
      <c r="AJ134" s="896" t="str">
        <f>IF(ISNUMBER(D134),'Cover Page'!$D$35/1000000*'4 classification'!D134/'FX rate'!$C17,"")</f>
        <v/>
      </c>
      <c r="AK134" s="668" t="str">
        <f>IF(ISNUMBER(E134),'Cover Page'!$D$35/1000000*'4 classification'!E134/'FX rate'!$C17,"")</f>
        <v/>
      </c>
      <c r="AL134" s="923" t="str">
        <f>IF(ISNUMBER(F134),'Cover Page'!$D$35/1000000*'4 classification'!F134/'FX rate'!$C17,"")</f>
        <v/>
      </c>
      <c r="AM134" s="897" t="str">
        <f>IF(ISNUMBER(G134),'Cover Page'!$D$35/1000000*'4 classification'!G134/'FX rate'!$C17,"")</f>
        <v/>
      </c>
      <c r="AN134" s="896" t="str">
        <f>IF(ISNUMBER(H134),'Cover Page'!$D$35/1000000*'4 classification'!H134/'FX rate'!$C17,"")</f>
        <v/>
      </c>
      <c r="AO134" s="668" t="str">
        <f>IF(ISNUMBER(I134),'Cover Page'!$D$35/1000000*'4 classification'!I134/'FX rate'!$C17,"")</f>
        <v/>
      </c>
      <c r="AP134" s="923" t="str">
        <f>IF(ISNUMBER(J134),'Cover Page'!$D$35/1000000*'4 classification'!J134/'FX rate'!$C17,"")</f>
        <v/>
      </c>
      <c r="AQ134" s="897" t="str">
        <f>IF(ISNUMBER(K134),'Cover Page'!$D$35/1000000*'4 classification'!K134/'FX rate'!$C17,"")</f>
        <v/>
      </c>
      <c r="AR134" s="896" t="str">
        <f>IF(ISNUMBER(L134),'Cover Page'!$D$35/1000000*'4 classification'!L134/'FX rate'!$C17,"")</f>
        <v/>
      </c>
      <c r="AS134" s="668" t="str">
        <f>IF(ISNUMBER(M134),'Cover Page'!$D$35/1000000*'4 classification'!M134/'FX rate'!$C17,"")</f>
        <v/>
      </c>
      <c r="AT134" s="923" t="str">
        <f>IF(ISNUMBER(N134),'Cover Page'!$D$35/1000000*'4 classification'!N134/'FX rate'!$C17,"")</f>
        <v/>
      </c>
      <c r="AU134" s="897" t="str">
        <f>IF(ISNUMBER(O134),'Cover Page'!$D$35/1000000*'4 classification'!O134/'FX rate'!$C17,"")</f>
        <v/>
      </c>
      <c r="AV134" s="896" t="str">
        <f>IF(ISNUMBER(P134),'Cover Page'!$D$35/1000000*'4 classification'!P134/'FX rate'!$C17,"")</f>
        <v/>
      </c>
      <c r="AW134" s="668" t="str">
        <f>IF(ISNUMBER(Q134),'Cover Page'!$D$35/1000000*'4 classification'!Q134/'FX rate'!$C17,"")</f>
        <v/>
      </c>
      <c r="AX134" s="923" t="str">
        <f>IF(ISNUMBER(R134),'Cover Page'!$D$35/1000000*'4 classification'!R134/'FX rate'!$C17,"")</f>
        <v/>
      </c>
      <c r="AY134" s="895" t="str">
        <f>IF(ISNUMBER(S134),'Cover Page'!$D$35/1000000*'4 classification'!S134/'FX rate'!$C17,"")</f>
        <v/>
      </c>
      <c r="AZ134" s="894" t="str">
        <f>IF(ISNUMBER(T134),'Cover Page'!$D$35/1000000*'4 classification'!T134/'FX rate'!$C17,"")</f>
        <v/>
      </c>
      <c r="BA134" s="666" t="str">
        <f>IF(ISNUMBER(U134),'Cover Page'!$D$35/1000000*'4 classification'!U134/'FX rate'!$C17,"")</f>
        <v/>
      </c>
      <c r="BB134" s="923" t="str">
        <f>IF(ISNUMBER(V134),'Cover Page'!$D$35/1000000*'4 classification'!V134/'FX rate'!$C17,"")</f>
        <v/>
      </c>
      <c r="BC134" s="517"/>
      <c r="BD134" s="517"/>
      <c r="BE134" s="517"/>
      <c r="BF134" s="517"/>
      <c r="BG134" s="517"/>
      <c r="BH134" s="517"/>
      <c r="BI134" s="517"/>
      <c r="BN134" s="655">
        <v>2012</v>
      </c>
      <c r="BO134" s="698" t="str">
        <f>IF(ISNUMBER(C134),'Cover Page'!$D$35/1000000*C134/'FX rate'!$C$25,"")</f>
        <v/>
      </c>
      <c r="BP134" s="888" t="str">
        <f>IF(ISNUMBER(D134),'Cover Page'!$D$35/1000000*D134/'FX rate'!$C$25,"")</f>
        <v/>
      </c>
      <c r="BQ134" s="699" t="str">
        <f>IF(ISNUMBER(E134),'Cover Page'!$D$35/1000000*E134/'FX rate'!$C$25,"")</f>
        <v/>
      </c>
      <c r="BR134" s="926" t="str">
        <f>IF(ISNUMBER(F134),'Cover Page'!$D$35/1000000*F134/'FX rate'!$C$25,"")</f>
        <v/>
      </c>
      <c r="BS134" s="889" t="str">
        <f>IF(ISNUMBER(G134),'Cover Page'!$D$35/1000000*G134/'FX rate'!$C$25,"")</f>
        <v/>
      </c>
      <c r="BT134" s="888" t="str">
        <f>IF(ISNUMBER(H134),'Cover Page'!$D$35/1000000*H134/'FX rate'!$C$25,"")</f>
        <v/>
      </c>
      <c r="BU134" s="699" t="str">
        <f>IF(ISNUMBER(I134),'Cover Page'!$D$35/1000000*I134/'FX rate'!$C$25,"")</f>
        <v/>
      </c>
      <c r="BV134" s="926" t="str">
        <f>IF(ISNUMBER(J134),'Cover Page'!$D$35/1000000*J134/'FX rate'!$C$25,"")</f>
        <v/>
      </c>
      <c r="BW134" s="889" t="str">
        <f>IF(ISNUMBER(K134),'Cover Page'!$D$35/1000000*K134/'FX rate'!$C$25,"")</f>
        <v/>
      </c>
      <c r="BX134" s="888" t="str">
        <f>IF(ISNUMBER(L134),'Cover Page'!$D$35/1000000*L134/'FX rate'!$C$25,"")</f>
        <v/>
      </c>
      <c r="BY134" s="699" t="str">
        <f>IF(ISNUMBER(M134),'Cover Page'!$D$35/1000000*M134/'FX rate'!$C$25,"")</f>
        <v/>
      </c>
      <c r="BZ134" s="926" t="str">
        <f>IF(ISNUMBER(N134),'Cover Page'!$D$35/1000000*N134/'FX rate'!$C$25,"")</f>
        <v/>
      </c>
      <c r="CA134" s="889" t="str">
        <f>IF(ISNUMBER(O134),'Cover Page'!$D$35/1000000*O134/'FX rate'!$C$25,"")</f>
        <v/>
      </c>
      <c r="CB134" s="888" t="str">
        <f>IF(ISNUMBER(P134),'Cover Page'!$D$35/1000000*P134/'FX rate'!$C$25,"")</f>
        <v/>
      </c>
      <c r="CC134" s="699" t="str">
        <f>IF(ISNUMBER(Q134),'Cover Page'!$D$35/1000000*Q134/'FX rate'!$C$25,"")</f>
        <v/>
      </c>
      <c r="CD134" s="926" t="str">
        <f>IF(ISNUMBER(R134),'Cover Page'!$D$35/1000000*R134/'FX rate'!$C$25,"")</f>
        <v/>
      </c>
      <c r="CE134" s="887" t="str">
        <f>IF(ISNUMBER(S134),'Cover Page'!$D$35/1000000*S134/'FX rate'!$C$25,"")</f>
        <v/>
      </c>
      <c r="CF134" s="886" t="str">
        <f>IF(ISNUMBER(T134),'Cover Page'!$D$35/1000000*T134/'FX rate'!$C$25,"")</f>
        <v/>
      </c>
      <c r="CG134" s="697" t="str">
        <f>IF(ISNUMBER(U134),'Cover Page'!$D$35/1000000*U134/'FX rate'!$C$25,"")</f>
        <v/>
      </c>
      <c r="CH134" s="925" t="str">
        <f>IF(ISNUMBER(V134),'Cover Page'!$D$35/1000000*V134/'FX rate'!$C$25,"")</f>
        <v/>
      </c>
      <c r="CI134" s="713"/>
      <c r="CJ134" s="590"/>
      <c r="CK134" s="590"/>
      <c r="CL134" s="590"/>
      <c r="CM134" s="590"/>
      <c r="CN134" s="590"/>
      <c r="CO134" s="590"/>
      <c r="CP134" s="590"/>
      <c r="CQ134" s="590"/>
      <c r="CR134" s="590"/>
      <c r="CS134" s="590"/>
    </row>
    <row r="135" spans="1:97" s="2" customFormat="1" ht="14.25" x14ac:dyDescent="0.2">
      <c r="A135" s="6"/>
      <c r="B135" s="76">
        <v>2013</v>
      </c>
      <c r="C135" s="1728" t="str">
        <f t="shared" si="10"/>
        <v/>
      </c>
      <c r="D135" s="169"/>
      <c r="E135" s="116"/>
      <c r="F135" s="175"/>
      <c r="G135" s="1728" t="str">
        <f t="shared" si="11"/>
        <v/>
      </c>
      <c r="H135" s="169"/>
      <c r="I135" s="116"/>
      <c r="J135" s="175"/>
      <c r="K135" s="1728" t="str">
        <f t="shared" si="12"/>
        <v/>
      </c>
      <c r="L135" s="169"/>
      <c r="M135" s="116"/>
      <c r="N135" s="175"/>
      <c r="O135" s="1728" t="str">
        <f t="shared" si="13"/>
        <v/>
      </c>
      <c r="P135" s="169"/>
      <c r="Q135" s="116"/>
      <c r="R135" s="175"/>
      <c r="S135" s="2220" t="str">
        <f t="shared" si="9"/>
        <v/>
      </c>
      <c r="T135" s="2214" t="str">
        <f t="shared" si="14"/>
        <v/>
      </c>
      <c r="U135" s="317" t="str">
        <f t="shared" si="15"/>
        <v/>
      </c>
      <c r="V135" s="2208" t="str">
        <f t="shared" si="16"/>
        <v/>
      </c>
      <c r="AH135" s="583">
        <v>2013</v>
      </c>
      <c r="AI135" s="667" t="str">
        <f>IF(ISNUMBER(C135),'Cover Page'!$D$35/1000000*'4 classification'!C135/'FX rate'!$C18,"")</f>
        <v/>
      </c>
      <c r="AJ135" s="896" t="str">
        <f>IF(ISNUMBER(D135),'Cover Page'!$D$35/1000000*'4 classification'!D135/'FX rate'!$C18,"")</f>
        <v/>
      </c>
      <c r="AK135" s="668" t="str">
        <f>IF(ISNUMBER(E135),'Cover Page'!$D$35/1000000*'4 classification'!E135/'FX rate'!$C18,"")</f>
        <v/>
      </c>
      <c r="AL135" s="923" t="str">
        <f>IF(ISNUMBER(F135),'Cover Page'!$D$35/1000000*'4 classification'!F135/'FX rate'!$C18,"")</f>
        <v/>
      </c>
      <c r="AM135" s="897" t="str">
        <f>IF(ISNUMBER(G135),'Cover Page'!$D$35/1000000*'4 classification'!G135/'FX rate'!$C18,"")</f>
        <v/>
      </c>
      <c r="AN135" s="896" t="str">
        <f>IF(ISNUMBER(H135),'Cover Page'!$D$35/1000000*'4 classification'!H135/'FX rate'!$C18,"")</f>
        <v/>
      </c>
      <c r="AO135" s="668" t="str">
        <f>IF(ISNUMBER(I135),'Cover Page'!$D$35/1000000*'4 classification'!I135/'FX rate'!$C18,"")</f>
        <v/>
      </c>
      <c r="AP135" s="923" t="str">
        <f>IF(ISNUMBER(J135),'Cover Page'!$D$35/1000000*'4 classification'!J135/'FX rate'!$C18,"")</f>
        <v/>
      </c>
      <c r="AQ135" s="897" t="str">
        <f>IF(ISNUMBER(K135),'Cover Page'!$D$35/1000000*'4 classification'!K135/'FX rate'!$C18,"")</f>
        <v/>
      </c>
      <c r="AR135" s="896" t="str">
        <f>IF(ISNUMBER(L135),'Cover Page'!$D$35/1000000*'4 classification'!L135/'FX rate'!$C18,"")</f>
        <v/>
      </c>
      <c r="AS135" s="668" t="str">
        <f>IF(ISNUMBER(M135),'Cover Page'!$D$35/1000000*'4 classification'!M135/'FX rate'!$C18,"")</f>
        <v/>
      </c>
      <c r="AT135" s="923" t="str">
        <f>IF(ISNUMBER(N135),'Cover Page'!$D$35/1000000*'4 classification'!N135/'FX rate'!$C18,"")</f>
        <v/>
      </c>
      <c r="AU135" s="897" t="str">
        <f>IF(ISNUMBER(O135),'Cover Page'!$D$35/1000000*'4 classification'!O135/'FX rate'!$C18,"")</f>
        <v/>
      </c>
      <c r="AV135" s="896" t="str">
        <f>IF(ISNUMBER(P135),'Cover Page'!$D$35/1000000*'4 classification'!P135/'FX rate'!$C18,"")</f>
        <v/>
      </c>
      <c r="AW135" s="668" t="str">
        <f>IF(ISNUMBER(Q135),'Cover Page'!$D$35/1000000*'4 classification'!Q135/'FX rate'!$C18,"")</f>
        <v/>
      </c>
      <c r="AX135" s="923" t="str">
        <f>IF(ISNUMBER(R135),'Cover Page'!$D$35/1000000*'4 classification'!R135/'FX rate'!$C18,"")</f>
        <v/>
      </c>
      <c r="AY135" s="895" t="str">
        <f>IF(ISNUMBER(S135),'Cover Page'!$D$35/1000000*'4 classification'!S135/'FX rate'!$C18,"")</f>
        <v/>
      </c>
      <c r="AZ135" s="894" t="str">
        <f>IF(ISNUMBER(T135),'Cover Page'!$D$35/1000000*'4 classification'!T135/'FX rate'!$C18,"")</f>
        <v/>
      </c>
      <c r="BA135" s="666" t="str">
        <f>IF(ISNUMBER(U135),'Cover Page'!$D$35/1000000*'4 classification'!U135/'FX rate'!$C18,"")</f>
        <v/>
      </c>
      <c r="BB135" s="923" t="str">
        <f>IF(ISNUMBER(V135),'Cover Page'!$D$35/1000000*'4 classification'!V135/'FX rate'!$C18,"")</f>
        <v/>
      </c>
      <c r="BC135" s="517"/>
      <c r="BD135" s="517"/>
      <c r="BE135" s="517"/>
      <c r="BF135" s="517"/>
      <c r="BG135" s="517"/>
      <c r="BH135" s="517"/>
      <c r="BI135" s="517"/>
      <c r="BN135" s="655">
        <v>2013</v>
      </c>
      <c r="BO135" s="698" t="str">
        <f>IF(ISNUMBER(C135),'Cover Page'!$D$35/1000000*C135/'FX rate'!$C$25,"")</f>
        <v/>
      </c>
      <c r="BP135" s="888" t="str">
        <f>IF(ISNUMBER(D135),'Cover Page'!$D$35/1000000*D135/'FX rate'!$C$25,"")</f>
        <v/>
      </c>
      <c r="BQ135" s="699" t="str">
        <f>IF(ISNUMBER(E135),'Cover Page'!$D$35/1000000*E135/'FX rate'!$C$25,"")</f>
        <v/>
      </c>
      <c r="BR135" s="926" t="str">
        <f>IF(ISNUMBER(F135),'Cover Page'!$D$35/1000000*F135/'FX rate'!$C$25,"")</f>
        <v/>
      </c>
      <c r="BS135" s="889" t="str">
        <f>IF(ISNUMBER(G135),'Cover Page'!$D$35/1000000*G135/'FX rate'!$C$25,"")</f>
        <v/>
      </c>
      <c r="BT135" s="888" t="str">
        <f>IF(ISNUMBER(H135),'Cover Page'!$D$35/1000000*H135/'FX rate'!$C$25,"")</f>
        <v/>
      </c>
      <c r="BU135" s="699" t="str">
        <f>IF(ISNUMBER(I135),'Cover Page'!$D$35/1000000*I135/'FX rate'!$C$25,"")</f>
        <v/>
      </c>
      <c r="BV135" s="926" t="str">
        <f>IF(ISNUMBER(J135),'Cover Page'!$D$35/1000000*J135/'FX rate'!$C$25,"")</f>
        <v/>
      </c>
      <c r="BW135" s="889" t="str">
        <f>IF(ISNUMBER(K135),'Cover Page'!$D$35/1000000*K135/'FX rate'!$C$25,"")</f>
        <v/>
      </c>
      <c r="BX135" s="888" t="str">
        <f>IF(ISNUMBER(L135),'Cover Page'!$D$35/1000000*L135/'FX rate'!$C$25,"")</f>
        <v/>
      </c>
      <c r="BY135" s="699" t="str">
        <f>IF(ISNUMBER(M135),'Cover Page'!$D$35/1000000*M135/'FX rate'!$C$25,"")</f>
        <v/>
      </c>
      <c r="BZ135" s="926" t="str">
        <f>IF(ISNUMBER(N135),'Cover Page'!$D$35/1000000*N135/'FX rate'!$C$25,"")</f>
        <v/>
      </c>
      <c r="CA135" s="889" t="str">
        <f>IF(ISNUMBER(O135),'Cover Page'!$D$35/1000000*O135/'FX rate'!$C$25,"")</f>
        <v/>
      </c>
      <c r="CB135" s="888" t="str">
        <f>IF(ISNUMBER(P135),'Cover Page'!$D$35/1000000*P135/'FX rate'!$C$25,"")</f>
        <v/>
      </c>
      <c r="CC135" s="699" t="str">
        <f>IF(ISNUMBER(Q135),'Cover Page'!$D$35/1000000*Q135/'FX rate'!$C$25,"")</f>
        <v/>
      </c>
      <c r="CD135" s="926" t="str">
        <f>IF(ISNUMBER(R135),'Cover Page'!$D$35/1000000*R135/'FX rate'!$C$25,"")</f>
        <v/>
      </c>
      <c r="CE135" s="887" t="str">
        <f>IF(ISNUMBER(S135),'Cover Page'!$D$35/1000000*S135/'FX rate'!$C$25,"")</f>
        <v/>
      </c>
      <c r="CF135" s="886" t="str">
        <f>IF(ISNUMBER(T135),'Cover Page'!$D$35/1000000*T135/'FX rate'!$C$25,"")</f>
        <v/>
      </c>
      <c r="CG135" s="697" t="str">
        <f>IF(ISNUMBER(U135),'Cover Page'!$D$35/1000000*U135/'FX rate'!$C$25,"")</f>
        <v/>
      </c>
      <c r="CH135" s="925" t="str">
        <f>IF(ISNUMBER(V135),'Cover Page'!$D$35/1000000*V135/'FX rate'!$C$25,"")</f>
        <v/>
      </c>
      <c r="CI135" s="713"/>
      <c r="CJ135" s="590"/>
      <c r="CK135" s="590"/>
      <c r="CL135" s="590"/>
      <c r="CM135" s="590"/>
      <c r="CN135" s="590"/>
      <c r="CO135" s="590"/>
      <c r="CP135" s="590"/>
      <c r="CQ135" s="590"/>
      <c r="CR135" s="590"/>
      <c r="CS135" s="590"/>
    </row>
    <row r="136" spans="1:97" s="20" customFormat="1" ht="14.25" x14ac:dyDescent="0.2">
      <c r="A136" s="24"/>
      <c r="B136" s="37">
        <v>2014</v>
      </c>
      <c r="C136" s="1728" t="str">
        <f t="shared" si="10"/>
        <v/>
      </c>
      <c r="D136" s="170"/>
      <c r="E136" s="118"/>
      <c r="F136" s="178"/>
      <c r="G136" s="1728" t="str">
        <f t="shared" si="11"/>
        <v/>
      </c>
      <c r="H136" s="170"/>
      <c r="I136" s="118"/>
      <c r="J136" s="178"/>
      <c r="K136" s="1728" t="str">
        <f t="shared" si="12"/>
        <v/>
      </c>
      <c r="L136" s="170"/>
      <c r="M136" s="118"/>
      <c r="N136" s="178"/>
      <c r="O136" s="1728" t="str">
        <f t="shared" si="13"/>
        <v/>
      </c>
      <c r="P136" s="170"/>
      <c r="Q136" s="118"/>
      <c r="R136" s="178"/>
      <c r="S136" s="2220" t="str">
        <f t="shared" si="9"/>
        <v/>
      </c>
      <c r="T136" s="2214" t="str">
        <f t="shared" si="14"/>
        <v/>
      </c>
      <c r="U136" s="317" t="str">
        <f t="shared" si="15"/>
        <v/>
      </c>
      <c r="V136" s="2208" t="str">
        <f t="shared" si="16"/>
        <v/>
      </c>
      <c r="AH136" s="583">
        <v>2014</v>
      </c>
      <c r="AI136" s="667" t="str">
        <f>IF(ISNUMBER(C136),'Cover Page'!$D$35/1000000*'4 classification'!C136/'FX rate'!$C19,"")</f>
        <v/>
      </c>
      <c r="AJ136" s="896" t="str">
        <f>IF(ISNUMBER(D136),'Cover Page'!$D$35/1000000*'4 classification'!D136/'FX rate'!$C19,"")</f>
        <v/>
      </c>
      <c r="AK136" s="668" t="str">
        <f>IF(ISNUMBER(E136),'Cover Page'!$D$35/1000000*'4 classification'!E136/'FX rate'!$C19,"")</f>
        <v/>
      </c>
      <c r="AL136" s="923" t="str">
        <f>IF(ISNUMBER(F136),'Cover Page'!$D$35/1000000*'4 classification'!F136/'FX rate'!$C19,"")</f>
        <v/>
      </c>
      <c r="AM136" s="897" t="str">
        <f>IF(ISNUMBER(G136),'Cover Page'!$D$35/1000000*'4 classification'!G136/'FX rate'!$C19,"")</f>
        <v/>
      </c>
      <c r="AN136" s="896" t="str">
        <f>IF(ISNUMBER(H136),'Cover Page'!$D$35/1000000*'4 classification'!H136/'FX rate'!$C19,"")</f>
        <v/>
      </c>
      <c r="AO136" s="668" t="str">
        <f>IF(ISNUMBER(I136),'Cover Page'!$D$35/1000000*'4 classification'!I136/'FX rate'!$C19,"")</f>
        <v/>
      </c>
      <c r="AP136" s="923" t="str">
        <f>IF(ISNUMBER(J136),'Cover Page'!$D$35/1000000*'4 classification'!J136/'FX rate'!$C19,"")</f>
        <v/>
      </c>
      <c r="AQ136" s="897" t="str">
        <f>IF(ISNUMBER(K136),'Cover Page'!$D$35/1000000*'4 classification'!K136/'FX rate'!$C19,"")</f>
        <v/>
      </c>
      <c r="AR136" s="896" t="str">
        <f>IF(ISNUMBER(L136),'Cover Page'!$D$35/1000000*'4 classification'!L136/'FX rate'!$C19,"")</f>
        <v/>
      </c>
      <c r="AS136" s="668" t="str">
        <f>IF(ISNUMBER(M136),'Cover Page'!$D$35/1000000*'4 classification'!M136/'FX rate'!$C19,"")</f>
        <v/>
      </c>
      <c r="AT136" s="923" t="str">
        <f>IF(ISNUMBER(N136),'Cover Page'!$D$35/1000000*'4 classification'!N136/'FX rate'!$C19,"")</f>
        <v/>
      </c>
      <c r="AU136" s="897" t="str">
        <f>IF(ISNUMBER(O136),'Cover Page'!$D$35/1000000*'4 classification'!O136/'FX rate'!$C19,"")</f>
        <v/>
      </c>
      <c r="AV136" s="896" t="str">
        <f>IF(ISNUMBER(P136),'Cover Page'!$D$35/1000000*'4 classification'!P136/'FX rate'!$C19,"")</f>
        <v/>
      </c>
      <c r="AW136" s="668" t="str">
        <f>IF(ISNUMBER(Q136),'Cover Page'!$D$35/1000000*'4 classification'!Q136/'FX rate'!$C19,"")</f>
        <v/>
      </c>
      <c r="AX136" s="923" t="str">
        <f>IF(ISNUMBER(R136),'Cover Page'!$D$35/1000000*'4 classification'!R136/'FX rate'!$C19,"")</f>
        <v/>
      </c>
      <c r="AY136" s="895" t="str">
        <f>IF(ISNUMBER(S136),'Cover Page'!$D$35/1000000*'4 classification'!S136/'FX rate'!$C19,"")</f>
        <v/>
      </c>
      <c r="AZ136" s="894" t="str">
        <f>IF(ISNUMBER(T136),'Cover Page'!$D$35/1000000*'4 classification'!T136/'FX rate'!$C19,"")</f>
        <v/>
      </c>
      <c r="BA136" s="666" t="str">
        <f>IF(ISNUMBER(U136),'Cover Page'!$D$35/1000000*'4 classification'!U136/'FX rate'!$C19,"")</f>
        <v/>
      </c>
      <c r="BB136" s="923" t="str">
        <f>IF(ISNUMBER(V136),'Cover Page'!$D$35/1000000*'4 classification'!V136/'FX rate'!$C19,"")</f>
        <v/>
      </c>
      <c r="BC136" s="517"/>
      <c r="BD136" s="517"/>
      <c r="BE136" s="517"/>
      <c r="BF136" s="517"/>
      <c r="BG136" s="517"/>
      <c r="BH136" s="517"/>
      <c r="BI136" s="517"/>
      <c r="BN136" s="655">
        <v>2014</v>
      </c>
      <c r="BO136" s="698" t="str">
        <f>IF(ISNUMBER(C136),'Cover Page'!$D$35/1000000*C136/'FX rate'!$C$25,"")</f>
        <v/>
      </c>
      <c r="BP136" s="888" t="str">
        <f>IF(ISNUMBER(D136),'Cover Page'!$D$35/1000000*D136/'FX rate'!$C$25,"")</f>
        <v/>
      </c>
      <c r="BQ136" s="699" t="str">
        <f>IF(ISNUMBER(E136),'Cover Page'!$D$35/1000000*E136/'FX rate'!$C$25,"")</f>
        <v/>
      </c>
      <c r="BR136" s="926" t="str">
        <f>IF(ISNUMBER(F136),'Cover Page'!$D$35/1000000*F136/'FX rate'!$C$25,"")</f>
        <v/>
      </c>
      <c r="BS136" s="889" t="str">
        <f>IF(ISNUMBER(G136),'Cover Page'!$D$35/1000000*G136/'FX rate'!$C$25,"")</f>
        <v/>
      </c>
      <c r="BT136" s="888" t="str">
        <f>IF(ISNUMBER(H136),'Cover Page'!$D$35/1000000*H136/'FX rate'!$C$25,"")</f>
        <v/>
      </c>
      <c r="BU136" s="699" t="str">
        <f>IF(ISNUMBER(I136),'Cover Page'!$D$35/1000000*I136/'FX rate'!$C$25,"")</f>
        <v/>
      </c>
      <c r="BV136" s="926" t="str">
        <f>IF(ISNUMBER(J136),'Cover Page'!$D$35/1000000*J136/'FX rate'!$C$25,"")</f>
        <v/>
      </c>
      <c r="BW136" s="889" t="str">
        <f>IF(ISNUMBER(K136),'Cover Page'!$D$35/1000000*K136/'FX rate'!$C$25,"")</f>
        <v/>
      </c>
      <c r="BX136" s="888" t="str">
        <f>IF(ISNUMBER(L136),'Cover Page'!$D$35/1000000*L136/'FX rate'!$C$25,"")</f>
        <v/>
      </c>
      <c r="BY136" s="699" t="str">
        <f>IF(ISNUMBER(M136),'Cover Page'!$D$35/1000000*M136/'FX rate'!$C$25,"")</f>
        <v/>
      </c>
      <c r="BZ136" s="926" t="str">
        <f>IF(ISNUMBER(N136),'Cover Page'!$D$35/1000000*N136/'FX rate'!$C$25,"")</f>
        <v/>
      </c>
      <c r="CA136" s="889" t="str">
        <f>IF(ISNUMBER(O136),'Cover Page'!$D$35/1000000*O136/'FX rate'!$C$25,"")</f>
        <v/>
      </c>
      <c r="CB136" s="888" t="str">
        <f>IF(ISNUMBER(P136),'Cover Page'!$D$35/1000000*P136/'FX rate'!$C$25,"")</f>
        <v/>
      </c>
      <c r="CC136" s="699" t="str">
        <f>IF(ISNUMBER(Q136),'Cover Page'!$D$35/1000000*Q136/'FX rate'!$C$25,"")</f>
        <v/>
      </c>
      <c r="CD136" s="926" t="str">
        <f>IF(ISNUMBER(R136),'Cover Page'!$D$35/1000000*R136/'FX rate'!$C$25,"")</f>
        <v/>
      </c>
      <c r="CE136" s="887" t="str">
        <f>IF(ISNUMBER(S136),'Cover Page'!$D$35/1000000*S136/'FX rate'!$C$25,"")</f>
        <v/>
      </c>
      <c r="CF136" s="886" t="str">
        <f>IF(ISNUMBER(T136),'Cover Page'!$D$35/1000000*T136/'FX rate'!$C$25,"")</f>
        <v/>
      </c>
      <c r="CG136" s="697" t="str">
        <f>IF(ISNUMBER(U136),'Cover Page'!$D$35/1000000*U136/'FX rate'!$C$25,"")</f>
        <v/>
      </c>
      <c r="CH136" s="925" t="str">
        <f>IF(ISNUMBER(V136),'Cover Page'!$D$35/1000000*V136/'FX rate'!$C$25,"")</f>
        <v/>
      </c>
      <c r="CI136" s="713"/>
      <c r="CJ136" s="590"/>
      <c r="CK136" s="590"/>
      <c r="CL136" s="590"/>
      <c r="CM136" s="590"/>
      <c r="CN136" s="590"/>
      <c r="CO136" s="590"/>
      <c r="CP136" s="590"/>
      <c r="CQ136" s="590"/>
      <c r="CR136" s="590"/>
      <c r="CS136" s="590"/>
    </row>
    <row r="137" spans="1:97" s="20" customFormat="1" ht="14.25" x14ac:dyDescent="0.2">
      <c r="A137" s="24"/>
      <c r="B137" s="76">
        <v>2015</v>
      </c>
      <c r="C137" s="1728" t="str">
        <f t="shared" si="10"/>
        <v/>
      </c>
      <c r="D137" s="169"/>
      <c r="E137" s="116"/>
      <c r="F137" s="175"/>
      <c r="G137" s="1728" t="str">
        <f t="shared" si="11"/>
        <v/>
      </c>
      <c r="H137" s="169"/>
      <c r="I137" s="116"/>
      <c r="J137" s="175"/>
      <c r="K137" s="1728" t="str">
        <f t="shared" si="12"/>
        <v/>
      </c>
      <c r="L137" s="169"/>
      <c r="M137" s="116"/>
      <c r="N137" s="175"/>
      <c r="O137" s="1728" t="str">
        <f t="shared" si="13"/>
        <v/>
      </c>
      <c r="P137" s="169"/>
      <c r="Q137" s="116"/>
      <c r="R137" s="175"/>
      <c r="S137" s="2220" t="str">
        <f t="shared" si="9"/>
        <v/>
      </c>
      <c r="T137" s="2214" t="str">
        <f t="shared" si="14"/>
        <v/>
      </c>
      <c r="U137" s="317" t="str">
        <f t="shared" si="15"/>
        <v/>
      </c>
      <c r="V137" s="2208" t="str">
        <f t="shared" si="16"/>
        <v/>
      </c>
      <c r="AH137" s="583">
        <v>2015</v>
      </c>
      <c r="AI137" s="667" t="str">
        <f>IF(ISNUMBER(C137),'Cover Page'!$D$35/1000000*'4 classification'!C137/'FX rate'!$C20,"")</f>
        <v/>
      </c>
      <c r="AJ137" s="896" t="str">
        <f>IF(ISNUMBER(D137),'Cover Page'!$D$35/1000000*'4 classification'!D137/'FX rate'!$C20,"")</f>
        <v/>
      </c>
      <c r="AK137" s="668" t="str">
        <f>IF(ISNUMBER(E137),'Cover Page'!$D$35/1000000*'4 classification'!E137/'FX rate'!$C20,"")</f>
        <v/>
      </c>
      <c r="AL137" s="923" t="str">
        <f>IF(ISNUMBER(F137),'Cover Page'!$D$35/1000000*'4 classification'!F137/'FX rate'!$C20,"")</f>
        <v/>
      </c>
      <c r="AM137" s="897" t="str">
        <f>IF(ISNUMBER(G137),'Cover Page'!$D$35/1000000*'4 classification'!G137/'FX rate'!$C20,"")</f>
        <v/>
      </c>
      <c r="AN137" s="896" t="str">
        <f>IF(ISNUMBER(H137),'Cover Page'!$D$35/1000000*'4 classification'!H137/'FX rate'!$C20,"")</f>
        <v/>
      </c>
      <c r="AO137" s="668" t="str">
        <f>IF(ISNUMBER(I137),'Cover Page'!$D$35/1000000*'4 classification'!I137/'FX rate'!$C20,"")</f>
        <v/>
      </c>
      <c r="AP137" s="923" t="str">
        <f>IF(ISNUMBER(J137),'Cover Page'!$D$35/1000000*'4 classification'!J137/'FX rate'!$C20,"")</f>
        <v/>
      </c>
      <c r="AQ137" s="897" t="str">
        <f>IF(ISNUMBER(K137),'Cover Page'!$D$35/1000000*'4 classification'!K137/'FX rate'!$C20,"")</f>
        <v/>
      </c>
      <c r="AR137" s="896" t="str">
        <f>IF(ISNUMBER(L137),'Cover Page'!$D$35/1000000*'4 classification'!L137/'FX rate'!$C20,"")</f>
        <v/>
      </c>
      <c r="AS137" s="668" t="str">
        <f>IF(ISNUMBER(M137),'Cover Page'!$D$35/1000000*'4 classification'!M137/'FX rate'!$C20,"")</f>
        <v/>
      </c>
      <c r="AT137" s="923" t="str">
        <f>IF(ISNUMBER(N137),'Cover Page'!$D$35/1000000*'4 classification'!N137/'FX rate'!$C20,"")</f>
        <v/>
      </c>
      <c r="AU137" s="897" t="str">
        <f>IF(ISNUMBER(O137),'Cover Page'!$D$35/1000000*'4 classification'!O137/'FX rate'!$C20,"")</f>
        <v/>
      </c>
      <c r="AV137" s="896" t="str">
        <f>IF(ISNUMBER(P137),'Cover Page'!$D$35/1000000*'4 classification'!P137/'FX rate'!$C20,"")</f>
        <v/>
      </c>
      <c r="AW137" s="668" t="str">
        <f>IF(ISNUMBER(Q137),'Cover Page'!$D$35/1000000*'4 classification'!Q137/'FX rate'!$C20,"")</f>
        <v/>
      </c>
      <c r="AX137" s="923" t="str">
        <f>IF(ISNUMBER(R137),'Cover Page'!$D$35/1000000*'4 classification'!R137/'FX rate'!$C20,"")</f>
        <v/>
      </c>
      <c r="AY137" s="895" t="str">
        <f>IF(ISNUMBER(S137),'Cover Page'!$D$35/1000000*'4 classification'!S137/'FX rate'!$C20,"")</f>
        <v/>
      </c>
      <c r="AZ137" s="894" t="str">
        <f>IF(ISNUMBER(T137),'Cover Page'!$D$35/1000000*'4 classification'!T137/'FX rate'!$C20,"")</f>
        <v/>
      </c>
      <c r="BA137" s="666" t="str">
        <f>IF(ISNUMBER(U137),'Cover Page'!$D$35/1000000*'4 classification'!U137/'FX rate'!$C20,"")</f>
        <v/>
      </c>
      <c r="BB137" s="923" t="str">
        <f>IF(ISNUMBER(V137),'Cover Page'!$D$35/1000000*'4 classification'!V137/'FX rate'!$C20,"")</f>
        <v/>
      </c>
      <c r="BC137" s="517"/>
      <c r="BD137" s="517"/>
      <c r="BE137" s="517"/>
      <c r="BF137" s="517"/>
      <c r="BG137" s="517"/>
      <c r="BH137" s="517"/>
      <c r="BI137" s="517"/>
      <c r="BN137" s="655">
        <v>2015</v>
      </c>
      <c r="BO137" s="698" t="str">
        <f>IF(ISNUMBER(C137),'Cover Page'!$D$35/1000000*C137/'FX rate'!$C$25,"")</f>
        <v/>
      </c>
      <c r="BP137" s="888" t="str">
        <f>IF(ISNUMBER(D137),'Cover Page'!$D$35/1000000*D137/'FX rate'!$C$25,"")</f>
        <v/>
      </c>
      <c r="BQ137" s="699" t="str">
        <f>IF(ISNUMBER(E137),'Cover Page'!$D$35/1000000*E137/'FX rate'!$C$25,"")</f>
        <v/>
      </c>
      <c r="BR137" s="926" t="str">
        <f>IF(ISNUMBER(F137),'Cover Page'!$D$35/1000000*F137/'FX rate'!$C$25,"")</f>
        <v/>
      </c>
      <c r="BS137" s="889" t="str">
        <f>IF(ISNUMBER(G137),'Cover Page'!$D$35/1000000*G137/'FX rate'!$C$25,"")</f>
        <v/>
      </c>
      <c r="BT137" s="888" t="str">
        <f>IF(ISNUMBER(H137),'Cover Page'!$D$35/1000000*H137/'FX rate'!$C$25,"")</f>
        <v/>
      </c>
      <c r="BU137" s="699" t="str">
        <f>IF(ISNUMBER(I137),'Cover Page'!$D$35/1000000*I137/'FX rate'!$C$25,"")</f>
        <v/>
      </c>
      <c r="BV137" s="926" t="str">
        <f>IF(ISNUMBER(J137),'Cover Page'!$D$35/1000000*J137/'FX rate'!$C$25,"")</f>
        <v/>
      </c>
      <c r="BW137" s="889" t="str">
        <f>IF(ISNUMBER(K137),'Cover Page'!$D$35/1000000*K137/'FX rate'!$C$25,"")</f>
        <v/>
      </c>
      <c r="BX137" s="888" t="str">
        <f>IF(ISNUMBER(L137),'Cover Page'!$D$35/1000000*L137/'FX rate'!$C$25,"")</f>
        <v/>
      </c>
      <c r="BY137" s="699" t="str">
        <f>IF(ISNUMBER(M137),'Cover Page'!$D$35/1000000*M137/'FX rate'!$C$25,"")</f>
        <v/>
      </c>
      <c r="BZ137" s="926" t="str">
        <f>IF(ISNUMBER(N137),'Cover Page'!$D$35/1000000*N137/'FX rate'!$C$25,"")</f>
        <v/>
      </c>
      <c r="CA137" s="889" t="str">
        <f>IF(ISNUMBER(O137),'Cover Page'!$D$35/1000000*O137/'FX rate'!$C$25,"")</f>
        <v/>
      </c>
      <c r="CB137" s="888" t="str">
        <f>IF(ISNUMBER(P137),'Cover Page'!$D$35/1000000*P137/'FX rate'!$C$25,"")</f>
        <v/>
      </c>
      <c r="CC137" s="699" t="str">
        <f>IF(ISNUMBER(Q137),'Cover Page'!$D$35/1000000*Q137/'FX rate'!$C$25,"")</f>
        <v/>
      </c>
      <c r="CD137" s="926" t="str">
        <f>IF(ISNUMBER(R137),'Cover Page'!$D$35/1000000*R137/'FX rate'!$C$25,"")</f>
        <v/>
      </c>
      <c r="CE137" s="887" t="str">
        <f>IF(ISNUMBER(S137),'Cover Page'!$D$35/1000000*S137/'FX rate'!$C$25,"")</f>
        <v/>
      </c>
      <c r="CF137" s="886" t="str">
        <f>IF(ISNUMBER(T137),'Cover Page'!$D$35/1000000*T137/'FX rate'!$C$25,"")</f>
        <v/>
      </c>
      <c r="CG137" s="697" t="str">
        <f>IF(ISNUMBER(U137),'Cover Page'!$D$35/1000000*U137/'FX rate'!$C$25,"")</f>
        <v/>
      </c>
      <c r="CH137" s="925" t="str">
        <f>IF(ISNUMBER(V137),'Cover Page'!$D$35/1000000*V137/'FX rate'!$C$25,"")</f>
        <v/>
      </c>
      <c r="CI137" s="713"/>
      <c r="CJ137" s="590"/>
      <c r="CK137" s="590"/>
      <c r="CL137" s="590"/>
      <c r="CM137" s="590"/>
      <c r="CN137" s="590"/>
      <c r="CO137" s="590"/>
      <c r="CP137" s="590"/>
      <c r="CQ137" s="590"/>
      <c r="CR137" s="590"/>
      <c r="CS137" s="590"/>
    </row>
    <row r="138" spans="1:97" s="20" customFormat="1" ht="14.25" x14ac:dyDescent="0.2">
      <c r="A138" s="24"/>
      <c r="B138" s="76">
        <v>2016</v>
      </c>
      <c r="C138" s="1728" t="str">
        <f t="shared" si="10"/>
        <v/>
      </c>
      <c r="D138" s="169"/>
      <c r="E138" s="116"/>
      <c r="F138" s="175"/>
      <c r="G138" s="1728" t="str">
        <f t="shared" si="11"/>
        <v/>
      </c>
      <c r="H138" s="169"/>
      <c r="I138" s="116"/>
      <c r="J138" s="175"/>
      <c r="K138" s="1728" t="str">
        <f t="shared" si="12"/>
        <v/>
      </c>
      <c r="L138" s="169"/>
      <c r="M138" s="116"/>
      <c r="N138" s="175"/>
      <c r="O138" s="1728" t="str">
        <f t="shared" si="13"/>
        <v/>
      </c>
      <c r="P138" s="169"/>
      <c r="Q138" s="116"/>
      <c r="R138" s="175"/>
      <c r="S138" s="2220" t="str">
        <f t="shared" si="9"/>
        <v/>
      </c>
      <c r="T138" s="2214" t="str">
        <f t="shared" si="14"/>
        <v/>
      </c>
      <c r="U138" s="317" t="str">
        <f t="shared" si="15"/>
        <v/>
      </c>
      <c r="V138" s="2208" t="str">
        <f t="shared" si="16"/>
        <v/>
      </c>
      <c r="AH138" s="583">
        <v>2016</v>
      </c>
      <c r="AI138" s="667" t="str">
        <f>IF(ISNUMBER(C138),'Cover Page'!$D$35/1000000*'4 classification'!C138/'FX rate'!$C21,"")</f>
        <v/>
      </c>
      <c r="AJ138" s="896" t="str">
        <f>IF(ISNUMBER(D138),'Cover Page'!$D$35/1000000*'4 classification'!D138/'FX rate'!$C21,"")</f>
        <v/>
      </c>
      <c r="AK138" s="668" t="str">
        <f>IF(ISNUMBER(E138),'Cover Page'!$D$35/1000000*'4 classification'!E138/'FX rate'!$C21,"")</f>
        <v/>
      </c>
      <c r="AL138" s="923" t="str">
        <f>IF(ISNUMBER(F138),'Cover Page'!$D$35/1000000*'4 classification'!F138/'FX rate'!$C21,"")</f>
        <v/>
      </c>
      <c r="AM138" s="897" t="str">
        <f>IF(ISNUMBER(G138),'Cover Page'!$D$35/1000000*'4 classification'!G138/'FX rate'!$C21,"")</f>
        <v/>
      </c>
      <c r="AN138" s="896" t="str">
        <f>IF(ISNUMBER(H138),'Cover Page'!$D$35/1000000*'4 classification'!H138/'FX rate'!$C21,"")</f>
        <v/>
      </c>
      <c r="AO138" s="668" t="str">
        <f>IF(ISNUMBER(I138),'Cover Page'!$D$35/1000000*'4 classification'!I138/'FX rate'!$C21,"")</f>
        <v/>
      </c>
      <c r="AP138" s="923" t="str">
        <f>IF(ISNUMBER(J138),'Cover Page'!$D$35/1000000*'4 classification'!J138/'FX rate'!$C21,"")</f>
        <v/>
      </c>
      <c r="AQ138" s="897" t="str">
        <f>IF(ISNUMBER(K138),'Cover Page'!$D$35/1000000*'4 classification'!K138/'FX rate'!$C21,"")</f>
        <v/>
      </c>
      <c r="AR138" s="896" t="str">
        <f>IF(ISNUMBER(L138),'Cover Page'!$D$35/1000000*'4 classification'!L138/'FX rate'!$C21,"")</f>
        <v/>
      </c>
      <c r="AS138" s="668" t="str">
        <f>IF(ISNUMBER(M138),'Cover Page'!$D$35/1000000*'4 classification'!M138/'FX rate'!$C21,"")</f>
        <v/>
      </c>
      <c r="AT138" s="923" t="str">
        <f>IF(ISNUMBER(N138),'Cover Page'!$D$35/1000000*'4 classification'!N138/'FX rate'!$C21,"")</f>
        <v/>
      </c>
      <c r="AU138" s="897" t="str">
        <f>IF(ISNUMBER(O138),'Cover Page'!$D$35/1000000*'4 classification'!O138/'FX rate'!$C21,"")</f>
        <v/>
      </c>
      <c r="AV138" s="896" t="str">
        <f>IF(ISNUMBER(P138),'Cover Page'!$D$35/1000000*'4 classification'!P138/'FX rate'!$C21,"")</f>
        <v/>
      </c>
      <c r="AW138" s="668" t="str">
        <f>IF(ISNUMBER(Q138),'Cover Page'!$D$35/1000000*'4 classification'!Q138/'FX rate'!$C21,"")</f>
        <v/>
      </c>
      <c r="AX138" s="923" t="str">
        <f>IF(ISNUMBER(R138),'Cover Page'!$D$35/1000000*'4 classification'!R138/'FX rate'!$C21,"")</f>
        <v/>
      </c>
      <c r="AY138" s="895" t="str">
        <f>IF(ISNUMBER(S138),'Cover Page'!$D$35/1000000*'4 classification'!S138/'FX rate'!$C21,"")</f>
        <v/>
      </c>
      <c r="AZ138" s="894" t="str">
        <f>IF(ISNUMBER(T138),'Cover Page'!$D$35/1000000*'4 classification'!T138/'FX rate'!$C21,"")</f>
        <v/>
      </c>
      <c r="BA138" s="666" t="str">
        <f>IF(ISNUMBER(U138),'Cover Page'!$D$35/1000000*'4 classification'!U138/'FX rate'!$C21,"")</f>
        <v/>
      </c>
      <c r="BB138" s="923" t="str">
        <f>IF(ISNUMBER(V138),'Cover Page'!$D$35/1000000*'4 classification'!V138/'FX rate'!$C21,"")</f>
        <v/>
      </c>
      <c r="BC138" s="517"/>
      <c r="BD138" s="517"/>
      <c r="BE138" s="517"/>
      <c r="BF138" s="517"/>
      <c r="BG138" s="517"/>
      <c r="BH138" s="517"/>
      <c r="BI138" s="517"/>
      <c r="BN138" s="655">
        <v>2016</v>
      </c>
      <c r="BO138" s="698" t="str">
        <f>IF(ISNUMBER(C138),'Cover Page'!$D$35/1000000*C138/'FX rate'!$C$25,"")</f>
        <v/>
      </c>
      <c r="BP138" s="888" t="str">
        <f>IF(ISNUMBER(D138),'Cover Page'!$D$35/1000000*D138/'FX rate'!$C$25,"")</f>
        <v/>
      </c>
      <c r="BQ138" s="699" t="str">
        <f>IF(ISNUMBER(E138),'Cover Page'!$D$35/1000000*E138/'FX rate'!$C$25,"")</f>
        <v/>
      </c>
      <c r="BR138" s="926" t="str">
        <f>IF(ISNUMBER(F138),'Cover Page'!$D$35/1000000*F138/'FX rate'!$C$25,"")</f>
        <v/>
      </c>
      <c r="BS138" s="889" t="str">
        <f>IF(ISNUMBER(G138),'Cover Page'!$D$35/1000000*G138/'FX rate'!$C$25,"")</f>
        <v/>
      </c>
      <c r="BT138" s="888" t="str">
        <f>IF(ISNUMBER(H138),'Cover Page'!$D$35/1000000*H138/'FX rate'!$C$25,"")</f>
        <v/>
      </c>
      <c r="BU138" s="699" t="str">
        <f>IF(ISNUMBER(I138),'Cover Page'!$D$35/1000000*I138/'FX rate'!$C$25,"")</f>
        <v/>
      </c>
      <c r="BV138" s="926" t="str">
        <f>IF(ISNUMBER(J138),'Cover Page'!$D$35/1000000*J138/'FX rate'!$C$25,"")</f>
        <v/>
      </c>
      <c r="BW138" s="889" t="str">
        <f>IF(ISNUMBER(K138),'Cover Page'!$D$35/1000000*K138/'FX rate'!$C$25,"")</f>
        <v/>
      </c>
      <c r="BX138" s="888" t="str">
        <f>IF(ISNUMBER(L138),'Cover Page'!$D$35/1000000*L138/'FX rate'!$C$25,"")</f>
        <v/>
      </c>
      <c r="BY138" s="699" t="str">
        <f>IF(ISNUMBER(M138),'Cover Page'!$D$35/1000000*M138/'FX rate'!$C$25,"")</f>
        <v/>
      </c>
      <c r="BZ138" s="926" t="str">
        <f>IF(ISNUMBER(N138),'Cover Page'!$D$35/1000000*N138/'FX rate'!$C$25,"")</f>
        <v/>
      </c>
      <c r="CA138" s="889" t="str">
        <f>IF(ISNUMBER(O138),'Cover Page'!$D$35/1000000*O138/'FX rate'!$C$25,"")</f>
        <v/>
      </c>
      <c r="CB138" s="888" t="str">
        <f>IF(ISNUMBER(P138),'Cover Page'!$D$35/1000000*P138/'FX rate'!$C$25,"")</f>
        <v/>
      </c>
      <c r="CC138" s="699" t="str">
        <f>IF(ISNUMBER(Q138),'Cover Page'!$D$35/1000000*Q138/'FX rate'!$C$25,"")</f>
        <v/>
      </c>
      <c r="CD138" s="926" t="str">
        <f>IF(ISNUMBER(R138),'Cover Page'!$D$35/1000000*R138/'FX rate'!$C$25,"")</f>
        <v/>
      </c>
      <c r="CE138" s="887" t="str">
        <f>IF(ISNUMBER(S138),'Cover Page'!$D$35/1000000*S138/'FX rate'!$C$25,"")</f>
        <v/>
      </c>
      <c r="CF138" s="886" t="str">
        <f>IF(ISNUMBER(T138),'Cover Page'!$D$35/1000000*T138/'FX rate'!$C$25,"")</f>
        <v/>
      </c>
      <c r="CG138" s="697" t="str">
        <f>IF(ISNUMBER(U138),'Cover Page'!$D$35/1000000*U138/'FX rate'!$C$25,"")</f>
        <v/>
      </c>
      <c r="CH138" s="925" t="str">
        <f>IF(ISNUMBER(V138),'Cover Page'!$D$35/1000000*V138/'FX rate'!$C$25,"")</f>
        <v/>
      </c>
      <c r="CI138" s="713"/>
      <c r="CJ138" s="590"/>
      <c r="CK138" s="590"/>
      <c r="CL138" s="590"/>
      <c r="CM138" s="590"/>
      <c r="CN138" s="590"/>
      <c r="CO138" s="590"/>
      <c r="CP138" s="590"/>
      <c r="CQ138" s="590"/>
      <c r="CR138" s="590"/>
      <c r="CS138" s="590"/>
    </row>
    <row r="139" spans="1:97" s="20" customFormat="1" ht="14.25" x14ac:dyDescent="0.2">
      <c r="A139" s="24"/>
      <c r="B139" s="76">
        <v>2017</v>
      </c>
      <c r="C139" s="1728" t="str">
        <f t="shared" si="10"/>
        <v/>
      </c>
      <c r="D139" s="169"/>
      <c r="E139" s="116"/>
      <c r="F139" s="175"/>
      <c r="G139" s="1728" t="str">
        <f t="shared" si="11"/>
        <v/>
      </c>
      <c r="H139" s="169"/>
      <c r="I139" s="116"/>
      <c r="J139" s="175"/>
      <c r="K139" s="1728" t="str">
        <f t="shared" si="12"/>
        <v/>
      </c>
      <c r="L139" s="169"/>
      <c r="M139" s="116"/>
      <c r="N139" s="175"/>
      <c r="O139" s="1728" t="str">
        <f t="shared" si="13"/>
        <v/>
      </c>
      <c r="P139" s="169"/>
      <c r="Q139" s="116"/>
      <c r="R139" s="175"/>
      <c r="S139" s="2220" t="str">
        <f t="shared" si="9"/>
        <v/>
      </c>
      <c r="T139" s="2214" t="str">
        <f t="shared" si="14"/>
        <v/>
      </c>
      <c r="U139" s="317" t="str">
        <f t="shared" si="15"/>
        <v/>
      </c>
      <c r="V139" s="2208" t="str">
        <f t="shared" si="16"/>
        <v/>
      </c>
      <c r="AH139" s="583">
        <v>2017</v>
      </c>
      <c r="AI139" s="667" t="str">
        <f>IF(ISNUMBER(C139),'Cover Page'!$D$35/1000000*'4 classification'!C139/'FX rate'!$C22,"")</f>
        <v/>
      </c>
      <c r="AJ139" s="896" t="str">
        <f>IF(ISNUMBER(D139),'Cover Page'!$D$35/1000000*'4 classification'!D139/'FX rate'!$C22,"")</f>
        <v/>
      </c>
      <c r="AK139" s="668" t="str">
        <f>IF(ISNUMBER(E139),'Cover Page'!$D$35/1000000*'4 classification'!E139/'FX rate'!$C22,"")</f>
        <v/>
      </c>
      <c r="AL139" s="923" t="str">
        <f>IF(ISNUMBER(F139),'Cover Page'!$D$35/1000000*'4 classification'!F139/'FX rate'!$C22,"")</f>
        <v/>
      </c>
      <c r="AM139" s="897" t="str">
        <f>IF(ISNUMBER(G139),'Cover Page'!$D$35/1000000*'4 classification'!G139/'FX rate'!$C22,"")</f>
        <v/>
      </c>
      <c r="AN139" s="896" t="str">
        <f>IF(ISNUMBER(H139),'Cover Page'!$D$35/1000000*'4 classification'!H139/'FX rate'!$C22,"")</f>
        <v/>
      </c>
      <c r="AO139" s="668" t="str">
        <f>IF(ISNUMBER(I139),'Cover Page'!$D$35/1000000*'4 classification'!I139/'FX rate'!$C22,"")</f>
        <v/>
      </c>
      <c r="AP139" s="923" t="str">
        <f>IF(ISNUMBER(J139),'Cover Page'!$D$35/1000000*'4 classification'!J139/'FX rate'!$C22,"")</f>
        <v/>
      </c>
      <c r="AQ139" s="897" t="str">
        <f>IF(ISNUMBER(K139),'Cover Page'!$D$35/1000000*'4 classification'!K139/'FX rate'!$C22,"")</f>
        <v/>
      </c>
      <c r="AR139" s="896" t="str">
        <f>IF(ISNUMBER(L139),'Cover Page'!$D$35/1000000*'4 classification'!L139/'FX rate'!$C22,"")</f>
        <v/>
      </c>
      <c r="AS139" s="668" t="str">
        <f>IF(ISNUMBER(M139),'Cover Page'!$D$35/1000000*'4 classification'!M139/'FX rate'!$C22,"")</f>
        <v/>
      </c>
      <c r="AT139" s="923" t="str">
        <f>IF(ISNUMBER(N139),'Cover Page'!$D$35/1000000*'4 classification'!N139/'FX rate'!$C22,"")</f>
        <v/>
      </c>
      <c r="AU139" s="897" t="str">
        <f>IF(ISNUMBER(O139),'Cover Page'!$D$35/1000000*'4 classification'!O139/'FX rate'!$C22,"")</f>
        <v/>
      </c>
      <c r="AV139" s="896" t="str">
        <f>IF(ISNUMBER(P139),'Cover Page'!$D$35/1000000*'4 classification'!P139/'FX rate'!$C22,"")</f>
        <v/>
      </c>
      <c r="AW139" s="668" t="str">
        <f>IF(ISNUMBER(Q139),'Cover Page'!$D$35/1000000*'4 classification'!Q139/'FX rate'!$C22,"")</f>
        <v/>
      </c>
      <c r="AX139" s="923" t="str">
        <f>IF(ISNUMBER(R139),'Cover Page'!$D$35/1000000*'4 classification'!R139/'FX rate'!$C22,"")</f>
        <v/>
      </c>
      <c r="AY139" s="895" t="str">
        <f>IF(ISNUMBER(S139),'Cover Page'!$D$35/1000000*'4 classification'!S139/'FX rate'!$C22,"")</f>
        <v/>
      </c>
      <c r="AZ139" s="894" t="str">
        <f>IF(ISNUMBER(T139),'Cover Page'!$D$35/1000000*'4 classification'!T139/'FX rate'!$C22,"")</f>
        <v/>
      </c>
      <c r="BA139" s="666" t="str">
        <f>IF(ISNUMBER(U139),'Cover Page'!$D$35/1000000*'4 classification'!U139/'FX rate'!$C22,"")</f>
        <v/>
      </c>
      <c r="BB139" s="923" t="str">
        <f>IF(ISNUMBER(V139),'Cover Page'!$D$35/1000000*'4 classification'!V139/'FX rate'!$C22,"")</f>
        <v/>
      </c>
      <c r="BC139" s="517"/>
      <c r="BD139" s="517"/>
      <c r="BE139" s="517"/>
      <c r="BF139" s="517"/>
      <c r="BG139" s="517"/>
      <c r="BH139" s="517"/>
      <c r="BI139" s="517"/>
      <c r="BN139" s="655">
        <v>2017</v>
      </c>
      <c r="BO139" s="698" t="str">
        <f>IF(ISNUMBER(C139),'Cover Page'!$D$35/1000000*C139/'FX rate'!$C$25,"")</f>
        <v/>
      </c>
      <c r="BP139" s="888" t="str">
        <f>IF(ISNUMBER(D139),'Cover Page'!$D$35/1000000*D139/'FX rate'!$C$25,"")</f>
        <v/>
      </c>
      <c r="BQ139" s="699" t="str">
        <f>IF(ISNUMBER(E139),'Cover Page'!$D$35/1000000*E139/'FX rate'!$C$25,"")</f>
        <v/>
      </c>
      <c r="BR139" s="926" t="str">
        <f>IF(ISNUMBER(F139),'Cover Page'!$D$35/1000000*F139/'FX rate'!$C$25,"")</f>
        <v/>
      </c>
      <c r="BS139" s="889" t="str">
        <f>IF(ISNUMBER(G139),'Cover Page'!$D$35/1000000*G139/'FX rate'!$C$25,"")</f>
        <v/>
      </c>
      <c r="BT139" s="888" t="str">
        <f>IF(ISNUMBER(H139),'Cover Page'!$D$35/1000000*H139/'FX rate'!$C$25,"")</f>
        <v/>
      </c>
      <c r="BU139" s="699" t="str">
        <f>IF(ISNUMBER(I139),'Cover Page'!$D$35/1000000*I139/'FX rate'!$C$25,"")</f>
        <v/>
      </c>
      <c r="BV139" s="926" t="str">
        <f>IF(ISNUMBER(J139),'Cover Page'!$D$35/1000000*J139/'FX rate'!$C$25,"")</f>
        <v/>
      </c>
      <c r="BW139" s="889" t="str">
        <f>IF(ISNUMBER(K139),'Cover Page'!$D$35/1000000*K139/'FX rate'!$C$25,"")</f>
        <v/>
      </c>
      <c r="BX139" s="888" t="str">
        <f>IF(ISNUMBER(L139),'Cover Page'!$D$35/1000000*L139/'FX rate'!$C$25,"")</f>
        <v/>
      </c>
      <c r="BY139" s="699" t="str">
        <f>IF(ISNUMBER(M139),'Cover Page'!$D$35/1000000*M139/'FX rate'!$C$25,"")</f>
        <v/>
      </c>
      <c r="BZ139" s="926" t="str">
        <f>IF(ISNUMBER(N139),'Cover Page'!$D$35/1000000*N139/'FX rate'!$C$25,"")</f>
        <v/>
      </c>
      <c r="CA139" s="889" t="str">
        <f>IF(ISNUMBER(O139),'Cover Page'!$D$35/1000000*O139/'FX rate'!$C$25,"")</f>
        <v/>
      </c>
      <c r="CB139" s="888" t="str">
        <f>IF(ISNUMBER(P139),'Cover Page'!$D$35/1000000*P139/'FX rate'!$C$25,"")</f>
        <v/>
      </c>
      <c r="CC139" s="699" t="str">
        <f>IF(ISNUMBER(Q139),'Cover Page'!$D$35/1000000*Q139/'FX rate'!$C$25,"")</f>
        <v/>
      </c>
      <c r="CD139" s="926" t="str">
        <f>IF(ISNUMBER(R139),'Cover Page'!$D$35/1000000*R139/'FX rate'!$C$25,"")</f>
        <v/>
      </c>
      <c r="CE139" s="887" t="str">
        <f>IF(ISNUMBER(S139),'Cover Page'!$D$35/1000000*S139/'FX rate'!$C$25,"")</f>
        <v/>
      </c>
      <c r="CF139" s="886" t="str">
        <f>IF(ISNUMBER(T139),'Cover Page'!$D$35/1000000*T139/'FX rate'!$C$25,"")</f>
        <v/>
      </c>
      <c r="CG139" s="697" t="str">
        <f>IF(ISNUMBER(U139),'Cover Page'!$D$35/1000000*U139/'FX rate'!$C$25,"")</f>
        <v/>
      </c>
      <c r="CH139" s="925" t="str">
        <f>IF(ISNUMBER(V139),'Cover Page'!$D$35/1000000*V139/'FX rate'!$C$25,"")</f>
        <v/>
      </c>
      <c r="CI139" s="713"/>
      <c r="CJ139" s="590"/>
      <c r="CK139" s="590"/>
      <c r="CL139" s="590"/>
      <c r="CM139" s="590"/>
      <c r="CN139" s="590"/>
      <c r="CO139" s="590"/>
      <c r="CP139" s="590"/>
      <c r="CQ139" s="590"/>
      <c r="CR139" s="590"/>
      <c r="CS139" s="590"/>
    </row>
    <row r="140" spans="1:97" s="20" customFormat="1" ht="14.25" x14ac:dyDescent="0.2">
      <c r="A140" s="24"/>
      <c r="B140" s="76">
        <v>2018</v>
      </c>
      <c r="C140" s="1728" t="str">
        <f t="shared" si="10"/>
        <v/>
      </c>
      <c r="D140" s="169"/>
      <c r="E140" s="116"/>
      <c r="F140" s="175"/>
      <c r="G140" s="1728" t="str">
        <f t="shared" si="11"/>
        <v/>
      </c>
      <c r="H140" s="169"/>
      <c r="I140" s="116"/>
      <c r="J140" s="175"/>
      <c r="K140" s="1728" t="str">
        <f t="shared" si="12"/>
        <v/>
      </c>
      <c r="L140" s="169"/>
      <c r="M140" s="116"/>
      <c r="N140" s="175"/>
      <c r="O140" s="1728" t="str">
        <f t="shared" si="13"/>
        <v/>
      </c>
      <c r="P140" s="169"/>
      <c r="Q140" s="116"/>
      <c r="R140" s="175"/>
      <c r="S140" s="2220" t="str">
        <f t="shared" si="9"/>
        <v/>
      </c>
      <c r="T140" s="2214" t="str">
        <f t="shared" si="14"/>
        <v/>
      </c>
      <c r="U140" s="317" t="str">
        <f t="shared" si="15"/>
        <v/>
      </c>
      <c r="V140" s="2208" t="str">
        <f t="shared" si="16"/>
        <v/>
      </c>
      <c r="AH140" s="583">
        <v>2018</v>
      </c>
      <c r="AI140" s="667" t="str">
        <f>IF(ISNUMBER(C140),'Cover Page'!$D$35/1000000*'4 classification'!C140/'FX rate'!$C23,"")</f>
        <v/>
      </c>
      <c r="AJ140" s="896" t="str">
        <f>IF(ISNUMBER(D140),'Cover Page'!$D$35/1000000*'4 classification'!D140/'FX rate'!$C23,"")</f>
        <v/>
      </c>
      <c r="AK140" s="668" t="str">
        <f>IF(ISNUMBER(E140),'Cover Page'!$D$35/1000000*'4 classification'!E140/'FX rate'!$C23,"")</f>
        <v/>
      </c>
      <c r="AL140" s="923" t="str">
        <f>IF(ISNUMBER(F140),'Cover Page'!$D$35/1000000*'4 classification'!F140/'FX rate'!$C23,"")</f>
        <v/>
      </c>
      <c r="AM140" s="897" t="str">
        <f>IF(ISNUMBER(G140),'Cover Page'!$D$35/1000000*'4 classification'!G140/'FX rate'!$C23,"")</f>
        <v/>
      </c>
      <c r="AN140" s="896" t="str">
        <f>IF(ISNUMBER(H140),'Cover Page'!$D$35/1000000*'4 classification'!H140/'FX rate'!$C23,"")</f>
        <v/>
      </c>
      <c r="AO140" s="668" t="str">
        <f>IF(ISNUMBER(I140),'Cover Page'!$D$35/1000000*'4 classification'!I140/'FX rate'!$C23,"")</f>
        <v/>
      </c>
      <c r="AP140" s="923" t="str">
        <f>IF(ISNUMBER(J140),'Cover Page'!$D$35/1000000*'4 classification'!J140/'FX rate'!$C23,"")</f>
        <v/>
      </c>
      <c r="AQ140" s="897" t="str">
        <f>IF(ISNUMBER(K140),'Cover Page'!$D$35/1000000*'4 classification'!K140/'FX rate'!$C23,"")</f>
        <v/>
      </c>
      <c r="AR140" s="896" t="str">
        <f>IF(ISNUMBER(L140),'Cover Page'!$D$35/1000000*'4 classification'!L140/'FX rate'!$C23,"")</f>
        <v/>
      </c>
      <c r="AS140" s="668" t="str">
        <f>IF(ISNUMBER(M140),'Cover Page'!$D$35/1000000*'4 classification'!M140/'FX rate'!$C23,"")</f>
        <v/>
      </c>
      <c r="AT140" s="923" t="str">
        <f>IF(ISNUMBER(N140),'Cover Page'!$D$35/1000000*'4 classification'!N140/'FX rate'!$C23,"")</f>
        <v/>
      </c>
      <c r="AU140" s="897" t="str">
        <f>IF(ISNUMBER(O140),'Cover Page'!$D$35/1000000*'4 classification'!O140/'FX rate'!$C23,"")</f>
        <v/>
      </c>
      <c r="AV140" s="896" t="str">
        <f>IF(ISNUMBER(P140),'Cover Page'!$D$35/1000000*'4 classification'!P140/'FX rate'!$C23,"")</f>
        <v/>
      </c>
      <c r="AW140" s="668" t="str">
        <f>IF(ISNUMBER(Q140),'Cover Page'!$D$35/1000000*'4 classification'!Q140/'FX rate'!$C23,"")</f>
        <v/>
      </c>
      <c r="AX140" s="923" t="str">
        <f>IF(ISNUMBER(R140),'Cover Page'!$D$35/1000000*'4 classification'!R140/'FX rate'!$C23,"")</f>
        <v/>
      </c>
      <c r="AY140" s="895" t="str">
        <f>IF(ISNUMBER(S140),'Cover Page'!$D$35/1000000*'4 classification'!S140/'FX rate'!$C23,"")</f>
        <v/>
      </c>
      <c r="AZ140" s="894" t="str">
        <f>IF(ISNUMBER(T140),'Cover Page'!$D$35/1000000*'4 classification'!T140/'FX rate'!$C23,"")</f>
        <v/>
      </c>
      <c r="BA140" s="666" t="str">
        <f>IF(ISNUMBER(U140),'Cover Page'!$D$35/1000000*'4 classification'!U140/'FX rate'!$C23,"")</f>
        <v/>
      </c>
      <c r="BB140" s="923" t="str">
        <f>IF(ISNUMBER(V140),'Cover Page'!$D$35/1000000*'4 classification'!V140/'FX rate'!$C23,"")</f>
        <v/>
      </c>
      <c r="BC140" s="517"/>
      <c r="BD140" s="517"/>
      <c r="BE140" s="517"/>
      <c r="BF140" s="517"/>
      <c r="BG140" s="517"/>
      <c r="BH140" s="517"/>
      <c r="BI140" s="517"/>
      <c r="BN140" s="655">
        <v>2018</v>
      </c>
      <c r="BO140" s="698" t="str">
        <f>IF(ISNUMBER(C140),'Cover Page'!$D$35/1000000*C140/'FX rate'!$C$25,"")</f>
        <v/>
      </c>
      <c r="BP140" s="888" t="str">
        <f>IF(ISNUMBER(D140),'Cover Page'!$D$35/1000000*D140/'FX rate'!$C$25,"")</f>
        <v/>
      </c>
      <c r="BQ140" s="699" t="str">
        <f>IF(ISNUMBER(E140),'Cover Page'!$D$35/1000000*E140/'FX rate'!$C$25,"")</f>
        <v/>
      </c>
      <c r="BR140" s="926" t="str">
        <f>IF(ISNUMBER(F140),'Cover Page'!$D$35/1000000*F140/'FX rate'!$C$25,"")</f>
        <v/>
      </c>
      <c r="BS140" s="889" t="str">
        <f>IF(ISNUMBER(G140),'Cover Page'!$D$35/1000000*G140/'FX rate'!$C$25,"")</f>
        <v/>
      </c>
      <c r="BT140" s="888" t="str">
        <f>IF(ISNUMBER(H140),'Cover Page'!$D$35/1000000*H140/'FX rate'!$C$25,"")</f>
        <v/>
      </c>
      <c r="BU140" s="699" t="str">
        <f>IF(ISNUMBER(I140),'Cover Page'!$D$35/1000000*I140/'FX rate'!$C$25,"")</f>
        <v/>
      </c>
      <c r="BV140" s="926" t="str">
        <f>IF(ISNUMBER(J140),'Cover Page'!$D$35/1000000*J140/'FX rate'!$C$25,"")</f>
        <v/>
      </c>
      <c r="BW140" s="889" t="str">
        <f>IF(ISNUMBER(K140),'Cover Page'!$D$35/1000000*K140/'FX rate'!$C$25,"")</f>
        <v/>
      </c>
      <c r="BX140" s="888" t="str">
        <f>IF(ISNUMBER(L140),'Cover Page'!$D$35/1000000*L140/'FX rate'!$C$25,"")</f>
        <v/>
      </c>
      <c r="BY140" s="699" t="str">
        <f>IF(ISNUMBER(M140),'Cover Page'!$D$35/1000000*M140/'FX rate'!$C$25,"")</f>
        <v/>
      </c>
      <c r="BZ140" s="926" t="str">
        <f>IF(ISNUMBER(N140),'Cover Page'!$D$35/1000000*N140/'FX rate'!$C$25,"")</f>
        <v/>
      </c>
      <c r="CA140" s="889" t="str">
        <f>IF(ISNUMBER(O140),'Cover Page'!$D$35/1000000*O140/'FX rate'!$C$25,"")</f>
        <v/>
      </c>
      <c r="CB140" s="888" t="str">
        <f>IF(ISNUMBER(P140),'Cover Page'!$D$35/1000000*P140/'FX rate'!$C$25,"")</f>
        <v/>
      </c>
      <c r="CC140" s="699" t="str">
        <f>IF(ISNUMBER(Q140),'Cover Page'!$D$35/1000000*Q140/'FX rate'!$C$25,"")</f>
        <v/>
      </c>
      <c r="CD140" s="926" t="str">
        <f>IF(ISNUMBER(R140),'Cover Page'!$D$35/1000000*R140/'FX rate'!$C$25,"")</f>
        <v/>
      </c>
      <c r="CE140" s="887" t="str">
        <f>IF(ISNUMBER(S140),'Cover Page'!$D$35/1000000*S140/'FX rate'!$C$25,"")</f>
        <v/>
      </c>
      <c r="CF140" s="886" t="str">
        <f>IF(ISNUMBER(T140),'Cover Page'!$D$35/1000000*T140/'FX rate'!$C$25,"")</f>
        <v/>
      </c>
      <c r="CG140" s="697" t="str">
        <f>IF(ISNUMBER(U140),'Cover Page'!$D$35/1000000*U140/'FX rate'!$C$25,"")</f>
        <v/>
      </c>
      <c r="CH140" s="925" t="str">
        <f>IF(ISNUMBER(V140),'Cover Page'!$D$35/1000000*V140/'FX rate'!$C$25,"")</f>
        <v/>
      </c>
      <c r="CI140" s="713"/>
      <c r="CJ140" s="590"/>
      <c r="CK140" s="590"/>
      <c r="CL140" s="590"/>
      <c r="CM140" s="590"/>
      <c r="CN140" s="590"/>
      <c r="CO140" s="590"/>
      <c r="CP140" s="590"/>
      <c r="CQ140" s="590"/>
      <c r="CR140" s="590"/>
      <c r="CS140" s="590"/>
    </row>
    <row r="141" spans="1:97" s="20" customFormat="1" ht="14.25" x14ac:dyDescent="0.2">
      <c r="A141" s="24"/>
      <c r="B141" s="76">
        <v>2019</v>
      </c>
      <c r="C141" s="1728" t="str">
        <f t="shared" si="10"/>
        <v/>
      </c>
      <c r="D141" s="390"/>
      <c r="E141" s="116"/>
      <c r="F141" s="175"/>
      <c r="G141" s="1728" t="str">
        <f t="shared" si="11"/>
        <v/>
      </c>
      <c r="H141" s="390"/>
      <c r="I141" s="116"/>
      <c r="J141" s="175"/>
      <c r="K141" s="1728" t="str">
        <f t="shared" si="12"/>
        <v/>
      </c>
      <c r="L141" s="390"/>
      <c r="M141" s="116"/>
      <c r="N141" s="175"/>
      <c r="O141" s="1728" t="str">
        <f t="shared" si="13"/>
        <v/>
      </c>
      <c r="P141" s="390"/>
      <c r="Q141" s="116"/>
      <c r="R141" s="175"/>
      <c r="S141" s="2220" t="str">
        <f t="shared" si="9"/>
        <v/>
      </c>
      <c r="T141" s="2214" t="str">
        <f t="shared" si="14"/>
        <v/>
      </c>
      <c r="U141" s="317" t="str">
        <f t="shared" si="15"/>
        <v/>
      </c>
      <c r="V141" s="2208" t="str">
        <f t="shared" si="16"/>
        <v/>
      </c>
      <c r="AH141" s="583">
        <v>2019</v>
      </c>
      <c r="AI141" s="667" t="str">
        <f>IF(ISNUMBER(C141),'Cover Page'!$D$35/1000000*'4 classification'!C141/'FX rate'!$C24,"")</f>
        <v/>
      </c>
      <c r="AJ141" s="896" t="str">
        <f>IF(ISNUMBER(D141),'Cover Page'!$D$35/1000000*'4 classification'!D141/'FX rate'!$C24,"")</f>
        <v/>
      </c>
      <c r="AK141" s="668" t="str">
        <f>IF(ISNUMBER(E141),'Cover Page'!$D$35/1000000*'4 classification'!E141/'FX rate'!$C24,"")</f>
        <v/>
      </c>
      <c r="AL141" s="923" t="str">
        <f>IF(ISNUMBER(F141),'Cover Page'!$D$35/1000000*'4 classification'!F141/'FX rate'!$C24,"")</f>
        <v/>
      </c>
      <c r="AM141" s="897" t="str">
        <f>IF(ISNUMBER(G141),'Cover Page'!$D$35/1000000*'4 classification'!G141/'FX rate'!$C24,"")</f>
        <v/>
      </c>
      <c r="AN141" s="896" t="str">
        <f>IF(ISNUMBER(H141),'Cover Page'!$D$35/1000000*'4 classification'!H141/'FX rate'!$C24,"")</f>
        <v/>
      </c>
      <c r="AO141" s="668" t="str">
        <f>IF(ISNUMBER(I141),'Cover Page'!$D$35/1000000*'4 classification'!I141/'FX rate'!$C24,"")</f>
        <v/>
      </c>
      <c r="AP141" s="923" t="str">
        <f>IF(ISNUMBER(J141),'Cover Page'!$D$35/1000000*'4 classification'!J141/'FX rate'!$C24,"")</f>
        <v/>
      </c>
      <c r="AQ141" s="897" t="str">
        <f>IF(ISNUMBER(K141),'Cover Page'!$D$35/1000000*'4 classification'!K141/'FX rate'!$C24,"")</f>
        <v/>
      </c>
      <c r="AR141" s="896" t="str">
        <f>IF(ISNUMBER(L141),'Cover Page'!$D$35/1000000*'4 classification'!L141/'FX rate'!$C24,"")</f>
        <v/>
      </c>
      <c r="AS141" s="668" t="str">
        <f>IF(ISNUMBER(M141),'Cover Page'!$D$35/1000000*'4 classification'!M141/'FX rate'!$C24,"")</f>
        <v/>
      </c>
      <c r="AT141" s="923" t="str">
        <f>IF(ISNUMBER(N141),'Cover Page'!$D$35/1000000*'4 classification'!N141/'FX rate'!$C24,"")</f>
        <v/>
      </c>
      <c r="AU141" s="897" t="str">
        <f>IF(ISNUMBER(O141),'Cover Page'!$D$35/1000000*'4 classification'!O141/'FX rate'!$C24,"")</f>
        <v/>
      </c>
      <c r="AV141" s="896" t="str">
        <f>IF(ISNUMBER(P141),'Cover Page'!$D$35/1000000*'4 classification'!P141/'FX rate'!$C24,"")</f>
        <v/>
      </c>
      <c r="AW141" s="668" t="str">
        <f>IF(ISNUMBER(Q141),'Cover Page'!$D$35/1000000*'4 classification'!Q141/'FX rate'!$C24,"")</f>
        <v/>
      </c>
      <c r="AX141" s="923" t="str">
        <f>IF(ISNUMBER(R141),'Cover Page'!$D$35/1000000*'4 classification'!R141/'FX rate'!$C24,"")</f>
        <v/>
      </c>
      <c r="AY141" s="895" t="str">
        <f>IF(ISNUMBER(S141),'Cover Page'!$D$35/1000000*'4 classification'!S141/'FX rate'!$C24,"")</f>
        <v/>
      </c>
      <c r="AZ141" s="894" t="str">
        <f>IF(ISNUMBER(T141),'Cover Page'!$D$35/1000000*'4 classification'!T141/'FX rate'!$C24,"")</f>
        <v/>
      </c>
      <c r="BA141" s="666" t="str">
        <f>IF(ISNUMBER(U141),'Cover Page'!$D$35/1000000*'4 classification'!U141/'FX rate'!$C24,"")</f>
        <v/>
      </c>
      <c r="BB141" s="923" t="str">
        <f>IF(ISNUMBER(V141),'Cover Page'!$D$35/1000000*'4 classification'!V141/'FX rate'!$C24,"")</f>
        <v/>
      </c>
      <c r="BC141" s="517"/>
      <c r="BD141" s="517"/>
      <c r="BE141" s="517"/>
      <c r="BF141" s="517"/>
      <c r="BG141" s="517"/>
      <c r="BH141" s="517"/>
      <c r="BI141" s="517"/>
      <c r="BN141" s="655">
        <v>2019</v>
      </c>
      <c r="BO141" s="698" t="str">
        <f>IF(ISNUMBER(C141),'Cover Page'!$D$35/1000000*C141/'FX rate'!$C$25,"")</f>
        <v/>
      </c>
      <c r="BP141" s="888" t="str">
        <f>IF(ISNUMBER(D141),'Cover Page'!$D$35/1000000*D141/'FX rate'!$C$25,"")</f>
        <v/>
      </c>
      <c r="BQ141" s="699" t="str">
        <f>IF(ISNUMBER(E141),'Cover Page'!$D$35/1000000*E141/'FX rate'!$C$25,"")</f>
        <v/>
      </c>
      <c r="BR141" s="926" t="str">
        <f>IF(ISNUMBER(F141),'Cover Page'!$D$35/1000000*F141/'FX rate'!$C$25,"")</f>
        <v/>
      </c>
      <c r="BS141" s="889" t="str">
        <f>IF(ISNUMBER(G141),'Cover Page'!$D$35/1000000*G141/'FX rate'!$C$25,"")</f>
        <v/>
      </c>
      <c r="BT141" s="888" t="str">
        <f>IF(ISNUMBER(H141),'Cover Page'!$D$35/1000000*H141/'FX rate'!$C$25,"")</f>
        <v/>
      </c>
      <c r="BU141" s="699" t="str">
        <f>IF(ISNUMBER(I141),'Cover Page'!$D$35/1000000*I141/'FX rate'!$C$25,"")</f>
        <v/>
      </c>
      <c r="BV141" s="926" t="str">
        <f>IF(ISNUMBER(J141),'Cover Page'!$D$35/1000000*J141/'FX rate'!$C$25,"")</f>
        <v/>
      </c>
      <c r="BW141" s="889" t="str">
        <f>IF(ISNUMBER(K141),'Cover Page'!$D$35/1000000*K141/'FX rate'!$C$25,"")</f>
        <v/>
      </c>
      <c r="BX141" s="888" t="str">
        <f>IF(ISNUMBER(L141),'Cover Page'!$D$35/1000000*L141/'FX rate'!$C$25,"")</f>
        <v/>
      </c>
      <c r="BY141" s="699" t="str">
        <f>IF(ISNUMBER(M141),'Cover Page'!$D$35/1000000*M141/'FX rate'!$C$25,"")</f>
        <v/>
      </c>
      <c r="BZ141" s="926" t="str">
        <f>IF(ISNUMBER(N141),'Cover Page'!$D$35/1000000*N141/'FX rate'!$C$25,"")</f>
        <v/>
      </c>
      <c r="CA141" s="889" t="str">
        <f>IF(ISNUMBER(O141),'Cover Page'!$D$35/1000000*O141/'FX rate'!$C$25,"")</f>
        <v/>
      </c>
      <c r="CB141" s="888" t="str">
        <f>IF(ISNUMBER(P141),'Cover Page'!$D$35/1000000*P141/'FX rate'!$C$25,"")</f>
        <v/>
      </c>
      <c r="CC141" s="699" t="str">
        <f>IF(ISNUMBER(Q141),'Cover Page'!$D$35/1000000*Q141/'FX rate'!$C$25,"")</f>
        <v/>
      </c>
      <c r="CD141" s="926" t="str">
        <f>IF(ISNUMBER(R141),'Cover Page'!$D$35/1000000*R141/'FX rate'!$C$25,"")</f>
        <v/>
      </c>
      <c r="CE141" s="887" t="str">
        <f>IF(ISNUMBER(S141),'Cover Page'!$D$35/1000000*S141/'FX rate'!$C$25,"")</f>
        <v/>
      </c>
      <c r="CF141" s="886" t="str">
        <f>IF(ISNUMBER(T141),'Cover Page'!$D$35/1000000*T141/'FX rate'!$C$25,"")</f>
        <v/>
      </c>
      <c r="CG141" s="697" t="str">
        <f>IF(ISNUMBER(U141),'Cover Page'!$D$35/1000000*U141/'FX rate'!$C$25,"")</f>
        <v/>
      </c>
      <c r="CH141" s="925" t="str">
        <f>IF(ISNUMBER(V141),'Cover Page'!$D$35/1000000*V141/'FX rate'!$C$25,"")</f>
        <v/>
      </c>
      <c r="CI141" s="713"/>
      <c r="CJ141" s="590"/>
      <c r="CK141" s="590"/>
      <c r="CL141" s="590"/>
      <c r="CM141" s="590"/>
      <c r="CN141" s="590"/>
      <c r="CO141" s="590"/>
      <c r="CP141" s="590"/>
      <c r="CQ141" s="590"/>
      <c r="CR141" s="590"/>
      <c r="CS141" s="590"/>
    </row>
    <row r="142" spans="1:97" s="1768" customFormat="1" ht="14.25" x14ac:dyDescent="0.2">
      <c r="A142" s="24"/>
      <c r="B142" s="146">
        <v>2020</v>
      </c>
      <c r="C142" s="1728" t="str">
        <f t="shared" si="10"/>
        <v/>
      </c>
      <c r="D142" s="390"/>
      <c r="E142" s="116"/>
      <c r="F142" s="175"/>
      <c r="G142" s="1728" t="str">
        <f t="shared" si="11"/>
        <v/>
      </c>
      <c r="H142" s="390"/>
      <c r="I142" s="116"/>
      <c r="J142" s="175"/>
      <c r="K142" s="1728" t="str">
        <f t="shared" si="12"/>
        <v/>
      </c>
      <c r="L142" s="390"/>
      <c r="M142" s="116"/>
      <c r="N142" s="175"/>
      <c r="O142" s="1728" t="str">
        <f t="shared" si="13"/>
        <v/>
      </c>
      <c r="P142" s="390"/>
      <c r="Q142" s="116"/>
      <c r="R142" s="175"/>
      <c r="S142" s="2221" t="str">
        <f>IF(COUNT(C142,G142,K142,O142)&lt;&gt;0,SUM(C142,G142,K142,O142),"")</f>
        <v/>
      </c>
      <c r="T142" s="2215" t="str">
        <f t="shared" si="14"/>
        <v/>
      </c>
      <c r="U142" s="2197" t="str">
        <f t="shared" si="15"/>
        <v/>
      </c>
      <c r="V142" s="1894" t="str">
        <f t="shared" si="16"/>
        <v/>
      </c>
      <c r="AH142" s="2182">
        <v>2020</v>
      </c>
      <c r="AI142" s="667" t="str">
        <f>IF(ISNUMBER(C142),'Cover Page'!$D$35/1000000*'4 classification'!C142/'FX rate'!$C25,"")</f>
        <v/>
      </c>
      <c r="AJ142" s="896" t="str">
        <f>IF(ISNUMBER(D142),'Cover Page'!$D$35/1000000*'4 classification'!D142/'FX rate'!$C25,"")</f>
        <v/>
      </c>
      <c r="AK142" s="668" t="str">
        <f>IF(ISNUMBER(E142),'Cover Page'!$D$35/1000000*'4 classification'!E142/'FX rate'!$C25,"")</f>
        <v/>
      </c>
      <c r="AL142" s="923" t="str">
        <f>IF(ISNUMBER(F142),'Cover Page'!$D$35/1000000*'4 classification'!F142/'FX rate'!$C25,"")</f>
        <v/>
      </c>
      <c r="AM142" s="897" t="str">
        <f>IF(ISNUMBER(G142),'Cover Page'!$D$35/1000000*'4 classification'!G142/'FX rate'!$C25,"")</f>
        <v/>
      </c>
      <c r="AN142" s="896" t="str">
        <f>IF(ISNUMBER(H142),'Cover Page'!$D$35/1000000*'4 classification'!H142/'FX rate'!$C25,"")</f>
        <v/>
      </c>
      <c r="AO142" s="668" t="str">
        <f>IF(ISNUMBER(I142),'Cover Page'!$D$35/1000000*'4 classification'!I142/'FX rate'!$C25,"")</f>
        <v/>
      </c>
      <c r="AP142" s="923" t="str">
        <f>IF(ISNUMBER(J142),'Cover Page'!$D$35/1000000*'4 classification'!J142/'FX rate'!$C25,"")</f>
        <v/>
      </c>
      <c r="AQ142" s="897" t="str">
        <f>IF(ISNUMBER(K142),'Cover Page'!$D$35/1000000*'4 classification'!K142/'FX rate'!$C25,"")</f>
        <v/>
      </c>
      <c r="AR142" s="896" t="str">
        <f>IF(ISNUMBER(L142),'Cover Page'!$D$35/1000000*'4 classification'!L142/'FX rate'!$C25,"")</f>
        <v/>
      </c>
      <c r="AS142" s="668" t="str">
        <f>IF(ISNUMBER(M142),'Cover Page'!$D$35/1000000*'4 classification'!M142/'FX rate'!$C25,"")</f>
        <v/>
      </c>
      <c r="AT142" s="923" t="str">
        <f>IF(ISNUMBER(N142),'Cover Page'!$D$35/1000000*'4 classification'!N142/'FX rate'!$C25,"")</f>
        <v/>
      </c>
      <c r="AU142" s="897" t="str">
        <f>IF(ISNUMBER(O142),'Cover Page'!$D$35/1000000*'4 classification'!O142/'FX rate'!$C25,"")</f>
        <v/>
      </c>
      <c r="AV142" s="896" t="str">
        <f>IF(ISNUMBER(P142),'Cover Page'!$D$35/1000000*'4 classification'!P142/'FX rate'!$C25,"")</f>
        <v/>
      </c>
      <c r="AW142" s="668" t="str">
        <f>IF(ISNUMBER(Q142),'Cover Page'!$D$35/1000000*'4 classification'!Q142/'FX rate'!$C25,"")</f>
        <v/>
      </c>
      <c r="AX142" s="923" t="str">
        <f>IF(ISNUMBER(R142),'Cover Page'!$D$35/1000000*'4 classification'!R142/'FX rate'!$C25,"")</f>
        <v/>
      </c>
      <c r="AY142" s="895" t="str">
        <f>IF(ISNUMBER(S142),'Cover Page'!$D$35/1000000*'4 classification'!S142/'FX rate'!$C25,"")</f>
        <v/>
      </c>
      <c r="AZ142" s="894" t="str">
        <f>IF(ISNUMBER(T142),'Cover Page'!$D$35/1000000*'4 classification'!T142/'FX rate'!$C25,"")</f>
        <v/>
      </c>
      <c r="BA142" s="666" t="str">
        <f>IF(ISNUMBER(U142),'Cover Page'!$D$35/1000000*'4 classification'!U142/'FX rate'!$C25,"")</f>
        <v/>
      </c>
      <c r="BB142" s="923" t="str">
        <f>IF(ISNUMBER(V142),'Cover Page'!$D$35/1000000*'4 classification'!V142/'FX rate'!$C25,"")</f>
        <v/>
      </c>
      <c r="BC142" s="517"/>
      <c r="BD142" s="517"/>
      <c r="BE142" s="517"/>
      <c r="BF142" s="517"/>
      <c r="BG142" s="517"/>
      <c r="BH142" s="517"/>
      <c r="BI142" s="517"/>
      <c r="BN142" s="655">
        <v>2020</v>
      </c>
      <c r="BO142" s="698" t="str">
        <f>IF(ISNUMBER(C142),'Cover Page'!$D$35/1000000*C142/'FX rate'!$C$25,"")</f>
        <v/>
      </c>
      <c r="BP142" s="888" t="str">
        <f>IF(ISNUMBER(D142),'Cover Page'!$D$35/1000000*D142/'FX rate'!$C$25,"")</f>
        <v/>
      </c>
      <c r="BQ142" s="699" t="str">
        <f>IF(ISNUMBER(E142),'Cover Page'!$D$35/1000000*E142/'FX rate'!$C$25,"")</f>
        <v/>
      </c>
      <c r="BR142" s="926" t="str">
        <f>IF(ISNUMBER(F142),'Cover Page'!$D$35/1000000*F142/'FX rate'!$C$25,"")</f>
        <v/>
      </c>
      <c r="BS142" s="889" t="str">
        <f>IF(ISNUMBER(G142),'Cover Page'!$D$35/1000000*G142/'FX rate'!$C$25,"")</f>
        <v/>
      </c>
      <c r="BT142" s="888" t="str">
        <f>IF(ISNUMBER(H142),'Cover Page'!$D$35/1000000*H142/'FX rate'!$C$25,"")</f>
        <v/>
      </c>
      <c r="BU142" s="699" t="str">
        <f>IF(ISNUMBER(I142),'Cover Page'!$D$35/1000000*I142/'FX rate'!$C$25,"")</f>
        <v/>
      </c>
      <c r="BV142" s="926" t="str">
        <f>IF(ISNUMBER(J142),'Cover Page'!$D$35/1000000*J142/'FX rate'!$C$25,"")</f>
        <v/>
      </c>
      <c r="BW142" s="889" t="str">
        <f>IF(ISNUMBER(K142),'Cover Page'!$D$35/1000000*K142/'FX rate'!$C$25,"")</f>
        <v/>
      </c>
      <c r="BX142" s="888" t="str">
        <f>IF(ISNUMBER(L142),'Cover Page'!$D$35/1000000*L142/'FX rate'!$C$25,"")</f>
        <v/>
      </c>
      <c r="BY142" s="699" t="str">
        <f>IF(ISNUMBER(M142),'Cover Page'!$D$35/1000000*M142/'FX rate'!$C$25,"")</f>
        <v/>
      </c>
      <c r="BZ142" s="926" t="str">
        <f>IF(ISNUMBER(N142),'Cover Page'!$D$35/1000000*N142/'FX rate'!$C$25,"")</f>
        <v/>
      </c>
      <c r="CA142" s="889" t="str">
        <f>IF(ISNUMBER(O142),'Cover Page'!$D$35/1000000*O142/'FX rate'!$C$25,"")</f>
        <v/>
      </c>
      <c r="CB142" s="888" t="str">
        <f>IF(ISNUMBER(P142),'Cover Page'!$D$35/1000000*P142/'FX rate'!$C$25,"")</f>
        <v/>
      </c>
      <c r="CC142" s="699" t="str">
        <f>IF(ISNUMBER(Q142),'Cover Page'!$D$35/1000000*Q142/'FX rate'!$C$25,"")</f>
        <v/>
      </c>
      <c r="CD142" s="926" t="str">
        <f>IF(ISNUMBER(R142),'Cover Page'!$D$35/1000000*R142/'FX rate'!$C$25,"")</f>
        <v/>
      </c>
      <c r="CE142" s="887" t="str">
        <f>IF(ISNUMBER(S142),'Cover Page'!$D$35/1000000*S142/'FX rate'!$C$25,"")</f>
        <v/>
      </c>
      <c r="CF142" s="886" t="str">
        <f>IF(ISNUMBER(T142),'Cover Page'!$D$35/1000000*T142/'FX rate'!$C$25,"")</f>
        <v/>
      </c>
      <c r="CG142" s="697" t="str">
        <f>IF(ISNUMBER(U142),'Cover Page'!$D$35/1000000*U142/'FX rate'!$C$25,"")</f>
        <v/>
      </c>
      <c r="CH142" s="925" t="str">
        <f>IF(ISNUMBER(V142),'Cover Page'!$D$35/1000000*V142/'FX rate'!$C$25,"")</f>
        <v/>
      </c>
      <c r="CI142" s="713"/>
      <c r="CJ142" s="590"/>
      <c r="CK142" s="590"/>
      <c r="CL142" s="590"/>
      <c r="CM142" s="590"/>
      <c r="CN142" s="590"/>
      <c r="CO142" s="590"/>
      <c r="CP142" s="590"/>
      <c r="CQ142" s="590"/>
      <c r="CR142" s="590"/>
      <c r="CS142" s="590"/>
    </row>
    <row r="143" spans="1:97" s="2" customFormat="1" ht="14.25" customHeight="1" thickBot="1" x14ac:dyDescent="0.25">
      <c r="B143" s="190" t="s">
        <v>1794</v>
      </c>
      <c r="C143" s="851"/>
      <c r="D143" s="855"/>
      <c r="E143" s="852"/>
      <c r="F143" s="920"/>
      <c r="G143" s="851"/>
      <c r="H143" s="855"/>
      <c r="I143" s="852"/>
      <c r="J143" s="920"/>
      <c r="K143" s="851"/>
      <c r="L143" s="855"/>
      <c r="M143" s="852"/>
      <c r="N143" s="920"/>
      <c r="O143" s="851"/>
      <c r="P143" s="855"/>
      <c r="Q143" s="852"/>
      <c r="R143" s="920"/>
      <c r="S143" s="2186" t="str">
        <f t="shared" ref="S143" si="17">IF(COUNT(C143,G143,K143,O143)&lt;&gt;0,C143+G143+K143+O143,"")</f>
        <v/>
      </c>
      <c r="T143" s="2198" t="str">
        <f t="shared" si="14"/>
        <v/>
      </c>
      <c r="U143" s="2198" t="str">
        <f t="shared" si="15"/>
        <v/>
      </c>
      <c r="V143" s="2210" t="str">
        <f t="shared" si="16"/>
        <v/>
      </c>
      <c r="AH143" s="669"/>
      <c r="AI143" s="670"/>
      <c r="AJ143" s="670"/>
      <c r="AK143" s="670"/>
      <c r="AL143" s="670"/>
      <c r="AM143" s="670"/>
      <c r="AN143" s="670"/>
      <c r="AO143" s="670"/>
      <c r="AP143" s="670"/>
      <c r="AQ143" s="670"/>
      <c r="AR143" s="670"/>
      <c r="AS143" s="670"/>
      <c r="AT143" s="670"/>
      <c r="AU143" s="670"/>
      <c r="AV143" s="670"/>
      <c r="AW143" s="670"/>
      <c r="AX143" s="670"/>
      <c r="AY143" s="670"/>
      <c r="AZ143" s="670"/>
      <c r="BA143" s="686"/>
      <c r="BB143" s="686"/>
      <c r="BC143" s="517"/>
      <c r="BD143" s="517"/>
      <c r="BE143" s="517"/>
      <c r="BF143" s="517"/>
      <c r="BG143" s="517"/>
      <c r="BH143" s="517"/>
      <c r="BI143" s="517"/>
      <c r="BN143" s="700"/>
      <c r="BO143" s="701"/>
      <c r="BP143" s="701"/>
      <c r="BQ143" s="701"/>
      <c r="BR143" s="701"/>
      <c r="BS143" s="701"/>
      <c r="BT143" s="701"/>
      <c r="BU143" s="701"/>
      <c r="BV143" s="701"/>
      <c r="BW143" s="701"/>
      <c r="BX143" s="701"/>
      <c r="BY143" s="701"/>
      <c r="BZ143" s="701"/>
      <c r="CA143" s="701"/>
      <c r="CB143" s="701"/>
      <c r="CC143" s="701"/>
      <c r="CD143" s="701"/>
      <c r="CE143" s="701"/>
      <c r="CF143" s="701"/>
      <c r="CG143" s="718"/>
      <c r="CH143" s="718"/>
      <c r="CI143" s="713"/>
      <c r="CJ143" s="590"/>
      <c r="CK143" s="590"/>
      <c r="CL143" s="590"/>
      <c r="CM143" s="590"/>
      <c r="CN143" s="590"/>
      <c r="CO143" s="590"/>
      <c r="CP143" s="590"/>
      <c r="CQ143" s="590"/>
      <c r="CR143" s="590"/>
      <c r="CS143" s="590"/>
    </row>
    <row r="144" spans="1:97" s="2" customFormat="1" ht="96.6" customHeight="1" thickBot="1" x14ac:dyDescent="0.25">
      <c r="B144" s="480" t="s">
        <v>1795</v>
      </c>
      <c r="C144" s="1668"/>
      <c r="D144" s="1668" t="str">
        <f>IF(COUNT(D141)&lt;&gt;0,IF(COUNT(D142)=0,"Please fill in value for 2020 or provide a provisional estimate (eg. 2019 figure) and the expected submission date in the notes",IF(COUNT(D143)=0,"Please provide the number of entities","")),"")</f>
        <v/>
      </c>
      <c r="E144" s="1668" t="str">
        <f>IF(COUNT(E141)&lt;&gt;0,IF(COUNT(E142)=0,"Please fill in value for 2020 or provide a provisional estimate (eg. 2019 figure) and the expected submission date in the notes",IF(COUNT(E143)=0,"Please provide the number of entities","")),"")</f>
        <v/>
      </c>
      <c r="F144" s="1668" t="str">
        <f>IF(COUNT(F141)&lt;&gt;0,IF(COUNT(F142)=0,"Please fill in value for 2020 or provide a provisional estimate (eg. 2019 figure) and the expected submission date in the notes",IF(COUNT(F143)=0,"Please provide the number of entities","")),"")</f>
        <v/>
      </c>
      <c r="G144" s="1668"/>
      <c r="H144" s="1668" t="str">
        <f>IF(COUNT(H141)&lt;&gt;0,IF(COUNT(H142)=0,"Please fill in value for 2020 or provide a provisional estimate (eg. 2019 figure) and the expected submission date in the notes",IF(COUNT(H143)=0,"Please provide the number of entities","")),"")</f>
        <v/>
      </c>
      <c r="I144" s="1668" t="str">
        <f>IF(COUNT(I141)&lt;&gt;0,IF(COUNT(I142)=0,"Please fill in value for 2020 or provide a provisional estimate (eg. 2019 figure) and the expected submission date in the notes",IF(COUNT(I143)=0,"Please provide the number of entities","")),"")</f>
        <v/>
      </c>
      <c r="J144" s="1668" t="str">
        <f>IF(COUNT(J141)&lt;&gt;0,IF(COUNT(J142)=0,"Please fill in value for 2020 or provide a provisional estimate (eg. 2019 figure) and the expected submission date in the notes",IF(COUNT(J143)=0,"Please provide the number of entities","")),"")</f>
        <v/>
      </c>
      <c r="K144" s="1668"/>
      <c r="L144" s="1668" t="str">
        <f>IF(COUNT(L141)&lt;&gt;0,IF(COUNT(L142)=0,"Please fill in value for 2020 or provide a provisional estimate (eg. 2019 figure) and the expected submission date in the notes",IF(COUNT(L143)=0,"Please provide the number of entities","")),"")</f>
        <v/>
      </c>
      <c r="M144" s="1668" t="str">
        <f>IF(COUNT(M141)&lt;&gt;0,IF(COUNT(M142)=0,"Please fill in value for 2020 or provide a provisional estimate (eg. 2019 figure) and the expected submission date in the notes",IF(COUNT(M143)=0,"Please provide the number of entities","")),"")</f>
        <v/>
      </c>
      <c r="N144" s="1668" t="str">
        <f>IF(COUNT(N141)&lt;&gt;0,IF(COUNT(N142)=0,"Please fill in value for 2020 or provide a provisional estimate (eg. 2019 figure) and the expected submission date in the notes",IF(COUNT(N143)=0,"Please provide the number of entities","")),"")</f>
        <v/>
      </c>
      <c r="O144" s="1668"/>
      <c r="P144" s="1668" t="str">
        <f>IF(COUNT(P141)&lt;&gt;0,IF(COUNT(P142)=0,"Please fill in value for 2020 or provide a provisional estimate (eg. 2019 figure) and the expected submission date in the notes",IF(COUNT(P143)=0,"Please provide the number of entities","")),"")</f>
        <v/>
      </c>
      <c r="Q144" s="1668" t="str">
        <f>IF(COUNT(Q141)&lt;&gt;0,IF(COUNT(Q142)=0,"Please fill in value for 2020 or provide a provisional estimate (eg. 2019 figure) and the expected submission date in the notes",IF(COUNT(Q143)=0,"Please provide the number of entities","")),"")</f>
        <v/>
      </c>
      <c r="R144" s="1668" t="str">
        <f>IF(COUNT(R141)&lt;&gt;0,IF(COUNT(R142)=0,"Please fill in value for 2020 or provide a provisional estimate (eg. 2019 figure) and the expected submission date in the notes",IF(COUNT(R143)=0,"Please provide the number of entities","")),"")</f>
        <v/>
      </c>
      <c r="S144" s="2195"/>
      <c r="T144" s="2196"/>
      <c r="U144" s="2196"/>
      <c r="V144" s="1700"/>
      <c r="AH144" s="1680"/>
      <c r="AI144" s="1681"/>
      <c r="AJ144" s="1681"/>
      <c r="AK144" s="1681"/>
      <c r="AL144" s="1681"/>
      <c r="AM144" s="1681"/>
      <c r="AN144" s="1681"/>
      <c r="AO144" s="1681"/>
      <c r="AP144" s="1681"/>
      <c r="AQ144" s="1681"/>
      <c r="AR144" s="1681"/>
      <c r="AS144" s="1681"/>
      <c r="AT144" s="1681"/>
      <c r="AU144" s="1681"/>
      <c r="AV144" s="1681"/>
      <c r="AW144" s="1681"/>
      <c r="AX144" s="1681"/>
      <c r="AY144" s="1681"/>
      <c r="AZ144" s="1681"/>
      <c r="BA144" s="1678"/>
      <c r="BB144" s="1678"/>
      <c r="BC144" s="517"/>
      <c r="BD144" s="517"/>
      <c r="BE144" s="517"/>
      <c r="BF144" s="517"/>
      <c r="BG144" s="517"/>
      <c r="BH144" s="517"/>
      <c r="BI144" s="517"/>
      <c r="BN144" s="1683"/>
      <c r="BO144" s="1684"/>
      <c r="BP144" s="1684"/>
      <c r="BQ144" s="1684"/>
      <c r="BR144" s="1684"/>
      <c r="BS144" s="1684"/>
      <c r="BT144" s="1684"/>
      <c r="BU144" s="1684"/>
      <c r="BV144" s="1684"/>
      <c r="BW144" s="1684"/>
      <c r="BX144" s="1684"/>
      <c r="BY144" s="1684"/>
      <c r="BZ144" s="1684"/>
      <c r="CA144" s="1684"/>
      <c r="CB144" s="1684"/>
      <c r="CC144" s="1684"/>
      <c r="CD144" s="1684"/>
      <c r="CE144" s="1684"/>
      <c r="CF144" s="1684"/>
      <c r="CG144" s="1679"/>
      <c r="CH144" s="1679"/>
      <c r="CI144" s="713"/>
      <c r="CJ144" s="590"/>
      <c r="CK144" s="590"/>
      <c r="CL144" s="590"/>
      <c r="CM144" s="590"/>
      <c r="CN144" s="590"/>
      <c r="CO144" s="590"/>
      <c r="CP144" s="590"/>
      <c r="CQ144" s="590"/>
      <c r="CR144" s="590"/>
      <c r="CS144" s="590"/>
    </row>
    <row r="145" spans="1:97" s="14" customFormat="1" ht="69.95" customHeight="1" thickBot="1" x14ac:dyDescent="0.25">
      <c r="A145" s="2"/>
      <c r="B145" s="191" t="s">
        <v>330</v>
      </c>
      <c r="C145" s="179"/>
      <c r="D145" s="192"/>
      <c r="E145" s="180"/>
      <c r="F145" s="921"/>
      <c r="G145" s="193"/>
      <c r="H145" s="192"/>
      <c r="I145" s="192"/>
      <c r="J145" s="922"/>
      <c r="K145" s="193"/>
      <c r="L145" s="192"/>
      <c r="M145" s="192"/>
      <c r="N145" s="922"/>
      <c r="O145" s="193"/>
      <c r="P145" s="192"/>
      <c r="Q145" s="192"/>
      <c r="R145" s="922"/>
      <c r="S145" s="1701"/>
      <c r="T145" s="1702"/>
      <c r="U145" s="1702"/>
      <c r="V145" s="1703"/>
      <c r="AH145" s="672"/>
      <c r="AI145" s="673"/>
      <c r="AJ145" s="673"/>
      <c r="AK145" s="673"/>
      <c r="AL145" s="673"/>
      <c r="AM145" s="673"/>
      <c r="AN145" s="673"/>
      <c r="AO145" s="673"/>
      <c r="AP145" s="673"/>
      <c r="AQ145" s="673"/>
      <c r="AR145" s="673"/>
      <c r="AS145" s="673"/>
      <c r="AT145" s="673"/>
      <c r="AU145" s="673"/>
      <c r="AV145" s="673"/>
      <c r="AW145" s="673"/>
      <c r="AX145" s="673"/>
      <c r="AY145" s="673"/>
      <c r="AZ145" s="673"/>
      <c r="BA145" s="674"/>
      <c r="BB145" s="674"/>
      <c r="BC145" s="517"/>
      <c r="BD145" s="517"/>
      <c r="BE145" s="517"/>
      <c r="BF145" s="517"/>
      <c r="BG145" s="517"/>
      <c r="BH145" s="517"/>
      <c r="BI145" s="517"/>
      <c r="BN145" s="703"/>
      <c r="BO145" s="704"/>
      <c r="BP145" s="704"/>
      <c r="BQ145" s="704"/>
      <c r="BR145" s="704"/>
      <c r="BS145" s="704"/>
      <c r="BT145" s="704"/>
      <c r="BU145" s="704"/>
      <c r="BV145" s="704"/>
      <c r="BW145" s="704"/>
      <c r="BX145" s="704"/>
      <c r="BY145" s="704"/>
      <c r="BZ145" s="704"/>
      <c r="CA145" s="704"/>
      <c r="CB145" s="704"/>
      <c r="CC145" s="704"/>
      <c r="CD145" s="704"/>
      <c r="CE145" s="704"/>
      <c r="CF145" s="704"/>
      <c r="CG145" s="705"/>
      <c r="CH145" s="705"/>
      <c r="CI145" s="705"/>
      <c r="CJ145" s="590"/>
      <c r="CK145" s="590"/>
      <c r="CL145" s="590"/>
      <c r="CM145" s="590"/>
      <c r="CN145" s="590"/>
      <c r="CO145" s="590"/>
      <c r="CP145" s="590"/>
      <c r="CQ145" s="590"/>
      <c r="CR145" s="590"/>
      <c r="CS145" s="590"/>
    </row>
    <row r="146" spans="1:97" s="2" customFormat="1" ht="20.100000000000001" customHeight="1" x14ac:dyDescent="0.2">
      <c r="B146" s="7"/>
      <c r="C146" s="470"/>
      <c r="D146" s="470"/>
      <c r="E146" s="470"/>
      <c r="F146" s="470"/>
      <c r="G146" s="470"/>
      <c r="H146" s="470"/>
      <c r="I146" s="470"/>
      <c r="J146" s="470"/>
      <c r="K146" s="470"/>
      <c r="L146" s="470"/>
      <c r="M146" s="470"/>
      <c r="N146" s="470"/>
      <c r="O146" s="470"/>
      <c r="P146" s="470"/>
      <c r="Q146" s="470"/>
      <c r="R146" s="470"/>
      <c r="S146" s="470"/>
      <c r="T146" s="470"/>
      <c r="U146" s="470"/>
      <c r="V146" s="470"/>
      <c r="AB146"/>
      <c r="AC146"/>
      <c r="AD146"/>
      <c r="AE146"/>
      <c r="AF146"/>
      <c r="AG146"/>
      <c r="AH146" s="517"/>
      <c r="AI146" s="517"/>
      <c r="AJ146" s="517"/>
      <c r="AK146" s="517"/>
      <c r="AL146" s="517"/>
      <c r="AM146" s="517"/>
      <c r="AN146" s="517"/>
      <c r="AO146" s="517"/>
      <c r="AP146" s="517"/>
      <c r="AQ146" s="517"/>
      <c r="AR146" s="517"/>
      <c r="AS146" s="517"/>
      <c r="AT146" s="517"/>
      <c r="AU146" s="517"/>
      <c r="AV146" s="517"/>
      <c r="AW146" s="517"/>
      <c r="AX146" s="517"/>
      <c r="AY146" s="517"/>
      <c r="AZ146" s="517"/>
      <c r="BA146" s="517"/>
      <c r="BB146" s="517"/>
      <c r="BC146" s="517"/>
      <c r="BD146" s="517"/>
      <c r="BE146" s="517"/>
      <c r="BF146" s="517"/>
      <c r="BG146" s="517"/>
      <c r="BH146" s="517"/>
      <c r="BI146" s="517"/>
      <c r="BN146" s="589"/>
      <c r="BO146" s="589"/>
      <c r="BP146" s="589"/>
      <c r="BQ146" s="589"/>
      <c r="BR146" s="589"/>
      <c r="BS146" s="589"/>
      <c r="BT146" s="589"/>
      <c r="BU146" s="589"/>
      <c r="BV146" s="589"/>
      <c r="BW146" s="589"/>
      <c r="BX146" s="589"/>
      <c r="BY146" s="589"/>
      <c r="BZ146" s="589"/>
      <c r="CA146" s="589"/>
      <c r="CB146" s="589"/>
      <c r="CC146" s="589"/>
      <c r="CD146" s="589"/>
      <c r="CE146" s="589"/>
      <c r="CF146" s="589"/>
      <c r="CG146" s="589"/>
      <c r="CH146" s="589"/>
      <c r="CI146" s="589"/>
      <c r="CJ146" s="590"/>
      <c r="CK146" s="590"/>
      <c r="CL146" s="590"/>
      <c r="CM146" s="590"/>
      <c r="CN146" s="590"/>
      <c r="CO146" s="590"/>
      <c r="CP146" s="590"/>
      <c r="CQ146" s="590"/>
      <c r="CR146" s="590"/>
      <c r="CS146" s="590"/>
    </row>
    <row r="147" spans="1:97" s="2" customFormat="1" ht="20.100000000000001" customHeight="1" x14ac:dyDescent="0.2">
      <c r="B147" s="960" t="s">
        <v>498</v>
      </c>
      <c r="C147" s="1789" t="s">
        <v>1567</v>
      </c>
      <c r="D147" s="1789" t="s">
        <v>710</v>
      </c>
      <c r="E147" s="1789" t="s">
        <v>711</v>
      </c>
      <c r="F147" s="1789" t="s">
        <v>712</v>
      </c>
      <c r="G147" s="1789" t="s">
        <v>1568</v>
      </c>
      <c r="H147" s="1789" t="s">
        <v>713</v>
      </c>
      <c r="I147" s="1789" t="s">
        <v>714</v>
      </c>
      <c r="J147" s="1789" t="s">
        <v>715</v>
      </c>
      <c r="K147" s="1789" t="s">
        <v>1569</v>
      </c>
      <c r="L147" s="1789" t="s">
        <v>716</v>
      </c>
      <c r="M147" s="1789" t="s">
        <v>717</v>
      </c>
      <c r="N147" s="1789" t="s">
        <v>718</v>
      </c>
      <c r="O147" s="1789" t="s">
        <v>1570</v>
      </c>
      <c r="P147" s="1789" t="s">
        <v>719</v>
      </c>
      <c r="Q147" s="1789" t="s">
        <v>720</v>
      </c>
      <c r="R147" s="1789" t="s">
        <v>721</v>
      </c>
      <c r="S147" s="470"/>
      <c r="T147" s="470"/>
      <c r="U147" s="470"/>
      <c r="V147" s="470"/>
      <c r="AB147"/>
      <c r="AC147"/>
      <c r="AD147"/>
      <c r="AE147"/>
      <c r="AF147"/>
      <c r="AG147"/>
      <c r="AH147" s="517"/>
      <c r="AI147" s="517"/>
      <c r="AJ147" s="517"/>
      <c r="AK147" s="517"/>
      <c r="AL147" s="517"/>
      <c r="AM147" s="517"/>
      <c r="AN147" s="517"/>
      <c r="AO147" s="517"/>
      <c r="AP147" s="517"/>
      <c r="AQ147" s="517"/>
      <c r="AR147" s="517"/>
      <c r="AS147" s="517"/>
      <c r="AT147" s="517"/>
      <c r="AU147" s="517"/>
      <c r="AV147" s="517"/>
      <c r="AW147" s="517"/>
      <c r="AX147" s="517"/>
      <c r="AY147" s="517"/>
      <c r="AZ147" s="517"/>
      <c r="BA147" s="517"/>
      <c r="BB147" s="517"/>
      <c r="BC147" s="517"/>
      <c r="BD147" s="517"/>
      <c r="BE147" s="517"/>
      <c r="BF147" s="517"/>
      <c r="BG147" s="517"/>
      <c r="BH147" s="517"/>
      <c r="BI147" s="517"/>
      <c r="BN147" s="589"/>
      <c r="BO147" s="589"/>
      <c r="BP147" s="589"/>
      <c r="BQ147" s="589"/>
      <c r="BR147" s="589"/>
      <c r="BS147" s="589"/>
      <c r="BT147" s="589"/>
      <c r="BU147" s="589"/>
      <c r="BV147" s="589"/>
      <c r="BW147" s="589"/>
      <c r="BX147" s="589"/>
      <c r="BY147" s="589"/>
      <c r="BZ147" s="589"/>
      <c r="CA147" s="589"/>
      <c r="CB147" s="589"/>
      <c r="CC147" s="589"/>
      <c r="CD147" s="589"/>
      <c r="CE147" s="589"/>
      <c r="CF147" s="589"/>
      <c r="CG147" s="589"/>
      <c r="CH147" s="589"/>
      <c r="CI147" s="589"/>
      <c r="CJ147" s="590"/>
      <c r="CK147" s="590"/>
      <c r="CL147" s="590"/>
      <c r="CM147" s="590"/>
      <c r="CN147" s="590"/>
      <c r="CO147" s="590"/>
      <c r="CP147" s="590"/>
      <c r="CQ147" s="590"/>
      <c r="CR147" s="590"/>
      <c r="CS147" s="590"/>
    </row>
    <row r="148" spans="1:97" s="2" customFormat="1" ht="20.100000000000001" customHeight="1" x14ac:dyDescent="0.2">
      <c r="B148" s="7"/>
      <c r="C148" s="7"/>
      <c r="D148" s="7"/>
      <c r="E148" s="7"/>
      <c r="F148" s="7"/>
      <c r="G148" s="7"/>
      <c r="H148" s="7"/>
      <c r="I148" s="7"/>
      <c r="J148" s="7"/>
      <c r="K148" s="7"/>
      <c r="L148" s="7"/>
      <c r="M148" s="7"/>
      <c r="Q148" s="7"/>
      <c r="R148" s="7"/>
      <c r="S148" s="7"/>
      <c r="T148" s="7"/>
      <c r="U148" s="7"/>
      <c r="V148" s="7"/>
      <c r="W148" s="7"/>
      <c r="AH148" s="517"/>
      <c r="AI148" s="517"/>
      <c r="AJ148" s="517"/>
      <c r="AK148" s="517"/>
      <c r="AL148" s="517"/>
      <c r="AM148" s="517"/>
      <c r="AN148" s="517"/>
      <c r="AO148" s="517"/>
      <c r="AP148" s="517"/>
      <c r="AQ148" s="517"/>
      <c r="AR148" s="517"/>
      <c r="AS148" s="517"/>
      <c r="AT148" s="517"/>
      <c r="AU148" s="517"/>
      <c r="AV148" s="517"/>
      <c r="AW148" s="517"/>
      <c r="AX148" s="517"/>
      <c r="AY148" s="517"/>
      <c r="AZ148" s="517"/>
      <c r="BA148" s="517"/>
      <c r="BB148" s="517"/>
      <c r="BC148" s="517"/>
      <c r="BD148" s="517"/>
      <c r="BE148" s="517"/>
      <c r="BF148" s="517"/>
      <c r="BG148" s="517"/>
      <c r="BH148" s="517"/>
      <c r="BI148" s="517"/>
      <c r="BN148" s="589"/>
      <c r="BO148" s="589"/>
      <c r="BP148" s="589"/>
      <c r="BQ148" s="589"/>
      <c r="BR148" s="589"/>
      <c r="BS148" s="589"/>
      <c r="BT148" s="589"/>
      <c r="BU148" s="589"/>
      <c r="BV148" s="589"/>
      <c r="BW148" s="589"/>
      <c r="BX148" s="589"/>
      <c r="BY148" s="589"/>
      <c r="BZ148" s="589"/>
      <c r="CA148" s="589"/>
      <c r="CB148" s="589"/>
      <c r="CC148" s="589"/>
      <c r="CD148" s="589"/>
      <c r="CE148" s="589"/>
      <c r="CF148" s="589"/>
      <c r="CG148" s="589"/>
      <c r="CH148" s="589"/>
      <c r="CI148" s="589"/>
      <c r="CJ148" s="590"/>
      <c r="CK148" s="590"/>
      <c r="CL148" s="590"/>
      <c r="CM148" s="590"/>
      <c r="CN148" s="590"/>
      <c r="CO148" s="590"/>
      <c r="CP148" s="590"/>
      <c r="CQ148" s="590"/>
      <c r="CR148" s="590"/>
      <c r="CS148" s="590"/>
    </row>
    <row r="149" spans="1:97" s="2" customFormat="1" ht="14.25" customHeight="1" x14ac:dyDescent="0.25">
      <c r="B149" s="94" t="s">
        <v>329</v>
      </c>
      <c r="C149" s="7"/>
      <c r="D149" s="7"/>
      <c r="E149" s="7"/>
      <c r="F149" s="7"/>
      <c r="G149" s="7"/>
      <c r="H149" s="7"/>
      <c r="I149" s="7"/>
      <c r="J149" s="7"/>
      <c r="K149" s="7"/>
      <c r="L149" s="7"/>
      <c r="M149" s="7"/>
      <c r="N149" s="7"/>
      <c r="O149" s="7"/>
      <c r="P149" s="7"/>
      <c r="Q149" s="7"/>
      <c r="R149" s="7"/>
      <c r="S149" s="7"/>
      <c r="T149" s="7"/>
      <c r="U149" s="7"/>
      <c r="V149" s="7"/>
      <c r="W149" s="7"/>
      <c r="AH149" s="725"/>
      <c r="AI149" s="517"/>
      <c r="AJ149" s="517"/>
      <c r="AK149" s="517"/>
      <c r="AL149" s="517"/>
      <c r="AM149" s="517"/>
      <c r="AN149" s="517"/>
      <c r="AO149" s="517"/>
      <c r="AP149" s="517"/>
      <c r="AQ149" s="517"/>
      <c r="AR149" s="517"/>
      <c r="AS149" s="517"/>
      <c r="AT149" s="517"/>
      <c r="AU149" s="517"/>
      <c r="AV149" s="517"/>
      <c r="AW149" s="517"/>
      <c r="AX149" s="517"/>
      <c r="AY149" s="517"/>
      <c r="AZ149" s="517"/>
      <c r="BA149" s="517"/>
      <c r="BB149" s="517"/>
      <c r="BC149" s="517"/>
      <c r="BD149" s="517"/>
      <c r="BE149" s="517"/>
      <c r="BF149" s="517"/>
      <c r="BG149" s="517"/>
      <c r="BH149" s="517"/>
      <c r="BI149" s="517"/>
      <c r="BN149" s="726"/>
      <c r="BO149" s="589"/>
      <c r="BP149" s="589"/>
      <c r="BQ149" s="589"/>
      <c r="BR149" s="589"/>
      <c r="BS149" s="589"/>
      <c r="BT149" s="589"/>
      <c r="BU149" s="589"/>
      <c r="BV149" s="589"/>
      <c r="BW149" s="589"/>
      <c r="BX149" s="589"/>
      <c r="BY149" s="589"/>
      <c r="BZ149" s="589"/>
      <c r="CA149" s="589"/>
      <c r="CB149" s="589"/>
      <c r="CC149" s="589"/>
      <c r="CD149" s="589"/>
      <c r="CE149" s="589"/>
      <c r="CF149" s="589"/>
      <c r="CG149" s="589"/>
      <c r="CH149" s="589"/>
      <c r="CI149" s="589"/>
      <c r="CJ149" s="590"/>
      <c r="CK149" s="590"/>
      <c r="CL149" s="590"/>
      <c r="CM149" s="590"/>
      <c r="CN149" s="590"/>
      <c r="CO149" s="590"/>
      <c r="CP149" s="590"/>
      <c r="CQ149" s="590"/>
      <c r="CR149" s="590"/>
      <c r="CS149" s="590"/>
    </row>
    <row r="150" spans="1:97" s="2" customFormat="1" ht="9.9499999999999993" customHeight="1" x14ac:dyDescent="0.2">
      <c r="B150" s="7"/>
      <c r="C150" s="7"/>
      <c r="D150" s="7"/>
      <c r="E150" s="7"/>
      <c r="F150" s="7"/>
      <c r="G150" s="7"/>
      <c r="H150" s="7"/>
      <c r="I150" s="7"/>
      <c r="J150" s="7"/>
      <c r="K150" s="7"/>
      <c r="L150" s="7"/>
      <c r="M150" s="7"/>
      <c r="N150" s="7"/>
      <c r="O150" s="7"/>
      <c r="P150" s="7"/>
      <c r="Q150" s="7"/>
      <c r="R150" s="7"/>
      <c r="S150" s="7"/>
      <c r="T150" s="7"/>
      <c r="U150" s="7"/>
      <c r="V150" s="7"/>
      <c r="W150" s="7"/>
      <c r="AH150" s="517"/>
      <c r="AI150" s="517"/>
      <c r="AJ150" s="517"/>
      <c r="AK150" s="517"/>
      <c r="AL150" s="517"/>
      <c r="AM150" s="517"/>
      <c r="AN150" s="517"/>
      <c r="AO150" s="517"/>
      <c r="AP150" s="517"/>
      <c r="AQ150" s="517"/>
      <c r="AR150" s="517"/>
      <c r="AS150" s="517"/>
      <c r="AT150" s="517"/>
      <c r="AU150" s="517"/>
      <c r="AV150" s="517"/>
      <c r="AW150" s="517"/>
      <c r="AX150" s="517"/>
      <c r="AY150" s="517"/>
      <c r="AZ150" s="517"/>
      <c r="BA150" s="517"/>
      <c r="BB150" s="517"/>
      <c r="BC150" s="517"/>
      <c r="BD150" s="517"/>
      <c r="BE150" s="517"/>
      <c r="BF150" s="517"/>
      <c r="BG150" s="517"/>
      <c r="BH150" s="517"/>
      <c r="BI150" s="517"/>
      <c r="BN150" s="589"/>
      <c r="BO150" s="589"/>
      <c r="BP150" s="589"/>
      <c r="BQ150" s="589"/>
      <c r="BR150" s="589"/>
      <c r="BS150" s="589"/>
      <c r="BT150" s="589"/>
      <c r="BU150" s="589"/>
      <c r="BV150" s="589"/>
      <c r="BW150" s="589"/>
      <c r="BX150" s="589"/>
      <c r="BY150" s="589"/>
      <c r="BZ150" s="589"/>
      <c r="CA150" s="589"/>
      <c r="CB150" s="589"/>
      <c r="CC150" s="589"/>
      <c r="CD150" s="589"/>
      <c r="CE150" s="589"/>
      <c r="CF150" s="589"/>
      <c r="CG150" s="589"/>
      <c r="CH150" s="589"/>
      <c r="CI150" s="589"/>
      <c r="CJ150" s="590"/>
      <c r="CK150" s="590"/>
      <c r="CL150" s="590"/>
      <c r="CM150" s="590"/>
      <c r="CN150" s="590"/>
      <c r="CO150" s="590"/>
      <c r="CP150" s="590"/>
      <c r="CQ150" s="590"/>
      <c r="CR150" s="590"/>
      <c r="CS150" s="590"/>
    </row>
    <row r="151" spans="1:97" s="2" customFormat="1" ht="14.25" customHeight="1" x14ac:dyDescent="0.25">
      <c r="B151" s="2646"/>
      <c r="C151" s="159" t="s">
        <v>1</v>
      </c>
      <c r="D151" s="160" t="s">
        <v>2</v>
      </c>
      <c r="E151" s="159" t="s">
        <v>3</v>
      </c>
      <c r="F151" s="160" t="s">
        <v>86</v>
      </c>
      <c r="G151" s="159" t="s">
        <v>4</v>
      </c>
      <c r="H151" s="160" t="s">
        <v>5</v>
      </c>
      <c r="I151" s="159" t="s">
        <v>6</v>
      </c>
      <c r="J151" s="160" t="s">
        <v>7</v>
      </c>
      <c r="K151" s="159" t="s">
        <v>8</v>
      </c>
      <c r="L151" s="160" t="s">
        <v>9</v>
      </c>
      <c r="M151" s="159" t="s">
        <v>10</v>
      </c>
      <c r="N151" s="160" t="s">
        <v>11</v>
      </c>
      <c r="O151" s="159" t="s">
        <v>12</v>
      </c>
      <c r="P151" s="160" t="s">
        <v>13</v>
      </c>
      <c r="Q151" s="159" t="s">
        <v>14</v>
      </c>
      <c r="R151" s="160" t="s">
        <v>15</v>
      </c>
      <c r="S151" s="159" t="s">
        <v>14</v>
      </c>
      <c r="T151" s="160" t="s">
        <v>15</v>
      </c>
      <c r="U151" s="161" t="s">
        <v>16</v>
      </c>
      <c r="V151" s="162" t="s">
        <v>17</v>
      </c>
      <c r="W151" s="162" t="s">
        <v>18</v>
      </c>
      <c r="AH151" s="661"/>
      <c r="AI151" s="679"/>
      <c r="AJ151" s="522"/>
      <c r="AK151" s="679"/>
      <c r="AL151" s="522"/>
      <c r="AM151" s="679"/>
      <c r="AN151" s="522"/>
      <c r="AO151" s="679"/>
      <c r="AP151" s="522"/>
      <c r="AQ151" s="679"/>
      <c r="AR151" s="522"/>
      <c r="AS151" s="679"/>
      <c r="AT151" s="522"/>
      <c r="AU151" s="679"/>
      <c r="AV151" s="522"/>
      <c r="AW151" s="679"/>
      <c r="AX151" s="522"/>
      <c r="AY151" s="679"/>
      <c r="AZ151" s="522"/>
      <c r="BA151" s="679"/>
      <c r="BB151" s="522"/>
      <c r="BC151" s="522"/>
      <c r="BD151" s="517"/>
      <c r="BE151" s="517"/>
      <c r="BF151" s="517"/>
      <c r="BG151" s="517"/>
      <c r="BH151" s="517"/>
      <c r="BI151" s="517"/>
      <c r="BN151" s="692"/>
      <c r="BO151" s="711"/>
      <c r="BP151" s="594"/>
      <c r="BQ151" s="711"/>
      <c r="BR151" s="594"/>
      <c r="BS151" s="711"/>
      <c r="BT151" s="594"/>
      <c r="BU151" s="711"/>
      <c r="BV151" s="594"/>
      <c r="BW151" s="711"/>
      <c r="BX151" s="594"/>
      <c r="BY151" s="711"/>
      <c r="BZ151" s="594"/>
      <c r="CA151" s="711"/>
      <c r="CB151" s="594"/>
      <c r="CC151" s="711"/>
      <c r="CD151" s="594"/>
      <c r="CE151" s="711"/>
      <c r="CF151" s="594"/>
      <c r="CG151" s="711"/>
      <c r="CH151" s="594"/>
      <c r="CI151" s="594"/>
      <c r="CJ151" s="590"/>
      <c r="CK151" s="590"/>
      <c r="CL151" s="590"/>
      <c r="CM151" s="590"/>
      <c r="CN151" s="590"/>
      <c r="CO151" s="590"/>
      <c r="CP151" s="590"/>
      <c r="CQ151" s="590"/>
      <c r="CR151" s="590"/>
      <c r="CS151" s="590"/>
    </row>
    <row r="152" spans="1:97" s="2" customFormat="1" ht="39" customHeight="1" x14ac:dyDescent="0.25">
      <c r="B152" s="2647"/>
      <c r="C152" s="2649" t="s">
        <v>45</v>
      </c>
      <c r="D152" s="45"/>
      <c r="E152" s="110"/>
      <c r="F152" s="2651" t="s">
        <v>57</v>
      </c>
      <c r="G152" s="45"/>
      <c r="H152" s="136"/>
      <c r="I152" s="2651" t="s">
        <v>63</v>
      </c>
      <c r="J152" s="45"/>
      <c r="K152" s="136"/>
      <c r="L152" s="2651" t="s">
        <v>102</v>
      </c>
      <c r="M152" s="45"/>
      <c r="N152" s="136"/>
      <c r="O152" s="2651" t="s">
        <v>103</v>
      </c>
      <c r="P152" s="45"/>
      <c r="Q152" s="136"/>
      <c r="R152" s="2651" t="s">
        <v>104</v>
      </c>
      <c r="S152" s="45"/>
      <c r="T152" s="137"/>
      <c r="U152" s="2503" t="s">
        <v>50</v>
      </c>
      <c r="V152" s="45"/>
      <c r="W152" s="136"/>
      <c r="AH152" s="869" t="s">
        <v>401</v>
      </c>
      <c r="AI152" s="684"/>
      <c r="AJ152" s="530"/>
      <c r="AK152" s="530"/>
      <c r="AL152" s="684"/>
      <c r="AM152" s="530"/>
      <c r="AN152" s="530"/>
      <c r="AO152" s="684"/>
      <c r="AP152" s="530"/>
      <c r="AQ152" s="530"/>
      <c r="AR152" s="684"/>
      <c r="AS152" s="530"/>
      <c r="AT152" s="530"/>
      <c r="AU152" s="684"/>
      <c r="AV152" s="530"/>
      <c r="AW152" s="530"/>
      <c r="AX152" s="684"/>
      <c r="AY152" s="530"/>
      <c r="AZ152" s="530"/>
      <c r="BA152" s="685"/>
      <c r="BB152" s="530"/>
      <c r="BC152" s="530"/>
      <c r="BD152" s="517"/>
      <c r="BE152" s="517"/>
      <c r="BF152" s="517"/>
      <c r="BG152" s="517"/>
      <c r="BH152" s="517"/>
      <c r="BI152" s="517"/>
      <c r="BN152" s="878" t="s">
        <v>401</v>
      </c>
      <c r="BO152" s="716"/>
      <c r="BP152" s="602"/>
      <c r="BQ152" s="602"/>
      <c r="BR152" s="716"/>
      <c r="BS152" s="602"/>
      <c r="BT152" s="602"/>
      <c r="BU152" s="716"/>
      <c r="BV152" s="602"/>
      <c r="BW152" s="602"/>
      <c r="BX152" s="716"/>
      <c r="BY152" s="602"/>
      <c r="BZ152" s="602"/>
      <c r="CA152" s="716"/>
      <c r="CB152" s="602"/>
      <c r="CC152" s="602"/>
      <c r="CD152" s="716"/>
      <c r="CE152" s="602"/>
      <c r="CF152" s="602"/>
      <c r="CG152" s="717"/>
      <c r="CH152" s="602"/>
      <c r="CI152" s="602"/>
      <c r="CJ152" s="590"/>
      <c r="CK152" s="590"/>
      <c r="CL152" s="590"/>
      <c r="CM152" s="590"/>
      <c r="CN152" s="590"/>
      <c r="CO152" s="590"/>
      <c r="CP152" s="590"/>
      <c r="CQ152" s="590"/>
      <c r="CR152" s="590"/>
      <c r="CS152" s="590"/>
    </row>
    <row r="153" spans="1:97" s="2" customFormat="1" ht="60.95" customHeight="1" thickBot="1" x14ac:dyDescent="0.25">
      <c r="B153" s="2648"/>
      <c r="C153" s="2650"/>
      <c r="D153" s="261" t="s">
        <v>327</v>
      </c>
      <c r="E153" s="262" t="s">
        <v>332</v>
      </c>
      <c r="F153" s="2652"/>
      <c r="G153" s="261" t="s">
        <v>327</v>
      </c>
      <c r="H153" s="262" t="s">
        <v>332</v>
      </c>
      <c r="I153" s="2652"/>
      <c r="J153" s="261" t="s">
        <v>327</v>
      </c>
      <c r="K153" s="262" t="s">
        <v>332</v>
      </c>
      <c r="L153" s="2652"/>
      <c r="M153" s="261" t="s">
        <v>327</v>
      </c>
      <c r="N153" s="262" t="s">
        <v>332</v>
      </c>
      <c r="O153" s="2652"/>
      <c r="P153" s="261" t="s">
        <v>327</v>
      </c>
      <c r="Q153" s="262" t="s">
        <v>332</v>
      </c>
      <c r="R153" s="2652"/>
      <c r="S153" s="261" t="s">
        <v>327</v>
      </c>
      <c r="T153" s="262" t="s">
        <v>332</v>
      </c>
      <c r="U153" s="2665"/>
      <c r="V153" s="261" t="s">
        <v>327</v>
      </c>
      <c r="W153" s="262" t="s">
        <v>333</v>
      </c>
      <c r="AH153" s="866" t="s">
        <v>442</v>
      </c>
      <c r="AI153" s="684"/>
      <c r="AJ153" s="681"/>
      <c r="AK153" s="681"/>
      <c r="AL153" s="684"/>
      <c r="AM153" s="681"/>
      <c r="AN153" s="681"/>
      <c r="AO153" s="684"/>
      <c r="AP153" s="681"/>
      <c r="AQ153" s="681"/>
      <c r="AR153" s="684"/>
      <c r="AS153" s="681"/>
      <c r="AT153" s="681"/>
      <c r="AU153" s="684"/>
      <c r="AV153" s="681"/>
      <c r="AW153" s="681"/>
      <c r="AX153" s="684"/>
      <c r="AY153" s="681"/>
      <c r="AZ153" s="681"/>
      <c r="BA153" s="685"/>
      <c r="BB153" s="681"/>
      <c r="BC153" s="681"/>
      <c r="BD153" s="517"/>
      <c r="BE153" s="517"/>
      <c r="BF153" s="517"/>
      <c r="BG153" s="517"/>
      <c r="BH153" s="517"/>
      <c r="BI153" s="517"/>
      <c r="BN153" s="875" t="s">
        <v>1796</v>
      </c>
      <c r="BO153" s="716"/>
      <c r="BP153" s="713"/>
      <c r="BQ153" s="713"/>
      <c r="BR153" s="716"/>
      <c r="BS153" s="713"/>
      <c r="BT153" s="713"/>
      <c r="BU153" s="716"/>
      <c r="BV153" s="713"/>
      <c r="BW153" s="713"/>
      <c r="BX153" s="716"/>
      <c r="BY153" s="713"/>
      <c r="BZ153" s="713"/>
      <c r="CA153" s="716"/>
      <c r="CB153" s="713"/>
      <c r="CC153" s="713"/>
      <c r="CD153" s="716"/>
      <c r="CE153" s="713"/>
      <c r="CF153" s="713"/>
      <c r="CG153" s="717"/>
      <c r="CH153" s="713"/>
      <c r="CI153" s="713"/>
      <c r="CJ153" s="590"/>
      <c r="CK153" s="590"/>
      <c r="CL153" s="590"/>
      <c r="CM153" s="590"/>
      <c r="CN153" s="590"/>
      <c r="CO153" s="590"/>
      <c r="CP153" s="590"/>
      <c r="CQ153" s="590"/>
      <c r="CR153" s="590"/>
      <c r="CS153" s="590"/>
    </row>
    <row r="154" spans="1:97" s="1193" customFormat="1" ht="60" customHeight="1" x14ac:dyDescent="0.2">
      <c r="B154" s="1194" t="s">
        <v>43</v>
      </c>
      <c r="C154" s="321"/>
      <c r="D154" s="1190"/>
      <c r="E154" s="326"/>
      <c r="F154" s="339"/>
      <c r="G154" s="1190"/>
      <c r="H154" s="326"/>
      <c r="I154" s="339"/>
      <c r="J154" s="1190"/>
      <c r="K154" s="326"/>
      <c r="L154" s="339"/>
      <c r="M154" s="1190"/>
      <c r="N154" s="326"/>
      <c r="O154" s="339"/>
      <c r="P154" s="1190"/>
      <c r="Q154" s="326"/>
      <c r="R154" s="339"/>
      <c r="S154" s="1190"/>
      <c r="T154" s="1190"/>
      <c r="U154" s="325"/>
      <c r="V154" s="1190"/>
      <c r="W154" s="326"/>
      <c r="AH154" s="1195"/>
      <c r="AI154" s="1196" t="s">
        <v>1</v>
      </c>
      <c r="AJ154" s="1197" t="s">
        <v>2</v>
      </c>
      <c r="AK154" s="1196" t="s">
        <v>3</v>
      </c>
      <c r="AL154" s="1197" t="s">
        <v>86</v>
      </c>
      <c r="AM154" s="1196" t="s">
        <v>4</v>
      </c>
      <c r="AN154" s="1197" t="s">
        <v>5</v>
      </c>
      <c r="AO154" s="1196" t="s">
        <v>6</v>
      </c>
      <c r="AP154" s="1197" t="s">
        <v>7</v>
      </c>
      <c r="AQ154" s="1196" t="s">
        <v>8</v>
      </c>
      <c r="AR154" s="1197" t="s">
        <v>9</v>
      </c>
      <c r="AS154" s="1196" t="s">
        <v>10</v>
      </c>
      <c r="AT154" s="1197" t="s">
        <v>11</v>
      </c>
      <c r="AU154" s="1196" t="s">
        <v>12</v>
      </c>
      <c r="AV154" s="1197" t="s">
        <v>13</v>
      </c>
      <c r="AW154" s="1196" t="s">
        <v>14</v>
      </c>
      <c r="AX154" s="1197" t="s">
        <v>15</v>
      </c>
      <c r="AY154" s="1196" t="s">
        <v>14</v>
      </c>
      <c r="AZ154" s="1197" t="s">
        <v>15</v>
      </c>
      <c r="BA154" s="1196" t="s">
        <v>16</v>
      </c>
      <c r="BB154" s="1197" t="s">
        <v>17</v>
      </c>
      <c r="BC154" s="1197" t="s">
        <v>18</v>
      </c>
      <c r="BD154" s="1145"/>
      <c r="BE154" s="1145"/>
      <c r="BF154" s="1145"/>
      <c r="BG154" s="1145"/>
      <c r="BH154" s="1145"/>
      <c r="BI154" s="1145"/>
      <c r="BN154" s="1198"/>
      <c r="BO154" s="1199" t="s">
        <v>1</v>
      </c>
      <c r="BP154" s="1200" t="s">
        <v>2</v>
      </c>
      <c r="BQ154" s="1199" t="s">
        <v>3</v>
      </c>
      <c r="BR154" s="1200" t="s">
        <v>86</v>
      </c>
      <c r="BS154" s="1199" t="s">
        <v>4</v>
      </c>
      <c r="BT154" s="1200" t="s">
        <v>5</v>
      </c>
      <c r="BU154" s="1199" t="s">
        <v>6</v>
      </c>
      <c r="BV154" s="1200" t="s">
        <v>7</v>
      </c>
      <c r="BW154" s="1199" t="s">
        <v>8</v>
      </c>
      <c r="BX154" s="1200" t="s">
        <v>9</v>
      </c>
      <c r="BY154" s="1199" t="s">
        <v>10</v>
      </c>
      <c r="BZ154" s="1200" t="s">
        <v>11</v>
      </c>
      <c r="CA154" s="1199" t="s">
        <v>12</v>
      </c>
      <c r="CB154" s="1200" t="s">
        <v>13</v>
      </c>
      <c r="CC154" s="1199" t="s">
        <v>14</v>
      </c>
      <c r="CD154" s="1200" t="s">
        <v>15</v>
      </c>
      <c r="CE154" s="1199" t="s">
        <v>14</v>
      </c>
      <c r="CF154" s="1200" t="s">
        <v>15</v>
      </c>
      <c r="CG154" s="1199" t="s">
        <v>16</v>
      </c>
      <c r="CH154" s="1200" t="s">
        <v>17</v>
      </c>
      <c r="CI154" s="1200" t="s">
        <v>18</v>
      </c>
      <c r="CJ154" s="1152"/>
      <c r="CK154" s="1152"/>
      <c r="CL154" s="1152"/>
      <c r="CM154" s="1152"/>
      <c r="CN154" s="1152"/>
      <c r="CO154" s="1152"/>
      <c r="CP154" s="1152"/>
      <c r="CQ154" s="1152"/>
      <c r="CR154" s="1152"/>
      <c r="CS154" s="1152"/>
    </row>
    <row r="155" spans="1:97" s="1193" customFormat="1" ht="60" customHeight="1" x14ac:dyDescent="0.2">
      <c r="B155" s="1201" t="s">
        <v>100</v>
      </c>
      <c r="C155" s="327"/>
      <c r="D155" s="1191"/>
      <c r="E155" s="332"/>
      <c r="F155" s="340"/>
      <c r="G155" s="1191"/>
      <c r="H155" s="332"/>
      <c r="I155" s="340"/>
      <c r="J155" s="1191"/>
      <c r="K155" s="332"/>
      <c r="L155" s="340"/>
      <c r="M155" s="1191"/>
      <c r="N155" s="332"/>
      <c r="O155" s="340"/>
      <c r="P155" s="1191"/>
      <c r="Q155" s="332"/>
      <c r="R155" s="340"/>
      <c r="S155" s="1191"/>
      <c r="T155" s="1191"/>
      <c r="U155" s="331"/>
      <c r="V155" s="1191"/>
      <c r="W155" s="332"/>
      <c r="AH155" s="1237"/>
      <c r="AI155" s="2658" t="str">
        <f>C152</f>
        <v>Entity Type 1</v>
      </c>
      <c r="AJ155" s="1203"/>
      <c r="AK155" s="1204"/>
      <c r="AL155" s="2632" t="str">
        <f>F152</f>
        <v>Entity Type 2</v>
      </c>
      <c r="AM155" s="1203"/>
      <c r="AN155" s="1204"/>
      <c r="AO155" s="2632" t="str">
        <f>I152</f>
        <v>Entity Type 3</v>
      </c>
      <c r="AP155" s="1203"/>
      <c r="AQ155" s="1204"/>
      <c r="AR155" s="2632" t="str">
        <f>L152</f>
        <v>Entity Type 4</v>
      </c>
      <c r="AS155" s="1203"/>
      <c r="AT155" s="1204"/>
      <c r="AU155" s="2632" t="str">
        <f>O152</f>
        <v>Entity Type 5</v>
      </c>
      <c r="AV155" s="1203"/>
      <c r="AW155" s="1204"/>
      <c r="AX155" s="2632" t="str">
        <f>R152</f>
        <v>Entity Type 6</v>
      </c>
      <c r="AY155" s="1203"/>
      <c r="AZ155" s="1203"/>
      <c r="BA155" s="2630" t="s">
        <v>50</v>
      </c>
      <c r="BB155" s="1203"/>
      <c r="BC155" s="1204"/>
      <c r="BD155" s="1145"/>
      <c r="BE155" s="1145"/>
      <c r="BF155" s="1145"/>
      <c r="BG155" s="1145"/>
      <c r="BH155" s="1145"/>
      <c r="BI155" s="1145"/>
      <c r="BN155" s="1239"/>
      <c r="BO155" s="2675" t="str">
        <f>C152</f>
        <v>Entity Type 1</v>
      </c>
      <c r="BP155" s="1208"/>
      <c r="BQ155" s="1209"/>
      <c r="BR155" s="2673" t="str">
        <f>F152</f>
        <v>Entity Type 2</v>
      </c>
      <c r="BS155" s="1208"/>
      <c r="BT155" s="1209"/>
      <c r="BU155" s="2673" t="str">
        <f>I152</f>
        <v>Entity Type 3</v>
      </c>
      <c r="BV155" s="1208"/>
      <c r="BW155" s="1209"/>
      <c r="BX155" s="2673" t="str">
        <f>L152</f>
        <v>Entity Type 4</v>
      </c>
      <c r="BY155" s="1208"/>
      <c r="BZ155" s="1209"/>
      <c r="CA155" s="2673" t="str">
        <f>O152</f>
        <v>Entity Type 5</v>
      </c>
      <c r="CB155" s="1208"/>
      <c r="CC155" s="1209"/>
      <c r="CD155" s="2673" t="str">
        <f>R152</f>
        <v>Entity Type 6</v>
      </c>
      <c r="CE155" s="1208"/>
      <c r="CF155" s="1208"/>
      <c r="CG155" s="2675" t="s">
        <v>50</v>
      </c>
      <c r="CH155" s="1208"/>
      <c r="CI155" s="1253"/>
      <c r="CJ155" s="1152"/>
      <c r="CK155" s="1152"/>
      <c r="CL155" s="1152"/>
      <c r="CM155" s="1152"/>
      <c r="CN155" s="1152"/>
      <c r="CO155" s="1152"/>
      <c r="CP155" s="1152"/>
      <c r="CQ155" s="1152"/>
      <c r="CR155" s="1152"/>
      <c r="CS155" s="1152"/>
    </row>
    <row r="156" spans="1:97" s="1193" customFormat="1" ht="60" customHeight="1" thickBot="1" x14ac:dyDescent="0.25">
      <c r="B156" s="1212" t="s">
        <v>99</v>
      </c>
      <c r="C156" s="333"/>
      <c r="D156" s="1192"/>
      <c r="E156" s="338"/>
      <c r="F156" s="341"/>
      <c r="G156" s="1192"/>
      <c r="H156" s="338"/>
      <c r="I156" s="341"/>
      <c r="J156" s="1192"/>
      <c r="K156" s="338"/>
      <c r="L156" s="341"/>
      <c r="M156" s="1192"/>
      <c r="N156" s="338"/>
      <c r="O156" s="341"/>
      <c r="P156" s="1192"/>
      <c r="Q156" s="338"/>
      <c r="R156" s="341"/>
      <c r="S156" s="1192"/>
      <c r="T156" s="1192"/>
      <c r="U156" s="337"/>
      <c r="V156" s="1192"/>
      <c r="W156" s="338"/>
      <c r="AH156" s="1247"/>
      <c r="AI156" s="2631"/>
      <c r="AJ156" s="1214" t="s">
        <v>327</v>
      </c>
      <c r="AK156" s="1215" t="s">
        <v>332</v>
      </c>
      <c r="AL156" s="2633"/>
      <c r="AM156" s="1214" t="s">
        <v>327</v>
      </c>
      <c r="AN156" s="1215" t="s">
        <v>332</v>
      </c>
      <c r="AO156" s="2633"/>
      <c r="AP156" s="1214" t="s">
        <v>327</v>
      </c>
      <c r="AQ156" s="1215" t="s">
        <v>332</v>
      </c>
      <c r="AR156" s="2633"/>
      <c r="AS156" s="1214" t="s">
        <v>327</v>
      </c>
      <c r="AT156" s="1215" t="s">
        <v>332</v>
      </c>
      <c r="AU156" s="2633"/>
      <c r="AV156" s="1214" t="s">
        <v>327</v>
      </c>
      <c r="AW156" s="1215" t="s">
        <v>332</v>
      </c>
      <c r="AX156" s="2633"/>
      <c r="AY156" s="1214" t="s">
        <v>327</v>
      </c>
      <c r="AZ156" s="1215" t="s">
        <v>332</v>
      </c>
      <c r="BA156" s="2631"/>
      <c r="BB156" s="1214" t="s">
        <v>327</v>
      </c>
      <c r="BC156" s="1215" t="s">
        <v>333</v>
      </c>
      <c r="BD156" s="1145"/>
      <c r="BE156" s="1145"/>
      <c r="BF156" s="1145"/>
      <c r="BG156" s="1145"/>
      <c r="BH156" s="1145"/>
      <c r="BI156" s="1145"/>
      <c r="BN156" s="1250"/>
      <c r="BO156" s="2676"/>
      <c r="BP156" s="1217" t="s">
        <v>236</v>
      </c>
      <c r="BQ156" s="1218" t="s">
        <v>332</v>
      </c>
      <c r="BR156" s="2674"/>
      <c r="BS156" s="1217" t="s">
        <v>236</v>
      </c>
      <c r="BT156" s="1218" t="s">
        <v>332</v>
      </c>
      <c r="BU156" s="2674"/>
      <c r="BV156" s="1217" t="s">
        <v>236</v>
      </c>
      <c r="BW156" s="1218" t="s">
        <v>332</v>
      </c>
      <c r="BX156" s="2674"/>
      <c r="BY156" s="1217" t="s">
        <v>236</v>
      </c>
      <c r="BZ156" s="1218" t="s">
        <v>332</v>
      </c>
      <c r="CA156" s="2674"/>
      <c r="CB156" s="1217" t="s">
        <v>236</v>
      </c>
      <c r="CC156" s="1218" t="s">
        <v>332</v>
      </c>
      <c r="CD156" s="2674"/>
      <c r="CE156" s="1217" t="s">
        <v>236</v>
      </c>
      <c r="CF156" s="1218" t="s">
        <v>332</v>
      </c>
      <c r="CG156" s="2676"/>
      <c r="CH156" s="1217" t="s">
        <v>236</v>
      </c>
      <c r="CI156" s="1254" t="s">
        <v>333</v>
      </c>
      <c r="CJ156" s="1152"/>
      <c r="CK156" s="1152"/>
      <c r="CL156" s="1152"/>
      <c r="CM156" s="1152"/>
      <c r="CN156" s="1152"/>
      <c r="CO156" s="1152"/>
      <c r="CP156" s="1152"/>
      <c r="CQ156" s="1152"/>
      <c r="CR156" s="1152"/>
      <c r="CS156" s="1152"/>
    </row>
    <row r="157" spans="1:97" s="1136" customFormat="1" ht="14.25" customHeight="1" x14ac:dyDescent="0.2">
      <c r="A157" s="1130"/>
      <c r="B157" s="1131" t="s">
        <v>136</v>
      </c>
      <c r="C157" s="1153"/>
      <c r="D157" s="1154"/>
      <c r="E157" s="1155"/>
      <c r="F157" s="1156"/>
      <c r="G157" s="1154"/>
      <c r="H157" s="1155"/>
      <c r="I157" s="1156"/>
      <c r="J157" s="1154"/>
      <c r="K157" s="1155"/>
      <c r="L157" s="1156"/>
      <c r="M157" s="1154"/>
      <c r="N157" s="1155"/>
      <c r="O157" s="1156"/>
      <c r="P157" s="1154"/>
      <c r="Q157" s="1155"/>
      <c r="R157" s="1156"/>
      <c r="S157" s="1154"/>
      <c r="T157" s="1154"/>
      <c r="U157" s="1153"/>
      <c r="V157" s="1154"/>
      <c r="W157" s="1155"/>
      <c r="AH157" s="1137"/>
      <c r="AI157" s="1157"/>
      <c r="AJ157" s="1158"/>
      <c r="AK157" s="1159"/>
      <c r="AL157" s="1160"/>
      <c r="AM157" s="1158"/>
      <c r="AN157" s="1159"/>
      <c r="AO157" s="1160"/>
      <c r="AP157" s="1158"/>
      <c r="AQ157" s="1159"/>
      <c r="AR157" s="1160"/>
      <c r="AS157" s="1158"/>
      <c r="AT157" s="1159"/>
      <c r="AU157" s="1160"/>
      <c r="AV157" s="1158"/>
      <c r="AW157" s="1159"/>
      <c r="AX157" s="1160"/>
      <c r="AY157" s="1158"/>
      <c r="AZ157" s="1158"/>
      <c r="BA157" s="1167"/>
      <c r="BB157" s="1168"/>
      <c r="BC157" s="1169"/>
      <c r="BD157" s="1145"/>
      <c r="BE157" s="1145"/>
      <c r="BF157" s="1145"/>
      <c r="BG157" s="1145"/>
      <c r="BH157" s="1145"/>
      <c r="BI157" s="1145"/>
      <c r="BN157" s="1146"/>
      <c r="BO157" s="1163"/>
      <c r="BP157" s="1164"/>
      <c r="BQ157" s="1165"/>
      <c r="BR157" s="1166"/>
      <c r="BS157" s="1164"/>
      <c r="BT157" s="1165"/>
      <c r="BU157" s="1166"/>
      <c r="BV157" s="1164"/>
      <c r="BW157" s="1165"/>
      <c r="BX157" s="1166"/>
      <c r="BY157" s="1164"/>
      <c r="BZ157" s="1165"/>
      <c r="CA157" s="1166"/>
      <c r="CB157" s="1164"/>
      <c r="CC157" s="1165"/>
      <c r="CD157" s="1166"/>
      <c r="CE157" s="1164"/>
      <c r="CF157" s="1164"/>
      <c r="CG157" s="1170"/>
      <c r="CH157" s="1171"/>
      <c r="CI157" s="1176"/>
      <c r="CJ157" s="1152"/>
      <c r="CK157" s="1152"/>
      <c r="CL157" s="1152"/>
      <c r="CM157" s="1152"/>
      <c r="CN157" s="1152"/>
      <c r="CO157" s="1152"/>
      <c r="CP157" s="1152"/>
      <c r="CQ157" s="1152"/>
      <c r="CR157" s="1152"/>
      <c r="CS157" s="1152"/>
    </row>
    <row r="158" spans="1:97" s="2" customFormat="1" ht="14.25" x14ac:dyDescent="0.2">
      <c r="A158" s="6"/>
      <c r="B158" s="75">
        <v>2002</v>
      </c>
      <c r="C158" s="171"/>
      <c r="D158" s="114"/>
      <c r="E158" s="113"/>
      <c r="F158" s="167"/>
      <c r="G158" s="114"/>
      <c r="H158" s="113"/>
      <c r="I158" s="167"/>
      <c r="J158" s="114"/>
      <c r="K158" s="113"/>
      <c r="L158" s="167"/>
      <c r="M158" s="114"/>
      <c r="N158" s="113"/>
      <c r="O158" s="167"/>
      <c r="P158" s="114"/>
      <c r="Q158" s="113"/>
      <c r="R158" s="167"/>
      <c r="S158" s="114"/>
      <c r="T158" s="114"/>
      <c r="U158" s="315" t="str">
        <f>IF(COUNT(C158,F158,I158,L158,O158,R158)&lt;&gt;0,C158+F158+I158+L158+O158+R158,"")</f>
        <v/>
      </c>
      <c r="V158" s="317" t="str">
        <f>IF(COUNT(D158,G158,J158,M158,P158,S158)&lt;&gt;0,D158+G158+J158+M158+P158+S158,"")</f>
        <v/>
      </c>
      <c r="W158" s="302" t="str">
        <f>IF(COUNT(E158,H158,K158,N158,Q158,T158)&lt;&gt;0,E158+H158+K158+N158+Q158+T158,"")</f>
        <v/>
      </c>
      <c r="AH158" s="664">
        <v>2002</v>
      </c>
      <c r="AI158" s="665" t="str">
        <f>IF(ISNUMBER(C158),'Cover Page'!$D$35/1000000*'4 classification'!C158/'FX rate'!$C7,"")</f>
        <v/>
      </c>
      <c r="AJ158" s="894" t="str">
        <f>IF(ISNUMBER(D158),'Cover Page'!$D$35/1000000*'4 classification'!D158/'FX rate'!$C7,"")</f>
        <v/>
      </c>
      <c r="AK158" s="666" t="str">
        <f>IF(ISNUMBER(E158),'Cover Page'!$D$35/1000000*'4 classification'!E158/'FX rate'!$C7,"")</f>
        <v/>
      </c>
      <c r="AL158" s="895" t="str">
        <f>IF(ISNUMBER(F158),'Cover Page'!$D$35/1000000*'4 classification'!F158/'FX rate'!$C7,"")</f>
        <v/>
      </c>
      <c r="AM158" s="894" t="str">
        <f>IF(ISNUMBER(G158),'Cover Page'!$D$35/1000000*'4 classification'!G158/'FX rate'!$C7,"")</f>
        <v/>
      </c>
      <c r="AN158" s="666" t="str">
        <f>IF(ISNUMBER(H158),'Cover Page'!$D$35/1000000*'4 classification'!H158/'FX rate'!$C7,"")</f>
        <v/>
      </c>
      <c r="AO158" s="895" t="str">
        <f>IF(ISNUMBER(I158),'Cover Page'!$D$35/1000000*'4 classification'!I158/'FX rate'!$C7,"")</f>
        <v/>
      </c>
      <c r="AP158" s="894" t="str">
        <f>IF(ISNUMBER(J158),'Cover Page'!$D$35/1000000*'4 classification'!J158/'FX rate'!$C7,"")</f>
        <v/>
      </c>
      <c r="AQ158" s="666" t="str">
        <f>IF(ISNUMBER(K158),'Cover Page'!$D$35/1000000*'4 classification'!K158/'FX rate'!$C7,"")</f>
        <v/>
      </c>
      <c r="AR158" s="895" t="str">
        <f>IF(ISNUMBER(L158),'Cover Page'!$D$35/1000000*'4 classification'!L158/'FX rate'!$C7,"")</f>
        <v/>
      </c>
      <c r="AS158" s="894" t="str">
        <f>IF(ISNUMBER(M158),'Cover Page'!$D$35/1000000*'4 classification'!M158/'FX rate'!$C7,"")</f>
        <v/>
      </c>
      <c r="AT158" s="666" t="str">
        <f>IF(ISNUMBER(N158),'Cover Page'!$D$35/1000000*'4 classification'!N158/'FX rate'!$C7,"")</f>
        <v/>
      </c>
      <c r="AU158" s="895" t="str">
        <f>IF(ISNUMBER(O158),'Cover Page'!$D$35/1000000*'4 classification'!O158/'FX rate'!$C7,"")</f>
        <v/>
      </c>
      <c r="AV158" s="894" t="str">
        <f>IF(ISNUMBER(P158),'Cover Page'!$D$35/1000000*'4 classification'!P158/'FX rate'!$C7,"")</f>
        <v/>
      </c>
      <c r="AW158" s="666" t="str">
        <f>IF(ISNUMBER(Q158),'Cover Page'!$D$35/1000000*'4 classification'!Q158/'FX rate'!$C7,"")</f>
        <v/>
      </c>
      <c r="AX158" s="895" t="str">
        <f>IF(ISNUMBER(R158),'Cover Page'!$D$35/1000000*'4 classification'!R158/'FX rate'!$C7,"")</f>
        <v/>
      </c>
      <c r="AY158" s="894" t="str">
        <f>IF(ISNUMBER(S158),'Cover Page'!$D$35/1000000*'4 classification'!S158/'FX rate'!$C7,"")</f>
        <v/>
      </c>
      <c r="AZ158" s="894" t="str">
        <f>IF(ISNUMBER(T158),'Cover Page'!$D$35/1000000*'4 classification'!T158/'FX rate'!$C7,"")</f>
        <v/>
      </c>
      <c r="BA158" s="667" t="str">
        <f>IF(ISNUMBER(U158),'Cover Page'!$D$35/1000000*'4 classification'!U158/'FX rate'!$C7,"")</f>
        <v/>
      </c>
      <c r="BB158" s="894" t="str">
        <f>IF(ISNUMBER(V158),'Cover Page'!$D$35/1000000*'4 classification'!V158/'FX rate'!$C7,"")</f>
        <v/>
      </c>
      <c r="BC158" s="668" t="str">
        <f>IF(ISNUMBER(W158),'Cover Page'!$D$35/1000000*'4 classification'!W158/'FX rate'!$C7,"")</f>
        <v/>
      </c>
      <c r="BD158" s="517"/>
      <c r="BE158" s="517"/>
      <c r="BF158" s="517"/>
      <c r="BG158" s="517"/>
      <c r="BH158" s="517"/>
      <c r="BI158" s="517"/>
      <c r="BN158" s="695">
        <v>2002</v>
      </c>
      <c r="BO158" s="696" t="str">
        <f>IF(ISNUMBER(C158),'Cover Page'!$D$35/1000000*C158/'FX rate'!$C$25,"")</f>
        <v/>
      </c>
      <c r="BP158" s="886" t="str">
        <f>IF(ISNUMBER(D158),'Cover Page'!$D$35/1000000*D158/'FX rate'!$C$25,"")</f>
        <v/>
      </c>
      <c r="BQ158" s="697" t="str">
        <f>IF(ISNUMBER(E158),'Cover Page'!$D$35/1000000*E158/'FX rate'!$C$25,"")</f>
        <v/>
      </c>
      <c r="BR158" s="887" t="str">
        <f>IF(ISNUMBER(F158),'Cover Page'!$D$35/1000000*F158/'FX rate'!$C$25,"")</f>
        <v/>
      </c>
      <c r="BS158" s="886" t="str">
        <f>IF(ISNUMBER(G158),'Cover Page'!$D$35/1000000*G158/'FX rate'!$C$25,"")</f>
        <v/>
      </c>
      <c r="BT158" s="697" t="str">
        <f>IF(ISNUMBER(H158),'Cover Page'!$D$35/1000000*H158/'FX rate'!$C$25,"")</f>
        <v/>
      </c>
      <c r="BU158" s="887" t="str">
        <f>IF(ISNUMBER(I158),'Cover Page'!$D$35/1000000*I158/'FX rate'!$C$25,"")</f>
        <v/>
      </c>
      <c r="BV158" s="886" t="str">
        <f>IF(ISNUMBER(J158),'Cover Page'!$D$35/1000000*J158/'FX rate'!$C$25,"")</f>
        <v/>
      </c>
      <c r="BW158" s="697" t="str">
        <f>IF(ISNUMBER(K158),'Cover Page'!$D$35/1000000*K158/'FX rate'!$C$25,"")</f>
        <v/>
      </c>
      <c r="BX158" s="887" t="str">
        <f>IF(ISNUMBER(L158),'Cover Page'!$D$35/1000000*L158/'FX rate'!$C$25,"")</f>
        <v/>
      </c>
      <c r="BY158" s="886" t="str">
        <f>IF(ISNUMBER(M158),'Cover Page'!$D$35/1000000*M158/'FX rate'!$C$25,"")</f>
        <v/>
      </c>
      <c r="BZ158" s="697" t="str">
        <f>IF(ISNUMBER(N158),'Cover Page'!$D$35/1000000*N158/'FX rate'!$C$25,"")</f>
        <v/>
      </c>
      <c r="CA158" s="887" t="str">
        <f>IF(ISNUMBER(O158),'Cover Page'!$D$35/1000000*O158/'FX rate'!$C$25,"")</f>
        <v/>
      </c>
      <c r="CB158" s="886" t="str">
        <f>IF(ISNUMBER(P158),'Cover Page'!$D$35/1000000*P158/'FX rate'!$C$25,"")</f>
        <v/>
      </c>
      <c r="CC158" s="697" t="str">
        <f>IF(ISNUMBER(Q158),'Cover Page'!$D$35/1000000*Q158/'FX rate'!$C$25,"")</f>
        <v/>
      </c>
      <c r="CD158" s="887" t="str">
        <f>IF(ISNUMBER(R158),'Cover Page'!$D$35/1000000*R158/'FX rate'!$C$25,"")</f>
        <v/>
      </c>
      <c r="CE158" s="886" t="str">
        <f>IF(ISNUMBER(S158),'Cover Page'!$D$35/1000000*S158/'FX rate'!$C$25,"")</f>
        <v/>
      </c>
      <c r="CF158" s="885" t="str">
        <f>IF(ISNUMBER(T158),'Cover Page'!$D$35/1000000*T158/'FX rate'!$C$25,"")</f>
        <v/>
      </c>
      <c r="CG158" s="887" t="str">
        <f>IF(ISNUMBER(U158),'Cover Page'!$D$35/1000000*U158/'FX rate'!$C$25,"")</f>
        <v/>
      </c>
      <c r="CH158" s="886" t="str">
        <f>IF(ISNUMBER(V158),'Cover Page'!$D$35/1000000*V158/'FX rate'!$C$25,"")</f>
        <v/>
      </c>
      <c r="CI158" s="883" t="str">
        <f>IF(ISNUMBER(W158),'Cover Page'!$D$35/1000000*W158/'FX rate'!$C$25,"")</f>
        <v/>
      </c>
      <c r="CJ158" s="590"/>
      <c r="CK158" s="590"/>
      <c r="CL158" s="590"/>
      <c r="CM158" s="590"/>
      <c r="CN158" s="590"/>
      <c r="CO158" s="590"/>
      <c r="CP158" s="590"/>
      <c r="CQ158" s="590"/>
      <c r="CR158" s="590"/>
      <c r="CS158" s="590"/>
    </row>
    <row r="159" spans="1:97" s="2" customFormat="1" ht="14.25" x14ac:dyDescent="0.2">
      <c r="A159" s="6"/>
      <c r="B159" s="76">
        <v>2003</v>
      </c>
      <c r="C159" s="173"/>
      <c r="D159" s="116"/>
      <c r="E159" s="115"/>
      <c r="F159" s="169"/>
      <c r="G159" s="116"/>
      <c r="H159" s="115"/>
      <c r="I159" s="169"/>
      <c r="J159" s="116"/>
      <c r="K159" s="115"/>
      <c r="L159" s="169"/>
      <c r="M159" s="116"/>
      <c r="N159" s="115"/>
      <c r="O159" s="169"/>
      <c r="P159" s="116"/>
      <c r="Q159" s="115"/>
      <c r="R159" s="169"/>
      <c r="S159" s="116"/>
      <c r="T159" s="116"/>
      <c r="U159" s="315" t="str">
        <f t="shared" ref="U159:U177" si="18">IF(COUNT(C159,F159,I159,L159,O159,R159)&lt;&gt;0,C159+F159+I159+L159+O159+R159,"")</f>
        <v/>
      </c>
      <c r="V159" s="317" t="str">
        <f t="shared" ref="V159:V177" si="19">IF(COUNT(D159,G159,J159,M159,P159,S159)&lt;&gt;0,D159+G159+J159+M159+P159+S159,"")</f>
        <v/>
      </c>
      <c r="W159" s="302" t="str">
        <f t="shared" ref="W159:W177" si="20">IF(COUNT(E159,H159,K159,N159,Q159,T159)&lt;&gt;0,E159+H159+K159+N159+Q159+T159,"")</f>
        <v/>
      </c>
      <c r="AH159" s="583">
        <v>2003</v>
      </c>
      <c r="AI159" s="667" t="str">
        <f>IF(ISNUMBER(C159),'Cover Page'!$D$35/1000000*'4 classification'!C159/'FX rate'!$C8,"")</f>
        <v/>
      </c>
      <c r="AJ159" s="896" t="str">
        <f>IF(ISNUMBER(D159),'Cover Page'!$D$35/1000000*'4 classification'!D159/'FX rate'!$C8,"")</f>
        <v/>
      </c>
      <c r="AK159" s="668" t="str">
        <f>IF(ISNUMBER(E159),'Cover Page'!$D$35/1000000*'4 classification'!E159/'FX rate'!$C8,"")</f>
        <v/>
      </c>
      <c r="AL159" s="897" t="str">
        <f>IF(ISNUMBER(F159),'Cover Page'!$D$35/1000000*'4 classification'!F159/'FX rate'!$C8,"")</f>
        <v/>
      </c>
      <c r="AM159" s="896" t="str">
        <f>IF(ISNUMBER(G159),'Cover Page'!$D$35/1000000*'4 classification'!G159/'FX rate'!$C8,"")</f>
        <v/>
      </c>
      <c r="AN159" s="668" t="str">
        <f>IF(ISNUMBER(H159),'Cover Page'!$D$35/1000000*'4 classification'!H159/'FX rate'!$C8,"")</f>
        <v/>
      </c>
      <c r="AO159" s="897" t="str">
        <f>IF(ISNUMBER(I159),'Cover Page'!$D$35/1000000*'4 classification'!I159/'FX rate'!$C8,"")</f>
        <v/>
      </c>
      <c r="AP159" s="896" t="str">
        <f>IF(ISNUMBER(J159),'Cover Page'!$D$35/1000000*'4 classification'!J159/'FX rate'!$C8,"")</f>
        <v/>
      </c>
      <c r="AQ159" s="668" t="str">
        <f>IF(ISNUMBER(K159),'Cover Page'!$D$35/1000000*'4 classification'!K159/'FX rate'!$C8,"")</f>
        <v/>
      </c>
      <c r="AR159" s="897" t="str">
        <f>IF(ISNUMBER(L159),'Cover Page'!$D$35/1000000*'4 classification'!L159/'FX rate'!$C8,"")</f>
        <v/>
      </c>
      <c r="AS159" s="896" t="str">
        <f>IF(ISNUMBER(M159),'Cover Page'!$D$35/1000000*'4 classification'!M159/'FX rate'!$C8,"")</f>
        <v/>
      </c>
      <c r="AT159" s="668" t="str">
        <f>IF(ISNUMBER(N159),'Cover Page'!$D$35/1000000*'4 classification'!N159/'FX rate'!$C8,"")</f>
        <v/>
      </c>
      <c r="AU159" s="897" t="str">
        <f>IF(ISNUMBER(O159),'Cover Page'!$D$35/1000000*'4 classification'!O159/'FX rate'!$C8,"")</f>
        <v/>
      </c>
      <c r="AV159" s="896" t="str">
        <f>IF(ISNUMBER(P159),'Cover Page'!$D$35/1000000*'4 classification'!P159/'FX rate'!$C8,"")</f>
        <v/>
      </c>
      <c r="AW159" s="668" t="str">
        <f>IF(ISNUMBER(Q159),'Cover Page'!$D$35/1000000*'4 classification'!Q159/'FX rate'!$C8,"")</f>
        <v/>
      </c>
      <c r="AX159" s="897" t="str">
        <f>IF(ISNUMBER(R159),'Cover Page'!$D$35/1000000*'4 classification'!R159/'FX rate'!$C8,"")</f>
        <v/>
      </c>
      <c r="AY159" s="896" t="str">
        <f>IF(ISNUMBER(S159),'Cover Page'!$D$35/1000000*'4 classification'!S159/'FX rate'!$C8,"")</f>
        <v/>
      </c>
      <c r="AZ159" s="896" t="str">
        <f>IF(ISNUMBER(T159),'Cover Page'!$D$35/1000000*'4 classification'!T159/'FX rate'!$C8,"")</f>
        <v/>
      </c>
      <c r="BA159" s="667" t="str">
        <f>IF(ISNUMBER(U159),'Cover Page'!$D$35/1000000*'4 classification'!U159/'FX rate'!$C8,"")</f>
        <v/>
      </c>
      <c r="BB159" s="894" t="str">
        <f>IF(ISNUMBER(V159),'Cover Page'!$D$35/1000000*'4 classification'!V159/'FX rate'!$C8,"")</f>
        <v/>
      </c>
      <c r="BC159" s="666" t="str">
        <f>IF(ISNUMBER(W159),'Cover Page'!$D$35/1000000*'4 classification'!W159/'FX rate'!$C8,"")</f>
        <v/>
      </c>
      <c r="BD159" s="517"/>
      <c r="BE159" s="517"/>
      <c r="BF159" s="517"/>
      <c r="BG159" s="517"/>
      <c r="BH159" s="517"/>
      <c r="BI159" s="517"/>
      <c r="BN159" s="655">
        <v>2003</v>
      </c>
      <c r="BO159" s="698" t="str">
        <f>IF(ISNUMBER(C159),'Cover Page'!$D$35/1000000*C159/'FX rate'!$C$25,"")</f>
        <v/>
      </c>
      <c r="BP159" s="888" t="str">
        <f>IF(ISNUMBER(D159),'Cover Page'!$D$35/1000000*D159/'FX rate'!$C$25,"")</f>
        <v/>
      </c>
      <c r="BQ159" s="699" t="str">
        <f>IF(ISNUMBER(E159),'Cover Page'!$D$35/1000000*E159/'FX rate'!$C$25,"")</f>
        <v/>
      </c>
      <c r="BR159" s="889" t="str">
        <f>IF(ISNUMBER(F159),'Cover Page'!$D$35/1000000*F159/'FX rate'!$C$25,"")</f>
        <v/>
      </c>
      <c r="BS159" s="888" t="str">
        <f>IF(ISNUMBER(G159),'Cover Page'!$D$35/1000000*G159/'FX rate'!$C$25,"")</f>
        <v/>
      </c>
      <c r="BT159" s="699" t="str">
        <f>IF(ISNUMBER(H159),'Cover Page'!$D$35/1000000*H159/'FX rate'!$C$25,"")</f>
        <v/>
      </c>
      <c r="BU159" s="889" t="str">
        <f>IF(ISNUMBER(I159),'Cover Page'!$D$35/1000000*I159/'FX rate'!$C$25,"")</f>
        <v/>
      </c>
      <c r="BV159" s="888" t="str">
        <f>IF(ISNUMBER(J159),'Cover Page'!$D$35/1000000*J159/'FX rate'!$C$25,"")</f>
        <v/>
      </c>
      <c r="BW159" s="699" t="str">
        <f>IF(ISNUMBER(K159),'Cover Page'!$D$35/1000000*K159/'FX rate'!$C$25,"")</f>
        <v/>
      </c>
      <c r="BX159" s="889" t="str">
        <f>IF(ISNUMBER(L159),'Cover Page'!$D$35/1000000*L159/'FX rate'!$C$25,"")</f>
        <v/>
      </c>
      <c r="BY159" s="888" t="str">
        <f>IF(ISNUMBER(M159),'Cover Page'!$D$35/1000000*M159/'FX rate'!$C$25,"")</f>
        <v/>
      </c>
      <c r="BZ159" s="699" t="str">
        <f>IF(ISNUMBER(N159),'Cover Page'!$D$35/1000000*N159/'FX rate'!$C$25,"")</f>
        <v/>
      </c>
      <c r="CA159" s="889" t="str">
        <f>IF(ISNUMBER(O159),'Cover Page'!$D$35/1000000*O159/'FX rate'!$C$25,"")</f>
        <v/>
      </c>
      <c r="CB159" s="888" t="str">
        <f>IF(ISNUMBER(P159),'Cover Page'!$D$35/1000000*P159/'FX rate'!$C$25,"")</f>
        <v/>
      </c>
      <c r="CC159" s="699" t="str">
        <f>IF(ISNUMBER(Q159),'Cover Page'!$D$35/1000000*Q159/'FX rate'!$C$25,"")</f>
        <v/>
      </c>
      <c r="CD159" s="889" t="str">
        <f>IF(ISNUMBER(R159),'Cover Page'!$D$35/1000000*R159/'FX rate'!$C$25,"")</f>
        <v/>
      </c>
      <c r="CE159" s="888" t="str">
        <f>IF(ISNUMBER(S159),'Cover Page'!$D$35/1000000*S159/'FX rate'!$C$25,"")</f>
        <v/>
      </c>
      <c r="CF159" s="885" t="str">
        <f>IF(ISNUMBER(T159),'Cover Page'!$D$35/1000000*T159/'FX rate'!$C$25,"")</f>
        <v/>
      </c>
      <c r="CG159" s="887" t="str">
        <f>IF(ISNUMBER(U159),'Cover Page'!$D$35/1000000*U159/'FX rate'!$C$25,"")</f>
        <v/>
      </c>
      <c r="CH159" s="886" t="str">
        <f>IF(ISNUMBER(V159),'Cover Page'!$D$35/1000000*V159/'FX rate'!$C$25,"")</f>
        <v/>
      </c>
      <c r="CI159" s="883" t="str">
        <f>IF(ISNUMBER(W159),'Cover Page'!$D$35/1000000*W159/'FX rate'!$C$25,"")</f>
        <v/>
      </c>
      <c r="CJ159" s="590"/>
      <c r="CK159" s="590"/>
      <c r="CL159" s="590"/>
      <c r="CM159" s="590"/>
      <c r="CN159" s="590"/>
      <c r="CO159" s="590"/>
      <c r="CP159" s="590"/>
      <c r="CQ159" s="590"/>
      <c r="CR159" s="590"/>
      <c r="CS159" s="590"/>
    </row>
    <row r="160" spans="1:97" s="2" customFormat="1" ht="14.25" x14ac:dyDescent="0.2">
      <c r="A160" s="6"/>
      <c r="B160" s="76">
        <v>2004</v>
      </c>
      <c r="C160" s="173"/>
      <c r="D160" s="116"/>
      <c r="E160" s="115"/>
      <c r="F160" s="169"/>
      <c r="G160" s="116"/>
      <c r="H160" s="115"/>
      <c r="I160" s="169"/>
      <c r="J160" s="116"/>
      <c r="K160" s="115"/>
      <c r="L160" s="169"/>
      <c r="M160" s="116"/>
      <c r="N160" s="115"/>
      <c r="O160" s="169"/>
      <c r="P160" s="116"/>
      <c r="Q160" s="115"/>
      <c r="R160" s="169"/>
      <c r="S160" s="116"/>
      <c r="T160" s="116"/>
      <c r="U160" s="315" t="str">
        <f t="shared" si="18"/>
        <v/>
      </c>
      <c r="V160" s="317" t="str">
        <f t="shared" si="19"/>
        <v/>
      </c>
      <c r="W160" s="302" t="str">
        <f t="shared" si="20"/>
        <v/>
      </c>
      <c r="AH160" s="583">
        <v>2004</v>
      </c>
      <c r="AI160" s="667" t="str">
        <f>IF(ISNUMBER(C160),'Cover Page'!$D$35/1000000*'4 classification'!C160/'FX rate'!$C9,"")</f>
        <v/>
      </c>
      <c r="AJ160" s="896" t="str">
        <f>IF(ISNUMBER(D160),'Cover Page'!$D$35/1000000*'4 classification'!D160/'FX rate'!$C9,"")</f>
        <v/>
      </c>
      <c r="AK160" s="668" t="str">
        <f>IF(ISNUMBER(E160),'Cover Page'!$D$35/1000000*'4 classification'!E160/'FX rate'!$C9,"")</f>
        <v/>
      </c>
      <c r="AL160" s="897" t="str">
        <f>IF(ISNUMBER(F160),'Cover Page'!$D$35/1000000*'4 classification'!F160/'FX rate'!$C9,"")</f>
        <v/>
      </c>
      <c r="AM160" s="896" t="str">
        <f>IF(ISNUMBER(G160),'Cover Page'!$D$35/1000000*'4 classification'!G160/'FX rate'!$C9,"")</f>
        <v/>
      </c>
      <c r="AN160" s="668" t="str">
        <f>IF(ISNUMBER(H160),'Cover Page'!$D$35/1000000*'4 classification'!H160/'FX rate'!$C9,"")</f>
        <v/>
      </c>
      <c r="AO160" s="897" t="str">
        <f>IF(ISNUMBER(I160),'Cover Page'!$D$35/1000000*'4 classification'!I160/'FX rate'!$C9,"")</f>
        <v/>
      </c>
      <c r="AP160" s="896" t="str">
        <f>IF(ISNUMBER(J160),'Cover Page'!$D$35/1000000*'4 classification'!J160/'FX rate'!$C9,"")</f>
        <v/>
      </c>
      <c r="AQ160" s="668" t="str">
        <f>IF(ISNUMBER(K160),'Cover Page'!$D$35/1000000*'4 classification'!K160/'FX rate'!$C9,"")</f>
        <v/>
      </c>
      <c r="AR160" s="897" t="str">
        <f>IF(ISNUMBER(L160),'Cover Page'!$D$35/1000000*'4 classification'!L160/'FX rate'!$C9,"")</f>
        <v/>
      </c>
      <c r="AS160" s="896" t="str">
        <f>IF(ISNUMBER(M160),'Cover Page'!$D$35/1000000*'4 classification'!M160/'FX rate'!$C9,"")</f>
        <v/>
      </c>
      <c r="AT160" s="668" t="str">
        <f>IF(ISNUMBER(N160),'Cover Page'!$D$35/1000000*'4 classification'!N160/'FX rate'!$C9,"")</f>
        <v/>
      </c>
      <c r="AU160" s="897" t="str">
        <f>IF(ISNUMBER(O160),'Cover Page'!$D$35/1000000*'4 classification'!O160/'FX rate'!$C9,"")</f>
        <v/>
      </c>
      <c r="AV160" s="896" t="str">
        <f>IF(ISNUMBER(P160),'Cover Page'!$D$35/1000000*'4 classification'!P160/'FX rate'!$C9,"")</f>
        <v/>
      </c>
      <c r="AW160" s="668" t="str">
        <f>IF(ISNUMBER(Q160),'Cover Page'!$D$35/1000000*'4 classification'!Q160/'FX rate'!$C9,"")</f>
        <v/>
      </c>
      <c r="AX160" s="897" t="str">
        <f>IF(ISNUMBER(R160),'Cover Page'!$D$35/1000000*'4 classification'!R160/'FX rate'!$C9,"")</f>
        <v/>
      </c>
      <c r="AY160" s="896" t="str">
        <f>IF(ISNUMBER(S160),'Cover Page'!$D$35/1000000*'4 classification'!S160/'FX rate'!$C9,"")</f>
        <v/>
      </c>
      <c r="AZ160" s="896" t="str">
        <f>IF(ISNUMBER(T160),'Cover Page'!$D$35/1000000*'4 classification'!T160/'FX rate'!$C9,"")</f>
        <v/>
      </c>
      <c r="BA160" s="667" t="str">
        <f>IF(ISNUMBER(U160),'Cover Page'!$D$35/1000000*'4 classification'!U160/'FX rate'!$C9,"")</f>
        <v/>
      </c>
      <c r="BB160" s="894" t="str">
        <f>IF(ISNUMBER(V160),'Cover Page'!$D$35/1000000*'4 classification'!V160/'FX rate'!$C9,"")</f>
        <v/>
      </c>
      <c r="BC160" s="666" t="str">
        <f>IF(ISNUMBER(W160),'Cover Page'!$D$35/1000000*'4 classification'!W160/'FX rate'!$C9,"")</f>
        <v/>
      </c>
      <c r="BD160" s="517"/>
      <c r="BE160" s="517"/>
      <c r="BF160" s="517"/>
      <c r="BG160" s="517"/>
      <c r="BH160" s="517"/>
      <c r="BI160" s="517"/>
      <c r="BN160" s="655">
        <v>2004</v>
      </c>
      <c r="BO160" s="698" t="str">
        <f>IF(ISNUMBER(C160),'Cover Page'!$D$35/1000000*C160/'FX rate'!$C$25,"")</f>
        <v/>
      </c>
      <c r="BP160" s="888" t="str">
        <f>IF(ISNUMBER(D160),'Cover Page'!$D$35/1000000*D160/'FX rate'!$C$25,"")</f>
        <v/>
      </c>
      <c r="BQ160" s="699" t="str">
        <f>IF(ISNUMBER(E160),'Cover Page'!$D$35/1000000*E160/'FX rate'!$C$25,"")</f>
        <v/>
      </c>
      <c r="BR160" s="889" t="str">
        <f>IF(ISNUMBER(F160),'Cover Page'!$D$35/1000000*F160/'FX rate'!$C$25,"")</f>
        <v/>
      </c>
      <c r="BS160" s="888" t="str">
        <f>IF(ISNUMBER(G160),'Cover Page'!$D$35/1000000*G160/'FX rate'!$C$25,"")</f>
        <v/>
      </c>
      <c r="BT160" s="699" t="str">
        <f>IF(ISNUMBER(H160),'Cover Page'!$D$35/1000000*H160/'FX rate'!$C$25,"")</f>
        <v/>
      </c>
      <c r="BU160" s="889" t="str">
        <f>IF(ISNUMBER(I160),'Cover Page'!$D$35/1000000*I160/'FX rate'!$C$25,"")</f>
        <v/>
      </c>
      <c r="BV160" s="888" t="str">
        <f>IF(ISNUMBER(J160),'Cover Page'!$D$35/1000000*J160/'FX rate'!$C$25,"")</f>
        <v/>
      </c>
      <c r="BW160" s="699" t="str">
        <f>IF(ISNUMBER(K160),'Cover Page'!$D$35/1000000*K160/'FX rate'!$C$25,"")</f>
        <v/>
      </c>
      <c r="BX160" s="889" t="str">
        <f>IF(ISNUMBER(L160),'Cover Page'!$D$35/1000000*L160/'FX rate'!$C$25,"")</f>
        <v/>
      </c>
      <c r="BY160" s="888" t="str">
        <f>IF(ISNUMBER(M160),'Cover Page'!$D$35/1000000*M160/'FX rate'!$C$25,"")</f>
        <v/>
      </c>
      <c r="BZ160" s="699" t="str">
        <f>IF(ISNUMBER(N160),'Cover Page'!$D$35/1000000*N160/'FX rate'!$C$25,"")</f>
        <v/>
      </c>
      <c r="CA160" s="889" t="str">
        <f>IF(ISNUMBER(O160),'Cover Page'!$D$35/1000000*O160/'FX rate'!$C$25,"")</f>
        <v/>
      </c>
      <c r="CB160" s="888" t="str">
        <f>IF(ISNUMBER(P160),'Cover Page'!$D$35/1000000*P160/'FX rate'!$C$25,"")</f>
        <v/>
      </c>
      <c r="CC160" s="699" t="str">
        <f>IF(ISNUMBER(Q160),'Cover Page'!$D$35/1000000*Q160/'FX rate'!$C$25,"")</f>
        <v/>
      </c>
      <c r="CD160" s="889" t="str">
        <f>IF(ISNUMBER(R160),'Cover Page'!$D$35/1000000*R160/'FX rate'!$C$25,"")</f>
        <v/>
      </c>
      <c r="CE160" s="888" t="str">
        <f>IF(ISNUMBER(S160),'Cover Page'!$D$35/1000000*S160/'FX rate'!$C$25,"")</f>
        <v/>
      </c>
      <c r="CF160" s="885" t="str">
        <f>IF(ISNUMBER(T160),'Cover Page'!$D$35/1000000*T160/'FX rate'!$C$25,"")</f>
        <v/>
      </c>
      <c r="CG160" s="887" t="str">
        <f>IF(ISNUMBER(U160),'Cover Page'!$D$35/1000000*U160/'FX rate'!$C$25,"")</f>
        <v/>
      </c>
      <c r="CH160" s="886" t="str">
        <f>IF(ISNUMBER(V160),'Cover Page'!$D$35/1000000*V160/'FX rate'!$C$25,"")</f>
        <v/>
      </c>
      <c r="CI160" s="883" t="str">
        <f>IF(ISNUMBER(W160),'Cover Page'!$D$35/1000000*W160/'FX rate'!$C$25,"")</f>
        <v/>
      </c>
      <c r="CJ160" s="590"/>
      <c r="CK160" s="590"/>
      <c r="CL160" s="590"/>
      <c r="CM160" s="590"/>
      <c r="CN160" s="590"/>
      <c r="CO160" s="590"/>
      <c r="CP160" s="590"/>
      <c r="CQ160" s="590"/>
      <c r="CR160" s="590"/>
      <c r="CS160" s="590"/>
    </row>
    <row r="161" spans="1:97" s="2" customFormat="1" ht="14.25" x14ac:dyDescent="0.2">
      <c r="A161" s="6"/>
      <c r="B161" s="76">
        <v>2005</v>
      </c>
      <c r="C161" s="173"/>
      <c r="D161" s="116"/>
      <c r="E161" s="115"/>
      <c r="F161" s="169"/>
      <c r="G161" s="116"/>
      <c r="H161" s="115"/>
      <c r="I161" s="169"/>
      <c r="J161" s="116"/>
      <c r="K161" s="115"/>
      <c r="L161" s="169"/>
      <c r="M161" s="116"/>
      <c r="N161" s="115"/>
      <c r="O161" s="169"/>
      <c r="P161" s="116"/>
      <c r="Q161" s="115"/>
      <c r="R161" s="169"/>
      <c r="S161" s="116"/>
      <c r="T161" s="116"/>
      <c r="U161" s="315" t="str">
        <f t="shared" si="18"/>
        <v/>
      </c>
      <c r="V161" s="317" t="str">
        <f t="shared" si="19"/>
        <v/>
      </c>
      <c r="W161" s="302" t="str">
        <f t="shared" si="20"/>
        <v/>
      </c>
      <c r="AH161" s="583">
        <v>2005</v>
      </c>
      <c r="AI161" s="667" t="str">
        <f>IF(ISNUMBER(C161),'Cover Page'!$D$35/1000000*'4 classification'!C161/'FX rate'!$C10,"")</f>
        <v/>
      </c>
      <c r="AJ161" s="896" t="str">
        <f>IF(ISNUMBER(D161),'Cover Page'!$D$35/1000000*'4 classification'!D161/'FX rate'!$C10,"")</f>
        <v/>
      </c>
      <c r="AK161" s="668" t="str">
        <f>IF(ISNUMBER(E161),'Cover Page'!$D$35/1000000*'4 classification'!E161/'FX rate'!$C10,"")</f>
        <v/>
      </c>
      <c r="AL161" s="897" t="str">
        <f>IF(ISNUMBER(F161),'Cover Page'!$D$35/1000000*'4 classification'!F161/'FX rate'!$C10,"")</f>
        <v/>
      </c>
      <c r="AM161" s="896" t="str">
        <f>IF(ISNUMBER(G161),'Cover Page'!$D$35/1000000*'4 classification'!G161/'FX rate'!$C10,"")</f>
        <v/>
      </c>
      <c r="AN161" s="668" t="str">
        <f>IF(ISNUMBER(H161),'Cover Page'!$D$35/1000000*'4 classification'!H161/'FX rate'!$C10,"")</f>
        <v/>
      </c>
      <c r="AO161" s="897" t="str">
        <f>IF(ISNUMBER(I161),'Cover Page'!$D$35/1000000*'4 classification'!I161/'FX rate'!$C10,"")</f>
        <v/>
      </c>
      <c r="AP161" s="896" t="str">
        <f>IF(ISNUMBER(J161),'Cover Page'!$D$35/1000000*'4 classification'!J161/'FX rate'!$C10,"")</f>
        <v/>
      </c>
      <c r="AQ161" s="668" t="str">
        <f>IF(ISNUMBER(K161),'Cover Page'!$D$35/1000000*'4 classification'!K161/'FX rate'!$C10,"")</f>
        <v/>
      </c>
      <c r="AR161" s="897" t="str">
        <f>IF(ISNUMBER(L161),'Cover Page'!$D$35/1000000*'4 classification'!L161/'FX rate'!$C10,"")</f>
        <v/>
      </c>
      <c r="AS161" s="896" t="str">
        <f>IF(ISNUMBER(M161),'Cover Page'!$D$35/1000000*'4 classification'!M161/'FX rate'!$C10,"")</f>
        <v/>
      </c>
      <c r="AT161" s="668" t="str">
        <f>IF(ISNUMBER(N161),'Cover Page'!$D$35/1000000*'4 classification'!N161/'FX rate'!$C10,"")</f>
        <v/>
      </c>
      <c r="AU161" s="897" t="str">
        <f>IF(ISNUMBER(O161),'Cover Page'!$D$35/1000000*'4 classification'!O161/'FX rate'!$C10,"")</f>
        <v/>
      </c>
      <c r="AV161" s="896" t="str">
        <f>IF(ISNUMBER(P161),'Cover Page'!$D$35/1000000*'4 classification'!P161/'FX rate'!$C10,"")</f>
        <v/>
      </c>
      <c r="AW161" s="668" t="str">
        <f>IF(ISNUMBER(Q161),'Cover Page'!$D$35/1000000*'4 classification'!Q161/'FX rate'!$C10,"")</f>
        <v/>
      </c>
      <c r="AX161" s="897" t="str">
        <f>IF(ISNUMBER(R161),'Cover Page'!$D$35/1000000*'4 classification'!R161/'FX rate'!$C10,"")</f>
        <v/>
      </c>
      <c r="AY161" s="896" t="str">
        <f>IF(ISNUMBER(S161),'Cover Page'!$D$35/1000000*'4 classification'!S161/'FX rate'!$C10,"")</f>
        <v/>
      </c>
      <c r="AZ161" s="896" t="str">
        <f>IF(ISNUMBER(T161),'Cover Page'!$D$35/1000000*'4 classification'!T161/'FX rate'!$C10,"")</f>
        <v/>
      </c>
      <c r="BA161" s="667" t="str">
        <f>IF(ISNUMBER(U161),'Cover Page'!$D$35/1000000*'4 classification'!U161/'FX rate'!$C10,"")</f>
        <v/>
      </c>
      <c r="BB161" s="894" t="str">
        <f>IF(ISNUMBER(V161),'Cover Page'!$D$35/1000000*'4 classification'!V161/'FX rate'!$C10,"")</f>
        <v/>
      </c>
      <c r="BC161" s="666" t="str">
        <f>IF(ISNUMBER(W161),'Cover Page'!$D$35/1000000*'4 classification'!W161/'FX rate'!$C10,"")</f>
        <v/>
      </c>
      <c r="BD161" s="517"/>
      <c r="BE161" s="517"/>
      <c r="BF161" s="517"/>
      <c r="BG161" s="517"/>
      <c r="BH161" s="517"/>
      <c r="BI161" s="517"/>
      <c r="BN161" s="655">
        <v>2005</v>
      </c>
      <c r="BO161" s="698" t="str">
        <f>IF(ISNUMBER(C161),'Cover Page'!$D$35/1000000*C161/'FX rate'!$C$25,"")</f>
        <v/>
      </c>
      <c r="BP161" s="888" t="str">
        <f>IF(ISNUMBER(D161),'Cover Page'!$D$35/1000000*D161/'FX rate'!$C$25,"")</f>
        <v/>
      </c>
      <c r="BQ161" s="699" t="str">
        <f>IF(ISNUMBER(E161),'Cover Page'!$D$35/1000000*E161/'FX rate'!$C$25,"")</f>
        <v/>
      </c>
      <c r="BR161" s="889" t="str">
        <f>IF(ISNUMBER(F161),'Cover Page'!$D$35/1000000*F161/'FX rate'!$C$25,"")</f>
        <v/>
      </c>
      <c r="BS161" s="888" t="str">
        <f>IF(ISNUMBER(G161),'Cover Page'!$D$35/1000000*G161/'FX rate'!$C$25,"")</f>
        <v/>
      </c>
      <c r="BT161" s="699" t="str">
        <f>IF(ISNUMBER(H161),'Cover Page'!$D$35/1000000*H161/'FX rate'!$C$25,"")</f>
        <v/>
      </c>
      <c r="BU161" s="889" t="str">
        <f>IF(ISNUMBER(I161),'Cover Page'!$D$35/1000000*I161/'FX rate'!$C$25,"")</f>
        <v/>
      </c>
      <c r="BV161" s="888" t="str">
        <f>IF(ISNUMBER(J161),'Cover Page'!$D$35/1000000*J161/'FX rate'!$C$25,"")</f>
        <v/>
      </c>
      <c r="BW161" s="699" t="str">
        <f>IF(ISNUMBER(K161),'Cover Page'!$D$35/1000000*K161/'FX rate'!$C$25,"")</f>
        <v/>
      </c>
      <c r="BX161" s="889" t="str">
        <f>IF(ISNUMBER(L161),'Cover Page'!$D$35/1000000*L161/'FX rate'!$C$25,"")</f>
        <v/>
      </c>
      <c r="BY161" s="888" t="str">
        <f>IF(ISNUMBER(M161),'Cover Page'!$D$35/1000000*M161/'FX rate'!$C$25,"")</f>
        <v/>
      </c>
      <c r="BZ161" s="699" t="str">
        <f>IF(ISNUMBER(N161),'Cover Page'!$D$35/1000000*N161/'FX rate'!$C$25,"")</f>
        <v/>
      </c>
      <c r="CA161" s="889" t="str">
        <f>IF(ISNUMBER(O161),'Cover Page'!$D$35/1000000*O161/'FX rate'!$C$25,"")</f>
        <v/>
      </c>
      <c r="CB161" s="888" t="str">
        <f>IF(ISNUMBER(P161),'Cover Page'!$D$35/1000000*P161/'FX rate'!$C$25,"")</f>
        <v/>
      </c>
      <c r="CC161" s="699" t="str">
        <f>IF(ISNUMBER(Q161),'Cover Page'!$D$35/1000000*Q161/'FX rate'!$C$25,"")</f>
        <v/>
      </c>
      <c r="CD161" s="889" t="str">
        <f>IF(ISNUMBER(R161),'Cover Page'!$D$35/1000000*R161/'FX rate'!$C$25,"")</f>
        <v/>
      </c>
      <c r="CE161" s="888" t="str">
        <f>IF(ISNUMBER(S161),'Cover Page'!$D$35/1000000*S161/'FX rate'!$C$25,"")</f>
        <v/>
      </c>
      <c r="CF161" s="885" t="str">
        <f>IF(ISNUMBER(T161),'Cover Page'!$D$35/1000000*T161/'FX rate'!$C$25,"")</f>
        <v/>
      </c>
      <c r="CG161" s="887" t="str">
        <f>IF(ISNUMBER(U161),'Cover Page'!$D$35/1000000*U161/'FX rate'!$C$25,"")</f>
        <v/>
      </c>
      <c r="CH161" s="886" t="str">
        <f>IF(ISNUMBER(V161),'Cover Page'!$D$35/1000000*V161/'FX rate'!$C$25,"")</f>
        <v/>
      </c>
      <c r="CI161" s="883" t="str">
        <f>IF(ISNUMBER(W161),'Cover Page'!$D$35/1000000*W161/'FX rate'!$C$25,"")</f>
        <v/>
      </c>
      <c r="CJ161" s="590"/>
      <c r="CK161" s="590"/>
      <c r="CL161" s="590"/>
      <c r="CM161" s="590"/>
      <c r="CN161" s="590"/>
      <c r="CO161" s="590"/>
      <c r="CP161" s="590"/>
      <c r="CQ161" s="590"/>
      <c r="CR161" s="590"/>
      <c r="CS161" s="590"/>
    </row>
    <row r="162" spans="1:97" s="2" customFormat="1" ht="14.25" x14ac:dyDescent="0.2">
      <c r="A162" s="6"/>
      <c r="B162" s="76">
        <v>2006</v>
      </c>
      <c r="C162" s="173"/>
      <c r="D162" s="116"/>
      <c r="E162" s="115"/>
      <c r="F162" s="169"/>
      <c r="G162" s="116"/>
      <c r="H162" s="115"/>
      <c r="I162" s="169"/>
      <c r="J162" s="116"/>
      <c r="K162" s="115"/>
      <c r="L162" s="169"/>
      <c r="M162" s="116"/>
      <c r="N162" s="115"/>
      <c r="O162" s="169"/>
      <c r="P162" s="116"/>
      <c r="Q162" s="115"/>
      <c r="R162" s="169"/>
      <c r="S162" s="116"/>
      <c r="T162" s="116"/>
      <c r="U162" s="315" t="str">
        <f t="shared" si="18"/>
        <v/>
      </c>
      <c r="V162" s="317" t="str">
        <f t="shared" si="19"/>
        <v/>
      </c>
      <c r="W162" s="302" t="str">
        <f t="shared" si="20"/>
        <v/>
      </c>
      <c r="AH162" s="583">
        <v>2006</v>
      </c>
      <c r="AI162" s="667" t="str">
        <f>IF(ISNUMBER(C162),'Cover Page'!$D$35/1000000*'4 classification'!C162/'FX rate'!$C11,"")</f>
        <v/>
      </c>
      <c r="AJ162" s="896" t="str">
        <f>IF(ISNUMBER(D162),'Cover Page'!$D$35/1000000*'4 classification'!D162/'FX rate'!$C11,"")</f>
        <v/>
      </c>
      <c r="AK162" s="668" t="str">
        <f>IF(ISNUMBER(E162),'Cover Page'!$D$35/1000000*'4 classification'!E162/'FX rate'!$C11,"")</f>
        <v/>
      </c>
      <c r="AL162" s="897" t="str">
        <f>IF(ISNUMBER(F162),'Cover Page'!$D$35/1000000*'4 classification'!F162/'FX rate'!$C11,"")</f>
        <v/>
      </c>
      <c r="AM162" s="896" t="str">
        <f>IF(ISNUMBER(G162),'Cover Page'!$D$35/1000000*'4 classification'!G162/'FX rate'!$C11,"")</f>
        <v/>
      </c>
      <c r="AN162" s="668" t="str">
        <f>IF(ISNUMBER(H162),'Cover Page'!$D$35/1000000*'4 classification'!H162/'FX rate'!$C11,"")</f>
        <v/>
      </c>
      <c r="AO162" s="897" t="str">
        <f>IF(ISNUMBER(I162),'Cover Page'!$D$35/1000000*'4 classification'!I162/'FX rate'!$C11,"")</f>
        <v/>
      </c>
      <c r="AP162" s="896" t="str">
        <f>IF(ISNUMBER(J162),'Cover Page'!$D$35/1000000*'4 classification'!J162/'FX rate'!$C11,"")</f>
        <v/>
      </c>
      <c r="AQ162" s="668" t="str">
        <f>IF(ISNUMBER(K162),'Cover Page'!$D$35/1000000*'4 classification'!K162/'FX rate'!$C11,"")</f>
        <v/>
      </c>
      <c r="AR162" s="897" t="str">
        <f>IF(ISNUMBER(L162),'Cover Page'!$D$35/1000000*'4 classification'!L162/'FX rate'!$C11,"")</f>
        <v/>
      </c>
      <c r="AS162" s="896" t="str">
        <f>IF(ISNUMBER(M162),'Cover Page'!$D$35/1000000*'4 classification'!M162/'FX rate'!$C11,"")</f>
        <v/>
      </c>
      <c r="AT162" s="668" t="str">
        <f>IF(ISNUMBER(N162),'Cover Page'!$D$35/1000000*'4 classification'!N162/'FX rate'!$C11,"")</f>
        <v/>
      </c>
      <c r="AU162" s="897" t="str">
        <f>IF(ISNUMBER(O162),'Cover Page'!$D$35/1000000*'4 classification'!O162/'FX rate'!$C11,"")</f>
        <v/>
      </c>
      <c r="AV162" s="896" t="str">
        <f>IF(ISNUMBER(P162),'Cover Page'!$D$35/1000000*'4 classification'!P162/'FX rate'!$C11,"")</f>
        <v/>
      </c>
      <c r="AW162" s="668" t="str">
        <f>IF(ISNUMBER(Q162),'Cover Page'!$D$35/1000000*'4 classification'!Q162/'FX rate'!$C11,"")</f>
        <v/>
      </c>
      <c r="AX162" s="897" t="str">
        <f>IF(ISNUMBER(R162),'Cover Page'!$D$35/1000000*'4 classification'!R162/'FX rate'!$C11,"")</f>
        <v/>
      </c>
      <c r="AY162" s="896" t="str">
        <f>IF(ISNUMBER(S162),'Cover Page'!$D$35/1000000*'4 classification'!S162/'FX rate'!$C11,"")</f>
        <v/>
      </c>
      <c r="AZ162" s="896" t="str">
        <f>IF(ISNUMBER(T162),'Cover Page'!$D$35/1000000*'4 classification'!T162/'FX rate'!$C11,"")</f>
        <v/>
      </c>
      <c r="BA162" s="667" t="str">
        <f>IF(ISNUMBER(U162),'Cover Page'!$D$35/1000000*'4 classification'!U162/'FX rate'!$C11,"")</f>
        <v/>
      </c>
      <c r="BB162" s="894" t="str">
        <f>IF(ISNUMBER(V162),'Cover Page'!$D$35/1000000*'4 classification'!V162/'FX rate'!$C11,"")</f>
        <v/>
      </c>
      <c r="BC162" s="666" t="str">
        <f>IF(ISNUMBER(W162),'Cover Page'!$D$35/1000000*'4 classification'!W162/'FX rate'!$C11,"")</f>
        <v/>
      </c>
      <c r="BD162" s="517"/>
      <c r="BE162" s="517"/>
      <c r="BF162" s="517"/>
      <c r="BG162" s="517"/>
      <c r="BH162" s="517"/>
      <c r="BI162" s="517"/>
      <c r="BN162" s="655">
        <v>2006</v>
      </c>
      <c r="BO162" s="698" t="str">
        <f>IF(ISNUMBER(C162),'Cover Page'!$D$35/1000000*C162/'FX rate'!$C$25,"")</f>
        <v/>
      </c>
      <c r="BP162" s="888" t="str">
        <f>IF(ISNUMBER(D162),'Cover Page'!$D$35/1000000*D162/'FX rate'!$C$25,"")</f>
        <v/>
      </c>
      <c r="BQ162" s="699" t="str">
        <f>IF(ISNUMBER(E162),'Cover Page'!$D$35/1000000*E162/'FX rate'!$C$25,"")</f>
        <v/>
      </c>
      <c r="BR162" s="889" t="str">
        <f>IF(ISNUMBER(F162),'Cover Page'!$D$35/1000000*F162/'FX rate'!$C$25,"")</f>
        <v/>
      </c>
      <c r="BS162" s="888" t="str">
        <f>IF(ISNUMBER(G162),'Cover Page'!$D$35/1000000*G162/'FX rate'!$C$25,"")</f>
        <v/>
      </c>
      <c r="BT162" s="699" t="str">
        <f>IF(ISNUMBER(H162),'Cover Page'!$D$35/1000000*H162/'FX rate'!$C$25,"")</f>
        <v/>
      </c>
      <c r="BU162" s="889" t="str">
        <f>IF(ISNUMBER(I162),'Cover Page'!$D$35/1000000*I162/'FX rate'!$C$25,"")</f>
        <v/>
      </c>
      <c r="BV162" s="888" t="str">
        <f>IF(ISNUMBER(J162),'Cover Page'!$D$35/1000000*J162/'FX rate'!$C$25,"")</f>
        <v/>
      </c>
      <c r="BW162" s="699" t="str">
        <f>IF(ISNUMBER(K162),'Cover Page'!$D$35/1000000*K162/'FX rate'!$C$25,"")</f>
        <v/>
      </c>
      <c r="BX162" s="889" t="str">
        <f>IF(ISNUMBER(L162),'Cover Page'!$D$35/1000000*L162/'FX rate'!$C$25,"")</f>
        <v/>
      </c>
      <c r="BY162" s="888" t="str">
        <f>IF(ISNUMBER(M162),'Cover Page'!$D$35/1000000*M162/'FX rate'!$C$25,"")</f>
        <v/>
      </c>
      <c r="BZ162" s="699" t="str">
        <f>IF(ISNUMBER(N162),'Cover Page'!$D$35/1000000*N162/'FX rate'!$C$25,"")</f>
        <v/>
      </c>
      <c r="CA162" s="889" t="str">
        <f>IF(ISNUMBER(O162),'Cover Page'!$D$35/1000000*O162/'FX rate'!$C$25,"")</f>
        <v/>
      </c>
      <c r="CB162" s="888" t="str">
        <f>IF(ISNUMBER(P162),'Cover Page'!$D$35/1000000*P162/'FX rate'!$C$25,"")</f>
        <v/>
      </c>
      <c r="CC162" s="699" t="str">
        <f>IF(ISNUMBER(Q162),'Cover Page'!$D$35/1000000*Q162/'FX rate'!$C$25,"")</f>
        <v/>
      </c>
      <c r="CD162" s="889" t="str">
        <f>IF(ISNUMBER(R162),'Cover Page'!$D$35/1000000*R162/'FX rate'!$C$25,"")</f>
        <v/>
      </c>
      <c r="CE162" s="888" t="str">
        <f>IF(ISNUMBER(S162),'Cover Page'!$D$35/1000000*S162/'FX rate'!$C$25,"")</f>
        <v/>
      </c>
      <c r="CF162" s="885" t="str">
        <f>IF(ISNUMBER(T162),'Cover Page'!$D$35/1000000*T162/'FX rate'!$C$25,"")</f>
        <v/>
      </c>
      <c r="CG162" s="887" t="str">
        <f>IF(ISNUMBER(U162),'Cover Page'!$D$35/1000000*U162/'FX rate'!$C$25,"")</f>
        <v/>
      </c>
      <c r="CH162" s="886" t="str">
        <f>IF(ISNUMBER(V162),'Cover Page'!$D$35/1000000*V162/'FX rate'!$C$25,"")</f>
        <v/>
      </c>
      <c r="CI162" s="883" t="str">
        <f>IF(ISNUMBER(W162),'Cover Page'!$D$35/1000000*W162/'FX rate'!$C$25,"")</f>
        <v/>
      </c>
      <c r="CJ162" s="590"/>
      <c r="CK162" s="590"/>
      <c r="CL162" s="590"/>
      <c r="CM162" s="590"/>
      <c r="CN162" s="590"/>
      <c r="CO162" s="590"/>
      <c r="CP162" s="590"/>
      <c r="CQ162" s="590"/>
      <c r="CR162" s="590"/>
      <c r="CS162" s="590"/>
    </row>
    <row r="163" spans="1:97" s="2" customFormat="1" ht="14.25" x14ac:dyDescent="0.2">
      <c r="A163" s="6"/>
      <c r="B163" s="76">
        <v>2007</v>
      </c>
      <c r="C163" s="173"/>
      <c r="D163" s="116"/>
      <c r="E163" s="115"/>
      <c r="F163" s="169"/>
      <c r="G163" s="116"/>
      <c r="H163" s="115"/>
      <c r="I163" s="169"/>
      <c r="J163" s="116"/>
      <c r="K163" s="115"/>
      <c r="L163" s="169"/>
      <c r="M163" s="116"/>
      <c r="N163" s="115"/>
      <c r="O163" s="169"/>
      <c r="P163" s="116"/>
      <c r="Q163" s="115"/>
      <c r="R163" s="169"/>
      <c r="S163" s="116"/>
      <c r="T163" s="116"/>
      <c r="U163" s="315" t="str">
        <f t="shared" si="18"/>
        <v/>
      </c>
      <c r="V163" s="317" t="str">
        <f t="shared" si="19"/>
        <v/>
      </c>
      <c r="W163" s="302" t="str">
        <f t="shared" si="20"/>
        <v/>
      </c>
      <c r="AH163" s="583">
        <v>2007</v>
      </c>
      <c r="AI163" s="667" t="str">
        <f>IF(ISNUMBER(C163),'Cover Page'!$D$35/1000000*'4 classification'!C163/'FX rate'!$C12,"")</f>
        <v/>
      </c>
      <c r="AJ163" s="896" t="str">
        <f>IF(ISNUMBER(D163),'Cover Page'!$D$35/1000000*'4 classification'!D163/'FX rate'!$C12,"")</f>
        <v/>
      </c>
      <c r="AK163" s="668" t="str">
        <f>IF(ISNUMBER(E163),'Cover Page'!$D$35/1000000*'4 classification'!E163/'FX rate'!$C12,"")</f>
        <v/>
      </c>
      <c r="AL163" s="897" t="str">
        <f>IF(ISNUMBER(F163),'Cover Page'!$D$35/1000000*'4 classification'!F163/'FX rate'!$C12,"")</f>
        <v/>
      </c>
      <c r="AM163" s="896" t="str">
        <f>IF(ISNUMBER(G163),'Cover Page'!$D$35/1000000*'4 classification'!G163/'FX rate'!$C12,"")</f>
        <v/>
      </c>
      <c r="AN163" s="668" t="str">
        <f>IF(ISNUMBER(H163),'Cover Page'!$D$35/1000000*'4 classification'!H163/'FX rate'!$C12,"")</f>
        <v/>
      </c>
      <c r="AO163" s="897" t="str">
        <f>IF(ISNUMBER(I163),'Cover Page'!$D$35/1000000*'4 classification'!I163/'FX rate'!$C12,"")</f>
        <v/>
      </c>
      <c r="AP163" s="896" t="str">
        <f>IF(ISNUMBER(J163),'Cover Page'!$D$35/1000000*'4 classification'!J163/'FX rate'!$C12,"")</f>
        <v/>
      </c>
      <c r="AQ163" s="668" t="str">
        <f>IF(ISNUMBER(K163),'Cover Page'!$D$35/1000000*'4 classification'!K163/'FX rate'!$C12,"")</f>
        <v/>
      </c>
      <c r="AR163" s="897" t="str">
        <f>IF(ISNUMBER(L163),'Cover Page'!$D$35/1000000*'4 classification'!L163/'FX rate'!$C12,"")</f>
        <v/>
      </c>
      <c r="AS163" s="896" t="str">
        <f>IF(ISNUMBER(M163),'Cover Page'!$D$35/1000000*'4 classification'!M163/'FX rate'!$C12,"")</f>
        <v/>
      </c>
      <c r="AT163" s="668" t="str">
        <f>IF(ISNUMBER(N163),'Cover Page'!$D$35/1000000*'4 classification'!N163/'FX rate'!$C12,"")</f>
        <v/>
      </c>
      <c r="AU163" s="897" t="str">
        <f>IF(ISNUMBER(O163),'Cover Page'!$D$35/1000000*'4 classification'!O163/'FX rate'!$C12,"")</f>
        <v/>
      </c>
      <c r="AV163" s="896" t="str">
        <f>IF(ISNUMBER(P163),'Cover Page'!$D$35/1000000*'4 classification'!P163/'FX rate'!$C12,"")</f>
        <v/>
      </c>
      <c r="AW163" s="668" t="str">
        <f>IF(ISNUMBER(Q163),'Cover Page'!$D$35/1000000*'4 classification'!Q163/'FX rate'!$C12,"")</f>
        <v/>
      </c>
      <c r="AX163" s="897" t="str">
        <f>IF(ISNUMBER(R163),'Cover Page'!$D$35/1000000*'4 classification'!R163/'FX rate'!$C12,"")</f>
        <v/>
      </c>
      <c r="AY163" s="896" t="str">
        <f>IF(ISNUMBER(S163),'Cover Page'!$D$35/1000000*'4 classification'!S163/'FX rate'!$C12,"")</f>
        <v/>
      </c>
      <c r="AZ163" s="896" t="str">
        <f>IF(ISNUMBER(T163),'Cover Page'!$D$35/1000000*'4 classification'!T163/'FX rate'!$C12,"")</f>
        <v/>
      </c>
      <c r="BA163" s="667" t="str">
        <f>IF(ISNUMBER(U163),'Cover Page'!$D$35/1000000*'4 classification'!U163/'FX rate'!$C12,"")</f>
        <v/>
      </c>
      <c r="BB163" s="894" t="str">
        <f>IF(ISNUMBER(V163),'Cover Page'!$D$35/1000000*'4 classification'!V163/'FX rate'!$C12,"")</f>
        <v/>
      </c>
      <c r="BC163" s="666" t="str">
        <f>IF(ISNUMBER(W163),'Cover Page'!$D$35/1000000*'4 classification'!W163/'FX rate'!$C12,"")</f>
        <v/>
      </c>
      <c r="BD163" s="517"/>
      <c r="BE163" s="517"/>
      <c r="BF163" s="517"/>
      <c r="BG163" s="517"/>
      <c r="BH163" s="517"/>
      <c r="BI163" s="517"/>
      <c r="BN163" s="655">
        <v>2007</v>
      </c>
      <c r="BO163" s="698" t="str">
        <f>IF(ISNUMBER(C163),'Cover Page'!$D$35/1000000*C163/'FX rate'!$C$25,"")</f>
        <v/>
      </c>
      <c r="BP163" s="888" t="str">
        <f>IF(ISNUMBER(D163),'Cover Page'!$D$35/1000000*D163/'FX rate'!$C$25,"")</f>
        <v/>
      </c>
      <c r="BQ163" s="699" t="str">
        <f>IF(ISNUMBER(E163),'Cover Page'!$D$35/1000000*E163/'FX rate'!$C$25,"")</f>
        <v/>
      </c>
      <c r="BR163" s="889" t="str">
        <f>IF(ISNUMBER(F163),'Cover Page'!$D$35/1000000*F163/'FX rate'!$C$25,"")</f>
        <v/>
      </c>
      <c r="BS163" s="888" t="str">
        <f>IF(ISNUMBER(G163),'Cover Page'!$D$35/1000000*G163/'FX rate'!$C$25,"")</f>
        <v/>
      </c>
      <c r="BT163" s="699" t="str">
        <f>IF(ISNUMBER(H163),'Cover Page'!$D$35/1000000*H163/'FX rate'!$C$25,"")</f>
        <v/>
      </c>
      <c r="BU163" s="889" t="str">
        <f>IF(ISNUMBER(I163),'Cover Page'!$D$35/1000000*I163/'FX rate'!$C$25,"")</f>
        <v/>
      </c>
      <c r="BV163" s="888" t="str">
        <f>IF(ISNUMBER(J163),'Cover Page'!$D$35/1000000*J163/'FX rate'!$C$25,"")</f>
        <v/>
      </c>
      <c r="BW163" s="699" t="str">
        <f>IF(ISNUMBER(K163),'Cover Page'!$D$35/1000000*K163/'FX rate'!$C$25,"")</f>
        <v/>
      </c>
      <c r="BX163" s="889" t="str">
        <f>IF(ISNUMBER(L163),'Cover Page'!$D$35/1000000*L163/'FX rate'!$C$25,"")</f>
        <v/>
      </c>
      <c r="BY163" s="888" t="str">
        <f>IF(ISNUMBER(M163),'Cover Page'!$D$35/1000000*M163/'FX rate'!$C$25,"")</f>
        <v/>
      </c>
      <c r="BZ163" s="699" t="str">
        <f>IF(ISNUMBER(N163),'Cover Page'!$D$35/1000000*N163/'FX rate'!$C$25,"")</f>
        <v/>
      </c>
      <c r="CA163" s="889" t="str">
        <f>IF(ISNUMBER(O163),'Cover Page'!$D$35/1000000*O163/'FX rate'!$C$25,"")</f>
        <v/>
      </c>
      <c r="CB163" s="888" t="str">
        <f>IF(ISNUMBER(P163),'Cover Page'!$D$35/1000000*P163/'FX rate'!$C$25,"")</f>
        <v/>
      </c>
      <c r="CC163" s="699" t="str">
        <f>IF(ISNUMBER(Q163),'Cover Page'!$D$35/1000000*Q163/'FX rate'!$C$25,"")</f>
        <v/>
      </c>
      <c r="CD163" s="889" t="str">
        <f>IF(ISNUMBER(R163),'Cover Page'!$D$35/1000000*R163/'FX rate'!$C$25,"")</f>
        <v/>
      </c>
      <c r="CE163" s="888" t="str">
        <f>IF(ISNUMBER(S163),'Cover Page'!$D$35/1000000*S163/'FX rate'!$C$25,"")</f>
        <v/>
      </c>
      <c r="CF163" s="885" t="str">
        <f>IF(ISNUMBER(T163),'Cover Page'!$D$35/1000000*T163/'FX rate'!$C$25,"")</f>
        <v/>
      </c>
      <c r="CG163" s="887" t="str">
        <f>IF(ISNUMBER(U163),'Cover Page'!$D$35/1000000*U163/'FX rate'!$C$25,"")</f>
        <v/>
      </c>
      <c r="CH163" s="886" t="str">
        <f>IF(ISNUMBER(V163),'Cover Page'!$D$35/1000000*V163/'FX rate'!$C$25,"")</f>
        <v/>
      </c>
      <c r="CI163" s="883" t="str">
        <f>IF(ISNUMBER(W163),'Cover Page'!$D$35/1000000*W163/'FX rate'!$C$25,"")</f>
        <v/>
      </c>
      <c r="CJ163" s="590"/>
      <c r="CK163" s="590"/>
      <c r="CL163" s="590"/>
      <c r="CM163" s="590"/>
      <c r="CN163" s="590"/>
      <c r="CO163" s="590"/>
      <c r="CP163" s="590"/>
      <c r="CQ163" s="590"/>
      <c r="CR163" s="590"/>
      <c r="CS163" s="590"/>
    </row>
    <row r="164" spans="1:97" s="2" customFormat="1" ht="14.25" x14ac:dyDescent="0.2">
      <c r="A164" s="6"/>
      <c r="B164" s="76">
        <v>2008</v>
      </c>
      <c r="C164" s="173"/>
      <c r="D164" s="116"/>
      <c r="E164" s="115"/>
      <c r="F164" s="169"/>
      <c r="G164" s="116"/>
      <c r="H164" s="115"/>
      <c r="I164" s="169"/>
      <c r="J164" s="116"/>
      <c r="K164" s="115"/>
      <c r="L164" s="169"/>
      <c r="M164" s="116"/>
      <c r="N164" s="115"/>
      <c r="O164" s="169"/>
      <c r="P164" s="116"/>
      <c r="Q164" s="115"/>
      <c r="R164" s="169"/>
      <c r="S164" s="116"/>
      <c r="T164" s="116"/>
      <c r="U164" s="315" t="str">
        <f t="shared" si="18"/>
        <v/>
      </c>
      <c r="V164" s="317" t="str">
        <f t="shared" si="19"/>
        <v/>
      </c>
      <c r="W164" s="302" t="str">
        <f t="shared" si="20"/>
        <v/>
      </c>
      <c r="AH164" s="583">
        <v>2008</v>
      </c>
      <c r="AI164" s="667" t="str">
        <f>IF(ISNUMBER(C164),'Cover Page'!$D$35/1000000*'4 classification'!C164/'FX rate'!$C13,"")</f>
        <v/>
      </c>
      <c r="AJ164" s="896" t="str">
        <f>IF(ISNUMBER(D164),'Cover Page'!$D$35/1000000*'4 classification'!D164/'FX rate'!$C13,"")</f>
        <v/>
      </c>
      <c r="AK164" s="668" t="str">
        <f>IF(ISNUMBER(E164),'Cover Page'!$D$35/1000000*'4 classification'!E164/'FX rate'!$C13,"")</f>
        <v/>
      </c>
      <c r="AL164" s="897" t="str">
        <f>IF(ISNUMBER(F164),'Cover Page'!$D$35/1000000*'4 classification'!F164/'FX rate'!$C13,"")</f>
        <v/>
      </c>
      <c r="AM164" s="896" t="str">
        <f>IF(ISNUMBER(G164),'Cover Page'!$D$35/1000000*'4 classification'!G164/'FX rate'!$C13,"")</f>
        <v/>
      </c>
      <c r="AN164" s="668" t="str">
        <f>IF(ISNUMBER(H164),'Cover Page'!$D$35/1000000*'4 classification'!H164/'FX rate'!$C13,"")</f>
        <v/>
      </c>
      <c r="AO164" s="897" t="str">
        <f>IF(ISNUMBER(I164),'Cover Page'!$D$35/1000000*'4 classification'!I164/'FX rate'!$C13,"")</f>
        <v/>
      </c>
      <c r="AP164" s="896" t="str">
        <f>IF(ISNUMBER(J164),'Cover Page'!$D$35/1000000*'4 classification'!J164/'FX rate'!$C13,"")</f>
        <v/>
      </c>
      <c r="AQ164" s="668" t="str">
        <f>IF(ISNUMBER(K164),'Cover Page'!$D$35/1000000*'4 classification'!K164/'FX rate'!$C13,"")</f>
        <v/>
      </c>
      <c r="AR164" s="897" t="str">
        <f>IF(ISNUMBER(L164),'Cover Page'!$D$35/1000000*'4 classification'!L164/'FX rate'!$C13,"")</f>
        <v/>
      </c>
      <c r="AS164" s="896" t="str">
        <f>IF(ISNUMBER(M164),'Cover Page'!$D$35/1000000*'4 classification'!M164/'FX rate'!$C13,"")</f>
        <v/>
      </c>
      <c r="AT164" s="668" t="str">
        <f>IF(ISNUMBER(N164),'Cover Page'!$D$35/1000000*'4 classification'!N164/'FX rate'!$C13,"")</f>
        <v/>
      </c>
      <c r="AU164" s="897" t="str">
        <f>IF(ISNUMBER(O164),'Cover Page'!$D$35/1000000*'4 classification'!O164/'FX rate'!$C13,"")</f>
        <v/>
      </c>
      <c r="AV164" s="896" t="str">
        <f>IF(ISNUMBER(P164),'Cover Page'!$D$35/1000000*'4 classification'!P164/'FX rate'!$C13,"")</f>
        <v/>
      </c>
      <c r="AW164" s="668" t="str">
        <f>IF(ISNUMBER(Q164),'Cover Page'!$D$35/1000000*'4 classification'!Q164/'FX rate'!$C13,"")</f>
        <v/>
      </c>
      <c r="AX164" s="897" t="str">
        <f>IF(ISNUMBER(R164),'Cover Page'!$D$35/1000000*'4 classification'!R164/'FX rate'!$C13,"")</f>
        <v/>
      </c>
      <c r="AY164" s="896" t="str">
        <f>IF(ISNUMBER(S164),'Cover Page'!$D$35/1000000*'4 classification'!S164/'FX rate'!$C13,"")</f>
        <v/>
      </c>
      <c r="AZ164" s="896" t="str">
        <f>IF(ISNUMBER(T164),'Cover Page'!$D$35/1000000*'4 classification'!T164/'FX rate'!$C13,"")</f>
        <v/>
      </c>
      <c r="BA164" s="667" t="str">
        <f>IF(ISNUMBER(U164),'Cover Page'!$D$35/1000000*'4 classification'!U164/'FX rate'!$C13,"")</f>
        <v/>
      </c>
      <c r="BB164" s="894" t="str">
        <f>IF(ISNUMBER(V164),'Cover Page'!$D$35/1000000*'4 classification'!V164/'FX rate'!$C13,"")</f>
        <v/>
      </c>
      <c r="BC164" s="666" t="str">
        <f>IF(ISNUMBER(W164),'Cover Page'!$D$35/1000000*'4 classification'!W164/'FX rate'!$C13,"")</f>
        <v/>
      </c>
      <c r="BD164" s="517"/>
      <c r="BE164" s="517"/>
      <c r="BF164" s="517"/>
      <c r="BG164" s="517"/>
      <c r="BH164" s="517"/>
      <c r="BI164" s="517"/>
      <c r="BN164" s="655">
        <v>2008</v>
      </c>
      <c r="BO164" s="698" t="str">
        <f>IF(ISNUMBER(C164),'Cover Page'!$D$35/1000000*C164/'FX rate'!$C$25,"")</f>
        <v/>
      </c>
      <c r="BP164" s="888" t="str">
        <f>IF(ISNUMBER(D164),'Cover Page'!$D$35/1000000*D164/'FX rate'!$C$25,"")</f>
        <v/>
      </c>
      <c r="BQ164" s="699" t="str">
        <f>IF(ISNUMBER(E164),'Cover Page'!$D$35/1000000*E164/'FX rate'!$C$25,"")</f>
        <v/>
      </c>
      <c r="BR164" s="889" t="str">
        <f>IF(ISNUMBER(F164),'Cover Page'!$D$35/1000000*F164/'FX rate'!$C$25,"")</f>
        <v/>
      </c>
      <c r="BS164" s="888" t="str">
        <f>IF(ISNUMBER(G164),'Cover Page'!$D$35/1000000*G164/'FX rate'!$C$25,"")</f>
        <v/>
      </c>
      <c r="BT164" s="699" t="str">
        <f>IF(ISNUMBER(H164),'Cover Page'!$D$35/1000000*H164/'FX rate'!$C$25,"")</f>
        <v/>
      </c>
      <c r="BU164" s="889" t="str">
        <f>IF(ISNUMBER(I164),'Cover Page'!$D$35/1000000*I164/'FX rate'!$C$25,"")</f>
        <v/>
      </c>
      <c r="BV164" s="888" t="str">
        <f>IF(ISNUMBER(J164),'Cover Page'!$D$35/1000000*J164/'FX rate'!$C$25,"")</f>
        <v/>
      </c>
      <c r="BW164" s="699" t="str">
        <f>IF(ISNUMBER(K164),'Cover Page'!$D$35/1000000*K164/'FX rate'!$C$25,"")</f>
        <v/>
      </c>
      <c r="BX164" s="889" t="str">
        <f>IF(ISNUMBER(L164),'Cover Page'!$D$35/1000000*L164/'FX rate'!$C$25,"")</f>
        <v/>
      </c>
      <c r="BY164" s="888" t="str">
        <f>IF(ISNUMBER(M164),'Cover Page'!$D$35/1000000*M164/'FX rate'!$C$25,"")</f>
        <v/>
      </c>
      <c r="BZ164" s="699" t="str">
        <f>IF(ISNUMBER(N164),'Cover Page'!$D$35/1000000*N164/'FX rate'!$C$25,"")</f>
        <v/>
      </c>
      <c r="CA164" s="889" t="str">
        <f>IF(ISNUMBER(O164),'Cover Page'!$D$35/1000000*O164/'FX rate'!$C$25,"")</f>
        <v/>
      </c>
      <c r="CB164" s="888" t="str">
        <f>IF(ISNUMBER(P164),'Cover Page'!$D$35/1000000*P164/'FX rate'!$C$25,"")</f>
        <v/>
      </c>
      <c r="CC164" s="699" t="str">
        <f>IF(ISNUMBER(Q164),'Cover Page'!$D$35/1000000*Q164/'FX rate'!$C$25,"")</f>
        <v/>
      </c>
      <c r="CD164" s="889" t="str">
        <f>IF(ISNUMBER(R164),'Cover Page'!$D$35/1000000*R164/'FX rate'!$C$25,"")</f>
        <v/>
      </c>
      <c r="CE164" s="888" t="str">
        <f>IF(ISNUMBER(S164),'Cover Page'!$D$35/1000000*S164/'FX rate'!$C$25,"")</f>
        <v/>
      </c>
      <c r="CF164" s="885" t="str">
        <f>IF(ISNUMBER(T164),'Cover Page'!$D$35/1000000*T164/'FX rate'!$C$25,"")</f>
        <v/>
      </c>
      <c r="CG164" s="887" t="str">
        <f>IF(ISNUMBER(U164),'Cover Page'!$D$35/1000000*U164/'FX rate'!$C$25,"")</f>
        <v/>
      </c>
      <c r="CH164" s="886" t="str">
        <f>IF(ISNUMBER(V164),'Cover Page'!$D$35/1000000*V164/'FX rate'!$C$25,"")</f>
        <v/>
      </c>
      <c r="CI164" s="883" t="str">
        <f>IF(ISNUMBER(W164),'Cover Page'!$D$35/1000000*W164/'FX rate'!$C$25,"")</f>
        <v/>
      </c>
      <c r="CJ164" s="590"/>
      <c r="CK164" s="590"/>
      <c r="CL164" s="590"/>
      <c r="CM164" s="590"/>
      <c r="CN164" s="590"/>
      <c r="CO164" s="590"/>
      <c r="CP164" s="590"/>
      <c r="CQ164" s="590"/>
      <c r="CR164" s="590"/>
      <c r="CS164" s="590"/>
    </row>
    <row r="165" spans="1:97" s="2" customFormat="1" ht="14.25" x14ac:dyDescent="0.2">
      <c r="A165" s="6"/>
      <c r="B165" s="76">
        <v>2009</v>
      </c>
      <c r="C165" s="173"/>
      <c r="D165" s="116"/>
      <c r="E165" s="1656"/>
      <c r="F165" s="169"/>
      <c r="G165" s="1654"/>
      <c r="H165" s="115"/>
      <c r="I165" s="169"/>
      <c r="J165" s="116"/>
      <c r="K165" s="115"/>
      <c r="L165" s="169"/>
      <c r="M165" s="116"/>
      <c r="N165" s="115"/>
      <c r="O165" s="169"/>
      <c r="P165" s="116"/>
      <c r="Q165" s="115"/>
      <c r="R165" s="169"/>
      <c r="S165" s="116"/>
      <c r="T165" s="116"/>
      <c r="U165" s="315" t="str">
        <f t="shared" si="18"/>
        <v/>
      </c>
      <c r="V165" s="317" t="str">
        <f t="shared" si="19"/>
        <v/>
      </c>
      <c r="W165" s="302" t="str">
        <f t="shared" si="20"/>
        <v/>
      </c>
      <c r="AH165" s="583">
        <v>2009</v>
      </c>
      <c r="AI165" s="667" t="str">
        <f>IF(ISNUMBER(C165),'Cover Page'!$D$35/1000000*'4 classification'!C165/'FX rate'!$C14,"")</f>
        <v/>
      </c>
      <c r="AJ165" s="896" t="str">
        <f>IF(ISNUMBER(D165),'Cover Page'!$D$35/1000000*'4 classification'!D165/'FX rate'!$C14,"")</f>
        <v/>
      </c>
      <c r="AK165" s="668" t="str">
        <f>IF(ISNUMBER(E165),'Cover Page'!$D$35/1000000*'4 classification'!E165/'FX rate'!$C14,"")</f>
        <v/>
      </c>
      <c r="AL165" s="897" t="str">
        <f>IF(ISNUMBER(F165),'Cover Page'!$D$35/1000000*'4 classification'!F165/'FX rate'!$C14,"")</f>
        <v/>
      </c>
      <c r="AM165" s="896" t="str">
        <f>IF(ISNUMBER(G165),'Cover Page'!$D$35/1000000*'4 classification'!G165/'FX rate'!$C14,"")</f>
        <v/>
      </c>
      <c r="AN165" s="668" t="str">
        <f>IF(ISNUMBER(H165),'Cover Page'!$D$35/1000000*'4 classification'!H165/'FX rate'!$C14,"")</f>
        <v/>
      </c>
      <c r="AO165" s="897" t="str">
        <f>IF(ISNUMBER(I165),'Cover Page'!$D$35/1000000*'4 classification'!I165/'FX rate'!$C14,"")</f>
        <v/>
      </c>
      <c r="AP165" s="896" t="str">
        <f>IF(ISNUMBER(J165),'Cover Page'!$D$35/1000000*'4 classification'!J165/'FX rate'!$C14,"")</f>
        <v/>
      </c>
      <c r="AQ165" s="668" t="str">
        <f>IF(ISNUMBER(K165),'Cover Page'!$D$35/1000000*'4 classification'!K165/'FX rate'!$C14,"")</f>
        <v/>
      </c>
      <c r="AR165" s="897" t="str">
        <f>IF(ISNUMBER(L165),'Cover Page'!$D$35/1000000*'4 classification'!L165/'FX rate'!$C14,"")</f>
        <v/>
      </c>
      <c r="AS165" s="896" t="str">
        <f>IF(ISNUMBER(M165),'Cover Page'!$D$35/1000000*'4 classification'!M165/'FX rate'!$C14,"")</f>
        <v/>
      </c>
      <c r="AT165" s="668" t="str">
        <f>IF(ISNUMBER(N165),'Cover Page'!$D$35/1000000*'4 classification'!N165/'FX rate'!$C14,"")</f>
        <v/>
      </c>
      <c r="AU165" s="897" t="str">
        <f>IF(ISNUMBER(O165),'Cover Page'!$D$35/1000000*'4 classification'!O165/'FX rate'!$C14,"")</f>
        <v/>
      </c>
      <c r="AV165" s="896" t="str">
        <f>IF(ISNUMBER(P165),'Cover Page'!$D$35/1000000*'4 classification'!P165/'FX rate'!$C14,"")</f>
        <v/>
      </c>
      <c r="AW165" s="668" t="str">
        <f>IF(ISNUMBER(Q165),'Cover Page'!$D$35/1000000*'4 classification'!Q165/'FX rate'!$C14,"")</f>
        <v/>
      </c>
      <c r="AX165" s="897" t="str">
        <f>IF(ISNUMBER(R165),'Cover Page'!$D$35/1000000*'4 classification'!R165/'FX rate'!$C14,"")</f>
        <v/>
      </c>
      <c r="AY165" s="896" t="str">
        <f>IF(ISNUMBER(S165),'Cover Page'!$D$35/1000000*'4 classification'!S165/'FX rate'!$C14,"")</f>
        <v/>
      </c>
      <c r="AZ165" s="896" t="str">
        <f>IF(ISNUMBER(T165),'Cover Page'!$D$35/1000000*'4 classification'!T165/'FX rate'!$C14,"")</f>
        <v/>
      </c>
      <c r="BA165" s="667" t="str">
        <f>IF(ISNUMBER(U165),'Cover Page'!$D$35/1000000*'4 classification'!U165/'FX rate'!$C14,"")</f>
        <v/>
      </c>
      <c r="BB165" s="894" t="str">
        <f>IF(ISNUMBER(V165),'Cover Page'!$D$35/1000000*'4 classification'!V165/'FX rate'!$C14,"")</f>
        <v/>
      </c>
      <c r="BC165" s="666" t="str">
        <f>IF(ISNUMBER(W165),'Cover Page'!$D$35/1000000*'4 classification'!W165/'FX rate'!$C14,"")</f>
        <v/>
      </c>
      <c r="BD165" s="517"/>
      <c r="BE165" s="517"/>
      <c r="BF165" s="517"/>
      <c r="BG165" s="517"/>
      <c r="BH165" s="517"/>
      <c r="BI165" s="517"/>
      <c r="BN165" s="655">
        <v>2009</v>
      </c>
      <c r="BO165" s="698" t="str">
        <f>IF(ISNUMBER(C165),'Cover Page'!$D$35/1000000*C165/'FX rate'!$C$25,"")</f>
        <v/>
      </c>
      <c r="BP165" s="888" t="str">
        <f>IF(ISNUMBER(D165),'Cover Page'!$D$35/1000000*D165/'FX rate'!$C$25,"")</f>
        <v/>
      </c>
      <c r="BQ165" s="699" t="str">
        <f>IF(ISNUMBER(E165),'Cover Page'!$D$35/1000000*E165/'FX rate'!$C$25,"")</f>
        <v/>
      </c>
      <c r="BR165" s="889" t="str">
        <f>IF(ISNUMBER(F165),'Cover Page'!$D$35/1000000*F165/'FX rate'!$C$25,"")</f>
        <v/>
      </c>
      <c r="BS165" s="888" t="str">
        <f>IF(ISNUMBER(G165),'Cover Page'!$D$35/1000000*G165/'FX rate'!$C$25,"")</f>
        <v/>
      </c>
      <c r="BT165" s="699" t="str">
        <f>IF(ISNUMBER(H165),'Cover Page'!$D$35/1000000*H165/'FX rate'!$C$25,"")</f>
        <v/>
      </c>
      <c r="BU165" s="889" t="str">
        <f>IF(ISNUMBER(I165),'Cover Page'!$D$35/1000000*I165/'FX rate'!$C$25,"")</f>
        <v/>
      </c>
      <c r="BV165" s="888" t="str">
        <f>IF(ISNUMBER(J165),'Cover Page'!$D$35/1000000*J165/'FX rate'!$C$25,"")</f>
        <v/>
      </c>
      <c r="BW165" s="699" t="str">
        <f>IF(ISNUMBER(K165),'Cover Page'!$D$35/1000000*K165/'FX rate'!$C$25,"")</f>
        <v/>
      </c>
      <c r="BX165" s="889" t="str">
        <f>IF(ISNUMBER(L165),'Cover Page'!$D$35/1000000*L165/'FX rate'!$C$25,"")</f>
        <v/>
      </c>
      <c r="BY165" s="888" t="str">
        <f>IF(ISNUMBER(M165),'Cover Page'!$D$35/1000000*M165/'FX rate'!$C$25,"")</f>
        <v/>
      </c>
      <c r="BZ165" s="699" t="str">
        <f>IF(ISNUMBER(N165),'Cover Page'!$D$35/1000000*N165/'FX rate'!$C$25,"")</f>
        <v/>
      </c>
      <c r="CA165" s="889" t="str">
        <f>IF(ISNUMBER(O165),'Cover Page'!$D$35/1000000*O165/'FX rate'!$C$25,"")</f>
        <v/>
      </c>
      <c r="CB165" s="888" t="str">
        <f>IF(ISNUMBER(P165),'Cover Page'!$D$35/1000000*P165/'FX rate'!$C$25,"")</f>
        <v/>
      </c>
      <c r="CC165" s="699" t="str">
        <f>IF(ISNUMBER(Q165),'Cover Page'!$D$35/1000000*Q165/'FX rate'!$C$25,"")</f>
        <v/>
      </c>
      <c r="CD165" s="889" t="str">
        <f>IF(ISNUMBER(R165),'Cover Page'!$D$35/1000000*R165/'FX rate'!$C$25,"")</f>
        <v/>
      </c>
      <c r="CE165" s="888" t="str">
        <f>IF(ISNUMBER(S165),'Cover Page'!$D$35/1000000*S165/'FX rate'!$C$25,"")</f>
        <v/>
      </c>
      <c r="CF165" s="885" t="str">
        <f>IF(ISNUMBER(T165),'Cover Page'!$D$35/1000000*T165/'FX rate'!$C$25,"")</f>
        <v/>
      </c>
      <c r="CG165" s="887" t="str">
        <f>IF(ISNUMBER(U165),'Cover Page'!$D$35/1000000*U165/'FX rate'!$C$25,"")</f>
        <v/>
      </c>
      <c r="CH165" s="886" t="str">
        <f>IF(ISNUMBER(V165),'Cover Page'!$D$35/1000000*V165/'FX rate'!$C$25,"")</f>
        <v/>
      </c>
      <c r="CI165" s="883" t="str">
        <f>IF(ISNUMBER(W165),'Cover Page'!$D$35/1000000*W165/'FX rate'!$C$25,"")</f>
        <v/>
      </c>
      <c r="CJ165" s="590"/>
      <c r="CK165" s="590"/>
      <c r="CL165" s="590"/>
      <c r="CM165" s="590"/>
      <c r="CN165" s="590"/>
      <c r="CO165" s="590"/>
      <c r="CP165" s="590"/>
      <c r="CQ165" s="590"/>
      <c r="CR165" s="590"/>
      <c r="CS165" s="590"/>
    </row>
    <row r="166" spans="1:97" s="2" customFormat="1" ht="14.25" x14ac:dyDescent="0.2">
      <c r="A166" s="6"/>
      <c r="B166" s="76">
        <v>2010</v>
      </c>
      <c r="C166" s="173"/>
      <c r="D166" s="116"/>
      <c r="E166" s="1656"/>
      <c r="F166" s="169"/>
      <c r="G166" s="1654"/>
      <c r="H166" s="115"/>
      <c r="I166" s="169"/>
      <c r="J166" s="116"/>
      <c r="K166" s="115"/>
      <c r="L166" s="169"/>
      <c r="M166" s="116"/>
      <c r="N166" s="115"/>
      <c r="O166" s="169"/>
      <c r="P166" s="116"/>
      <c r="Q166" s="115"/>
      <c r="R166" s="169"/>
      <c r="S166" s="116"/>
      <c r="T166" s="116"/>
      <c r="U166" s="315" t="str">
        <f t="shared" si="18"/>
        <v/>
      </c>
      <c r="V166" s="317" t="str">
        <f t="shared" si="19"/>
        <v/>
      </c>
      <c r="W166" s="302" t="str">
        <f t="shared" si="20"/>
        <v/>
      </c>
      <c r="AH166" s="583">
        <v>2010</v>
      </c>
      <c r="AI166" s="667" t="str">
        <f>IF(ISNUMBER(C166),'Cover Page'!$D$35/1000000*'4 classification'!C166/'FX rate'!$C15,"")</f>
        <v/>
      </c>
      <c r="AJ166" s="896" t="str">
        <f>IF(ISNUMBER(D166),'Cover Page'!$D$35/1000000*'4 classification'!D166/'FX rate'!$C15,"")</f>
        <v/>
      </c>
      <c r="AK166" s="668" t="str">
        <f>IF(ISNUMBER(E166),'Cover Page'!$D$35/1000000*'4 classification'!E166/'FX rate'!$C15,"")</f>
        <v/>
      </c>
      <c r="AL166" s="897" t="str">
        <f>IF(ISNUMBER(F166),'Cover Page'!$D$35/1000000*'4 classification'!F166/'FX rate'!$C15,"")</f>
        <v/>
      </c>
      <c r="AM166" s="896" t="str">
        <f>IF(ISNUMBER(G166),'Cover Page'!$D$35/1000000*'4 classification'!G166/'FX rate'!$C15,"")</f>
        <v/>
      </c>
      <c r="AN166" s="668" t="str">
        <f>IF(ISNUMBER(H166),'Cover Page'!$D$35/1000000*'4 classification'!H166/'FX rate'!$C15,"")</f>
        <v/>
      </c>
      <c r="AO166" s="897" t="str">
        <f>IF(ISNUMBER(I166),'Cover Page'!$D$35/1000000*'4 classification'!I166/'FX rate'!$C15,"")</f>
        <v/>
      </c>
      <c r="AP166" s="896" t="str">
        <f>IF(ISNUMBER(J166),'Cover Page'!$D$35/1000000*'4 classification'!J166/'FX rate'!$C15,"")</f>
        <v/>
      </c>
      <c r="AQ166" s="668" t="str">
        <f>IF(ISNUMBER(K166),'Cover Page'!$D$35/1000000*'4 classification'!K166/'FX rate'!$C15,"")</f>
        <v/>
      </c>
      <c r="AR166" s="897" t="str">
        <f>IF(ISNUMBER(L166),'Cover Page'!$D$35/1000000*'4 classification'!L166/'FX rate'!$C15,"")</f>
        <v/>
      </c>
      <c r="AS166" s="896" t="str">
        <f>IF(ISNUMBER(M166),'Cover Page'!$D$35/1000000*'4 classification'!M166/'FX rate'!$C15,"")</f>
        <v/>
      </c>
      <c r="AT166" s="668" t="str">
        <f>IF(ISNUMBER(N166),'Cover Page'!$D$35/1000000*'4 classification'!N166/'FX rate'!$C15,"")</f>
        <v/>
      </c>
      <c r="AU166" s="897" t="str">
        <f>IF(ISNUMBER(O166),'Cover Page'!$D$35/1000000*'4 classification'!O166/'FX rate'!$C15,"")</f>
        <v/>
      </c>
      <c r="AV166" s="896" t="str">
        <f>IF(ISNUMBER(P166),'Cover Page'!$D$35/1000000*'4 classification'!P166/'FX rate'!$C15,"")</f>
        <v/>
      </c>
      <c r="AW166" s="668" t="str">
        <f>IF(ISNUMBER(Q166),'Cover Page'!$D$35/1000000*'4 classification'!Q166/'FX rate'!$C15,"")</f>
        <v/>
      </c>
      <c r="AX166" s="897" t="str">
        <f>IF(ISNUMBER(R166),'Cover Page'!$D$35/1000000*'4 classification'!R166/'FX rate'!$C15,"")</f>
        <v/>
      </c>
      <c r="AY166" s="896" t="str">
        <f>IF(ISNUMBER(S166),'Cover Page'!$D$35/1000000*'4 classification'!S166/'FX rate'!$C15,"")</f>
        <v/>
      </c>
      <c r="AZ166" s="896" t="str">
        <f>IF(ISNUMBER(T166),'Cover Page'!$D$35/1000000*'4 classification'!T166/'FX rate'!$C15,"")</f>
        <v/>
      </c>
      <c r="BA166" s="667" t="str">
        <f>IF(ISNUMBER(U166),'Cover Page'!$D$35/1000000*'4 classification'!U166/'FX rate'!$C15,"")</f>
        <v/>
      </c>
      <c r="BB166" s="894" t="str">
        <f>IF(ISNUMBER(V166),'Cover Page'!$D$35/1000000*'4 classification'!V166/'FX rate'!$C15,"")</f>
        <v/>
      </c>
      <c r="BC166" s="666" t="str">
        <f>IF(ISNUMBER(W166),'Cover Page'!$D$35/1000000*'4 classification'!W166/'FX rate'!$C15,"")</f>
        <v/>
      </c>
      <c r="BD166" s="517"/>
      <c r="BE166" s="517"/>
      <c r="BF166" s="517"/>
      <c r="BG166" s="517"/>
      <c r="BH166" s="517"/>
      <c r="BI166" s="517"/>
      <c r="BN166" s="655">
        <v>2010</v>
      </c>
      <c r="BO166" s="698" t="str">
        <f>IF(ISNUMBER(C166),'Cover Page'!$D$35/1000000*C166/'FX rate'!$C$25,"")</f>
        <v/>
      </c>
      <c r="BP166" s="888" t="str">
        <f>IF(ISNUMBER(D166),'Cover Page'!$D$35/1000000*D166/'FX rate'!$C$25,"")</f>
        <v/>
      </c>
      <c r="BQ166" s="699" t="str">
        <f>IF(ISNUMBER(E166),'Cover Page'!$D$35/1000000*E166/'FX rate'!$C$25,"")</f>
        <v/>
      </c>
      <c r="BR166" s="889" t="str">
        <f>IF(ISNUMBER(F166),'Cover Page'!$D$35/1000000*F166/'FX rate'!$C$25,"")</f>
        <v/>
      </c>
      <c r="BS166" s="888" t="str">
        <f>IF(ISNUMBER(G166),'Cover Page'!$D$35/1000000*G166/'FX rate'!$C$25,"")</f>
        <v/>
      </c>
      <c r="BT166" s="699" t="str">
        <f>IF(ISNUMBER(H166),'Cover Page'!$D$35/1000000*H166/'FX rate'!$C$25,"")</f>
        <v/>
      </c>
      <c r="BU166" s="889" t="str">
        <f>IF(ISNUMBER(I166),'Cover Page'!$D$35/1000000*I166/'FX rate'!$C$25,"")</f>
        <v/>
      </c>
      <c r="BV166" s="888" t="str">
        <f>IF(ISNUMBER(J166),'Cover Page'!$D$35/1000000*J166/'FX rate'!$C$25,"")</f>
        <v/>
      </c>
      <c r="BW166" s="699" t="str">
        <f>IF(ISNUMBER(K166),'Cover Page'!$D$35/1000000*K166/'FX rate'!$C$25,"")</f>
        <v/>
      </c>
      <c r="BX166" s="889" t="str">
        <f>IF(ISNUMBER(L166),'Cover Page'!$D$35/1000000*L166/'FX rate'!$C$25,"")</f>
        <v/>
      </c>
      <c r="BY166" s="888" t="str">
        <f>IF(ISNUMBER(M166),'Cover Page'!$D$35/1000000*M166/'FX rate'!$C$25,"")</f>
        <v/>
      </c>
      <c r="BZ166" s="699" t="str">
        <f>IF(ISNUMBER(N166),'Cover Page'!$D$35/1000000*N166/'FX rate'!$C$25,"")</f>
        <v/>
      </c>
      <c r="CA166" s="889" t="str">
        <f>IF(ISNUMBER(O166),'Cover Page'!$D$35/1000000*O166/'FX rate'!$C$25,"")</f>
        <v/>
      </c>
      <c r="CB166" s="888" t="str">
        <f>IF(ISNUMBER(P166),'Cover Page'!$D$35/1000000*P166/'FX rate'!$C$25,"")</f>
        <v/>
      </c>
      <c r="CC166" s="699" t="str">
        <f>IF(ISNUMBER(Q166),'Cover Page'!$D$35/1000000*Q166/'FX rate'!$C$25,"")</f>
        <v/>
      </c>
      <c r="CD166" s="889" t="str">
        <f>IF(ISNUMBER(R166),'Cover Page'!$D$35/1000000*R166/'FX rate'!$C$25,"")</f>
        <v/>
      </c>
      <c r="CE166" s="888" t="str">
        <f>IF(ISNUMBER(S166),'Cover Page'!$D$35/1000000*S166/'FX rate'!$C$25,"")</f>
        <v/>
      </c>
      <c r="CF166" s="885" t="str">
        <f>IF(ISNUMBER(T166),'Cover Page'!$D$35/1000000*T166/'FX rate'!$C$25,"")</f>
        <v/>
      </c>
      <c r="CG166" s="887" t="str">
        <f>IF(ISNUMBER(U166),'Cover Page'!$D$35/1000000*U166/'FX rate'!$C$25,"")</f>
        <v/>
      </c>
      <c r="CH166" s="886" t="str">
        <f>IF(ISNUMBER(V166),'Cover Page'!$D$35/1000000*V166/'FX rate'!$C$25,"")</f>
        <v/>
      </c>
      <c r="CI166" s="883" t="str">
        <f>IF(ISNUMBER(W166),'Cover Page'!$D$35/1000000*W166/'FX rate'!$C$25,"")</f>
        <v/>
      </c>
      <c r="CJ166" s="590"/>
      <c r="CK166" s="590"/>
      <c r="CL166" s="590"/>
      <c r="CM166" s="590"/>
      <c r="CN166" s="590"/>
      <c r="CO166" s="590"/>
      <c r="CP166" s="590"/>
      <c r="CQ166" s="590"/>
      <c r="CR166" s="590"/>
      <c r="CS166" s="590"/>
    </row>
    <row r="167" spans="1:97" s="2" customFormat="1" ht="14.25" x14ac:dyDescent="0.2">
      <c r="A167" s="6"/>
      <c r="B167" s="76">
        <v>2011</v>
      </c>
      <c r="C167" s="173"/>
      <c r="D167" s="116"/>
      <c r="E167" s="1656"/>
      <c r="F167" s="169"/>
      <c r="G167" s="1654"/>
      <c r="H167" s="115"/>
      <c r="I167" s="169"/>
      <c r="J167" s="116"/>
      <c r="K167" s="115"/>
      <c r="L167" s="169"/>
      <c r="M167" s="116"/>
      <c r="N167" s="115"/>
      <c r="O167" s="169"/>
      <c r="P167" s="116"/>
      <c r="Q167" s="115"/>
      <c r="R167" s="169"/>
      <c r="S167" s="116"/>
      <c r="T167" s="116"/>
      <c r="U167" s="315" t="str">
        <f t="shared" si="18"/>
        <v/>
      </c>
      <c r="V167" s="317" t="str">
        <f t="shared" si="19"/>
        <v/>
      </c>
      <c r="W167" s="302" t="str">
        <f t="shared" si="20"/>
        <v/>
      </c>
      <c r="AH167" s="583">
        <v>2011</v>
      </c>
      <c r="AI167" s="667" t="str">
        <f>IF(ISNUMBER(C167),'Cover Page'!$D$35/1000000*'4 classification'!C167/'FX rate'!$C16,"")</f>
        <v/>
      </c>
      <c r="AJ167" s="896" t="str">
        <f>IF(ISNUMBER(D167),'Cover Page'!$D$35/1000000*'4 classification'!D167/'FX rate'!$C16,"")</f>
        <v/>
      </c>
      <c r="AK167" s="668" t="str">
        <f>IF(ISNUMBER(E167),'Cover Page'!$D$35/1000000*'4 classification'!E167/'FX rate'!$C16,"")</f>
        <v/>
      </c>
      <c r="AL167" s="897" t="str">
        <f>IF(ISNUMBER(F167),'Cover Page'!$D$35/1000000*'4 classification'!F167/'FX rate'!$C16,"")</f>
        <v/>
      </c>
      <c r="AM167" s="896" t="str">
        <f>IF(ISNUMBER(G167),'Cover Page'!$D$35/1000000*'4 classification'!G167/'FX rate'!$C16,"")</f>
        <v/>
      </c>
      <c r="AN167" s="668" t="str">
        <f>IF(ISNUMBER(H167),'Cover Page'!$D$35/1000000*'4 classification'!H167/'FX rate'!$C16,"")</f>
        <v/>
      </c>
      <c r="AO167" s="897" t="str">
        <f>IF(ISNUMBER(I167),'Cover Page'!$D$35/1000000*'4 classification'!I167/'FX rate'!$C16,"")</f>
        <v/>
      </c>
      <c r="AP167" s="896" t="str">
        <f>IF(ISNUMBER(J167),'Cover Page'!$D$35/1000000*'4 classification'!J167/'FX rate'!$C16,"")</f>
        <v/>
      </c>
      <c r="AQ167" s="668" t="str">
        <f>IF(ISNUMBER(K167),'Cover Page'!$D$35/1000000*'4 classification'!K167/'FX rate'!$C16,"")</f>
        <v/>
      </c>
      <c r="AR167" s="897" t="str">
        <f>IF(ISNUMBER(L167),'Cover Page'!$D$35/1000000*'4 classification'!L167/'FX rate'!$C16,"")</f>
        <v/>
      </c>
      <c r="AS167" s="896" t="str">
        <f>IF(ISNUMBER(M167),'Cover Page'!$D$35/1000000*'4 classification'!M167/'FX rate'!$C16,"")</f>
        <v/>
      </c>
      <c r="AT167" s="668" t="str">
        <f>IF(ISNUMBER(N167),'Cover Page'!$D$35/1000000*'4 classification'!N167/'FX rate'!$C16,"")</f>
        <v/>
      </c>
      <c r="AU167" s="897" t="str">
        <f>IF(ISNUMBER(O167),'Cover Page'!$D$35/1000000*'4 classification'!O167/'FX rate'!$C16,"")</f>
        <v/>
      </c>
      <c r="AV167" s="896" t="str">
        <f>IF(ISNUMBER(P167),'Cover Page'!$D$35/1000000*'4 classification'!P167/'FX rate'!$C16,"")</f>
        <v/>
      </c>
      <c r="AW167" s="668" t="str">
        <f>IF(ISNUMBER(Q167),'Cover Page'!$D$35/1000000*'4 classification'!Q167/'FX rate'!$C16,"")</f>
        <v/>
      </c>
      <c r="AX167" s="897" t="str">
        <f>IF(ISNUMBER(R167),'Cover Page'!$D$35/1000000*'4 classification'!R167/'FX rate'!$C16,"")</f>
        <v/>
      </c>
      <c r="AY167" s="896" t="str">
        <f>IF(ISNUMBER(S167),'Cover Page'!$D$35/1000000*'4 classification'!S167/'FX rate'!$C16,"")</f>
        <v/>
      </c>
      <c r="AZ167" s="896" t="str">
        <f>IF(ISNUMBER(T167),'Cover Page'!$D$35/1000000*'4 classification'!T167/'FX rate'!$C16,"")</f>
        <v/>
      </c>
      <c r="BA167" s="667" t="str">
        <f>IF(ISNUMBER(U167),'Cover Page'!$D$35/1000000*'4 classification'!U167/'FX rate'!$C16,"")</f>
        <v/>
      </c>
      <c r="BB167" s="894" t="str">
        <f>IF(ISNUMBER(V167),'Cover Page'!$D$35/1000000*'4 classification'!V167/'FX rate'!$C16,"")</f>
        <v/>
      </c>
      <c r="BC167" s="666" t="str">
        <f>IF(ISNUMBER(W167),'Cover Page'!$D$35/1000000*'4 classification'!W167/'FX rate'!$C16,"")</f>
        <v/>
      </c>
      <c r="BD167" s="517"/>
      <c r="BE167" s="517"/>
      <c r="BF167" s="517"/>
      <c r="BG167" s="517"/>
      <c r="BH167" s="517"/>
      <c r="BI167" s="517"/>
      <c r="BN167" s="655">
        <v>2011</v>
      </c>
      <c r="BO167" s="698" t="str">
        <f>IF(ISNUMBER(C167),'Cover Page'!$D$35/1000000*C167/'FX rate'!$C$25,"")</f>
        <v/>
      </c>
      <c r="BP167" s="888" t="str">
        <f>IF(ISNUMBER(D167),'Cover Page'!$D$35/1000000*D167/'FX rate'!$C$25,"")</f>
        <v/>
      </c>
      <c r="BQ167" s="699" t="str">
        <f>IF(ISNUMBER(E167),'Cover Page'!$D$35/1000000*E167/'FX rate'!$C$25,"")</f>
        <v/>
      </c>
      <c r="BR167" s="889" t="str">
        <f>IF(ISNUMBER(F167),'Cover Page'!$D$35/1000000*F167/'FX rate'!$C$25,"")</f>
        <v/>
      </c>
      <c r="BS167" s="888" t="str">
        <f>IF(ISNUMBER(G167),'Cover Page'!$D$35/1000000*G167/'FX rate'!$C$25,"")</f>
        <v/>
      </c>
      <c r="BT167" s="699" t="str">
        <f>IF(ISNUMBER(H167),'Cover Page'!$D$35/1000000*H167/'FX rate'!$C$25,"")</f>
        <v/>
      </c>
      <c r="BU167" s="889" t="str">
        <f>IF(ISNUMBER(I167),'Cover Page'!$D$35/1000000*I167/'FX rate'!$C$25,"")</f>
        <v/>
      </c>
      <c r="BV167" s="888" t="str">
        <f>IF(ISNUMBER(J167),'Cover Page'!$D$35/1000000*J167/'FX rate'!$C$25,"")</f>
        <v/>
      </c>
      <c r="BW167" s="699" t="str">
        <f>IF(ISNUMBER(K167),'Cover Page'!$D$35/1000000*K167/'FX rate'!$C$25,"")</f>
        <v/>
      </c>
      <c r="BX167" s="889" t="str">
        <f>IF(ISNUMBER(L167),'Cover Page'!$D$35/1000000*L167/'FX rate'!$C$25,"")</f>
        <v/>
      </c>
      <c r="BY167" s="888" t="str">
        <f>IF(ISNUMBER(M167),'Cover Page'!$D$35/1000000*M167/'FX rate'!$C$25,"")</f>
        <v/>
      </c>
      <c r="BZ167" s="699" t="str">
        <f>IF(ISNUMBER(N167),'Cover Page'!$D$35/1000000*N167/'FX rate'!$C$25,"")</f>
        <v/>
      </c>
      <c r="CA167" s="889" t="str">
        <f>IF(ISNUMBER(O167),'Cover Page'!$D$35/1000000*O167/'FX rate'!$C$25,"")</f>
        <v/>
      </c>
      <c r="CB167" s="888" t="str">
        <f>IF(ISNUMBER(P167),'Cover Page'!$D$35/1000000*P167/'FX rate'!$C$25,"")</f>
        <v/>
      </c>
      <c r="CC167" s="699" t="str">
        <f>IF(ISNUMBER(Q167),'Cover Page'!$D$35/1000000*Q167/'FX rate'!$C$25,"")</f>
        <v/>
      </c>
      <c r="CD167" s="889" t="str">
        <f>IF(ISNUMBER(R167),'Cover Page'!$D$35/1000000*R167/'FX rate'!$C$25,"")</f>
        <v/>
      </c>
      <c r="CE167" s="888" t="str">
        <f>IF(ISNUMBER(S167),'Cover Page'!$D$35/1000000*S167/'FX rate'!$C$25,"")</f>
        <v/>
      </c>
      <c r="CF167" s="885" t="str">
        <f>IF(ISNUMBER(T167),'Cover Page'!$D$35/1000000*T167/'FX rate'!$C$25,"")</f>
        <v/>
      </c>
      <c r="CG167" s="887" t="str">
        <f>IF(ISNUMBER(U167),'Cover Page'!$D$35/1000000*U167/'FX rate'!$C$25,"")</f>
        <v/>
      </c>
      <c r="CH167" s="886" t="str">
        <f>IF(ISNUMBER(V167),'Cover Page'!$D$35/1000000*V167/'FX rate'!$C$25,"")</f>
        <v/>
      </c>
      <c r="CI167" s="883" t="str">
        <f>IF(ISNUMBER(W167),'Cover Page'!$D$35/1000000*W167/'FX rate'!$C$25,"")</f>
        <v/>
      </c>
      <c r="CJ167" s="590"/>
      <c r="CK167" s="590"/>
      <c r="CL167" s="590"/>
      <c r="CM167" s="590"/>
      <c r="CN167" s="590"/>
      <c r="CO167" s="590"/>
      <c r="CP167" s="590"/>
      <c r="CQ167" s="590"/>
      <c r="CR167" s="590"/>
      <c r="CS167" s="590"/>
    </row>
    <row r="168" spans="1:97" s="2" customFormat="1" ht="14.25" x14ac:dyDescent="0.2">
      <c r="A168" s="6"/>
      <c r="B168" s="76">
        <v>2012</v>
      </c>
      <c r="C168" s="173"/>
      <c r="D168" s="116"/>
      <c r="E168" s="1656"/>
      <c r="F168" s="169"/>
      <c r="G168" s="1654"/>
      <c r="H168" s="115"/>
      <c r="I168" s="169"/>
      <c r="J168" s="116"/>
      <c r="K168" s="115"/>
      <c r="L168" s="169"/>
      <c r="M168" s="116"/>
      <c r="N168" s="115"/>
      <c r="O168" s="169"/>
      <c r="P168" s="116"/>
      <c r="Q168" s="115"/>
      <c r="R168" s="169"/>
      <c r="S168" s="116"/>
      <c r="T168" s="116"/>
      <c r="U168" s="315" t="str">
        <f t="shared" si="18"/>
        <v/>
      </c>
      <c r="V168" s="317" t="str">
        <f t="shared" si="19"/>
        <v/>
      </c>
      <c r="W168" s="302" t="str">
        <f t="shared" si="20"/>
        <v/>
      </c>
      <c r="AH168" s="583">
        <v>2012</v>
      </c>
      <c r="AI168" s="667" t="str">
        <f>IF(ISNUMBER(C168),'Cover Page'!$D$35/1000000*'4 classification'!C168/'FX rate'!$C17,"")</f>
        <v/>
      </c>
      <c r="AJ168" s="896" t="str">
        <f>IF(ISNUMBER(D168),'Cover Page'!$D$35/1000000*'4 classification'!D168/'FX rate'!$C17,"")</f>
        <v/>
      </c>
      <c r="AK168" s="668" t="str">
        <f>IF(ISNUMBER(E168),'Cover Page'!$D$35/1000000*'4 classification'!E168/'FX rate'!$C17,"")</f>
        <v/>
      </c>
      <c r="AL168" s="897" t="str">
        <f>IF(ISNUMBER(F168),'Cover Page'!$D$35/1000000*'4 classification'!F168/'FX rate'!$C17,"")</f>
        <v/>
      </c>
      <c r="AM168" s="896" t="str">
        <f>IF(ISNUMBER(G168),'Cover Page'!$D$35/1000000*'4 classification'!G168/'FX rate'!$C17,"")</f>
        <v/>
      </c>
      <c r="AN168" s="668" t="str">
        <f>IF(ISNUMBER(H168),'Cover Page'!$D$35/1000000*'4 classification'!H168/'FX rate'!$C17,"")</f>
        <v/>
      </c>
      <c r="AO168" s="897" t="str">
        <f>IF(ISNUMBER(I168),'Cover Page'!$D$35/1000000*'4 classification'!I168/'FX rate'!$C17,"")</f>
        <v/>
      </c>
      <c r="AP168" s="896" t="str">
        <f>IF(ISNUMBER(J168),'Cover Page'!$D$35/1000000*'4 classification'!J168/'FX rate'!$C17,"")</f>
        <v/>
      </c>
      <c r="AQ168" s="668" t="str">
        <f>IF(ISNUMBER(K168),'Cover Page'!$D$35/1000000*'4 classification'!K168/'FX rate'!$C17,"")</f>
        <v/>
      </c>
      <c r="AR168" s="897" t="str">
        <f>IF(ISNUMBER(L168),'Cover Page'!$D$35/1000000*'4 classification'!L168/'FX rate'!$C17,"")</f>
        <v/>
      </c>
      <c r="AS168" s="896" t="str">
        <f>IF(ISNUMBER(M168),'Cover Page'!$D$35/1000000*'4 classification'!M168/'FX rate'!$C17,"")</f>
        <v/>
      </c>
      <c r="AT168" s="668" t="str">
        <f>IF(ISNUMBER(N168),'Cover Page'!$D$35/1000000*'4 classification'!N168/'FX rate'!$C17,"")</f>
        <v/>
      </c>
      <c r="AU168" s="897" t="str">
        <f>IF(ISNUMBER(O168),'Cover Page'!$D$35/1000000*'4 classification'!O168/'FX rate'!$C17,"")</f>
        <v/>
      </c>
      <c r="AV168" s="896" t="str">
        <f>IF(ISNUMBER(P168),'Cover Page'!$D$35/1000000*'4 classification'!P168/'FX rate'!$C17,"")</f>
        <v/>
      </c>
      <c r="AW168" s="668" t="str">
        <f>IF(ISNUMBER(Q168),'Cover Page'!$D$35/1000000*'4 classification'!Q168/'FX rate'!$C17,"")</f>
        <v/>
      </c>
      <c r="AX168" s="897" t="str">
        <f>IF(ISNUMBER(R168),'Cover Page'!$D$35/1000000*'4 classification'!R168/'FX rate'!$C17,"")</f>
        <v/>
      </c>
      <c r="AY168" s="896" t="str">
        <f>IF(ISNUMBER(S168),'Cover Page'!$D$35/1000000*'4 classification'!S168/'FX rate'!$C17,"")</f>
        <v/>
      </c>
      <c r="AZ168" s="896" t="str">
        <f>IF(ISNUMBER(T168),'Cover Page'!$D$35/1000000*'4 classification'!T168/'FX rate'!$C17,"")</f>
        <v/>
      </c>
      <c r="BA168" s="667" t="str">
        <f>IF(ISNUMBER(U168),'Cover Page'!$D$35/1000000*'4 classification'!U168/'FX rate'!$C17,"")</f>
        <v/>
      </c>
      <c r="BB168" s="894" t="str">
        <f>IF(ISNUMBER(V168),'Cover Page'!$D$35/1000000*'4 classification'!V168/'FX rate'!$C17,"")</f>
        <v/>
      </c>
      <c r="BC168" s="666" t="str">
        <f>IF(ISNUMBER(W168),'Cover Page'!$D$35/1000000*'4 classification'!W168/'FX rate'!$C17,"")</f>
        <v/>
      </c>
      <c r="BD168" s="517"/>
      <c r="BE168" s="517"/>
      <c r="BF168" s="517"/>
      <c r="BG168" s="517"/>
      <c r="BH168" s="517"/>
      <c r="BI168" s="517"/>
      <c r="BN168" s="655">
        <v>2012</v>
      </c>
      <c r="BO168" s="698" t="str">
        <f>IF(ISNUMBER(C168),'Cover Page'!$D$35/1000000*C168/'FX rate'!$C$25,"")</f>
        <v/>
      </c>
      <c r="BP168" s="888" t="str">
        <f>IF(ISNUMBER(D168),'Cover Page'!$D$35/1000000*D168/'FX rate'!$C$25,"")</f>
        <v/>
      </c>
      <c r="BQ168" s="699" t="str">
        <f>IF(ISNUMBER(E168),'Cover Page'!$D$35/1000000*E168/'FX rate'!$C$25,"")</f>
        <v/>
      </c>
      <c r="BR168" s="889" t="str">
        <f>IF(ISNUMBER(F168),'Cover Page'!$D$35/1000000*F168/'FX rate'!$C$25,"")</f>
        <v/>
      </c>
      <c r="BS168" s="888" t="str">
        <f>IF(ISNUMBER(G168),'Cover Page'!$D$35/1000000*G168/'FX rate'!$C$25,"")</f>
        <v/>
      </c>
      <c r="BT168" s="699" t="str">
        <f>IF(ISNUMBER(H168),'Cover Page'!$D$35/1000000*H168/'FX rate'!$C$25,"")</f>
        <v/>
      </c>
      <c r="BU168" s="889" t="str">
        <f>IF(ISNUMBER(I168),'Cover Page'!$D$35/1000000*I168/'FX rate'!$C$25,"")</f>
        <v/>
      </c>
      <c r="BV168" s="888" t="str">
        <f>IF(ISNUMBER(J168),'Cover Page'!$D$35/1000000*J168/'FX rate'!$C$25,"")</f>
        <v/>
      </c>
      <c r="BW168" s="699" t="str">
        <f>IF(ISNUMBER(K168),'Cover Page'!$D$35/1000000*K168/'FX rate'!$C$25,"")</f>
        <v/>
      </c>
      <c r="BX168" s="889" t="str">
        <f>IF(ISNUMBER(L168),'Cover Page'!$D$35/1000000*L168/'FX rate'!$C$25,"")</f>
        <v/>
      </c>
      <c r="BY168" s="888" t="str">
        <f>IF(ISNUMBER(M168),'Cover Page'!$D$35/1000000*M168/'FX rate'!$C$25,"")</f>
        <v/>
      </c>
      <c r="BZ168" s="699" t="str">
        <f>IF(ISNUMBER(N168),'Cover Page'!$D$35/1000000*N168/'FX rate'!$C$25,"")</f>
        <v/>
      </c>
      <c r="CA168" s="889" t="str">
        <f>IF(ISNUMBER(O168),'Cover Page'!$D$35/1000000*O168/'FX rate'!$C$25,"")</f>
        <v/>
      </c>
      <c r="CB168" s="888" t="str">
        <f>IF(ISNUMBER(P168),'Cover Page'!$D$35/1000000*P168/'FX rate'!$C$25,"")</f>
        <v/>
      </c>
      <c r="CC168" s="699" t="str">
        <f>IF(ISNUMBER(Q168),'Cover Page'!$D$35/1000000*Q168/'FX rate'!$C$25,"")</f>
        <v/>
      </c>
      <c r="CD168" s="889" t="str">
        <f>IF(ISNUMBER(R168),'Cover Page'!$D$35/1000000*R168/'FX rate'!$C$25,"")</f>
        <v/>
      </c>
      <c r="CE168" s="888" t="str">
        <f>IF(ISNUMBER(S168),'Cover Page'!$D$35/1000000*S168/'FX rate'!$C$25,"")</f>
        <v/>
      </c>
      <c r="CF168" s="885" t="str">
        <f>IF(ISNUMBER(T168),'Cover Page'!$D$35/1000000*T168/'FX rate'!$C$25,"")</f>
        <v/>
      </c>
      <c r="CG168" s="887" t="str">
        <f>IF(ISNUMBER(U168),'Cover Page'!$D$35/1000000*U168/'FX rate'!$C$25,"")</f>
        <v/>
      </c>
      <c r="CH168" s="886" t="str">
        <f>IF(ISNUMBER(V168),'Cover Page'!$D$35/1000000*V168/'FX rate'!$C$25,"")</f>
        <v/>
      </c>
      <c r="CI168" s="883" t="str">
        <f>IF(ISNUMBER(W168),'Cover Page'!$D$35/1000000*W168/'FX rate'!$C$25,"")</f>
        <v/>
      </c>
      <c r="CJ168" s="590"/>
      <c r="CK168" s="590"/>
      <c r="CL168" s="590"/>
      <c r="CM168" s="590"/>
      <c r="CN168" s="590"/>
      <c r="CO168" s="590"/>
      <c r="CP168" s="590"/>
      <c r="CQ168" s="590"/>
      <c r="CR168" s="590"/>
      <c r="CS168" s="590"/>
    </row>
    <row r="169" spans="1:97" s="2" customFormat="1" ht="14.25" x14ac:dyDescent="0.2">
      <c r="A169" s="6"/>
      <c r="B169" s="76">
        <v>2013</v>
      </c>
      <c r="C169" s="173"/>
      <c r="D169" s="116"/>
      <c r="E169" s="1656"/>
      <c r="F169" s="169"/>
      <c r="G169" s="1654"/>
      <c r="H169" s="115"/>
      <c r="I169" s="169"/>
      <c r="J169" s="116"/>
      <c r="K169" s="115"/>
      <c r="L169" s="169"/>
      <c r="M169" s="116"/>
      <c r="N169" s="115"/>
      <c r="O169" s="169"/>
      <c r="P169" s="116"/>
      <c r="Q169" s="115"/>
      <c r="R169" s="169"/>
      <c r="S169" s="116"/>
      <c r="T169" s="116"/>
      <c r="U169" s="315" t="str">
        <f t="shared" si="18"/>
        <v/>
      </c>
      <c r="V169" s="317" t="str">
        <f t="shared" si="19"/>
        <v/>
      </c>
      <c r="W169" s="302" t="str">
        <f t="shared" si="20"/>
        <v/>
      </c>
      <c r="AH169" s="583">
        <v>2013</v>
      </c>
      <c r="AI169" s="667" t="str">
        <f>IF(ISNUMBER(C169),'Cover Page'!$D$35/1000000*'4 classification'!C169/'FX rate'!$C18,"")</f>
        <v/>
      </c>
      <c r="AJ169" s="896" t="str">
        <f>IF(ISNUMBER(D169),'Cover Page'!$D$35/1000000*'4 classification'!D169/'FX rate'!$C18,"")</f>
        <v/>
      </c>
      <c r="AK169" s="668" t="str">
        <f>IF(ISNUMBER(E169),'Cover Page'!$D$35/1000000*'4 classification'!E169/'FX rate'!$C18,"")</f>
        <v/>
      </c>
      <c r="AL169" s="897" t="str">
        <f>IF(ISNUMBER(F169),'Cover Page'!$D$35/1000000*'4 classification'!F169/'FX rate'!$C18,"")</f>
        <v/>
      </c>
      <c r="AM169" s="896" t="str">
        <f>IF(ISNUMBER(G169),'Cover Page'!$D$35/1000000*'4 classification'!G169/'FX rate'!$C18,"")</f>
        <v/>
      </c>
      <c r="AN169" s="668" t="str">
        <f>IF(ISNUMBER(H169),'Cover Page'!$D$35/1000000*'4 classification'!H169/'FX rate'!$C18,"")</f>
        <v/>
      </c>
      <c r="AO169" s="897" t="str">
        <f>IF(ISNUMBER(I169),'Cover Page'!$D$35/1000000*'4 classification'!I169/'FX rate'!$C18,"")</f>
        <v/>
      </c>
      <c r="AP169" s="896" t="str">
        <f>IF(ISNUMBER(J169),'Cover Page'!$D$35/1000000*'4 classification'!J169/'FX rate'!$C18,"")</f>
        <v/>
      </c>
      <c r="AQ169" s="668" t="str">
        <f>IF(ISNUMBER(K169),'Cover Page'!$D$35/1000000*'4 classification'!K169/'FX rate'!$C18,"")</f>
        <v/>
      </c>
      <c r="AR169" s="897" t="str">
        <f>IF(ISNUMBER(L169),'Cover Page'!$D$35/1000000*'4 classification'!L169/'FX rate'!$C18,"")</f>
        <v/>
      </c>
      <c r="AS169" s="896" t="str">
        <f>IF(ISNUMBER(M169),'Cover Page'!$D$35/1000000*'4 classification'!M169/'FX rate'!$C18,"")</f>
        <v/>
      </c>
      <c r="AT169" s="668" t="str">
        <f>IF(ISNUMBER(N169),'Cover Page'!$D$35/1000000*'4 classification'!N169/'FX rate'!$C18,"")</f>
        <v/>
      </c>
      <c r="AU169" s="897" t="str">
        <f>IF(ISNUMBER(O169),'Cover Page'!$D$35/1000000*'4 classification'!O169/'FX rate'!$C18,"")</f>
        <v/>
      </c>
      <c r="AV169" s="896" t="str">
        <f>IF(ISNUMBER(P169),'Cover Page'!$D$35/1000000*'4 classification'!P169/'FX rate'!$C18,"")</f>
        <v/>
      </c>
      <c r="AW169" s="668" t="str">
        <f>IF(ISNUMBER(Q169),'Cover Page'!$D$35/1000000*'4 classification'!Q169/'FX rate'!$C18,"")</f>
        <v/>
      </c>
      <c r="AX169" s="897" t="str">
        <f>IF(ISNUMBER(R169),'Cover Page'!$D$35/1000000*'4 classification'!R169/'FX rate'!$C18,"")</f>
        <v/>
      </c>
      <c r="AY169" s="896" t="str">
        <f>IF(ISNUMBER(S169),'Cover Page'!$D$35/1000000*'4 classification'!S169/'FX rate'!$C18,"")</f>
        <v/>
      </c>
      <c r="AZ169" s="896" t="str">
        <f>IF(ISNUMBER(T169),'Cover Page'!$D$35/1000000*'4 classification'!T169/'FX rate'!$C18,"")</f>
        <v/>
      </c>
      <c r="BA169" s="667" t="str">
        <f>IF(ISNUMBER(U169),'Cover Page'!$D$35/1000000*'4 classification'!U169/'FX rate'!$C18,"")</f>
        <v/>
      </c>
      <c r="BB169" s="894" t="str">
        <f>IF(ISNUMBER(V169),'Cover Page'!$D$35/1000000*'4 classification'!V169/'FX rate'!$C18,"")</f>
        <v/>
      </c>
      <c r="BC169" s="666" t="str">
        <f>IF(ISNUMBER(W169),'Cover Page'!$D$35/1000000*'4 classification'!W169/'FX rate'!$C18,"")</f>
        <v/>
      </c>
      <c r="BD169" s="517"/>
      <c r="BE169" s="517"/>
      <c r="BF169" s="517"/>
      <c r="BG169" s="517"/>
      <c r="BH169" s="517"/>
      <c r="BI169" s="517"/>
      <c r="BN169" s="655">
        <v>2013</v>
      </c>
      <c r="BO169" s="698" t="str">
        <f>IF(ISNUMBER(C169),'Cover Page'!$D$35/1000000*C169/'FX rate'!$C$25,"")</f>
        <v/>
      </c>
      <c r="BP169" s="888" t="str">
        <f>IF(ISNUMBER(D169),'Cover Page'!$D$35/1000000*D169/'FX rate'!$C$25,"")</f>
        <v/>
      </c>
      <c r="BQ169" s="699" t="str">
        <f>IF(ISNUMBER(E169),'Cover Page'!$D$35/1000000*E169/'FX rate'!$C$25,"")</f>
        <v/>
      </c>
      <c r="BR169" s="889" t="str">
        <f>IF(ISNUMBER(F169),'Cover Page'!$D$35/1000000*F169/'FX rate'!$C$25,"")</f>
        <v/>
      </c>
      <c r="BS169" s="888" t="str">
        <f>IF(ISNUMBER(G169),'Cover Page'!$D$35/1000000*G169/'FX rate'!$C$25,"")</f>
        <v/>
      </c>
      <c r="BT169" s="699" t="str">
        <f>IF(ISNUMBER(H169),'Cover Page'!$D$35/1000000*H169/'FX rate'!$C$25,"")</f>
        <v/>
      </c>
      <c r="BU169" s="889" t="str">
        <f>IF(ISNUMBER(I169),'Cover Page'!$D$35/1000000*I169/'FX rate'!$C$25,"")</f>
        <v/>
      </c>
      <c r="BV169" s="888" t="str">
        <f>IF(ISNUMBER(J169),'Cover Page'!$D$35/1000000*J169/'FX rate'!$C$25,"")</f>
        <v/>
      </c>
      <c r="BW169" s="699" t="str">
        <f>IF(ISNUMBER(K169),'Cover Page'!$D$35/1000000*K169/'FX rate'!$C$25,"")</f>
        <v/>
      </c>
      <c r="BX169" s="889" t="str">
        <f>IF(ISNUMBER(L169),'Cover Page'!$D$35/1000000*L169/'FX rate'!$C$25,"")</f>
        <v/>
      </c>
      <c r="BY169" s="888" t="str">
        <f>IF(ISNUMBER(M169),'Cover Page'!$D$35/1000000*M169/'FX rate'!$C$25,"")</f>
        <v/>
      </c>
      <c r="BZ169" s="699" t="str">
        <f>IF(ISNUMBER(N169),'Cover Page'!$D$35/1000000*N169/'FX rate'!$C$25,"")</f>
        <v/>
      </c>
      <c r="CA169" s="889" t="str">
        <f>IF(ISNUMBER(O169),'Cover Page'!$D$35/1000000*O169/'FX rate'!$C$25,"")</f>
        <v/>
      </c>
      <c r="CB169" s="888" t="str">
        <f>IF(ISNUMBER(P169),'Cover Page'!$D$35/1000000*P169/'FX rate'!$C$25,"")</f>
        <v/>
      </c>
      <c r="CC169" s="699" t="str">
        <f>IF(ISNUMBER(Q169),'Cover Page'!$D$35/1000000*Q169/'FX rate'!$C$25,"")</f>
        <v/>
      </c>
      <c r="CD169" s="889" t="str">
        <f>IF(ISNUMBER(R169),'Cover Page'!$D$35/1000000*R169/'FX rate'!$C$25,"")</f>
        <v/>
      </c>
      <c r="CE169" s="888" t="str">
        <f>IF(ISNUMBER(S169),'Cover Page'!$D$35/1000000*S169/'FX rate'!$C$25,"")</f>
        <v/>
      </c>
      <c r="CF169" s="885" t="str">
        <f>IF(ISNUMBER(T169),'Cover Page'!$D$35/1000000*T169/'FX rate'!$C$25,"")</f>
        <v/>
      </c>
      <c r="CG169" s="887" t="str">
        <f>IF(ISNUMBER(U169),'Cover Page'!$D$35/1000000*U169/'FX rate'!$C$25,"")</f>
        <v/>
      </c>
      <c r="CH169" s="886" t="str">
        <f>IF(ISNUMBER(V169),'Cover Page'!$D$35/1000000*V169/'FX rate'!$C$25,"")</f>
        <v/>
      </c>
      <c r="CI169" s="883" t="str">
        <f>IF(ISNUMBER(W169),'Cover Page'!$D$35/1000000*W169/'FX rate'!$C$25,"")</f>
        <v/>
      </c>
      <c r="CJ169" s="590"/>
      <c r="CK169" s="590"/>
      <c r="CL169" s="590"/>
      <c r="CM169" s="590"/>
      <c r="CN169" s="590"/>
      <c r="CO169" s="590"/>
      <c r="CP169" s="590"/>
      <c r="CQ169" s="590"/>
      <c r="CR169" s="590"/>
      <c r="CS169" s="590"/>
    </row>
    <row r="170" spans="1:97" s="20" customFormat="1" ht="14.25" x14ac:dyDescent="0.2">
      <c r="A170" s="24"/>
      <c r="B170" s="37">
        <v>2014</v>
      </c>
      <c r="C170" s="173"/>
      <c r="D170" s="118"/>
      <c r="E170" s="1656"/>
      <c r="F170" s="170"/>
      <c r="G170" s="1655"/>
      <c r="H170" s="115"/>
      <c r="I170" s="170"/>
      <c r="J170" s="118"/>
      <c r="K170" s="117"/>
      <c r="L170" s="170"/>
      <c r="M170" s="118"/>
      <c r="N170" s="117"/>
      <c r="O170" s="170"/>
      <c r="P170" s="118"/>
      <c r="Q170" s="117"/>
      <c r="R170" s="170"/>
      <c r="S170" s="118"/>
      <c r="T170" s="118"/>
      <c r="U170" s="315" t="str">
        <f t="shared" si="18"/>
        <v/>
      </c>
      <c r="V170" s="317" t="str">
        <f t="shared" si="19"/>
        <v/>
      </c>
      <c r="W170" s="302" t="str">
        <f t="shared" si="20"/>
        <v/>
      </c>
      <c r="AH170" s="586">
        <v>2014</v>
      </c>
      <c r="AI170" s="678" t="str">
        <f>IF(ISNUMBER(C170),'Cover Page'!$D$35/1000000*'4 classification'!C170/'FX rate'!$C19,"")</f>
        <v/>
      </c>
      <c r="AJ170" s="898" t="str">
        <f>IF(ISNUMBER(D170),'Cover Page'!$D$35/1000000*'4 classification'!D170/'FX rate'!$C19,"")</f>
        <v/>
      </c>
      <c r="AK170" s="724" t="str">
        <f>IF(ISNUMBER(E170),'Cover Page'!$D$35/1000000*'4 classification'!E170/'FX rate'!$C19,"")</f>
        <v/>
      </c>
      <c r="AL170" s="899" t="str">
        <f>IF(ISNUMBER(F170),'Cover Page'!$D$35/1000000*'4 classification'!F170/'FX rate'!$C19,"")</f>
        <v/>
      </c>
      <c r="AM170" s="898" t="str">
        <f>IF(ISNUMBER(G170),'Cover Page'!$D$35/1000000*'4 classification'!G170/'FX rate'!$C19,"")</f>
        <v/>
      </c>
      <c r="AN170" s="724" t="str">
        <f>IF(ISNUMBER(H170),'Cover Page'!$D$35/1000000*'4 classification'!H170/'FX rate'!$C19,"")</f>
        <v/>
      </c>
      <c r="AO170" s="899" t="str">
        <f>IF(ISNUMBER(I170),'Cover Page'!$D$35/1000000*'4 classification'!I170/'FX rate'!$C19,"")</f>
        <v/>
      </c>
      <c r="AP170" s="898" t="str">
        <f>IF(ISNUMBER(J170),'Cover Page'!$D$35/1000000*'4 classification'!J170/'FX rate'!$C19,"")</f>
        <v/>
      </c>
      <c r="AQ170" s="724" t="str">
        <f>IF(ISNUMBER(K170),'Cover Page'!$D$35/1000000*'4 classification'!K170/'FX rate'!$C19,"")</f>
        <v/>
      </c>
      <c r="AR170" s="899" t="str">
        <f>IF(ISNUMBER(L170),'Cover Page'!$D$35/1000000*'4 classification'!L170/'FX rate'!$C19,"")</f>
        <v/>
      </c>
      <c r="AS170" s="898" t="str">
        <f>IF(ISNUMBER(M170),'Cover Page'!$D$35/1000000*'4 classification'!M170/'FX rate'!$C19,"")</f>
        <v/>
      </c>
      <c r="AT170" s="724" t="str">
        <f>IF(ISNUMBER(N170),'Cover Page'!$D$35/1000000*'4 classification'!N170/'FX rate'!$C19,"")</f>
        <v/>
      </c>
      <c r="AU170" s="899" t="str">
        <f>IF(ISNUMBER(O170),'Cover Page'!$D$35/1000000*'4 classification'!O170/'FX rate'!$C19,"")</f>
        <v/>
      </c>
      <c r="AV170" s="898" t="str">
        <f>IF(ISNUMBER(P170),'Cover Page'!$D$35/1000000*'4 classification'!P170/'FX rate'!$C19,"")</f>
        <v/>
      </c>
      <c r="AW170" s="724" t="str">
        <f>IF(ISNUMBER(Q170),'Cover Page'!$D$35/1000000*'4 classification'!Q170/'FX rate'!$C19,"")</f>
        <v/>
      </c>
      <c r="AX170" s="899" t="str">
        <f>IF(ISNUMBER(R170),'Cover Page'!$D$35/1000000*'4 classification'!R170/'FX rate'!$C19,"")</f>
        <v/>
      </c>
      <c r="AY170" s="898" t="str">
        <f>IF(ISNUMBER(S170),'Cover Page'!$D$35/1000000*'4 classification'!S170/'FX rate'!$C19,"")</f>
        <v/>
      </c>
      <c r="AZ170" s="898" t="str">
        <f>IF(ISNUMBER(T170),'Cover Page'!$D$35/1000000*'4 classification'!T170/'FX rate'!$C19,"")</f>
        <v/>
      </c>
      <c r="BA170" s="667" t="str">
        <f>IF(ISNUMBER(U170),'Cover Page'!$D$35/1000000*'4 classification'!U170/'FX rate'!$C19,"")</f>
        <v/>
      </c>
      <c r="BB170" s="894" t="str">
        <f>IF(ISNUMBER(V170),'Cover Page'!$D$35/1000000*'4 classification'!V170/'FX rate'!$C19,"")</f>
        <v/>
      </c>
      <c r="BC170" s="666" t="str">
        <f>IF(ISNUMBER(W170),'Cover Page'!$D$35/1000000*'4 classification'!W170/'FX rate'!$C19,"")</f>
        <v/>
      </c>
      <c r="BD170" s="517"/>
      <c r="BE170" s="517"/>
      <c r="BF170" s="517"/>
      <c r="BG170" s="517"/>
      <c r="BH170" s="517"/>
      <c r="BI170" s="517"/>
      <c r="BN170" s="658">
        <v>2014</v>
      </c>
      <c r="BO170" s="709" t="str">
        <f>IF(ISNUMBER(C170),'Cover Page'!$D$35/1000000*C170/'FX rate'!$C$25,"")</f>
        <v/>
      </c>
      <c r="BP170" s="890" t="str">
        <f>IF(ISNUMBER(D170),'Cover Page'!$D$35/1000000*D170/'FX rate'!$C$25,"")</f>
        <v/>
      </c>
      <c r="BQ170" s="710" t="str">
        <f>IF(ISNUMBER(E170),'Cover Page'!$D$35/1000000*E170/'FX rate'!$C$25,"")</f>
        <v/>
      </c>
      <c r="BR170" s="891" t="str">
        <f>IF(ISNUMBER(F170),'Cover Page'!$D$35/1000000*F170/'FX rate'!$C$25,"")</f>
        <v/>
      </c>
      <c r="BS170" s="890" t="str">
        <f>IF(ISNUMBER(G170),'Cover Page'!$D$35/1000000*G170/'FX rate'!$C$25,"")</f>
        <v/>
      </c>
      <c r="BT170" s="710" t="str">
        <f>IF(ISNUMBER(H170),'Cover Page'!$D$35/1000000*H170/'FX rate'!$C$25,"")</f>
        <v/>
      </c>
      <c r="BU170" s="891" t="str">
        <f>IF(ISNUMBER(I170),'Cover Page'!$D$35/1000000*I170/'FX rate'!$C$25,"")</f>
        <v/>
      </c>
      <c r="BV170" s="890" t="str">
        <f>IF(ISNUMBER(J170),'Cover Page'!$D$35/1000000*J170/'FX rate'!$C$25,"")</f>
        <v/>
      </c>
      <c r="BW170" s="710" t="str">
        <f>IF(ISNUMBER(K170),'Cover Page'!$D$35/1000000*K170/'FX rate'!$C$25,"")</f>
        <v/>
      </c>
      <c r="BX170" s="891" t="str">
        <f>IF(ISNUMBER(L170),'Cover Page'!$D$35/1000000*L170/'FX rate'!$C$25,"")</f>
        <v/>
      </c>
      <c r="BY170" s="890" t="str">
        <f>IF(ISNUMBER(M170),'Cover Page'!$D$35/1000000*M170/'FX rate'!$C$25,"")</f>
        <v/>
      </c>
      <c r="BZ170" s="710" t="str">
        <f>IF(ISNUMBER(N170),'Cover Page'!$D$35/1000000*N170/'FX rate'!$C$25,"")</f>
        <v/>
      </c>
      <c r="CA170" s="891" t="str">
        <f>IF(ISNUMBER(O170),'Cover Page'!$D$35/1000000*O170/'FX rate'!$C$25,"")</f>
        <v/>
      </c>
      <c r="CB170" s="890" t="str">
        <f>IF(ISNUMBER(P170),'Cover Page'!$D$35/1000000*P170/'FX rate'!$C$25,"")</f>
        <v/>
      </c>
      <c r="CC170" s="710" t="str">
        <f>IF(ISNUMBER(Q170),'Cover Page'!$D$35/1000000*Q170/'FX rate'!$C$25,"")</f>
        <v/>
      </c>
      <c r="CD170" s="891" t="str">
        <f>IF(ISNUMBER(R170),'Cover Page'!$D$35/1000000*R170/'FX rate'!$C$25,"")</f>
        <v/>
      </c>
      <c r="CE170" s="890" t="str">
        <f>IF(ISNUMBER(S170),'Cover Page'!$D$35/1000000*S170/'FX rate'!$C$25,"")</f>
        <v/>
      </c>
      <c r="CF170" s="929" t="str">
        <f>IF(ISNUMBER(T170),'Cover Page'!$D$35/1000000*T170/'FX rate'!$C$25,"")</f>
        <v/>
      </c>
      <c r="CG170" s="887" t="str">
        <f>IF(ISNUMBER(U170),'Cover Page'!$D$35/1000000*U170/'FX rate'!$C$25,"")</f>
        <v/>
      </c>
      <c r="CH170" s="886" t="str">
        <f>IF(ISNUMBER(V170),'Cover Page'!$D$35/1000000*V170/'FX rate'!$C$25,"")</f>
        <v/>
      </c>
      <c r="CI170" s="883" t="str">
        <f>IF(ISNUMBER(W170),'Cover Page'!$D$35/1000000*W170/'FX rate'!$C$25,"")</f>
        <v/>
      </c>
      <c r="CJ170" s="590"/>
      <c r="CK170" s="590"/>
      <c r="CL170" s="590"/>
      <c r="CM170" s="590"/>
      <c r="CN170" s="590"/>
      <c r="CO170" s="590"/>
      <c r="CP170" s="590"/>
      <c r="CQ170" s="590"/>
      <c r="CR170" s="590"/>
      <c r="CS170" s="590"/>
    </row>
    <row r="171" spans="1:97" s="20" customFormat="1" ht="14.25" x14ac:dyDescent="0.2">
      <c r="A171" s="24"/>
      <c r="B171" s="76">
        <v>2015</v>
      </c>
      <c r="C171" s="173"/>
      <c r="D171" s="116"/>
      <c r="E171" s="1656"/>
      <c r="F171" s="169"/>
      <c r="G171" s="1654"/>
      <c r="H171" s="115"/>
      <c r="I171" s="169"/>
      <c r="J171" s="116"/>
      <c r="K171" s="115"/>
      <c r="L171" s="169"/>
      <c r="M171" s="116"/>
      <c r="N171" s="115"/>
      <c r="O171" s="169"/>
      <c r="P171" s="116"/>
      <c r="Q171" s="115"/>
      <c r="R171" s="169"/>
      <c r="S171" s="116"/>
      <c r="T171" s="116"/>
      <c r="U171" s="315" t="str">
        <f t="shared" si="18"/>
        <v/>
      </c>
      <c r="V171" s="317" t="str">
        <f t="shared" si="19"/>
        <v/>
      </c>
      <c r="W171" s="302" t="str">
        <f t="shared" si="20"/>
        <v/>
      </c>
      <c r="AH171" s="583">
        <v>2015</v>
      </c>
      <c r="AI171" s="667" t="str">
        <f>IF(ISNUMBER(C171),'Cover Page'!$D$35/1000000*'4 classification'!C171/'FX rate'!$C20,"")</f>
        <v/>
      </c>
      <c r="AJ171" s="896" t="str">
        <f>IF(ISNUMBER(D171),'Cover Page'!$D$35/1000000*'4 classification'!D171/'FX rate'!$C20,"")</f>
        <v/>
      </c>
      <c r="AK171" s="668" t="str">
        <f>IF(ISNUMBER(E171),'Cover Page'!$D$35/1000000*'4 classification'!E171/'FX rate'!$C20,"")</f>
        <v/>
      </c>
      <c r="AL171" s="897" t="str">
        <f>IF(ISNUMBER(F171),'Cover Page'!$D$35/1000000*'4 classification'!F171/'FX rate'!$C20,"")</f>
        <v/>
      </c>
      <c r="AM171" s="896" t="str">
        <f>IF(ISNUMBER(G171),'Cover Page'!$D$35/1000000*'4 classification'!G171/'FX rate'!$C20,"")</f>
        <v/>
      </c>
      <c r="AN171" s="668" t="str">
        <f>IF(ISNUMBER(H171),'Cover Page'!$D$35/1000000*'4 classification'!H171/'FX rate'!$C20,"")</f>
        <v/>
      </c>
      <c r="AO171" s="897" t="str">
        <f>IF(ISNUMBER(I171),'Cover Page'!$D$35/1000000*'4 classification'!I171/'FX rate'!$C20,"")</f>
        <v/>
      </c>
      <c r="AP171" s="896" t="str">
        <f>IF(ISNUMBER(J171),'Cover Page'!$D$35/1000000*'4 classification'!J171/'FX rate'!$C20,"")</f>
        <v/>
      </c>
      <c r="AQ171" s="668" t="str">
        <f>IF(ISNUMBER(K171),'Cover Page'!$D$35/1000000*'4 classification'!K171/'FX rate'!$C20,"")</f>
        <v/>
      </c>
      <c r="AR171" s="897" t="str">
        <f>IF(ISNUMBER(L171),'Cover Page'!$D$35/1000000*'4 classification'!L171/'FX rate'!$C20,"")</f>
        <v/>
      </c>
      <c r="AS171" s="896" t="str">
        <f>IF(ISNUMBER(M171),'Cover Page'!$D$35/1000000*'4 classification'!M171/'FX rate'!$C20,"")</f>
        <v/>
      </c>
      <c r="AT171" s="668" t="str">
        <f>IF(ISNUMBER(N171),'Cover Page'!$D$35/1000000*'4 classification'!N171/'FX rate'!$C20,"")</f>
        <v/>
      </c>
      <c r="AU171" s="897" t="str">
        <f>IF(ISNUMBER(O171),'Cover Page'!$D$35/1000000*'4 classification'!O171/'FX rate'!$C20,"")</f>
        <v/>
      </c>
      <c r="AV171" s="896" t="str">
        <f>IF(ISNUMBER(P171),'Cover Page'!$D$35/1000000*'4 classification'!P171/'FX rate'!$C20,"")</f>
        <v/>
      </c>
      <c r="AW171" s="668" t="str">
        <f>IF(ISNUMBER(Q171),'Cover Page'!$D$35/1000000*'4 classification'!Q171/'FX rate'!$C20,"")</f>
        <v/>
      </c>
      <c r="AX171" s="897" t="str">
        <f>IF(ISNUMBER(R171),'Cover Page'!$D$35/1000000*'4 classification'!R171/'FX rate'!$C20,"")</f>
        <v/>
      </c>
      <c r="AY171" s="896" t="str">
        <f>IF(ISNUMBER(S171),'Cover Page'!$D$35/1000000*'4 classification'!S171/'FX rate'!$C20,"")</f>
        <v/>
      </c>
      <c r="AZ171" s="896" t="str">
        <f>IF(ISNUMBER(T171),'Cover Page'!$D$35/1000000*'4 classification'!T171/'FX rate'!$C20,"")</f>
        <v/>
      </c>
      <c r="BA171" s="667" t="str">
        <f>IF(ISNUMBER(U171),'Cover Page'!$D$35/1000000*'4 classification'!U171/'FX rate'!$C20,"")</f>
        <v/>
      </c>
      <c r="BB171" s="894" t="str">
        <f>IF(ISNUMBER(V171),'Cover Page'!$D$35/1000000*'4 classification'!V171/'FX rate'!$C20,"")</f>
        <v/>
      </c>
      <c r="BC171" s="666" t="str">
        <f>IF(ISNUMBER(W171),'Cover Page'!$D$35/1000000*'4 classification'!W171/'FX rate'!$C20,"")</f>
        <v/>
      </c>
      <c r="BD171" s="517"/>
      <c r="BE171" s="517"/>
      <c r="BF171" s="517"/>
      <c r="BG171" s="517"/>
      <c r="BH171" s="517"/>
      <c r="BI171" s="517"/>
      <c r="BN171" s="655">
        <v>2015</v>
      </c>
      <c r="BO171" s="698" t="str">
        <f>IF(ISNUMBER(C171),'Cover Page'!$D$35/1000000*C171/'FX rate'!$C$25,"")</f>
        <v/>
      </c>
      <c r="BP171" s="888" t="str">
        <f>IF(ISNUMBER(D171),'Cover Page'!$D$35/1000000*D171/'FX rate'!$C$25,"")</f>
        <v/>
      </c>
      <c r="BQ171" s="699" t="str">
        <f>IF(ISNUMBER(E171),'Cover Page'!$D$35/1000000*E171/'FX rate'!$C$25,"")</f>
        <v/>
      </c>
      <c r="BR171" s="889" t="str">
        <f>IF(ISNUMBER(F171),'Cover Page'!$D$35/1000000*F171/'FX rate'!$C$25,"")</f>
        <v/>
      </c>
      <c r="BS171" s="888" t="str">
        <f>IF(ISNUMBER(G171),'Cover Page'!$D$35/1000000*G171/'FX rate'!$C$25,"")</f>
        <v/>
      </c>
      <c r="BT171" s="699" t="str">
        <f>IF(ISNUMBER(H171),'Cover Page'!$D$35/1000000*H171/'FX rate'!$C$25,"")</f>
        <v/>
      </c>
      <c r="BU171" s="889" t="str">
        <f>IF(ISNUMBER(I171),'Cover Page'!$D$35/1000000*I171/'FX rate'!$C$25,"")</f>
        <v/>
      </c>
      <c r="BV171" s="888" t="str">
        <f>IF(ISNUMBER(J171),'Cover Page'!$D$35/1000000*J171/'FX rate'!$C$25,"")</f>
        <v/>
      </c>
      <c r="BW171" s="699" t="str">
        <f>IF(ISNUMBER(K171),'Cover Page'!$D$35/1000000*K171/'FX rate'!$C$25,"")</f>
        <v/>
      </c>
      <c r="BX171" s="889" t="str">
        <f>IF(ISNUMBER(L171),'Cover Page'!$D$35/1000000*L171/'FX rate'!$C$25,"")</f>
        <v/>
      </c>
      <c r="BY171" s="888" t="str">
        <f>IF(ISNUMBER(M171),'Cover Page'!$D$35/1000000*M171/'FX rate'!$C$25,"")</f>
        <v/>
      </c>
      <c r="BZ171" s="699" t="str">
        <f>IF(ISNUMBER(N171),'Cover Page'!$D$35/1000000*N171/'FX rate'!$C$25,"")</f>
        <v/>
      </c>
      <c r="CA171" s="889" t="str">
        <f>IF(ISNUMBER(O171),'Cover Page'!$D$35/1000000*O171/'FX rate'!$C$25,"")</f>
        <v/>
      </c>
      <c r="CB171" s="888" t="str">
        <f>IF(ISNUMBER(P171),'Cover Page'!$D$35/1000000*P171/'FX rate'!$C$25,"")</f>
        <v/>
      </c>
      <c r="CC171" s="699" t="str">
        <f>IF(ISNUMBER(Q171),'Cover Page'!$D$35/1000000*Q171/'FX rate'!$C$25,"")</f>
        <v/>
      </c>
      <c r="CD171" s="889" t="str">
        <f>IF(ISNUMBER(R171),'Cover Page'!$D$35/1000000*R171/'FX rate'!$C$25,"")</f>
        <v/>
      </c>
      <c r="CE171" s="888" t="str">
        <f>IF(ISNUMBER(S171),'Cover Page'!$D$35/1000000*S171/'FX rate'!$C$25,"")</f>
        <v/>
      </c>
      <c r="CF171" s="885" t="str">
        <f>IF(ISNUMBER(T171),'Cover Page'!$D$35/1000000*T171/'FX rate'!$C$25,"")</f>
        <v/>
      </c>
      <c r="CG171" s="887" t="str">
        <f>IF(ISNUMBER(U171),'Cover Page'!$D$35/1000000*U171/'FX rate'!$C$25,"")</f>
        <v/>
      </c>
      <c r="CH171" s="886" t="str">
        <f>IF(ISNUMBER(V171),'Cover Page'!$D$35/1000000*V171/'FX rate'!$C$25,"")</f>
        <v/>
      </c>
      <c r="CI171" s="883" t="str">
        <f>IF(ISNUMBER(W171),'Cover Page'!$D$35/1000000*W171/'FX rate'!$C$25,"")</f>
        <v/>
      </c>
      <c r="CJ171" s="590"/>
      <c r="CK171" s="590"/>
      <c r="CL171" s="590"/>
      <c r="CM171" s="590"/>
      <c r="CN171" s="590"/>
      <c r="CO171" s="590"/>
      <c r="CP171" s="590"/>
      <c r="CQ171" s="590"/>
      <c r="CR171" s="590"/>
      <c r="CS171" s="590"/>
    </row>
    <row r="172" spans="1:97" s="20" customFormat="1" ht="14.25" x14ac:dyDescent="0.2">
      <c r="A172" s="24"/>
      <c r="B172" s="76">
        <v>2016</v>
      </c>
      <c r="C172" s="173"/>
      <c r="D172" s="116"/>
      <c r="E172" s="1656"/>
      <c r="F172" s="169"/>
      <c r="G172" s="116"/>
      <c r="H172" s="115"/>
      <c r="I172" s="169"/>
      <c r="J172" s="116"/>
      <c r="K172" s="115"/>
      <c r="L172" s="169"/>
      <c r="M172" s="116"/>
      <c r="N172" s="115"/>
      <c r="O172" s="169"/>
      <c r="P172" s="116"/>
      <c r="Q172" s="115"/>
      <c r="R172" s="169"/>
      <c r="S172" s="116"/>
      <c r="T172" s="116"/>
      <c r="U172" s="315" t="str">
        <f t="shared" si="18"/>
        <v/>
      </c>
      <c r="V172" s="317" t="str">
        <f t="shared" si="19"/>
        <v/>
      </c>
      <c r="W172" s="302" t="str">
        <f t="shared" si="20"/>
        <v/>
      </c>
      <c r="AH172" s="586">
        <v>2016</v>
      </c>
      <c r="AI172" s="667" t="str">
        <f>IF(ISNUMBER(C172),'Cover Page'!$D$35/1000000*'4 classification'!C172/'FX rate'!$C21,"")</f>
        <v/>
      </c>
      <c r="AJ172" s="896" t="str">
        <f>IF(ISNUMBER(D172),'Cover Page'!$D$35/1000000*'4 classification'!D172/'FX rate'!$C21,"")</f>
        <v/>
      </c>
      <c r="AK172" s="668" t="str">
        <f>IF(ISNUMBER(E172),'Cover Page'!$D$35/1000000*'4 classification'!E172/'FX rate'!$C21,"")</f>
        <v/>
      </c>
      <c r="AL172" s="897" t="str">
        <f>IF(ISNUMBER(F172),'Cover Page'!$D$35/1000000*'4 classification'!F172/'FX rate'!$C21,"")</f>
        <v/>
      </c>
      <c r="AM172" s="896" t="str">
        <f>IF(ISNUMBER(G172),'Cover Page'!$D$35/1000000*'4 classification'!G172/'FX rate'!$C21,"")</f>
        <v/>
      </c>
      <c r="AN172" s="668" t="str">
        <f>IF(ISNUMBER(H172),'Cover Page'!$D$35/1000000*'4 classification'!H172/'FX rate'!$C21,"")</f>
        <v/>
      </c>
      <c r="AO172" s="897" t="str">
        <f>IF(ISNUMBER(I172),'Cover Page'!$D$35/1000000*'4 classification'!I172/'FX rate'!$C21,"")</f>
        <v/>
      </c>
      <c r="AP172" s="896" t="str">
        <f>IF(ISNUMBER(J172),'Cover Page'!$D$35/1000000*'4 classification'!J172/'FX rate'!$C21,"")</f>
        <v/>
      </c>
      <c r="AQ172" s="668" t="str">
        <f>IF(ISNUMBER(K172),'Cover Page'!$D$35/1000000*'4 classification'!K172/'FX rate'!$C21,"")</f>
        <v/>
      </c>
      <c r="AR172" s="897" t="str">
        <f>IF(ISNUMBER(L172),'Cover Page'!$D$35/1000000*'4 classification'!L172/'FX rate'!$C21,"")</f>
        <v/>
      </c>
      <c r="AS172" s="896" t="str">
        <f>IF(ISNUMBER(M172),'Cover Page'!$D$35/1000000*'4 classification'!M172/'FX rate'!$C21,"")</f>
        <v/>
      </c>
      <c r="AT172" s="668" t="str">
        <f>IF(ISNUMBER(N172),'Cover Page'!$D$35/1000000*'4 classification'!N172/'FX rate'!$C21,"")</f>
        <v/>
      </c>
      <c r="AU172" s="897" t="str">
        <f>IF(ISNUMBER(O172),'Cover Page'!$D$35/1000000*'4 classification'!O172/'FX rate'!$C21,"")</f>
        <v/>
      </c>
      <c r="AV172" s="896" t="str">
        <f>IF(ISNUMBER(P172),'Cover Page'!$D$35/1000000*'4 classification'!P172/'FX rate'!$C21,"")</f>
        <v/>
      </c>
      <c r="AW172" s="668" t="str">
        <f>IF(ISNUMBER(Q172),'Cover Page'!$D$35/1000000*'4 classification'!Q172/'FX rate'!$C21,"")</f>
        <v/>
      </c>
      <c r="AX172" s="897" t="str">
        <f>IF(ISNUMBER(R172),'Cover Page'!$D$35/1000000*'4 classification'!R172/'FX rate'!$C21,"")</f>
        <v/>
      </c>
      <c r="AY172" s="896" t="str">
        <f>IF(ISNUMBER(S172),'Cover Page'!$D$35/1000000*'4 classification'!S172/'FX rate'!$C21,"")</f>
        <v/>
      </c>
      <c r="AZ172" s="896" t="str">
        <f>IF(ISNUMBER(T172),'Cover Page'!$D$35/1000000*'4 classification'!T172/'FX rate'!$C21,"")</f>
        <v/>
      </c>
      <c r="BA172" s="667" t="str">
        <f>IF(ISNUMBER(U172),'Cover Page'!$D$35/1000000*'4 classification'!U172/'FX rate'!$C21,"")</f>
        <v/>
      </c>
      <c r="BB172" s="894" t="str">
        <f>IF(ISNUMBER(V172),'Cover Page'!$D$35/1000000*'4 classification'!V172/'FX rate'!$C21,"")</f>
        <v/>
      </c>
      <c r="BC172" s="666" t="str">
        <f>IF(ISNUMBER(W172),'Cover Page'!$D$35/1000000*'4 classification'!W172/'FX rate'!$C21,"")</f>
        <v/>
      </c>
      <c r="BD172" s="517"/>
      <c r="BE172" s="517"/>
      <c r="BF172" s="517"/>
      <c r="BG172" s="517"/>
      <c r="BH172" s="517"/>
      <c r="BI172" s="517"/>
      <c r="BN172" s="658">
        <v>2016</v>
      </c>
      <c r="BO172" s="698" t="str">
        <f>IF(ISNUMBER(C172),'Cover Page'!$D$35/1000000*C172/'FX rate'!$C$25,"")</f>
        <v/>
      </c>
      <c r="BP172" s="888" t="str">
        <f>IF(ISNUMBER(D172),'Cover Page'!$D$35/1000000*D172/'FX rate'!$C$25,"")</f>
        <v/>
      </c>
      <c r="BQ172" s="699" t="str">
        <f>IF(ISNUMBER(E172),'Cover Page'!$D$35/1000000*E172/'FX rate'!$C$25,"")</f>
        <v/>
      </c>
      <c r="BR172" s="889" t="str">
        <f>IF(ISNUMBER(F172),'Cover Page'!$D$35/1000000*F172/'FX rate'!$C$25,"")</f>
        <v/>
      </c>
      <c r="BS172" s="888" t="str">
        <f>IF(ISNUMBER(G172),'Cover Page'!$D$35/1000000*G172/'FX rate'!$C$25,"")</f>
        <v/>
      </c>
      <c r="BT172" s="699" t="str">
        <f>IF(ISNUMBER(H172),'Cover Page'!$D$35/1000000*H172/'FX rate'!$C$25,"")</f>
        <v/>
      </c>
      <c r="BU172" s="889" t="str">
        <f>IF(ISNUMBER(I172),'Cover Page'!$D$35/1000000*I172/'FX rate'!$C$25,"")</f>
        <v/>
      </c>
      <c r="BV172" s="888" t="str">
        <f>IF(ISNUMBER(J172),'Cover Page'!$D$35/1000000*J172/'FX rate'!$C$25,"")</f>
        <v/>
      </c>
      <c r="BW172" s="699" t="str">
        <f>IF(ISNUMBER(K172),'Cover Page'!$D$35/1000000*K172/'FX rate'!$C$25,"")</f>
        <v/>
      </c>
      <c r="BX172" s="889" t="str">
        <f>IF(ISNUMBER(L172),'Cover Page'!$D$35/1000000*L172/'FX rate'!$C$25,"")</f>
        <v/>
      </c>
      <c r="BY172" s="888" t="str">
        <f>IF(ISNUMBER(M172),'Cover Page'!$D$35/1000000*M172/'FX rate'!$C$25,"")</f>
        <v/>
      </c>
      <c r="BZ172" s="699" t="str">
        <f>IF(ISNUMBER(N172),'Cover Page'!$D$35/1000000*N172/'FX rate'!$C$25,"")</f>
        <v/>
      </c>
      <c r="CA172" s="889" t="str">
        <f>IF(ISNUMBER(O172),'Cover Page'!$D$35/1000000*O172/'FX rate'!$C$25,"")</f>
        <v/>
      </c>
      <c r="CB172" s="888" t="str">
        <f>IF(ISNUMBER(P172),'Cover Page'!$D$35/1000000*P172/'FX rate'!$C$25,"")</f>
        <v/>
      </c>
      <c r="CC172" s="699" t="str">
        <f>IF(ISNUMBER(Q172),'Cover Page'!$D$35/1000000*Q172/'FX rate'!$C$25,"")</f>
        <v/>
      </c>
      <c r="CD172" s="889" t="str">
        <f>IF(ISNUMBER(R172),'Cover Page'!$D$35/1000000*R172/'FX rate'!$C$25,"")</f>
        <v/>
      </c>
      <c r="CE172" s="888" t="str">
        <f>IF(ISNUMBER(S172),'Cover Page'!$D$35/1000000*S172/'FX rate'!$C$25,"")</f>
        <v/>
      </c>
      <c r="CF172" s="885" t="str">
        <f>IF(ISNUMBER(T172),'Cover Page'!$D$35/1000000*T172/'FX rate'!$C$25,"")</f>
        <v/>
      </c>
      <c r="CG172" s="887" t="str">
        <f>IF(ISNUMBER(U172),'Cover Page'!$D$35/1000000*U172/'FX rate'!$C$25,"")</f>
        <v/>
      </c>
      <c r="CH172" s="886" t="str">
        <f>IF(ISNUMBER(V172),'Cover Page'!$D$35/1000000*V172/'FX rate'!$C$25,"")</f>
        <v/>
      </c>
      <c r="CI172" s="883" t="str">
        <f>IF(ISNUMBER(W172),'Cover Page'!$D$35/1000000*W172/'FX rate'!$C$25,"")</f>
        <v/>
      </c>
      <c r="CJ172" s="590"/>
      <c r="CK172" s="590"/>
      <c r="CL172" s="590"/>
      <c r="CM172" s="590"/>
      <c r="CN172" s="590"/>
      <c r="CO172" s="590"/>
      <c r="CP172" s="590"/>
      <c r="CQ172" s="590"/>
      <c r="CR172" s="590"/>
      <c r="CS172" s="590"/>
    </row>
    <row r="173" spans="1:97" s="20" customFormat="1" ht="14.25" x14ac:dyDescent="0.2">
      <c r="A173" s="24"/>
      <c r="B173" s="76">
        <v>2017</v>
      </c>
      <c r="C173" s="173"/>
      <c r="D173" s="116"/>
      <c r="E173" s="1656"/>
      <c r="F173" s="169"/>
      <c r="G173" s="116"/>
      <c r="H173" s="115"/>
      <c r="I173" s="169"/>
      <c r="J173" s="116"/>
      <c r="K173" s="115"/>
      <c r="L173" s="169"/>
      <c r="M173" s="116"/>
      <c r="N173" s="115"/>
      <c r="O173" s="169"/>
      <c r="P173" s="116"/>
      <c r="Q173" s="115"/>
      <c r="R173" s="169"/>
      <c r="S173" s="116"/>
      <c r="T173" s="116"/>
      <c r="U173" s="315" t="str">
        <f t="shared" si="18"/>
        <v/>
      </c>
      <c r="V173" s="317" t="str">
        <f t="shared" si="19"/>
        <v/>
      </c>
      <c r="W173" s="302" t="str">
        <f t="shared" si="20"/>
        <v/>
      </c>
      <c r="AH173" s="583">
        <v>2017</v>
      </c>
      <c r="AI173" s="667" t="str">
        <f>IF(ISNUMBER(C173),'Cover Page'!$D$35/1000000*'4 classification'!C173/'FX rate'!$C22,"")</f>
        <v/>
      </c>
      <c r="AJ173" s="896" t="str">
        <f>IF(ISNUMBER(D173),'Cover Page'!$D$35/1000000*'4 classification'!D173/'FX rate'!$C22,"")</f>
        <v/>
      </c>
      <c r="AK173" s="668" t="str">
        <f>IF(ISNUMBER(E173),'Cover Page'!$D$35/1000000*'4 classification'!E173/'FX rate'!$C22,"")</f>
        <v/>
      </c>
      <c r="AL173" s="897" t="str">
        <f>IF(ISNUMBER(F173),'Cover Page'!$D$35/1000000*'4 classification'!F173/'FX rate'!$C22,"")</f>
        <v/>
      </c>
      <c r="AM173" s="896" t="str">
        <f>IF(ISNUMBER(G173),'Cover Page'!$D$35/1000000*'4 classification'!G173/'FX rate'!$C22,"")</f>
        <v/>
      </c>
      <c r="AN173" s="668" t="str">
        <f>IF(ISNUMBER(H173),'Cover Page'!$D$35/1000000*'4 classification'!H173/'FX rate'!$C22,"")</f>
        <v/>
      </c>
      <c r="AO173" s="897" t="str">
        <f>IF(ISNUMBER(I173),'Cover Page'!$D$35/1000000*'4 classification'!I173/'FX rate'!$C22,"")</f>
        <v/>
      </c>
      <c r="AP173" s="896" t="str">
        <f>IF(ISNUMBER(J173),'Cover Page'!$D$35/1000000*'4 classification'!J173/'FX rate'!$C22,"")</f>
        <v/>
      </c>
      <c r="AQ173" s="668" t="str">
        <f>IF(ISNUMBER(K173),'Cover Page'!$D$35/1000000*'4 classification'!K173/'FX rate'!$C22,"")</f>
        <v/>
      </c>
      <c r="AR173" s="897" t="str">
        <f>IF(ISNUMBER(L173),'Cover Page'!$D$35/1000000*'4 classification'!L173/'FX rate'!$C22,"")</f>
        <v/>
      </c>
      <c r="AS173" s="896" t="str">
        <f>IF(ISNUMBER(M173),'Cover Page'!$D$35/1000000*'4 classification'!M173/'FX rate'!$C22,"")</f>
        <v/>
      </c>
      <c r="AT173" s="668" t="str">
        <f>IF(ISNUMBER(N173),'Cover Page'!$D$35/1000000*'4 classification'!N173/'FX rate'!$C22,"")</f>
        <v/>
      </c>
      <c r="AU173" s="897" t="str">
        <f>IF(ISNUMBER(O173),'Cover Page'!$D$35/1000000*'4 classification'!O173/'FX rate'!$C22,"")</f>
        <v/>
      </c>
      <c r="AV173" s="896" t="str">
        <f>IF(ISNUMBER(P173),'Cover Page'!$D$35/1000000*'4 classification'!P173/'FX rate'!$C22,"")</f>
        <v/>
      </c>
      <c r="AW173" s="668" t="str">
        <f>IF(ISNUMBER(Q173),'Cover Page'!$D$35/1000000*'4 classification'!Q173/'FX rate'!$C22,"")</f>
        <v/>
      </c>
      <c r="AX173" s="897" t="str">
        <f>IF(ISNUMBER(R173),'Cover Page'!$D$35/1000000*'4 classification'!R173/'FX rate'!$C22,"")</f>
        <v/>
      </c>
      <c r="AY173" s="896" t="str">
        <f>IF(ISNUMBER(S173),'Cover Page'!$D$35/1000000*'4 classification'!S173/'FX rate'!$C22,"")</f>
        <v/>
      </c>
      <c r="AZ173" s="896" t="str">
        <f>IF(ISNUMBER(T173),'Cover Page'!$D$35/1000000*'4 classification'!T173/'FX rate'!$C22,"")</f>
        <v/>
      </c>
      <c r="BA173" s="667" t="str">
        <f>IF(ISNUMBER(U173),'Cover Page'!$D$35/1000000*'4 classification'!U173/'FX rate'!$C22,"")</f>
        <v/>
      </c>
      <c r="BB173" s="894" t="str">
        <f>IF(ISNUMBER(V173),'Cover Page'!$D$35/1000000*'4 classification'!V173/'FX rate'!$C22,"")</f>
        <v/>
      </c>
      <c r="BC173" s="666" t="str">
        <f>IF(ISNUMBER(W173),'Cover Page'!$D$35/1000000*'4 classification'!W173/'FX rate'!$C22,"")</f>
        <v/>
      </c>
      <c r="BD173" s="517"/>
      <c r="BE173" s="517"/>
      <c r="BF173" s="517"/>
      <c r="BG173" s="517"/>
      <c r="BH173" s="517"/>
      <c r="BI173" s="517"/>
      <c r="BN173" s="655">
        <v>2017</v>
      </c>
      <c r="BO173" s="698" t="str">
        <f>IF(ISNUMBER(C173),'Cover Page'!$D$35/1000000*C173/'FX rate'!$C$25,"")</f>
        <v/>
      </c>
      <c r="BP173" s="888" t="str">
        <f>IF(ISNUMBER(D173),'Cover Page'!$D$35/1000000*D173/'FX rate'!$C$25,"")</f>
        <v/>
      </c>
      <c r="BQ173" s="699" t="str">
        <f>IF(ISNUMBER(E173),'Cover Page'!$D$35/1000000*E173/'FX rate'!$C$25,"")</f>
        <v/>
      </c>
      <c r="BR173" s="889" t="str">
        <f>IF(ISNUMBER(F173),'Cover Page'!$D$35/1000000*F173/'FX rate'!$C$25,"")</f>
        <v/>
      </c>
      <c r="BS173" s="888" t="str">
        <f>IF(ISNUMBER(G173),'Cover Page'!$D$35/1000000*G173/'FX rate'!$C$25,"")</f>
        <v/>
      </c>
      <c r="BT173" s="699" t="str">
        <f>IF(ISNUMBER(H173),'Cover Page'!$D$35/1000000*H173/'FX rate'!$C$25,"")</f>
        <v/>
      </c>
      <c r="BU173" s="889" t="str">
        <f>IF(ISNUMBER(I173),'Cover Page'!$D$35/1000000*I173/'FX rate'!$C$25,"")</f>
        <v/>
      </c>
      <c r="BV173" s="888" t="str">
        <f>IF(ISNUMBER(J173),'Cover Page'!$D$35/1000000*J173/'FX rate'!$C$25,"")</f>
        <v/>
      </c>
      <c r="BW173" s="699" t="str">
        <f>IF(ISNUMBER(K173),'Cover Page'!$D$35/1000000*K173/'FX rate'!$C$25,"")</f>
        <v/>
      </c>
      <c r="BX173" s="889" t="str">
        <f>IF(ISNUMBER(L173),'Cover Page'!$D$35/1000000*L173/'FX rate'!$C$25,"")</f>
        <v/>
      </c>
      <c r="BY173" s="888" t="str">
        <f>IF(ISNUMBER(M173),'Cover Page'!$D$35/1000000*M173/'FX rate'!$C$25,"")</f>
        <v/>
      </c>
      <c r="BZ173" s="699" t="str">
        <f>IF(ISNUMBER(N173),'Cover Page'!$D$35/1000000*N173/'FX rate'!$C$25,"")</f>
        <v/>
      </c>
      <c r="CA173" s="889" t="str">
        <f>IF(ISNUMBER(O173),'Cover Page'!$D$35/1000000*O173/'FX rate'!$C$25,"")</f>
        <v/>
      </c>
      <c r="CB173" s="888" t="str">
        <f>IF(ISNUMBER(P173),'Cover Page'!$D$35/1000000*P173/'FX rate'!$C$25,"")</f>
        <v/>
      </c>
      <c r="CC173" s="699" t="str">
        <f>IF(ISNUMBER(Q173),'Cover Page'!$D$35/1000000*Q173/'FX rate'!$C$25,"")</f>
        <v/>
      </c>
      <c r="CD173" s="889" t="str">
        <f>IF(ISNUMBER(R173),'Cover Page'!$D$35/1000000*R173/'FX rate'!$C$25,"")</f>
        <v/>
      </c>
      <c r="CE173" s="888" t="str">
        <f>IF(ISNUMBER(S173),'Cover Page'!$D$35/1000000*S173/'FX rate'!$C$25,"")</f>
        <v/>
      </c>
      <c r="CF173" s="885" t="str">
        <f>IF(ISNUMBER(T173),'Cover Page'!$D$35/1000000*T173/'FX rate'!$C$25,"")</f>
        <v/>
      </c>
      <c r="CG173" s="887" t="str">
        <f>IF(ISNUMBER(U173),'Cover Page'!$D$35/1000000*U173/'FX rate'!$C$25,"")</f>
        <v/>
      </c>
      <c r="CH173" s="886" t="str">
        <f>IF(ISNUMBER(V173),'Cover Page'!$D$35/1000000*V173/'FX rate'!$C$25,"")</f>
        <v/>
      </c>
      <c r="CI173" s="883" t="str">
        <f>IF(ISNUMBER(W173),'Cover Page'!$D$35/1000000*W173/'FX rate'!$C$25,"")</f>
        <v/>
      </c>
      <c r="CJ173" s="590"/>
      <c r="CK173" s="590"/>
      <c r="CL173" s="590"/>
      <c r="CM173" s="590"/>
      <c r="CN173" s="590"/>
      <c r="CO173" s="590"/>
      <c r="CP173" s="590"/>
      <c r="CQ173" s="590"/>
      <c r="CR173" s="590"/>
      <c r="CS173" s="590"/>
    </row>
    <row r="174" spans="1:97" s="20" customFormat="1" ht="14.25" x14ac:dyDescent="0.2">
      <c r="A174" s="24"/>
      <c r="B174" s="76">
        <v>2018</v>
      </c>
      <c r="C174" s="173"/>
      <c r="D174" s="116"/>
      <c r="E174" s="1656"/>
      <c r="F174" s="169"/>
      <c r="G174" s="116"/>
      <c r="H174" s="115"/>
      <c r="I174" s="169"/>
      <c r="J174" s="116"/>
      <c r="K174" s="115"/>
      <c r="L174" s="169"/>
      <c r="M174" s="116"/>
      <c r="N174" s="115"/>
      <c r="O174" s="169"/>
      <c r="P174" s="116"/>
      <c r="Q174" s="115"/>
      <c r="R174" s="169"/>
      <c r="S174" s="116"/>
      <c r="T174" s="116"/>
      <c r="U174" s="315" t="str">
        <f t="shared" si="18"/>
        <v/>
      </c>
      <c r="V174" s="317" t="str">
        <f t="shared" si="19"/>
        <v/>
      </c>
      <c r="W174" s="302" t="str">
        <f t="shared" si="20"/>
        <v/>
      </c>
      <c r="AH174" s="586">
        <v>2018</v>
      </c>
      <c r="AI174" s="667" t="str">
        <f>IF(ISNUMBER(C174),'Cover Page'!$D$35/1000000*'4 classification'!C174/'FX rate'!$C23,"")</f>
        <v/>
      </c>
      <c r="AJ174" s="896" t="str">
        <f>IF(ISNUMBER(D174),'Cover Page'!$D$35/1000000*'4 classification'!D174/'FX rate'!$C23,"")</f>
        <v/>
      </c>
      <c r="AK174" s="668" t="str">
        <f>IF(ISNUMBER(E174),'Cover Page'!$D$35/1000000*'4 classification'!E174/'FX rate'!$C23,"")</f>
        <v/>
      </c>
      <c r="AL174" s="897" t="str">
        <f>IF(ISNUMBER(F174),'Cover Page'!$D$35/1000000*'4 classification'!F174/'FX rate'!$C23,"")</f>
        <v/>
      </c>
      <c r="AM174" s="896" t="str">
        <f>IF(ISNUMBER(G174),'Cover Page'!$D$35/1000000*'4 classification'!G174/'FX rate'!$C23,"")</f>
        <v/>
      </c>
      <c r="AN174" s="668" t="str">
        <f>IF(ISNUMBER(H174),'Cover Page'!$D$35/1000000*'4 classification'!H174/'FX rate'!$C23,"")</f>
        <v/>
      </c>
      <c r="AO174" s="897" t="str">
        <f>IF(ISNUMBER(I174),'Cover Page'!$D$35/1000000*'4 classification'!I174/'FX rate'!$C23,"")</f>
        <v/>
      </c>
      <c r="AP174" s="896" t="str">
        <f>IF(ISNUMBER(J174),'Cover Page'!$D$35/1000000*'4 classification'!J174/'FX rate'!$C23,"")</f>
        <v/>
      </c>
      <c r="AQ174" s="668" t="str">
        <f>IF(ISNUMBER(K174),'Cover Page'!$D$35/1000000*'4 classification'!K174/'FX rate'!$C23,"")</f>
        <v/>
      </c>
      <c r="AR174" s="897" t="str">
        <f>IF(ISNUMBER(L174),'Cover Page'!$D$35/1000000*'4 classification'!L174/'FX rate'!$C23,"")</f>
        <v/>
      </c>
      <c r="AS174" s="896" t="str">
        <f>IF(ISNUMBER(M174),'Cover Page'!$D$35/1000000*'4 classification'!M174/'FX rate'!$C23,"")</f>
        <v/>
      </c>
      <c r="AT174" s="668" t="str">
        <f>IF(ISNUMBER(N174),'Cover Page'!$D$35/1000000*'4 classification'!N174/'FX rate'!$C23,"")</f>
        <v/>
      </c>
      <c r="AU174" s="897" t="str">
        <f>IF(ISNUMBER(O174),'Cover Page'!$D$35/1000000*'4 classification'!O174/'FX rate'!$C23,"")</f>
        <v/>
      </c>
      <c r="AV174" s="896" t="str">
        <f>IF(ISNUMBER(P174),'Cover Page'!$D$35/1000000*'4 classification'!P174/'FX rate'!$C23,"")</f>
        <v/>
      </c>
      <c r="AW174" s="668" t="str">
        <f>IF(ISNUMBER(Q174),'Cover Page'!$D$35/1000000*'4 classification'!Q174/'FX rate'!$C23,"")</f>
        <v/>
      </c>
      <c r="AX174" s="897" t="str">
        <f>IF(ISNUMBER(R174),'Cover Page'!$D$35/1000000*'4 classification'!R174/'FX rate'!$C23,"")</f>
        <v/>
      </c>
      <c r="AY174" s="896" t="str">
        <f>IF(ISNUMBER(S174),'Cover Page'!$D$35/1000000*'4 classification'!S174/'FX rate'!$C23,"")</f>
        <v/>
      </c>
      <c r="AZ174" s="896" t="str">
        <f>IF(ISNUMBER(T174),'Cover Page'!$D$35/1000000*'4 classification'!T174/'FX rate'!$C23,"")</f>
        <v/>
      </c>
      <c r="BA174" s="667" t="str">
        <f>IF(ISNUMBER(U174),'Cover Page'!$D$35/1000000*'4 classification'!U174/'FX rate'!$C23,"")</f>
        <v/>
      </c>
      <c r="BB174" s="894" t="str">
        <f>IF(ISNUMBER(V174),'Cover Page'!$D$35/1000000*'4 classification'!V174/'FX rate'!$C23,"")</f>
        <v/>
      </c>
      <c r="BC174" s="666" t="str">
        <f>IF(ISNUMBER(W174),'Cover Page'!$D$35/1000000*'4 classification'!W174/'FX rate'!$C23,"")</f>
        <v/>
      </c>
      <c r="BD174" s="517"/>
      <c r="BE174" s="517"/>
      <c r="BF174" s="517"/>
      <c r="BG174" s="517"/>
      <c r="BH174" s="517"/>
      <c r="BI174" s="517"/>
      <c r="BN174" s="658">
        <v>2018</v>
      </c>
      <c r="BO174" s="698" t="str">
        <f>IF(ISNUMBER(C174),'Cover Page'!$D$35/1000000*C174/'FX rate'!$C$25,"")</f>
        <v/>
      </c>
      <c r="BP174" s="888" t="str">
        <f>IF(ISNUMBER(D174),'Cover Page'!$D$35/1000000*D174/'FX rate'!$C$25,"")</f>
        <v/>
      </c>
      <c r="BQ174" s="699" t="str">
        <f>IF(ISNUMBER(E174),'Cover Page'!$D$35/1000000*E174/'FX rate'!$C$25,"")</f>
        <v/>
      </c>
      <c r="BR174" s="889" t="str">
        <f>IF(ISNUMBER(F174),'Cover Page'!$D$35/1000000*F174/'FX rate'!$C$25,"")</f>
        <v/>
      </c>
      <c r="BS174" s="888" t="str">
        <f>IF(ISNUMBER(G174),'Cover Page'!$D$35/1000000*G174/'FX rate'!$C$25,"")</f>
        <v/>
      </c>
      <c r="BT174" s="699" t="str">
        <f>IF(ISNUMBER(H174),'Cover Page'!$D$35/1000000*H174/'FX rate'!$C$25,"")</f>
        <v/>
      </c>
      <c r="BU174" s="889" t="str">
        <f>IF(ISNUMBER(I174),'Cover Page'!$D$35/1000000*I174/'FX rate'!$C$25,"")</f>
        <v/>
      </c>
      <c r="BV174" s="888" t="str">
        <f>IF(ISNUMBER(J174),'Cover Page'!$D$35/1000000*J174/'FX rate'!$C$25,"")</f>
        <v/>
      </c>
      <c r="BW174" s="699" t="str">
        <f>IF(ISNUMBER(K174),'Cover Page'!$D$35/1000000*K174/'FX rate'!$C$25,"")</f>
        <v/>
      </c>
      <c r="BX174" s="889" t="str">
        <f>IF(ISNUMBER(L174),'Cover Page'!$D$35/1000000*L174/'FX rate'!$C$25,"")</f>
        <v/>
      </c>
      <c r="BY174" s="888" t="str">
        <f>IF(ISNUMBER(M174),'Cover Page'!$D$35/1000000*M174/'FX rate'!$C$25,"")</f>
        <v/>
      </c>
      <c r="BZ174" s="699" t="str">
        <f>IF(ISNUMBER(N174),'Cover Page'!$D$35/1000000*N174/'FX rate'!$C$25,"")</f>
        <v/>
      </c>
      <c r="CA174" s="889" t="str">
        <f>IF(ISNUMBER(O174),'Cover Page'!$D$35/1000000*O174/'FX rate'!$C$25,"")</f>
        <v/>
      </c>
      <c r="CB174" s="888" t="str">
        <f>IF(ISNUMBER(P174),'Cover Page'!$D$35/1000000*P174/'FX rate'!$C$25,"")</f>
        <v/>
      </c>
      <c r="CC174" s="699" t="str">
        <f>IF(ISNUMBER(Q174),'Cover Page'!$D$35/1000000*Q174/'FX rate'!$C$25,"")</f>
        <v/>
      </c>
      <c r="CD174" s="889" t="str">
        <f>IF(ISNUMBER(R174),'Cover Page'!$D$35/1000000*R174/'FX rate'!$C$25,"")</f>
        <v/>
      </c>
      <c r="CE174" s="888" t="str">
        <f>IF(ISNUMBER(S174),'Cover Page'!$D$35/1000000*S174/'FX rate'!$C$25,"")</f>
        <v/>
      </c>
      <c r="CF174" s="885" t="str">
        <f>IF(ISNUMBER(T174),'Cover Page'!$D$35/1000000*T174/'FX rate'!$C$25,"")</f>
        <v/>
      </c>
      <c r="CG174" s="887" t="str">
        <f>IF(ISNUMBER(U174),'Cover Page'!$D$35/1000000*U174/'FX rate'!$C$25,"")</f>
        <v/>
      </c>
      <c r="CH174" s="886" t="str">
        <f>IF(ISNUMBER(V174),'Cover Page'!$D$35/1000000*V174/'FX rate'!$C$25,"")</f>
        <v/>
      </c>
      <c r="CI174" s="883" t="str">
        <f>IF(ISNUMBER(W174),'Cover Page'!$D$35/1000000*W174/'FX rate'!$C$25,"")</f>
        <v/>
      </c>
      <c r="CJ174" s="590"/>
      <c r="CK174" s="590"/>
      <c r="CL174" s="590"/>
      <c r="CM174" s="590"/>
      <c r="CN174" s="590"/>
      <c r="CO174" s="590"/>
      <c r="CP174" s="590"/>
      <c r="CQ174" s="590"/>
      <c r="CR174" s="590"/>
      <c r="CS174" s="590"/>
    </row>
    <row r="175" spans="1:97" s="20" customFormat="1" ht="14.25" x14ac:dyDescent="0.2">
      <c r="A175" s="24"/>
      <c r="B175" s="76">
        <v>2019</v>
      </c>
      <c r="C175" s="173"/>
      <c r="D175" s="116"/>
      <c r="E175" s="1656"/>
      <c r="F175" s="169"/>
      <c r="G175" s="116"/>
      <c r="H175" s="115"/>
      <c r="I175" s="169"/>
      <c r="J175" s="116"/>
      <c r="K175" s="115"/>
      <c r="L175" s="169"/>
      <c r="M175" s="116"/>
      <c r="N175" s="115"/>
      <c r="O175" s="169"/>
      <c r="P175" s="116"/>
      <c r="Q175" s="115"/>
      <c r="R175" s="169"/>
      <c r="S175" s="116"/>
      <c r="T175" s="116"/>
      <c r="U175" s="315" t="str">
        <f t="shared" si="18"/>
        <v/>
      </c>
      <c r="V175" s="317" t="str">
        <f t="shared" si="19"/>
        <v/>
      </c>
      <c r="W175" s="302" t="str">
        <f t="shared" si="20"/>
        <v/>
      </c>
      <c r="AH175" s="586">
        <v>2019</v>
      </c>
      <c r="AI175" s="667" t="str">
        <f>IF(ISNUMBER(C175),'Cover Page'!$D$35/1000000*'4 classification'!C175/'FX rate'!$C24,"")</f>
        <v/>
      </c>
      <c r="AJ175" s="896" t="str">
        <f>IF(ISNUMBER(D175),'Cover Page'!$D$35/1000000*'4 classification'!D175/'FX rate'!$C24,"")</f>
        <v/>
      </c>
      <c r="AK175" s="668" t="str">
        <f>IF(ISNUMBER(E175),'Cover Page'!$D$35/1000000*'4 classification'!E175/'FX rate'!$C24,"")</f>
        <v/>
      </c>
      <c r="AL175" s="897" t="str">
        <f>IF(ISNUMBER(F175),'Cover Page'!$D$35/1000000*'4 classification'!F175/'FX rate'!$C24,"")</f>
        <v/>
      </c>
      <c r="AM175" s="896" t="str">
        <f>IF(ISNUMBER(G175),'Cover Page'!$D$35/1000000*'4 classification'!G175/'FX rate'!$C24,"")</f>
        <v/>
      </c>
      <c r="AN175" s="668" t="str">
        <f>IF(ISNUMBER(H175),'Cover Page'!$D$35/1000000*'4 classification'!H175/'FX rate'!$C24,"")</f>
        <v/>
      </c>
      <c r="AO175" s="897" t="str">
        <f>IF(ISNUMBER(I175),'Cover Page'!$D$35/1000000*'4 classification'!I175/'FX rate'!$C24,"")</f>
        <v/>
      </c>
      <c r="AP175" s="896" t="str">
        <f>IF(ISNUMBER(J175),'Cover Page'!$D$35/1000000*'4 classification'!J175/'FX rate'!$C24,"")</f>
        <v/>
      </c>
      <c r="AQ175" s="668" t="str">
        <f>IF(ISNUMBER(K175),'Cover Page'!$D$35/1000000*'4 classification'!K175/'FX rate'!$C24,"")</f>
        <v/>
      </c>
      <c r="AR175" s="897" t="str">
        <f>IF(ISNUMBER(L175),'Cover Page'!$D$35/1000000*'4 classification'!L175/'FX rate'!$C24,"")</f>
        <v/>
      </c>
      <c r="AS175" s="896" t="str">
        <f>IF(ISNUMBER(M175),'Cover Page'!$D$35/1000000*'4 classification'!M175/'FX rate'!$C24,"")</f>
        <v/>
      </c>
      <c r="AT175" s="668" t="str">
        <f>IF(ISNUMBER(N175),'Cover Page'!$D$35/1000000*'4 classification'!N175/'FX rate'!$C24,"")</f>
        <v/>
      </c>
      <c r="AU175" s="897" t="str">
        <f>IF(ISNUMBER(O175),'Cover Page'!$D$35/1000000*'4 classification'!O175/'FX rate'!$C24,"")</f>
        <v/>
      </c>
      <c r="AV175" s="896" t="str">
        <f>IF(ISNUMBER(P175),'Cover Page'!$D$35/1000000*'4 classification'!P175/'FX rate'!$C24,"")</f>
        <v/>
      </c>
      <c r="AW175" s="668" t="str">
        <f>IF(ISNUMBER(Q175),'Cover Page'!$D$35/1000000*'4 classification'!Q175/'FX rate'!$C24,"")</f>
        <v/>
      </c>
      <c r="AX175" s="897" t="str">
        <f>IF(ISNUMBER(R175),'Cover Page'!$D$35/1000000*'4 classification'!R175/'FX rate'!$C24,"")</f>
        <v/>
      </c>
      <c r="AY175" s="896" t="str">
        <f>IF(ISNUMBER(S175),'Cover Page'!$D$35/1000000*'4 classification'!S175/'FX rate'!$C24,"")</f>
        <v/>
      </c>
      <c r="AZ175" s="896" t="str">
        <f>IF(ISNUMBER(T175),'Cover Page'!$D$35/1000000*'4 classification'!T175/'FX rate'!$C24,"")</f>
        <v/>
      </c>
      <c r="BA175" s="667" t="str">
        <f>IF(ISNUMBER(U175),'Cover Page'!$D$35/1000000*'4 classification'!U175/'FX rate'!$C24,"")</f>
        <v/>
      </c>
      <c r="BB175" s="894" t="str">
        <f>IF(ISNUMBER(V175),'Cover Page'!$D$35/1000000*'4 classification'!V175/'FX rate'!$C24,"")</f>
        <v/>
      </c>
      <c r="BC175" s="666" t="str">
        <f>IF(ISNUMBER(W175),'Cover Page'!$D$35/1000000*'4 classification'!W175/'FX rate'!$C24,"")</f>
        <v/>
      </c>
      <c r="BD175" s="517"/>
      <c r="BE175" s="517"/>
      <c r="BF175" s="517"/>
      <c r="BG175" s="517"/>
      <c r="BH175" s="517"/>
      <c r="BI175" s="517"/>
      <c r="BN175" s="658">
        <v>2019</v>
      </c>
      <c r="BO175" s="698" t="str">
        <f>IF(ISNUMBER(C175),'Cover Page'!$D$35/1000000*C175/'FX rate'!$C$25,"")</f>
        <v/>
      </c>
      <c r="BP175" s="888" t="str">
        <f>IF(ISNUMBER(D175),'Cover Page'!$D$35/1000000*D175/'FX rate'!$C$25,"")</f>
        <v/>
      </c>
      <c r="BQ175" s="699" t="str">
        <f>IF(ISNUMBER(E175),'Cover Page'!$D$35/1000000*E175/'FX rate'!$C$25,"")</f>
        <v/>
      </c>
      <c r="BR175" s="889" t="str">
        <f>IF(ISNUMBER(F175),'Cover Page'!$D$35/1000000*F175/'FX rate'!$C$25,"")</f>
        <v/>
      </c>
      <c r="BS175" s="888" t="str">
        <f>IF(ISNUMBER(G175),'Cover Page'!$D$35/1000000*G175/'FX rate'!$C$25,"")</f>
        <v/>
      </c>
      <c r="BT175" s="699" t="str">
        <f>IF(ISNUMBER(H175),'Cover Page'!$D$35/1000000*H175/'FX rate'!$C$25,"")</f>
        <v/>
      </c>
      <c r="BU175" s="889" t="str">
        <f>IF(ISNUMBER(I175),'Cover Page'!$D$35/1000000*I175/'FX rate'!$C$25,"")</f>
        <v/>
      </c>
      <c r="BV175" s="888" t="str">
        <f>IF(ISNUMBER(J175),'Cover Page'!$D$35/1000000*J175/'FX rate'!$C$25,"")</f>
        <v/>
      </c>
      <c r="BW175" s="699" t="str">
        <f>IF(ISNUMBER(K175),'Cover Page'!$D$35/1000000*K175/'FX rate'!$C$25,"")</f>
        <v/>
      </c>
      <c r="BX175" s="889" t="str">
        <f>IF(ISNUMBER(L175),'Cover Page'!$D$35/1000000*L175/'FX rate'!$C$25,"")</f>
        <v/>
      </c>
      <c r="BY175" s="888" t="str">
        <f>IF(ISNUMBER(M175),'Cover Page'!$D$35/1000000*M175/'FX rate'!$C$25,"")</f>
        <v/>
      </c>
      <c r="BZ175" s="699" t="str">
        <f>IF(ISNUMBER(N175),'Cover Page'!$D$35/1000000*N175/'FX rate'!$C$25,"")</f>
        <v/>
      </c>
      <c r="CA175" s="889" t="str">
        <f>IF(ISNUMBER(O175),'Cover Page'!$D$35/1000000*O175/'FX rate'!$C$25,"")</f>
        <v/>
      </c>
      <c r="CB175" s="888" t="str">
        <f>IF(ISNUMBER(P175),'Cover Page'!$D$35/1000000*P175/'FX rate'!$C$25,"")</f>
        <v/>
      </c>
      <c r="CC175" s="699" t="str">
        <f>IF(ISNUMBER(Q175),'Cover Page'!$D$35/1000000*Q175/'FX rate'!$C$25,"")</f>
        <v/>
      </c>
      <c r="CD175" s="889" t="str">
        <f>IF(ISNUMBER(R175),'Cover Page'!$D$35/1000000*R175/'FX rate'!$C$25,"")</f>
        <v/>
      </c>
      <c r="CE175" s="888" t="str">
        <f>IF(ISNUMBER(S175),'Cover Page'!$D$35/1000000*S175/'FX rate'!$C$25,"")</f>
        <v/>
      </c>
      <c r="CF175" s="885" t="str">
        <f>IF(ISNUMBER(T175),'Cover Page'!$D$35/1000000*T175/'FX rate'!$C$25,"")</f>
        <v/>
      </c>
      <c r="CG175" s="887" t="str">
        <f>IF(ISNUMBER(U175),'Cover Page'!$D$35/1000000*U175/'FX rate'!$C$25,"")</f>
        <v/>
      </c>
      <c r="CH175" s="886" t="str">
        <f>IF(ISNUMBER(V175),'Cover Page'!$D$35/1000000*V175/'FX rate'!$C$25,"")</f>
        <v/>
      </c>
      <c r="CI175" s="883" t="str">
        <f>IF(ISNUMBER(W175),'Cover Page'!$D$35/1000000*W175/'FX rate'!$C$25,"")</f>
        <v/>
      </c>
      <c r="CJ175" s="590"/>
      <c r="CK175" s="590"/>
      <c r="CL175" s="590"/>
      <c r="CM175" s="590"/>
      <c r="CN175" s="590"/>
      <c r="CO175" s="590"/>
      <c r="CP175" s="590"/>
      <c r="CQ175" s="590"/>
      <c r="CR175" s="590"/>
      <c r="CS175" s="590"/>
    </row>
    <row r="176" spans="1:97" s="1768" customFormat="1" ht="14.25" x14ac:dyDescent="0.2">
      <c r="A176" s="24"/>
      <c r="B176" s="76">
        <v>2020</v>
      </c>
      <c r="C176" s="173"/>
      <c r="D176" s="116"/>
      <c r="E176" s="1656"/>
      <c r="F176" s="169"/>
      <c r="G176" s="116"/>
      <c r="H176" s="115"/>
      <c r="I176" s="169"/>
      <c r="J176" s="116"/>
      <c r="K176" s="115"/>
      <c r="L176" s="169"/>
      <c r="M176" s="116"/>
      <c r="N176" s="115"/>
      <c r="O176" s="169"/>
      <c r="P176" s="116"/>
      <c r="Q176" s="115"/>
      <c r="R176" s="169"/>
      <c r="S176" s="116"/>
      <c r="T176" s="116"/>
      <c r="U176" s="1893" t="str">
        <f t="shared" si="18"/>
        <v/>
      </c>
      <c r="V176" s="2197" t="str">
        <f t="shared" si="19"/>
        <v/>
      </c>
      <c r="W176" s="1894" t="str">
        <f t="shared" si="20"/>
        <v/>
      </c>
      <c r="AH176" s="2203">
        <v>2020</v>
      </c>
      <c r="AI176" s="2204" t="str">
        <f>IF(ISNUMBER(C176),'Cover Page'!$D$35/1000000*'4 classification'!C176/'FX rate'!$C25,"")</f>
        <v/>
      </c>
      <c r="AJ176" s="2205" t="str">
        <f>IF(ISNUMBER(D176),'Cover Page'!$D$35/1000000*'4 classification'!D176/'FX rate'!$C25,"")</f>
        <v/>
      </c>
      <c r="AK176" s="2190" t="str">
        <f>IF(ISNUMBER(E176),'Cover Page'!$D$35/1000000*'4 classification'!E176/'FX rate'!$C25,"")</f>
        <v/>
      </c>
      <c r="AL176" s="2191" t="str">
        <f>IF(ISNUMBER(F176),'Cover Page'!$D$35/1000000*'4 classification'!F176/'FX rate'!$C25,"")</f>
        <v/>
      </c>
      <c r="AM176" s="2205" t="str">
        <f>IF(ISNUMBER(G176),'Cover Page'!$D$35/1000000*'4 classification'!G176/'FX rate'!$C25,"")</f>
        <v/>
      </c>
      <c r="AN176" s="2190" t="str">
        <f>IF(ISNUMBER(H176),'Cover Page'!$D$35/1000000*'4 classification'!H176/'FX rate'!$C25,"")</f>
        <v/>
      </c>
      <c r="AO176" s="2191" t="str">
        <f>IF(ISNUMBER(I176),'Cover Page'!$D$35/1000000*'4 classification'!I176/'FX rate'!$C25,"")</f>
        <v/>
      </c>
      <c r="AP176" s="2205" t="str">
        <f>IF(ISNUMBER(J176),'Cover Page'!$D$35/1000000*'4 classification'!J176/'FX rate'!$C25,"")</f>
        <v/>
      </c>
      <c r="AQ176" s="2190" t="str">
        <f>IF(ISNUMBER(K176),'Cover Page'!$D$35/1000000*'4 classification'!K176/'FX rate'!$C25,"")</f>
        <v/>
      </c>
      <c r="AR176" s="2191" t="str">
        <f>IF(ISNUMBER(L176),'Cover Page'!$D$35/1000000*'4 classification'!L176/'FX rate'!$C25,"")</f>
        <v/>
      </c>
      <c r="AS176" s="2205" t="str">
        <f>IF(ISNUMBER(M176),'Cover Page'!$D$35/1000000*'4 classification'!M176/'FX rate'!$C25,"")</f>
        <v/>
      </c>
      <c r="AT176" s="2190" t="str">
        <f>IF(ISNUMBER(N176),'Cover Page'!$D$35/1000000*'4 classification'!N176/'FX rate'!$C25,"")</f>
        <v/>
      </c>
      <c r="AU176" s="2191" t="str">
        <f>IF(ISNUMBER(O176),'Cover Page'!$D$35/1000000*'4 classification'!O176/'FX rate'!$C25,"")</f>
        <v/>
      </c>
      <c r="AV176" s="2205" t="str">
        <f>IF(ISNUMBER(P176),'Cover Page'!$D$35/1000000*'4 classification'!P176/'FX rate'!$C25,"")</f>
        <v/>
      </c>
      <c r="AW176" s="2190" t="str">
        <f>IF(ISNUMBER(Q176),'Cover Page'!$D$35/1000000*'4 classification'!Q176/'FX rate'!$C25,"")</f>
        <v/>
      </c>
      <c r="AX176" s="2191" t="str">
        <f>IF(ISNUMBER(R176),'Cover Page'!$D$35/1000000*'4 classification'!R176/'FX rate'!$C25,"")</f>
        <v/>
      </c>
      <c r="AY176" s="2205" t="str">
        <f>IF(ISNUMBER(S176),'Cover Page'!$D$35/1000000*'4 classification'!S176/'FX rate'!$C25,"")</f>
        <v/>
      </c>
      <c r="AZ176" s="2205" t="str">
        <f>IF(ISNUMBER(T176),'Cover Page'!$D$35/1000000*'4 classification'!T176/'FX rate'!$C25,"")</f>
        <v/>
      </c>
      <c r="BA176" s="2204" t="str">
        <f>IF(ISNUMBER(U176),'Cover Page'!$D$35/1000000*'4 classification'!U176/'FX rate'!$C25,"")</f>
        <v/>
      </c>
      <c r="BB176" s="2205" t="str">
        <f>IF(ISNUMBER(V176),'Cover Page'!$D$35/1000000*'4 classification'!V176/'FX rate'!$C25,"")</f>
        <v/>
      </c>
      <c r="BC176" s="2190" t="str">
        <f>IF(ISNUMBER(W176),'Cover Page'!$D$35/1000000*'4 classification'!W176/'FX rate'!$C25,"")</f>
        <v/>
      </c>
      <c r="BD176" s="517"/>
      <c r="BE176" s="517"/>
      <c r="BF176" s="517"/>
      <c r="BG176" s="517"/>
      <c r="BH176" s="517"/>
      <c r="BI176" s="517"/>
      <c r="BN176" s="2199">
        <v>2020</v>
      </c>
      <c r="BO176" s="2200" t="str">
        <f>IF(ISNUMBER(C176),'Cover Page'!$D$35/1000000*C176/'FX rate'!$C$25,"")</f>
        <v/>
      </c>
      <c r="BP176" s="2201" t="str">
        <f>IF(ISNUMBER(D176),'Cover Page'!$D$35/1000000*D176/'FX rate'!$C$25,"")</f>
        <v/>
      </c>
      <c r="BQ176" s="2194" t="str">
        <f>IF(ISNUMBER(E176),'Cover Page'!$D$35/1000000*E176/'FX rate'!$C$25,"")</f>
        <v/>
      </c>
      <c r="BR176" s="2202" t="str">
        <f>IF(ISNUMBER(F176),'Cover Page'!$D$35/1000000*F176/'FX rate'!$C$25,"")</f>
        <v/>
      </c>
      <c r="BS176" s="2201" t="str">
        <f>IF(ISNUMBER(G176),'Cover Page'!$D$35/1000000*G176/'FX rate'!$C$25,"")</f>
        <v/>
      </c>
      <c r="BT176" s="2194" t="str">
        <f>IF(ISNUMBER(H176),'Cover Page'!$D$35/1000000*H176/'FX rate'!$C$25,"")</f>
        <v/>
      </c>
      <c r="BU176" s="2202" t="str">
        <f>IF(ISNUMBER(I176),'Cover Page'!$D$35/1000000*I176/'FX rate'!$C$25,"")</f>
        <v/>
      </c>
      <c r="BV176" s="2201" t="str">
        <f>IF(ISNUMBER(J176),'Cover Page'!$D$35/1000000*J176/'FX rate'!$C$25,"")</f>
        <v/>
      </c>
      <c r="BW176" s="2194" t="str">
        <f>IF(ISNUMBER(K176),'Cover Page'!$D$35/1000000*K176/'FX rate'!$C$25,"")</f>
        <v/>
      </c>
      <c r="BX176" s="2202" t="str">
        <f>IF(ISNUMBER(L176),'Cover Page'!$D$35/1000000*L176/'FX rate'!$C$25,"")</f>
        <v/>
      </c>
      <c r="BY176" s="2201" t="str">
        <f>IF(ISNUMBER(M176),'Cover Page'!$D$35/1000000*M176/'FX rate'!$C$25,"")</f>
        <v/>
      </c>
      <c r="BZ176" s="2194" t="str">
        <f>IF(ISNUMBER(N176),'Cover Page'!$D$35/1000000*N176/'FX rate'!$C$25,"")</f>
        <v/>
      </c>
      <c r="CA176" s="2202" t="str">
        <f>IF(ISNUMBER(O176),'Cover Page'!$D$35/1000000*O176/'FX rate'!$C$25,"")</f>
        <v/>
      </c>
      <c r="CB176" s="2201" t="str">
        <f>IF(ISNUMBER(P176),'Cover Page'!$D$35/1000000*P176/'FX rate'!$C$25,"")</f>
        <v/>
      </c>
      <c r="CC176" s="2194" t="str">
        <f>IF(ISNUMBER(Q176),'Cover Page'!$D$35/1000000*Q176/'FX rate'!$C$25,"")</f>
        <v/>
      </c>
      <c r="CD176" s="2202" t="str">
        <f>IF(ISNUMBER(R176),'Cover Page'!$D$35/1000000*R176/'FX rate'!$C$25,"")</f>
        <v/>
      </c>
      <c r="CE176" s="2201" t="str">
        <f>IF(ISNUMBER(S176),'Cover Page'!$D$35/1000000*S176/'FX rate'!$C$25,"")</f>
        <v/>
      </c>
      <c r="CF176" s="2193" t="str">
        <f>IF(ISNUMBER(T176),'Cover Page'!$D$35/1000000*T176/'FX rate'!$C$25,"")</f>
        <v/>
      </c>
      <c r="CG176" s="2202" t="str">
        <f>IF(ISNUMBER(U176),'Cover Page'!$D$35/1000000*U176/'FX rate'!$C$25,"")</f>
        <v/>
      </c>
      <c r="CH176" s="2201" t="str">
        <f>IF(ISNUMBER(V176),'Cover Page'!$D$35/1000000*V176/'FX rate'!$C$25,"")</f>
        <v/>
      </c>
      <c r="CI176" s="2193" t="str">
        <f>IF(ISNUMBER(W176),'Cover Page'!$D$35/1000000*W176/'FX rate'!$C$25,"")</f>
        <v/>
      </c>
      <c r="CJ176" s="590"/>
      <c r="CK176" s="590"/>
      <c r="CL176" s="590"/>
      <c r="CM176" s="590"/>
      <c r="CN176" s="590"/>
      <c r="CO176" s="590"/>
      <c r="CP176" s="590"/>
      <c r="CQ176" s="590"/>
      <c r="CR176" s="590"/>
      <c r="CS176" s="590"/>
    </row>
    <row r="177" spans="1:97" s="2" customFormat="1" ht="14.25" customHeight="1" thickBot="1" x14ac:dyDescent="0.25">
      <c r="B177" s="190" t="s">
        <v>1794</v>
      </c>
      <c r="C177" s="851"/>
      <c r="D177" s="855"/>
      <c r="E177" s="852"/>
      <c r="F177" s="856"/>
      <c r="G177" s="855"/>
      <c r="H177" s="852"/>
      <c r="I177" s="856"/>
      <c r="J177" s="855"/>
      <c r="K177" s="852"/>
      <c r="L177" s="856"/>
      <c r="M177" s="855"/>
      <c r="N177" s="852"/>
      <c r="O177" s="856"/>
      <c r="P177" s="855"/>
      <c r="Q177" s="852"/>
      <c r="R177" s="856"/>
      <c r="S177" s="855"/>
      <c r="T177" s="855"/>
      <c r="U177" s="314" t="str">
        <f t="shared" si="18"/>
        <v/>
      </c>
      <c r="V177" s="318" t="str">
        <f t="shared" si="19"/>
        <v/>
      </c>
      <c r="W177" s="301" t="str">
        <f t="shared" si="20"/>
        <v/>
      </c>
      <c r="AH177" s="517"/>
      <c r="AI177" s="517"/>
      <c r="AJ177" s="517"/>
      <c r="AK177" s="517"/>
      <c r="AL177" s="517"/>
      <c r="AM177" s="517"/>
      <c r="AN177" s="517"/>
      <c r="AO177" s="517"/>
      <c r="AP177" s="517"/>
      <c r="AQ177" s="517"/>
      <c r="AR177" s="517"/>
      <c r="AS177" s="517"/>
      <c r="AT177" s="517"/>
      <c r="AU177" s="517"/>
      <c r="AV177" s="517"/>
      <c r="AW177" s="517"/>
      <c r="AX177" s="517"/>
      <c r="AY177" s="517"/>
      <c r="AZ177" s="517"/>
      <c r="BA177" s="517"/>
      <c r="BB177" s="517"/>
      <c r="BC177" s="517"/>
      <c r="BD177" s="517"/>
      <c r="BE177" s="517"/>
      <c r="BF177" s="517"/>
      <c r="BG177" s="517"/>
      <c r="BH177" s="517"/>
      <c r="BI177" s="517"/>
      <c r="BN177" s="589"/>
      <c r="BO177" s="589"/>
      <c r="BP177" s="589"/>
      <c r="BQ177" s="589"/>
      <c r="BR177" s="589"/>
      <c r="BS177" s="589"/>
      <c r="BT177" s="589"/>
      <c r="BU177" s="589"/>
      <c r="BV177" s="589"/>
      <c r="BW177" s="589"/>
      <c r="BX177" s="589"/>
      <c r="BY177" s="589"/>
      <c r="BZ177" s="589"/>
      <c r="CA177" s="589"/>
      <c r="CB177" s="589"/>
      <c r="CC177" s="589"/>
      <c r="CD177" s="589"/>
      <c r="CE177" s="589"/>
      <c r="CF177" s="589"/>
      <c r="CG177" s="589"/>
      <c r="CH177" s="589"/>
      <c r="CI177" s="589"/>
      <c r="CJ177" s="590"/>
      <c r="CK177" s="590"/>
      <c r="CL177" s="590"/>
      <c r="CM177" s="590"/>
      <c r="CN177" s="590"/>
      <c r="CO177" s="590"/>
      <c r="CP177" s="590"/>
      <c r="CQ177" s="590"/>
      <c r="CR177" s="590"/>
      <c r="CS177" s="590"/>
    </row>
    <row r="178" spans="1:97" s="2" customFormat="1" ht="108.95" customHeight="1" thickBot="1" x14ac:dyDescent="0.25">
      <c r="B178" s="480" t="s">
        <v>1795</v>
      </c>
      <c r="C178" s="1668" t="str">
        <f>IF(COUNT(C175)&lt;&gt;0,IF(COUNT(C176)=0,"Please fill in value for 2020 or provide a provisional estimate (eg. 2019 figure) and the expected submission date in the notes",IF(COUNT(C177)=0,"Please provide the number of entities","")),"")</f>
        <v/>
      </c>
      <c r="D178" s="1668" t="str">
        <f>IF(COUNT(D176)&lt;&gt;0,IF(C176&lt;D176,"Prud consolidated assets &gt; total assets",IF(COUNT(D177)=0,"Please provide the number of entities","")),"")</f>
        <v/>
      </c>
      <c r="E178" s="1668" t="str">
        <f>IF(COUNT(E176)&lt;&gt;0,IF(C176&lt;E176,"Basel-equivalent prud regulation &gt; total assets",IF(COUNT(E177)=0,"Please provide the number of entities","")),"")</f>
        <v/>
      </c>
      <c r="F178" s="1668" t="str">
        <f>IF(COUNT(F175)&lt;&gt;0,IF(COUNT(F176)=0,"Please fill in value for 2020 or provide a provisional estimate (eg. 2019 figure) and the expected submission date in the notes",IF(COUNT(F177)=0,"Please provide the number of entities","")),"")</f>
        <v/>
      </c>
      <c r="G178" s="1668" t="str">
        <f>IF(COUNT(G176)&lt;&gt;0,IF(F176&lt;G176,"Prud consolidated assets &gt; total assets",IF(COUNT(G177)=0,"Please provide the number of entities","")),"")</f>
        <v/>
      </c>
      <c r="H178" s="1668" t="str">
        <f>IF(COUNT(H176)&lt;&gt;0,IF(F176&lt;H176,"Basel-equivalent prud regulation &gt; total assets",IF(COUNT(H177)=0,"Please provide the number of entities","")),"")</f>
        <v/>
      </c>
      <c r="I178" s="1668" t="str">
        <f>IF(COUNT(I175)&lt;&gt;0,IF(COUNT(I176)=0,"Please fill in value for 2020 or provide a provisional estimate (eg. 2019 figure) and the expected submission date in the notes",IF(COUNT(I177)=0,"Please provide the number of entities","")),"")</f>
        <v/>
      </c>
      <c r="J178" s="1668" t="str">
        <f>IF(COUNT(J176)&lt;&gt;0,IF(I176&lt;J176,"Prud consolidated assets &gt; total assets",IF(COUNT(J177)=0,"Please provide the number of entities","")),"")</f>
        <v/>
      </c>
      <c r="K178" s="1668" t="str">
        <f>IF(COUNT(K176)&lt;&gt;0,IF(I176&lt;K176,"Basel-equivalent prud regulation &gt; total assets",IF(COUNT(K177)=0,"Please provide the number of entities","")),"")</f>
        <v/>
      </c>
      <c r="L178" s="1668" t="str">
        <f>IF(COUNT(L175)&lt;&gt;0,IF(COUNT(L176)=0,"Please fill in value for 2020 or provide a provisional estimate (eg. 2019 figure) and the expected submission date in the notes",IF(COUNT(L177)=0,"Please provide the number of entities","")),"")</f>
        <v/>
      </c>
      <c r="M178" s="1668" t="str">
        <f>IF(COUNT(M176)&lt;&gt;0,IF(L176&lt;M176,"Prud consolidated assets &gt; total assets",IF(COUNT(M177)=0,"Please provide the number of entities","")),"")</f>
        <v/>
      </c>
      <c r="N178" s="1668" t="str">
        <f>IF(COUNT(N176)&lt;&gt;0,IF(L176&lt;N176,"Basel-equivalent prud regulation &gt; total assets",IF(COUNT(N177)=0,"Please provide the number of entities","")),"")</f>
        <v/>
      </c>
      <c r="O178" s="1668" t="str">
        <f>IF(COUNT(O175)&lt;&gt;0,IF(COUNT(O176)=0,"Please fill in value for 2020 or provide a provisional estimate (eg. 2019 figure) and the expected submission date in the notes",IF(COUNT(O177)=0,"Please provide the number of entities","")),"")</f>
        <v/>
      </c>
      <c r="P178" s="1668" t="str">
        <f>IF(COUNT(P176)&lt;&gt;0,IF(O176&lt;P176,"Prud consolidated assets &gt; total assets",IF(COUNT(P177)=0,"Please provide the number of entities","")),"")</f>
        <v/>
      </c>
      <c r="Q178" s="1668" t="str">
        <f>IF(COUNT(Q176)&lt;&gt;0,IF(O176&lt;Q176,"Basel-equivalent prud regulation &gt; total assets",IF(COUNT(Q177)=0,"Please provide the number of entities","")),"")</f>
        <v/>
      </c>
      <c r="R178" s="1668" t="str">
        <f>IF(COUNT(R175)&lt;&gt;0,IF(COUNT(R176)=0,"Please fill in value for 2020 or provide a provisional estimate (eg. 2019 figure) and the expected submission date in the notes",IF(COUNT(R177)=0,"Please provide the number of entities","")),"")</f>
        <v/>
      </c>
      <c r="S178" s="1668" t="str">
        <f>IF(COUNT(S176)&lt;&gt;0,IF(R176&lt;S176,"Prud consolidated assets &gt; total assets",IF(COUNT(S177)=0,"Please provide the number of entities","")),"")</f>
        <v/>
      </c>
      <c r="T178" s="1668" t="str">
        <f>IF(COUNT(T176)&lt;&gt;0,IF(R176&lt;T176,"Basel-equivalent prud regulation &gt; total assets",IF(COUNT(T177)=0,"Please provide the number of entities","")),"")</f>
        <v/>
      </c>
      <c r="U178" s="325"/>
      <c r="V178" s="1190"/>
      <c r="W178" s="326"/>
      <c r="AH178" s="517"/>
      <c r="AI178" s="517"/>
      <c r="AJ178" s="517"/>
      <c r="AK178" s="517"/>
      <c r="AL178" s="517"/>
      <c r="AM178" s="517"/>
      <c r="AN178" s="517"/>
      <c r="AO178" s="517"/>
      <c r="AP178" s="517"/>
      <c r="AQ178" s="517"/>
      <c r="AR178" s="517"/>
      <c r="AS178" s="517"/>
      <c r="AT178" s="517"/>
      <c r="AU178" s="517"/>
      <c r="AV178" s="517"/>
      <c r="AW178" s="517"/>
      <c r="AX178" s="517"/>
      <c r="AY178" s="517"/>
      <c r="AZ178" s="517"/>
      <c r="BA178" s="517"/>
      <c r="BB178" s="517"/>
      <c r="BC178" s="517"/>
      <c r="BD178" s="517"/>
      <c r="BE178" s="517"/>
      <c r="BF178" s="517"/>
      <c r="BG178" s="517"/>
      <c r="BH178" s="517"/>
      <c r="BI178" s="517"/>
      <c r="BN178" s="589"/>
      <c r="BO178" s="589"/>
      <c r="BP178" s="589"/>
      <c r="BQ178" s="589"/>
      <c r="BR178" s="589"/>
      <c r="BS178" s="589"/>
      <c r="BT178" s="589"/>
      <c r="BU178" s="589"/>
      <c r="BV178" s="589"/>
      <c r="BW178" s="589"/>
      <c r="BX178" s="589"/>
      <c r="BY178" s="589"/>
      <c r="BZ178" s="589"/>
      <c r="CA178" s="589"/>
      <c r="CB178" s="589"/>
      <c r="CC178" s="589"/>
      <c r="CD178" s="589"/>
      <c r="CE178" s="589"/>
      <c r="CF178" s="589"/>
      <c r="CG178" s="589"/>
      <c r="CH178" s="589"/>
      <c r="CI178" s="589"/>
      <c r="CJ178" s="590"/>
      <c r="CK178" s="590"/>
      <c r="CL178" s="590"/>
      <c r="CM178" s="590"/>
      <c r="CN178" s="590"/>
      <c r="CO178" s="590"/>
      <c r="CP178" s="590"/>
      <c r="CQ178" s="590"/>
      <c r="CR178" s="590"/>
      <c r="CS178" s="590"/>
    </row>
    <row r="179" spans="1:97" s="14" customFormat="1" ht="69.95" customHeight="1" thickBot="1" x14ac:dyDescent="0.25">
      <c r="A179" s="2"/>
      <c r="B179" s="191" t="s">
        <v>330</v>
      </c>
      <c r="C179" s="179" t="s">
        <v>1486</v>
      </c>
      <c r="D179" s="192"/>
      <c r="E179" s="180"/>
      <c r="F179" s="193"/>
      <c r="G179" s="192"/>
      <c r="H179" s="180"/>
      <c r="I179" s="193"/>
      <c r="J179" s="192"/>
      <c r="K179" s="180"/>
      <c r="L179" s="193"/>
      <c r="M179" s="192"/>
      <c r="N179" s="180"/>
      <c r="O179" s="193"/>
      <c r="P179" s="192"/>
      <c r="Q179" s="180"/>
      <c r="R179" s="193"/>
      <c r="S179" s="192"/>
      <c r="T179" s="192"/>
      <c r="U179" s="1278"/>
      <c r="V179" s="1279"/>
      <c r="W179" s="1280"/>
      <c r="AH179" s="518"/>
      <c r="AI179" s="518"/>
      <c r="AJ179" s="518"/>
      <c r="AK179" s="518"/>
      <c r="AL179" s="518"/>
      <c r="AM179" s="518"/>
      <c r="AN179" s="518"/>
      <c r="AO179" s="518"/>
      <c r="AP179" s="518"/>
      <c r="AQ179" s="518"/>
      <c r="AR179" s="518"/>
      <c r="AS179" s="518"/>
      <c r="AT179" s="518"/>
      <c r="AU179" s="518"/>
      <c r="AV179" s="518"/>
      <c r="AW179" s="518"/>
      <c r="AX179" s="518"/>
      <c r="AY179" s="518"/>
      <c r="AZ179" s="518"/>
      <c r="BA179" s="518"/>
      <c r="BB179" s="518"/>
      <c r="BC179" s="518"/>
      <c r="BD179" s="517"/>
      <c r="BE179" s="517"/>
      <c r="BF179" s="517"/>
      <c r="BG179" s="517"/>
      <c r="BH179" s="517"/>
      <c r="BI179" s="517"/>
      <c r="BN179" s="590"/>
      <c r="BO179" s="590"/>
      <c r="BP179" s="590"/>
      <c r="BQ179" s="590"/>
      <c r="BR179" s="590"/>
      <c r="BS179" s="590"/>
      <c r="BT179" s="590"/>
      <c r="BU179" s="590"/>
      <c r="BV179" s="590"/>
      <c r="BW179" s="590"/>
      <c r="BX179" s="590"/>
      <c r="BY179" s="590"/>
      <c r="BZ179" s="590"/>
      <c r="CA179" s="590"/>
      <c r="CB179" s="590"/>
      <c r="CC179" s="590"/>
      <c r="CD179" s="590"/>
      <c r="CE179" s="590"/>
      <c r="CF179" s="590"/>
      <c r="CG179" s="590"/>
      <c r="CH179" s="590"/>
      <c r="CI179" s="590"/>
      <c r="CJ179" s="590"/>
      <c r="CK179" s="590"/>
      <c r="CL179" s="590"/>
      <c r="CM179" s="590"/>
      <c r="CN179" s="590"/>
      <c r="CO179" s="590"/>
      <c r="CP179" s="590"/>
      <c r="CQ179" s="590"/>
      <c r="CR179" s="590"/>
      <c r="CS179" s="590"/>
    </row>
    <row r="180" spans="1:97" s="2" customFormat="1" ht="20.100000000000001" customHeight="1" x14ac:dyDescent="0.2">
      <c r="B180" s="7"/>
      <c r="C180" s="470"/>
      <c r="D180" s="470"/>
      <c r="E180" s="470"/>
      <c r="F180" s="470"/>
      <c r="G180" s="470"/>
      <c r="H180" s="470"/>
      <c r="I180" s="470"/>
      <c r="J180" s="470"/>
      <c r="K180" s="470"/>
      <c r="L180" s="470"/>
      <c r="M180" s="470"/>
      <c r="N180" s="470"/>
      <c r="O180" s="470"/>
      <c r="P180" s="470"/>
      <c r="Q180" s="470"/>
      <c r="R180" s="470"/>
      <c r="S180" s="470"/>
      <c r="T180" s="470"/>
      <c r="U180" s="7"/>
      <c r="V180" s="7"/>
      <c r="W180" s="7"/>
      <c r="AH180" s="517"/>
      <c r="AI180" s="517"/>
      <c r="AJ180" s="517"/>
      <c r="AK180" s="517"/>
      <c r="AL180" s="517"/>
      <c r="AM180" s="517"/>
      <c r="AN180" s="517"/>
      <c r="AO180" s="517"/>
      <c r="AP180" s="517"/>
      <c r="AQ180" s="517"/>
      <c r="AR180" s="517"/>
      <c r="AS180" s="517"/>
      <c r="AT180" s="517"/>
      <c r="AU180" s="517"/>
      <c r="AV180" s="517"/>
      <c r="AW180" s="517"/>
      <c r="AX180" s="517"/>
      <c r="AY180" s="517"/>
      <c r="AZ180" s="517"/>
      <c r="BA180" s="517"/>
      <c r="BB180" s="517"/>
      <c r="BC180" s="517"/>
      <c r="BD180" s="517"/>
      <c r="BE180" s="517"/>
      <c r="BF180" s="517"/>
      <c r="BG180" s="517"/>
      <c r="BH180" s="517"/>
      <c r="BI180" s="517"/>
      <c r="BN180" s="589"/>
      <c r="BO180" s="589"/>
      <c r="BP180" s="589"/>
      <c r="BQ180" s="589"/>
      <c r="BR180" s="589"/>
      <c r="BS180" s="589"/>
      <c r="BT180" s="589"/>
      <c r="BU180" s="589"/>
      <c r="BV180" s="589"/>
      <c r="BW180" s="589"/>
      <c r="BX180" s="589"/>
      <c r="BY180" s="589"/>
      <c r="BZ180" s="589"/>
      <c r="CA180" s="589"/>
      <c r="CB180" s="589"/>
      <c r="CC180" s="589"/>
      <c r="CD180" s="589"/>
      <c r="CE180" s="589"/>
      <c r="CF180" s="589"/>
      <c r="CG180" s="589"/>
      <c r="CH180" s="589"/>
      <c r="CI180" s="589"/>
      <c r="CJ180" s="590"/>
      <c r="CK180" s="590"/>
      <c r="CL180" s="590"/>
      <c r="CM180" s="590"/>
      <c r="CN180" s="590"/>
      <c r="CO180" s="590"/>
      <c r="CP180" s="590"/>
      <c r="CQ180" s="590"/>
      <c r="CR180" s="590"/>
      <c r="CS180" s="590"/>
    </row>
    <row r="181" spans="1:97" s="2" customFormat="1" ht="20.100000000000001" customHeight="1" x14ac:dyDescent="0.2">
      <c r="B181" s="960" t="s">
        <v>498</v>
      </c>
      <c r="C181" s="972" t="s">
        <v>722</v>
      </c>
      <c r="D181" s="961" t="s">
        <v>723</v>
      </c>
      <c r="E181" s="961" t="s">
        <v>724</v>
      </c>
      <c r="F181" s="961" t="s">
        <v>725</v>
      </c>
      <c r="G181" s="961" t="s">
        <v>726</v>
      </c>
      <c r="H181" s="961" t="s">
        <v>727</v>
      </c>
      <c r="I181" s="961" t="s">
        <v>728</v>
      </c>
      <c r="J181" s="961" t="s">
        <v>729</v>
      </c>
      <c r="K181" s="961" t="s">
        <v>730</v>
      </c>
      <c r="L181" s="961" t="s">
        <v>731</v>
      </c>
      <c r="M181" s="961" t="s">
        <v>732</v>
      </c>
      <c r="N181" s="961" t="s">
        <v>733</v>
      </c>
      <c r="O181" s="961" t="s">
        <v>734</v>
      </c>
      <c r="P181" s="961" t="s">
        <v>735</v>
      </c>
      <c r="Q181" s="961" t="s">
        <v>736</v>
      </c>
      <c r="R181" s="961" t="s">
        <v>737</v>
      </c>
      <c r="S181" s="961" t="s">
        <v>738</v>
      </c>
      <c r="T181" s="961" t="s">
        <v>739</v>
      </c>
      <c r="U181" s="7"/>
      <c r="V181" s="7"/>
      <c r="W181" s="7"/>
      <c r="AH181" s="517"/>
      <c r="AI181" s="517"/>
      <c r="AJ181" s="517"/>
      <c r="AK181" s="517"/>
      <c r="AL181" s="517"/>
      <c r="AM181" s="517"/>
      <c r="AN181" s="517"/>
      <c r="AO181" s="517"/>
      <c r="AP181" s="517"/>
      <c r="AQ181" s="517"/>
      <c r="AR181" s="517"/>
      <c r="AS181" s="517"/>
      <c r="AT181" s="517"/>
      <c r="AU181" s="517"/>
      <c r="AV181" s="517"/>
      <c r="AW181" s="517"/>
      <c r="AX181" s="517"/>
      <c r="AY181" s="517"/>
      <c r="AZ181" s="517"/>
      <c r="BA181" s="517"/>
      <c r="BB181" s="517"/>
      <c r="BC181" s="517"/>
      <c r="BD181" s="517"/>
      <c r="BE181" s="517"/>
      <c r="BF181" s="517"/>
      <c r="BG181" s="517"/>
      <c r="BH181" s="517"/>
      <c r="BI181" s="517"/>
      <c r="BN181" s="589"/>
      <c r="BO181" s="589"/>
      <c r="BP181" s="589"/>
      <c r="BQ181" s="589"/>
      <c r="BR181" s="589"/>
      <c r="BS181" s="589"/>
      <c r="BT181" s="589"/>
      <c r="BU181" s="589"/>
      <c r="BV181" s="589"/>
      <c r="BW181" s="589"/>
      <c r="BX181" s="589"/>
      <c r="BY181" s="589"/>
      <c r="BZ181" s="589"/>
      <c r="CA181" s="589"/>
      <c r="CB181" s="589"/>
      <c r="CC181" s="589"/>
      <c r="CD181" s="589"/>
      <c r="CE181" s="589"/>
      <c r="CF181" s="589"/>
      <c r="CG181" s="589"/>
      <c r="CH181" s="589"/>
      <c r="CI181" s="589"/>
      <c r="CJ181" s="590"/>
      <c r="CK181" s="590"/>
      <c r="CL181" s="590"/>
      <c r="CM181" s="590"/>
      <c r="CN181" s="590"/>
      <c r="CO181" s="590"/>
      <c r="CP181" s="590"/>
      <c r="CQ181" s="590"/>
      <c r="CR181" s="590"/>
      <c r="CS181" s="590"/>
    </row>
    <row r="182" spans="1:97" s="2" customFormat="1" ht="20.100000000000001" customHeight="1" x14ac:dyDescent="0.2">
      <c r="B182" s="7"/>
      <c r="C182" s="7"/>
      <c r="D182" s="7"/>
      <c r="E182" s="7"/>
      <c r="F182" s="7"/>
      <c r="G182" s="7"/>
      <c r="H182" s="7"/>
      <c r="I182" s="7"/>
      <c r="J182" s="7"/>
      <c r="K182" s="7"/>
      <c r="L182" s="7"/>
      <c r="M182" s="7"/>
      <c r="N182" s="7"/>
      <c r="O182" s="7"/>
      <c r="P182" s="7"/>
      <c r="Q182" s="7"/>
      <c r="R182" s="7"/>
      <c r="S182" s="7"/>
      <c r="T182" s="7"/>
      <c r="U182" s="7"/>
      <c r="V182" s="7"/>
      <c r="W182" s="7"/>
      <c r="AH182" s="517"/>
      <c r="AI182" s="517"/>
      <c r="AJ182" s="517"/>
      <c r="AK182" s="517"/>
      <c r="AL182" s="517"/>
      <c r="AM182" s="517"/>
      <c r="AN182" s="517"/>
      <c r="AO182" s="517"/>
      <c r="AP182" s="517"/>
      <c r="AQ182" s="517"/>
      <c r="AR182" s="517"/>
      <c r="AS182" s="517"/>
      <c r="AT182" s="517"/>
      <c r="AU182" s="517"/>
      <c r="AV182" s="517"/>
      <c r="AW182" s="517"/>
      <c r="AX182" s="517"/>
      <c r="AY182" s="517"/>
      <c r="AZ182" s="517"/>
      <c r="BA182" s="517"/>
      <c r="BB182" s="517"/>
      <c r="BC182" s="517"/>
      <c r="BD182" s="517"/>
      <c r="BE182" s="517"/>
      <c r="BF182" s="517"/>
      <c r="BG182" s="517"/>
      <c r="BH182" s="517"/>
      <c r="BI182" s="517"/>
      <c r="BN182" s="589"/>
      <c r="BO182" s="589"/>
      <c r="BP182" s="589"/>
      <c r="BQ182" s="589"/>
      <c r="BR182" s="589"/>
      <c r="BS182" s="589"/>
      <c r="BT182" s="589"/>
      <c r="BU182" s="589"/>
      <c r="BV182" s="589"/>
      <c r="BW182" s="589"/>
      <c r="BX182" s="589"/>
      <c r="BY182" s="589"/>
      <c r="BZ182" s="589"/>
      <c r="CA182" s="589"/>
      <c r="CB182" s="589"/>
      <c r="CC182" s="589"/>
      <c r="CD182" s="589"/>
      <c r="CE182" s="589"/>
      <c r="CF182" s="589"/>
      <c r="CG182" s="589"/>
      <c r="CH182" s="589"/>
      <c r="CI182" s="589"/>
      <c r="CJ182" s="590"/>
      <c r="CK182" s="590"/>
      <c r="CL182" s="590"/>
      <c r="CM182" s="590"/>
      <c r="CN182" s="590"/>
      <c r="CO182" s="590"/>
      <c r="CP182" s="590"/>
      <c r="CQ182" s="590"/>
      <c r="CR182" s="590"/>
      <c r="CS182" s="590"/>
    </row>
    <row r="183" spans="1:97" s="2" customFormat="1" ht="14.25" customHeight="1" x14ac:dyDescent="0.25">
      <c r="B183" s="1848" t="s">
        <v>1712</v>
      </c>
      <c r="C183" s="7"/>
      <c r="D183" s="7"/>
      <c r="E183" s="7"/>
      <c r="F183" s="7"/>
      <c r="G183" s="7"/>
      <c r="H183" s="7"/>
      <c r="I183" s="7"/>
      <c r="J183" s="7"/>
      <c r="K183" s="7"/>
      <c r="L183" s="7"/>
      <c r="M183" s="7"/>
      <c r="N183" s="7"/>
      <c r="O183" s="7"/>
      <c r="P183" s="7"/>
      <c r="Q183" s="7"/>
      <c r="R183" s="7"/>
      <c r="S183" s="7"/>
      <c r="T183" s="7"/>
      <c r="U183" s="7"/>
      <c r="V183" s="7"/>
      <c r="W183" s="7"/>
      <c r="AH183" s="725"/>
      <c r="AI183" s="517"/>
      <c r="AJ183" s="517"/>
      <c r="AK183" s="517"/>
      <c r="AL183" s="517"/>
      <c r="AM183" s="517"/>
      <c r="AN183" s="517"/>
      <c r="AO183" s="517"/>
      <c r="AP183" s="517"/>
      <c r="AQ183" s="517"/>
      <c r="AR183" s="517"/>
      <c r="AS183" s="517"/>
      <c r="AT183" s="517"/>
      <c r="AU183" s="517"/>
      <c r="AV183" s="517"/>
      <c r="AW183" s="517"/>
      <c r="AX183" s="517"/>
      <c r="AY183" s="517"/>
      <c r="AZ183" s="517"/>
      <c r="BA183" s="517"/>
      <c r="BB183" s="517"/>
      <c r="BC183" s="517"/>
      <c r="BD183" s="517"/>
      <c r="BE183" s="517"/>
      <c r="BF183" s="517"/>
      <c r="BG183" s="517"/>
      <c r="BH183" s="517"/>
      <c r="BI183" s="517"/>
      <c r="BN183" s="726"/>
      <c r="BO183" s="589"/>
      <c r="BP183" s="589"/>
      <c r="BQ183" s="589"/>
      <c r="BR183" s="589"/>
      <c r="BS183" s="589"/>
      <c r="BT183" s="589"/>
      <c r="BU183" s="589"/>
      <c r="BV183" s="589"/>
      <c r="BW183" s="589"/>
      <c r="BX183" s="589"/>
      <c r="BY183" s="589"/>
      <c r="BZ183" s="589"/>
      <c r="CA183" s="589"/>
      <c r="CB183" s="589"/>
      <c r="CC183" s="589"/>
      <c r="CD183" s="589"/>
      <c r="CE183" s="589"/>
      <c r="CF183" s="589"/>
      <c r="CG183" s="589"/>
      <c r="CH183" s="589"/>
      <c r="CI183" s="589"/>
      <c r="CJ183" s="590"/>
      <c r="CK183" s="590"/>
      <c r="CL183" s="590"/>
      <c r="CM183" s="590"/>
      <c r="CN183" s="590"/>
      <c r="CO183" s="590"/>
      <c r="CP183" s="590"/>
      <c r="CQ183" s="590"/>
      <c r="CR183" s="590"/>
      <c r="CS183" s="590"/>
    </row>
    <row r="184" spans="1:97" s="2" customFormat="1" ht="9.9499999999999993" customHeight="1" x14ac:dyDescent="0.2">
      <c r="B184" s="7"/>
      <c r="C184" s="7"/>
      <c r="D184" s="7"/>
      <c r="E184" s="7"/>
      <c r="F184" s="7"/>
      <c r="G184" s="7"/>
      <c r="H184" s="7"/>
      <c r="I184" s="7"/>
      <c r="J184" s="7"/>
      <c r="K184" s="7"/>
      <c r="L184" s="7"/>
      <c r="M184" s="7"/>
      <c r="N184" s="7"/>
      <c r="O184" s="7"/>
      <c r="P184" s="7"/>
      <c r="Q184" s="7"/>
      <c r="R184" s="7"/>
      <c r="S184" s="7"/>
      <c r="T184" s="7"/>
      <c r="U184" s="7"/>
      <c r="V184" s="7"/>
      <c r="W184" s="7"/>
      <c r="AH184" s="517"/>
      <c r="AI184" s="517"/>
      <c r="AJ184" s="517"/>
      <c r="AK184" s="517"/>
      <c r="AL184" s="517"/>
      <c r="AM184" s="517"/>
      <c r="AN184" s="517"/>
      <c r="AO184" s="517"/>
      <c r="AP184" s="517"/>
      <c r="AQ184" s="517"/>
      <c r="AR184" s="517"/>
      <c r="AS184" s="517"/>
      <c r="AT184" s="517"/>
      <c r="AU184" s="517"/>
      <c r="AV184" s="517"/>
      <c r="AW184" s="517"/>
      <c r="AX184" s="517"/>
      <c r="AY184" s="517"/>
      <c r="AZ184" s="517"/>
      <c r="BA184" s="517"/>
      <c r="BB184" s="517"/>
      <c r="BC184" s="517"/>
      <c r="BD184" s="517"/>
      <c r="BE184" s="517"/>
      <c r="BF184" s="517"/>
      <c r="BG184" s="517"/>
      <c r="BH184" s="517"/>
      <c r="BI184" s="517"/>
      <c r="BN184" s="589"/>
      <c r="BO184" s="589"/>
      <c r="BP184" s="589"/>
      <c r="BQ184" s="589"/>
      <c r="BR184" s="589"/>
      <c r="BS184" s="589"/>
      <c r="BT184" s="589"/>
      <c r="BU184" s="589"/>
      <c r="BV184" s="589"/>
      <c r="BW184" s="589"/>
      <c r="BX184" s="589"/>
      <c r="BY184" s="589"/>
      <c r="BZ184" s="589"/>
      <c r="CA184" s="589"/>
      <c r="CB184" s="589"/>
      <c r="CC184" s="589"/>
      <c r="CD184" s="589"/>
      <c r="CE184" s="589"/>
      <c r="CF184" s="589"/>
      <c r="CG184" s="589"/>
      <c r="CH184" s="589"/>
      <c r="CI184" s="589"/>
      <c r="CJ184" s="590"/>
      <c r="CK184" s="590"/>
      <c r="CL184" s="590"/>
      <c r="CM184" s="590"/>
      <c r="CN184" s="590"/>
      <c r="CO184" s="590"/>
      <c r="CP184" s="590"/>
      <c r="CQ184" s="590"/>
      <c r="CR184" s="590"/>
      <c r="CS184" s="590"/>
    </row>
    <row r="185" spans="1:97" s="2" customFormat="1" ht="14.25" customHeight="1" x14ac:dyDescent="0.25">
      <c r="B185" s="2646"/>
      <c r="C185" s="159" t="s">
        <v>1</v>
      </c>
      <c r="D185" s="160" t="s">
        <v>2</v>
      </c>
      <c r="E185" s="159" t="s">
        <v>3</v>
      </c>
      <c r="F185" s="160" t="s">
        <v>86</v>
      </c>
      <c r="G185" s="159" t="s">
        <v>4</v>
      </c>
      <c r="H185" s="160" t="s">
        <v>5</v>
      </c>
      <c r="I185" s="159" t="s">
        <v>6</v>
      </c>
      <c r="J185" s="160" t="s">
        <v>7</v>
      </c>
      <c r="K185" s="159" t="s">
        <v>8</v>
      </c>
      <c r="L185" s="160" t="s">
        <v>9</v>
      </c>
      <c r="M185" s="159" t="s">
        <v>10</v>
      </c>
      <c r="N185" s="160" t="s">
        <v>11</v>
      </c>
      <c r="O185" s="159" t="s">
        <v>12</v>
      </c>
      <c r="P185" s="160" t="s">
        <v>13</v>
      </c>
      <c r="Q185" s="159" t="s">
        <v>14</v>
      </c>
      <c r="R185" s="160" t="s">
        <v>15</v>
      </c>
      <c r="S185" s="159" t="s">
        <v>14</v>
      </c>
      <c r="T185" s="160" t="s">
        <v>15</v>
      </c>
      <c r="U185" s="161" t="s">
        <v>16</v>
      </c>
      <c r="V185" s="162" t="s">
        <v>17</v>
      </c>
      <c r="W185" s="162" t="s">
        <v>18</v>
      </c>
      <c r="AH185" s="661"/>
      <c r="AI185" s="679"/>
      <c r="AJ185" s="522"/>
      <c r="AK185" s="679"/>
      <c r="AL185" s="522"/>
      <c r="AM185" s="679"/>
      <c r="AN185" s="522"/>
      <c r="AO185" s="679"/>
      <c r="AP185" s="522"/>
      <c r="AQ185" s="679"/>
      <c r="AR185" s="522"/>
      <c r="AS185" s="679"/>
      <c r="AT185" s="522"/>
      <c r="AU185" s="679"/>
      <c r="AV185" s="522"/>
      <c r="AW185" s="679"/>
      <c r="AX185" s="522"/>
      <c r="AY185" s="679"/>
      <c r="AZ185" s="522"/>
      <c r="BA185" s="679"/>
      <c r="BB185" s="522"/>
      <c r="BC185" s="522"/>
      <c r="BD185" s="517"/>
      <c r="BE185" s="517"/>
      <c r="BF185" s="517"/>
      <c r="BG185" s="517"/>
      <c r="BH185" s="517"/>
      <c r="BI185" s="517"/>
      <c r="BN185" s="692"/>
      <c r="BO185" s="711"/>
      <c r="BP185" s="594"/>
      <c r="BQ185" s="711"/>
      <c r="BR185" s="594"/>
      <c r="BS185" s="711"/>
      <c r="BT185" s="594"/>
      <c r="BU185" s="711"/>
      <c r="BV185" s="594"/>
      <c r="BW185" s="711"/>
      <c r="BX185" s="594"/>
      <c r="BY185" s="711"/>
      <c r="BZ185" s="594"/>
      <c r="CA185" s="711"/>
      <c r="CB185" s="594"/>
      <c r="CC185" s="711"/>
      <c r="CD185" s="594"/>
      <c r="CE185" s="711"/>
      <c r="CF185" s="594"/>
      <c r="CG185" s="711"/>
      <c r="CH185" s="594"/>
      <c r="CI185" s="594"/>
      <c r="CJ185" s="590"/>
      <c r="CK185" s="590"/>
      <c r="CL185" s="590"/>
      <c r="CM185" s="590"/>
      <c r="CN185" s="590"/>
      <c r="CO185" s="590"/>
      <c r="CP185" s="590"/>
      <c r="CQ185" s="590"/>
      <c r="CR185" s="590"/>
      <c r="CS185" s="590"/>
    </row>
    <row r="186" spans="1:97" s="2" customFormat="1" ht="39" customHeight="1" x14ac:dyDescent="0.25">
      <c r="B186" s="2647"/>
      <c r="C186" s="2663" t="s">
        <v>45</v>
      </c>
      <c r="D186" s="45"/>
      <c r="E186" s="110"/>
      <c r="F186" s="2651" t="s">
        <v>57</v>
      </c>
      <c r="G186" s="45"/>
      <c r="H186" s="136"/>
      <c r="I186" s="2651" t="s">
        <v>63</v>
      </c>
      <c r="J186" s="45"/>
      <c r="K186" s="136"/>
      <c r="L186" s="2651" t="s">
        <v>102</v>
      </c>
      <c r="M186" s="45"/>
      <c r="N186" s="136"/>
      <c r="O186" s="2651" t="s">
        <v>103</v>
      </c>
      <c r="P186" s="45"/>
      <c r="Q186" s="136"/>
      <c r="R186" s="2651" t="s">
        <v>104</v>
      </c>
      <c r="S186" s="45"/>
      <c r="T186" s="137"/>
      <c r="U186" s="2503" t="s">
        <v>50</v>
      </c>
      <c r="V186" s="45"/>
      <c r="W186" s="136"/>
      <c r="AH186" s="868" t="s">
        <v>1027</v>
      </c>
      <c r="AI186" s="684"/>
      <c r="AJ186" s="530"/>
      <c r="AK186" s="530"/>
      <c r="AL186" s="684"/>
      <c r="AM186" s="530"/>
      <c r="AN186" s="530"/>
      <c r="AO186" s="684"/>
      <c r="AP186" s="530"/>
      <c r="AQ186" s="530"/>
      <c r="AR186" s="684"/>
      <c r="AS186" s="530"/>
      <c r="AT186" s="530"/>
      <c r="AU186" s="684"/>
      <c r="AV186" s="530"/>
      <c r="AW186" s="530"/>
      <c r="AX186" s="684"/>
      <c r="AY186" s="530"/>
      <c r="AZ186" s="530"/>
      <c r="BA186" s="685"/>
      <c r="BB186" s="530"/>
      <c r="BC186" s="530"/>
      <c r="BD186" s="517"/>
      <c r="BE186" s="517"/>
      <c r="BF186" s="517"/>
      <c r="BG186" s="517"/>
      <c r="BH186" s="517"/>
      <c r="BI186" s="517"/>
      <c r="BN186" s="877" t="s">
        <v>1027</v>
      </c>
      <c r="BO186" s="716"/>
      <c r="BP186" s="602"/>
      <c r="BQ186" s="602"/>
      <c r="BR186" s="716"/>
      <c r="BS186" s="602"/>
      <c r="BT186" s="602"/>
      <c r="BU186" s="716"/>
      <c r="BV186" s="602"/>
      <c r="BW186" s="602"/>
      <c r="BX186" s="716"/>
      <c r="BY186" s="602"/>
      <c r="BZ186" s="602"/>
      <c r="CA186" s="716"/>
      <c r="CB186" s="602"/>
      <c r="CC186" s="602"/>
      <c r="CD186" s="716"/>
      <c r="CE186" s="602"/>
      <c r="CF186" s="602"/>
      <c r="CG186" s="717"/>
      <c r="CH186" s="602"/>
      <c r="CI186" s="602"/>
      <c r="CJ186" s="590"/>
      <c r="CK186" s="590"/>
      <c r="CL186" s="590"/>
      <c r="CM186" s="590"/>
      <c r="CN186" s="590"/>
      <c r="CO186" s="590"/>
      <c r="CP186" s="590"/>
      <c r="CQ186" s="590"/>
      <c r="CR186" s="590"/>
      <c r="CS186" s="590"/>
    </row>
    <row r="187" spans="1:97" s="2" customFormat="1" ht="60.95" customHeight="1" thickBot="1" x14ac:dyDescent="0.25">
      <c r="B187" s="2648"/>
      <c r="C187" s="2650"/>
      <c r="D187" s="261" t="s">
        <v>327</v>
      </c>
      <c r="E187" s="262" t="s">
        <v>332</v>
      </c>
      <c r="F187" s="2652"/>
      <c r="G187" s="261" t="s">
        <v>327</v>
      </c>
      <c r="H187" s="262" t="s">
        <v>332</v>
      </c>
      <c r="I187" s="2652"/>
      <c r="J187" s="261" t="s">
        <v>327</v>
      </c>
      <c r="K187" s="262" t="s">
        <v>332</v>
      </c>
      <c r="L187" s="2652"/>
      <c r="M187" s="261" t="s">
        <v>327</v>
      </c>
      <c r="N187" s="262" t="s">
        <v>332</v>
      </c>
      <c r="O187" s="2652"/>
      <c r="P187" s="261" t="s">
        <v>327</v>
      </c>
      <c r="Q187" s="262" t="s">
        <v>332</v>
      </c>
      <c r="R187" s="2652"/>
      <c r="S187" s="261" t="s">
        <v>327</v>
      </c>
      <c r="T187" s="262" t="s">
        <v>332</v>
      </c>
      <c r="U187" s="2665"/>
      <c r="V187" s="261" t="s">
        <v>327</v>
      </c>
      <c r="W187" s="262" t="s">
        <v>333</v>
      </c>
      <c r="AH187" s="866" t="s">
        <v>442</v>
      </c>
      <c r="AI187" s="684"/>
      <c r="AJ187" s="681"/>
      <c r="AK187" s="681"/>
      <c r="AL187" s="684"/>
      <c r="AM187" s="681"/>
      <c r="AN187" s="681"/>
      <c r="AO187" s="684"/>
      <c r="AP187" s="681"/>
      <c r="AQ187" s="681"/>
      <c r="AR187" s="684"/>
      <c r="AS187" s="681"/>
      <c r="AT187" s="681"/>
      <c r="AU187" s="684"/>
      <c r="AV187" s="681"/>
      <c r="AW187" s="681"/>
      <c r="AX187" s="684"/>
      <c r="AY187" s="681"/>
      <c r="AZ187" s="681"/>
      <c r="BA187" s="685"/>
      <c r="BB187" s="681"/>
      <c r="BC187" s="681"/>
      <c r="BD187" s="517"/>
      <c r="BE187" s="517"/>
      <c r="BF187" s="517"/>
      <c r="BG187" s="517"/>
      <c r="BH187" s="517"/>
      <c r="BI187" s="517"/>
      <c r="BN187" s="875" t="s">
        <v>1796</v>
      </c>
      <c r="BO187" s="716"/>
      <c r="BP187" s="713"/>
      <c r="BQ187" s="713"/>
      <c r="BR187" s="716"/>
      <c r="BS187" s="713"/>
      <c r="BT187" s="713"/>
      <c r="BU187" s="716"/>
      <c r="BV187" s="713"/>
      <c r="BW187" s="713"/>
      <c r="BX187" s="716"/>
      <c r="BY187" s="713"/>
      <c r="BZ187" s="713"/>
      <c r="CA187" s="716"/>
      <c r="CB187" s="713"/>
      <c r="CC187" s="713"/>
      <c r="CD187" s="716"/>
      <c r="CE187" s="713"/>
      <c r="CF187" s="713"/>
      <c r="CG187" s="717"/>
      <c r="CH187" s="713"/>
      <c r="CI187" s="713"/>
      <c r="CJ187" s="590"/>
      <c r="CK187" s="590"/>
      <c r="CL187" s="590"/>
      <c r="CM187" s="590"/>
      <c r="CN187" s="590"/>
      <c r="CO187" s="590"/>
      <c r="CP187" s="590"/>
      <c r="CQ187" s="590"/>
      <c r="CR187" s="590"/>
      <c r="CS187" s="590"/>
    </row>
    <row r="188" spans="1:97" s="1193" customFormat="1" ht="60" customHeight="1" x14ac:dyDescent="0.2">
      <c r="B188" s="1194" t="s">
        <v>43</v>
      </c>
      <c r="C188" s="321"/>
      <c r="D188" s="1190"/>
      <c r="E188" s="326"/>
      <c r="F188" s="339"/>
      <c r="G188" s="1190"/>
      <c r="H188" s="326"/>
      <c r="I188" s="339"/>
      <c r="J188" s="1190"/>
      <c r="K188" s="326"/>
      <c r="L188" s="339"/>
      <c r="M188" s="1190"/>
      <c r="N188" s="326"/>
      <c r="O188" s="339"/>
      <c r="P188" s="1190"/>
      <c r="Q188" s="326"/>
      <c r="R188" s="339"/>
      <c r="S188" s="1190"/>
      <c r="T188" s="1190"/>
      <c r="U188" s="325"/>
      <c r="V188" s="1190"/>
      <c r="W188" s="326"/>
      <c r="AH188" s="1195"/>
      <c r="AI188" s="1196" t="s">
        <v>1</v>
      </c>
      <c r="AJ188" s="1197" t="s">
        <v>2</v>
      </c>
      <c r="AK188" s="1196" t="s">
        <v>3</v>
      </c>
      <c r="AL188" s="1197" t="s">
        <v>86</v>
      </c>
      <c r="AM188" s="1196" t="s">
        <v>4</v>
      </c>
      <c r="AN188" s="1197" t="s">
        <v>5</v>
      </c>
      <c r="AO188" s="1196" t="s">
        <v>6</v>
      </c>
      <c r="AP188" s="1197" t="s">
        <v>7</v>
      </c>
      <c r="AQ188" s="1196" t="s">
        <v>8</v>
      </c>
      <c r="AR188" s="1197" t="s">
        <v>9</v>
      </c>
      <c r="AS188" s="1196" t="s">
        <v>10</v>
      </c>
      <c r="AT188" s="1197" t="s">
        <v>11</v>
      </c>
      <c r="AU188" s="1196" t="s">
        <v>12</v>
      </c>
      <c r="AV188" s="1197" t="s">
        <v>13</v>
      </c>
      <c r="AW188" s="1196" t="s">
        <v>14</v>
      </c>
      <c r="AX188" s="1197" t="s">
        <v>15</v>
      </c>
      <c r="AY188" s="1196" t="s">
        <v>14</v>
      </c>
      <c r="AZ188" s="1197" t="s">
        <v>15</v>
      </c>
      <c r="BA188" s="1196" t="s">
        <v>16</v>
      </c>
      <c r="BB188" s="1197" t="s">
        <v>17</v>
      </c>
      <c r="BC188" s="1197" t="s">
        <v>18</v>
      </c>
      <c r="BD188" s="1145"/>
      <c r="BE188" s="1145"/>
      <c r="BF188" s="1145"/>
      <c r="BG188" s="1145"/>
      <c r="BH188" s="1145"/>
      <c r="BI188" s="1145"/>
      <c r="BN188" s="1198"/>
      <c r="BO188" s="1199" t="s">
        <v>1</v>
      </c>
      <c r="BP188" s="1200" t="s">
        <v>2</v>
      </c>
      <c r="BQ188" s="1199" t="s">
        <v>3</v>
      </c>
      <c r="BR188" s="1200" t="s">
        <v>86</v>
      </c>
      <c r="BS188" s="1199" t="s">
        <v>4</v>
      </c>
      <c r="BT188" s="1200" t="s">
        <v>5</v>
      </c>
      <c r="BU188" s="1199" t="s">
        <v>6</v>
      </c>
      <c r="BV188" s="1200" t="s">
        <v>7</v>
      </c>
      <c r="BW188" s="1199" t="s">
        <v>8</v>
      </c>
      <c r="BX188" s="1200" t="s">
        <v>9</v>
      </c>
      <c r="BY188" s="1199" t="s">
        <v>10</v>
      </c>
      <c r="BZ188" s="1200" t="s">
        <v>11</v>
      </c>
      <c r="CA188" s="1199" t="s">
        <v>12</v>
      </c>
      <c r="CB188" s="1200" t="s">
        <v>13</v>
      </c>
      <c r="CC188" s="1199" t="s">
        <v>14</v>
      </c>
      <c r="CD188" s="1200" t="s">
        <v>15</v>
      </c>
      <c r="CE188" s="1199" t="s">
        <v>14</v>
      </c>
      <c r="CF188" s="1200" t="s">
        <v>15</v>
      </c>
      <c r="CG188" s="1199" t="s">
        <v>16</v>
      </c>
      <c r="CH188" s="1200" t="s">
        <v>17</v>
      </c>
      <c r="CI188" s="1200" t="s">
        <v>18</v>
      </c>
      <c r="CJ188" s="1152"/>
      <c r="CK188" s="1152"/>
      <c r="CL188" s="1152"/>
      <c r="CM188" s="1152"/>
      <c r="CN188" s="1152"/>
      <c r="CO188" s="1152"/>
      <c r="CP188" s="1152"/>
      <c r="CQ188" s="1152"/>
      <c r="CR188" s="1152"/>
      <c r="CS188" s="1152"/>
    </row>
    <row r="189" spans="1:97" s="1193" customFormat="1" ht="60" customHeight="1" x14ac:dyDescent="0.2">
      <c r="B189" s="1201" t="s">
        <v>100</v>
      </c>
      <c r="C189" s="327"/>
      <c r="D189" s="1191"/>
      <c r="E189" s="332"/>
      <c r="F189" s="340"/>
      <c r="G189" s="1191"/>
      <c r="H189" s="332"/>
      <c r="I189" s="340"/>
      <c r="J189" s="1191"/>
      <c r="K189" s="332"/>
      <c r="L189" s="340"/>
      <c r="M189" s="1191"/>
      <c r="N189" s="332"/>
      <c r="O189" s="340"/>
      <c r="P189" s="1191"/>
      <c r="Q189" s="332"/>
      <c r="R189" s="340"/>
      <c r="S189" s="1191"/>
      <c r="T189" s="1191"/>
      <c r="U189" s="331"/>
      <c r="V189" s="1191"/>
      <c r="W189" s="332"/>
      <c r="AH189" s="1237"/>
      <c r="AI189" s="2630" t="str">
        <f>C186</f>
        <v>Entity Type 1</v>
      </c>
      <c r="AJ189" s="1203"/>
      <c r="AK189" s="1204"/>
      <c r="AL189" s="2632" t="str">
        <f>F186</f>
        <v>Entity Type 2</v>
      </c>
      <c r="AM189" s="1203"/>
      <c r="AN189" s="1204"/>
      <c r="AO189" s="2632" t="str">
        <f>I186</f>
        <v>Entity Type 3</v>
      </c>
      <c r="AP189" s="1203"/>
      <c r="AQ189" s="1204"/>
      <c r="AR189" s="2632" t="str">
        <f>L186</f>
        <v>Entity Type 4</v>
      </c>
      <c r="AS189" s="1203"/>
      <c r="AT189" s="1204"/>
      <c r="AU189" s="2632" t="str">
        <f>O186</f>
        <v>Entity Type 5</v>
      </c>
      <c r="AV189" s="1203"/>
      <c r="AW189" s="1204"/>
      <c r="AX189" s="2632" t="str">
        <f>R186</f>
        <v>Entity Type 6</v>
      </c>
      <c r="AY189" s="1203"/>
      <c r="AZ189" s="1203"/>
      <c r="BA189" s="2630" t="s">
        <v>50</v>
      </c>
      <c r="BB189" s="1203"/>
      <c r="BC189" s="1204"/>
      <c r="BD189" s="1145"/>
      <c r="BE189" s="1145"/>
      <c r="BF189" s="1145"/>
      <c r="BG189" s="1145"/>
      <c r="BH189" s="1145"/>
      <c r="BI189" s="1145"/>
      <c r="BN189" s="1239"/>
      <c r="BO189" s="2675" t="str">
        <f>C186</f>
        <v>Entity Type 1</v>
      </c>
      <c r="BP189" s="1208"/>
      <c r="BQ189" s="1209"/>
      <c r="BR189" s="2673" t="str">
        <f>F186</f>
        <v>Entity Type 2</v>
      </c>
      <c r="BS189" s="1208"/>
      <c r="BT189" s="1209"/>
      <c r="BU189" s="2673" t="str">
        <f>I186</f>
        <v>Entity Type 3</v>
      </c>
      <c r="BV189" s="1208"/>
      <c r="BW189" s="1209"/>
      <c r="BX189" s="2673" t="str">
        <f>L186</f>
        <v>Entity Type 4</v>
      </c>
      <c r="BY189" s="1208"/>
      <c r="BZ189" s="1209"/>
      <c r="CA189" s="2673" t="str">
        <f>O186</f>
        <v>Entity Type 5</v>
      </c>
      <c r="CB189" s="1208"/>
      <c r="CC189" s="1209"/>
      <c r="CD189" s="2673" t="str">
        <f>R186</f>
        <v>Entity Type 6</v>
      </c>
      <c r="CE189" s="1208"/>
      <c r="CF189" s="1208"/>
      <c r="CG189" s="2675" t="s">
        <v>50</v>
      </c>
      <c r="CH189" s="1208"/>
      <c r="CI189" s="1209"/>
      <c r="CJ189" s="1152"/>
      <c r="CK189" s="1152"/>
      <c r="CL189" s="1152"/>
      <c r="CM189" s="1152"/>
      <c r="CN189" s="1152"/>
      <c r="CO189" s="1152"/>
      <c r="CP189" s="1152"/>
      <c r="CQ189" s="1152"/>
      <c r="CR189" s="1152"/>
      <c r="CS189" s="1152"/>
    </row>
    <row r="190" spans="1:97" s="1193" customFormat="1" ht="60" customHeight="1" thickBot="1" x14ac:dyDescent="0.25">
      <c r="B190" s="1212" t="s">
        <v>1028</v>
      </c>
      <c r="C190" s="333"/>
      <c r="D190" s="1192"/>
      <c r="E190" s="338"/>
      <c r="F190" s="341"/>
      <c r="G190" s="1192"/>
      <c r="H190" s="338"/>
      <c r="I190" s="341"/>
      <c r="J190" s="1192"/>
      <c r="K190" s="338"/>
      <c r="L190" s="341"/>
      <c r="M190" s="1192"/>
      <c r="N190" s="338"/>
      <c r="O190" s="341"/>
      <c r="P190" s="1192"/>
      <c r="Q190" s="338"/>
      <c r="R190" s="341"/>
      <c r="S190" s="1192"/>
      <c r="T190" s="1192"/>
      <c r="U190" s="337"/>
      <c r="V190" s="1192"/>
      <c r="W190" s="338"/>
      <c r="AH190" s="1247"/>
      <c r="AI190" s="2631"/>
      <c r="AJ190" s="1214" t="s">
        <v>327</v>
      </c>
      <c r="AK190" s="1215" t="s">
        <v>332</v>
      </c>
      <c r="AL190" s="2633"/>
      <c r="AM190" s="1214" t="s">
        <v>327</v>
      </c>
      <c r="AN190" s="1215" t="s">
        <v>332</v>
      </c>
      <c r="AO190" s="2633"/>
      <c r="AP190" s="1214" t="s">
        <v>327</v>
      </c>
      <c r="AQ190" s="1215" t="s">
        <v>332</v>
      </c>
      <c r="AR190" s="2633"/>
      <c r="AS190" s="1214" t="s">
        <v>327</v>
      </c>
      <c r="AT190" s="1215" t="s">
        <v>332</v>
      </c>
      <c r="AU190" s="2633"/>
      <c r="AV190" s="1214" t="s">
        <v>327</v>
      </c>
      <c r="AW190" s="1215" t="s">
        <v>332</v>
      </c>
      <c r="AX190" s="2633"/>
      <c r="AY190" s="1214" t="s">
        <v>327</v>
      </c>
      <c r="AZ190" s="1215" t="s">
        <v>332</v>
      </c>
      <c r="BA190" s="2631"/>
      <c r="BB190" s="1214" t="s">
        <v>327</v>
      </c>
      <c r="BC190" s="1215" t="s">
        <v>333</v>
      </c>
      <c r="BD190" s="1145"/>
      <c r="BE190" s="1145"/>
      <c r="BF190" s="1145"/>
      <c r="BG190" s="1145"/>
      <c r="BH190" s="1145"/>
      <c r="BI190" s="1145"/>
      <c r="BN190" s="1250"/>
      <c r="BO190" s="2676"/>
      <c r="BP190" s="1217" t="s">
        <v>236</v>
      </c>
      <c r="BQ190" s="1218" t="s">
        <v>332</v>
      </c>
      <c r="BR190" s="2674"/>
      <c r="BS190" s="1217" t="s">
        <v>236</v>
      </c>
      <c r="BT190" s="1218" t="s">
        <v>332</v>
      </c>
      <c r="BU190" s="2674"/>
      <c r="BV190" s="1217" t="s">
        <v>236</v>
      </c>
      <c r="BW190" s="1218" t="s">
        <v>332</v>
      </c>
      <c r="BX190" s="2674"/>
      <c r="BY190" s="1217" t="s">
        <v>236</v>
      </c>
      <c r="BZ190" s="1218" t="s">
        <v>332</v>
      </c>
      <c r="CA190" s="2674"/>
      <c r="CB190" s="1217" t="s">
        <v>236</v>
      </c>
      <c r="CC190" s="1218" t="s">
        <v>332</v>
      </c>
      <c r="CD190" s="2674"/>
      <c r="CE190" s="1217" t="s">
        <v>236</v>
      </c>
      <c r="CF190" s="1218" t="s">
        <v>332</v>
      </c>
      <c r="CG190" s="2676"/>
      <c r="CH190" s="1217" t="s">
        <v>236</v>
      </c>
      <c r="CI190" s="1218" t="s">
        <v>333</v>
      </c>
      <c r="CJ190" s="1152"/>
      <c r="CK190" s="1152"/>
      <c r="CL190" s="1152"/>
      <c r="CM190" s="1152"/>
      <c r="CN190" s="1152"/>
      <c r="CO190" s="1152"/>
      <c r="CP190" s="1152"/>
      <c r="CQ190" s="1152"/>
      <c r="CR190" s="1152"/>
      <c r="CS190" s="1152"/>
    </row>
    <row r="191" spans="1:97" s="1136" customFormat="1" ht="14.25" customHeight="1" x14ac:dyDescent="0.2">
      <c r="A191" s="1130"/>
      <c r="B191" s="1131" t="s">
        <v>136</v>
      </c>
      <c r="C191" s="1153"/>
      <c r="D191" s="1154"/>
      <c r="E191" s="1155"/>
      <c r="F191" s="1156"/>
      <c r="G191" s="1154"/>
      <c r="H191" s="1155"/>
      <c r="I191" s="1156"/>
      <c r="J191" s="1154"/>
      <c r="K191" s="1155"/>
      <c r="L191" s="1156"/>
      <c r="M191" s="1154"/>
      <c r="N191" s="1155"/>
      <c r="O191" s="1156"/>
      <c r="P191" s="1154"/>
      <c r="Q191" s="1155"/>
      <c r="R191" s="1156"/>
      <c r="S191" s="1154"/>
      <c r="T191" s="1154"/>
      <c r="U191" s="1153"/>
      <c r="V191" s="1154"/>
      <c r="W191" s="1155"/>
      <c r="AH191" s="1137"/>
      <c r="AI191" s="1157"/>
      <c r="AJ191" s="1158"/>
      <c r="AK191" s="1159"/>
      <c r="AL191" s="1160"/>
      <c r="AM191" s="1158"/>
      <c r="AN191" s="1159"/>
      <c r="AO191" s="1160"/>
      <c r="AP191" s="1158"/>
      <c r="AQ191" s="1159"/>
      <c r="AR191" s="1160"/>
      <c r="AS191" s="1158"/>
      <c r="AT191" s="1159"/>
      <c r="AU191" s="1160"/>
      <c r="AV191" s="1158"/>
      <c r="AW191" s="1159"/>
      <c r="AX191" s="1160"/>
      <c r="AY191" s="1158"/>
      <c r="AZ191" s="1158"/>
      <c r="BA191" s="1167"/>
      <c r="BB191" s="1168"/>
      <c r="BC191" s="1169"/>
      <c r="BD191" s="1145"/>
      <c r="BE191" s="1145"/>
      <c r="BF191" s="1145"/>
      <c r="BG191" s="1145"/>
      <c r="BH191" s="1145"/>
      <c r="BI191" s="1145"/>
      <c r="BN191" s="1146"/>
      <c r="BO191" s="1163"/>
      <c r="BP191" s="1164"/>
      <c r="BQ191" s="1165"/>
      <c r="BR191" s="1166"/>
      <c r="BS191" s="1164"/>
      <c r="BT191" s="1165"/>
      <c r="BU191" s="1166"/>
      <c r="BV191" s="1164"/>
      <c r="BW191" s="1165"/>
      <c r="BX191" s="1166"/>
      <c r="BY191" s="1164"/>
      <c r="BZ191" s="1165"/>
      <c r="CA191" s="1166"/>
      <c r="CB191" s="1164"/>
      <c r="CC191" s="1165"/>
      <c r="CD191" s="1166"/>
      <c r="CE191" s="1164"/>
      <c r="CF191" s="1164"/>
      <c r="CG191" s="1170"/>
      <c r="CH191" s="1171"/>
      <c r="CI191" s="1172"/>
      <c r="CJ191" s="1152"/>
      <c r="CK191" s="1152"/>
      <c r="CL191" s="1152"/>
      <c r="CM191" s="1152"/>
      <c r="CN191" s="1152"/>
      <c r="CO191" s="1152"/>
      <c r="CP191" s="1152"/>
      <c r="CQ191" s="1152"/>
      <c r="CR191" s="1152"/>
      <c r="CS191" s="1152"/>
    </row>
    <row r="192" spans="1:97" s="2" customFormat="1" ht="14.25" x14ac:dyDescent="0.2">
      <c r="A192" s="6"/>
      <c r="B192" s="75">
        <v>2002</v>
      </c>
      <c r="C192" s="171"/>
      <c r="D192" s="114"/>
      <c r="E192" s="113"/>
      <c r="F192" s="167"/>
      <c r="G192" s="114"/>
      <c r="H192" s="113"/>
      <c r="I192" s="167"/>
      <c r="J192" s="114"/>
      <c r="K192" s="113"/>
      <c r="L192" s="167"/>
      <c r="M192" s="114"/>
      <c r="N192" s="113"/>
      <c r="O192" s="167"/>
      <c r="P192" s="114"/>
      <c r="Q192" s="113"/>
      <c r="R192" s="167"/>
      <c r="S192" s="114"/>
      <c r="T192" s="114"/>
      <c r="U192" s="315" t="str">
        <f>IF(COUNT(C192,F192,I192,L192,O192,R192)&lt;&gt;0,C192+F192+I192+L192+O192+R192,"")</f>
        <v/>
      </c>
      <c r="V192" s="317" t="str">
        <f>IF(COUNT(D192,G192,J192,M192,P192,S192),D192+G192+J192+M192+P192+S192,"")</f>
        <v/>
      </c>
      <c r="W192" s="302" t="str">
        <f>IF(COUNT(E192,H192,K192,N192,Q192,T192),E192+H192+K192+N192+Q192+T192,"")</f>
        <v/>
      </c>
      <c r="AH192" s="664">
        <v>2002</v>
      </c>
      <c r="AI192" s="665" t="str">
        <f>IF(ISNUMBER(C192),'Cover Page'!$D$35/1000000*'4 classification'!C192/'FX rate'!$C7,"")</f>
        <v/>
      </c>
      <c r="AJ192" s="894" t="str">
        <f>IF(ISNUMBER(D192),'Cover Page'!$D$35/1000000*'4 classification'!D192/'FX rate'!$C7,"")</f>
        <v/>
      </c>
      <c r="AK192" s="666" t="str">
        <f>IF(ISNUMBER(E192),'Cover Page'!$D$35/1000000*'4 classification'!E192/'FX rate'!$C7,"")</f>
        <v/>
      </c>
      <c r="AL192" s="895" t="str">
        <f>IF(ISNUMBER(F192),'Cover Page'!$D$35/1000000*'4 classification'!F192/'FX rate'!$C7,"")</f>
        <v/>
      </c>
      <c r="AM192" s="894" t="str">
        <f>IF(ISNUMBER(G192),'Cover Page'!$D$35/1000000*'4 classification'!G192/'FX rate'!$C7,"")</f>
        <v/>
      </c>
      <c r="AN192" s="666" t="str">
        <f>IF(ISNUMBER(H192),'Cover Page'!$D$35/1000000*'4 classification'!H192/'FX rate'!$C7,"")</f>
        <v/>
      </c>
      <c r="AO192" s="895" t="str">
        <f>IF(ISNUMBER(I192),'Cover Page'!$D$35/1000000*'4 classification'!I192/'FX rate'!$C7,"")</f>
        <v/>
      </c>
      <c r="AP192" s="894" t="str">
        <f>IF(ISNUMBER(J192),'Cover Page'!$D$35/1000000*'4 classification'!J192/'FX rate'!$C7,"")</f>
        <v/>
      </c>
      <c r="AQ192" s="666" t="str">
        <f>IF(ISNUMBER(K192),'Cover Page'!$D$35/1000000*'4 classification'!K192/'FX rate'!$C7,"")</f>
        <v/>
      </c>
      <c r="AR192" s="895" t="str">
        <f>IF(ISNUMBER(L192),'Cover Page'!$D$35/1000000*'4 classification'!L192/'FX rate'!$C7,"")</f>
        <v/>
      </c>
      <c r="AS192" s="894" t="str">
        <f>IF(ISNUMBER(M192),'Cover Page'!$D$35/1000000*'4 classification'!M192/'FX rate'!$C7,"")</f>
        <v/>
      </c>
      <c r="AT192" s="666" t="str">
        <f>IF(ISNUMBER(N192),'Cover Page'!$D$35/1000000*'4 classification'!N192/'FX rate'!$C7,"")</f>
        <v/>
      </c>
      <c r="AU192" s="895" t="str">
        <f>IF(ISNUMBER(O192),'Cover Page'!$D$35/1000000*'4 classification'!O192/'FX rate'!$C7,"")</f>
        <v/>
      </c>
      <c r="AV192" s="894" t="str">
        <f>IF(ISNUMBER(P192),'Cover Page'!$D$35/1000000*'4 classification'!P192/'FX rate'!$C7,"")</f>
        <v/>
      </c>
      <c r="AW192" s="666" t="str">
        <f>IF(ISNUMBER(Q192),'Cover Page'!$D$35/1000000*'4 classification'!Q192/'FX rate'!$C7,"")</f>
        <v/>
      </c>
      <c r="AX192" s="895" t="str">
        <f>IF(ISNUMBER(R192),'Cover Page'!$D$35/1000000*'4 classification'!R192/'FX rate'!$C7,"")</f>
        <v/>
      </c>
      <c r="AY192" s="894" t="str">
        <f>IF(ISNUMBER(S192),'Cover Page'!$D$35/1000000*'4 classification'!S192/'FX rate'!$C7,"")</f>
        <v/>
      </c>
      <c r="AZ192" s="903" t="str">
        <f>IF(ISNUMBER(T192),'Cover Page'!$D$35/1000000*'4 classification'!T192/'FX rate'!$C7,"")</f>
        <v/>
      </c>
      <c r="BA192" s="895" t="str">
        <f>IF(ISNUMBER(U192),'Cover Page'!$D$35/1000000*'4 classification'!U192/'FX rate'!$C7,"")</f>
        <v/>
      </c>
      <c r="BB192" s="894" t="str">
        <f>IF(ISNUMBER(V192),'Cover Page'!$D$35/1000000*'4 classification'!V192/'FX rate'!$C7,"")</f>
        <v/>
      </c>
      <c r="BC192" s="668" t="str">
        <f>IF(ISNUMBER(W192),'Cover Page'!$D$35/1000000*'4 classification'!W192/'FX rate'!$C7,"")</f>
        <v/>
      </c>
      <c r="BD192" s="517"/>
      <c r="BE192" s="517"/>
      <c r="BF192" s="517"/>
      <c r="BG192" s="517"/>
      <c r="BH192" s="517"/>
      <c r="BI192" s="517"/>
      <c r="BN192" s="695">
        <v>2002</v>
      </c>
      <c r="BO192" s="696" t="str">
        <f>IF(ISNUMBER(C192),'Cover Page'!$D$35/1000000*C192/'FX rate'!$C$25,"")</f>
        <v/>
      </c>
      <c r="BP192" s="886" t="str">
        <f>IF(ISNUMBER(D192),'Cover Page'!$D$35/1000000*D192/'FX rate'!$C$25,"")</f>
        <v/>
      </c>
      <c r="BQ192" s="697" t="str">
        <f>IF(ISNUMBER(E192),'Cover Page'!$D$35/1000000*E192/'FX rate'!$C$25,"")</f>
        <v/>
      </c>
      <c r="BR192" s="887" t="str">
        <f>IF(ISNUMBER(F192),'Cover Page'!$D$35/1000000*F192/'FX rate'!$C$25,"")</f>
        <v/>
      </c>
      <c r="BS192" s="886" t="str">
        <f>IF(ISNUMBER(G192),'Cover Page'!$D$35/1000000*G192/'FX rate'!$C$25,"")</f>
        <v/>
      </c>
      <c r="BT192" s="697" t="str">
        <f>IF(ISNUMBER(H192),'Cover Page'!$D$35/1000000*H192/'FX rate'!$C$25,"")</f>
        <v/>
      </c>
      <c r="BU192" s="887" t="str">
        <f>IF(ISNUMBER(I192),'Cover Page'!$D$35/1000000*I192/'FX rate'!$C$25,"")</f>
        <v/>
      </c>
      <c r="BV192" s="886" t="str">
        <f>IF(ISNUMBER(J192),'Cover Page'!$D$35/1000000*J192/'FX rate'!$C$25,"")</f>
        <v/>
      </c>
      <c r="BW192" s="697" t="str">
        <f>IF(ISNUMBER(K192),'Cover Page'!$D$35/1000000*K192/'FX rate'!$C$25,"")</f>
        <v/>
      </c>
      <c r="BX192" s="887" t="str">
        <f>IF(ISNUMBER(L192),'Cover Page'!$D$35/1000000*L192/'FX rate'!$C$25,"")</f>
        <v/>
      </c>
      <c r="BY192" s="886" t="str">
        <f>IF(ISNUMBER(M192),'Cover Page'!$D$35/1000000*M192/'FX rate'!$C$25,"")</f>
        <v/>
      </c>
      <c r="BZ192" s="697" t="str">
        <f>IF(ISNUMBER(N192),'Cover Page'!$D$35/1000000*N192/'FX rate'!$C$25,"")</f>
        <v/>
      </c>
      <c r="CA192" s="887" t="str">
        <f>IF(ISNUMBER(O192),'Cover Page'!$D$35/1000000*O192/'FX rate'!$C$25,"")</f>
        <v/>
      </c>
      <c r="CB192" s="886" t="str">
        <f>IF(ISNUMBER(P192),'Cover Page'!$D$35/1000000*P192/'FX rate'!$C$25,"")</f>
        <v/>
      </c>
      <c r="CC192" s="697" t="str">
        <f>IF(ISNUMBER(Q192),'Cover Page'!$D$35/1000000*Q192/'FX rate'!$C$25,"")</f>
        <v/>
      </c>
      <c r="CD192" s="887" t="str">
        <f>IF(ISNUMBER(R192),'Cover Page'!$D$35/1000000*R192/'FX rate'!$C$25,"")</f>
        <v/>
      </c>
      <c r="CE192" s="886" t="str">
        <f>IF(ISNUMBER(S192),'Cover Page'!$D$35/1000000*S192/'FX rate'!$C$25,"")</f>
        <v/>
      </c>
      <c r="CF192" s="885" t="str">
        <f>IF(ISNUMBER(T192),'Cover Page'!$D$35/1000000*T192/'FX rate'!$C$25,"")</f>
        <v/>
      </c>
      <c r="CG192" s="887" t="str">
        <f>IF(ISNUMBER(U192),'Cover Page'!$D$35/1000000*U192/'FX rate'!$C$25,"")</f>
        <v/>
      </c>
      <c r="CH192" s="886" t="str">
        <f>IF(ISNUMBER(V192),'Cover Page'!$D$35/1000000*V192/'FX rate'!$C$25,"")</f>
        <v/>
      </c>
      <c r="CI192" s="699" t="str">
        <f>IF(ISNUMBER(W192),'Cover Page'!$D$35/1000000*W192/'FX rate'!$C$25,"")</f>
        <v/>
      </c>
      <c r="CJ192" s="590"/>
      <c r="CK192" s="590"/>
      <c r="CL192" s="590"/>
      <c r="CM192" s="590"/>
      <c r="CN192" s="590"/>
      <c r="CO192" s="590"/>
      <c r="CP192" s="590"/>
      <c r="CQ192" s="590"/>
      <c r="CR192" s="590"/>
      <c r="CS192" s="590"/>
    </row>
    <row r="193" spans="1:97" s="2" customFormat="1" ht="14.25" x14ac:dyDescent="0.2">
      <c r="A193" s="6"/>
      <c r="B193" s="76">
        <v>2003</v>
      </c>
      <c r="C193" s="173"/>
      <c r="D193" s="116"/>
      <c r="E193" s="115"/>
      <c r="F193" s="169"/>
      <c r="G193" s="116"/>
      <c r="H193" s="115"/>
      <c r="I193" s="169"/>
      <c r="J193" s="116"/>
      <c r="K193" s="115"/>
      <c r="L193" s="169"/>
      <c r="M193" s="116"/>
      <c r="N193" s="115"/>
      <c r="O193" s="169"/>
      <c r="P193" s="116"/>
      <c r="Q193" s="115"/>
      <c r="R193" s="169"/>
      <c r="S193" s="116"/>
      <c r="T193" s="116"/>
      <c r="U193" s="315" t="str">
        <f t="shared" ref="U193:U210" si="21">IF(COUNT(C193,F193,I193,L193,O193,R193)&lt;&gt;0,C193+F193+I193+L193+O193+R193,"")</f>
        <v/>
      </c>
      <c r="V193" s="317" t="str">
        <f t="shared" ref="V193:V210" si="22">IF(COUNT(D193,G193,J193,M193,P193,S193),D193+G193+J193+M193+P193+S193,"")</f>
        <v/>
      </c>
      <c r="W193" s="302" t="str">
        <f t="shared" ref="W193:W210" si="23">IF(COUNT(E193,H193,K193,N193,Q193,T193),E193+H193+K193+N193+Q193+T193,"")</f>
        <v/>
      </c>
      <c r="AH193" s="583">
        <v>2003</v>
      </c>
      <c r="AI193" s="667" t="str">
        <f>IF(ISNUMBER(C193),'Cover Page'!$D$35/1000000*'4 classification'!C193/'FX rate'!$C8,"")</f>
        <v/>
      </c>
      <c r="AJ193" s="896" t="str">
        <f>IF(ISNUMBER(D193),'Cover Page'!$D$35/1000000*'4 classification'!D193/'FX rate'!$C8,"")</f>
        <v/>
      </c>
      <c r="AK193" s="668" t="str">
        <f>IF(ISNUMBER(E193),'Cover Page'!$D$35/1000000*'4 classification'!E193/'FX rate'!$C8,"")</f>
        <v/>
      </c>
      <c r="AL193" s="897" t="str">
        <f>IF(ISNUMBER(F193),'Cover Page'!$D$35/1000000*'4 classification'!F193/'FX rate'!$C8,"")</f>
        <v/>
      </c>
      <c r="AM193" s="896" t="str">
        <f>IF(ISNUMBER(G193),'Cover Page'!$D$35/1000000*'4 classification'!G193/'FX rate'!$C8,"")</f>
        <v/>
      </c>
      <c r="AN193" s="668" t="str">
        <f>IF(ISNUMBER(H193),'Cover Page'!$D$35/1000000*'4 classification'!H193/'FX rate'!$C8,"")</f>
        <v/>
      </c>
      <c r="AO193" s="897" t="str">
        <f>IF(ISNUMBER(I193),'Cover Page'!$D$35/1000000*'4 classification'!I193/'FX rate'!$C8,"")</f>
        <v/>
      </c>
      <c r="AP193" s="896" t="str">
        <f>IF(ISNUMBER(J193),'Cover Page'!$D$35/1000000*'4 classification'!J193/'FX rate'!$C8,"")</f>
        <v/>
      </c>
      <c r="AQ193" s="668" t="str">
        <f>IF(ISNUMBER(K193),'Cover Page'!$D$35/1000000*'4 classification'!K193/'FX rate'!$C8,"")</f>
        <v/>
      </c>
      <c r="AR193" s="897" t="str">
        <f>IF(ISNUMBER(L193),'Cover Page'!$D$35/1000000*'4 classification'!L193/'FX rate'!$C8,"")</f>
        <v/>
      </c>
      <c r="AS193" s="896" t="str">
        <f>IF(ISNUMBER(M193),'Cover Page'!$D$35/1000000*'4 classification'!M193/'FX rate'!$C8,"")</f>
        <v/>
      </c>
      <c r="AT193" s="668" t="str">
        <f>IF(ISNUMBER(N193),'Cover Page'!$D$35/1000000*'4 classification'!N193/'FX rate'!$C8,"")</f>
        <v/>
      </c>
      <c r="AU193" s="897" t="str">
        <f>IF(ISNUMBER(O193),'Cover Page'!$D$35/1000000*'4 classification'!O193/'FX rate'!$C8,"")</f>
        <v/>
      </c>
      <c r="AV193" s="896" t="str">
        <f>IF(ISNUMBER(P193),'Cover Page'!$D$35/1000000*'4 classification'!P193/'FX rate'!$C8,"")</f>
        <v/>
      </c>
      <c r="AW193" s="668" t="str">
        <f>IF(ISNUMBER(Q193),'Cover Page'!$D$35/1000000*'4 classification'!Q193/'FX rate'!$C8,"")</f>
        <v/>
      </c>
      <c r="AX193" s="897" t="str">
        <f>IF(ISNUMBER(R193),'Cover Page'!$D$35/1000000*'4 classification'!R193/'FX rate'!$C8,"")</f>
        <v/>
      </c>
      <c r="AY193" s="896" t="str">
        <f>IF(ISNUMBER(S193),'Cover Page'!$D$35/1000000*'4 classification'!S193/'FX rate'!$C8,"")</f>
        <v/>
      </c>
      <c r="AZ193" s="903" t="str">
        <f>IF(ISNUMBER(T193),'Cover Page'!$D$35/1000000*'4 classification'!T193/'FX rate'!$C8,"")</f>
        <v/>
      </c>
      <c r="BA193" s="895" t="str">
        <f>IF(ISNUMBER(U193),'Cover Page'!$D$35/1000000*'4 classification'!U193/'FX rate'!$C8,"")</f>
        <v/>
      </c>
      <c r="BB193" s="894" t="str">
        <f>IF(ISNUMBER(V193),'Cover Page'!$D$35/1000000*'4 classification'!V193/'FX rate'!$C8,"")</f>
        <v/>
      </c>
      <c r="BC193" s="666" t="str">
        <f>IF(ISNUMBER(W193),'Cover Page'!$D$35/1000000*'4 classification'!W193/'FX rate'!$C8,"")</f>
        <v/>
      </c>
      <c r="BD193" s="517"/>
      <c r="BE193" s="517"/>
      <c r="BF193" s="517"/>
      <c r="BG193" s="517"/>
      <c r="BH193" s="517"/>
      <c r="BI193" s="517"/>
      <c r="BN193" s="655">
        <v>2003</v>
      </c>
      <c r="BO193" s="698" t="str">
        <f>IF(ISNUMBER(C193),'Cover Page'!$D$35/1000000*C193/'FX rate'!$C$25,"")</f>
        <v/>
      </c>
      <c r="BP193" s="888" t="str">
        <f>IF(ISNUMBER(D193),'Cover Page'!$D$35/1000000*D193/'FX rate'!$C$25,"")</f>
        <v/>
      </c>
      <c r="BQ193" s="699" t="str">
        <f>IF(ISNUMBER(E193),'Cover Page'!$D$35/1000000*E193/'FX rate'!$C$25,"")</f>
        <v/>
      </c>
      <c r="BR193" s="889" t="str">
        <f>IF(ISNUMBER(F193),'Cover Page'!$D$35/1000000*F193/'FX rate'!$C$25,"")</f>
        <v/>
      </c>
      <c r="BS193" s="888" t="str">
        <f>IF(ISNUMBER(G193),'Cover Page'!$D$35/1000000*G193/'FX rate'!$C$25,"")</f>
        <v/>
      </c>
      <c r="BT193" s="699" t="str">
        <f>IF(ISNUMBER(H193),'Cover Page'!$D$35/1000000*H193/'FX rate'!$C$25,"")</f>
        <v/>
      </c>
      <c r="BU193" s="889" t="str">
        <f>IF(ISNUMBER(I193),'Cover Page'!$D$35/1000000*I193/'FX rate'!$C$25,"")</f>
        <v/>
      </c>
      <c r="BV193" s="888" t="str">
        <f>IF(ISNUMBER(J193),'Cover Page'!$D$35/1000000*J193/'FX rate'!$C$25,"")</f>
        <v/>
      </c>
      <c r="BW193" s="699" t="str">
        <f>IF(ISNUMBER(K193),'Cover Page'!$D$35/1000000*K193/'FX rate'!$C$25,"")</f>
        <v/>
      </c>
      <c r="BX193" s="889" t="str">
        <f>IF(ISNUMBER(L193),'Cover Page'!$D$35/1000000*L193/'FX rate'!$C$25,"")</f>
        <v/>
      </c>
      <c r="BY193" s="888" t="str">
        <f>IF(ISNUMBER(M193),'Cover Page'!$D$35/1000000*M193/'FX rate'!$C$25,"")</f>
        <v/>
      </c>
      <c r="BZ193" s="699" t="str">
        <f>IF(ISNUMBER(N193),'Cover Page'!$D$35/1000000*N193/'FX rate'!$C$25,"")</f>
        <v/>
      </c>
      <c r="CA193" s="889" t="str">
        <f>IF(ISNUMBER(O193),'Cover Page'!$D$35/1000000*O193/'FX rate'!$C$25,"")</f>
        <v/>
      </c>
      <c r="CB193" s="888" t="str">
        <f>IF(ISNUMBER(P193),'Cover Page'!$D$35/1000000*P193/'FX rate'!$C$25,"")</f>
        <v/>
      </c>
      <c r="CC193" s="699" t="str">
        <f>IF(ISNUMBER(Q193),'Cover Page'!$D$35/1000000*Q193/'FX rate'!$C$25,"")</f>
        <v/>
      </c>
      <c r="CD193" s="889" t="str">
        <f>IF(ISNUMBER(R193),'Cover Page'!$D$35/1000000*R193/'FX rate'!$C$25,"")</f>
        <v/>
      </c>
      <c r="CE193" s="888" t="str">
        <f>IF(ISNUMBER(S193),'Cover Page'!$D$35/1000000*S193/'FX rate'!$C$25,"")</f>
        <v/>
      </c>
      <c r="CF193" s="885" t="str">
        <f>IF(ISNUMBER(T193),'Cover Page'!$D$35/1000000*T193/'FX rate'!$C$25,"")</f>
        <v/>
      </c>
      <c r="CG193" s="887" t="str">
        <f>IF(ISNUMBER(U193),'Cover Page'!$D$35/1000000*U193/'FX rate'!$C$25,"")</f>
        <v/>
      </c>
      <c r="CH193" s="886" t="str">
        <f>IF(ISNUMBER(V193),'Cover Page'!$D$35/1000000*V193/'FX rate'!$C$25,"")</f>
        <v/>
      </c>
      <c r="CI193" s="697" t="str">
        <f>IF(ISNUMBER(W193),'Cover Page'!$D$35/1000000*W193/'FX rate'!$C$25,"")</f>
        <v/>
      </c>
      <c r="CJ193" s="590"/>
      <c r="CK193" s="590"/>
      <c r="CL193" s="590"/>
      <c r="CM193" s="590"/>
      <c r="CN193" s="590"/>
      <c r="CO193" s="590"/>
      <c r="CP193" s="590"/>
      <c r="CQ193" s="590"/>
      <c r="CR193" s="590"/>
      <c r="CS193" s="590"/>
    </row>
    <row r="194" spans="1:97" s="2" customFormat="1" ht="14.25" x14ac:dyDescent="0.2">
      <c r="A194" s="6"/>
      <c r="B194" s="76">
        <v>2004</v>
      </c>
      <c r="C194" s="173"/>
      <c r="D194" s="116"/>
      <c r="E194" s="115"/>
      <c r="F194" s="169"/>
      <c r="G194" s="116"/>
      <c r="H194" s="115"/>
      <c r="I194" s="169"/>
      <c r="J194" s="116"/>
      <c r="K194" s="115"/>
      <c r="L194" s="169"/>
      <c r="M194" s="116"/>
      <c r="N194" s="115"/>
      <c r="O194" s="169"/>
      <c r="P194" s="116"/>
      <c r="Q194" s="115"/>
      <c r="R194" s="169"/>
      <c r="S194" s="116"/>
      <c r="T194" s="116"/>
      <c r="U194" s="315" t="str">
        <f t="shared" si="21"/>
        <v/>
      </c>
      <c r="V194" s="317" t="str">
        <f t="shared" si="22"/>
        <v/>
      </c>
      <c r="W194" s="302" t="str">
        <f t="shared" si="23"/>
        <v/>
      </c>
      <c r="AH194" s="583">
        <v>2004</v>
      </c>
      <c r="AI194" s="667" t="str">
        <f>IF(ISNUMBER(C194),'Cover Page'!$D$35/1000000*'4 classification'!C194/'FX rate'!$C9,"")</f>
        <v/>
      </c>
      <c r="AJ194" s="896" t="str">
        <f>IF(ISNUMBER(D194),'Cover Page'!$D$35/1000000*'4 classification'!D194/'FX rate'!$C9,"")</f>
        <v/>
      </c>
      <c r="AK194" s="668" t="str">
        <f>IF(ISNUMBER(E194),'Cover Page'!$D$35/1000000*'4 classification'!E194/'FX rate'!$C9,"")</f>
        <v/>
      </c>
      <c r="AL194" s="897" t="str">
        <f>IF(ISNUMBER(F194),'Cover Page'!$D$35/1000000*'4 classification'!F194/'FX rate'!$C9,"")</f>
        <v/>
      </c>
      <c r="AM194" s="896" t="str">
        <f>IF(ISNUMBER(G194),'Cover Page'!$D$35/1000000*'4 classification'!G194/'FX rate'!$C9,"")</f>
        <v/>
      </c>
      <c r="AN194" s="668" t="str">
        <f>IF(ISNUMBER(H194),'Cover Page'!$D$35/1000000*'4 classification'!H194/'FX rate'!$C9,"")</f>
        <v/>
      </c>
      <c r="AO194" s="897" t="str">
        <f>IF(ISNUMBER(I194),'Cover Page'!$D$35/1000000*'4 classification'!I194/'FX rate'!$C9,"")</f>
        <v/>
      </c>
      <c r="AP194" s="896" t="str">
        <f>IF(ISNUMBER(J194),'Cover Page'!$D$35/1000000*'4 classification'!J194/'FX rate'!$C9,"")</f>
        <v/>
      </c>
      <c r="AQ194" s="668" t="str">
        <f>IF(ISNUMBER(K194),'Cover Page'!$D$35/1000000*'4 classification'!K194/'FX rate'!$C9,"")</f>
        <v/>
      </c>
      <c r="AR194" s="897" t="str">
        <f>IF(ISNUMBER(L194),'Cover Page'!$D$35/1000000*'4 classification'!L194/'FX rate'!$C9,"")</f>
        <v/>
      </c>
      <c r="AS194" s="896" t="str">
        <f>IF(ISNUMBER(M194),'Cover Page'!$D$35/1000000*'4 classification'!M194/'FX rate'!$C9,"")</f>
        <v/>
      </c>
      <c r="AT194" s="668" t="str">
        <f>IF(ISNUMBER(N194),'Cover Page'!$D$35/1000000*'4 classification'!N194/'FX rate'!$C9,"")</f>
        <v/>
      </c>
      <c r="AU194" s="897" t="str">
        <f>IF(ISNUMBER(O194),'Cover Page'!$D$35/1000000*'4 classification'!O194/'FX rate'!$C9,"")</f>
        <v/>
      </c>
      <c r="AV194" s="896" t="str">
        <f>IF(ISNUMBER(P194),'Cover Page'!$D$35/1000000*'4 classification'!P194/'FX rate'!$C9,"")</f>
        <v/>
      </c>
      <c r="AW194" s="668" t="str">
        <f>IF(ISNUMBER(Q194),'Cover Page'!$D$35/1000000*'4 classification'!Q194/'FX rate'!$C9,"")</f>
        <v/>
      </c>
      <c r="AX194" s="897" t="str">
        <f>IF(ISNUMBER(R194),'Cover Page'!$D$35/1000000*'4 classification'!R194/'FX rate'!$C9,"")</f>
        <v/>
      </c>
      <c r="AY194" s="896" t="str">
        <f>IF(ISNUMBER(S194),'Cover Page'!$D$35/1000000*'4 classification'!S194/'FX rate'!$C9,"")</f>
        <v/>
      </c>
      <c r="AZ194" s="903" t="str">
        <f>IF(ISNUMBER(T194),'Cover Page'!$D$35/1000000*'4 classification'!T194/'FX rate'!$C9,"")</f>
        <v/>
      </c>
      <c r="BA194" s="895" t="str">
        <f>IF(ISNUMBER(U194),'Cover Page'!$D$35/1000000*'4 classification'!U194/'FX rate'!$C9,"")</f>
        <v/>
      </c>
      <c r="BB194" s="894" t="str">
        <f>IF(ISNUMBER(V194),'Cover Page'!$D$35/1000000*'4 classification'!V194/'FX rate'!$C9,"")</f>
        <v/>
      </c>
      <c r="BC194" s="666" t="str">
        <f>IF(ISNUMBER(W194),'Cover Page'!$D$35/1000000*'4 classification'!W194/'FX rate'!$C9,"")</f>
        <v/>
      </c>
      <c r="BD194" s="517"/>
      <c r="BE194" s="517"/>
      <c r="BF194" s="517"/>
      <c r="BG194" s="517"/>
      <c r="BH194" s="517"/>
      <c r="BI194" s="517"/>
      <c r="BN194" s="655">
        <v>2004</v>
      </c>
      <c r="BO194" s="698" t="str">
        <f>IF(ISNUMBER(C194),'Cover Page'!$D$35/1000000*C194/'FX rate'!$C$25,"")</f>
        <v/>
      </c>
      <c r="BP194" s="888" t="str">
        <f>IF(ISNUMBER(D194),'Cover Page'!$D$35/1000000*D194/'FX rate'!$C$25,"")</f>
        <v/>
      </c>
      <c r="BQ194" s="699" t="str">
        <f>IF(ISNUMBER(E194),'Cover Page'!$D$35/1000000*E194/'FX rate'!$C$25,"")</f>
        <v/>
      </c>
      <c r="BR194" s="889" t="str">
        <f>IF(ISNUMBER(F194),'Cover Page'!$D$35/1000000*F194/'FX rate'!$C$25,"")</f>
        <v/>
      </c>
      <c r="BS194" s="888" t="str">
        <f>IF(ISNUMBER(G194),'Cover Page'!$D$35/1000000*G194/'FX rate'!$C$25,"")</f>
        <v/>
      </c>
      <c r="BT194" s="699" t="str">
        <f>IF(ISNUMBER(H194),'Cover Page'!$D$35/1000000*H194/'FX rate'!$C$25,"")</f>
        <v/>
      </c>
      <c r="BU194" s="889" t="str">
        <f>IF(ISNUMBER(I194),'Cover Page'!$D$35/1000000*I194/'FX rate'!$C$25,"")</f>
        <v/>
      </c>
      <c r="BV194" s="888" t="str">
        <f>IF(ISNUMBER(J194),'Cover Page'!$D$35/1000000*J194/'FX rate'!$C$25,"")</f>
        <v/>
      </c>
      <c r="BW194" s="699" t="str">
        <f>IF(ISNUMBER(K194),'Cover Page'!$D$35/1000000*K194/'FX rate'!$C$25,"")</f>
        <v/>
      </c>
      <c r="BX194" s="889" t="str">
        <f>IF(ISNUMBER(L194),'Cover Page'!$D$35/1000000*L194/'FX rate'!$C$25,"")</f>
        <v/>
      </c>
      <c r="BY194" s="888" t="str">
        <f>IF(ISNUMBER(M194),'Cover Page'!$D$35/1000000*M194/'FX rate'!$C$25,"")</f>
        <v/>
      </c>
      <c r="BZ194" s="699" t="str">
        <f>IF(ISNUMBER(N194),'Cover Page'!$D$35/1000000*N194/'FX rate'!$C$25,"")</f>
        <v/>
      </c>
      <c r="CA194" s="889" t="str">
        <f>IF(ISNUMBER(O194),'Cover Page'!$D$35/1000000*O194/'FX rate'!$C$25,"")</f>
        <v/>
      </c>
      <c r="CB194" s="888" t="str">
        <f>IF(ISNUMBER(P194),'Cover Page'!$D$35/1000000*P194/'FX rate'!$C$25,"")</f>
        <v/>
      </c>
      <c r="CC194" s="699" t="str">
        <f>IF(ISNUMBER(Q194),'Cover Page'!$D$35/1000000*Q194/'FX rate'!$C$25,"")</f>
        <v/>
      </c>
      <c r="CD194" s="889" t="str">
        <f>IF(ISNUMBER(R194),'Cover Page'!$D$35/1000000*R194/'FX rate'!$C$25,"")</f>
        <v/>
      </c>
      <c r="CE194" s="888" t="str">
        <f>IF(ISNUMBER(S194),'Cover Page'!$D$35/1000000*S194/'FX rate'!$C$25,"")</f>
        <v/>
      </c>
      <c r="CF194" s="885" t="str">
        <f>IF(ISNUMBER(T194),'Cover Page'!$D$35/1000000*T194/'FX rate'!$C$25,"")</f>
        <v/>
      </c>
      <c r="CG194" s="887" t="str">
        <f>IF(ISNUMBER(U194),'Cover Page'!$D$35/1000000*U194/'FX rate'!$C$25,"")</f>
        <v/>
      </c>
      <c r="CH194" s="886" t="str">
        <f>IF(ISNUMBER(V194),'Cover Page'!$D$35/1000000*V194/'FX rate'!$C$25,"")</f>
        <v/>
      </c>
      <c r="CI194" s="697" t="str">
        <f>IF(ISNUMBER(W194),'Cover Page'!$D$35/1000000*W194/'FX rate'!$C$25,"")</f>
        <v/>
      </c>
      <c r="CJ194" s="590"/>
      <c r="CK194" s="590"/>
      <c r="CL194" s="590"/>
      <c r="CM194" s="590"/>
      <c r="CN194" s="590"/>
      <c r="CO194" s="590"/>
      <c r="CP194" s="590"/>
      <c r="CQ194" s="590"/>
      <c r="CR194" s="590"/>
      <c r="CS194" s="590"/>
    </row>
    <row r="195" spans="1:97" s="2" customFormat="1" ht="14.25" x14ac:dyDescent="0.2">
      <c r="A195" s="6"/>
      <c r="B195" s="76">
        <v>2005</v>
      </c>
      <c r="C195" s="173"/>
      <c r="D195" s="116"/>
      <c r="E195" s="115"/>
      <c r="F195" s="169"/>
      <c r="G195" s="116"/>
      <c r="H195" s="115"/>
      <c r="I195" s="169"/>
      <c r="J195" s="116"/>
      <c r="K195" s="115"/>
      <c r="L195" s="169"/>
      <c r="M195" s="116"/>
      <c r="N195" s="115"/>
      <c r="O195" s="169"/>
      <c r="P195" s="116"/>
      <c r="Q195" s="115"/>
      <c r="R195" s="169"/>
      <c r="S195" s="116"/>
      <c r="T195" s="116"/>
      <c r="U195" s="315" t="str">
        <f t="shared" si="21"/>
        <v/>
      </c>
      <c r="V195" s="317" t="str">
        <f t="shared" si="22"/>
        <v/>
      </c>
      <c r="W195" s="302" t="str">
        <f t="shared" si="23"/>
        <v/>
      </c>
      <c r="AH195" s="583">
        <v>2005</v>
      </c>
      <c r="AI195" s="667" t="str">
        <f>IF(ISNUMBER(C195),'Cover Page'!$D$35/1000000*'4 classification'!C195/'FX rate'!$C10,"")</f>
        <v/>
      </c>
      <c r="AJ195" s="896" t="str">
        <f>IF(ISNUMBER(D195),'Cover Page'!$D$35/1000000*'4 classification'!D195/'FX rate'!$C10,"")</f>
        <v/>
      </c>
      <c r="AK195" s="668" t="str">
        <f>IF(ISNUMBER(E195),'Cover Page'!$D$35/1000000*'4 classification'!E195/'FX rate'!$C10,"")</f>
        <v/>
      </c>
      <c r="AL195" s="897" t="str">
        <f>IF(ISNUMBER(F195),'Cover Page'!$D$35/1000000*'4 classification'!F195/'FX rate'!$C10,"")</f>
        <v/>
      </c>
      <c r="AM195" s="896" t="str">
        <f>IF(ISNUMBER(G195),'Cover Page'!$D$35/1000000*'4 classification'!G195/'FX rate'!$C10,"")</f>
        <v/>
      </c>
      <c r="AN195" s="668" t="str">
        <f>IF(ISNUMBER(H195),'Cover Page'!$D$35/1000000*'4 classification'!H195/'FX rate'!$C10,"")</f>
        <v/>
      </c>
      <c r="AO195" s="897" t="str">
        <f>IF(ISNUMBER(I195),'Cover Page'!$D$35/1000000*'4 classification'!I195/'FX rate'!$C10,"")</f>
        <v/>
      </c>
      <c r="AP195" s="896" t="str">
        <f>IF(ISNUMBER(J195),'Cover Page'!$D$35/1000000*'4 classification'!J195/'FX rate'!$C10,"")</f>
        <v/>
      </c>
      <c r="AQ195" s="668" t="str">
        <f>IF(ISNUMBER(K195),'Cover Page'!$D$35/1000000*'4 classification'!K195/'FX rate'!$C10,"")</f>
        <v/>
      </c>
      <c r="AR195" s="897" t="str">
        <f>IF(ISNUMBER(L195),'Cover Page'!$D$35/1000000*'4 classification'!L195/'FX rate'!$C10,"")</f>
        <v/>
      </c>
      <c r="AS195" s="896" t="str">
        <f>IF(ISNUMBER(M195),'Cover Page'!$D$35/1000000*'4 classification'!M195/'FX rate'!$C10,"")</f>
        <v/>
      </c>
      <c r="AT195" s="668" t="str">
        <f>IF(ISNUMBER(N195),'Cover Page'!$D$35/1000000*'4 classification'!N195/'FX rate'!$C10,"")</f>
        <v/>
      </c>
      <c r="AU195" s="897" t="str">
        <f>IF(ISNUMBER(O195),'Cover Page'!$D$35/1000000*'4 classification'!O195/'FX rate'!$C10,"")</f>
        <v/>
      </c>
      <c r="AV195" s="896" t="str">
        <f>IF(ISNUMBER(P195),'Cover Page'!$D$35/1000000*'4 classification'!P195/'FX rate'!$C10,"")</f>
        <v/>
      </c>
      <c r="AW195" s="668" t="str">
        <f>IF(ISNUMBER(Q195),'Cover Page'!$D$35/1000000*'4 classification'!Q195/'FX rate'!$C10,"")</f>
        <v/>
      </c>
      <c r="AX195" s="897" t="str">
        <f>IF(ISNUMBER(R195),'Cover Page'!$D$35/1000000*'4 classification'!R195/'FX rate'!$C10,"")</f>
        <v/>
      </c>
      <c r="AY195" s="896" t="str">
        <f>IF(ISNUMBER(S195),'Cover Page'!$D$35/1000000*'4 classification'!S195/'FX rate'!$C10,"")</f>
        <v/>
      </c>
      <c r="AZ195" s="903" t="str">
        <f>IF(ISNUMBER(T195),'Cover Page'!$D$35/1000000*'4 classification'!T195/'FX rate'!$C10,"")</f>
        <v/>
      </c>
      <c r="BA195" s="895" t="str">
        <f>IF(ISNUMBER(U195),'Cover Page'!$D$35/1000000*'4 classification'!U195/'FX rate'!$C10,"")</f>
        <v/>
      </c>
      <c r="BB195" s="894" t="str">
        <f>IF(ISNUMBER(V195),'Cover Page'!$D$35/1000000*'4 classification'!V195/'FX rate'!$C10,"")</f>
        <v/>
      </c>
      <c r="BC195" s="666" t="str">
        <f>IF(ISNUMBER(W195),'Cover Page'!$D$35/1000000*'4 classification'!W195/'FX rate'!$C10,"")</f>
        <v/>
      </c>
      <c r="BD195" s="517"/>
      <c r="BE195" s="517"/>
      <c r="BF195" s="517"/>
      <c r="BG195" s="517"/>
      <c r="BH195" s="517"/>
      <c r="BI195" s="517"/>
      <c r="BN195" s="655">
        <v>2005</v>
      </c>
      <c r="BO195" s="698" t="str">
        <f>IF(ISNUMBER(C195),'Cover Page'!$D$35/1000000*C195/'FX rate'!$C$25,"")</f>
        <v/>
      </c>
      <c r="BP195" s="888" t="str">
        <f>IF(ISNUMBER(D195),'Cover Page'!$D$35/1000000*D195/'FX rate'!$C$25,"")</f>
        <v/>
      </c>
      <c r="BQ195" s="699" t="str">
        <f>IF(ISNUMBER(E195),'Cover Page'!$D$35/1000000*E195/'FX rate'!$C$25,"")</f>
        <v/>
      </c>
      <c r="BR195" s="889" t="str">
        <f>IF(ISNUMBER(F195),'Cover Page'!$D$35/1000000*F195/'FX rate'!$C$25,"")</f>
        <v/>
      </c>
      <c r="BS195" s="888" t="str">
        <f>IF(ISNUMBER(G195),'Cover Page'!$D$35/1000000*G195/'FX rate'!$C$25,"")</f>
        <v/>
      </c>
      <c r="BT195" s="699" t="str">
        <f>IF(ISNUMBER(H195),'Cover Page'!$D$35/1000000*H195/'FX rate'!$C$25,"")</f>
        <v/>
      </c>
      <c r="BU195" s="889" t="str">
        <f>IF(ISNUMBER(I195),'Cover Page'!$D$35/1000000*I195/'FX rate'!$C$25,"")</f>
        <v/>
      </c>
      <c r="BV195" s="888" t="str">
        <f>IF(ISNUMBER(J195),'Cover Page'!$D$35/1000000*J195/'FX rate'!$C$25,"")</f>
        <v/>
      </c>
      <c r="BW195" s="699" t="str">
        <f>IF(ISNUMBER(K195),'Cover Page'!$D$35/1000000*K195/'FX rate'!$C$25,"")</f>
        <v/>
      </c>
      <c r="BX195" s="889" t="str">
        <f>IF(ISNUMBER(L195),'Cover Page'!$D$35/1000000*L195/'FX rate'!$C$25,"")</f>
        <v/>
      </c>
      <c r="BY195" s="888" t="str">
        <f>IF(ISNUMBER(M195),'Cover Page'!$D$35/1000000*M195/'FX rate'!$C$25,"")</f>
        <v/>
      </c>
      <c r="BZ195" s="699" t="str">
        <f>IF(ISNUMBER(N195),'Cover Page'!$D$35/1000000*N195/'FX rate'!$C$25,"")</f>
        <v/>
      </c>
      <c r="CA195" s="889" t="str">
        <f>IF(ISNUMBER(O195),'Cover Page'!$D$35/1000000*O195/'FX rate'!$C$25,"")</f>
        <v/>
      </c>
      <c r="CB195" s="888" t="str">
        <f>IF(ISNUMBER(P195),'Cover Page'!$D$35/1000000*P195/'FX rate'!$C$25,"")</f>
        <v/>
      </c>
      <c r="CC195" s="699" t="str">
        <f>IF(ISNUMBER(Q195),'Cover Page'!$D$35/1000000*Q195/'FX rate'!$C$25,"")</f>
        <v/>
      </c>
      <c r="CD195" s="889" t="str">
        <f>IF(ISNUMBER(R195),'Cover Page'!$D$35/1000000*R195/'FX rate'!$C$25,"")</f>
        <v/>
      </c>
      <c r="CE195" s="888" t="str">
        <f>IF(ISNUMBER(S195),'Cover Page'!$D$35/1000000*S195/'FX rate'!$C$25,"")</f>
        <v/>
      </c>
      <c r="CF195" s="885" t="str">
        <f>IF(ISNUMBER(T195),'Cover Page'!$D$35/1000000*T195/'FX rate'!$C$25,"")</f>
        <v/>
      </c>
      <c r="CG195" s="887" t="str">
        <f>IF(ISNUMBER(U195),'Cover Page'!$D$35/1000000*U195/'FX rate'!$C$25,"")</f>
        <v/>
      </c>
      <c r="CH195" s="886" t="str">
        <f>IF(ISNUMBER(V195),'Cover Page'!$D$35/1000000*V195/'FX rate'!$C$25,"")</f>
        <v/>
      </c>
      <c r="CI195" s="697" t="str">
        <f>IF(ISNUMBER(W195),'Cover Page'!$D$35/1000000*W195/'FX rate'!$C$25,"")</f>
        <v/>
      </c>
      <c r="CJ195" s="590"/>
      <c r="CK195" s="590"/>
      <c r="CL195" s="590"/>
      <c r="CM195" s="590"/>
      <c r="CN195" s="590"/>
      <c r="CO195" s="590"/>
      <c r="CP195" s="590"/>
      <c r="CQ195" s="590"/>
      <c r="CR195" s="590"/>
      <c r="CS195" s="590"/>
    </row>
    <row r="196" spans="1:97" s="2" customFormat="1" ht="14.25" x14ac:dyDescent="0.2">
      <c r="A196" s="6"/>
      <c r="B196" s="76">
        <v>2006</v>
      </c>
      <c r="C196" s="173"/>
      <c r="D196" s="116"/>
      <c r="E196" s="115"/>
      <c r="F196" s="169"/>
      <c r="G196" s="116"/>
      <c r="H196" s="115"/>
      <c r="I196" s="169"/>
      <c r="J196" s="116"/>
      <c r="K196" s="115"/>
      <c r="L196" s="169"/>
      <c r="M196" s="116"/>
      <c r="N196" s="115"/>
      <c r="O196" s="169"/>
      <c r="P196" s="116"/>
      <c r="Q196" s="115"/>
      <c r="R196" s="169"/>
      <c r="S196" s="116"/>
      <c r="T196" s="116"/>
      <c r="U196" s="315" t="str">
        <f t="shared" si="21"/>
        <v/>
      </c>
      <c r="V196" s="317" t="str">
        <f t="shared" si="22"/>
        <v/>
      </c>
      <c r="W196" s="302" t="str">
        <f t="shared" si="23"/>
        <v/>
      </c>
      <c r="AH196" s="583">
        <v>2006</v>
      </c>
      <c r="AI196" s="667" t="str">
        <f>IF(ISNUMBER(C196),'Cover Page'!$D$35/1000000*'4 classification'!C196/'FX rate'!$C11,"")</f>
        <v/>
      </c>
      <c r="AJ196" s="896" t="str">
        <f>IF(ISNUMBER(D196),'Cover Page'!$D$35/1000000*'4 classification'!D196/'FX rate'!$C11,"")</f>
        <v/>
      </c>
      <c r="AK196" s="668" t="str">
        <f>IF(ISNUMBER(E196),'Cover Page'!$D$35/1000000*'4 classification'!E196/'FX rate'!$C11,"")</f>
        <v/>
      </c>
      <c r="AL196" s="897" t="str">
        <f>IF(ISNUMBER(F196),'Cover Page'!$D$35/1000000*'4 classification'!F196/'FX rate'!$C11,"")</f>
        <v/>
      </c>
      <c r="AM196" s="896" t="str">
        <f>IF(ISNUMBER(G196),'Cover Page'!$D$35/1000000*'4 classification'!G196/'FX rate'!$C11,"")</f>
        <v/>
      </c>
      <c r="AN196" s="668" t="str">
        <f>IF(ISNUMBER(H196),'Cover Page'!$D$35/1000000*'4 classification'!H196/'FX rate'!$C11,"")</f>
        <v/>
      </c>
      <c r="AO196" s="897" t="str">
        <f>IF(ISNUMBER(I196),'Cover Page'!$D$35/1000000*'4 classification'!I196/'FX rate'!$C11,"")</f>
        <v/>
      </c>
      <c r="AP196" s="896" t="str">
        <f>IF(ISNUMBER(J196),'Cover Page'!$D$35/1000000*'4 classification'!J196/'FX rate'!$C11,"")</f>
        <v/>
      </c>
      <c r="AQ196" s="668" t="str">
        <f>IF(ISNUMBER(K196),'Cover Page'!$D$35/1000000*'4 classification'!K196/'FX rate'!$C11,"")</f>
        <v/>
      </c>
      <c r="AR196" s="897" t="str">
        <f>IF(ISNUMBER(L196),'Cover Page'!$D$35/1000000*'4 classification'!L196/'FX rate'!$C11,"")</f>
        <v/>
      </c>
      <c r="AS196" s="896" t="str">
        <f>IF(ISNUMBER(M196),'Cover Page'!$D$35/1000000*'4 classification'!M196/'FX rate'!$C11,"")</f>
        <v/>
      </c>
      <c r="AT196" s="668" t="str">
        <f>IF(ISNUMBER(N196),'Cover Page'!$D$35/1000000*'4 classification'!N196/'FX rate'!$C11,"")</f>
        <v/>
      </c>
      <c r="AU196" s="897" t="str">
        <f>IF(ISNUMBER(O196),'Cover Page'!$D$35/1000000*'4 classification'!O196/'FX rate'!$C11,"")</f>
        <v/>
      </c>
      <c r="AV196" s="896" t="str">
        <f>IF(ISNUMBER(P196),'Cover Page'!$D$35/1000000*'4 classification'!P196/'FX rate'!$C11,"")</f>
        <v/>
      </c>
      <c r="AW196" s="668" t="str">
        <f>IF(ISNUMBER(Q196),'Cover Page'!$D$35/1000000*'4 classification'!Q196/'FX rate'!$C11,"")</f>
        <v/>
      </c>
      <c r="AX196" s="897" t="str">
        <f>IF(ISNUMBER(R196),'Cover Page'!$D$35/1000000*'4 classification'!R196/'FX rate'!$C11,"")</f>
        <v/>
      </c>
      <c r="AY196" s="896" t="str">
        <f>IF(ISNUMBER(S196),'Cover Page'!$D$35/1000000*'4 classification'!S196/'FX rate'!$C11,"")</f>
        <v/>
      </c>
      <c r="AZ196" s="903" t="str">
        <f>IF(ISNUMBER(T196),'Cover Page'!$D$35/1000000*'4 classification'!T196/'FX rate'!$C11,"")</f>
        <v/>
      </c>
      <c r="BA196" s="895" t="str">
        <f>IF(ISNUMBER(U196),'Cover Page'!$D$35/1000000*'4 classification'!U196/'FX rate'!$C11,"")</f>
        <v/>
      </c>
      <c r="BB196" s="894" t="str">
        <f>IF(ISNUMBER(V196),'Cover Page'!$D$35/1000000*'4 classification'!V196/'FX rate'!$C11,"")</f>
        <v/>
      </c>
      <c r="BC196" s="666" t="str">
        <f>IF(ISNUMBER(W196),'Cover Page'!$D$35/1000000*'4 classification'!W196/'FX rate'!$C11,"")</f>
        <v/>
      </c>
      <c r="BD196" s="517"/>
      <c r="BE196" s="517"/>
      <c r="BF196" s="517"/>
      <c r="BG196" s="517"/>
      <c r="BH196" s="517"/>
      <c r="BI196" s="517"/>
      <c r="BN196" s="655">
        <v>2006</v>
      </c>
      <c r="BO196" s="698" t="str">
        <f>IF(ISNUMBER(C196),'Cover Page'!$D$35/1000000*C196/'FX rate'!$C$25,"")</f>
        <v/>
      </c>
      <c r="BP196" s="888" t="str">
        <f>IF(ISNUMBER(D196),'Cover Page'!$D$35/1000000*D196/'FX rate'!$C$25,"")</f>
        <v/>
      </c>
      <c r="BQ196" s="699" t="str">
        <f>IF(ISNUMBER(E196),'Cover Page'!$D$35/1000000*E196/'FX rate'!$C$25,"")</f>
        <v/>
      </c>
      <c r="BR196" s="889" t="str">
        <f>IF(ISNUMBER(F196),'Cover Page'!$D$35/1000000*F196/'FX rate'!$C$25,"")</f>
        <v/>
      </c>
      <c r="BS196" s="888" t="str">
        <f>IF(ISNUMBER(G196),'Cover Page'!$D$35/1000000*G196/'FX rate'!$C$25,"")</f>
        <v/>
      </c>
      <c r="BT196" s="699" t="str">
        <f>IF(ISNUMBER(H196),'Cover Page'!$D$35/1000000*H196/'FX rate'!$C$25,"")</f>
        <v/>
      </c>
      <c r="BU196" s="889" t="str">
        <f>IF(ISNUMBER(I196),'Cover Page'!$D$35/1000000*I196/'FX rate'!$C$25,"")</f>
        <v/>
      </c>
      <c r="BV196" s="888" t="str">
        <f>IF(ISNUMBER(J196),'Cover Page'!$D$35/1000000*J196/'FX rate'!$C$25,"")</f>
        <v/>
      </c>
      <c r="BW196" s="699" t="str">
        <f>IF(ISNUMBER(K196),'Cover Page'!$D$35/1000000*K196/'FX rate'!$C$25,"")</f>
        <v/>
      </c>
      <c r="BX196" s="889" t="str">
        <f>IF(ISNUMBER(L196),'Cover Page'!$D$35/1000000*L196/'FX rate'!$C$25,"")</f>
        <v/>
      </c>
      <c r="BY196" s="888" t="str">
        <f>IF(ISNUMBER(M196),'Cover Page'!$D$35/1000000*M196/'FX rate'!$C$25,"")</f>
        <v/>
      </c>
      <c r="BZ196" s="699" t="str">
        <f>IF(ISNUMBER(N196),'Cover Page'!$D$35/1000000*N196/'FX rate'!$C$25,"")</f>
        <v/>
      </c>
      <c r="CA196" s="889" t="str">
        <f>IF(ISNUMBER(O196),'Cover Page'!$D$35/1000000*O196/'FX rate'!$C$25,"")</f>
        <v/>
      </c>
      <c r="CB196" s="888" t="str">
        <f>IF(ISNUMBER(P196),'Cover Page'!$D$35/1000000*P196/'FX rate'!$C$25,"")</f>
        <v/>
      </c>
      <c r="CC196" s="699" t="str">
        <f>IF(ISNUMBER(Q196),'Cover Page'!$D$35/1000000*Q196/'FX rate'!$C$25,"")</f>
        <v/>
      </c>
      <c r="CD196" s="889" t="str">
        <f>IF(ISNUMBER(R196),'Cover Page'!$D$35/1000000*R196/'FX rate'!$C$25,"")</f>
        <v/>
      </c>
      <c r="CE196" s="888" t="str">
        <f>IF(ISNUMBER(S196),'Cover Page'!$D$35/1000000*S196/'FX rate'!$C$25,"")</f>
        <v/>
      </c>
      <c r="CF196" s="885" t="str">
        <f>IF(ISNUMBER(T196),'Cover Page'!$D$35/1000000*T196/'FX rate'!$C$25,"")</f>
        <v/>
      </c>
      <c r="CG196" s="887" t="str">
        <f>IF(ISNUMBER(U196),'Cover Page'!$D$35/1000000*U196/'FX rate'!$C$25,"")</f>
        <v/>
      </c>
      <c r="CH196" s="886" t="str">
        <f>IF(ISNUMBER(V196),'Cover Page'!$D$35/1000000*V196/'FX rate'!$C$25,"")</f>
        <v/>
      </c>
      <c r="CI196" s="697" t="str">
        <f>IF(ISNUMBER(W196),'Cover Page'!$D$35/1000000*W196/'FX rate'!$C$25,"")</f>
        <v/>
      </c>
      <c r="CJ196" s="590"/>
      <c r="CK196" s="590"/>
      <c r="CL196" s="590"/>
      <c r="CM196" s="590"/>
      <c r="CN196" s="590"/>
      <c r="CO196" s="590"/>
      <c r="CP196" s="590"/>
      <c r="CQ196" s="590"/>
      <c r="CR196" s="590"/>
      <c r="CS196" s="590"/>
    </row>
    <row r="197" spans="1:97" s="2" customFormat="1" ht="14.25" x14ac:dyDescent="0.2">
      <c r="A197" s="6"/>
      <c r="B197" s="76">
        <v>2007</v>
      </c>
      <c r="C197" s="173"/>
      <c r="D197" s="116"/>
      <c r="E197" s="115"/>
      <c r="F197" s="169"/>
      <c r="G197" s="116"/>
      <c r="H197" s="115"/>
      <c r="I197" s="169"/>
      <c r="J197" s="116"/>
      <c r="K197" s="115"/>
      <c r="L197" s="169"/>
      <c r="M197" s="116"/>
      <c r="N197" s="115"/>
      <c r="O197" s="169"/>
      <c r="P197" s="116"/>
      <c r="Q197" s="115"/>
      <c r="R197" s="169"/>
      <c r="S197" s="116"/>
      <c r="T197" s="116"/>
      <c r="U197" s="315" t="str">
        <f t="shared" si="21"/>
        <v/>
      </c>
      <c r="V197" s="317" t="str">
        <f t="shared" si="22"/>
        <v/>
      </c>
      <c r="W197" s="302" t="str">
        <f t="shared" si="23"/>
        <v/>
      </c>
      <c r="AH197" s="583">
        <v>2007</v>
      </c>
      <c r="AI197" s="667" t="str">
        <f>IF(ISNUMBER(C197),'Cover Page'!$D$35/1000000*'4 classification'!C197/'FX rate'!$C12,"")</f>
        <v/>
      </c>
      <c r="AJ197" s="896" t="str">
        <f>IF(ISNUMBER(D197),'Cover Page'!$D$35/1000000*'4 classification'!D197/'FX rate'!$C12,"")</f>
        <v/>
      </c>
      <c r="AK197" s="668" t="str">
        <f>IF(ISNUMBER(E197),'Cover Page'!$D$35/1000000*'4 classification'!E197/'FX rate'!$C12,"")</f>
        <v/>
      </c>
      <c r="AL197" s="897" t="str">
        <f>IF(ISNUMBER(F197),'Cover Page'!$D$35/1000000*'4 classification'!F197/'FX rate'!$C12,"")</f>
        <v/>
      </c>
      <c r="AM197" s="896" t="str">
        <f>IF(ISNUMBER(G197),'Cover Page'!$D$35/1000000*'4 classification'!G197/'FX rate'!$C12,"")</f>
        <v/>
      </c>
      <c r="AN197" s="668" t="str">
        <f>IF(ISNUMBER(H197),'Cover Page'!$D$35/1000000*'4 classification'!H197/'FX rate'!$C12,"")</f>
        <v/>
      </c>
      <c r="AO197" s="897" t="str">
        <f>IF(ISNUMBER(I197),'Cover Page'!$D$35/1000000*'4 classification'!I197/'FX rate'!$C12,"")</f>
        <v/>
      </c>
      <c r="AP197" s="896" t="str">
        <f>IF(ISNUMBER(J197),'Cover Page'!$D$35/1000000*'4 classification'!J197/'FX rate'!$C12,"")</f>
        <v/>
      </c>
      <c r="AQ197" s="668" t="str">
        <f>IF(ISNUMBER(K197),'Cover Page'!$D$35/1000000*'4 classification'!K197/'FX rate'!$C12,"")</f>
        <v/>
      </c>
      <c r="AR197" s="897" t="str">
        <f>IF(ISNUMBER(L197),'Cover Page'!$D$35/1000000*'4 classification'!L197/'FX rate'!$C12,"")</f>
        <v/>
      </c>
      <c r="AS197" s="896" t="str">
        <f>IF(ISNUMBER(M197),'Cover Page'!$D$35/1000000*'4 classification'!M197/'FX rate'!$C12,"")</f>
        <v/>
      </c>
      <c r="AT197" s="668" t="str">
        <f>IF(ISNUMBER(N197),'Cover Page'!$D$35/1000000*'4 classification'!N197/'FX rate'!$C12,"")</f>
        <v/>
      </c>
      <c r="AU197" s="897" t="str">
        <f>IF(ISNUMBER(O197),'Cover Page'!$D$35/1000000*'4 classification'!O197/'FX rate'!$C12,"")</f>
        <v/>
      </c>
      <c r="AV197" s="896" t="str">
        <f>IF(ISNUMBER(P197),'Cover Page'!$D$35/1000000*'4 classification'!P197/'FX rate'!$C12,"")</f>
        <v/>
      </c>
      <c r="AW197" s="668" t="str">
        <f>IF(ISNUMBER(Q197),'Cover Page'!$D$35/1000000*'4 classification'!Q197/'FX rate'!$C12,"")</f>
        <v/>
      </c>
      <c r="AX197" s="897" t="str">
        <f>IF(ISNUMBER(R197),'Cover Page'!$D$35/1000000*'4 classification'!R197/'FX rate'!$C12,"")</f>
        <v/>
      </c>
      <c r="AY197" s="896" t="str">
        <f>IF(ISNUMBER(S197),'Cover Page'!$D$35/1000000*'4 classification'!S197/'FX rate'!$C12,"")</f>
        <v/>
      </c>
      <c r="AZ197" s="903" t="str">
        <f>IF(ISNUMBER(T197),'Cover Page'!$D$35/1000000*'4 classification'!T197/'FX rate'!$C12,"")</f>
        <v/>
      </c>
      <c r="BA197" s="895" t="str">
        <f>IF(ISNUMBER(U197),'Cover Page'!$D$35/1000000*'4 classification'!U197/'FX rate'!$C12,"")</f>
        <v/>
      </c>
      <c r="BB197" s="894" t="str">
        <f>IF(ISNUMBER(V197),'Cover Page'!$D$35/1000000*'4 classification'!V197/'FX rate'!$C12,"")</f>
        <v/>
      </c>
      <c r="BC197" s="666" t="str">
        <f>IF(ISNUMBER(W197),'Cover Page'!$D$35/1000000*'4 classification'!W197/'FX rate'!$C12,"")</f>
        <v/>
      </c>
      <c r="BD197" s="517"/>
      <c r="BE197" s="517"/>
      <c r="BF197" s="517"/>
      <c r="BG197" s="517"/>
      <c r="BH197" s="517"/>
      <c r="BI197" s="517"/>
      <c r="BN197" s="655">
        <v>2007</v>
      </c>
      <c r="BO197" s="698" t="str">
        <f>IF(ISNUMBER(C197),'Cover Page'!$D$35/1000000*C197/'FX rate'!$C$25,"")</f>
        <v/>
      </c>
      <c r="BP197" s="888" t="str">
        <f>IF(ISNUMBER(D197),'Cover Page'!$D$35/1000000*D197/'FX rate'!$C$25,"")</f>
        <v/>
      </c>
      <c r="BQ197" s="699" t="str">
        <f>IF(ISNUMBER(E197),'Cover Page'!$D$35/1000000*E197/'FX rate'!$C$25,"")</f>
        <v/>
      </c>
      <c r="BR197" s="889" t="str">
        <f>IF(ISNUMBER(F197),'Cover Page'!$D$35/1000000*F197/'FX rate'!$C$25,"")</f>
        <v/>
      </c>
      <c r="BS197" s="888" t="str">
        <f>IF(ISNUMBER(G197),'Cover Page'!$D$35/1000000*G197/'FX rate'!$C$25,"")</f>
        <v/>
      </c>
      <c r="BT197" s="699" t="str">
        <f>IF(ISNUMBER(H197),'Cover Page'!$D$35/1000000*H197/'FX rate'!$C$25,"")</f>
        <v/>
      </c>
      <c r="BU197" s="889" t="str">
        <f>IF(ISNUMBER(I197),'Cover Page'!$D$35/1000000*I197/'FX rate'!$C$25,"")</f>
        <v/>
      </c>
      <c r="BV197" s="888" t="str">
        <f>IF(ISNUMBER(J197),'Cover Page'!$D$35/1000000*J197/'FX rate'!$C$25,"")</f>
        <v/>
      </c>
      <c r="BW197" s="699" t="str">
        <f>IF(ISNUMBER(K197),'Cover Page'!$D$35/1000000*K197/'FX rate'!$C$25,"")</f>
        <v/>
      </c>
      <c r="BX197" s="889" t="str">
        <f>IF(ISNUMBER(L197),'Cover Page'!$D$35/1000000*L197/'FX rate'!$C$25,"")</f>
        <v/>
      </c>
      <c r="BY197" s="888" t="str">
        <f>IF(ISNUMBER(M197),'Cover Page'!$D$35/1000000*M197/'FX rate'!$C$25,"")</f>
        <v/>
      </c>
      <c r="BZ197" s="699" t="str">
        <f>IF(ISNUMBER(N197),'Cover Page'!$D$35/1000000*N197/'FX rate'!$C$25,"")</f>
        <v/>
      </c>
      <c r="CA197" s="889" t="str">
        <f>IF(ISNUMBER(O197),'Cover Page'!$D$35/1000000*O197/'FX rate'!$C$25,"")</f>
        <v/>
      </c>
      <c r="CB197" s="888" t="str">
        <f>IF(ISNUMBER(P197),'Cover Page'!$D$35/1000000*P197/'FX rate'!$C$25,"")</f>
        <v/>
      </c>
      <c r="CC197" s="699" t="str">
        <f>IF(ISNUMBER(Q197),'Cover Page'!$D$35/1000000*Q197/'FX rate'!$C$25,"")</f>
        <v/>
      </c>
      <c r="CD197" s="889" t="str">
        <f>IF(ISNUMBER(R197),'Cover Page'!$D$35/1000000*R197/'FX rate'!$C$25,"")</f>
        <v/>
      </c>
      <c r="CE197" s="888" t="str">
        <f>IF(ISNUMBER(S197),'Cover Page'!$D$35/1000000*S197/'FX rate'!$C$25,"")</f>
        <v/>
      </c>
      <c r="CF197" s="885" t="str">
        <f>IF(ISNUMBER(T197),'Cover Page'!$D$35/1000000*T197/'FX rate'!$C$25,"")</f>
        <v/>
      </c>
      <c r="CG197" s="887" t="str">
        <f>IF(ISNUMBER(U197),'Cover Page'!$D$35/1000000*U197/'FX rate'!$C$25,"")</f>
        <v/>
      </c>
      <c r="CH197" s="886" t="str">
        <f>IF(ISNUMBER(V197),'Cover Page'!$D$35/1000000*V197/'FX rate'!$C$25,"")</f>
        <v/>
      </c>
      <c r="CI197" s="697" t="str">
        <f>IF(ISNUMBER(W197),'Cover Page'!$D$35/1000000*W197/'FX rate'!$C$25,"")</f>
        <v/>
      </c>
      <c r="CJ197" s="590"/>
      <c r="CK197" s="590"/>
      <c r="CL197" s="590"/>
      <c r="CM197" s="590"/>
      <c r="CN197" s="590"/>
      <c r="CO197" s="590"/>
      <c r="CP197" s="590"/>
      <c r="CQ197" s="590"/>
      <c r="CR197" s="590"/>
      <c r="CS197" s="590"/>
    </row>
    <row r="198" spans="1:97" s="2" customFormat="1" ht="14.25" x14ac:dyDescent="0.2">
      <c r="A198" s="6"/>
      <c r="B198" s="76">
        <v>2008</v>
      </c>
      <c r="C198" s="173"/>
      <c r="D198" s="116"/>
      <c r="E198" s="115"/>
      <c r="F198" s="169"/>
      <c r="G198" s="116"/>
      <c r="H198" s="115"/>
      <c r="I198" s="169"/>
      <c r="J198" s="116"/>
      <c r="K198" s="115"/>
      <c r="L198" s="169"/>
      <c r="M198" s="116"/>
      <c r="N198" s="115"/>
      <c r="O198" s="169"/>
      <c r="P198" s="116"/>
      <c r="Q198" s="115"/>
      <c r="R198" s="169"/>
      <c r="S198" s="116"/>
      <c r="T198" s="116"/>
      <c r="U198" s="315" t="str">
        <f t="shared" si="21"/>
        <v/>
      </c>
      <c r="V198" s="317" t="str">
        <f t="shared" si="22"/>
        <v/>
      </c>
      <c r="W198" s="302" t="str">
        <f t="shared" si="23"/>
        <v/>
      </c>
      <c r="AH198" s="583">
        <v>2008</v>
      </c>
      <c r="AI198" s="667" t="str">
        <f>IF(ISNUMBER(C198),'Cover Page'!$D$35/1000000*'4 classification'!C198/'FX rate'!$C13,"")</f>
        <v/>
      </c>
      <c r="AJ198" s="896" t="str">
        <f>IF(ISNUMBER(D198),'Cover Page'!$D$35/1000000*'4 classification'!D198/'FX rate'!$C13,"")</f>
        <v/>
      </c>
      <c r="AK198" s="668" t="str">
        <f>IF(ISNUMBER(E198),'Cover Page'!$D$35/1000000*'4 classification'!E198/'FX rate'!$C13,"")</f>
        <v/>
      </c>
      <c r="AL198" s="897" t="str">
        <f>IF(ISNUMBER(F198),'Cover Page'!$D$35/1000000*'4 classification'!F198/'FX rate'!$C13,"")</f>
        <v/>
      </c>
      <c r="AM198" s="896" t="str">
        <f>IF(ISNUMBER(G198),'Cover Page'!$D$35/1000000*'4 classification'!G198/'FX rate'!$C13,"")</f>
        <v/>
      </c>
      <c r="AN198" s="668" t="str">
        <f>IF(ISNUMBER(H198),'Cover Page'!$D$35/1000000*'4 classification'!H198/'FX rate'!$C13,"")</f>
        <v/>
      </c>
      <c r="AO198" s="897" t="str">
        <f>IF(ISNUMBER(I198),'Cover Page'!$D$35/1000000*'4 classification'!I198/'FX rate'!$C13,"")</f>
        <v/>
      </c>
      <c r="AP198" s="896" t="str">
        <f>IF(ISNUMBER(J198),'Cover Page'!$D$35/1000000*'4 classification'!J198/'FX rate'!$C13,"")</f>
        <v/>
      </c>
      <c r="AQ198" s="668" t="str">
        <f>IF(ISNUMBER(K198),'Cover Page'!$D$35/1000000*'4 classification'!K198/'FX rate'!$C13,"")</f>
        <v/>
      </c>
      <c r="AR198" s="897" t="str">
        <f>IF(ISNUMBER(L198),'Cover Page'!$D$35/1000000*'4 classification'!L198/'FX rate'!$C13,"")</f>
        <v/>
      </c>
      <c r="AS198" s="896" t="str">
        <f>IF(ISNUMBER(M198),'Cover Page'!$D$35/1000000*'4 classification'!M198/'FX rate'!$C13,"")</f>
        <v/>
      </c>
      <c r="AT198" s="668" t="str">
        <f>IF(ISNUMBER(N198),'Cover Page'!$D$35/1000000*'4 classification'!N198/'FX rate'!$C13,"")</f>
        <v/>
      </c>
      <c r="AU198" s="897" t="str">
        <f>IF(ISNUMBER(O198),'Cover Page'!$D$35/1000000*'4 classification'!O198/'FX rate'!$C13,"")</f>
        <v/>
      </c>
      <c r="AV198" s="896" t="str">
        <f>IF(ISNUMBER(P198),'Cover Page'!$D$35/1000000*'4 classification'!P198/'FX rate'!$C13,"")</f>
        <v/>
      </c>
      <c r="AW198" s="668" t="str">
        <f>IF(ISNUMBER(Q198),'Cover Page'!$D$35/1000000*'4 classification'!Q198/'FX rate'!$C13,"")</f>
        <v/>
      </c>
      <c r="AX198" s="897" t="str">
        <f>IF(ISNUMBER(R198),'Cover Page'!$D$35/1000000*'4 classification'!R198/'FX rate'!$C13,"")</f>
        <v/>
      </c>
      <c r="AY198" s="896" t="str">
        <f>IF(ISNUMBER(S198),'Cover Page'!$D$35/1000000*'4 classification'!S198/'FX rate'!$C13,"")</f>
        <v/>
      </c>
      <c r="AZ198" s="903" t="str">
        <f>IF(ISNUMBER(T198),'Cover Page'!$D$35/1000000*'4 classification'!T198/'FX rate'!$C13,"")</f>
        <v/>
      </c>
      <c r="BA198" s="895" t="str">
        <f>IF(ISNUMBER(U198),'Cover Page'!$D$35/1000000*'4 classification'!U198/'FX rate'!$C13,"")</f>
        <v/>
      </c>
      <c r="BB198" s="894" t="str">
        <f>IF(ISNUMBER(V198),'Cover Page'!$D$35/1000000*'4 classification'!V198/'FX rate'!$C13,"")</f>
        <v/>
      </c>
      <c r="BC198" s="666" t="str">
        <f>IF(ISNUMBER(W198),'Cover Page'!$D$35/1000000*'4 classification'!W198/'FX rate'!$C13,"")</f>
        <v/>
      </c>
      <c r="BD198" s="517"/>
      <c r="BE198" s="517"/>
      <c r="BF198" s="517"/>
      <c r="BG198" s="517"/>
      <c r="BH198" s="517"/>
      <c r="BI198" s="517"/>
      <c r="BN198" s="655">
        <v>2008</v>
      </c>
      <c r="BO198" s="698" t="str">
        <f>IF(ISNUMBER(C198),'Cover Page'!$D$35/1000000*C198/'FX rate'!$C$25,"")</f>
        <v/>
      </c>
      <c r="BP198" s="888" t="str">
        <f>IF(ISNUMBER(D198),'Cover Page'!$D$35/1000000*D198/'FX rate'!$C$25,"")</f>
        <v/>
      </c>
      <c r="BQ198" s="699" t="str">
        <f>IF(ISNUMBER(E198),'Cover Page'!$D$35/1000000*E198/'FX rate'!$C$25,"")</f>
        <v/>
      </c>
      <c r="BR198" s="889" t="str">
        <f>IF(ISNUMBER(F198),'Cover Page'!$D$35/1000000*F198/'FX rate'!$C$25,"")</f>
        <v/>
      </c>
      <c r="BS198" s="888" t="str">
        <f>IF(ISNUMBER(G198),'Cover Page'!$D$35/1000000*G198/'FX rate'!$C$25,"")</f>
        <v/>
      </c>
      <c r="BT198" s="699" t="str">
        <f>IF(ISNUMBER(H198),'Cover Page'!$D$35/1000000*H198/'FX rate'!$C$25,"")</f>
        <v/>
      </c>
      <c r="BU198" s="889" t="str">
        <f>IF(ISNUMBER(I198),'Cover Page'!$D$35/1000000*I198/'FX rate'!$C$25,"")</f>
        <v/>
      </c>
      <c r="BV198" s="888" t="str">
        <f>IF(ISNUMBER(J198),'Cover Page'!$D$35/1000000*J198/'FX rate'!$C$25,"")</f>
        <v/>
      </c>
      <c r="BW198" s="699" t="str">
        <f>IF(ISNUMBER(K198),'Cover Page'!$D$35/1000000*K198/'FX rate'!$C$25,"")</f>
        <v/>
      </c>
      <c r="BX198" s="889" t="str">
        <f>IF(ISNUMBER(L198),'Cover Page'!$D$35/1000000*L198/'FX rate'!$C$25,"")</f>
        <v/>
      </c>
      <c r="BY198" s="888" t="str">
        <f>IF(ISNUMBER(M198),'Cover Page'!$D$35/1000000*M198/'FX rate'!$C$25,"")</f>
        <v/>
      </c>
      <c r="BZ198" s="699" t="str">
        <f>IF(ISNUMBER(N198),'Cover Page'!$D$35/1000000*N198/'FX rate'!$C$25,"")</f>
        <v/>
      </c>
      <c r="CA198" s="889" t="str">
        <f>IF(ISNUMBER(O198),'Cover Page'!$D$35/1000000*O198/'FX rate'!$C$25,"")</f>
        <v/>
      </c>
      <c r="CB198" s="888" t="str">
        <f>IF(ISNUMBER(P198),'Cover Page'!$D$35/1000000*P198/'FX rate'!$C$25,"")</f>
        <v/>
      </c>
      <c r="CC198" s="699" t="str">
        <f>IF(ISNUMBER(Q198),'Cover Page'!$D$35/1000000*Q198/'FX rate'!$C$25,"")</f>
        <v/>
      </c>
      <c r="CD198" s="889" t="str">
        <f>IF(ISNUMBER(R198),'Cover Page'!$D$35/1000000*R198/'FX rate'!$C$25,"")</f>
        <v/>
      </c>
      <c r="CE198" s="888" t="str">
        <f>IF(ISNUMBER(S198),'Cover Page'!$D$35/1000000*S198/'FX rate'!$C$25,"")</f>
        <v/>
      </c>
      <c r="CF198" s="885" t="str">
        <f>IF(ISNUMBER(T198),'Cover Page'!$D$35/1000000*T198/'FX rate'!$C$25,"")</f>
        <v/>
      </c>
      <c r="CG198" s="887" t="str">
        <f>IF(ISNUMBER(U198),'Cover Page'!$D$35/1000000*U198/'FX rate'!$C$25,"")</f>
        <v/>
      </c>
      <c r="CH198" s="886" t="str">
        <f>IF(ISNUMBER(V198),'Cover Page'!$D$35/1000000*V198/'FX rate'!$C$25,"")</f>
        <v/>
      </c>
      <c r="CI198" s="697" t="str">
        <f>IF(ISNUMBER(W198),'Cover Page'!$D$35/1000000*W198/'FX rate'!$C$25,"")</f>
        <v/>
      </c>
      <c r="CJ198" s="590"/>
      <c r="CK198" s="590"/>
      <c r="CL198" s="590"/>
      <c r="CM198" s="590"/>
      <c r="CN198" s="590"/>
      <c r="CO198" s="590"/>
      <c r="CP198" s="590"/>
      <c r="CQ198" s="590"/>
      <c r="CR198" s="590"/>
      <c r="CS198" s="590"/>
    </row>
    <row r="199" spans="1:97" s="2" customFormat="1" ht="14.25" x14ac:dyDescent="0.2">
      <c r="A199" s="6"/>
      <c r="B199" s="76">
        <v>2009</v>
      </c>
      <c r="C199" s="173"/>
      <c r="D199" s="116"/>
      <c r="E199" s="115"/>
      <c r="F199" s="169"/>
      <c r="G199" s="116"/>
      <c r="H199" s="115"/>
      <c r="I199" s="169"/>
      <c r="J199" s="116"/>
      <c r="K199" s="115"/>
      <c r="L199" s="169"/>
      <c r="M199" s="116"/>
      <c r="N199" s="115"/>
      <c r="O199" s="169"/>
      <c r="P199" s="116"/>
      <c r="Q199" s="115"/>
      <c r="R199" s="169"/>
      <c r="S199" s="116"/>
      <c r="T199" s="116"/>
      <c r="U199" s="315" t="str">
        <f t="shared" si="21"/>
        <v/>
      </c>
      <c r="V199" s="317" t="str">
        <f t="shared" si="22"/>
        <v/>
      </c>
      <c r="W199" s="302" t="str">
        <f t="shared" si="23"/>
        <v/>
      </c>
      <c r="AH199" s="583">
        <v>2009</v>
      </c>
      <c r="AI199" s="667" t="str">
        <f>IF(ISNUMBER(C199),'Cover Page'!$D$35/1000000*'4 classification'!C199/'FX rate'!$C14,"")</f>
        <v/>
      </c>
      <c r="AJ199" s="896" t="str">
        <f>IF(ISNUMBER(D199),'Cover Page'!$D$35/1000000*'4 classification'!D199/'FX rate'!$C14,"")</f>
        <v/>
      </c>
      <c r="AK199" s="668" t="str">
        <f>IF(ISNUMBER(E199),'Cover Page'!$D$35/1000000*'4 classification'!E199/'FX rate'!$C14,"")</f>
        <v/>
      </c>
      <c r="AL199" s="897" t="str">
        <f>IF(ISNUMBER(F199),'Cover Page'!$D$35/1000000*'4 classification'!F199/'FX rate'!$C14,"")</f>
        <v/>
      </c>
      <c r="AM199" s="896" t="str">
        <f>IF(ISNUMBER(G199),'Cover Page'!$D$35/1000000*'4 classification'!G199/'FX rate'!$C14,"")</f>
        <v/>
      </c>
      <c r="AN199" s="668" t="str">
        <f>IF(ISNUMBER(H199),'Cover Page'!$D$35/1000000*'4 classification'!H199/'FX rate'!$C14,"")</f>
        <v/>
      </c>
      <c r="AO199" s="897" t="str">
        <f>IF(ISNUMBER(I199),'Cover Page'!$D$35/1000000*'4 classification'!I199/'FX rate'!$C14,"")</f>
        <v/>
      </c>
      <c r="AP199" s="896" t="str">
        <f>IF(ISNUMBER(J199),'Cover Page'!$D$35/1000000*'4 classification'!J199/'FX rate'!$C14,"")</f>
        <v/>
      </c>
      <c r="AQ199" s="668" t="str">
        <f>IF(ISNUMBER(K199),'Cover Page'!$D$35/1000000*'4 classification'!K199/'FX rate'!$C14,"")</f>
        <v/>
      </c>
      <c r="AR199" s="897" t="str">
        <f>IF(ISNUMBER(L199),'Cover Page'!$D$35/1000000*'4 classification'!L199/'FX rate'!$C14,"")</f>
        <v/>
      </c>
      <c r="AS199" s="896" t="str">
        <f>IF(ISNUMBER(M199),'Cover Page'!$D$35/1000000*'4 classification'!M199/'FX rate'!$C14,"")</f>
        <v/>
      </c>
      <c r="AT199" s="668" t="str">
        <f>IF(ISNUMBER(N199),'Cover Page'!$D$35/1000000*'4 classification'!N199/'FX rate'!$C14,"")</f>
        <v/>
      </c>
      <c r="AU199" s="897" t="str">
        <f>IF(ISNUMBER(O199),'Cover Page'!$D$35/1000000*'4 classification'!O199/'FX rate'!$C14,"")</f>
        <v/>
      </c>
      <c r="AV199" s="896" t="str">
        <f>IF(ISNUMBER(P199),'Cover Page'!$D$35/1000000*'4 classification'!P199/'FX rate'!$C14,"")</f>
        <v/>
      </c>
      <c r="AW199" s="668" t="str">
        <f>IF(ISNUMBER(Q199),'Cover Page'!$D$35/1000000*'4 classification'!Q199/'FX rate'!$C14,"")</f>
        <v/>
      </c>
      <c r="AX199" s="897" t="str">
        <f>IF(ISNUMBER(R199),'Cover Page'!$D$35/1000000*'4 classification'!R199/'FX rate'!$C14,"")</f>
        <v/>
      </c>
      <c r="AY199" s="896" t="str">
        <f>IF(ISNUMBER(S199),'Cover Page'!$D$35/1000000*'4 classification'!S199/'FX rate'!$C14,"")</f>
        <v/>
      </c>
      <c r="AZ199" s="903" t="str">
        <f>IF(ISNUMBER(T199),'Cover Page'!$D$35/1000000*'4 classification'!T199/'FX rate'!$C14,"")</f>
        <v/>
      </c>
      <c r="BA199" s="895" t="str">
        <f>IF(ISNUMBER(U199),'Cover Page'!$D$35/1000000*'4 classification'!U199/'FX rate'!$C14,"")</f>
        <v/>
      </c>
      <c r="BB199" s="894" t="str">
        <f>IF(ISNUMBER(V199),'Cover Page'!$D$35/1000000*'4 classification'!V199/'FX rate'!$C14,"")</f>
        <v/>
      </c>
      <c r="BC199" s="666" t="str">
        <f>IF(ISNUMBER(W199),'Cover Page'!$D$35/1000000*'4 classification'!W199/'FX rate'!$C14,"")</f>
        <v/>
      </c>
      <c r="BD199" s="517"/>
      <c r="BE199" s="517"/>
      <c r="BF199" s="517"/>
      <c r="BG199" s="517"/>
      <c r="BH199" s="517"/>
      <c r="BI199" s="517"/>
      <c r="BN199" s="655">
        <v>2009</v>
      </c>
      <c r="BO199" s="698" t="str">
        <f>IF(ISNUMBER(C199),'Cover Page'!$D$35/1000000*C199/'FX rate'!$C$25,"")</f>
        <v/>
      </c>
      <c r="BP199" s="888" t="str">
        <f>IF(ISNUMBER(D199),'Cover Page'!$D$35/1000000*D199/'FX rate'!$C$25,"")</f>
        <v/>
      </c>
      <c r="BQ199" s="699" t="str">
        <f>IF(ISNUMBER(E199),'Cover Page'!$D$35/1000000*E199/'FX rate'!$C$25,"")</f>
        <v/>
      </c>
      <c r="BR199" s="889" t="str">
        <f>IF(ISNUMBER(F199),'Cover Page'!$D$35/1000000*F199/'FX rate'!$C$25,"")</f>
        <v/>
      </c>
      <c r="BS199" s="888" t="str">
        <f>IF(ISNUMBER(G199),'Cover Page'!$D$35/1000000*G199/'FX rate'!$C$25,"")</f>
        <v/>
      </c>
      <c r="BT199" s="699" t="str">
        <f>IF(ISNUMBER(H199),'Cover Page'!$D$35/1000000*H199/'FX rate'!$C$25,"")</f>
        <v/>
      </c>
      <c r="BU199" s="889" t="str">
        <f>IF(ISNUMBER(I199),'Cover Page'!$D$35/1000000*I199/'FX rate'!$C$25,"")</f>
        <v/>
      </c>
      <c r="BV199" s="888" t="str">
        <f>IF(ISNUMBER(J199),'Cover Page'!$D$35/1000000*J199/'FX rate'!$C$25,"")</f>
        <v/>
      </c>
      <c r="BW199" s="699" t="str">
        <f>IF(ISNUMBER(K199),'Cover Page'!$D$35/1000000*K199/'FX rate'!$C$25,"")</f>
        <v/>
      </c>
      <c r="BX199" s="889" t="str">
        <f>IF(ISNUMBER(L199),'Cover Page'!$D$35/1000000*L199/'FX rate'!$C$25,"")</f>
        <v/>
      </c>
      <c r="BY199" s="888" t="str">
        <f>IF(ISNUMBER(M199),'Cover Page'!$D$35/1000000*M199/'FX rate'!$C$25,"")</f>
        <v/>
      </c>
      <c r="BZ199" s="699" t="str">
        <f>IF(ISNUMBER(N199),'Cover Page'!$D$35/1000000*N199/'FX rate'!$C$25,"")</f>
        <v/>
      </c>
      <c r="CA199" s="889" t="str">
        <f>IF(ISNUMBER(O199),'Cover Page'!$D$35/1000000*O199/'FX rate'!$C$25,"")</f>
        <v/>
      </c>
      <c r="CB199" s="888" t="str">
        <f>IF(ISNUMBER(P199),'Cover Page'!$D$35/1000000*P199/'FX rate'!$C$25,"")</f>
        <v/>
      </c>
      <c r="CC199" s="699" t="str">
        <f>IF(ISNUMBER(Q199),'Cover Page'!$D$35/1000000*Q199/'FX rate'!$C$25,"")</f>
        <v/>
      </c>
      <c r="CD199" s="889" t="str">
        <f>IF(ISNUMBER(R199),'Cover Page'!$D$35/1000000*R199/'FX rate'!$C$25,"")</f>
        <v/>
      </c>
      <c r="CE199" s="888" t="str">
        <f>IF(ISNUMBER(S199),'Cover Page'!$D$35/1000000*S199/'FX rate'!$C$25,"")</f>
        <v/>
      </c>
      <c r="CF199" s="885" t="str">
        <f>IF(ISNUMBER(T199),'Cover Page'!$D$35/1000000*T199/'FX rate'!$C$25,"")</f>
        <v/>
      </c>
      <c r="CG199" s="887" t="str">
        <f>IF(ISNUMBER(U199),'Cover Page'!$D$35/1000000*U199/'FX rate'!$C$25,"")</f>
        <v/>
      </c>
      <c r="CH199" s="886" t="str">
        <f>IF(ISNUMBER(V199),'Cover Page'!$D$35/1000000*V199/'FX rate'!$C$25,"")</f>
        <v/>
      </c>
      <c r="CI199" s="697" t="str">
        <f>IF(ISNUMBER(W199),'Cover Page'!$D$35/1000000*W199/'FX rate'!$C$25,"")</f>
        <v/>
      </c>
      <c r="CJ199" s="590"/>
      <c r="CK199" s="590"/>
      <c r="CL199" s="590"/>
      <c r="CM199" s="590"/>
      <c r="CN199" s="590"/>
      <c r="CO199" s="590"/>
      <c r="CP199" s="590"/>
      <c r="CQ199" s="590"/>
      <c r="CR199" s="590"/>
      <c r="CS199" s="590"/>
    </row>
    <row r="200" spans="1:97" s="2" customFormat="1" ht="14.25" x14ac:dyDescent="0.2">
      <c r="A200" s="6"/>
      <c r="B200" s="76">
        <v>2010</v>
      </c>
      <c r="C200" s="173"/>
      <c r="D200" s="116"/>
      <c r="E200" s="115"/>
      <c r="F200" s="169"/>
      <c r="G200" s="116"/>
      <c r="H200" s="115"/>
      <c r="I200" s="169"/>
      <c r="J200" s="116"/>
      <c r="K200" s="115"/>
      <c r="L200" s="169"/>
      <c r="M200" s="116"/>
      <c r="N200" s="115"/>
      <c r="O200" s="169"/>
      <c r="P200" s="116"/>
      <c r="Q200" s="115"/>
      <c r="R200" s="169"/>
      <c r="S200" s="116"/>
      <c r="T200" s="116"/>
      <c r="U200" s="315" t="str">
        <f t="shared" si="21"/>
        <v/>
      </c>
      <c r="V200" s="317" t="str">
        <f t="shared" si="22"/>
        <v/>
      </c>
      <c r="W200" s="302" t="str">
        <f t="shared" si="23"/>
        <v/>
      </c>
      <c r="AH200" s="583">
        <v>2010</v>
      </c>
      <c r="AI200" s="667" t="str">
        <f>IF(ISNUMBER(C200),'Cover Page'!$D$35/1000000*'4 classification'!C200/'FX rate'!$C15,"")</f>
        <v/>
      </c>
      <c r="AJ200" s="896" t="str">
        <f>IF(ISNUMBER(D200),'Cover Page'!$D$35/1000000*'4 classification'!D200/'FX rate'!$C15,"")</f>
        <v/>
      </c>
      <c r="AK200" s="668" t="str">
        <f>IF(ISNUMBER(E200),'Cover Page'!$D$35/1000000*'4 classification'!E200/'FX rate'!$C15,"")</f>
        <v/>
      </c>
      <c r="AL200" s="897" t="str">
        <f>IF(ISNUMBER(F200),'Cover Page'!$D$35/1000000*'4 classification'!F200/'FX rate'!$C15,"")</f>
        <v/>
      </c>
      <c r="AM200" s="896" t="str">
        <f>IF(ISNUMBER(G200),'Cover Page'!$D$35/1000000*'4 classification'!G200/'FX rate'!$C15,"")</f>
        <v/>
      </c>
      <c r="AN200" s="668" t="str">
        <f>IF(ISNUMBER(H200),'Cover Page'!$D$35/1000000*'4 classification'!H200/'FX rate'!$C15,"")</f>
        <v/>
      </c>
      <c r="AO200" s="897" t="str">
        <f>IF(ISNUMBER(I200),'Cover Page'!$D$35/1000000*'4 classification'!I200/'FX rate'!$C15,"")</f>
        <v/>
      </c>
      <c r="AP200" s="896" t="str">
        <f>IF(ISNUMBER(J200),'Cover Page'!$D$35/1000000*'4 classification'!J200/'FX rate'!$C15,"")</f>
        <v/>
      </c>
      <c r="AQ200" s="668" t="str">
        <f>IF(ISNUMBER(K200),'Cover Page'!$D$35/1000000*'4 classification'!K200/'FX rate'!$C15,"")</f>
        <v/>
      </c>
      <c r="AR200" s="897" t="str">
        <f>IF(ISNUMBER(L200),'Cover Page'!$D$35/1000000*'4 classification'!L200/'FX rate'!$C15,"")</f>
        <v/>
      </c>
      <c r="AS200" s="896" t="str">
        <f>IF(ISNUMBER(M200),'Cover Page'!$D$35/1000000*'4 classification'!M200/'FX rate'!$C15,"")</f>
        <v/>
      </c>
      <c r="AT200" s="668" t="str">
        <f>IF(ISNUMBER(N200),'Cover Page'!$D$35/1000000*'4 classification'!N200/'FX rate'!$C15,"")</f>
        <v/>
      </c>
      <c r="AU200" s="897" t="str">
        <f>IF(ISNUMBER(O200),'Cover Page'!$D$35/1000000*'4 classification'!O200/'FX rate'!$C15,"")</f>
        <v/>
      </c>
      <c r="AV200" s="896" t="str">
        <f>IF(ISNUMBER(P200),'Cover Page'!$D$35/1000000*'4 classification'!P200/'FX rate'!$C15,"")</f>
        <v/>
      </c>
      <c r="AW200" s="668" t="str">
        <f>IF(ISNUMBER(Q200),'Cover Page'!$D$35/1000000*'4 classification'!Q200/'FX rate'!$C15,"")</f>
        <v/>
      </c>
      <c r="AX200" s="897" t="str">
        <f>IF(ISNUMBER(R200),'Cover Page'!$D$35/1000000*'4 classification'!R200/'FX rate'!$C15,"")</f>
        <v/>
      </c>
      <c r="AY200" s="896" t="str">
        <f>IF(ISNUMBER(S200),'Cover Page'!$D$35/1000000*'4 classification'!S200/'FX rate'!$C15,"")</f>
        <v/>
      </c>
      <c r="AZ200" s="903" t="str">
        <f>IF(ISNUMBER(T200),'Cover Page'!$D$35/1000000*'4 classification'!T200/'FX rate'!$C15,"")</f>
        <v/>
      </c>
      <c r="BA200" s="895" t="str">
        <f>IF(ISNUMBER(U200),'Cover Page'!$D$35/1000000*'4 classification'!U200/'FX rate'!$C15,"")</f>
        <v/>
      </c>
      <c r="BB200" s="894" t="str">
        <f>IF(ISNUMBER(V200),'Cover Page'!$D$35/1000000*'4 classification'!V200/'FX rate'!$C15,"")</f>
        <v/>
      </c>
      <c r="BC200" s="666" t="str">
        <f>IF(ISNUMBER(W200),'Cover Page'!$D$35/1000000*'4 classification'!W200/'FX rate'!$C15,"")</f>
        <v/>
      </c>
      <c r="BD200" s="517"/>
      <c r="BE200" s="517"/>
      <c r="BF200" s="517"/>
      <c r="BG200" s="517"/>
      <c r="BH200" s="517"/>
      <c r="BI200" s="517"/>
      <c r="BN200" s="655">
        <v>2010</v>
      </c>
      <c r="BO200" s="698" t="str">
        <f>IF(ISNUMBER(C200),'Cover Page'!$D$35/1000000*C200/'FX rate'!$C$25,"")</f>
        <v/>
      </c>
      <c r="BP200" s="888" t="str">
        <f>IF(ISNUMBER(D200),'Cover Page'!$D$35/1000000*D200/'FX rate'!$C$25,"")</f>
        <v/>
      </c>
      <c r="BQ200" s="699" t="str">
        <f>IF(ISNUMBER(E200),'Cover Page'!$D$35/1000000*E200/'FX rate'!$C$25,"")</f>
        <v/>
      </c>
      <c r="BR200" s="889" t="str">
        <f>IF(ISNUMBER(F200),'Cover Page'!$D$35/1000000*F200/'FX rate'!$C$25,"")</f>
        <v/>
      </c>
      <c r="BS200" s="888" t="str">
        <f>IF(ISNUMBER(G200),'Cover Page'!$D$35/1000000*G200/'FX rate'!$C$25,"")</f>
        <v/>
      </c>
      <c r="BT200" s="699" t="str">
        <f>IF(ISNUMBER(H200),'Cover Page'!$D$35/1000000*H200/'FX rate'!$C$25,"")</f>
        <v/>
      </c>
      <c r="BU200" s="889" t="str">
        <f>IF(ISNUMBER(I200),'Cover Page'!$D$35/1000000*I200/'FX rate'!$C$25,"")</f>
        <v/>
      </c>
      <c r="BV200" s="888" t="str">
        <f>IF(ISNUMBER(J200),'Cover Page'!$D$35/1000000*J200/'FX rate'!$C$25,"")</f>
        <v/>
      </c>
      <c r="BW200" s="699" t="str">
        <f>IF(ISNUMBER(K200),'Cover Page'!$D$35/1000000*K200/'FX rate'!$C$25,"")</f>
        <v/>
      </c>
      <c r="BX200" s="889" t="str">
        <f>IF(ISNUMBER(L200),'Cover Page'!$D$35/1000000*L200/'FX rate'!$C$25,"")</f>
        <v/>
      </c>
      <c r="BY200" s="888" t="str">
        <f>IF(ISNUMBER(M200),'Cover Page'!$D$35/1000000*M200/'FX rate'!$C$25,"")</f>
        <v/>
      </c>
      <c r="BZ200" s="699" t="str">
        <f>IF(ISNUMBER(N200),'Cover Page'!$D$35/1000000*N200/'FX rate'!$C$25,"")</f>
        <v/>
      </c>
      <c r="CA200" s="889" t="str">
        <f>IF(ISNUMBER(O200),'Cover Page'!$D$35/1000000*O200/'FX rate'!$C$25,"")</f>
        <v/>
      </c>
      <c r="CB200" s="888" t="str">
        <f>IF(ISNUMBER(P200),'Cover Page'!$D$35/1000000*P200/'FX rate'!$C$25,"")</f>
        <v/>
      </c>
      <c r="CC200" s="699" t="str">
        <f>IF(ISNUMBER(Q200),'Cover Page'!$D$35/1000000*Q200/'FX rate'!$C$25,"")</f>
        <v/>
      </c>
      <c r="CD200" s="889" t="str">
        <f>IF(ISNUMBER(R200),'Cover Page'!$D$35/1000000*R200/'FX rate'!$C$25,"")</f>
        <v/>
      </c>
      <c r="CE200" s="888" t="str">
        <f>IF(ISNUMBER(S200),'Cover Page'!$D$35/1000000*S200/'FX rate'!$C$25,"")</f>
        <v/>
      </c>
      <c r="CF200" s="885" t="str">
        <f>IF(ISNUMBER(T200),'Cover Page'!$D$35/1000000*T200/'FX rate'!$C$25,"")</f>
        <v/>
      </c>
      <c r="CG200" s="887" t="str">
        <f>IF(ISNUMBER(U200),'Cover Page'!$D$35/1000000*U200/'FX rate'!$C$25,"")</f>
        <v/>
      </c>
      <c r="CH200" s="886" t="str">
        <f>IF(ISNUMBER(V200),'Cover Page'!$D$35/1000000*V200/'FX rate'!$C$25,"")</f>
        <v/>
      </c>
      <c r="CI200" s="697" t="str">
        <f>IF(ISNUMBER(W200),'Cover Page'!$D$35/1000000*W200/'FX rate'!$C$25,"")</f>
        <v/>
      </c>
      <c r="CJ200" s="590"/>
      <c r="CK200" s="590"/>
      <c r="CL200" s="590"/>
      <c r="CM200" s="590"/>
      <c r="CN200" s="590"/>
      <c r="CO200" s="590"/>
      <c r="CP200" s="590"/>
      <c r="CQ200" s="590"/>
      <c r="CR200" s="590"/>
      <c r="CS200" s="590"/>
    </row>
    <row r="201" spans="1:97" s="2" customFormat="1" ht="14.25" x14ac:dyDescent="0.2">
      <c r="A201" s="6"/>
      <c r="B201" s="76">
        <v>2011</v>
      </c>
      <c r="C201" s="173"/>
      <c r="D201" s="116"/>
      <c r="E201" s="115"/>
      <c r="F201" s="169"/>
      <c r="G201" s="116"/>
      <c r="H201" s="115"/>
      <c r="I201" s="169"/>
      <c r="J201" s="116"/>
      <c r="K201" s="115"/>
      <c r="L201" s="169"/>
      <c r="M201" s="116"/>
      <c r="N201" s="115"/>
      <c r="O201" s="169"/>
      <c r="P201" s="116"/>
      <c r="Q201" s="115"/>
      <c r="R201" s="169"/>
      <c r="S201" s="116"/>
      <c r="T201" s="116"/>
      <c r="U201" s="315" t="str">
        <f t="shared" si="21"/>
        <v/>
      </c>
      <c r="V201" s="317" t="str">
        <f t="shared" si="22"/>
        <v/>
      </c>
      <c r="W201" s="302" t="str">
        <f t="shared" si="23"/>
        <v/>
      </c>
      <c r="AH201" s="583">
        <v>2011</v>
      </c>
      <c r="AI201" s="667" t="str">
        <f>IF(ISNUMBER(C201),'Cover Page'!$D$35/1000000*'4 classification'!C201/'FX rate'!$C16,"")</f>
        <v/>
      </c>
      <c r="AJ201" s="896" t="str">
        <f>IF(ISNUMBER(D201),'Cover Page'!$D$35/1000000*'4 classification'!D201/'FX rate'!$C16,"")</f>
        <v/>
      </c>
      <c r="AK201" s="668" t="str">
        <f>IF(ISNUMBER(E201),'Cover Page'!$D$35/1000000*'4 classification'!E201/'FX rate'!$C16,"")</f>
        <v/>
      </c>
      <c r="AL201" s="897" t="str">
        <f>IF(ISNUMBER(F201),'Cover Page'!$D$35/1000000*'4 classification'!F201/'FX rate'!$C16,"")</f>
        <v/>
      </c>
      <c r="AM201" s="896" t="str">
        <f>IF(ISNUMBER(G201),'Cover Page'!$D$35/1000000*'4 classification'!G201/'FX rate'!$C16,"")</f>
        <v/>
      </c>
      <c r="AN201" s="668" t="str">
        <f>IF(ISNUMBER(H201),'Cover Page'!$D$35/1000000*'4 classification'!H201/'FX rate'!$C16,"")</f>
        <v/>
      </c>
      <c r="AO201" s="897" t="str">
        <f>IF(ISNUMBER(I201),'Cover Page'!$D$35/1000000*'4 classification'!I201/'FX rate'!$C16,"")</f>
        <v/>
      </c>
      <c r="AP201" s="896" t="str">
        <f>IF(ISNUMBER(J201),'Cover Page'!$D$35/1000000*'4 classification'!J201/'FX rate'!$C16,"")</f>
        <v/>
      </c>
      <c r="AQ201" s="668" t="str">
        <f>IF(ISNUMBER(K201),'Cover Page'!$D$35/1000000*'4 classification'!K201/'FX rate'!$C16,"")</f>
        <v/>
      </c>
      <c r="AR201" s="897" t="str">
        <f>IF(ISNUMBER(L201),'Cover Page'!$D$35/1000000*'4 classification'!L201/'FX rate'!$C16,"")</f>
        <v/>
      </c>
      <c r="AS201" s="896" t="str">
        <f>IF(ISNUMBER(M201),'Cover Page'!$D$35/1000000*'4 classification'!M201/'FX rate'!$C16,"")</f>
        <v/>
      </c>
      <c r="AT201" s="668" t="str">
        <f>IF(ISNUMBER(N201),'Cover Page'!$D$35/1000000*'4 classification'!N201/'FX rate'!$C16,"")</f>
        <v/>
      </c>
      <c r="AU201" s="897" t="str">
        <f>IF(ISNUMBER(O201),'Cover Page'!$D$35/1000000*'4 classification'!O201/'FX rate'!$C16,"")</f>
        <v/>
      </c>
      <c r="AV201" s="896" t="str">
        <f>IF(ISNUMBER(P201),'Cover Page'!$D$35/1000000*'4 classification'!P201/'FX rate'!$C16,"")</f>
        <v/>
      </c>
      <c r="AW201" s="668" t="str">
        <f>IF(ISNUMBER(Q201),'Cover Page'!$D$35/1000000*'4 classification'!Q201/'FX rate'!$C16,"")</f>
        <v/>
      </c>
      <c r="AX201" s="897" t="str">
        <f>IF(ISNUMBER(R201),'Cover Page'!$D$35/1000000*'4 classification'!R201/'FX rate'!$C16,"")</f>
        <v/>
      </c>
      <c r="AY201" s="896" t="str">
        <f>IF(ISNUMBER(S201),'Cover Page'!$D$35/1000000*'4 classification'!S201/'FX rate'!$C16,"")</f>
        <v/>
      </c>
      <c r="AZ201" s="903" t="str">
        <f>IF(ISNUMBER(T201),'Cover Page'!$D$35/1000000*'4 classification'!T201/'FX rate'!$C16,"")</f>
        <v/>
      </c>
      <c r="BA201" s="895" t="str">
        <f>IF(ISNUMBER(U201),'Cover Page'!$D$35/1000000*'4 classification'!U201/'FX rate'!$C16,"")</f>
        <v/>
      </c>
      <c r="BB201" s="894" t="str">
        <f>IF(ISNUMBER(V201),'Cover Page'!$D$35/1000000*'4 classification'!V201/'FX rate'!$C16,"")</f>
        <v/>
      </c>
      <c r="BC201" s="666" t="str">
        <f>IF(ISNUMBER(W201),'Cover Page'!$D$35/1000000*'4 classification'!W201/'FX rate'!$C16,"")</f>
        <v/>
      </c>
      <c r="BD201" s="517"/>
      <c r="BE201" s="517"/>
      <c r="BF201" s="517"/>
      <c r="BG201" s="517"/>
      <c r="BH201" s="517"/>
      <c r="BI201" s="517"/>
      <c r="BN201" s="655">
        <v>2011</v>
      </c>
      <c r="BO201" s="698" t="str">
        <f>IF(ISNUMBER(C201),'Cover Page'!$D$35/1000000*C201/'FX rate'!$C$25,"")</f>
        <v/>
      </c>
      <c r="BP201" s="888" t="str">
        <f>IF(ISNUMBER(D201),'Cover Page'!$D$35/1000000*D201/'FX rate'!$C$25,"")</f>
        <v/>
      </c>
      <c r="BQ201" s="699" t="str">
        <f>IF(ISNUMBER(E201),'Cover Page'!$D$35/1000000*E201/'FX rate'!$C$25,"")</f>
        <v/>
      </c>
      <c r="BR201" s="889" t="str">
        <f>IF(ISNUMBER(F201),'Cover Page'!$D$35/1000000*F201/'FX rate'!$C$25,"")</f>
        <v/>
      </c>
      <c r="BS201" s="888" t="str">
        <f>IF(ISNUMBER(G201),'Cover Page'!$D$35/1000000*G201/'FX rate'!$C$25,"")</f>
        <v/>
      </c>
      <c r="BT201" s="699" t="str">
        <f>IF(ISNUMBER(H201),'Cover Page'!$D$35/1000000*H201/'FX rate'!$C$25,"")</f>
        <v/>
      </c>
      <c r="BU201" s="889" t="str">
        <f>IF(ISNUMBER(I201),'Cover Page'!$D$35/1000000*I201/'FX rate'!$C$25,"")</f>
        <v/>
      </c>
      <c r="BV201" s="888" t="str">
        <f>IF(ISNUMBER(J201),'Cover Page'!$D$35/1000000*J201/'FX rate'!$C$25,"")</f>
        <v/>
      </c>
      <c r="BW201" s="699" t="str">
        <f>IF(ISNUMBER(K201),'Cover Page'!$D$35/1000000*K201/'FX rate'!$C$25,"")</f>
        <v/>
      </c>
      <c r="BX201" s="889" t="str">
        <f>IF(ISNUMBER(L201),'Cover Page'!$D$35/1000000*L201/'FX rate'!$C$25,"")</f>
        <v/>
      </c>
      <c r="BY201" s="888" t="str">
        <f>IF(ISNUMBER(M201),'Cover Page'!$D$35/1000000*M201/'FX rate'!$C$25,"")</f>
        <v/>
      </c>
      <c r="BZ201" s="699" t="str">
        <f>IF(ISNUMBER(N201),'Cover Page'!$D$35/1000000*N201/'FX rate'!$C$25,"")</f>
        <v/>
      </c>
      <c r="CA201" s="889" t="str">
        <f>IF(ISNUMBER(O201),'Cover Page'!$D$35/1000000*O201/'FX rate'!$C$25,"")</f>
        <v/>
      </c>
      <c r="CB201" s="888" t="str">
        <f>IF(ISNUMBER(P201),'Cover Page'!$D$35/1000000*P201/'FX rate'!$C$25,"")</f>
        <v/>
      </c>
      <c r="CC201" s="699" t="str">
        <f>IF(ISNUMBER(Q201),'Cover Page'!$D$35/1000000*Q201/'FX rate'!$C$25,"")</f>
        <v/>
      </c>
      <c r="CD201" s="889" t="str">
        <f>IF(ISNUMBER(R201),'Cover Page'!$D$35/1000000*R201/'FX rate'!$C$25,"")</f>
        <v/>
      </c>
      <c r="CE201" s="888" t="str">
        <f>IF(ISNUMBER(S201),'Cover Page'!$D$35/1000000*S201/'FX rate'!$C$25,"")</f>
        <v/>
      </c>
      <c r="CF201" s="885" t="str">
        <f>IF(ISNUMBER(T201),'Cover Page'!$D$35/1000000*T201/'FX rate'!$C$25,"")</f>
        <v/>
      </c>
      <c r="CG201" s="887" t="str">
        <f>IF(ISNUMBER(U201),'Cover Page'!$D$35/1000000*U201/'FX rate'!$C$25,"")</f>
        <v/>
      </c>
      <c r="CH201" s="886" t="str">
        <f>IF(ISNUMBER(V201),'Cover Page'!$D$35/1000000*V201/'FX rate'!$C$25,"")</f>
        <v/>
      </c>
      <c r="CI201" s="697" t="str">
        <f>IF(ISNUMBER(W201),'Cover Page'!$D$35/1000000*W201/'FX rate'!$C$25,"")</f>
        <v/>
      </c>
      <c r="CJ201" s="590"/>
      <c r="CK201" s="590"/>
      <c r="CL201" s="590"/>
      <c r="CM201" s="590"/>
      <c r="CN201" s="590"/>
      <c r="CO201" s="590"/>
      <c r="CP201" s="590"/>
      <c r="CQ201" s="590"/>
      <c r="CR201" s="590"/>
      <c r="CS201" s="590"/>
    </row>
    <row r="202" spans="1:97" s="2" customFormat="1" ht="14.25" x14ac:dyDescent="0.2">
      <c r="A202" s="6"/>
      <c r="B202" s="76">
        <v>2012</v>
      </c>
      <c r="C202" s="173"/>
      <c r="D202" s="116"/>
      <c r="E202" s="115"/>
      <c r="F202" s="169"/>
      <c r="G202" s="116"/>
      <c r="H202" s="115"/>
      <c r="I202" s="169"/>
      <c r="J202" s="116"/>
      <c r="K202" s="115"/>
      <c r="L202" s="169"/>
      <c r="M202" s="116"/>
      <c r="N202" s="115"/>
      <c r="O202" s="169"/>
      <c r="P202" s="116"/>
      <c r="Q202" s="115"/>
      <c r="R202" s="169"/>
      <c r="S202" s="116"/>
      <c r="T202" s="116"/>
      <c r="U202" s="315" t="str">
        <f t="shared" si="21"/>
        <v/>
      </c>
      <c r="V202" s="317" t="str">
        <f t="shared" si="22"/>
        <v/>
      </c>
      <c r="W202" s="302" t="str">
        <f t="shared" si="23"/>
        <v/>
      </c>
      <c r="AH202" s="583">
        <v>2012</v>
      </c>
      <c r="AI202" s="667" t="str">
        <f>IF(ISNUMBER(C202),'Cover Page'!$D$35/1000000*'4 classification'!C202/'FX rate'!$C17,"")</f>
        <v/>
      </c>
      <c r="AJ202" s="896" t="str">
        <f>IF(ISNUMBER(D202),'Cover Page'!$D$35/1000000*'4 classification'!D202/'FX rate'!$C17,"")</f>
        <v/>
      </c>
      <c r="AK202" s="668" t="str">
        <f>IF(ISNUMBER(E202),'Cover Page'!$D$35/1000000*'4 classification'!E202/'FX rate'!$C17,"")</f>
        <v/>
      </c>
      <c r="AL202" s="897" t="str">
        <f>IF(ISNUMBER(F202),'Cover Page'!$D$35/1000000*'4 classification'!F202/'FX rate'!$C17,"")</f>
        <v/>
      </c>
      <c r="AM202" s="896" t="str">
        <f>IF(ISNUMBER(G202),'Cover Page'!$D$35/1000000*'4 classification'!G202/'FX rate'!$C17,"")</f>
        <v/>
      </c>
      <c r="AN202" s="668" t="str">
        <f>IF(ISNUMBER(H202),'Cover Page'!$D$35/1000000*'4 classification'!H202/'FX rate'!$C17,"")</f>
        <v/>
      </c>
      <c r="AO202" s="897" t="str">
        <f>IF(ISNUMBER(I202),'Cover Page'!$D$35/1000000*'4 classification'!I202/'FX rate'!$C17,"")</f>
        <v/>
      </c>
      <c r="AP202" s="896" t="str">
        <f>IF(ISNUMBER(J202),'Cover Page'!$D$35/1000000*'4 classification'!J202/'FX rate'!$C17,"")</f>
        <v/>
      </c>
      <c r="AQ202" s="668" t="str">
        <f>IF(ISNUMBER(K202),'Cover Page'!$D$35/1000000*'4 classification'!K202/'FX rate'!$C17,"")</f>
        <v/>
      </c>
      <c r="AR202" s="897" t="str">
        <f>IF(ISNUMBER(L202),'Cover Page'!$D$35/1000000*'4 classification'!L202/'FX rate'!$C17,"")</f>
        <v/>
      </c>
      <c r="AS202" s="896" t="str">
        <f>IF(ISNUMBER(M202),'Cover Page'!$D$35/1000000*'4 classification'!M202/'FX rate'!$C17,"")</f>
        <v/>
      </c>
      <c r="AT202" s="668" t="str">
        <f>IF(ISNUMBER(N202),'Cover Page'!$D$35/1000000*'4 classification'!N202/'FX rate'!$C17,"")</f>
        <v/>
      </c>
      <c r="AU202" s="897" t="str">
        <f>IF(ISNUMBER(O202),'Cover Page'!$D$35/1000000*'4 classification'!O202/'FX rate'!$C17,"")</f>
        <v/>
      </c>
      <c r="AV202" s="896" t="str">
        <f>IF(ISNUMBER(P202),'Cover Page'!$D$35/1000000*'4 classification'!P202/'FX rate'!$C17,"")</f>
        <v/>
      </c>
      <c r="AW202" s="668" t="str">
        <f>IF(ISNUMBER(Q202),'Cover Page'!$D$35/1000000*'4 classification'!Q202/'FX rate'!$C17,"")</f>
        <v/>
      </c>
      <c r="AX202" s="897" t="str">
        <f>IF(ISNUMBER(R202),'Cover Page'!$D$35/1000000*'4 classification'!R202/'FX rate'!$C17,"")</f>
        <v/>
      </c>
      <c r="AY202" s="896" t="str">
        <f>IF(ISNUMBER(S202),'Cover Page'!$D$35/1000000*'4 classification'!S202/'FX rate'!$C17,"")</f>
        <v/>
      </c>
      <c r="AZ202" s="903" t="str">
        <f>IF(ISNUMBER(T202),'Cover Page'!$D$35/1000000*'4 classification'!T202/'FX rate'!$C17,"")</f>
        <v/>
      </c>
      <c r="BA202" s="895" t="str">
        <f>IF(ISNUMBER(U202),'Cover Page'!$D$35/1000000*'4 classification'!U202/'FX rate'!$C17,"")</f>
        <v/>
      </c>
      <c r="BB202" s="894" t="str">
        <f>IF(ISNUMBER(V202),'Cover Page'!$D$35/1000000*'4 classification'!V202/'FX rate'!$C17,"")</f>
        <v/>
      </c>
      <c r="BC202" s="666" t="str">
        <f>IF(ISNUMBER(W202),'Cover Page'!$D$35/1000000*'4 classification'!W202/'FX rate'!$C17,"")</f>
        <v/>
      </c>
      <c r="BD202" s="517"/>
      <c r="BE202" s="517"/>
      <c r="BF202" s="517"/>
      <c r="BG202" s="517"/>
      <c r="BH202" s="517"/>
      <c r="BI202" s="517"/>
      <c r="BN202" s="655">
        <v>2012</v>
      </c>
      <c r="BO202" s="698" t="str">
        <f>IF(ISNUMBER(C202),'Cover Page'!$D$35/1000000*C202/'FX rate'!$C$25,"")</f>
        <v/>
      </c>
      <c r="BP202" s="888" t="str">
        <f>IF(ISNUMBER(D202),'Cover Page'!$D$35/1000000*D202/'FX rate'!$C$25,"")</f>
        <v/>
      </c>
      <c r="BQ202" s="699" t="str">
        <f>IF(ISNUMBER(E202),'Cover Page'!$D$35/1000000*E202/'FX rate'!$C$25,"")</f>
        <v/>
      </c>
      <c r="BR202" s="889" t="str">
        <f>IF(ISNUMBER(F202),'Cover Page'!$D$35/1000000*F202/'FX rate'!$C$25,"")</f>
        <v/>
      </c>
      <c r="BS202" s="888" t="str">
        <f>IF(ISNUMBER(G202),'Cover Page'!$D$35/1000000*G202/'FX rate'!$C$25,"")</f>
        <v/>
      </c>
      <c r="BT202" s="699" t="str">
        <f>IF(ISNUMBER(H202),'Cover Page'!$D$35/1000000*H202/'FX rate'!$C$25,"")</f>
        <v/>
      </c>
      <c r="BU202" s="889" t="str">
        <f>IF(ISNUMBER(I202),'Cover Page'!$D$35/1000000*I202/'FX rate'!$C$25,"")</f>
        <v/>
      </c>
      <c r="BV202" s="888" t="str">
        <f>IF(ISNUMBER(J202),'Cover Page'!$D$35/1000000*J202/'FX rate'!$C$25,"")</f>
        <v/>
      </c>
      <c r="BW202" s="699" t="str">
        <f>IF(ISNUMBER(K202),'Cover Page'!$D$35/1000000*K202/'FX rate'!$C$25,"")</f>
        <v/>
      </c>
      <c r="BX202" s="889" t="str">
        <f>IF(ISNUMBER(L202),'Cover Page'!$D$35/1000000*L202/'FX rate'!$C$25,"")</f>
        <v/>
      </c>
      <c r="BY202" s="888" t="str">
        <f>IF(ISNUMBER(M202),'Cover Page'!$D$35/1000000*M202/'FX rate'!$C$25,"")</f>
        <v/>
      </c>
      <c r="BZ202" s="699" t="str">
        <f>IF(ISNUMBER(N202),'Cover Page'!$D$35/1000000*N202/'FX rate'!$C$25,"")</f>
        <v/>
      </c>
      <c r="CA202" s="889" t="str">
        <f>IF(ISNUMBER(O202),'Cover Page'!$D$35/1000000*O202/'FX rate'!$C$25,"")</f>
        <v/>
      </c>
      <c r="CB202" s="888" t="str">
        <f>IF(ISNUMBER(P202),'Cover Page'!$D$35/1000000*P202/'FX rate'!$C$25,"")</f>
        <v/>
      </c>
      <c r="CC202" s="699" t="str">
        <f>IF(ISNUMBER(Q202),'Cover Page'!$D$35/1000000*Q202/'FX rate'!$C$25,"")</f>
        <v/>
      </c>
      <c r="CD202" s="889" t="str">
        <f>IF(ISNUMBER(R202),'Cover Page'!$D$35/1000000*R202/'FX rate'!$C$25,"")</f>
        <v/>
      </c>
      <c r="CE202" s="888" t="str">
        <f>IF(ISNUMBER(S202),'Cover Page'!$D$35/1000000*S202/'FX rate'!$C$25,"")</f>
        <v/>
      </c>
      <c r="CF202" s="885" t="str">
        <f>IF(ISNUMBER(T202),'Cover Page'!$D$35/1000000*T202/'FX rate'!$C$25,"")</f>
        <v/>
      </c>
      <c r="CG202" s="887" t="str">
        <f>IF(ISNUMBER(U202),'Cover Page'!$D$35/1000000*U202/'FX rate'!$C$25,"")</f>
        <v/>
      </c>
      <c r="CH202" s="886" t="str">
        <f>IF(ISNUMBER(V202),'Cover Page'!$D$35/1000000*V202/'FX rate'!$C$25,"")</f>
        <v/>
      </c>
      <c r="CI202" s="697" t="str">
        <f>IF(ISNUMBER(W202),'Cover Page'!$D$35/1000000*W202/'FX rate'!$C$25,"")</f>
        <v/>
      </c>
      <c r="CJ202" s="590"/>
      <c r="CK202" s="590"/>
      <c r="CL202" s="590"/>
      <c r="CM202" s="590"/>
      <c r="CN202" s="590"/>
      <c r="CO202" s="590"/>
      <c r="CP202" s="590"/>
      <c r="CQ202" s="590"/>
      <c r="CR202" s="590"/>
      <c r="CS202" s="590"/>
    </row>
    <row r="203" spans="1:97" s="2" customFormat="1" ht="14.25" x14ac:dyDescent="0.2">
      <c r="A203" s="6"/>
      <c r="B203" s="76">
        <v>2013</v>
      </c>
      <c r="C203" s="173"/>
      <c r="D203" s="116"/>
      <c r="E203" s="115"/>
      <c r="F203" s="169"/>
      <c r="G203" s="116"/>
      <c r="H203" s="115"/>
      <c r="I203" s="169"/>
      <c r="J203" s="116"/>
      <c r="K203" s="115"/>
      <c r="L203" s="169"/>
      <c r="M203" s="116"/>
      <c r="N203" s="115"/>
      <c r="O203" s="169"/>
      <c r="P203" s="116"/>
      <c r="Q203" s="115"/>
      <c r="R203" s="169"/>
      <c r="S203" s="116"/>
      <c r="T203" s="116"/>
      <c r="U203" s="315" t="str">
        <f t="shared" si="21"/>
        <v/>
      </c>
      <c r="V203" s="317" t="str">
        <f t="shared" si="22"/>
        <v/>
      </c>
      <c r="W203" s="302" t="str">
        <f t="shared" si="23"/>
        <v/>
      </c>
      <c r="AH203" s="583">
        <v>2013</v>
      </c>
      <c r="AI203" s="667" t="str">
        <f>IF(ISNUMBER(C203),'Cover Page'!$D$35/1000000*'4 classification'!C203/'FX rate'!$C18,"")</f>
        <v/>
      </c>
      <c r="AJ203" s="896" t="str">
        <f>IF(ISNUMBER(D203),'Cover Page'!$D$35/1000000*'4 classification'!D203/'FX rate'!$C18,"")</f>
        <v/>
      </c>
      <c r="AK203" s="668" t="str">
        <f>IF(ISNUMBER(E203),'Cover Page'!$D$35/1000000*'4 classification'!E203/'FX rate'!$C18,"")</f>
        <v/>
      </c>
      <c r="AL203" s="897" t="str">
        <f>IF(ISNUMBER(F203),'Cover Page'!$D$35/1000000*'4 classification'!F203/'FX rate'!$C18,"")</f>
        <v/>
      </c>
      <c r="AM203" s="896" t="str">
        <f>IF(ISNUMBER(G203),'Cover Page'!$D$35/1000000*'4 classification'!G203/'FX rate'!$C18,"")</f>
        <v/>
      </c>
      <c r="AN203" s="668" t="str">
        <f>IF(ISNUMBER(H203),'Cover Page'!$D$35/1000000*'4 classification'!H203/'FX rate'!$C18,"")</f>
        <v/>
      </c>
      <c r="AO203" s="897" t="str">
        <f>IF(ISNUMBER(I203),'Cover Page'!$D$35/1000000*'4 classification'!I203/'FX rate'!$C18,"")</f>
        <v/>
      </c>
      <c r="AP203" s="896" t="str">
        <f>IF(ISNUMBER(J203),'Cover Page'!$D$35/1000000*'4 classification'!J203/'FX rate'!$C18,"")</f>
        <v/>
      </c>
      <c r="AQ203" s="668" t="str">
        <f>IF(ISNUMBER(K203),'Cover Page'!$D$35/1000000*'4 classification'!K203/'FX rate'!$C18,"")</f>
        <v/>
      </c>
      <c r="AR203" s="897" t="str">
        <f>IF(ISNUMBER(L203),'Cover Page'!$D$35/1000000*'4 classification'!L203/'FX rate'!$C18,"")</f>
        <v/>
      </c>
      <c r="AS203" s="896" t="str">
        <f>IF(ISNUMBER(M203),'Cover Page'!$D$35/1000000*'4 classification'!M203/'FX rate'!$C18,"")</f>
        <v/>
      </c>
      <c r="AT203" s="668" t="str">
        <f>IF(ISNUMBER(N203),'Cover Page'!$D$35/1000000*'4 classification'!N203/'FX rate'!$C18,"")</f>
        <v/>
      </c>
      <c r="AU203" s="897" t="str">
        <f>IF(ISNUMBER(O203),'Cover Page'!$D$35/1000000*'4 classification'!O203/'FX rate'!$C18,"")</f>
        <v/>
      </c>
      <c r="AV203" s="896" t="str">
        <f>IF(ISNUMBER(P203),'Cover Page'!$D$35/1000000*'4 classification'!P203/'FX rate'!$C18,"")</f>
        <v/>
      </c>
      <c r="AW203" s="668" t="str">
        <f>IF(ISNUMBER(Q203),'Cover Page'!$D$35/1000000*'4 classification'!Q203/'FX rate'!$C18,"")</f>
        <v/>
      </c>
      <c r="AX203" s="897" t="str">
        <f>IF(ISNUMBER(R203),'Cover Page'!$D$35/1000000*'4 classification'!R203/'FX rate'!$C18,"")</f>
        <v/>
      </c>
      <c r="AY203" s="896" t="str">
        <f>IF(ISNUMBER(S203),'Cover Page'!$D$35/1000000*'4 classification'!S203/'FX rate'!$C18,"")</f>
        <v/>
      </c>
      <c r="AZ203" s="903" t="str">
        <f>IF(ISNUMBER(T203),'Cover Page'!$D$35/1000000*'4 classification'!T203/'FX rate'!$C18,"")</f>
        <v/>
      </c>
      <c r="BA203" s="895" t="str">
        <f>IF(ISNUMBER(U203),'Cover Page'!$D$35/1000000*'4 classification'!U203/'FX rate'!$C18,"")</f>
        <v/>
      </c>
      <c r="BB203" s="894" t="str">
        <f>IF(ISNUMBER(V203),'Cover Page'!$D$35/1000000*'4 classification'!V203/'FX rate'!$C18,"")</f>
        <v/>
      </c>
      <c r="BC203" s="666" t="str">
        <f>IF(ISNUMBER(W203),'Cover Page'!$D$35/1000000*'4 classification'!W203/'FX rate'!$C18,"")</f>
        <v/>
      </c>
      <c r="BD203" s="517"/>
      <c r="BE203" s="517"/>
      <c r="BF203" s="517"/>
      <c r="BG203" s="517"/>
      <c r="BH203" s="517"/>
      <c r="BI203" s="517"/>
      <c r="BN203" s="655">
        <v>2013</v>
      </c>
      <c r="BO203" s="698" t="str">
        <f>IF(ISNUMBER(C203),'Cover Page'!$D$35/1000000*C203/'FX rate'!$C$25,"")</f>
        <v/>
      </c>
      <c r="BP203" s="888" t="str">
        <f>IF(ISNUMBER(D203),'Cover Page'!$D$35/1000000*D203/'FX rate'!$C$25,"")</f>
        <v/>
      </c>
      <c r="BQ203" s="699" t="str">
        <f>IF(ISNUMBER(E203),'Cover Page'!$D$35/1000000*E203/'FX rate'!$C$25,"")</f>
        <v/>
      </c>
      <c r="BR203" s="889" t="str">
        <f>IF(ISNUMBER(F203),'Cover Page'!$D$35/1000000*F203/'FX rate'!$C$25,"")</f>
        <v/>
      </c>
      <c r="BS203" s="888" t="str">
        <f>IF(ISNUMBER(G203),'Cover Page'!$D$35/1000000*G203/'FX rate'!$C$25,"")</f>
        <v/>
      </c>
      <c r="BT203" s="699" t="str">
        <f>IF(ISNUMBER(H203),'Cover Page'!$D$35/1000000*H203/'FX rate'!$C$25,"")</f>
        <v/>
      </c>
      <c r="BU203" s="889" t="str">
        <f>IF(ISNUMBER(I203),'Cover Page'!$D$35/1000000*I203/'FX rate'!$C$25,"")</f>
        <v/>
      </c>
      <c r="BV203" s="888" t="str">
        <f>IF(ISNUMBER(J203),'Cover Page'!$D$35/1000000*J203/'FX rate'!$C$25,"")</f>
        <v/>
      </c>
      <c r="BW203" s="699" t="str">
        <f>IF(ISNUMBER(K203),'Cover Page'!$D$35/1000000*K203/'FX rate'!$C$25,"")</f>
        <v/>
      </c>
      <c r="BX203" s="889" t="str">
        <f>IF(ISNUMBER(L203),'Cover Page'!$D$35/1000000*L203/'FX rate'!$C$25,"")</f>
        <v/>
      </c>
      <c r="BY203" s="888" t="str">
        <f>IF(ISNUMBER(M203),'Cover Page'!$D$35/1000000*M203/'FX rate'!$C$25,"")</f>
        <v/>
      </c>
      <c r="BZ203" s="699" t="str">
        <f>IF(ISNUMBER(N203),'Cover Page'!$D$35/1000000*N203/'FX rate'!$C$25,"")</f>
        <v/>
      </c>
      <c r="CA203" s="889" t="str">
        <f>IF(ISNUMBER(O203),'Cover Page'!$D$35/1000000*O203/'FX rate'!$C$25,"")</f>
        <v/>
      </c>
      <c r="CB203" s="888" t="str">
        <f>IF(ISNUMBER(P203),'Cover Page'!$D$35/1000000*P203/'FX rate'!$C$25,"")</f>
        <v/>
      </c>
      <c r="CC203" s="699" t="str">
        <f>IF(ISNUMBER(Q203),'Cover Page'!$D$35/1000000*Q203/'FX rate'!$C$25,"")</f>
        <v/>
      </c>
      <c r="CD203" s="889" t="str">
        <f>IF(ISNUMBER(R203),'Cover Page'!$D$35/1000000*R203/'FX rate'!$C$25,"")</f>
        <v/>
      </c>
      <c r="CE203" s="888" t="str">
        <f>IF(ISNUMBER(S203),'Cover Page'!$D$35/1000000*S203/'FX rate'!$C$25,"")</f>
        <v/>
      </c>
      <c r="CF203" s="885" t="str">
        <f>IF(ISNUMBER(T203),'Cover Page'!$D$35/1000000*T203/'FX rate'!$C$25,"")</f>
        <v/>
      </c>
      <c r="CG203" s="887" t="str">
        <f>IF(ISNUMBER(U203),'Cover Page'!$D$35/1000000*U203/'FX rate'!$C$25,"")</f>
        <v/>
      </c>
      <c r="CH203" s="886" t="str">
        <f>IF(ISNUMBER(V203),'Cover Page'!$D$35/1000000*V203/'FX rate'!$C$25,"")</f>
        <v/>
      </c>
      <c r="CI203" s="697" t="str">
        <f>IF(ISNUMBER(W203),'Cover Page'!$D$35/1000000*W203/'FX rate'!$C$25,"")</f>
        <v/>
      </c>
      <c r="CJ203" s="590"/>
      <c r="CK203" s="590"/>
      <c r="CL203" s="590"/>
      <c r="CM203" s="590"/>
      <c r="CN203" s="590"/>
      <c r="CO203" s="590"/>
      <c r="CP203" s="590"/>
      <c r="CQ203" s="590"/>
      <c r="CR203" s="590"/>
      <c r="CS203" s="590"/>
    </row>
    <row r="204" spans="1:97" s="20" customFormat="1" ht="14.25" x14ac:dyDescent="0.2">
      <c r="A204" s="24"/>
      <c r="B204" s="37">
        <v>2014</v>
      </c>
      <c r="C204" s="176"/>
      <c r="D204" s="118"/>
      <c r="E204" s="117"/>
      <c r="F204" s="170"/>
      <c r="G204" s="118"/>
      <c r="H204" s="117"/>
      <c r="I204" s="170"/>
      <c r="J204" s="118"/>
      <c r="K204" s="117"/>
      <c r="L204" s="170"/>
      <c r="M204" s="118"/>
      <c r="N204" s="117"/>
      <c r="O204" s="170"/>
      <c r="P204" s="118"/>
      <c r="Q204" s="117"/>
      <c r="R204" s="170"/>
      <c r="S204" s="118"/>
      <c r="T204" s="118"/>
      <c r="U204" s="315" t="str">
        <f t="shared" si="21"/>
        <v/>
      </c>
      <c r="V204" s="317" t="str">
        <f t="shared" si="22"/>
        <v/>
      </c>
      <c r="W204" s="302" t="str">
        <f t="shared" si="23"/>
        <v/>
      </c>
      <c r="AH204" s="583">
        <v>2014</v>
      </c>
      <c r="AI204" s="667" t="str">
        <f>IF(ISNUMBER(C204),'Cover Page'!$D$35/1000000*'4 classification'!C204/'FX rate'!$C19,"")</f>
        <v/>
      </c>
      <c r="AJ204" s="896" t="str">
        <f>IF(ISNUMBER(D204),'Cover Page'!$D$35/1000000*'4 classification'!D204/'FX rate'!$C19,"")</f>
        <v/>
      </c>
      <c r="AK204" s="668" t="str">
        <f>IF(ISNUMBER(E204),'Cover Page'!$D$35/1000000*'4 classification'!E204/'FX rate'!$C19,"")</f>
        <v/>
      </c>
      <c r="AL204" s="897" t="str">
        <f>IF(ISNUMBER(F204),'Cover Page'!$D$35/1000000*'4 classification'!F204/'FX rate'!$C19,"")</f>
        <v/>
      </c>
      <c r="AM204" s="896" t="str">
        <f>IF(ISNUMBER(G204),'Cover Page'!$D$35/1000000*'4 classification'!G204/'FX rate'!$C19,"")</f>
        <v/>
      </c>
      <c r="AN204" s="668" t="str">
        <f>IF(ISNUMBER(H204),'Cover Page'!$D$35/1000000*'4 classification'!H204/'FX rate'!$C19,"")</f>
        <v/>
      </c>
      <c r="AO204" s="897" t="str">
        <f>IF(ISNUMBER(I204),'Cover Page'!$D$35/1000000*'4 classification'!I204/'FX rate'!$C19,"")</f>
        <v/>
      </c>
      <c r="AP204" s="896" t="str">
        <f>IF(ISNUMBER(J204),'Cover Page'!$D$35/1000000*'4 classification'!J204/'FX rate'!$C19,"")</f>
        <v/>
      </c>
      <c r="AQ204" s="668" t="str">
        <f>IF(ISNUMBER(K204),'Cover Page'!$D$35/1000000*'4 classification'!K204/'FX rate'!$C19,"")</f>
        <v/>
      </c>
      <c r="AR204" s="897" t="str">
        <f>IF(ISNUMBER(L204),'Cover Page'!$D$35/1000000*'4 classification'!L204/'FX rate'!$C19,"")</f>
        <v/>
      </c>
      <c r="AS204" s="896" t="str">
        <f>IF(ISNUMBER(M204),'Cover Page'!$D$35/1000000*'4 classification'!M204/'FX rate'!$C19,"")</f>
        <v/>
      </c>
      <c r="AT204" s="668" t="str">
        <f>IF(ISNUMBER(N204),'Cover Page'!$D$35/1000000*'4 classification'!N204/'FX rate'!$C19,"")</f>
        <v/>
      </c>
      <c r="AU204" s="897" t="str">
        <f>IF(ISNUMBER(O204),'Cover Page'!$D$35/1000000*'4 classification'!O204/'FX rate'!$C19,"")</f>
        <v/>
      </c>
      <c r="AV204" s="896" t="str">
        <f>IF(ISNUMBER(P204),'Cover Page'!$D$35/1000000*'4 classification'!P204/'FX rate'!$C19,"")</f>
        <v/>
      </c>
      <c r="AW204" s="668" t="str">
        <f>IF(ISNUMBER(Q204),'Cover Page'!$D$35/1000000*'4 classification'!Q204/'FX rate'!$C19,"")</f>
        <v/>
      </c>
      <c r="AX204" s="897" t="str">
        <f>IF(ISNUMBER(R204),'Cover Page'!$D$35/1000000*'4 classification'!R204/'FX rate'!$C19,"")</f>
        <v/>
      </c>
      <c r="AY204" s="896" t="str">
        <f>IF(ISNUMBER(S204),'Cover Page'!$D$35/1000000*'4 classification'!S204/'FX rate'!$C19,"")</f>
        <v/>
      </c>
      <c r="AZ204" s="903" t="str">
        <f>IF(ISNUMBER(T204),'Cover Page'!$D$35/1000000*'4 classification'!T204/'FX rate'!$C19,"")</f>
        <v/>
      </c>
      <c r="BA204" s="895" t="str">
        <f>IF(ISNUMBER(U204),'Cover Page'!$D$35/1000000*'4 classification'!U204/'FX rate'!$C19,"")</f>
        <v/>
      </c>
      <c r="BB204" s="894" t="str">
        <f>IF(ISNUMBER(V204),'Cover Page'!$D$35/1000000*'4 classification'!V204/'FX rate'!$C19,"")</f>
        <v/>
      </c>
      <c r="BC204" s="666" t="str">
        <f>IF(ISNUMBER(W204),'Cover Page'!$D$35/1000000*'4 classification'!W204/'FX rate'!$C19,"")</f>
        <v/>
      </c>
      <c r="BD204" s="517"/>
      <c r="BE204" s="517"/>
      <c r="BF204" s="517"/>
      <c r="BG204" s="517"/>
      <c r="BH204" s="517"/>
      <c r="BI204" s="517"/>
      <c r="BN204" s="655">
        <v>2014</v>
      </c>
      <c r="BO204" s="698" t="str">
        <f>IF(ISNUMBER(C204),'Cover Page'!$D$35/1000000*C204/'FX rate'!$C$25,"")</f>
        <v/>
      </c>
      <c r="BP204" s="888" t="str">
        <f>IF(ISNUMBER(D204),'Cover Page'!$D$35/1000000*D204/'FX rate'!$C$25,"")</f>
        <v/>
      </c>
      <c r="BQ204" s="699" t="str">
        <f>IF(ISNUMBER(E204),'Cover Page'!$D$35/1000000*E204/'FX rate'!$C$25,"")</f>
        <v/>
      </c>
      <c r="BR204" s="889" t="str">
        <f>IF(ISNUMBER(F204),'Cover Page'!$D$35/1000000*F204/'FX rate'!$C$25,"")</f>
        <v/>
      </c>
      <c r="BS204" s="888" t="str">
        <f>IF(ISNUMBER(G204),'Cover Page'!$D$35/1000000*G204/'FX rate'!$C$25,"")</f>
        <v/>
      </c>
      <c r="BT204" s="699" t="str">
        <f>IF(ISNUMBER(H204),'Cover Page'!$D$35/1000000*H204/'FX rate'!$C$25,"")</f>
        <v/>
      </c>
      <c r="BU204" s="889" t="str">
        <f>IF(ISNUMBER(I204),'Cover Page'!$D$35/1000000*I204/'FX rate'!$C$25,"")</f>
        <v/>
      </c>
      <c r="BV204" s="888" t="str">
        <f>IF(ISNUMBER(J204),'Cover Page'!$D$35/1000000*J204/'FX rate'!$C$25,"")</f>
        <v/>
      </c>
      <c r="BW204" s="699" t="str">
        <f>IF(ISNUMBER(K204),'Cover Page'!$D$35/1000000*K204/'FX rate'!$C$25,"")</f>
        <v/>
      </c>
      <c r="BX204" s="889" t="str">
        <f>IF(ISNUMBER(L204),'Cover Page'!$D$35/1000000*L204/'FX rate'!$C$25,"")</f>
        <v/>
      </c>
      <c r="BY204" s="888" t="str">
        <f>IF(ISNUMBER(M204),'Cover Page'!$D$35/1000000*M204/'FX rate'!$C$25,"")</f>
        <v/>
      </c>
      <c r="BZ204" s="699" t="str">
        <f>IF(ISNUMBER(N204),'Cover Page'!$D$35/1000000*N204/'FX rate'!$C$25,"")</f>
        <v/>
      </c>
      <c r="CA204" s="889" t="str">
        <f>IF(ISNUMBER(O204),'Cover Page'!$D$35/1000000*O204/'FX rate'!$C$25,"")</f>
        <v/>
      </c>
      <c r="CB204" s="888" t="str">
        <f>IF(ISNUMBER(P204),'Cover Page'!$D$35/1000000*P204/'FX rate'!$C$25,"")</f>
        <v/>
      </c>
      <c r="CC204" s="699" t="str">
        <f>IF(ISNUMBER(Q204),'Cover Page'!$D$35/1000000*Q204/'FX rate'!$C$25,"")</f>
        <v/>
      </c>
      <c r="CD204" s="889" t="str">
        <f>IF(ISNUMBER(R204),'Cover Page'!$D$35/1000000*R204/'FX rate'!$C$25,"")</f>
        <v/>
      </c>
      <c r="CE204" s="888" t="str">
        <f>IF(ISNUMBER(S204),'Cover Page'!$D$35/1000000*S204/'FX rate'!$C$25,"")</f>
        <v/>
      </c>
      <c r="CF204" s="885" t="str">
        <f>IF(ISNUMBER(T204),'Cover Page'!$D$35/1000000*T204/'FX rate'!$C$25,"")</f>
        <v/>
      </c>
      <c r="CG204" s="887" t="str">
        <f>IF(ISNUMBER(U204),'Cover Page'!$D$35/1000000*U204/'FX rate'!$C$25,"")</f>
        <v/>
      </c>
      <c r="CH204" s="886" t="str">
        <f>IF(ISNUMBER(V204),'Cover Page'!$D$35/1000000*V204/'FX rate'!$C$25,"")</f>
        <v/>
      </c>
      <c r="CI204" s="697" t="str">
        <f>IF(ISNUMBER(W204),'Cover Page'!$D$35/1000000*W204/'FX rate'!$C$25,"")</f>
        <v/>
      </c>
      <c r="CJ204" s="590"/>
      <c r="CK204" s="590"/>
      <c r="CL204" s="590"/>
      <c r="CM204" s="590"/>
      <c r="CN204" s="590"/>
      <c r="CO204" s="590"/>
      <c r="CP204" s="590"/>
      <c r="CQ204" s="590"/>
      <c r="CR204" s="590"/>
      <c r="CS204" s="590"/>
    </row>
    <row r="205" spans="1:97" s="20" customFormat="1" ht="14.25" x14ac:dyDescent="0.2">
      <c r="A205" s="24"/>
      <c r="B205" s="76">
        <v>2015</v>
      </c>
      <c r="C205" s="173"/>
      <c r="D205" s="116"/>
      <c r="E205" s="115"/>
      <c r="F205" s="169"/>
      <c r="G205" s="116"/>
      <c r="H205" s="115"/>
      <c r="I205" s="169"/>
      <c r="J205" s="116"/>
      <c r="K205" s="115"/>
      <c r="L205" s="169"/>
      <c r="M205" s="116"/>
      <c r="N205" s="115"/>
      <c r="O205" s="169"/>
      <c r="P205" s="116"/>
      <c r="Q205" s="115"/>
      <c r="R205" s="169"/>
      <c r="S205" s="116"/>
      <c r="T205" s="116"/>
      <c r="U205" s="315" t="str">
        <f t="shared" si="21"/>
        <v/>
      </c>
      <c r="V205" s="317" t="str">
        <f t="shared" si="22"/>
        <v/>
      </c>
      <c r="W205" s="302" t="str">
        <f t="shared" si="23"/>
        <v/>
      </c>
      <c r="AH205" s="583">
        <v>2015</v>
      </c>
      <c r="AI205" s="667" t="str">
        <f>IF(ISNUMBER(C205),'Cover Page'!$D$35/1000000*'4 classification'!C205/'FX rate'!$C20,"")</f>
        <v/>
      </c>
      <c r="AJ205" s="896" t="str">
        <f>IF(ISNUMBER(D205),'Cover Page'!$D$35/1000000*'4 classification'!D205/'FX rate'!$C20,"")</f>
        <v/>
      </c>
      <c r="AK205" s="668" t="str">
        <f>IF(ISNUMBER(E205),'Cover Page'!$D$35/1000000*'4 classification'!E205/'FX rate'!$C20,"")</f>
        <v/>
      </c>
      <c r="AL205" s="897" t="str">
        <f>IF(ISNUMBER(F205),'Cover Page'!$D$35/1000000*'4 classification'!F205/'FX rate'!$C20,"")</f>
        <v/>
      </c>
      <c r="AM205" s="896" t="str">
        <f>IF(ISNUMBER(G205),'Cover Page'!$D$35/1000000*'4 classification'!G205/'FX rate'!$C20,"")</f>
        <v/>
      </c>
      <c r="AN205" s="668" t="str">
        <f>IF(ISNUMBER(H205),'Cover Page'!$D$35/1000000*'4 classification'!H205/'FX rate'!$C20,"")</f>
        <v/>
      </c>
      <c r="AO205" s="897" t="str">
        <f>IF(ISNUMBER(I205),'Cover Page'!$D$35/1000000*'4 classification'!I205/'FX rate'!$C20,"")</f>
        <v/>
      </c>
      <c r="AP205" s="896" t="str">
        <f>IF(ISNUMBER(J205),'Cover Page'!$D$35/1000000*'4 classification'!J205/'FX rate'!$C20,"")</f>
        <v/>
      </c>
      <c r="AQ205" s="668" t="str">
        <f>IF(ISNUMBER(K205),'Cover Page'!$D$35/1000000*'4 classification'!K205/'FX rate'!$C20,"")</f>
        <v/>
      </c>
      <c r="AR205" s="897" t="str">
        <f>IF(ISNUMBER(L205),'Cover Page'!$D$35/1000000*'4 classification'!L205/'FX rate'!$C20,"")</f>
        <v/>
      </c>
      <c r="AS205" s="896" t="str">
        <f>IF(ISNUMBER(M205),'Cover Page'!$D$35/1000000*'4 classification'!M205/'FX rate'!$C20,"")</f>
        <v/>
      </c>
      <c r="AT205" s="668" t="str">
        <f>IF(ISNUMBER(N205),'Cover Page'!$D$35/1000000*'4 classification'!N205/'FX rate'!$C20,"")</f>
        <v/>
      </c>
      <c r="AU205" s="897" t="str">
        <f>IF(ISNUMBER(O205),'Cover Page'!$D$35/1000000*'4 classification'!O205/'FX rate'!$C20,"")</f>
        <v/>
      </c>
      <c r="AV205" s="896" t="str">
        <f>IF(ISNUMBER(P205),'Cover Page'!$D$35/1000000*'4 classification'!P205/'FX rate'!$C20,"")</f>
        <v/>
      </c>
      <c r="AW205" s="668" t="str">
        <f>IF(ISNUMBER(Q205),'Cover Page'!$D$35/1000000*'4 classification'!Q205/'FX rate'!$C20,"")</f>
        <v/>
      </c>
      <c r="AX205" s="897" t="str">
        <f>IF(ISNUMBER(R205),'Cover Page'!$D$35/1000000*'4 classification'!R205/'FX rate'!$C20,"")</f>
        <v/>
      </c>
      <c r="AY205" s="896" t="str">
        <f>IF(ISNUMBER(S205),'Cover Page'!$D$35/1000000*'4 classification'!S205/'FX rate'!$C20,"")</f>
        <v/>
      </c>
      <c r="AZ205" s="903" t="str">
        <f>IF(ISNUMBER(T205),'Cover Page'!$D$35/1000000*'4 classification'!T205/'FX rate'!$C20,"")</f>
        <v/>
      </c>
      <c r="BA205" s="895" t="str">
        <f>IF(ISNUMBER(U205),'Cover Page'!$D$35/1000000*'4 classification'!U205/'FX rate'!$C20,"")</f>
        <v/>
      </c>
      <c r="BB205" s="894" t="str">
        <f>IF(ISNUMBER(V205),'Cover Page'!$D$35/1000000*'4 classification'!V205/'FX rate'!$C20,"")</f>
        <v/>
      </c>
      <c r="BC205" s="666" t="str">
        <f>IF(ISNUMBER(W205),'Cover Page'!$D$35/1000000*'4 classification'!W205/'FX rate'!$C20,"")</f>
        <v/>
      </c>
      <c r="BD205" s="517"/>
      <c r="BE205" s="517"/>
      <c r="BF205" s="517"/>
      <c r="BG205" s="517"/>
      <c r="BH205" s="517"/>
      <c r="BI205" s="517"/>
      <c r="BN205" s="655">
        <v>2015</v>
      </c>
      <c r="BO205" s="698" t="str">
        <f>IF(ISNUMBER(C205),'Cover Page'!$D$35/1000000*C205/'FX rate'!$C$25,"")</f>
        <v/>
      </c>
      <c r="BP205" s="888" t="str">
        <f>IF(ISNUMBER(D205),'Cover Page'!$D$35/1000000*D205/'FX rate'!$C$25,"")</f>
        <v/>
      </c>
      <c r="BQ205" s="699" t="str">
        <f>IF(ISNUMBER(E205),'Cover Page'!$D$35/1000000*E205/'FX rate'!$C$25,"")</f>
        <v/>
      </c>
      <c r="BR205" s="889" t="str">
        <f>IF(ISNUMBER(F205),'Cover Page'!$D$35/1000000*F205/'FX rate'!$C$25,"")</f>
        <v/>
      </c>
      <c r="BS205" s="888" t="str">
        <f>IF(ISNUMBER(G205),'Cover Page'!$D$35/1000000*G205/'FX rate'!$C$25,"")</f>
        <v/>
      </c>
      <c r="BT205" s="699" t="str">
        <f>IF(ISNUMBER(H205),'Cover Page'!$D$35/1000000*H205/'FX rate'!$C$25,"")</f>
        <v/>
      </c>
      <c r="BU205" s="889" t="str">
        <f>IF(ISNUMBER(I205),'Cover Page'!$D$35/1000000*I205/'FX rate'!$C$25,"")</f>
        <v/>
      </c>
      <c r="BV205" s="888" t="str">
        <f>IF(ISNUMBER(J205),'Cover Page'!$D$35/1000000*J205/'FX rate'!$C$25,"")</f>
        <v/>
      </c>
      <c r="BW205" s="699" t="str">
        <f>IF(ISNUMBER(K205),'Cover Page'!$D$35/1000000*K205/'FX rate'!$C$25,"")</f>
        <v/>
      </c>
      <c r="BX205" s="889" t="str">
        <f>IF(ISNUMBER(L205),'Cover Page'!$D$35/1000000*L205/'FX rate'!$C$25,"")</f>
        <v/>
      </c>
      <c r="BY205" s="888" t="str">
        <f>IF(ISNUMBER(M205),'Cover Page'!$D$35/1000000*M205/'FX rate'!$C$25,"")</f>
        <v/>
      </c>
      <c r="BZ205" s="699" t="str">
        <f>IF(ISNUMBER(N205),'Cover Page'!$D$35/1000000*N205/'FX rate'!$C$25,"")</f>
        <v/>
      </c>
      <c r="CA205" s="889" t="str">
        <f>IF(ISNUMBER(O205),'Cover Page'!$D$35/1000000*O205/'FX rate'!$C$25,"")</f>
        <v/>
      </c>
      <c r="CB205" s="888" t="str">
        <f>IF(ISNUMBER(P205),'Cover Page'!$D$35/1000000*P205/'FX rate'!$C$25,"")</f>
        <v/>
      </c>
      <c r="CC205" s="699" t="str">
        <f>IF(ISNUMBER(Q205),'Cover Page'!$D$35/1000000*Q205/'FX rate'!$C$25,"")</f>
        <v/>
      </c>
      <c r="CD205" s="889" t="str">
        <f>IF(ISNUMBER(R205),'Cover Page'!$D$35/1000000*R205/'FX rate'!$C$25,"")</f>
        <v/>
      </c>
      <c r="CE205" s="888" t="str">
        <f>IF(ISNUMBER(S205),'Cover Page'!$D$35/1000000*S205/'FX rate'!$C$25,"")</f>
        <v/>
      </c>
      <c r="CF205" s="885" t="str">
        <f>IF(ISNUMBER(T205),'Cover Page'!$D$35/1000000*T205/'FX rate'!$C$25,"")</f>
        <v/>
      </c>
      <c r="CG205" s="887" t="str">
        <f>IF(ISNUMBER(U205),'Cover Page'!$D$35/1000000*U205/'FX rate'!$C$25,"")</f>
        <v/>
      </c>
      <c r="CH205" s="886" t="str">
        <f>IF(ISNUMBER(V205),'Cover Page'!$D$35/1000000*V205/'FX rate'!$C$25,"")</f>
        <v/>
      </c>
      <c r="CI205" s="697" t="str">
        <f>IF(ISNUMBER(W205),'Cover Page'!$D$35/1000000*W205/'FX rate'!$C$25,"")</f>
        <v/>
      </c>
      <c r="CJ205" s="590"/>
      <c r="CK205" s="590"/>
      <c r="CL205" s="590"/>
      <c r="CM205" s="590"/>
      <c r="CN205" s="590"/>
      <c r="CO205" s="590"/>
      <c r="CP205" s="590"/>
      <c r="CQ205" s="590"/>
      <c r="CR205" s="590"/>
      <c r="CS205" s="590"/>
    </row>
    <row r="206" spans="1:97" s="20" customFormat="1" ht="14.25" x14ac:dyDescent="0.2">
      <c r="A206" s="24"/>
      <c r="B206" s="76">
        <v>2016</v>
      </c>
      <c r="C206" s="173"/>
      <c r="D206" s="116"/>
      <c r="E206" s="115"/>
      <c r="F206" s="169"/>
      <c r="G206" s="116"/>
      <c r="H206" s="115"/>
      <c r="I206" s="169"/>
      <c r="J206" s="116"/>
      <c r="K206" s="115"/>
      <c r="L206" s="169"/>
      <c r="M206" s="116"/>
      <c r="N206" s="115"/>
      <c r="O206" s="169"/>
      <c r="P206" s="116"/>
      <c r="Q206" s="115"/>
      <c r="R206" s="169"/>
      <c r="S206" s="116"/>
      <c r="T206" s="116"/>
      <c r="U206" s="315" t="str">
        <f t="shared" si="21"/>
        <v/>
      </c>
      <c r="V206" s="317" t="str">
        <f t="shared" si="22"/>
        <v/>
      </c>
      <c r="W206" s="302" t="str">
        <f t="shared" si="23"/>
        <v/>
      </c>
      <c r="AH206" s="586">
        <v>2016</v>
      </c>
      <c r="AI206" s="667" t="str">
        <f>IF(ISNUMBER(C206),'Cover Page'!$D$35/1000000*'4 classification'!C206/'FX rate'!$C21,"")</f>
        <v/>
      </c>
      <c r="AJ206" s="896" t="str">
        <f>IF(ISNUMBER(D206),'Cover Page'!$D$35/1000000*'4 classification'!D206/'FX rate'!$C21,"")</f>
        <v/>
      </c>
      <c r="AK206" s="668" t="str">
        <f>IF(ISNUMBER(E206),'Cover Page'!$D$35/1000000*'4 classification'!E206/'FX rate'!$C21,"")</f>
        <v/>
      </c>
      <c r="AL206" s="897" t="str">
        <f>IF(ISNUMBER(F206),'Cover Page'!$D$35/1000000*'4 classification'!F206/'FX rate'!$C21,"")</f>
        <v/>
      </c>
      <c r="AM206" s="896" t="str">
        <f>IF(ISNUMBER(G206),'Cover Page'!$D$35/1000000*'4 classification'!G206/'FX rate'!$C21,"")</f>
        <v/>
      </c>
      <c r="AN206" s="668" t="str">
        <f>IF(ISNUMBER(H206),'Cover Page'!$D$35/1000000*'4 classification'!H206/'FX rate'!$C21,"")</f>
        <v/>
      </c>
      <c r="AO206" s="897" t="str">
        <f>IF(ISNUMBER(I206),'Cover Page'!$D$35/1000000*'4 classification'!I206/'FX rate'!$C21,"")</f>
        <v/>
      </c>
      <c r="AP206" s="896" t="str">
        <f>IF(ISNUMBER(J206),'Cover Page'!$D$35/1000000*'4 classification'!J206/'FX rate'!$C21,"")</f>
        <v/>
      </c>
      <c r="AQ206" s="668" t="str">
        <f>IF(ISNUMBER(K206),'Cover Page'!$D$35/1000000*'4 classification'!K206/'FX rate'!$C21,"")</f>
        <v/>
      </c>
      <c r="AR206" s="897" t="str">
        <f>IF(ISNUMBER(L206),'Cover Page'!$D$35/1000000*'4 classification'!L206/'FX rate'!$C21,"")</f>
        <v/>
      </c>
      <c r="AS206" s="896" t="str">
        <f>IF(ISNUMBER(M206),'Cover Page'!$D$35/1000000*'4 classification'!M206/'FX rate'!$C21,"")</f>
        <v/>
      </c>
      <c r="AT206" s="668" t="str">
        <f>IF(ISNUMBER(N206),'Cover Page'!$D$35/1000000*'4 classification'!N206/'FX rate'!$C21,"")</f>
        <v/>
      </c>
      <c r="AU206" s="897" t="str">
        <f>IF(ISNUMBER(O206),'Cover Page'!$D$35/1000000*'4 classification'!O206/'FX rate'!$C21,"")</f>
        <v/>
      </c>
      <c r="AV206" s="896" t="str">
        <f>IF(ISNUMBER(P206),'Cover Page'!$D$35/1000000*'4 classification'!P206/'FX rate'!$C21,"")</f>
        <v/>
      </c>
      <c r="AW206" s="668" t="str">
        <f>IF(ISNUMBER(Q206),'Cover Page'!$D$35/1000000*'4 classification'!Q206/'FX rate'!$C21,"")</f>
        <v/>
      </c>
      <c r="AX206" s="897" t="str">
        <f>IF(ISNUMBER(R206),'Cover Page'!$D$35/1000000*'4 classification'!R206/'FX rate'!$C21,"")</f>
        <v/>
      </c>
      <c r="AY206" s="896" t="str">
        <f>IF(ISNUMBER(S206),'Cover Page'!$D$35/1000000*'4 classification'!S206/'FX rate'!$C21,"")</f>
        <v/>
      </c>
      <c r="AZ206" s="903" t="str">
        <f>IF(ISNUMBER(T206),'Cover Page'!$D$35/1000000*'4 classification'!T206/'FX rate'!$C21,"")</f>
        <v/>
      </c>
      <c r="BA206" s="895" t="str">
        <f>IF(ISNUMBER(U206),'Cover Page'!$D$35/1000000*'4 classification'!U206/'FX rate'!$C21,"")</f>
        <v/>
      </c>
      <c r="BB206" s="894" t="str">
        <f>IF(ISNUMBER(V206),'Cover Page'!$D$35/1000000*'4 classification'!V206/'FX rate'!$C21,"")</f>
        <v/>
      </c>
      <c r="BC206" s="666" t="str">
        <f>IF(ISNUMBER(W206),'Cover Page'!$D$35/1000000*'4 classification'!W206/'FX rate'!$C21,"")</f>
        <v/>
      </c>
      <c r="BD206" s="517"/>
      <c r="BE206" s="517"/>
      <c r="BF206" s="517"/>
      <c r="BG206" s="517"/>
      <c r="BH206" s="517"/>
      <c r="BI206" s="517"/>
      <c r="BN206" s="658">
        <v>2016</v>
      </c>
      <c r="BO206" s="698" t="str">
        <f>IF(ISNUMBER(C206),'Cover Page'!$D$35/1000000*C206/'FX rate'!$C$25,"")</f>
        <v/>
      </c>
      <c r="BP206" s="888" t="str">
        <f>IF(ISNUMBER(D206),'Cover Page'!$D$35/1000000*D206/'FX rate'!$C$25,"")</f>
        <v/>
      </c>
      <c r="BQ206" s="699" t="str">
        <f>IF(ISNUMBER(E206),'Cover Page'!$D$35/1000000*E206/'FX rate'!$C$25,"")</f>
        <v/>
      </c>
      <c r="BR206" s="889" t="str">
        <f>IF(ISNUMBER(F206),'Cover Page'!$D$35/1000000*F206/'FX rate'!$C$25,"")</f>
        <v/>
      </c>
      <c r="BS206" s="888" t="str">
        <f>IF(ISNUMBER(G206),'Cover Page'!$D$35/1000000*G206/'FX rate'!$C$25,"")</f>
        <v/>
      </c>
      <c r="BT206" s="699" t="str">
        <f>IF(ISNUMBER(H206),'Cover Page'!$D$35/1000000*H206/'FX rate'!$C$25,"")</f>
        <v/>
      </c>
      <c r="BU206" s="889" t="str">
        <f>IF(ISNUMBER(I206),'Cover Page'!$D$35/1000000*I206/'FX rate'!$C$25,"")</f>
        <v/>
      </c>
      <c r="BV206" s="888" t="str">
        <f>IF(ISNUMBER(J206),'Cover Page'!$D$35/1000000*J206/'FX rate'!$C$25,"")</f>
        <v/>
      </c>
      <c r="BW206" s="699" t="str">
        <f>IF(ISNUMBER(K206),'Cover Page'!$D$35/1000000*K206/'FX rate'!$C$25,"")</f>
        <v/>
      </c>
      <c r="BX206" s="889" t="str">
        <f>IF(ISNUMBER(L206),'Cover Page'!$D$35/1000000*L206/'FX rate'!$C$25,"")</f>
        <v/>
      </c>
      <c r="BY206" s="888" t="str">
        <f>IF(ISNUMBER(M206),'Cover Page'!$D$35/1000000*M206/'FX rate'!$C$25,"")</f>
        <v/>
      </c>
      <c r="BZ206" s="699" t="str">
        <f>IF(ISNUMBER(N206),'Cover Page'!$D$35/1000000*N206/'FX rate'!$C$25,"")</f>
        <v/>
      </c>
      <c r="CA206" s="889" t="str">
        <f>IF(ISNUMBER(O206),'Cover Page'!$D$35/1000000*O206/'FX rate'!$C$25,"")</f>
        <v/>
      </c>
      <c r="CB206" s="888" t="str">
        <f>IF(ISNUMBER(P206),'Cover Page'!$D$35/1000000*P206/'FX rate'!$C$25,"")</f>
        <v/>
      </c>
      <c r="CC206" s="699" t="str">
        <f>IF(ISNUMBER(Q206),'Cover Page'!$D$35/1000000*Q206/'FX rate'!$C$25,"")</f>
        <v/>
      </c>
      <c r="CD206" s="889" t="str">
        <f>IF(ISNUMBER(R206),'Cover Page'!$D$35/1000000*R206/'FX rate'!$C$25,"")</f>
        <v/>
      </c>
      <c r="CE206" s="888" t="str">
        <f>IF(ISNUMBER(S206),'Cover Page'!$D$35/1000000*S206/'FX rate'!$C$25,"")</f>
        <v/>
      </c>
      <c r="CF206" s="885" t="str">
        <f>IF(ISNUMBER(T206),'Cover Page'!$D$35/1000000*T206/'FX rate'!$C$25,"")</f>
        <v/>
      </c>
      <c r="CG206" s="887" t="str">
        <f>IF(ISNUMBER(U206),'Cover Page'!$D$35/1000000*U206/'FX rate'!$C$25,"")</f>
        <v/>
      </c>
      <c r="CH206" s="886" t="str">
        <f>IF(ISNUMBER(V206),'Cover Page'!$D$35/1000000*V206/'FX rate'!$C$25,"")</f>
        <v/>
      </c>
      <c r="CI206" s="697" t="str">
        <f>IF(ISNUMBER(W206),'Cover Page'!$D$35/1000000*W206/'FX rate'!$C$25,"")</f>
        <v/>
      </c>
      <c r="CJ206" s="590"/>
      <c r="CK206" s="590"/>
      <c r="CL206" s="590"/>
      <c r="CM206" s="590"/>
      <c r="CN206" s="590"/>
      <c r="CO206" s="590"/>
      <c r="CP206" s="590"/>
      <c r="CQ206" s="590"/>
      <c r="CR206" s="590"/>
      <c r="CS206" s="590"/>
    </row>
    <row r="207" spans="1:97" s="20" customFormat="1" ht="14.25" x14ac:dyDescent="0.2">
      <c r="A207" s="24"/>
      <c r="B207" s="76">
        <v>2017</v>
      </c>
      <c r="C207" s="173"/>
      <c r="D207" s="116"/>
      <c r="E207" s="115"/>
      <c r="F207" s="169"/>
      <c r="G207" s="116"/>
      <c r="H207" s="115"/>
      <c r="I207" s="169"/>
      <c r="J207" s="116"/>
      <c r="K207" s="115"/>
      <c r="L207" s="169"/>
      <c r="M207" s="116"/>
      <c r="N207" s="115"/>
      <c r="O207" s="169"/>
      <c r="P207" s="116"/>
      <c r="Q207" s="115"/>
      <c r="R207" s="169"/>
      <c r="S207" s="116"/>
      <c r="T207" s="116"/>
      <c r="U207" s="315" t="str">
        <f t="shared" si="21"/>
        <v/>
      </c>
      <c r="V207" s="317" t="str">
        <f t="shared" si="22"/>
        <v/>
      </c>
      <c r="W207" s="302" t="str">
        <f t="shared" si="23"/>
        <v/>
      </c>
      <c r="AH207" s="583">
        <v>2017</v>
      </c>
      <c r="AI207" s="667" t="str">
        <f>IF(ISNUMBER(C207),'Cover Page'!$D$35/1000000*'4 classification'!C207/'FX rate'!$C22,"")</f>
        <v/>
      </c>
      <c r="AJ207" s="896" t="str">
        <f>IF(ISNUMBER(D207),'Cover Page'!$D$35/1000000*'4 classification'!D207/'FX rate'!$C22,"")</f>
        <v/>
      </c>
      <c r="AK207" s="668" t="str">
        <f>IF(ISNUMBER(E207),'Cover Page'!$D$35/1000000*'4 classification'!E207/'FX rate'!$C22,"")</f>
        <v/>
      </c>
      <c r="AL207" s="897" t="str">
        <f>IF(ISNUMBER(F207),'Cover Page'!$D$35/1000000*'4 classification'!F207/'FX rate'!$C22,"")</f>
        <v/>
      </c>
      <c r="AM207" s="896" t="str">
        <f>IF(ISNUMBER(G207),'Cover Page'!$D$35/1000000*'4 classification'!G207/'FX rate'!$C22,"")</f>
        <v/>
      </c>
      <c r="AN207" s="668" t="str">
        <f>IF(ISNUMBER(H207),'Cover Page'!$D$35/1000000*'4 classification'!H207/'FX rate'!$C22,"")</f>
        <v/>
      </c>
      <c r="AO207" s="897" t="str">
        <f>IF(ISNUMBER(I207),'Cover Page'!$D$35/1000000*'4 classification'!I207/'FX rate'!$C22,"")</f>
        <v/>
      </c>
      <c r="AP207" s="896" t="str">
        <f>IF(ISNUMBER(J207),'Cover Page'!$D$35/1000000*'4 classification'!J207/'FX rate'!$C22,"")</f>
        <v/>
      </c>
      <c r="AQ207" s="668" t="str">
        <f>IF(ISNUMBER(K207),'Cover Page'!$D$35/1000000*'4 classification'!K207/'FX rate'!$C22,"")</f>
        <v/>
      </c>
      <c r="AR207" s="897" t="str">
        <f>IF(ISNUMBER(L207),'Cover Page'!$D$35/1000000*'4 classification'!L207/'FX rate'!$C22,"")</f>
        <v/>
      </c>
      <c r="AS207" s="896" t="str">
        <f>IF(ISNUMBER(M207),'Cover Page'!$D$35/1000000*'4 classification'!M207/'FX rate'!$C22,"")</f>
        <v/>
      </c>
      <c r="AT207" s="668" t="str">
        <f>IF(ISNUMBER(N207),'Cover Page'!$D$35/1000000*'4 classification'!N207/'FX rate'!$C22,"")</f>
        <v/>
      </c>
      <c r="AU207" s="897" t="str">
        <f>IF(ISNUMBER(O207),'Cover Page'!$D$35/1000000*'4 classification'!O207/'FX rate'!$C22,"")</f>
        <v/>
      </c>
      <c r="AV207" s="896" t="str">
        <f>IF(ISNUMBER(P207),'Cover Page'!$D$35/1000000*'4 classification'!P207/'FX rate'!$C22,"")</f>
        <v/>
      </c>
      <c r="AW207" s="668" t="str">
        <f>IF(ISNUMBER(Q207),'Cover Page'!$D$35/1000000*'4 classification'!Q207/'FX rate'!$C22,"")</f>
        <v/>
      </c>
      <c r="AX207" s="897" t="str">
        <f>IF(ISNUMBER(R207),'Cover Page'!$D$35/1000000*'4 classification'!R207/'FX rate'!$C22,"")</f>
        <v/>
      </c>
      <c r="AY207" s="896" t="str">
        <f>IF(ISNUMBER(S207),'Cover Page'!$D$35/1000000*'4 classification'!S207/'FX rate'!$C22,"")</f>
        <v/>
      </c>
      <c r="AZ207" s="903" t="str">
        <f>IF(ISNUMBER(T207),'Cover Page'!$D$35/1000000*'4 classification'!T207/'FX rate'!$C22,"")</f>
        <v/>
      </c>
      <c r="BA207" s="895" t="str">
        <f>IF(ISNUMBER(U207),'Cover Page'!$D$35/1000000*'4 classification'!U207/'FX rate'!$C22,"")</f>
        <v/>
      </c>
      <c r="BB207" s="894" t="str">
        <f>IF(ISNUMBER(V207),'Cover Page'!$D$35/1000000*'4 classification'!V207/'FX rate'!$C22,"")</f>
        <v/>
      </c>
      <c r="BC207" s="666" t="str">
        <f>IF(ISNUMBER(W207),'Cover Page'!$D$35/1000000*'4 classification'!W207/'FX rate'!$C22,"")</f>
        <v/>
      </c>
      <c r="BD207" s="517"/>
      <c r="BE207" s="517"/>
      <c r="BF207" s="517"/>
      <c r="BG207" s="517"/>
      <c r="BH207" s="517"/>
      <c r="BI207" s="517"/>
      <c r="BN207" s="655">
        <v>2017</v>
      </c>
      <c r="BO207" s="698" t="str">
        <f>IF(ISNUMBER(C207),'Cover Page'!$D$35/1000000*C207/'FX rate'!$C$25,"")</f>
        <v/>
      </c>
      <c r="BP207" s="888" t="str">
        <f>IF(ISNUMBER(D207),'Cover Page'!$D$35/1000000*D207/'FX rate'!$C$25,"")</f>
        <v/>
      </c>
      <c r="BQ207" s="699" t="str">
        <f>IF(ISNUMBER(E207),'Cover Page'!$D$35/1000000*E207/'FX rate'!$C$25,"")</f>
        <v/>
      </c>
      <c r="BR207" s="889" t="str">
        <f>IF(ISNUMBER(F207),'Cover Page'!$D$35/1000000*F207/'FX rate'!$C$25,"")</f>
        <v/>
      </c>
      <c r="BS207" s="888" t="str">
        <f>IF(ISNUMBER(G207),'Cover Page'!$D$35/1000000*G207/'FX rate'!$C$25,"")</f>
        <v/>
      </c>
      <c r="BT207" s="699" t="str">
        <f>IF(ISNUMBER(H207),'Cover Page'!$D$35/1000000*H207/'FX rate'!$C$25,"")</f>
        <v/>
      </c>
      <c r="BU207" s="889" t="str">
        <f>IF(ISNUMBER(I207),'Cover Page'!$D$35/1000000*I207/'FX rate'!$C$25,"")</f>
        <v/>
      </c>
      <c r="BV207" s="888" t="str">
        <f>IF(ISNUMBER(J207),'Cover Page'!$D$35/1000000*J207/'FX rate'!$C$25,"")</f>
        <v/>
      </c>
      <c r="BW207" s="699" t="str">
        <f>IF(ISNUMBER(K207),'Cover Page'!$D$35/1000000*K207/'FX rate'!$C$25,"")</f>
        <v/>
      </c>
      <c r="BX207" s="889" t="str">
        <f>IF(ISNUMBER(L207),'Cover Page'!$D$35/1000000*L207/'FX rate'!$C$25,"")</f>
        <v/>
      </c>
      <c r="BY207" s="888" t="str">
        <f>IF(ISNUMBER(M207),'Cover Page'!$D$35/1000000*M207/'FX rate'!$C$25,"")</f>
        <v/>
      </c>
      <c r="BZ207" s="699" t="str">
        <f>IF(ISNUMBER(N207),'Cover Page'!$D$35/1000000*N207/'FX rate'!$C$25,"")</f>
        <v/>
      </c>
      <c r="CA207" s="889" t="str">
        <f>IF(ISNUMBER(O207),'Cover Page'!$D$35/1000000*O207/'FX rate'!$C$25,"")</f>
        <v/>
      </c>
      <c r="CB207" s="888" t="str">
        <f>IF(ISNUMBER(P207),'Cover Page'!$D$35/1000000*P207/'FX rate'!$C$25,"")</f>
        <v/>
      </c>
      <c r="CC207" s="699" t="str">
        <f>IF(ISNUMBER(Q207),'Cover Page'!$D$35/1000000*Q207/'FX rate'!$C$25,"")</f>
        <v/>
      </c>
      <c r="CD207" s="889" t="str">
        <f>IF(ISNUMBER(R207),'Cover Page'!$D$35/1000000*R207/'FX rate'!$C$25,"")</f>
        <v/>
      </c>
      <c r="CE207" s="888" t="str">
        <f>IF(ISNUMBER(S207),'Cover Page'!$D$35/1000000*S207/'FX rate'!$C$25,"")</f>
        <v/>
      </c>
      <c r="CF207" s="885" t="str">
        <f>IF(ISNUMBER(T207),'Cover Page'!$D$35/1000000*T207/'FX rate'!$C$25,"")</f>
        <v/>
      </c>
      <c r="CG207" s="887" t="str">
        <f>IF(ISNUMBER(U207),'Cover Page'!$D$35/1000000*U207/'FX rate'!$C$25,"")</f>
        <v/>
      </c>
      <c r="CH207" s="886" t="str">
        <f>IF(ISNUMBER(V207),'Cover Page'!$D$35/1000000*V207/'FX rate'!$C$25,"")</f>
        <v/>
      </c>
      <c r="CI207" s="697" t="str">
        <f>IF(ISNUMBER(W207),'Cover Page'!$D$35/1000000*W207/'FX rate'!$C$25,"")</f>
        <v/>
      </c>
      <c r="CJ207" s="590"/>
      <c r="CK207" s="590"/>
      <c r="CL207" s="590"/>
      <c r="CM207" s="590"/>
      <c r="CN207" s="590"/>
      <c r="CO207" s="590"/>
      <c r="CP207" s="590"/>
      <c r="CQ207" s="590"/>
      <c r="CR207" s="590"/>
      <c r="CS207" s="590"/>
    </row>
    <row r="208" spans="1:97" s="20" customFormat="1" ht="14.25" x14ac:dyDescent="0.2">
      <c r="A208" s="24"/>
      <c r="B208" s="76">
        <v>2018</v>
      </c>
      <c r="C208" s="173"/>
      <c r="D208" s="116"/>
      <c r="E208" s="115"/>
      <c r="F208" s="169"/>
      <c r="G208" s="116"/>
      <c r="H208" s="115"/>
      <c r="I208" s="169"/>
      <c r="J208" s="116"/>
      <c r="K208" s="115"/>
      <c r="L208" s="169"/>
      <c r="M208" s="116"/>
      <c r="N208" s="115"/>
      <c r="O208" s="169"/>
      <c r="P208" s="116"/>
      <c r="Q208" s="115"/>
      <c r="R208" s="169"/>
      <c r="S208" s="116"/>
      <c r="T208" s="116"/>
      <c r="U208" s="315" t="str">
        <f t="shared" si="21"/>
        <v/>
      </c>
      <c r="V208" s="317" t="str">
        <f t="shared" si="22"/>
        <v/>
      </c>
      <c r="W208" s="302" t="str">
        <f t="shared" si="23"/>
        <v/>
      </c>
      <c r="AH208" s="586">
        <v>2018</v>
      </c>
      <c r="AI208" s="667" t="str">
        <f>IF(ISNUMBER(C208),'Cover Page'!$D$35/1000000*'4 classification'!C208/'FX rate'!$C23,"")</f>
        <v/>
      </c>
      <c r="AJ208" s="896" t="str">
        <f>IF(ISNUMBER(D208),'Cover Page'!$D$35/1000000*'4 classification'!D208/'FX rate'!$C23,"")</f>
        <v/>
      </c>
      <c r="AK208" s="668" t="str">
        <f>IF(ISNUMBER(E208),'Cover Page'!$D$35/1000000*'4 classification'!E208/'FX rate'!$C23,"")</f>
        <v/>
      </c>
      <c r="AL208" s="897" t="str">
        <f>IF(ISNUMBER(F208),'Cover Page'!$D$35/1000000*'4 classification'!F208/'FX rate'!$C23,"")</f>
        <v/>
      </c>
      <c r="AM208" s="896" t="str">
        <f>IF(ISNUMBER(G208),'Cover Page'!$D$35/1000000*'4 classification'!G208/'FX rate'!$C23,"")</f>
        <v/>
      </c>
      <c r="AN208" s="668" t="str">
        <f>IF(ISNUMBER(H208),'Cover Page'!$D$35/1000000*'4 classification'!H208/'FX rate'!$C23,"")</f>
        <v/>
      </c>
      <c r="AO208" s="897" t="str">
        <f>IF(ISNUMBER(I208),'Cover Page'!$D$35/1000000*'4 classification'!I208/'FX rate'!$C23,"")</f>
        <v/>
      </c>
      <c r="AP208" s="896" t="str">
        <f>IF(ISNUMBER(J208),'Cover Page'!$D$35/1000000*'4 classification'!J208/'FX rate'!$C23,"")</f>
        <v/>
      </c>
      <c r="AQ208" s="668" t="str">
        <f>IF(ISNUMBER(K208),'Cover Page'!$D$35/1000000*'4 classification'!K208/'FX rate'!$C23,"")</f>
        <v/>
      </c>
      <c r="AR208" s="897" t="str">
        <f>IF(ISNUMBER(L208),'Cover Page'!$D$35/1000000*'4 classification'!L208/'FX rate'!$C23,"")</f>
        <v/>
      </c>
      <c r="AS208" s="896" t="str">
        <f>IF(ISNUMBER(M208),'Cover Page'!$D$35/1000000*'4 classification'!M208/'FX rate'!$C23,"")</f>
        <v/>
      </c>
      <c r="AT208" s="668" t="str">
        <f>IF(ISNUMBER(N208),'Cover Page'!$D$35/1000000*'4 classification'!N208/'FX rate'!$C23,"")</f>
        <v/>
      </c>
      <c r="AU208" s="897" t="str">
        <f>IF(ISNUMBER(O208),'Cover Page'!$D$35/1000000*'4 classification'!O208/'FX rate'!$C23,"")</f>
        <v/>
      </c>
      <c r="AV208" s="896" t="str">
        <f>IF(ISNUMBER(P208),'Cover Page'!$D$35/1000000*'4 classification'!P208/'FX rate'!$C23,"")</f>
        <v/>
      </c>
      <c r="AW208" s="668" t="str">
        <f>IF(ISNUMBER(Q208),'Cover Page'!$D$35/1000000*'4 classification'!Q208/'FX rate'!$C23,"")</f>
        <v/>
      </c>
      <c r="AX208" s="897" t="str">
        <f>IF(ISNUMBER(R208),'Cover Page'!$D$35/1000000*'4 classification'!R208/'FX rate'!$C23,"")</f>
        <v/>
      </c>
      <c r="AY208" s="896" t="str">
        <f>IF(ISNUMBER(S208),'Cover Page'!$D$35/1000000*'4 classification'!S208/'FX rate'!$C23,"")</f>
        <v/>
      </c>
      <c r="AZ208" s="903" t="str">
        <f>IF(ISNUMBER(T208),'Cover Page'!$D$35/1000000*'4 classification'!T208/'FX rate'!$C23,"")</f>
        <v/>
      </c>
      <c r="BA208" s="895" t="str">
        <f>IF(ISNUMBER(U208),'Cover Page'!$D$35/1000000*'4 classification'!U208/'FX rate'!$C23,"")</f>
        <v/>
      </c>
      <c r="BB208" s="894" t="str">
        <f>IF(ISNUMBER(V208),'Cover Page'!$D$35/1000000*'4 classification'!V208/'FX rate'!$C23,"")</f>
        <v/>
      </c>
      <c r="BC208" s="666" t="str">
        <f>IF(ISNUMBER(W208),'Cover Page'!$D$35/1000000*'4 classification'!W208/'FX rate'!$C23,"")</f>
        <v/>
      </c>
      <c r="BD208" s="517"/>
      <c r="BE208" s="517"/>
      <c r="BF208" s="517"/>
      <c r="BG208" s="517"/>
      <c r="BH208" s="517"/>
      <c r="BI208" s="517"/>
      <c r="BN208" s="658">
        <v>2018</v>
      </c>
      <c r="BO208" s="698" t="str">
        <f>IF(ISNUMBER(C208),'Cover Page'!$D$35/1000000*C208/'FX rate'!$C$25,"")</f>
        <v/>
      </c>
      <c r="BP208" s="888" t="str">
        <f>IF(ISNUMBER(D208),'Cover Page'!$D$35/1000000*D208/'FX rate'!$C$25,"")</f>
        <v/>
      </c>
      <c r="BQ208" s="699" t="str">
        <f>IF(ISNUMBER(E208),'Cover Page'!$D$35/1000000*E208/'FX rate'!$C$25,"")</f>
        <v/>
      </c>
      <c r="BR208" s="889" t="str">
        <f>IF(ISNUMBER(F208),'Cover Page'!$D$35/1000000*F208/'FX rate'!$C$25,"")</f>
        <v/>
      </c>
      <c r="BS208" s="888" t="str">
        <f>IF(ISNUMBER(G208),'Cover Page'!$D$35/1000000*G208/'FX rate'!$C$25,"")</f>
        <v/>
      </c>
      <c r="BT208" s="699" t="str">
        <f>IF(ISNUMBER(H208),'Cover Page'!$D$35/1000000*H208/'FX rate'!$C$25,"")</f>
        <v/>
      </c>
      <c r="BU208" s="889" t="str">
        <f>IF(ISNUMBER(I208),'Cover Page'!$D$35/1000000*I208/'FX rate'!$C$25,"")</f>
        <v/>
      </c>
      <c r="BV208" s="888" t="str">
        <f>IF(ISNUMBER(J208),'Cover Page'!$D$35/1000000*J208/'FX rate'!$C$25,"")</f>
        <v/>
      </c>
      <c r="BW208" s="699" t="str">
        <f>IF(ISNUMBER(K208),'Cover Page'!$D$35/1000000*K208/'FX rate'!$C$25,"")</f>
        <v/>
      </c>
      <c r="BX208" s="889" t="str">
        <f>IF(ISNUMBER(L208),'Cover Page'!$D$35/1000000*L208/'FX rate'!$C$25,"")</f>
        <v/>
      </c>
      <c r="BY208" s="888" t="str">
        <f>IF(ISNUMBER(M208),'Cover Page'!$D$35/1000000*M208/'FX rate'!$C$25,"")</f>
        <v/>
      </c>
      <c r="BZ208" s="699" t="str">
        <f>IF(ISNUMBER(N208),'Cover Page'!$D$35/1000000*N208/'FX rate'!$C$25,"")</f>
        <v/>
      </c>
      <c r="CA208" s="889" t="str">
        <f>IF(ISNUMBER(O208),'Cover Page'!$D$35/1000000*O208/'FX rate'!$C$25,"")</f>
        <v/>
      </c>
      <c r="CB208" s="888" t="str">
        <f>IF(ISNUMBER(P208),'Cover Page'!$D$35/1000000*P208/'FX rate'!$C$25,"")</f>
        <v/>
      </c>
      <c r="CC208" s="699" t="str">
        <f>IF(ISNUMBER(Q208),'Cover Page'!$D$35/1000000*Q208/'FX rate'!$C$25,"")</f>
        <v/>
      </c>
      <c r="CD208" s="889" t="str">
        <f>IF(ISNUMBER(R208),'Cover Page'!$D$35/1000000*R208/'FX rate'!$C$25,"")</f>
        <v/>
      </c>
      <c r="CE208" s="888" t="str">
        <f>IF(ISNUMBER(S208),'Cover Page'!$D$35/1000000*S208/'FX rate'!$C$25,"")</f>
        <v/>
      </c>
      <c r="CF208" s="885" t="str">
        <f>IF(ISNUMBER(T208),'Cover Page'!$D$35/1000000*T208/'FX rate'!$C$25,"")</f>
        <v/>
      </c>
      <c r="CG208" s="887" t="str">
        <f>IF(ISNUMBER(U208),'Cover Page'!$D$35/1000000*U208/'FX rate'!$C$25,"")</f>
        <v/>
      </c>
      <c r="CH208" s="886" t="str">
        <f>IF(ISNUMBER(V208),'Cover Page'!$D$35/1000000*V208/'FX rate'!$C$25,"")</f>
        <v/>
      </c>
      <c r="CI208" s="697" t="str">
        <f>IF(ISNUMBER(W208),'Cover Page'!$D$35/1000000*W208/'FX rate'!$C$25,"")</f>
        <v/>
      </c>
      <c r="CJ208" s="590"/>
      <c r="CK208" s="590"/>
      <c r="CL208" s="590"/>
      <c r="CM208" s="590"/>
      <c r="CN208" s="590"/>
      <c r="CO208" s="590"/>
      <c r="CP208" s="590"/>
      <c r="CQ208" s="590"/>
      <c r="CR208" s="590"/>
      <c r="CS208" s="590"/>
    </row>
    <row r="209" spans="1:97" s="20" customFormat="1" ht="14.25" x14ac:dyDescent="0.2">
      <c r="A209" s="24"/>
      <c r="B209" s="76">
        <v>2019</v>
      </c>
      <c r="C209" s="173"/>
      <c r="D209" s="116"/>
      <c r="E209" s="115"/>
      <c r="F209" s="169"/>
      <c r="G209" s="116"/>
      <c r="H209" s="115"/>
      <c r="I209" s="169"/>
      <c r="J209" s="116"/>
      <c r="K209" s="115"/>
      <c r="L209" s="169"/>
      <c r="M209" s="116"/>
      <c r="N209" s="115"/>
      <c r="O209" s="169"/>
      <c r="P209" s="116"/>
      <c r="Q209" s="115"/>
      <c r="R209" s="169"/>
      <c r="S209" s="116"/>
      <c r="T209" s="116"/>
      <c r="U209" s="315" t="str">
        <f t="shared" si="21"/>
        <v/>
      </c>
      <c r="V209" s="317" t="str">
        <f t="shared" si="22"/>
        <v/>
      </c>
      <c r="W209" s="302" t="str">
        <f t="shared" si="23"/>
        <v/>
      </c>
      <c r="AH209" s="586">
        <v>2019</v>
      </c>
      <c r="AI209" s="667" t="str">
        <f>IF(ISNUMBER(C209),'Cover Page'!$D$35/1000000*'4 classification'!C209/'FX rate'!$C24,"")</f>
        <v/>
      </c>
      <c r="AJ209" s="896" t="str">
        <f>IF(ISNUMBER(D209),'Cover Page'!$D$35/1000000*'4 classification'!D209/'FX rate'!$C24,"")</f>
        <v/>
      </c>
      <c r="AK209" s="668" t="str">
        <f>IF(ISNUMBER(E209),'Cover Page'!$D$35/1000000*'4 classification'!E209/'FX rate'!$C24,"")</f>
        <v/>
      </c>
      <c r="AL209" s="897" t="str">
        <f>IF(ISNUMBER(F209),'Cover Page'!$D$35/1000000*'4 classification'!F209/'FX rate'!$C24,"")</f>
        <v/>
      </c>
      <c r="AM209" s="896" t="str">
        <f>IF(ISNUMBER(G209),'Cover Page'!$D$35/1000000*'4 classification'!G209/'FX rate'!$C24,"")</f>
        <v/>
      </c>
      <c r="AN209" s="668" t="str">
        <f>IF(ISNUMBER(H209),'Cover Page'!$D$35/1000000*'4 classification'!H209/'FX rate'!$C24,"")</f>
        <v/>
      </c>
      <c r="AO209" s="897" t="str">
        <f>IF(ISNUMBER(I209),'Cover Page'!$D$35/1000000*'4 classification'!I209/'FX rate'!$C24,"")</f>
        <v/>
      </c>
      <c r="AP209" s="896" t="str">
        <f>IF(ISNUMBER(J209),'Cover Page'!$D$35/1000000*'4 classification'!J209/'FX rate'!$C24,"")</f>
        <v/>
      </c>
      <c r="AQ209" s="668" t="str">
        <f>IF(ISNUMBER(K209),'Cover Page'!$D$35/1000000*'4 classification'!K209/'FX rate'!$C24,"")</f>
        <v/>
      </c>
      <c r="AR209" s="897" t="str">
        <f>IF(ISNUMBER(L209),'Cover Page'!$D$35/1000000*'4 classification'!L209/'FX rate'!$C24,"")</f>
        <v/>
      </c>
      <c r="AS209" s="896" t="str">
        <f>IF(ISNUMBER(M209),'Cover Page'!$D$35/1000000*'4 classification'!M209/'FX rate'!$C24,"")</f>
        <v/>
      </c>
      <c r="AT209" s="668" t="str">
        <f>IF(ISNUMBER(N209),'Cover Page'!$D$35/1000000*'4 classification'!N209/'FX rate'!$C24,"")</f>
        <v/>
      </c>
      <c r="AU209" s="897" t="str">
        <f>IF(ISNUMBER(O209),'Cover Page'!$D$35/1000000*'4 classification'!O209/'FX rate'!$C24,"")</f>
        <v/>
      </c>
      <c r="AV209" s="896" t="str">
        <f>IF(ISNUMBER(P209),'Cover Page'!$D$35/1000000*'4 classification'!P209/'FX rate'!$C24,"")</f>
        <v/>
      </c>
      <c r="AW209" s="668" t="str">
        <f>IF(ISNUMBER(Q209),'Cover Page'!$D$35/1000000*'4 classification'!Q209/'FX rate'!$C24,"")</f>
        <v/>
      </c>
      <c r="AX209" s="897" t="str">
        <f>IF(ISNUMBER(R209),'Cover Page'!$D$35/1000000*'4 classification'!R209/'FX rate'!$C24,"")</f>
        <v/>
      </c>
      <c r="AY209" s="896" t="str">
        <f>IF(ISNUMBER(S209),'Cover Page'!$D$35/1000000*'4 classification'!S209/'FX rate'!$C24,"")</f>
        <v/>
      </c>
      <c r="AZ209" s="903" t="str">
        <f>IF(ISNUMBER(T209),'Cover Page'!$D$35/1000000*'4 classification'!T209/'FX rate'!$C24,"")</f>
        <v/>
      </c>
      <c r="BA209" s="895" t="str">
        <f>IF(ISNUMBER(U209),'Cover Page'!$D$35/1000000*'4 classification'!U209/'FX rate'!$C24,"")</f>
        <v/>
      </c>
      <c r="BB209" s="894" t="str">
        <f>IF(ISNUMBER(V209),'Cover Page'!$D$35/1000000*'4 classification'!V209/'FX rate'!$C24,"")</f>
        <v/>
      </c>
      <c r="BC209" s="666" t="str">
        <f>IF(ISNUMBER(W209),'Cover Page'!$D$35/1000000*'4 classification'!W209/'FX rate'!$C24,"")</f>
        <v/>
      </c>
      <c r="BD209" s="517"/>
      <c r="BE209" s="517"/>
      <c r="BF209" s="517"/>
      <c r="BG209" s="517"/>
      <c r="BH209" s="517"/>
      <c r="BI209" s="517"/>
      <c r="BN209" s="658">
        <v>2019</v>
      </c>
      <c r="BO209" s="698" t="str">
        <f>IF(ISNUMBER(C209),'Cover Page'!$D$35/1000000*C209/'FX rate'!$C$25,"")</f>
        <v/>
      </c>
      <c r="BP209" s="888" t="str">
        <f>IF(ISNUMBER(D209),'Cover Page'!$D$35/1000000*D209/'FX rate'!$C$25,"")</f>
        <v/>
      </c>
      <c r="BQ209" s="699" t="str">
        <f>IF(ISNUMBER(E209),'Cover Page'!$D$35/1000000*E209/'FX rate'!$C$25,"")</f>
        <v/>
      </c>
      <c r="BR209" s="889" t="str">
        <f>IF(ISNUMBER(F209),'Cover Page'!$D$35/1000000*F209/'FX rate'!$C$25,"")</f>
        <v/>
      </c>
      <c r="BS209" s="888" t="str">
        <f>IF(ISNUMBER(G209),'Cover Page'!$D$35/1000000*G209/'FX rate'!$C$25,"")</f>
        <v/>
      </c>
      <c r="BT209" s="699" t="str">
        <f>IF(ISNUMBER(H209),'Cover Page'!$D$35/1000000*H209/'FX rate'!$C$25,"")</f>
        <v/>
      </c>
      <c r="BU209" s="889" t="str">
        <f>IF(ISNUMBER(I209),'Cover Page'!$D$35/1000000*I209/'FX rate'!$C$25,"")</f>
        <v/>
      </c>
      <c r="BV209" s="888" t="str">
        <f>IF(ISNUMBER(J209),'Cover Page'!$D$35/1000000*J209/'FX rate'!$C$25,"")</f>
        <v/>
      </c>
      <c r="BW209" s="699" t="str">
        <f>IF(ISNUMBER(K209),'Cover Page'!$D$35/1000000*K209/'FX rate'!$C$25,"")</f>
        <v/>
      </c>
      <c r="BX209" s="889" t="str">
        <f>IF(ISNUMBER(L209),'Cover Page'!$D$35/1000000*L209/'FX rate'!$C$25,"")</f>
        <v/>
      </c>
      <c r="BY209" s="888" t="str">
        <f>IF(ISNUMBER(M209),'Cover Page'!$D$35/1000000*M209/'FX rate'!$C$25,"")</f>
        <v/>
      </c>
      <c r="BZ209" s="699" t="str">
        <f>IF(ISNUMBER(N209),'Cover Page'!$D$35/1000000*N209/'FX rate'!$C$25,"")</f>
        <v/>
      </c>
      <c r="CA209" s="889" t="str">
        <f>IF(ISNUMBER(O209),'Cover Page'!$D$35/1000000*O209/'FX rate'!$C$25,"")</f>
        <v/>
      </c>
      <c r="CB209" s="888" t="str">
        <f>IF(ISNUMBER(P209),'Cover Page'!$D$35/1000000*P209/'FX rate'!$C$25,"")</f>
        <v/>
      </c>
      <c r="CC209" s="699" t="str">
        <f>IF(ISNUMBER(Q209),'Cover Page'!$D$35/1000000*Q209/'FX rate'!$C$25,"")</f>
        <v/>
      </c>
      <c r="CD209" s="889" t="str">
        <f>IF(ISNUMBER(R209),'Cover Page'!$D$35/1000000*R209/'FX rate'!$C$25,"")</f>
        <v/>
      </c>
      <c r="CE209" s="888" t="str">
        <f>IF(ISNUMBER(S209),'Cover Page'!$D$35/1000000*S209/'FX rate'!$C$25,"")</f>
        <v/>
      </c>
      <c r="CF209" s="885" t="str">
        <f>IF(ISNUMBER(T209),'Cover Page'!$D$35/1000000*T209/'FX rate'!$C$25,"")</f>
        <v/>
      </c>
      <c r="CG209" s="887" t="str">
        <f>IF(ISNUMBER(U209),'Cover Page'!$D$35/1000000*U209/'FX rate'!$C$25,"")</f>
        <v/>
      </c>
      <c r="CH209" s="886" t="str">
        <f>IF(ISNUMBER(V209),'Cover Page'!$D$35/1000000*V209/'FX rate'!$C$25,"")</f>
        <v/>
      </c>
      <c r="CI209" s="697" t="str">
        <f>IF(ISNUMBER(W209),'Cover Page'!$D$35/1000000*W209/'FX rate'!$C$25,"")</f>
        <v/>
      </c>
      <c r="CJ209" s="590"/>
      <c r="CK209" s="590"/>
      <c r="CL209" s="590"/>
      <c r="CM209" s="590"/>
      <c r="CN209" s="590"/>
      <c r="CO209" s="590"/>
      <c r="CP209" s="590"/>
      <c r="CQ209" s="590"/>
      <c r="CR209" s="590"/>
      <c r="CS209" s="590"/>
    </row>
    <row r="210" spans="1:97" s="1768" customFormat="1" ht="14.25" x14ac:dyDescent="0.2">
      <c r="A210" s="24"/>
      <c r="B210" s="146">
        <v>2020</v>
      </c>
      <c r="C210" s="466"/>
      <c r="D210" s="467"/>
      <c r="E210" s="389"/>
      <c r="F210" s="468"/>
      <c r="G210" s="467"/>
      <c r="H210" s="389"/>
      <c r="I210" s="468"/>
      <c r="J210" s="467"/>
      <c r="K210" s="389"/>
      <c r="L210" s="468"/>
      <c r="M210" s="467"/>
      <c r="N210" s="389"/>
      <c r="O210" s="468"/>
      <c r="P210" s="467"/>
      <c r="Q210" s="389"/>
      <c r="R210" s="468"/>
      <c r="S210" s="467"/>
      <c r="T210" s="467"/>
      <c r="U210" s="1893" t="str">
        <f t="shared" si="21"/>
        <v/>
      </c>
      <c r="V210" s="2197" t="str">
        <f t="shared" si="22"/>
        <v/>
      </c>
      <c r="W210" s="1894" t="str">
        <f t="shared" si="23"/>
        <v/>
      </c>
      <c r="AH210" s="2203">
        <v>2020</v>
      </c>
      <c r="AI210" s="2204" t="str">
        <f>IF(ISNUMBER(C210),'Cover Page'!$D$35/1000000*'4 classification'!C210/'FX rate'!$C25,"")</f>
        <v/>
      </c>
      <c r="AJ210" s="2205" t="str">
        <f>IF(ISNUMBER(D210),'Cover Page'!$D$35/1000000*'4 classification'!D210/'FX rate'!$C25,"")</f>
        <v/>
      </c>
      <c r="AK210" s="2190" t="str">
        <f>IF(ISNUMBER(E210),'Cover Page'!$D$35/1000000*'4 classification'!E210/'FX rate'!$C25,"")</f>
        <v/>
      </c>
      <c r="AL210" s="2191" t="str">
        <f>IF(ISNUMBER(F210),'Cover Page'!$D$35/1000000*'4 classification'!F210/'FX rate'!$C25,"")</f>
        <v/>
      </c>
      <c r="AM210" s="2205" t="str">
        <f>IF(ISNUMBER(G210),'Cover Page'!$D$35/1000000*'4 classification'!G210/'FX rate'!$C25,"")</f>
        <v/>
      </c>
      <c r="AN210" s="2190" t="str">
        <f>IF(ISNUMBER(H210),'Cover Page'!$D$35/1000000*'4 classification'!H210/'FX rate'!$C25,"")</f>
        <v/>
      </c>
      <c r="AO210" s="2191" t="str">
        <f>IF(ISNUMBER(I210),'Cover Page'!$D$35/1000000*'4 classification'!I210/'FX rate'!$C25,"")</f>
        <v/>
      </c>
      <c r="AP210" s="2205" t="str">
        <f>IF(ISNUMBER(J210),'Cover Page'!$D$35/1000000*'4 classification'!J210/'FX rate'!$C25,"")</f>
        <v/>
      </c>
      <c r="AQ210" s="2190" t="str">
        <f>IF(ISNUMBER(K210),'Cover Page'!$D$35/1000000*'4 classification'!K210/'FX rate'!$C25,"")</f>
        <v/>
      </c>
      <c r="AR210" s="2191" t="str">
        <f>IF(ISNUMBER(L210),'Cover Page'!$D$35/1000000*'4 classification'!L210/'FX rate'!$C25,"")</f>
        <v/>
      </c>
      <c r="AS210" s="2205" t="str">
        <f>IF(ISNUMBER(M210),'Cover Page'!$D$35/1000000*'4 classification'!M210/'FX rate'!$C25,"")</f>
        <v/>
      </c>
      <c r="AT210" s="2190" t="str">
        <f>IF(ISNUMBER(N210),'Cover Page'!$D$35/1000000*'4 classification'!N210/'FX rate'!$C25,"")</f>
        <v/>
      </c>
      <c r="AU210" s="2191" t="str">
        <f>IF(ISNUMBER(O210),'Cover Page'!$D$35/1000000*'4 classification'!O210/'FX rate'!$C25,"")</f>
        <v/>
      </c>
      <c r="AV210" s="2205" t="str">
        <f>IF(ISNUMBER(P210),'Cover Page'!$D$35/1000000*'4 classification'!P210/'FX rate'!$C25,"")</f>
        <v/>
      </c>
      <c r="AW210" s="2190" t="str">
        <f>IF(ISNUMBER(Q210),'Cover Page'!$D$35/1000000*'4 classification'!Q210/'FX rate'!$C25,"")</f>
        <v/>
      </c>
      <c r="AX210" s="2191" t="str">
        <f>IF(ISNUMBER(R210),'Cover Page'!$D$35/1000000*'4 classification'!R210/'FX rate'!$C25,"")</f>
        <v/>
      </c>
      <c r="AY210" s="2205" t="str">
        <f>IF(ISNUMBER(S210),'Cover Page'!$D$35/1000000*'4 classification'!S210/'FX rate'!$C25,"")</f>
        <v/>
      </c>
      <c r="AZ210" s="2206" t="str">
        <f>IF(ISNUMBER(T210),'Cover Page'!$D$35/1000000*'4 classification'!T210/'FX rate'!$C25,"")</f>
        <v/>
      </c>
      <c r="BA210" s="2191" t="str">
        <f>IF(ISNUMBER(U210),'Cover Page'!$D$35/1000000*'4 classification'!U210/'FX rate'!$C25,"")</f>
        <v/>
      </c>
      <c r="BB210" s="2205" t="str">
        <f>IF(ISNUMBER(V210),'Cover Page'!$D$35/1000000*'4 classification'!V210/'FX rate'!$C25,"")</f>
        <v/>
      </c>
      <c r="BC210" s="2190" t="str">
        <f>IF(ISNUMBER(W210),'Cover Page'!$D$35/1000000*'4 classification'!W210/'FX rate'!$C25,"")</f>
        <v/>
      </c>
      <c r="BD210" s="517"/>
      <c r="BE210" s="517"/>
      <c r="BF210" s="517"/>
      <c r="BG210" s="517"/>
      <c r="BH210" s="517"/>
      <c r="BI210" s="517"/>
      <c r="BN210" s="2199">
        <v>2020</v>
      </c>
      <c r="BO210" s="2200" t="str">
        <f>IF(ISNUMBER(C210),'Cover Page'!$D$35/1000000*C210/'FX rate'!$C$25,"")</f>
        <v/>
      </c>
      <c r="BP210" s="2201" t="str">
        <f>IF(ISNUMBER(D210),'Cover Page'!$D$35/1000000*D210/'FX rate'!$C$25,"")</f>
        <v/>
      </c>
      <c r="BQ210" s="2194" t="str">
        <f>IF(ISNUMBER(E210),'Cover Page'!$D$35/1000000*E210/'FX rate'!$C$25,"")</f>
        <v/>
      </c>
      <c r="BR210" s="2202" t="str">
        <f>IF(ISNUMBER(F210),'Cover Page'!$D$35/1000000*F210/'FX rate'!$C$25,"")</f>
        <v/>
      </c>
      <c r="BS210" s="2201" t="str">
        <f>IF(ISNUMBER(G210),'Cover Page'!$D$35/1000000*G210/'FX rate'!$C$25,"")</f>
        <v/>
      </c>
      <c r="BT210" s="2194" t="str">
        <f>IF(ISNUMBER(H210),'Cover Page'!$D$35/1000000*H210/'FX rate'!$C$25,"")</f>
        <v/>
      </c>
      <c r="BU210" s="2202" t="str">
        <f>IF(ISNUMBER(I210),'Cover Page'!$D$35/1000000*I210/'FX rate'!$C$25,"")</f>
        <v/>
      </c>
      <c r="BV210" s="2201" t="str">
        <f>IF(ISNUMBER(J210),'Cover Page'!$D$35/1000000*J210/'FX rate'!$C$25,"")</f>
        <v/>
      </c>
      <c r="BW210" s="2194" t="str">
        <f>IF(ISNUMBER(K210),'Cover Page'!$D$35/1000000*K210/'FX rate'!$C$25,"")</f>
        <v/>
      </c>
      <c r="BX210" s="2202" t="str">
        <f>IF(ISNUMBER(L210),'Cover Page'!$D$35/1000000*L210/'FX rate'!$C$25,"")</f>
        <v/>
      </c>
      <c r="BY210" s="2201" t="str">
        <f>IF(ISNUMBER(M210),'Cover Page'!$D$35/1000000*M210/'FX rate'!$C$25,"")</f>
        <v/>
      </c>
      <c r="BZ210" s="2194" t="str">
        <f>IF(ISNUMBER(N210),'Cover Page'!$D$35/1000000*N210/'FX rate'!$C$25,"")</f>
        <v/>
      </c>
      <c r="CA210" s="2202" t="str">
        <f>IF(ISNUMBER(O210),'Cover Page'!$D$35/1000000*O210/'FX rate'!$C$25,"")</f>
        <v/>
      </c>
      <c r="CB210" s="2201" t="str">
        <f>IF(ISNUMBER(P210),'Cover Page'!$D$35/1000000*P210/'FX rate'!$C$25,"")</f>
        <v/>
      </c>
      <c r="CC210" s="2194" t="str">
        <f>IF(ISNUMBER(Q210),'Cover Page'!$D$35/1000000*Q210/'FX rate'!$C$25,"")</f>
        <v/>
      </c>
      <c r="CD210" s="2202" t="str">
        <f>IF(ISNUMBER(R210),'Cover Page'!$D$35/1000000*R210/'FX rate'!$C$25,"")</f>
        <v/>
      </c>
      <c r="CE210" s="2201" t="str">
        <f>IF(ISNUMBER(S210),'Cover Page'!$D$35/1000000*S210/'FX rate'!$C$25,"")</f>
        <v/>
      </c>
      <c r="CF210" s="2193" t="str">
        <f>IF(ISNUMBER(T210),'Cover Page'!$D$35/1000000*T210/'FX rate'!$C$25,"")</f>
        <v/>
      </c>
      <c r="CG210" s="2202" t="str">
        <f>IF(ISNUMBER(U210),'Cover Page'!$D$35/1000000*U210/'FX rate'!$C$25,"")</f>
        <v/>
      </c>
      <c r="CH210" s="2201" t="str">
        <f>IF(ISNUMBER(V210),'Cover Page'!$D$35/1000000*V210/'FX rate'!$C$25,"")</f>
        <v/>
      </c>
      <c r="CI210" s="2194" t="str">
        <f>IF(ISNUMBER(W210),'Cover Page'!$D$35/1000000*W210/'FX rate'!$C$25,"")</f>
        <v/>
      </c>
      <c r="CJ210" s="590"/>
      <c r="CK210" s="590"/>
      <c r="CL210" s="590"/>
      <c r="CM210" s="590"/>
      <c r="CN210" s="590"/>
      <c r="CO210" s="590"/>
      <c r="CP210" s="590"/>
      <c r="CQ210" s="590"/>
      <c r="CR210" s="590"/>
      <c r="CS210" s="590"/>
    </row>
    <row r="211" spans="1:97" s="2" customFormat="1" ht="14.25" customHeight="1" thickBot="1" x14ac:dyDescent="0.25">
      <c r="B211" s="190" t="s">
        <v>1794</v>
      </c>
      <c r="C211" s="851"/>
      <c r="D211" s="855"/>
      <c r="E211" s="852"/>
      <c r="F211" s="856"/>
      <c r="G211" s="855"/>
      <c r="H211" s="852"/>
      <c r="I211" s="856"/>
      <c r="J211" s="855"/>
      <c r="K211" s="852"/>
      <c r="L211" s="856"/>
      <c r="M211" s="855"/>
      <c r="N211" s="852"/>
      <c r="O211" s="856"/>
      <c r="P211" s="855"/>
      <c r="Q211" s="852"/>
      <c r="R211" s="856"/>
      <c r="S211" s="855"/>
      <c r="T211" s="855"/>
      <c r="U211" s="314" t="str">
        <f t="shared" ref="U211" si="24">IF(COUNT(C211,F211,I211,L211,O211,R211),C211+F211+I211+L211+O211+R211,"")</f>
        <v/>
      </c>
      <c r="V211" s="318" t="str">
        <f t="shared" ref="V211" si="25">IF(COUNT(D211,G211,J211,M211,P211,S211),D211+G211+J211+M211+P211+S211,"")</f>
        <v/>
      </c>
      <c r="W211" s="301" t="str">
        <f t="shared" ref="W211" si="26">IF(COUNT(E211,H211,K211,N211,Q211,T211),E211+H211+K211+N211+Q211+T211,"")</f>
        <v/>
      </c>
      <c r="AH211" s="517"/>
      <c r="AI211" s="517"/>
      <c r="AJ211" s="517"/>
      <c r="AK211" s="517"/>
      <c r="AL211" s="517"/>
      <c r="AM211" s="517"/>
      <c r="AN211" s="517"/>
      <c r="AO211" s="517"/>
      <c r="AP211" s="517"/>
      <c r="AQ211" s="517"/>
      <c r="AR211" s="517"/>
      <c r="AS211" s="517"/>
      <c r="AT211" s="517"/>
      <c r="AU211" s="517"/>
      <c r="AV211" s="517"/>
      <c r="AW211" s="517"/>
      <c r="AX211" s="517"/>
      <c r="AY211" s="517"/>
      <c r="AZ211" s="517"/>
      <c r="BA211" s="517"/>
      <c r="BB211" s="517"/>
      <c r="BC211" s="517"/>
      <c r="BD211" s="517"/>
      <c r="BE211" s="517"/>
      <c r="BF211" s="517"/>
      <c r="BG211" s="517"/>
      <c r="BH211" s="517"/>
      <c r="BI211" s="517"/>
      <c r="BN211" s="589"/>
      <c r="BO211" s="589"/>
      <c r="BP211" s="589"/>
      <c r="BQ211" s="589"/>
      <c r="BR211" s="589"/>
      <c r="BS211" s="589"/>
      <c r="BT211" s="589"/>
      <c r="BU211" s="589"/>
      <c r="BV211" s="589"/>
      <c r="BW211" s="589"/>
      <c r="BX211" s="589"/>
      <c r="BY211" s="589"/>
      <c r="BZ211" s="589"/>
      <c r="CA211" s="589"/>
      <c r="CB211" s="589"/>
      <c r="CC211" s="589"/>
      <c r="CD211" s="589"/>
      <c r="CE211" s="589"/>
      <c r="CF211" s="589"/>
      <c r="CG211" s="589"/>
      <c r="CH211" s="589"/>
      <c r="CI211" s="589"/>
      <c r="CJ211" s="590"/>
      <c r="CK211" s="590"/>
      <c r="CL211" s="590"/>
      <c r="CM211" s="590"/>
      <c r="CN211" s="590"/>
      <c r="CO211" s="590"/>
      <c r="CP211" s="590"/>
      <c r="CQ211" s="590"/>
      <c r="CR211" s="590"/>
      <c r="CS211" s="590"/>
    </row>
    <row r="212" spans="1:97" s="2" customFormat="1" ht="96" customHeight="1" thickBot="1" x14ac:dyDescent="0.25">
      <c r="B212" s="480" t="s">
        <v>1795</v>
      </c>
      <c r="C212" s="1668" t="str">
        <f>IF(COUNT(C209)&lt;&gt;0,IF(COUNT(C210)=0,"Please fill in value for 2020 or provide a provisional estimate (eg. 2019 figure) and the expected submission date in the notes",IF(COUNT(C211)=0,"Please provide the number of entities","")),"")</f>
        <v/>
      </c>
      <c r="D212" s="1668" t="str">
        <f>IF(COUNT(D210)&lt;&gt;0,IF(C210&lt;D210,"Prud consolidated assets &gt; total assets",IF(COUNT(D211)=0,"Please provide the number of entities","")),"")</f>
        <v/>
      </c>
      <c r="E212" s="1668" t="str">
        <f>IF(COUNT(E210)&lt;&gt;0,IF(C210&lt;E210,"Basel-equivalent prud regulation &gt; total assets",IF(COUNT(E211)=0,"Please provide the number of entities","")),"")</f>
        <v/>
      </c>
      <c r="F212" s="1668" t="str">
        <f>IF(COUNT(F209)&lt;&gt;0,IF(COUNT(F210)=0,"Please fill in value for 2020 or provide a provisional estimate (eg. 2019 figure) and the expected submission date in the notes",IF(COUNT(F211)=0,"Please provide the number of entities","")),"")</f>
        <v/>
      </c>
      <c r="G212" s="1668" t="str">
        <f>IF(COUNT(G210)&lt;&gt;0,IF(F210&lt;G210,"Prud consolidated assets &gt; total assets",IF(COUNT(G211)=0,"Please provide the number of entities","")),"")</f>
        <v/>
      </c>
      <c r="H212" s="1668" t="str">
        <f>IF(COUNT(H210)&lt;&gt;0,IF(F210&lt;H210,"Basel-equivalent prud regulation &gt; total assets",IF(COUNT(H211)=0,"Please provide the number of entities","")),"")</f>
        <v/>
      </c>
      <c r="I212" s="1668" t="str">
        <f>IF(COUNT(I209)&lt;&gt;0,IF(COUNT(I210)=0,"Please fill in value for 2020 or provide a provisional estimate (eg. 2019 figure) and the expected submission date in the notes",IF(COUNT(I211)=0,"Please provide the number of entities","")),"")</f>
        <v/>
      </c>
      <c r="J212" s="1668" t="str">
        <f>IF(COUNT(J210)&lt;&gt;0,IF(I210&lt;J210,"Prud consolidated assets &gt; total assets",IF(COUNT(J211)=0,"Please provide the number of entities","")),"")</f>
        <v/>
      </c>
      <c r="K212" s="1668" t="str">
        <f>IF(COUNT(K210)&lt;&gt;0,IF(I210&lt;K210,"Basel-equivalent prud regulation &gt; total assets",IF(COUNT(K211)=0,"Please provide the number of entities","")),"")</f>
        <v/>
      </c>
      <c r="L212" s="1668" t="str">
        <f>IF(COUNT(L209)&lt;&gt;0,IF(COUNT(L210)=0,"Please fill in value for 2020 or provide a provisional estimate (eg. 2019 figure) and the expected submission date in the notes",IF(COUNT(L211)=0,"Please provide the number of entities","")),"")</f>
        <v/>
      </c>
      <c r="M212" s="1668" t="str">
        <f>IF(COUNT(M210)&lt;&gt;0,IF(L210&lt;M210,"Prud consolidated assets &gt; total assets",IF(COUNT(M211)=0,"Please provide the number of entities","")),"")</f>
        <v/>
      </c>
      <c r="N212" s="1668" t="str">
        <f>IF(COUNT(N210)&lt;&gt;0,IF(L210&lt;N210,"Basel-equivalent prud regulation &gt; total assets",IF(COUNT(N211)=0,"Please provide the number of entities","")),"")</f>
        <v/>
      </c>
      <c r="O212" s="1668" t="str">
        <f>IF(COUNT(O209)&lt;&gt;0,IF(COUNT(O210)=0,"Please fill in value for 2020 or provide a provisional estimate (eg. 2019 figure) and the expected submission date in the notes",IF(COUNT(O211)=0,"Please provide the number of entities","")),"")</f>
        <v/>
      </c>
      <c r="P212" s="1668" t="str">
        <f>IF(COUNT(P210)&lt;&gt;0,IF(O210&lt;P210,"Prud consolidated assets &gt; total assets",IF(COUNT(P211)=0,"Please provide the number of entities","")),"")</f>
        <v/>
      </c>
      <c r="Q212" s="1668" t="str">
        <f>IF(COUNT(Q210)&lt;&gt;0,IF(O210&lt;Q210,"Basel-equivalent prud regulation &gt; total assets",IF(COUNT(Q211)=0,"Please provide the number of entities","")),"")</f>
        <v/>
      </c>
      <c r="R212" s="1668" t="str">
        <f>IF(COUNT(R209)&lt;&gt;0,IF(COUNT(R210)=0,"Please fill in value for 2020 or provide a provisional estimate (eg. 2019 figure) and the expected submission date in the notes",IF(COUNT(R211)=0,"Please provide the number of entities","")),"")</f>
        <v/>
      </c>
      <c r="S212" s="1668" t="str">
        <f>IF(COUNT(S210)&lt;&gt;0,IF(R210&lt;S210,"Prud consolidated assets &gt; total assets",IF(COUNT(S211)=0,"Please provide the number of entities","")),"")</f>
        <v/>
      </c>
      <c r="T212" s="1668" t="str">
        <f>IF(COUNT(T210)&lt;&gt;0,IF(R210&lt;T210,"Basel-equivalent prud regulation &gt; total assets",IF(COUNT(T211)=0,"Please provide the number of entities","")),"")</f>
        <v/>
      </c>
      <c r="U212" s="1686"/>
      <c r="V212" s="1687"/>
      <c r="W212" s="1688"/>
      <c r="AH212" s="517"/>
      <c r="AI212" s="517"/>
      <c r="AJ212" s="517"/>
      <c r="AK212" s="517"/>
      <c r="AL212" s="517"/>
      <c r="AM212" s="517"/>
      <c r="AN212" s="517"/>
      <c r="AO212" s="517"/>
      <c r="AP212" s="517"/>
      <c r="AQ212" s="517"/>
      <c r="AR212" s="517"/>
      <c r="AS212" s="517"/>
      <c r="AT212" s="517"/>
      <c r="AU212" s="517"/>
      <c r="AV212" s="517"/>
      <c r="AW212" s="517"/>
      <c r="AX212" s="517"/>
      <c r="AY212" s="517"/>
      <c r="AZ212" s="517"/>
      <c r="BA212" s="517"/>
      <c r="BB212" s="517"/>
      <c r="BC212" s="517"/>
      <c r="BD212" s="517"/>
      <c r="BE212" s="517"/>
      <c r="BF212" s="517"/>
      <c r="BG212" s="517"/>
      <c r="BH212" s="517"/>
      <c r="BI212" s="517"/>
      <c r="BN212" s="589"/>
      <c r="BO212" s="589"/>
      <c r="BP212" s="589"/>
      <c r="BQ212" s="589"/>
      <c r="BR212" s="589"/>
      <c r="BS212" s="589"/>
      <c r="BT212" s="589"/>
      <c r="BU212" s="589"/>
      <c r="BV212" s="589"/>
      <c r="BW212" s="589"/>
      <c r="BX212" s="589"/>
      <c r="BY212" s="589"/>
      <c r="BZ212" s="589"/>
      <c r="CA212" s="589"/>
      <c r="CB212" s="589"/>
      <c r="CC212" s="589"/>
      <c r="CD212" s="589"/>
      <c r="CE212" s="589"/>
      <c r="CF212" s="589"/>
      <c r="CG212" s="589"/>
      <c r="CH212" s="589"/>
      <c r="CI212" s="589"/>
      <c r="CJ212" s="590"/>
      <c r="CK212" s="590"/>
      <c r="CL212" s="590"/>
      <c r="CM212" s="590"/>
      <c r="CN212" s="590"/>
      <c r="CO212" s="590"/>
      <c r="CP212" s="590"/>
      <c r="CQ212" s="590"/>
      <c r="CR212" s="590"/>
      <c r="CS212" s="590"/>
    </row>
    <row r="213" spans="1:97" s="14" customFormat="1" ht="69.95" customHeight="1" thickBot="1" x14ac:dyDescent="0.25">
      <c r="A213" s="2"/>
      <c r="B213" s="191" t="s">
        <v>330</v>
      </c>
      <c r="C213" s="179"/>
      <c r="D213" s="192"/>
      <c r="E213" s="180"/>
      <c r="F213" s="193"/>
      <c r="G213" s="192"/>
      <c r="H213" s="180"/>
      <c r="I213" s="193"/>
      <c r="J213" s="192"/>
      <c r="K213" s="180"/>
      <c r="L213" s="193"/>
      <c r="M213" s="192"/>
      <c r="N213" s="180"/>
      <c r="O213" s="193"/>
      <c r="P213" s="192"/>
      <c r="Q213" s="180"/>
      <c r="R213" s="193"/>
      <c r="S213" s="192"/>
      <c r="T213" s="192"/>
      <c r="U213" s="1278"/>
      <c r="V213" s="1279"/>
      <c r="W213" s="1280"/>
      <c r="AH213" s="518"/>
      <c r="AI213" s="518"/>
      <c r="AJ213" s="518"/>
      <c r="AK213" s="518"/>
      <c r="AL213" s="518"/>
      <c r="AM213" s="518"/>
      <c r="AN213" s="518"/>
      <c r="AO213" s="518"/>
      <c r="AP213" s="518"/>
      <c r="AQ213" s="518"/>
      <c r="AR213" s="518"/>
      <c r="AS213" s="518"/>
      <c r="AT213" s="518"/>
      <c r="AU213" s="518"/>
      <c r="AV213" s="518"/>
      <c r="AW213" s="518"/>
      <c r="AX213" s="518"/>
      <c r="AY213" s="518"/>
      <c r="AZ213" s="518"/>
      <c r="BA213" s="518"/>
      <c r="BB213" s="518"/>
      <c r="BC213" s="518"/>
      <c r="BD213" s="517"/>
      <c r="BE213" s="517"/>
      <c r="BF213" s="517"/>
      <c r="BG213" s="517"/>
      <c r="BH213" s="517"/>
      <c r="BI213" s="517"/>
      <c r="BN213" s="590"/>
      <c r="BO213" s="590"/>
      <c r="BP213" s="590"/>
      <c r="BQ213" s="590"/>
      <c r="BR213" s="590"/>
      <c r="BS213" s="590"/>
      <c r="BT213" s="590"/>
      <c r="BU213" s="590"/>
      <c r="BV213" s="590"/>
      <c r="BW213" s="590"/>
      <c r="BX213" s="590"/>
      <c r="BY213" s="590"/>
      <c r="BZ213" s="590"/>
      <c r="CA213" s="590"/>
      <c r="CB213" s="590"/>
      <c r="CC213" s="590"/>
      <c r="CD213" s="590"/>
      <c r="CE213" s="590"/>
      <c r="CF213" s="590"/>
      <c r="CG213" s="590"/>
      <c r="CH213" s="590"/>
      <c r="CI213" s="590"/>
      <c r="CJ213" s="590"/>
      <c r="CK213" s="590"/>
      <c r="CL213" s="590"/>
      <c r="CM213" s="590"/>
      <c r="CN213" s="590"/>
      <c r="CO213" s="590"/>
      <c r="CP213" s="590"/>
      <c r="CQ213" s="590"/>
      <c r="CR213" s="590"/>
      <c r="CS213" s="590"/>
    </row>
    <row r="214" spans="1:97" s="2" customFormat="1" ht="20.100000000000001" customHeight="1" x14ac:dyDescent="0.2">
      <c r="B214" s="7"/>
      <c r="C214" s="470"/>
      <c r="D214" s="470"/>
      <c r="E214" s="470"/>
      <c r="F214" s="470"/>
      <c r="G214" s="470"/>
      <c r="H214" s="470"/>
      <c r="I214" s="470"/>
      <c r="J214" s="470"/>
      <c r="K214" s="470"/>
      <c r="L214" s="470"/>
      <c r="M214" s="470"/>
      <c r="N214" s="470"/>
      <c r="O214" s="470"/>
      <c r="P214" s="470"/>
      <c r="Q214" s="470"/>
      <c r="R214" s="470"/>
      <c r="S214" s="470"/>
      <c r="T214" s="470"/>
      <c r="U214" s="55"/>
      <c r="AH214" s="517"/>
      <c r="AI214" s="517"/>
      <c r="AJ214" s="517"/>
      <c r="AK214" s="517"/>
      <c r="AL214" s="517"/>
      <c r="AM214" s="517"/>
      <c r="AN214" s="517"/>
      <c r="AO214" s="517"/>
      <c r="AP214" s="517"/>
      <c r="AQ214" s="517"/>
      <c r="AR214" s="517"/>
      <c r="AS214" s="517"/>
      <c r="AT214" s="517"/>
      <c r="AU214" s="517"/>
      <c r="AV214" s="517"/>
      <c r="AW214" s="517"/>
      <c r="AX214" s="517"/>
      <c r="AY214" s="517"/>
      <c r="AZ214" s="517"/>
      <c r="BA214" s="517"/>
      <c r="BB214" s="517"/>
      <c r="BC214" s="517"/>
      <c r="BD214" s="517"/>
      <c r="BE214" s="517"/>
      <c r="BF214" s="517"/>
      <c r="BG214" s="517"/>
      <c r="BH214" s="517"/>
      <c r="BI214" s="517"/>
      <c r="BN214" s="589"/>
      <c r="BO214" s="589"/>
      <c r="BP214" s="589"/>
      <c r="BQ214" s="589"/>
      <c r="BR214" s="589"/>
      <c r="BS214" s="589"/>
      <c r="BT214" s="589"/>
      <c r="BU214" s="589"/>
      <c r="BV214" s="589"/>
      <c r="BW214" s="589"/>
      <c r="BX214" s="589"/>
      <c r="BY214" s="589"/>
      <c r="BZ214" s="589"/>
      <c r="CA214" s="589"/>
      <c r="CB214" s="589"/>
      <c r="CC214" s="589"/>
      <c r="CD214" s="589"/>
      <c r="CE214" s="589"/>
      <c r="CF214" s="589"/>
      <c r="CG214" s="589"/>
      <c r="CH214" s="589"/>
      <c r="CI214" s="589"/>
      <c r="CJ214" s="590"/>
      <c r="CK214" s="590"/>
      <c r="CL214" s="590"/>
      <c r="CM214" s="590"/>
      <c r="CN214" s="590"/>
      <c r="CO214" s="590"/>
      <c r="CP214" s="590"/>
      <c r="CQ214" s="590"/>
      <c r="CR214" s="590"/>
      <c r="CS214" s="590"/>
    </row>
    <row r="215" spans="1:97" s="2" customFormat="1" ht="20.100000000000001" customHeight="1" x14ac:dyDescent="0.2">
      <c r="B215" s="960" t="s">
        <v>498</v>
      </c>
      <c r="C215" s="963" t="s">
        <v>740</v>
      </c>
      <c r="D215" s="962" t="s">
        <v>741</v>
      </c>
      <c r="E215" s="962" t="s">
        <v>742</v>
      </c>
      <c r="F215" s="962" t="s">
        <v>743</v>
      </c>
      <c r="G215" s="962" t="s">
        <v>744</v>
      </c>
      <c r="H215" s="962" t="s">
        <v>745</v>
      </c>
      <c r="I215" s="962" t="s">
        <v>746</v>
      </c>
      <c r="J215" s="962" t="s">
        <v>747</v>
      </c>
      <c r="K215" s="962" t="s">
        <v>748</v>
      </c>
      <c r="L215" s="962" t="s">
        <v>749</v>
      </c>
      <c r="M215" s="962" t="s">
        <v>750</v>
      </c>
      <c r="N215" s="962" t="s">
        <v>751</v>
      </c>
      <c r="O215" s="962" t="s">
        <v>752</v>
      </c>
      <c r="P215" s="962" t="s">
        <v>753</v>
      </c>
      <c r="Q215" s="962" t="s">
        <v>754</v>
      </c>
      <c r="R215" s="962" t="s">
        <v>756</v>
      </c>
      <c r="S215" s="962" t="s">
        <v>755</v>
      </c>
      <c r="T215" s="962" t="s">
        <v>757</v>
      </c>
      <c r="U215" s="55"/>
      <c r="AH215" s="517"/>
      <c r="AI215" s="517"/>
      <c r="AJ215" s="517"/>
      <c r="AK215" s="517"/>
      <c r="AL215" s="517"/>
      <c r="AM215" s="517"/>
      <c r="AN215" s="517"/>
      <c r="AO215" s="517"/>
      <c r="AP215" s="517"/>
      <c r="AQ215" s="517"/>
      <c r="AR215" s="517"/>
      <c r="AS215" s="517"/>
      <c r="AT215" s="517"/>
      <c r="AU215" s="517"/>
      <c r="AV215" s="517"/>
      <c r="AW215" s="517"/>
      <c r="AX215" s="517"/>
      <c r="AY215" s="517"/>
      <c r="AZ215" s="517"/>
      <c r="BA215" s="517"/>
      <c r="BB215" s="517"/>
      <c r="BC215" s="517"/>
      <c r="BD215" s="517"/>
      <c r="BE215" s="517"/>
      <c r="BF215" s="517"/>
      <c r="BG215" s="517"/>
      <c r="BH215" s="517"/>
      <c r="BI215" s="517"/>
      <c r="BN215" s="589"/>
      <c r="BO215" s="589"/>
      <c r="BP215" s="589"/>
      <c r="BQ215" s="589"/>
      <c r="BR215" s="589"/>
      <c r="BS215" s="589"/>
      <c r="BT215" s="589"/>
      <c r="BU215" s="589"/>
      <c r="BV215" s="589"/>
      <c r="BW215" s="589"/>
      <c r="BX215" s="589"/>
      <c r="BY215" s="589"/>
      <c r="BZ215" s="589"/>
      <c r="CA215" s="589"/>
      <c r="CB215" s="589"/>
      <c r="CC215" s="589"/>
      <c r="CD215" s="589"/>
      <c r="CE215" s="589"/>
      <c r="CF215" s="589"/>
      <c r="CG215" s="589"/>
      <c r="CH215" s="589"/>
      <c r="CI215" s="589"/>
      <c r="CJ215" s="590"/>
      <c r="CK215" s="590"/>
      <c r="CL215" s="590"/>
      <c r="CM215" s="590"/>
      <c r="CN215" s="590"/>
      <c r="CO215" s="590"/>
      <c r="CP215" s="590"/>
      <c r="CQ215" s="590"/>
      <c r="CR215" s="590"/>
      <c r="CS215" s="590"/>
    </row>
    <row r="216" spans="1:97" s="2" customFormat="1" ht="20.100000000000001" customHeight="1" x14ac:dyDescent="0.2">
      <c r="B216" s="7"/>
      <c r="C216" s="7"/>
      <c r="D216" s="7"/>
      <c r="E216" s="7"/>
      <c r="F216" s="7"/>
      <c r="G216" s="7"/>
      <c r="H216" s="7"/>
      <c r="I216" s="7"/>
      <c r="J216" s="7"/>
      <c r="K216" s="7"/>
      <c r="L216" s="7"/>
      <c r="M216" s="7"/>
      <c r="N216" s="7"/>
      <c r="O216" s="7"/>
      <c r="P216" s="7"/>
      <c r="Q216" s="7"/>
      <c r="R216" s="7"/>
      <c r="S216" s="7"/>
      <c r="T216" s="7"/>
      <c r="U216" s="55"/>
      <c r="AH216" s="518"/>
      <c r="AI216" s="518"/>
      <c r="AJ216" s="518"/>
      <c r="AK216" s="518"/>
      <c r="AL216" s="518"/>
      <c r="AM216" s="518"/>
      <c r="AN216" s="518"/>
      <c r="AO216" s="518"/>
      <c r="AP216" s="518"/>
      <c r="AQ216" s="518"/>
      <c r="AR216" s="518"/>
      <c r="AS216" s="518"/>
      <c r="AT216" s="517"/>
      <c r="AU216" s="517"/>
      <c r="AV216" s="517"/>
      <c r="AW216" s="517"/>
      <c r="AX216" s="517"/>
      <c r="AY216" s="517"/>
      <c r="AZ216" s="517"/>
      <c r="BA216" s="517"/>
      <c r="BB216" s="517"/>
      <c r="BC216" s="517"/>
      <c r="BD216" s="517"/>
      <c r="BE216" s="517"/>
      <c r="BF216" s="517"/>
      <c r="BG216" s="517"/>
      <c r="BH216" s="517"/>
      <c r="BI216" s="517"/>
      <c r="BN216" s="590"/>
      <c r="BO216" s="590"/>
      <c r="BP216" s="590"/>
      <c r="BQ216" s="590"/>
      <c r="BR216" s="590"/>
      <c r="BS216" s="590"/>
      <c r="BT216" s="590"/>
      <c r="BU216" s="590"/>
      <c r="BV216" s="590"/>
      <c r="BW216" s="590"/>
      <c r="BX216" s="590"/>
      <c r="BY216" s="590"/>
      <c r="BZ216" s="589"/>
      <c r="CA216" s="589"/>
      <c r="CB216" s="589"/>
      <c r="CC216" s="589"/>
      <c r="CD216" s="589"/>
      <c r="CE216" s="589"/>
      <c r="CF216" s="589"/>
      <c r="CG216" s="589"/>
      <c r="CH216" s="589"/>
      <c r="CI216" s="589"/>
      <c r="CJ216" s="590"/>
      <c r="CK216" s="590"/>
      <c r="CL216" s="590"/>
      <c r="CM216" s="590"/>
      <c r="CN216" s="590"/>
      <c r="CO216" s="590"/>
      <c r="CP216" s="590"/>
      <c r="CQ216" s="590"/>
      <c r="CR216" s="590"/>
      <c r="CS216" s="590"/>
    </row>
    <row r="217" spans="1:97" s="2" customFormat="1" ht="14.25" customHeight="1" x14ac:dyDescent="0.25">
      <c r="B217" s="88" t="s">
        <v>983</v>
      </c>
      <c r="C217" s="7"/>
      <c r="D217" s="7"/>
      <c r="E217" s="7"/>
      <c r="F217" s="7"/>
      <c r="G217" s="7"/>
      <c r="H217" s="7"/>
      <c r="I217" s="7"/>
      <c r="J217" s="7"/>
      <c r="K217" s="7"/>
      <c r="L217" s="7"/>
      <c r="M217" s="7"/>
      <c r="N217" s="7"/>
      <c r="O217" s="7"/>
      <c r="P217" s="7"/>
      <c r="Q217" s="7"/>
      <c r="R217" s="7"/>
      <c r="S217" s="7"/>
      <c r="T217" s="7"/>
      <c r="U217" s="55"/>
      <c r="AH217" s="727"/>
      <c r="AI217" s="518"/>
      <c r="AJ217" s="518"/>
      <c r="AK217" s="518"/>
      <c r="AL217" s="518"/>
      <c r="AM217" s="518"/>
      <c r="AN217" s="518"/>
      <c r="AO217" s="518"/>
      <c r="AP217" s="518"/>
      <c r="AQ217" s="518"/>
      <c r="AR217" s="518"/>
      <c r="AS217" s="518"/>
      <c r="AT217" s="517"/>
      <c r="AU217" s="517"/>
      <c r="AV217" s="517"/>
      <c r="AW217" s="517"/>
      <c r="AX217" s="517"/>
      <c r="AY217" s="517"/>
      <c r="AZ217" s="517"/>
      <c r="BA217" s="517"/>
      <c r="BB217" s="517"/>
      <c r="BC217" s="517"/>
      <c r="BD217" s="517"/>
      <c r="BE217" s="517"/>
      <c r="BF217" s="517"/>
      <c r="BG217" s="517"/>
      <c r="BH217" s="517"/>
      <c r="BI217" s="517"/>
      <c r="BN217" s="728"/>
      <c r="BO217" s="590"/>
      <c r="BP217" s="590"/>
      <c r="BQ217" s="590"/>
      <c r="BR217" s="590"/>
      <c r="BS217" s="590"/>
      <c r="BT217" s="590"/>
      <c r="BU217" s="590"/>
      <c r="BV217" s="590"/>
      <c r="BW217" s="590"/>
      <c r="BX217" s="590"/>
      <c r="BY217" s="590"/>
      <c r="BZ217" s="589"/>
      <c r="CA217" s="589"/>
      <c r="CB217" s="589"/>
      <c r="CC217" s="589"/>
      <c r="CD217" s="589"/>
      <c r="CE217" s="589"/>
      <c r="CF217" s="589"/>
      <c r="CG217" s="589"/>
      <c r="CH217" s="589"/>
      <c r="CI217" s="589"/>
      <c r="CJ217" s="590"/>
      <c r="CK217" s="590"/>
      <c r="CL217" s="590"/>
      <c r="CM217" s="590"/>
      <c r="CN217" s="590"/>
      <c r="CO217" s="590"/>
      <c r="CP217" s="590"/>
      <c r="CQ217" s="590"/>
      <c r="CR217" s="590"/>
      <c r="CS217" s="590"/>
    </row>
    <row r="218" spans="1:97" s="2" customFormat="1" ht="9.75" customHeight="1" x14ac:dyDescent="0.2">
      <c r="B218" s="7"/>
      <c r="C218" s="7"/>
      <c r="D218" s="7"/>
      <c r="E218" s="7"/>
      <c r="F218" s="7"/>
      <c r="G218" s="7"/>
      <c r="H218" s="7"/>
      <c r="I218" s="7"/>
      <c r="J218" s="7"/>
      <c r="K218" s="7"/>
      <c r="L218" s="7"/>
      <c r="M218" s="7"/>
      <c r="N218" s="7"/>
      <c r="O218" s="7"/>
      <c r="P218" s="7"/>
      <c r="Q218" s="7"/>
      <c r="R218" s="7"/>
      <c r="S218" s="7"/>
      <c r="T218" s="7"/>
      <c r="U218" s="55"/>
      <c r="AH218" s="518"/>
      <c r="AI218" s="518"/>
      <c r="AJ218" s="518"/>
      <c r="AK218" s="518"/>
      <c r="AL218" s="518"/>
      <c r="AM218" s="518"/>
      <c r="AN218" s="518"/>
      <c r="AO218" s="518"/>
      <c r="AP218" s="518"/>
      <c r="AQ218" s="518"/>
      <c r="AR218" s="518"/>
      <c r="AS218" s="518"/>
      <c r="AT218" s="517"/>
      <c r="AU218" s="517"/>
      <c r="AV218" s="517"/>
      <c r="AW218" s="517"/>
      <c r="AX218" s="517"/>
      <c r="AY218" s="517"/>
      <c r="AZ218" s="517"/>
      <c r="BA218" s="517"/>
      <c r="BB218" s="517"/>
      <c r="BC218" s="517"/>
      <c r="BD218" s="517"/>
      <c r="BE218" s="517"/>
      <c r="BF218" s="517"/>
      <c r="BG218" s="517"/>
      <c r="BH218" s="517"/>
      <c r="BI218" s="517"/>
      <c r="BN218" s="590"/>
      <c r="BO218" s="590"/>
      <c r="BP218" s="590"/>
      <c r="BQ218" s="590"/>
      <c r="BR218" s="590"/>
      <c r="BS218" s="590"/>
      <c r="BT218" s="590"/>
      <c r="BU218" s="590"/>
      <c r="BV218" s="590"/>
      <c r="BW218" s="590"/>
      <c r="BX218" s="590"/>
      <c r="BY218" s="590"/>
      <c r="BZ218" s="589"/>
      <c r="CA218" s="589"/>
      <c r="CB218" s="589"/>
      <c r="CC218" s="589"/>
      <c r="CD218" s="589"/>
      <c r="CE218" s="589"/>
      <c r="CF218" s="589"/>
      <c r="CG218" s="589"/>
      <c r="CH218" s="589"/>
      <c r="CI218" s="589"/>
      <c r="CJ218" s="590"/>
      <c r="CK218" s="590"/>
      <c r="CL218" s="590"/>
      <c r="CM218" s="590"/>
      <c r="CN218" s="590"/>
      <c r="CO218" s="590"/>
      <c r="CP218" s="590"/>
      <c r="CQ218" s="590"/>
      <c r="CR218" s="590"/>
      <c r="CS218" s="590"/>
    </row>
    <row r="219" spans="1:97" s="2" customFormat="1" ht="14.25" customHeight="1" thickBot="1" x14ac:dyDescent="0.3">
      <c r="B219" s="90"/>
      <c r="C219" s="91" t="s">
        <v>1</v>
      </c>
      <c r="D219" s="91" t="s">
        <v>2</v>
      </c>
      <c r="E219" s="91" t="s">
        <v>3</v>
      </c>
      <c r="F219" s="91" t="s">
        <v>86</v>
      </c>
      <c r="G219" s="91" t="s">
        <v>4</v>
      </c>
      <c r="H219" s="91" t="s">
        <v>5</v>
      </c>
      <c r="I219" s="91" t="s">
        <v>6</v>
      </c>
      <c r="J219" s="91" t="s">
        <v>7</v>
      </c>
      <c r="K219" s="91" t="s">
        <v>8</v>
      </c>
      <c r="L219" s="91" t="s">
        <v>9</v>
      </c>
      <c r="M219" s="91" t="s">
        <v>10</v>
      </c>
      <c r="N219" s="91" t="s">
        <v>11</v>
      </c>
      <c r="O219" s="91" t="s">
        <v>12</v>
      </c>
      <c r="P219" s="91" t="s">
        <v>13</v>
      </c>
      <c r="Q219" s="91" t="s">
        <v>14</v>
      </c>
      <c r="R219" s="91" t="s">
        <v>15</v>
      </c>
      <c r="AH219" s="661"/>
      <c r="AI219" s="679"/>
      <c r="AJ219" s="679"/>
      <c r="AK219" s="679"/>
      <c r="AL219" s="679"/>
      <c r="AM219" s="679"/>
      <c r="AN219" s="679"/>
      <c r="AO219" s="679"/>
      <c r="AP219" s="679"/>
      <c r="AQ219" s="679"/>
      <c r="AR219" s="679"/>
      <c r="AS219" s="679"/>
      <c r="AT219" s="517"/>
      <c r="AU219" s="517"/>
      <c r="AV219" s="517"/>
      <c r="AW219" s="517"/>
      <c r="AX219" s="517"/>
      <c r="AY219" s="517"/>
      <c r="AZ219" s="517"/>
      <c r="BA219" s="517"/>
      <c r="BB219" s="517"/>
      <c r="BC219" s="517"/>
      <c r="BD219" s="517"/>
      <c r="BE219" s="517"/>
      <c r="BF219" s="517"/>
      <c r="BG219" s="517"/>
      <c r="BH219" s="517"/>
      <c r="BI219" s="517"/>
      <c r="BN219" s="692"/>
      <c r="BO219" s="711"/>
      <c r="BP219" s="711"/>
      <c r="BQ219" s="711"/>
      <c r="BR219" s="711"/>
      <c r="BS219" s="711"/>
      <c r="BT219" s="711"/>
      <c r="BU219" s="711"/>
      <c r="BV219" s="711"/>
      <c r="BW219" s="711"/>
      <c r="BX219" s="711"/>
      <c r="BY219" s="711"/>
      <c r="BZ219" s="589"/>
      <c r="CA219" s="589"/>
      <c r="CB219" s="589"/>
      <c r="CC219" s="589"/>
      <c r="CD219" s="589"/>
      <c r="CE219" s="589"/>
      <c r="CF219" s="589"/>
      <c r="CG219" s="589"/>
      <c r="CH219" s="589"/>
      <c r="CI219" s="589"/>
      <c r="CJ219" s="590"/>
      <c r="CK219" s="590"/>
      <c r="CL219" s="590"/>
      <c r="CM219" s="590"/>
      <c r="CN219" s="590"/>
      <c r="CO219" s="590"/>
      <c r="CP219" s="590"/>
      <c r="CQ219" s="590"/>
      <c r="CR219" s="590"/>
      <c r="CS219" s="590"/>
    </row>
    <row r="220" spans="1:97" s="2" customFormat="1" ht="99.95" customHeight="1" thickBot="1" x14ac:dyDescent="0.3">
      <c r="B220" s="92"/>
      <c r="C220" s="350" t="s">
        <v>45</v>
      </c>
      <c r="D220" s="350" t="s">
        <v>57</v>
      </c>
      <c r="E220" s="350" t="s">
        <v>63</v>
      </c>
      <c r="F220" s="350" t="s">
        <v>102</v>
      </c>
      <c r="G220" s="350" t="s">
        <v>103</v>
      </c>
      <c r="H220" s="350" t="s">
        <v>104</v>
      </c>
      <c r="I220" s="350" t="s">
        <v>105</v>
      </c>
      <c r="J220" s="350" t="s">
        <v>106</v>
      </c>
      <c r="K220" s="350" t="s">
        <v>134</v>
      </c>
      <c r="L220" s="350" t="s">
        <v>135</v>
      </c>
      <c r="M220" s="350" t="s">
        <v>487</v>
      </c>
      <c r="N220" s="350" t="s">
        <v>488</v>
      </c>
      <c r="O220" s="350" t="s">
        <v>1514</v>
      </c>
      <c r="P220" s="351" t="s">
        <v>489</v>
      </c>
      <c r="Q220" s="352" t="s">
        <v>490</v>
      </c>
      <c r="R220" s="194" t="s">
        <v>50</v>
      </c>
      <c r="AH220" s="867" t="s">
        <v>983</v>
      </c>
      <c r="AI220" s="687"/>
      <c r="AJ220" s="687"/>
      <c r="AK220" s="687"/>
      <c r="AL220" s="687"/>
      <c r="AM220" s="687"/>
      <c r="AN220" s="687"/>
      <c r="AO220" s="687"/>
      <c r="AP220" s="687"/>
      <c r="AQ220" s="687"/>
      <c r="AR220" s="687"/>
      <c r="AS220" s="688"/>
      <c r="AT220" s="517"/>
      <c r="AU220" s="517"/>
      <c r="AV220" s="517"/>
      <c r="AW220" s="517"/>
      <c r="AX220" s="517"/>
      <c r="AY220" s="517"/>
      <c r="AZ220" s="517"/>
      <c r="BA220" s="517"/>
      <c r="BB220" s="517"/>
      <c r="BC220" s="517"/>
      <c r="BD220" s="517"/>
      <c r="BE220" s="517"/>
      <c r="BF220" s="517"/>
      <c r="BG220" s="517"/>
      <c r="BH220" s="517"/>
      <c r="BI220" s="517"/>
      <c r="BN220" s="876" t="s">
        <v>983</v>
      </c>
      <c r="BO220" s="719"/>
      <c r="BP220" s="719"/>
      <c r="BQ220" s="719"/>
      <c r="BR220" s="719"/>
      <c r="BS220" s="719"/>
      <c r="BT220" s="719"/>
      <c r="BU220" s="719"/>
      <c r="BV220" s="719"/>
      <c r="BW220" s="719"/>
      <c r="BX220" s="719"/>
      <c r="BY220" s="720"/>
      <c r="BZ220" s="589"/>
      <c r="CA220" s="589"/>
      <c r="CB220" s="589"/>
      <c r="CC220" s="589"/>
      <c r="CD220" s="589"/>
      <c r="CE220" s="589"/>
      <c r="CF220" s="589"/>
      <c r="CG220" s="589"/>
      <c r="CH220" s="589"/>
      <c r="CI220" s="589"/>
      <c r="CJ220" s="590"/>
      <c r="CK220" s="590"/>
      <c r="CL220" s="590"/>
      <c r="CM220" s="590"/>
      <c r="CN220" s="590"/>
      <c r="CO220" s="590"/>
      <c r="CP220" s="590"/>
      <c r="CQ220" s="590"/>
      <c r="CR220" s="590"/>
      <c r="CS220" s="590"/>
    </row>
    <row r="221" spans="1:97" s="1193" customFormat="1" ht="60" customHeight="1" x14ac:dyDescent="0.2">
      <c r="B221" s="1255" t="s">
        <v>43</v>
      </c>
      <c r="C221" s="342"/>
      <c r="D221" s="343"/>
      <c r="E221" s="343"/>
      <c r="F221" s="343"/>
      <c r="G221" s="343"/>
      <c r="H221" s="343"/>
      <c r="I221" s="343"/>
      <c r="J221" s="343"/>
      <c r="K221" s="343"/>
      <c r="L221" s="344"/>
      <c r="M221" s="343"/>
      <c r="N221" s="343"/>
      <c r="O221" s="343"/>
      <c r="P221" s="343"/>
      <c r="Q221" s="344"/>
      <c r="R221" s="1256"/>
      <c r="AH221" s="1257" t="s">
        <v>442</v>
      </c>
      <c r="AI221" s="1258"/>
      <c r="AJ221" s="1258"/>
      <c r="AK221" s="1258"/>
      <c r="AL221" s="1258"/>
      <c r="AM221" s="1258"/>
      <c r="AN221" s="1258"/>
      <c r="AO221" s="1258"/>
      <c r="AP221" s="1258"/>
      <c r="AQ221" s="1258"/>
      <c r="AR221" s="1258"/>
      <c r="AS221" s="1258"/>
      <c r="AT221" s="1145"/>
      <c r="AU221" s="1145"/>
      <c r="AV221" s="1145"/>
      <c r="AW221" s="1145"/>
      <c r="AX221" s="1145"/>
      <c r="AY221" s="1145"/>
      <c r="AZ221" s="1145"/>
      <c r="BA221" s="1145"/>
      <c r="BB221" s="1145"/>
      <c r="BC221" s="1145"/>
      <c r="BD221" s="1145"/>
      <c r="BE221" s="1145"/>
      <c r="BF221" s="1145"/>
      <c r="BG221" s="1145"/>
      <c r="BH221" s="1145"/>
      <c r="BI221" s="1145"/>
      <c r="BN221" s="1259" t="s">
        <v>1796</v>
      </c>
      <c r="BO221" s="1260"/>
      <c r="BP221" s="1260"/>
      <c r="BQ221" s="1260"/>
      <c r="BR221" s="1260"/>
      <c r="BS221" s="1260"/>
      <c r="BT221" s="1260"/>
      <c r="BU221" s="1260"/>
      <c r="BV221" s="1260"/>
      <c r="BW221" s="1260"/>
      <c r="BX221" s="1260"/>
      <c r="BY221" s="1260"/>
      <c r="BZ221" s="1224"/>
      <c r="CA221" s="1224"/>
      <c r="CB221" s="1224"/>
      <c r="CC221" s="1224"/>
      <c r="CD221" s="1224"/>
      <c r="CE221" s="1224"/>
      <c r="CF221" s="1224"/>
      <c r="CG221" s="1224"/>
      <c r="CH221" s="1224"/>
      <c r="CI221" s="1224"/>
      <c r="CJ221" s="1152"/>
      <c r="CK221" s="1152"/>
      <c r="CL221" s="1152"/>
      <c r="CM221" s="1152"/>
      <c r="CN221" s="1152"/>
      <c r="CO221" s="1152"/>
      <c r="CP221" s="1152"/>
      <c r="CQ221" s="1152"/>
      <c r="CR221" s="1152"/>
      <c r="CS221" s="1152"/>
    </row>
    <row r="222" spans="1:97" s="1193" customFormat="1" ht="60" customHeight="1" x14ac:dyDescent="0.2">
      <c r="B222" s="1261" t="s">
        <v>100</v>
      </c>
      <c r="C222" s="327"/>
      <c r="D222" s="345"/>
      <c r="E222" s="345"/>
      <c r="F222" s="345"/>
      <c r="G222" s="345"/>
      <c r="H222" s="345"/>
      <c r="I222" s="345"/>
      <c r="J222" s="345"/>
      <c r="K222" s="345"/>
      <c r="L222" s="345"/>
      <c r="M222" s="345"/>
      <c r="N222" s="345"/>
      <c r="O222" s="345"/>
      <c r="P222" s="345"/>
      <c r="Q222" s="346"/>
      <c r="R222" s="1262"/>
      <c r="AH222" s="1195"/>
      <c r="AI222" s="1196" t="s">
        <v>1</v>
      </c>
      <c r="AJ222" s="1196" t="s">
        <v>2</v>
      </c>
      <c r="AK222" s="1196" t="s">
        <v>3</v>
      </c>
      <c r="AL222" s="1196" t="s">
        <v>86</v>
      </c>
      <c r="AM222" s="1196" t="s">
        <v>4</v>
      </c>
      <c r="AN222" s="1196" t="s">
        <v>5</v>
      </c>
      <c r="AO222" s="1196" t="s">
        <v>6</v>
      </c>
      <c r="AP222" s="1196" t="s">
        <v>7</v>
      </c>
      <c r="AQ222" s="1196" t="s">
        <v>8</v>
      </c>
      <c r="AR222" s="1196" t="s">
        <v>9</v>
      </c>
      <c r="AS222" s="1196" t="s">
        <v>10</v>
      </c>
      <c r="AT222" s="1196" t="s">
        <v>11</v>
      </c>
      <c r="AU222" s="1196" t="s">
        <v>12</v>
      </c>
      <c r="AV222" s="1196" t="s">
        <v>13</v>
      </c>
      <c r="AW222" s="1196" t="s">
        <v>14</v>
      </c>
      <c r="AX222" s="1196" t="s">
        <v>15</v>
      </c>
      <c r="AY222" s="1145"/>
      <c r="AZ222" s="1145"/>
      <c r="BA222" s="1145"/>
      <c r="BB222" s="1145"/>
      <c r="BC222" s="1145"/>
      <c r="BD222" s="1145"/>
      <c r="BE222" s="1145"/>
      <c r="BF222" s="1145"/>
      <c r="BG222" s="1145"/>
      <c r="BH222" s="1145"/>
      <c r="BI222" s="1145"/>
      <c r="BN222" s="1198"/>
      <c r="BO222" s="1199" t="s">
        <v>1</v>
      </c>
      <c r="BP222" s="1199" t="s">
        <v>2</v>
      </c>
      <c r="BQ222" s="1199" t="s">
        <v>3</v>
      </c>
      <c r="BR222" s="1199" t="s">
        <v>86</v>
      </c>
      <c r="BS222" s="1199" t="s">
        <v>4</v>
      </c>
      <c r="BT222" s="1199" t="s">
        <v>5</v>
      </c>
      <c r="BU222" s="1199" t="s">
        <v>6</v>
      </c>
      <c r="BV222" s="1199" t="s">
        <v>7</v>
      </c>
      <c r="BW222" s="1199" t="s">
        <v>8</v>
      </c>
      <c r="BX222" s="1199" t="s">
        <v>9</v>
      </c>
      <c r="BY222" s="1199" t="s">
        <v>10</v>
      </c>
      <c r="BZ222" s="1199" t="s">
        <v>11</v>
      </c>
      <c r="CA222" s="1199" t="s">
        <v>12</v>
      </c>
      <c r="CB222" s="1199" t="s">
        <v>13</v>
      </c>
      <c r="CC222" s="1199" t="s">
        <v>14</v>
      </c>
      <c r="CD222" s="1199" t="s">
        <v>15</v>
      </c>
      <c r="CE222" s="1224"/>
      <c r="CF222" s="1224"/>
      <c r="CG222" s="1224"/>
      <c r="CH222" s="1224"/>
      <c r="CI222" s="1224"/>
      <c r="CJ222" s="1152"/>
      <c r="CK222" s="1152"/>
      <c r="CL222" s="1152"/>
      <c r="CM222" s="1152"/>
      <c r="CN222" s="1152"/>
      <c r="CO222" s="1152"/>
      <c r="CP222" s="1152"/>
      <c r="CQ222" s="1152"/>
      <c r="CR222" s="1152"/>
      <c r="CS222" s="1152"/>
    </row>
    <row r="223" spans="1:97" s="1193" customFormat="1" ht="60" customHeight="1" thickBot="1" x14ac:dyDescent="0.25">
      <c r="B223" s="1263" t="s">
        <v>1025</v>
      </c>
      <c r="C223" s="347"/>
      <c r="D223" s="348"/>
      <c r="E223" s="348"/>
      <c r="F223" s="348"/>
      <c r="G223" s="348"/>
      <c r="H223" s="348"/>
      <c r="I223" s="348"/>
      <c r="J223" s="348"/>
      <c r="K223" s="348"/>
      <c r="L223" s="349"/>
      <c r="M223" s="348"/>
      <c r="N223" s="348"/>
      <c r="O223" s="348"/>
      <c r="P223" s="348"/>
      <c r="Q223" s="349"/>
      <c r="R223" s="1264"/>
      <c r="AH223" s="1237"/>
      <c r="AI223" s="1265" t="str">
        <f t="shared" ref="AI223:AQ223" si="27">C220</f>
        <v>Entity Type 1</v>
      </c>
      <c r="AJ223" s="1266" t="str">
        <f t="shared" si="27"/>
        <v>Entity Type 2</v>
      </c>
      <c r="AK223" s="1266" t="str">
        <f t="shared" si="27"/>
        <v>Entity Type 3</v>
      </c>
      <c r="AL223" s="1266" t="str">
        <f t="shared" si="27"/>
        <v>Entity Type 4</v>
      </c>
      <c r="AM223" s="1266" t="str">
        <f t="shared" si="27"/>
        <v>Entity Type 5</v>
      </c>
      <c r="AN223" s="1266" t="str">
        <f t="shared" si="27"/>
        <v>Entity Type 6</v>
      </c>
      <c r="AO223" s="1266" t="str">
        <f t="shared" si="27"/>
        <v>Entity Type 7</v>
      </c>
      <c r="AP223" s="1266" t="str">
        <f t="shared" si="27"/>
        <v>Entity Type 8</v>
      </c>
      <c r="AQ223" s="1266" t="str">
        <f t="shared" si="27"/>
        <v>Entity Type 9</v>
      </c>
      <c r="AR223" s="1266" t="str">
        <f t="shared" ref="AR223" si="28">L220</f>
        <v>Entity Type 10</v>
      </c>
      <c r="AS223" s="1266" t="str">
        <f t="shared" ref="AS223" si="29">M220</f>
        <v>Entity Type 11</v>
      </c>
      <c r="AT223" s="1266" t="str">
        <f t="shared" ref="AT223" si="30">N220</f>
        <v>Entity Type 12</v>
      </c>
      <c r="AU223" s="1266" t="str">
        <f t="shared" ref="AU223" si="31">O220</f>
        <v>Entity Type 13</v>
      </c>
      <c r="AV223" s="1266" t="str">
        <f t="shared" ref="AV223" si="32">P220</f>
        <v>Entity Type 14</v>
      </c>
      <c r="AW223" s="1267" t="str">
        <f t="shared" ref="AW223" si="33">Q220</f>
        <v>Entity Type 15</v>
      </c>
      <c r="AX223" s="1265" t="s">
        <v>50</v>
      </c>
      <c r="AY223" s="1145"/>
      <c r="AZ223" s="1145"/>
      <c r="BA223" s="1145"/>
      <c r="BB223" s="1145"/>
      <c r="BC223" s="1145"/>
      <c r="BD223" s="1145"/>
      <c r="BE223" s="1145"/>
      <c r="BF223" s="1145"/>
      <c r="BG223" s="1145"/>
      <c r="BH223" s="1145"/>
      <c r="BI223" s="1145"/>
      <c r="BN223" s="1250"/>
      <c r="BO223" s="1268" t="str">
        <f t="shared" ref="BO223:BW223" si="34">C220</f>
        <v>Entity Type 1</v>
      </c>
      <c r="BP223" s="1269" t="str">
        <f t="shared" si="34"/>
        <v>Entity Type 2</v>
      </c>
      <c r="BQ223" s="1269" t="str">
        <f t="shared" si="34"/>
        <v>Entity Type 3</v>
      </c>
      <c r="BR223" s="1269" t="str">
        <f t="shared" si="34"/>
        <v>Entity Type 4</v>
      </c>
      <c r="BS223" s="1269" t="str">
        <f t="shared" si="34"/>
        <v>Entity Type 5</v>
      </c>
      <c r="BT223" s="1269" t="str">
        <f t="shared" si="34"/>
        <v>Entity Type 6</v>
      </c>
      <c r="BU223" s="1269" t="str">
        <f t="shared" si="34"/>
        <v>Entity Type 7</v>
      </c>
      <c r="BV223" s="1269" t="str">
        <f t="shared" si="34"/>
        <v>Entity Type 8</v>
      </c>
      <c r="BW223" s="1269" t="str">
        <f t="shared" si="34"/>
        <v>Entity Type 9</v>
      </c>
      <c r="BX223" s="1269" t="str">
        <f t="shared" ref="BX223" si="35">L220</f>
        <v>Entity Type 10</v>
      </c>
      <c r="BY223" s="1269" t="str">
        <f t="shared" ref="BY223" si="36">M220</f>
        <v>Entity Type 11</v>
      </c>
      <c r="BZ223" s="1269" t="str">
        <f t="shared" ref="BZ223" si="37">N220</f>
        <v>Entity Type 12</v>
      </c>
      <c r="CA223" s="1269" t="str">
        <f t="shared" ref="CA223" si="38">O220</f>
        <v>Entity Type 13</v>
      </c>
      <c r="CB223" s="1269" t="str">
        <f t="shared" ref="CB223" si="39">P220</f>
        <v>Entity Type 14</v>
      </c>
      <c r="CC223" s="1270" t="str">
        <f t="shared" ref="CC223" si="40">Q220</f>
        <v>Entity Type 15</v>
      </c>
      <c r="CD223" s="1271" t="s">
        <v>50</v>
      </c>
      <c r="CE223" s="1224"/>
      <c r="CF223" s="1224"/>
      <c r="CG223" s="1224"/>
      <c r="CH223" s="1224"/>
      <c r="CI223" s="1224"/>
      <c r="CJ223" s="1152"/>
      <c r="CK223" s="1152"/>
      <c r="CL223" s="1152"/>
      <c r="CM223" s="1152"/>
      <c r="CN223" s="1152"/>
      <c r="CO223" s="1152"/>
      <c r="CP223" s="1152"/>
      <c r="CQ223" s="1152"/>
      <c r="CR223" s="1152"/>
      <c r="CS223" s="1152"/>
    </row>
    <row r="224" spans="1:97" s="1136" customFormat="1" ht="14.25" customHeight="1" x14ac:dyDescent="0.2">
      <c r="A224" s="1130"/>
      <c r="B224" s="1131" t="s">
        <v>136</v>
      </c>
      <c r="C224" s="1177"/>
      <c r="D224" s="1178"/>
      <c r="E224" s="1178"/>
      <c r="F224" s="1178"/>
      <c r="G224" s="1178"/>
      <c r="H224" s="1178"/>
      <c r="I224" s="1178"/>
      <c r="J224" s="1178"/>
      <c r="K224" s="1178"/>
      <c r="L224" s="1179"/>
      <c r="M224" s="1178"/>
      <c r="N224" s="1178"/>
      <c r="O224" s="1178"/>
      <c r="P224" s="1178"/>
      <c r="Q224" s="1179"/>
      <c r="R224" s="1177"/>
      <c r="AH224" s="1137"/>
      <c r="AI224" s="1180"/>
      <c r="AJ224" s="1181"/>
      <c r="AK224" s="1181"/>
      <c r="AL224" s="1181"/>
      <c r="AM224" s="1181"/>
      <c r="AN224" s="1181"/>
      <c r="AO224" s="1181"/>
      <c r="AP224" s="1181"/>
      <c r="AQ224" s="1181"/>
      <c r="AR224" s="1181"/>
      <c r="AS224" s="1181"/>
      <c r="AT224" s="1181"/>
      <c r="AU224" s="1181"/>
      <c r="AV224" s="1181"/>
      <c r="AW224" s="1182"/>
      <c r="AX224" s="1183"/>
      <c r="AY224" s="1184"/>
      <c r="AZ224" s="1184"/>
      <c r="BA224" s="1184"/>
      <c r="BB224" s="1184"/>
      <c r="BC224" s="1184"/>
      <c r="BD224" s="1145"/>
      <c r="BE224" s="1145"/>
      <c r="BF224" s="1145"/>
      <c r="BG224" s="1145"/>
      <c r="BH224" s="1145"/>
      <c r="BI224" s="1145"/>
      <c r="BN224" s="1185"/>
      <c r="BO224" s="1163"/>
      <c r="BP224" s="1186"/>
      <c r="BQ224" s="1186"/>
      <c r="BR224" s="1186"/>
      <c r="BS224" s="1186"/>
      <c r="BT224" s="1186"/>
      <c r="BU224" s="1186"/>
      <c r="BV224" s="1186"/>
      <c r="BW224" s="1186"/>
      <c r="BX224" s="1186"/>
      <c r="BY224" s="1186"/>
      <c r="BZ224" s="1186"/>
      <c r="CA224" s="1186"/>
      <c r="CB224" s="1186"/>
      <c r="CC224" s="1187"/>
      <c r="CD224" s="1188"/>
      <c r="CE224" s="1189"/>
      <c r="CF224" s="1189"/>
      <c r="CG224" s="1189"/>
      <c r="CH224" s="1189"/>
      <c r="CI224" s="1189"/>
      <c r="CJ224" s="1152"/>
      <c r="CK224" s="1152"/>
      <c r="CL224" s="1152"/>
      <c r="CM224" s="1152"/>
      <c r="CN224" s="1152"/>
      <c r="CO224" s="1152"/>
      <c r="CP224" s="1152"/>
      <c r="CQ224" s="1152"/>
      <c r="CR224" s="1152"/>
      <c r="CS224" s="1152"/>
    </row>
    <row r="225" spans="1:97" s="2" customFormat="1" ht="14.25" x14ac:dyDescent="0.2">
      <c r="A225" s="6"/>
      <c r="B225" s="79">
        <v>2002</v>
      </c>
      <c r="C225" s="196"/>
      <c r="D225" s="197"/>
      <c r="E225" s="197"/>
      <c r="F225" s="197"/>
      <c r="G225" s="197"/>
      <c r="H225" s="197"/>
      <c r="I225" s="197"/>
      <c r="J225" s="197"/>
      <c r="K225" s="197"/>
      <c r="L225" s="198"/>
      <c r="M225" s="197"/>
      <c r="N225" s="197"/>
      <c r="O225" s="197"/>
      <c r="P225" s="197"/>
      <c r="Q225" s="197"/>
      <c r="R225" s="319" t="str">
        <f>IF(COUNT(C225,D225,E225,F225,G225,H225,I225,J225,K225,L225,M225,N225,O225,P225,Q225)&lt;&gt;0,C225+D225+E225+F225+G225+H225+I225+J225+K225+L225+M225+N225+O225+P225+Q225,"")</f>
        <v/>
      </c>
      <c r="AH225" s="689">
        <v>2002</v>
      </c>
      <c r="AI225" s="665" t="str">
        <f>IF(ISNUMBER(C225),'Cover Page'!$D$35/1000000*'4 classification'!C225/'FX rate'!$C7,"")</f>
        <v/>
      </c>
      <c r="AJ225" s="893" t="str">
        <f>IF(ISNUMBER(D225),'Cover Page'!$D$35/1000000*'4 classification'!D225/'FX rate'!$C7,"")</f>
        <v/>
      </c>
      <c r="AK225" s="893" t="str">
        <f>IF(ISNUMBER(E225),'Cover Page'!$D$35/1000000*'4 classification'!E225/'FX rate'!$C7,"")</f>
        <v/>
      </c>
      <c r="AL225" s="893" t="str">
        <f>IF(ISNUMBER(F225),'Cover Page'!$D$35/1000000*'4 classification'!F225/'FX rate'!$C7,"")</f>
        <v/>
      </c>
      <c r="AM225" s="893" t="str">
        <f>IF(ISNUMBER(G225),'Cover Page'!$D$35/1000000*'4 classification'!G225/'FX rate'!$C7,"")</f>
        <v/>
      </c>
      <c r="AN225" s="893" t="str">
        <f>IF(ISNUMBER(H225),'Cover Page'!$D$35/1000000*'4 classification'!H225/'FX rate'!$C7,"")</f>
        <v/>
      </c>
      <c r="AO225" s="893" t="str">
        <f>IF(ISNUMBER(I225),'Cover Page'!$D$35/1000000*'4 classification'!I225/'FX rate'!$C7,"")</f>
        <v/>
      </c>
      <c r="AP225" s="893" t="str">
        <f>IF(ISNUMBER(J225),'Cover Page'!$D$35/1000000*'4 classification'!J225/'FX rate'!$C7,"")</f>
        <v/>
      </c>
      <c r="AQ225" s="893" t="str">
        <f>IF(ISNUMBER(K225),'Cover Page'!$D$35/1000000*'4 classification'!K225/'FX rate'!$C7,"")</f>
        <v/>
      </c>
      <c r="AR225" s="893" t="str">
        <f>IF(ISNUMBER(L225),'Cover Page'!$D$35/1000000*'4 classification'!L225/'FX rate'!$C7,"")</f>
        <v/>
      </c>
      <c r="AS225" s="893" t="str">
        <f>IF(ISNUMBER(M225),'Cover Page'!$D$35/1000000*'4 classification'!M225/'FX rate'!$C7,"")</f>
        <v/>
      </c>
      <c r="AT225" s="893" t="str">
        <f>IF(ISNUMBER(N225),'Cover Page'!$D$35/1000000*'4 classification'!N225/'FX rate'!$C7,"")</f>
        <v/>
      </c>
      <c r="AU225" s="893" t="str">
        <f>IF(ISNUMBER(O225),'Cover Page'!$D$35/1000000*'4 classification'!O225/'FX rate'!$C7,"")</f>
        <v/>
      </c>
      <c r="AV225" s="893" t="str">
        <f>IF(ISNUMBER(P225),'Cover Page'!$D$35/1000000*'4 classification'!P225/'FX rate'!$C7,"")</f>
        <v/>
      </c>
      <c r="AW225" s="931" t="str">
        <f>IF(ISNUMBER(Q225),'Cover Page'!$D$35/1000000*'4 classification'!Q225/'FX rate'!$C7,"")</f>
        <v/>
      </c>
      <c r="AX225" s="690" t="str">
        <f>IF(ISNUMBER(R225),'Cover Page'!$D$35/1000000*'4 classification'!R225/'FX rate'!$C7,"")</f>
        <v/>
      </c>
      <c r="AY225" s="517"/>
      <c r="AZ225" s="517"/>
      <c r="BA225" s="517"/>
      <c r="BB225" s="517"/>
      <c r="BC225" s="517"/>
      <c r="BD225" s="517"/>
      <c r="BE225" s="517"/>
      <c r="BF225" s="517"/>
      <c r="BG225" s="517"/>
      <c r="BH225" s="517"/>
      <c r="BI225" s="517"/>
      <c r="BN225" s="721">
        <v>2002</v>
      </c>
      <c r="BO225" s="696" t="str">
        <f>IF(ISNUMBER(C225),'Cover Page'!$D$35/1000000*C225/'FX rate'!$C$25,"")</f>
        <v/>
      </c>
      <c r="BP225" s="892" t="str">
        <f>IF(ISNUMBER(D225),'Cover Page'!$D$35/1000000*D225/'FX rate'!$C$25,"")</f>
        <v/>
      </c>
      <c r="BQ225" s="892" t="str">
        <f>IF(ISNUMBER(E225),'Cover Page'!$D$35/1000000*E225/'FX rate'!$C$25,"")</f>
        <v/>
      </c>
      <c r="BR225" s="892" t="str">
        <f>IF(ISNUMBER(F225),'Cover Page'!$D$35/1000000*F225/'FX rate'!$C$25,"")</f>
        <v/>
      </c>
      <c r="BS225" s="892" t="str">
        <f>IF(ISNUMBER(G225),'Cover Page'!$D$35/1000000*G225/'FX rate'!$C$25,"")</f>
        <v/>
      </c>
      <c r="BT225" s="892" t="str">
        <f>IF(ISNUMBER(H225),'Cover Page'!$D$35/1000000*H225/'FX rate'!$C$25,"")</f>
        <v/>
      </c>
      <c r="BU225" s="892" t="str">
        <f>IF(ISNUMBER(I225),'Cover Page'!$D$35/1000000*I225/'FX rate'!$C$25,"")</f>
        <v/>
      </c>
      <c r="BV225" s="892" t="str">
        <f>IF(ISNUMBER(J225),'Cover Page'!$D$35/1000000*J225/'FX rate'!$C$25,"")</f>
        <v/>
      </c>
      <c r="BW225" s="892" t="str">
        <f>IF(ISNUMBER(K225),'Cover Page'!$D$35/1000000*K225/'FX rate'!$C$25,"")</f>
        <v/>
      </c>
      <c r="BX225" s="892" t="str">
        <f>IF(ISNUMBER(L225),'Cover Page'!$D$35/1000000*L225/'FX rate'!$C$25,"")</f>
        <v/>
      </c>
      <c r="BY225" s="892" t="str">
        <f>IF(ISNUMBER(M225),'Cover Page'!$D$35/1000000*M225/'FX rate'!$C$25,"")</f>
        <v/>
      </c>
      <c r="BZ225" s="892" t="str">
        <f>IF(ISNUMBER(N225),'Cover Page'!$D$35/1000000*N225/'FX rate'!$C$25,"")</f>
        <v/>
      </c>
      <c r="CA225" s="892" t="str">
        <f>IF(ISNUMBER(O225),'Cover Page'!$D$35/1000000*O225/'FX rate'!$C$25,"")</f>
        <v/>
      </c>
      <c r="CB225" s="892" t="str">
        <f>IF(ISNUMBER(P225),'Cover Page'!$D$35/1000000*P225/'FX rate'!$C$25,"")</f>
        <v/>
      </c>
      <c r="CC225" s="930" t="str">
        <f>IF(ISNUMBER(Q225),'Cover Page'!$D$35/1000000*Q225/'FX rate'!$C$25,"")</f>
        <v/>
      </c>
      <c r="CD225" s="722" t="str">
        <f>IF(ISNUMBER(R225),'Cover Page'!$D$35/1000000*R225/'FX rate'!$C$25,"")</f>
        <v/>
      </c>
      <c r="CE225" s="589"/>
      <c r="CF225" s="589"/>
      <c r="CG225" s="589"/>
      <c r="CH225" s="589"/>
      <c r="CI225" s="589"/>
      <c r="CJ225" s="590"/>
      <c r="CK225" s="590"/>
      <c r="CL225" s="590"/>
      <c r="CM225" s="590"/>
      <c r="CN225" s="590"/>
      <c r="CO225" s="590"/>
      <c r="CP225" s="590"/>
      <c r="CQ225" s="590"/>
      <c r="CR225" s="590"/>
      <c r="CS225" s="590"/>
    </row>
    <row r="226" spans="1:97" s="2" customFormat="1" ht="14.25" x14ac:dyDescent="0.2">
      <c r="A226" s="6"/>
      <c r="B226" s="80">
        <v>2003</v>
      </c>
      <c r="C226" s="196"/>
      <c r="D226" s="197"/>
      <c r="E226" s="197"/>
      <c r="F226" s="197"/>
      <c r="G226" s="197"/>
      <c r="H226" s="197"/>
      <c r="I226" s="197"/>
      <c r="J226" s="197"/>
      <c r="K226" s="197"/>
      <c r="L226" s="198"/>
      <c r="M226" s="197"/>
      <c r="N226" s="197"/>
      <c r="O226" s="197"/>
      <c r="P226" s="197"/>
      <c r="Q226" s="197"/>
      <c r="R226" s="319" t="str">
        <f t="shared" ref="R226:R244" si="41">IF(COUNT(C226,D226,E226,F226,G226,H226,I226,J226,K226,L226,M226,N226,O226,P226,Q226)&lt;&gt;0,C226+D226+E226+F226+G226+H226+I226+J226+K226+L226+M226+N226+O226+P226+Q226,"")</f>
        <v/>
      </c>
      <c r="AH226" s="691">
        <v>2003</v>
      </c>
      <c r="AI226" s="690" t="str">
        <f>IF(ISNUMBER(C226),'Cover Page'!$D$35/1000000*'4 classification'!C226/'FX rate'!$C8,"")</f>
        <v/>
      </c>
      <c r="AJ226" s="893" t="str">
        <f>IF(ISNUMBER(D226),'Cover Page'!$D$35/1000000*'4 classification'!D226/'FX rate'!$C8,"")</f>
        <v/>
      </c>
      <c r="AK226" s="893" t="str">
        <f>IF(ISNUMBER(E226),'Cover Page'!$D$35/1000000*'4 classification'!E226/'FX rate'!$C8,"")</f>
        <v/>
      </c>
      <c r="AL226" s="893" t="str">
        <f>IF(ISNUMBER(F226),'Cover Page'!$D$35/1000000*'4 classification'!F226/'FX rate'!$C8,"")</f>
        <v/>
      </c>
      <c r="AM226" s="893" t="str">
        <f>IF(ISNUMBER(G226),'Cover Page'!$D$35/1000000*'4 classification'!G226/'FX rate'!$C8,"")</f>
        <v/>
      </c>
      <c r="AN226" s="893" t="str">
        <f>IF(ISNUMBER(H226),'Cover Page'!$D$35/1000000*'4 classification'!H226/'FX rate'!$C8,"")</f>
        <v/>
      </c>
      <c r="AO226" s="893" t="str">
        <f>IF(ISNUMBER(I226),'Cover Page'!$D$35/1000000*'4 classification'!I226/'FX rate'!$C8,"")</f>
        <v/>
      </c>
      <c r="AP226" s="893" t="str">
        <f>IF(ISNUMBER(J226),'Cover Page'!$D$35/1000000*'4 classification'!J226/'FX rate'!$C8,"")</f>
        <v/>
      </c>
      <c r="AQ226" s="893" t="str">
        <f>IF(ISNUMBER(K226),'Cover Page'!$D$35/1000000*'4 classification'!K226/'FX rate'!$C8,"")</f>
        <v/>
      </c>
      <c r="AR226" s="893" t="str">
        <f>IF(ISNUMBER(L226),'Cover Page'!$D$35/1000000*'4 classification'!L226/'FX rate'!$C8,"")</f>
        <v/>
      </c>
      <c r="AS226" s="893" t="str">
        <f>IF(ISNUMBER(M226),'Cover Page'!$D$35/1000000*'4 classification'!M226/'FX rate'!$C8,"")</f>
        <v/>
      </c>
      <c r="AT226" s="893" t="str">
        <f>IF(ISNUMBER(N226),'Cover Page'!$D$35/1000000*'4 classification'!N226/'FX rate'!$C8,"")</f>
        <v/>
      </c>
      <c r="AU226" s="893" t="str">
        <f>IF(ISNUMBER(O226),'Cover Page'!$D$35/1000000*'4 classification'!O226/'FX rate'!$C8,"")</f>
        <v/>
      </c>
      <c r="AV226" s="893" t="str">
        <f>IF(ISNUMBER(P226),'Cover Page'!$D$35/1000000*'4 classification'!P226/'FX rate'!$C8,"")</f>
        <v/>
      </c>
      <c r="AW226" s="931" t="str">
        <f>IF(ISNUMBER(Q226),'Cover Page'!$D$35/1000000*'4 classification'!Q226/'FX rate'!$C8,"")</f>
        <v/>
      </c>
      <c r="AX226" s="690" t="str">
        <f>IF(ISNUMBER(R226),'Cover Page'!$D$35/1000000*'4 classification'!R226/'FX rate'!$C8,"")</f>
        <v/>
      </c>
      <c r="AY226" s="517"/>
      <c r="AZ226" s="517"/>
      <c r="BA226" s="517"/>
      <c r="BB226" s="517"/>
      <c r="BC226" s="517"/>
      <c r="BD226" s="517"/>
      <c r="BE226" s="517"/>
      <c r="BF226" s="517"/>
      <c r="BG226" s="517"/>
      <c r="BH226" s="517"/>
      <c r="BI226" s="517"/>
      <c r="BN226" s="723">
        <v>2003</v>
      </c>
      <c r="BO226" s="722" t="str">
        <f>IF(ISNUMBER(C226),'Cover Page'!$D$35/1000000*C226/'FX rate'!$C$25,"")</f>
        <v/>
      </c>
      <c r="BP226" s="892" t="str">
        <f>IF(ISNUMBER(D226),'Cover Page'!$D$35/1000000*D226/'FX rate'!$C$25,"")</f>
        <v/>
      </c>
      <c r="BQ226" s="892" t="str">
        <f>IF(ISNUMBER(E226),'Cover Page'!$D$35/1000000*E226/'FX rate'!$C$25,"")</f>
        <v/>
      </c>
      <c r="BR226" s="892" t="str">
        <f>IF(ISNUMBER(F226),'Cover Page'!$D$35/1000000*F226/'FX rate'!$C$25,"")</f>
        <v/>
      </c>
      <c r="BS226" s="892" t="str">
        <f>IF(ISNUMBER(G226),'Cover Page'!$D$35/1000000*G226/'FX rate'!$C$25,"")</f>
        <v/>
      </c>
      <c r="BT226" s="892" t="str">
        <f>IF(ISNUMBER(H226),'Cover Page'!$D$35/1000000*H226/'FX rate'!$C$25,"")</f>
        <v/>
      </c>
      <c r="BU226" s="892" t="str">
        <f>IF(ISNUMBER(I226),'Cover Page'!$D$35/1000000*I226/'FX rate'!$C$25,"")</f>
        <v/>
      </c>
      <c r="BV226" s="892" t="str">
        <f>IF(ISNUMBER(J226),'Cover Page'!$D$35/1000000*J226/'FX rate'!$C$25,"")</f>
        <v/>
      </c>
      <c r="BW226" s="892" t="str">
        <f>IF(ISNUMBER(K226),'Cover Page'!$D$35/1000000*K226/'FX rate'!$C$25,"")</f>
        <v/>
      </c>
      <c r="BX226" s="892" t="str">
        <f>IF(ISNUMBER(L226),'Cover Page'!$D$35/1000000*L226/'FX rate'!$C$25,"")</f>
        <v/>
      </c>
      <c r="BY226" s="892" t="str">
        <f>IF(ISNUMBER(M226),'Cover Page'!$D$35/1000000*M226/'FX rate'!$C$25,"")</f>
        <v/>
      </c>
      <c r="BZ226" s="892" t="str">
        <f>IF(ISNUMBER(N226),'Cover Page'!$D$35/1000000*N226/'FX rate'!$C$25,"")</f>
        <v/>
      </c>
      <c r="CA226" s="892" t="str">
        <f>IF(ISNUMBER(O226),'Cover Page'!$D$35/1000000*O226/'FX rate'!$C$25,"")</f>
        <v/>
      </c>
      <c r="CB226" s="892" t="str">
        <f>IF(ISNUMBER(P226),'Cover Page'!$D$35/1000000*P226/'FX rate'!$C$25,"")</f>
        <v/>
      </c>
      <c r="CC226" s="930" t="str">
        <f>IF(ISNUMBER(Q226),'Cover Page'!$D$35/1000000*Q226/'FX rate'!$C$25,"")</f>
        <v/>
      </c>
      <c r="CD226" s="722" t="str">
        <f>IF(ISNUMBER(R226),'Cover Page'!$D$35/1000000*R226/'FX rate'!$C$25,"")</f>
        <v/>
      </c>
      <c r="CE226" s="589"/>
      <c r="CF226" s="589"/>
      <c r="CG226" s="589"/>
      <c r="CH226" s="589"/>
      <c r="CI226" s="589"/>
      <c r="CJ226" s="590"/>
      <c r="CK226" s="590"/>
      <c r="CL226" s="590"/>
      <c r="CM226" s="590"/>
      <c r="CN226" s="590"/>
      <c r="CO226" s="590"/>
      <c r="CP226" s="590"/>
      <c r="CQ226" s="590"/>
      <c r="CR226" s="590"/>
      <c r="CS226" s="590"/>
    </row>
    <row r="227" spans="1:97" s="2" customFormat="1" ht="14.25" x14ac:dyDescent="0.2">
      <c r="A227" s="6"/>
      <c r="B227" s="80">
        <v>2004</v>
      </c>
      <c r="C227" s="196"/>
      <c r="D227" s="197"/>
      <c r="E227" s="197"/>
      <c r="F227" s="197"/>
      <c r="G227" s="197"/>
      <c r="H227" s="197"/>
      <c r="I227" s="197"/>
      <c r="J227" s="197"/>
      <c r="K227" s="197"/>
      <c r="L227" s="198"/>
      <c r="M227" s="197"/>
      <c r="N227" s="197"/>
      <c r="O227" s="197"/>
      <c r="P227" s="197"/>
      <c r="Q227" s="197"/>
      <c r="R227" s="319" t="str">
        <f t="shared" si="41"/>
        <v/>
      </c>
      <c r="AH227" s="691">
        <v>2004</v>
      </c>
      <c r="AI227" s="690" t="str">
        <f>IF(ISNUMBER(C227),'Cover Page'!$D$35/1000000*'4 classification'!C227/'FX rate'!$C9,"")</f>
        <v/>
      </c>
      <c r="AJ227" s="893" t="str">
        <f>IF(ISNUMBER(D227),'Cover Page'!$D$35/1000000*'4 classification'!D227/'FX rate'!$C9,"")</f>
        <v/>
      </c>
      <c r="AK227" s="893" t="str">
        <f>IF(ISNUMBER(E227),'Cover Page'!$D$35/1000000*'4 classification'!E227/'FX rate'!$C9,"")</f>
        <v/>
      </c>
      <c r="AL227" s="893" t="str">
        <f>IF(ISNUMBER(F227),'Cover Page'!$D$35/1000000*'4 classification'!F227/'FX rate'!$C9,"")</f>
        <v/>
      </c>
      <c r="AM227" s="893" t="str">
        <f>IF(ISNUMBER(G227),'Cover Page'!$D$35/1000000*'4 classification'!G227/'FX rate'!$C9,"")</f>
        <v/>
      </c>
      <c r="AN227" s="893" t="str">
        <f>IF(ISNUMBER(H227),'Cover Page'!$D$35/1000000*'4 classification'!H227/'FX rate'!$C9,"")</f>
        <v/>
      </c>
      <c r="AO227" s="893" t="str">
        <f>IF(ISNUMBER(I227),'Cover Page'!$D$35/1000000*'4 classification'!I227/'FX rate'!$C9,"")</f>
        <v/>
      </c>
      <c r="AP227" s="893" t="str">
        <f>IF(ISNUMBER(J227),'Cover Page'!$D$35/1000000*'4 classification'!J227/'FX rate'!$C9,"")</f>
        <v/>
      </c>
      <c r="AQ227" s="893" t="str">
        <f>IF(ISNUMBER(K227),'Cover Page'!$D$35/1000000*'4 classification'!K227/'FX rate'!$C9,"")</f>
        <v/>
      </c>
      <c r="AR227" s="893" t="str">
        <f>IF(ISNUMBER(L227),'Cover Page'!$D$35/1000000*'4 classification'!L227/'FX rate'!$C9,"")</f>
        <v/>
      </c>
      <c r="AS227" s="893" t="str">
        <f>IF(ISNUMBER(M227),'Cover Page'!$D$35/1000000*'4 classification'!M227/'FX rate'!$C9,"")</f>
        <v/>
      </c>
      <c r="AT227" s="893" t="str">
        <f>IF(ISNUMBER(N227),'Cover Page'!$D$35/1000000*'4 classification'!N227/'FX rate'!$C9,"")</f>
        <v/>
      </c>
      <c r="AU227" s="893" t="str">
        <f>IF(ISNUMBER(O227),'Cover Page'!$D$35/1000000*'4 classification'!O227/'FX rate'!$C9,"")</f>
        <v/>
      </c>
      <c r="AV227" s="893" t="str">
        <f>IF(ISNUMBER(P227),'Cover Page'!$D$35/1000000*'4 classification'!P227/'FX rate'!$C9,"")</f>
        <v/>
      </c>
      <c r="AW227" s="931" t="str">
        <f>IF(ISNUMBER(Q227),'Cover Page'!$D$35/1000000*'4 classification'!Q227/'FX rate'!$C9,"")</f>
        <v/>
      </c>
      <c r="AX227" s="690" t="str">
        <f>IF(ISNUMBER(R227),'Cover Page'!$D$35/1000000*'4 classification'!R227/'FX rate'!$C9,"")</f>
        <v/>
      </c>
      <c r="AY227" s="517"/>
      <c r="AZ227" s="517"/>
      <c r="BA227" s="517"/>
      <c r="BB227" s="517"/>
      <c r="BC227" s="517"/>
      <c r="BD227" s="517"/>
      <c r="BE227" s="517"/>
      <c r="BF227" s="517"/>
      <c r="BG227" s="517"/>
      <c r="BH227" s="517"/>
      <c r="BI227" s="517"/>
      <c r="BN227" s="723">
        <v>2004</v>
      </c>
      <c r="BO227" s="722" t="str">
        <f>IF(ISNUMBER(C227),'Cover Page'!$D$35/1000000*C227/'FX rate'!$C$25,"")</f>
        <v/>
      </c>
      <c r="BP227" s="892" t="str">
        <f>IF(ISNUMBER(D227),'Cover Page'!$D$35/1000000*D227/'FX rate'!$C$25,"")</f>
        <v/>
      </c>
      <c r="BQ227" s="892" t="str">
        <f>IF(ISNUMBER(E227),'Cover Page'!$D$35/1000000*E227/'FX rate'!$C$25,"")</f>
        <v/>
      </c>
      <c r="BR227" s="892" t="str">
        <f>IF(ISNUMBER(F227),'Cover Page'!$D$35/1000000*F227/'FX rate'!$C$25,"")</f>
        <v/>
      </c>
      <c r="BS227" s="892" t="str">
        <f>IF(ISNUMBER(G227),'Cover Page'!$D$35/1000000*G227/'FX rate'!$C$25,"")</f>
        <v/>
      </c>
      <c r="BT227" s="892" t="str">
        <f>IF(ISNUMBER(H227),'Cover Page'!$D$35/1000000*H227/'FX rate'!$C$25,"")</f>
        <v/>
      </c>
      <c r="BU227" s="892" t="str">
        <f>IF(ISNUMBER(I227),'Cover Page'!$D$35/1000000*I227/'FX rate'!$C$25,"")</f>
        <v/>
      </c>
      <c r="BV227" s="892" t="str">
        <f>IF(ISNUMBER(J227),'Cover Page'!$D$35/1000000*J227/'FX rate'!$C$25,"")</f>
        <v/>
      </c>
      <c r="BW227" s="892" t="str">
        <f>IF(ISNUMBER(K227),'Cover Page'!$D$35/1000000*K227/'FX rate'!$C$25,"")</f>
        <v/>
      </c>
      <c r="BX227" s="892" t="str">
        <f>IF(ISNUMBER(L227),'Cover Page'!$D$35/1000000*L227/'FX rate'!$C$25,"")</f>
        <v/>
      </c>
      <c r="BY227" s="892" t="str">
        <f>IF(ISNUMBER(M227),'Cover Page'!$D$35/1000000*M227/'FX rate'!$C$25,"")</f>
        <v/>
      </c>
      <c r="BZ227" s="892" t="str">
        <f>IF(ISNUMBER(N227),'Cover Page'!$D$35/1000000*N227/'FX rate'!$C$25,"")</f>
        <v/>
      </c>
      <c r="CA227" s="892" t="str">
        <f>IF(ISNUMBER(O227),'Cover Page'!$D$35/1000000*O227/'FX rate'!$C$25,"")</f>
        <v/>
      </c>
      <c r="CB227" s="892" t="str">
        <f>IF(ISNUMBER(P227),'Cover Page'!$D$35/1000000*P227/'FX rate'!$C$25,"")</f>
        <v/>
      </c>
      <c r="CC227" s="930" t="str">
        <f>IF(ISNUMBER(Q227),'Cover Page'!$D$35/1000000*Q227/'FX rate'!$C$25,"")</f>
        <v/>
      </c>
      <c r="CD227" s="722" t="str">
        <f>IF(ISNUMBER(R227),'Cover Page'!$D$35/1000000*R227/'FX rate'!$C$25,"")</f>
        <v/>
      </c>
      <c r="CE227" s="589"/>
      <c r="CF227" s="589"/>
      <c r="CG227" s="589"/>
      <c r="CH227" s="589"/>
      <c r="CI227" s="589"/>
      <c r="CJ227" s="590"/>
      <c r="CK227" s="590"/>
      <c r="CL227" s="590"/>
      <c r="CM227" s="590"/>
      <c r="CN227" s="590"/>
      <c r="CO227" s="590"/>
      <c r="CP227" s="590"/>
      <c r="CQ227" s="590"/>
      <c r="CR227" s="590"/>
      <c r="CS227" s="590"/>
    </row>
    <row r="228" spans="1:97" s="2" customFormat="1" ht="14.25" x14ac:dyDescent="0.2">
      <c r="A228" s="6"/>
      <c r="B228" s="80">
        <v>2005</v>
      </c>
      <c r="C228" s="196"/>
      <c r="D228" s="197"/>
      <c r="E228" s="197"/>
      <c r="F228" s="197"/>
      <c r="G228" s="197"/>
      <c r="H228" s="197"/>
      <c r="I228" s="197"/>
      <c r="J228" s="197"/>
      <c r="K228" s="197"/>
      <c r="L228" s="198"/>
      <c r="M228" s="197"/>
      <c r="N228" s="197"/>
      <c r="O228" s="197"/>
      <c r="P228" s="197"/>
      <c r="Q228" s="197"/>
      <c r="R228" s="319" t="str">
        <f t="shared" si="41"/>
        <v/>
      </c>
      <c r="AH228" s="691">
        <v>2005</v>
      </c>
      <c r="AI228" s="690" t="str">
        <f>IF(ISNUMBER(C228),'Cover Page'!$D$35/1000000*'4 classification'!C228/'FX rate'!$C10,"")</f>
        <v/>
      </c>
      <c r="AJ228" s="893" t="str">
        <f>IF(ISNUMBER(D228),'Cover Page'!$D$35/1000000*'4 classification'!D228/'FX rate'!$C10,"")</f>
        <v/>
      </c>
      <c r="AK228" s="893" t="str">
        <f>IF(ISNUMBER(E228),'Cover Page'!$D$35/1000000*'4 classification'!E228/'FX rate'!$C10,"")</f>
        <v/>
      </c>
      <c r="AL228" s="893" t="str">
        <f>IF(ISNUMBER(F228),'Cover Page'!$D$35/1000000*'4 classification'!F228/'FX rate'!$C10,"")</f>
        <v/>
      </c>
      <c r="AM228" s="893" t="str">
        <f>IF(ISNUMBER(G228),'Cover Page'!$D$35/1000000*'4 classification'!G228/'FX rate'!$C10,"")</f>
        <v/>
      </c>
      <c r="AN228" s="893" t="str">
        <f>IF(ISNUMBER(H228),'Cover Page'!$D$35/1000000*'4 classification'!H228/'FX rate'!$C10,"")</f>
        <v/>
      </c>
      <c r="AO228" s="893" t="str">
        <f>IF(ISNUMBER(I228),'Cover Page'!$D$35/1000000*'4 classification'!I228/'FX rate'!$C10,"")</f>
        <v/>
      </c>
      <c r="AP228" s="893" t="str">
        <f>IF(ISNUMBER(J228),'Cover Page'!$D$35/1000000*'4 classification'!J228/'FX rate'!$C10,"")</f>
        <v/>
      </c>
      <c r="AQ228" s="893" t="str">
        <f>IF(ISNUMBER(K228),'Cover Page'!$D$35/1000000*'4 classification'!K228/'FX rate'!$C10,"")</f>
        <v/>
      </c>
      <c r="AR228" s="893" t="str">
        <f>IF(ISNUMBER(L228),'Cover Page'!$D$35/1000000*'4 classification'!L228/'FX rate'!$C10,"")</f>
        <v/>
      </c>
      <c r="AS228" s="893" t="str">
        <f>IF(ISNUMBER(M228),'Cover Page'!$D$35/1000000*'4 classification'!M228/'FX rate'!$C10,"")</f>
        <v/>
      </c>
      <c r="AT228" s="893" t="str">
        <f>IF(ISNUMBER(N228),'Cover Page'!$D$35/1000000*'4 classification'!N228/'FX rate'!$C10,"")</f>
        <v/>
      </c>
      <c r="AU228" s="893" t="str">
        <f>IF(ISNUMBER(O228),'Cover Page'!$D$35/1000000*'4 classification'!O228/'FX rate'!$C10,"")</f>
        <v/>
      </c>
      <c r="AV228" s="893" t="str">
        <f>IF(ISNUMBER(P228),'Cover Page'!$D$35/1000000*'4 classification'!P228/'FX rate'!$C10,"")</f>
        <v/>
      </c>
      <c r="AW228" s="931" t="str">
        <f>IF(ISNUMBER(Q228),'Cover Page'!$D$35/1000000*'4 classification'!Q228/'FX rate'!$C10,"")</f>
        <v/>
      </c>
      <c r="AX228" s="690" t="str">
        <f>IF(ISNUMBER(R228),'Cover Page'!$D$35/1000000*'4 classification'!R228/'FX rate'!$C10,"")</f>
        <v/>
      </c>
      <c r="AY228" s="517"/>
      <c r="AZ228" s="517"/>
      <c r="BA228" s="517"/>
      <c r="BB228" s="517"/>
      <c r="BC228" s="517"/>
      <c r="BD228" s="517"/>
      <c r="BE228" s="517"/>
      <c r="BF228" s="517"/>
      <c r="BG228" s="517"/>
      <c r="BH228" s="517"/>
      <c r="BI228" s="517"/>
      <c r="BN228" s="723">
        <v>2005</v>
      </c>
      <c r="BO228" s="722" t="str">
        <f>IF(ISNUMBER(C228),'Cover Page'!$D$35/1000000*C228/'FX rate'!$C$25,"")</f>
        <v/>
      </c>
      <c r="BP228" s="892" t="str">
        <f>IF(ISNUMBER(D228),'Cover Page'!$D$35/1000000*D228/'FX rate'!$C$25,"")</f>
        <v/>
      </c>
      <c r="BQ228" s="892" t="str">
        <f>IF(ISNUMBER(E228),'Cover Page'!$D$35/1000000*E228/'FX rate'!$C$25,"")</f>
        <v/>
      </c>
      <c r="BR228" s="892" t="str">
        <f>IF(ISNUMBER(F228),'Cover Page'!$D$35/1000000*F228/'FX rate'!$C$25,"")</f>
        <v/>
      </c>
      <c r="BS228" s="892" t="str">
        <f>IF(ISNUMBER(G228),'Cover Page'!$D$35/1000000*G228/'FX rate'!$C$25,"")</f>
        <v/>
      </c>
      <c r="BT228" s="892" t="str">
        <f>IF(ISNUMBER(H228),'Cover Page'!$D$35/1000000*H228/'FX rate'!$C$25,"")</f>
        <v/>
      </c>
      <c r="BU228" s="892" t="str">
        <f>IF(ISNUMBER(I228),'Cover Page'!$D$35/1000000*I228/'FX rate'!$C$25,"")</f>
        <v/>
      </c>
      <c r="BV228" s="892" t="str">
        <f>IF(ISNUMBER(J228),'Cover Page'!$D$35/1000000*J228/'FX rate'!$C$25,"")</f>
        <v/>
      </c>
      <c r="BW228" s="892" t="str">
        <f>IF(ISNUMBER(K228),'Cover Page'!$D$35/1000000*K228/'FX rate'!$C$25,"")</f>
        <v/>
      </c>
      <c r="BX228" s="892" t="str">
        <f>IF(ISNUMBER(L228),'Cover Page'!$D$35/1000000*L228/'FX rate'!$C$25,"")</f>
        <v/>
      </c>
      <c r="BY228" s="892" t="str">
        <f>IF(ISNUMBER(M228),'Cover Page'!$D$35/1000000*M228/'FX rate'!$C$25,"")</f>
        <v/>
      </c>
      <c r="BZ228" s="892" t="str">
        <f>IF(ISNUMBER(N228),'Cover Page'!$D$35/1000000*N228/'FX rate'!$C$25,"")</f>
        <v/>
      </c>
      <c r="CA228" s="892" t="str">
        <f>IF(ISNUMBER(O228),'Cover Page'!$D$35/1000000*O228/'FX rate'!$C$25,"")</f>
        <v/>
      </c>
      <c r="CB228" s="892" t="str">
        <f>IF(ISNUMBER(P228),'Cover Page'!$D$35/1000000*P228/'FX rate'!$C$25,"")</f>
        <v/>
      </c>
      <c r="CC228" s="930" t="str">
        <f>IF(ISNUMBER(Q228),'Cover Page'!$D$35/1000000*Q228/'FX rate'!$C$25,"")</f>
        <v/>
      </c>
      <c r="CD228" s="722" t="str">
        <f>IF(ISNUMBER(R228),'Cover Page'!$D$35/1000000*R228/'FX rate'!$C$25,"")</f>
        <v/>
      </c>
      <c r="CE228" s="589"/>
      <c r="CF228" s="589"/>
      <c r="CG228" s="589"/>
      <c r="CH228" s="589"/>
      <c r="CI228" s="589"/>
      <c r="CJ228" s="590"/>
      <c r="CK228" s="590"/>
      <c r="CL228" s="590"/>
      <c r="CM228" s="590"/>
      <c r="CN228" s="590"/>
      <c r="CO228" s="590"/>
      <c r="CP228" s="590"/>
      <c r="CQ228" s="590"/>
      <c r="CR228" s="590"/>
      <c r="CS228" s="590"/>
    </row>
    <row r="229" spans="1:97" s="2" customFormat="1" ht="14.25" x14ac:dyDescent="0.2">
      <c r="A229" s="6"/>
      <c r="B229" s="80">
        <v>2006</v>
      </c>
      <c r="C229" s="196"/>
      <c r="D229" s="197"/>
      <c r="E229" s="197"/>
      <c r="F229" s="197"/>
      <c r="G229" s="197"/>
      <c r="H229" s="197"/>
      <c r="I229" s="197"/>
      <c r="J229" s="197"/>
      <c r="K229" s="197"/>
      <c r="L229" s="198"/>
      <c r="M229" s="197"/>
      <c r="N229" s="197"/>
      <c r="O229" s="197"/>
      <c r="P229" s="197"/>
      <c r="Q229" s="197"/>
      <c r="R229" s="319" t="str">
        <f t="shared" si="41"/>
        <v/>
      </c>
      <c r="AH229" s="691">
        <v>2006</v>
      </c>
      <c r="AI229" s="690" t="str">
        <f>IF(ISNUMBER(C229),'Cover Page'!$D$35/1000000*'4 classification'!C229/'FX rate'!$C11,"")</f>
        <v/>
      </c>
      <c r="AJ229" s="893" t="str">
        <f>IF(ISNUMBER(D229),'Cover Page'!$D$35/1000000*'4 classification'!D229/'FX rate'!$C11,"")</f>
        <v/>
      </c>
      <c r="AK229" s="893" t="str">
        <f>IF(ISNUMBER(E229),'Cover Page'!$D$35/1000000*'4 classification'!E229/'FX rate'!$C11,"")</f>
        <v/>
      </c>
      <c r="AL229" s="893" t="str">
        <f>IF(ISNUMBER(F229),'Cover Page'!$D$35/1000000*'4 classification'!F229/'FX rate'!$C11,"")</f>
        <v/>
      </c>
      <c r="AM229" s="893" t="str">
        <f>IF(ISNUMBER(G229),'Cover Page'!$D$35/1000000*'4 classification'!G229/'FX rate'!$C11,"")</f>
        <v/>
      </c>
      <c r="AN229" s="893" t="str">
        <f>IF(ISNUMBER(H229),'Cover Page'!$D$35/1000000*'4 classification'!H229/'FX rate'!$C11,"")</f>
        <v/>
      </c>
      <c r="AO229" s="893" t="str">
        <f>IF(ISNUMBER(I229),'Cover Page'!$D$35/1000000*'4 classification'!I229/'FX rate'!$C11,"")</f>
        <v/>
      </c>
      <c r="AP229" s="893" t="str">
        <f>IF(ISNUMBER(J229),'Cover Page'!$D$35/1000000*'4 classification'!J229/'FX rate'!$C11,"")</f>
        <v/>
      </c>
      <c r="AQ229" s="893" t="str">
        <f>IF(ISNUMBER(K229),'Cover Page'!$D$35/1000000*'4 classification'!K229/'FX rate'!$C11,"")</f>
        <v/>
      </c>
      <c r="AR229" s="893" t="str">
        <f>IF(ISNUMBER(L229),'Cover Page'!$D$35/1000000*'4 classification'!L229/'FX rate'!$C11,"")</f>
        <v/>
      </c>
      <c r="AS229" s="893" t="str">
        <f>IF(ISNUMBER(M229),'Cover Page'!$D$35/1000000*'4 classification'!M229/'FX rate'!$C11,"")</f>
        <v/>
      </c>
      <c r="AT229" s="893" t="str">
        <f>IF(ISNUMBER(N229),'Cover Page'!$D$35/1000000*'4 classification'!N229/'FX rate'!$C11,"")</f>
        <v/>
      </c>
      <c r="AU229" s="893" t="str">
        <f>IF(ISNUMBER(O229),'Cover Page'!$D$35/1000000*'4 classification'!O229/'FX rate'!$C11,"")</f>
        <v/>
      </c>
      <c r="AV229" s="893" t="str">
        <f>IF(ISNUMBER(P229),'Cover Page'!$D$35/1000000*'4 classification'!P229/'FX rate'!$C11,"")</f>
        <v/>
      </c>
      <c r="AW229" s="931" t="str">
        <f>IF(ISNUMBER(Q229),'Cover Page'!$D$35/1000000*'4 classification'!Q229/'FX rate'!$C11,"")</f>
        <v/>
      </c>
      <c r="AX229" s="690" t="str">
        <f>IF(ISNUMBER(R229),'Cover Page'!$D$35/1000000*'4 classification'!R229/'FX rate'!$C11,"")</f>
        <v/>
      </c>
      <c r="AY229" s="517"/>
      <c r="AZ229" s="517"/>
      <c r="BA229" s="517"/>
      <c r="BB229" s="517"/>
      <c r="BC229" s="517"/>
      <c r="BD229" s="517"/>
      <c r="BE229" s="517"/>
      <c r="BF229" s="517"/>
      <c r="BG229" s="517"/>
      <c r="BH229" s="517"/>
      <c r="BI229" s="517"/>
      <c r="BN229" s="723">
        <v>2006</v>
      </c>
      <c r="BO229" s="722" t="str">
        <f>IF(ISNUMBER(C229),'Cover Page'!$D$35/1000000*C229/'FX rate'!$C$25,"")</f>
        <v/>
      </c>
      <c r="BP229" s="892" t="str">
        <f>IF(ISNUMBER(D229),'Cover Page'!$D$35/1000000*D229/'FX rate'!$C$25,"")</f>
        <v/>
      </c>
      <c r="BQ229" s="892" t="str">
        <f>IF(ISNUMBER(E229),'Cover Page'!$D$35/1000000*E229/'FX rate'!$C$25,"")</f>
        <v/>
      </c>
      <c r="BR229" s="892" t="str">
        <f>IF(ISNUMBER(F229),'Cover Page'!$D$35/1000000*F229/'FX rate'!$C$25,"")</f>
        <v/>
      </c>
      <c r="BS229" s="892" t="str">
        <f>IF(ISNUMBER(G229),'Cover Page'!$D$35/1000000*G229/'FX rate'!$C$25,"")</f>
        <v/>
      </c>
      <c r="BT229" s="892" t="str">
        <f>IF(ISNUMBER(H229),'Cover Page'!$D$35/1000000*H229/'FX rate'!$C$25,"")</f>
        <v/>
      </c>
      <c r="BU229" s="892" t="str">
        <f>IF(ISNUMBER(I229),'Cover Page'!$D$35/1000000*I229/'FX rate'!$C$25,"")</f>
        <v/>
      </c>
      <c r="BV229" s="892" t="str">
        <f>IF(ISNUMBER(J229),'Cover Page'!$D$35/1000000*J229/'FX rate'!$C$25,"")</f>
        <v/>
      </c>
      <c r="BW229" s="892" t="str">
        <f>IF(ISNUMBER(K229),'Cover Page'!$D$35/1000000*K229/'FX rate'!$C$25,"")</f>
        <v/>
      </c>
      <c r="BX229" s="892" t="str">
        <f>IF(ISNUMBER(L229),'Cover Page'!$D$35/1000000*L229/'FX rate'!$C$25,"")</f>
        <v/>
      </c>
      <c r="BY229" s="892" t="str">
        <f>IF(ISNUMBER(M229),'Cover Page'!$D$35/1000000*M229/'FX rate'!$C$25,"")</f>
        <v/>
      </c>
      <c r="BZ229" s="892" t="str">
        <f>IF(ISNUMBER(N229),'Cover Page'!$D$35/1000000*N229/'FX rate'!$C$25,"")</f>
        <v/>
      </c>
      <c r="CA229" s="892" t="str">
        <f>IF(ISNUMBER(O229),'Cover Page'!$D$35/1000000*O229/'FX rate'!$C$25,"")</f>
        <v/>
      </c>
      <c r="CB229" s="892" t="str">
        <f>IF(ISNUMBER(P229),'Cover Page'!$D$35/1000000*P229/'FX rate'!$C$25,"")</f>
        <v/>
      </c>
      <c r="CC229" s="930" t="str">
        <f>IF(ISNUMBER(Q229),'Cover Page'!$D$35/1000000*Q229/'FX rate'!$C$25,"")</f>
        <v/>
      </c>
      <c r="CD229" s="722" t="str">
        <f>IF(ISNUMBER(R229),'Cover Page'!$D$35/1000000*R229/'FX rate'!$C$25,"")</f>
        <v/>
      </c>
      <c r="CE229" s="589"/>
      <c r="CF229" s="589"/>
      <c r="CG229" s="589"/>
      <c r="CH229" s="589"/>
      <c r="CI229" s="589"/>
      <c r="CJ229" s="590"/>
      <c r="CK229" s="590"/>
      <c r="CL229" s="590"/>
      <c r="CM229" s="590"/>
      <c r="CN229" s="590"/>
      <c r="CO229" s="590"/>
      <c r="CP229" s="590"/>
      <c r="CQ229" s="590"/>
      <c r="CR229" s="590"/>
      <c r="CS229" s="590"/>
    </row>
    <row r="230" spans="1:97" s="2" customFormat="1" ht="14.25" x14ac:dyDescent="0.2">
      <c r="A230" s="6"/>
      <c r="B230" s="80">
        <v>2007</v>
      </c>
      <c r="C230" s="196"/>
      <c r="D230" s="197"/>
      <c r="E230" s="197"/>
      <c r="F230" s="197"/>
      <c r="G230" s="197"/>
      <c r="H230" s="197"/>
      <c r="I230" s="197"/>
      <c r="J230" s="197"/>
      <c r="K230" s="197"/>
      <c r="L230" s="198"/>
      <c r="M230" s="197"/>
      <c r="N230" s="197"/>
      <c r="O230" s="197"/>
      <c r="P230" s="197"/>
      <c r="Q230" s="197"/>
      <c r="R230" s="319" t="str">
        <f t="shared" si="41"/>
        <v/>
      </c>
      <c r="AH230" s="691">
        <v>2007</v>
      </c>
      <c r="AI230" s="690" t="str">
        <f>IF(ISNUMBER(C230),'Cover Page'!$D$35/1000000*'4 classification'!C230/'FX rate'!$C12,"")</f>
        <v/>
      </c>
      <c r="AJ230" s="893" t="str">
        <f>IF(ISNUMBER(D230),'Cover Page'!$D$35/1000000*'4 classification'!D230/'FX rate'!$C12,"")</f>
        <v/>
      </c>
      <c r="AK230" s="893" t="str">
        <f>IF(ISNUMBER(E230),'Cover Page'!$D$35/1000000*'4 classification'!E230/'FX rate'!$C12,"")</f>
        <v/>
      </c>
      <c r="AL230" s="893" t="str">
        <f>IF(ISNUMBER(F230),'Cover Page'!$D$35/1000000*'4 classification'!F230/'FX rate'!$C12,"")</f>
        <v/>
      </c>
      <c r="AM230" s="893" t="str">
        <f>IF(ISNUMBER(G230),'Cover Page'!$D$35/1000000*'4 classification'!G230/'FX rate'!$C12,"")</f>
        <v/>
      </c>
      <c r="AN230" s="893" t="str">
        <f>IF(ISNUMBER(H230),'Cover Page'!$D$35/1000000*'4 classification'!H230/'FX rate'!$C12,"")</f>
        <v/>
      </c>
      <c r="AO230" s="893" t="str">
        <f>IF(ISNUMBER(I230),'Cover Page'!$D$35/1000000*'4 classification'!I230/'FX rate'!$C12,"")</f>
        <v/>
      </c>
      <c r="AP230" s="893" t="str">
        <f>IF(ISNUMBER(J230),'Cover Page'!$D$35/1000000*'4 classification'!J230/'FX rate'!$C12,"")</f>
        <v/>
      </c>
      <c r="AQ230" s="893" t="str">
        <f>IF(ISNUMBER(K230),'Cover Page'!$D$35/1000000*'4 classification'!K230/'FX rate'!$C12,"")</f>
        <v/>
      </c>
      <c r="AR230" s="893" t="str">
        <f>IF(ISNUMBER(L230),'Cover Page'!$D$35/1000000*'4 classification'!L230/'FX rate'!$C12,"")</f>
        <v/>
      </c>
      <c r="AS230" s="893" t="str">
        <f>IF(ISNUMBER(M230),'Cover Page'!$D$35/1000000*'4 classification'!M230/'FX rate'!$C12,"")</f>
        <v/>
      </c>
      <c r="AT230" s="893" t="str">
        <f>IF(ISNUMBER(N230),'Cover Page'!$D$35/1000000*'4 classification'!N230/'FX rate'!$C12,"")</f>
        <v/>
      </c>
      <c r="AU230" s="893" t="str">
        <f>IF(ISNUMBER(O230),'Cover Page'!$D$35/1000000*'4 classification'!O230/'FX rate'!$C12,"")</f>
        <v/>
      </c>
      <c r="AV230" s="893" t="str">
        <f>IF(ISNUMBER(P230),'Cover Page'!$D$35/1000000*'4 classification'!P230/'FX rate'!$C12,"")</f>
        <v/>
      </c>
      <c r="AW230" s="931" t="str">
        <f>IF(ISNUMBER(Q230),'Cover Page'!$D$35/1000000*'4 classification'!Q230/'FX rate'!$C12,"")</f>
        <v/>
      </c>
      <c r="AX230" s="690" t="str">
        <f>IF(ISNUMBER(R230),'Cover Page'!$D$35/1000000*'4 classification'!R230/'FX rate'!$C12,"")</f>
        <v/>
      </c>
      <c r="AY230" s="517"/>
      <c r="AZ230" s="517"/>
      <c r="BA230" s="517"/>
      <c r="BB230" s="517"/>
      <c r="BC230" s="517"/>
      <c r="BD230" s="517"/>
      <c r="BE230" s="517"/>
      <c r="BF230" s="517"/>
      <c r="BG230" s="517"/>
      <c r="BH230" s="517"/>
      <c r="BI230" s="517"/>
      <c r="BN230" s="723">
        <v>2007</v>
      </c>
      <c r="BO230" s="722" t="str">
        <f>IF(ISNUMBER(C230),'Cover Page'!$D$35/1000000*C230/'FX rate'!$C$25,"")</f>
        <v/>
      </c>
      <c r="BP230" s="892" t="str">
        <f>IF(ISNUMBER(D230),'Cover Page'!$D$35/1000000*D230/'FX rate'!$C$25,"")</f>
        <v/>
      </c>
      <c r="BQ230" s="892" t="str">
        <f>IF(ISNUMBER(E230),'Cover Page'!$D$35/1000000*E230/'FX rate'!$C$25,"")</f>
        <v/>
      </c>
      <c r="BR230" s="892" t="str">
        <f>IF(ISNUMBER(F230),'Cover Page'!$D$35/1000000*F230/'FX rate'!$C$25,"")</f>
        <v/>
      </c>
      <c r="BS230" s="892" t="str">
        <f>IF(ISNUMBER(G230),'Cover Page'!$D$35/1000000*G230/'FX rate'!$C$25,"")</f>
        <v/>
      </c>
      <c r="BT230" s="892" t="str">
        <f>IF(ISNUMBER(H230),'Cover Page'!$D$35/1000000*H230/'FX rate'!$C$25,"")</f>
        <v/>
      </c>
      <c r="BU230" s="892" t="str">
        <f>IF(ISNUMBER(I230),'Cover Page'!$D$35/1000000*I230/'FX rate'!$C$25,"")</f>
        <v/>
      </c>
      <c r="BV230" s="892" t="str">
        <f>IF(ISNUMBER(J230),'Cover Page'!$D$35/1000000*J230/'FX rate'!$C$25,"")</f>
        <v/>
      </c>
      <c r="BW230" s="892" t="str">
        <f>IF(ISNUMBER(K230),'Cover Page'!$D$35/1000000*K230/'FX rate'!$C$25,"")</f>
        <v/>
      </c>
      <c r="BX230" s="892" t="str">
        <f>IF(ISNUMBER(L230),'Cover Page'!$D$35/1000000*L230/'FX rate'!$C$25,"")</f>
        <v/>
      </c>
      <c r="BY230" s="892" t="str">
        <f>IF(ISNUMBER(M230),'Cover Page'!$D$35/1000000*M230/'FX rate'!$C$25,"")</f>
        <v/>
      </c>
      <c r="BZ230" s="892" t="str">
        <f>IF(ISNUMBER(N230),'Cover Page'!$D$35/1000000*N230/'FX rate'!$C$25,"")</f>
        <v/>
      </c>
      <c r="CA230" s="892" t="str">
        <f>IF(ISNUMBER(O230),'Cover Page'!$D$35/1000000*O230/'FX rate'!$C$25,"")</f>
        <v/>
      </c>
      <c r="CB230" s="892" t="str">
        <f>IF(ISNUMBER(P230),'Cover Page'!$D$35/1000000*P230/'FX rate'!$C$25,"")</f>
        <v/>
      </c>
      <c r="CC230" s="930" t="str">
        <f>IF(ISNUMBER(Q230),'Cover Page'!$D$35/1000000*Q230/'FX rate'!$C$25,"")</f>
        <v/>
      </c>
      <c r="CD230" s="722" t="str">
        <f>IF(ISNUMBER(R230),'Cover Page'!$D$35/1000000*R230/'FX rate'!$C$25,"")</f>
        <v/>
      </c>
      <c r="CE230" s="589"/>
      <c r="CF230" s="589"/>
      <c r="CG230" s="589"/>
      <c r="CH230" s="589"/>
      <c r="CI230" s="589"/>
      <c r="CJ230" s="590"/>
      <c r="CK230" s="590"/>
      <c r="CL230" s="590"/>
      <c r="CM230" s="590"/>
      <c r="CN230" s="590"/>
      <c r="CO230" s="590"/>
      <c r="CP230" s="590"/>
      <c r="CQ230" s="590"/>
      <c r="CR230" s="590"/>
      <c r="CS230" s="590"/>
    </row>
    <row r="231" spans="1:97" s="2" customFormat="1" ht="14.25" x14ac:dyDescent="0.2">
      <c r="A231" s="6"/>
      <c r="B231" s="80">
        <v>2008</v>
      </c>
      <c r="C231" s="197"/>
      <c r="D231" s="197"/>
      <c r="E231" s="197"/>
      <c r="F231" s="197"/>
      <c r="G231" s="197"/>
      <c r="H231" s="197"/>
      <c r="I231" s="197"/>
      <c r="J231" s="197"/>
      <c r="K231" s="197"/>
      <c r="L231" s="198"/>
      <c r="M231" s="197"/>
      <c r="N231" s="197"/>
      <c r="O231" s="197"/>
      <c r="P231" s="197"/>
      <c r="Q231" s="197"/>
      <c r="R231" s="319" t="str">
        <f t="shared" si="41"/>
        <v/>
      </c>
      <c r="AH231" s="691">
        <v>2008</v>
      </c>
      <c r="AI231" s="690" t="str">
        <f>IF(ISNUMBER(C231),'Cover Page'!$D$35/1000000*'4 classification'!C231/'FX rate'!$C13,"")</f>
        <v/>
      </c>
      <c r="AJ231" s="893" t="str">
        <f>IF(ISNUMBER(D231),'Cover Page'!$D$35/1000000*'4 classification'!D231/'FX rate'!$C13,"")</f>
        <v/>
      </c>
      <c r="AK231" s="893" t="str">
        <f>IF(ISNUMBER(E231),'Cover Page'!$D$35/1000000*'4 classification'!E231/'FX rate'!$C13,"")</f>
        <v/>
      </c>
      <c r="AL231" s="893" t="str">
        <f>IF(ISNUMBER(F231),'Cover Page'!$D$35/1000000*'4 classification'!F231/'FX rate'!$C13,"")</f>
        <v/>
      </c>
      <c r="AM231" s="893" t="str">
        <f>IF(ISNUMBER(G231),'Cover Page'!$D$35/1000000*'4 classification'!G231/'FX rate'!$C13,"")</f>
        <v/>
      </c>
      <c r="AN231" s="893" t="str">
        <f>IF(ISNUMBER(H231),'Cover Page'!$D$35/1000000*'4 classification'!H231/'FX rate'!$C13,"")</f>
        <v/>
      </c>
      <c r="AO231" s="893" t="str">
        <f>IF(ISNUMBER(I231),'Cover Page'!$D$35/1000000*'4 classification'!I231/'FX rate'!$C13,"")</f>
        <v/>
      </c>
      <c r="AP231" s="893" t="str">
        <f>IF(ISNUMBER(J231),'Cover Page'!$D$35/1000000*'4 classification'!J231/'FX rate'!$C13,"")</f>
        <v/>
      </c>
      <c r="AQ231" s="893" t="str">
        <f>IF(ISNUMBER(K231),'Cover Page'!$D$35/1000000*'4 classification'!K231/'FX rate'!$C13,"")</f>
        <v/>
      </c>
      <c r="AR231" s="893" t="str">
        <f>IF(ISNUMBER(L231),'Cover Page'!$D$35/1000000*'4 classification'!L231/'FX rate'!$C13,"")</f>
        <v/>
      </c>
      <c r="AS231" s="893" t="str">
        <f>IF(ISNUMBER(M231),'Cover Page'!$D$35/1000000*'4 classification'!M231/'FX rate'!$C13,"")</f>
        <v/>
      </c>
      <c r="AT231" s="893" t="str">
        <f>IF(ISNUMBER(N231),'Cover Page'!$D$35/1000000*'4 classification'!N231/'FX rate'!$C13,"")</f>
        <v/>
      </c>
      <c r="AU231" s="893" t="str">
        <f>IF(ISNUMBER(O231),'Cover Page'!$D$35/1000000*'4 classification'!O231/'FX rate'!$C13,"")</f>
        <v/>
      </c>
      <c r="AV231" s="893" t="str">
        <f>IF(ISNUMBER(P231),'Cover Page'!$D$35/1000000*'4 classification'!P231/'FX rate'!$C13,"")</f>
        <v/>
      </c>
      <c r="AW231" s="931" t="str">
        <f>IF(ISNUMBER(Q231),'Cover Page'!$D$35/1000000*'4 classification'!Q231/'FX rate'!$C13,"")</f>
        <v/>
      </c>
      <c r="AX231" s="690" t="str">
        <f>IF(ISNUMBER(R231),'Cover Page'!$D$35/1000000*'4 classification'!R231/'FX rate'!$C13,"")</f>
        <v/>
      </c>
      <c r="AY231" s="517"/>
      <c r="AZ231" s="517"/>
      <c r="BA231" s="517"/>
      <c r="BB231" s="517"/>
      <c r="BC231" s="517"/>
      <c r="BD231" s="517"/>
      <c r="BE231" s="517"/>
      <c r="BF231" s="517"/>
      <c r="BG231" s="517"/>
      <c r="BH231" s="517"/>
      <c r="BI231" s="517"/>
      <c r="BN231" s="723">
        <v>2008</v>
      </c>
      <c r="BO231" s="722" t="str">
        <f>IF(ISNUMBER(C231),'Cover Page'!$D$35/1000000*C231/'FX rate'!$C$25,"")</f>
        <v/>
      </c>
      <c r="BP231" s="892" t="str">
        <f>IF(ISNUMBER(D231),'Cover Page'!$D$35/1000000*D231/'FX rate'!$C$25,"")</f>
        <v/>
      </c>
      <c r="BQ231" s="892" t="str">
        <f>IF(ISNUMBER(E231),'Cover Page'!$D$35/1000000*E231/'FX rate'!$C$25,"")</f>
        <v/>
      </c>
      <c r="BR231" s="892" t="str">
        <f>IF(ISNUMBER(F231),'Cover Page'!$D$35/1000000*F231/'FX rate'!$C$25,"")</f>
        <v/>
      </c>
      <c r="BS231" s="892" t="str">
        <f>IF(ISNUMBER(G231),'Cover Page'!$D$35/1000000*G231/'FX rate'!$C$25,"")</f>
        <v/>
      </c>
      <c r="BT231" s="892" t="str">
        <f>IF(ISNUMBER(H231),'Cover Page'!$D$35/1000000*H231/'FX rate'!$C$25,"")</f>
        <v/>
      </c>
      <c r="BU231" s="892" t="str">
        <f>IF(ISNUMBER(I231),'Cover Page'!$D$35/1000000*I231/'FX rate'!$C$25,"")</f>
        <v/>
      </c>
      <c r="BV231" s="892" t="str">
        <f>IF(ISNUMBER(J231),'Cover Page'!$D$35/1000000*J231/'FX rate'!$C$25,"")</f>
        <v/>
      </c>
      <c r="BW231" s="892" t="str">
        <f>IF(ISNUMBER(K231),'Cover Page'!$D$35/1000000*K231/'FX rate'!$C$25,"")</f>
        <v/>
      </c>
      <c r="BX231" s="892" t="str">
        <f>IF(ISNUMBER(L231),'Cover Page'!$D$35/1000000*L231/'FX rate'!$C$25,"")</f>
        <v/>
      </c>
      <c r="BY231" s="892" t="str">
        <f>IF(ISNUMBER(M231),'Cover Page'!$D$35/1000000*M231/'FX rate'!$C$25,"")</f>
        <v/>
      </c>
      <c r="BZ231" s="892" t="str">
        <f>IF(ISNUMBER(N231),'Cover Page'!$D$35/1000000*N231/'FX rate'!$C$25,"")</f>
        <v/>
      </c>
      <c r="CA231" s="892" t="str">
        <f>IF(ISNUMBER(O231),'Cover Page'!$D$35/1000000*O231/'FX rate'!$C$25,"")</f>
        <v/>
      </c>
      <c r="CB231" s="892" t="str">
        <f>IF(ISNUMBER(P231),'Cover Page'!$D$35/1000000*P231/'FX rate'!$C$25,"")</f>
        <v/>
      </c>
      <c r="CC231" s="930" t="str">
        <f>IF(ISNUMBER(Q231),'Cover Page'!$D$35/1000000*Q231/'FX rate'!$C$25,"")</f>
        <v/>
      </c>
      <c r="CD231" s="722" t="str">
        <f>IF(ISNUMBER(R231),'Cover Page'!$D$35/1000000*R231/'FX rate'!$C$25,"")</f>
        <v/>
      </c>
      <c r="CE231" s="589"/>
      <c r="CF231" s="589"/>
      <c r="CG231" s="589"/>
      <c r="CH231" s="589"/>
      <c r="CI231" s="589"/>
      <c r="CJ231" s="590"/>
      <c r="CK231" s="590"/>
      <c r="CL231" s="590"/>
      <c r="CM231" s="590"/>
      <c r="CN231" s="590"/>
      <c r="CO231" s="590"/>
      <c r="CP231" s="590"/>
      <c r="CQ231" s="590"/>
      <c r="CR231" s="590"/>
      <c r="CS231" s="590"/>
    </row>
    <row r="232" spans="1:97" s="2" customFormat="1" ht="14.25" x14ac:dyDescent="0.2">
      <c r="A232" s="6"/>
      <c r="B232" s="80">
        <v>2009</v>
      </c>
      <c r="C232" s="197"/>
      <c r="D232" s="197"/>
      <c r="E232" s="197"/>
      <c r="F232" s="197"/>
      <c r="G232" s="197"/>
      <c r="H232" s="197"/>
      <c r="I232" s="197"/>
      <c r="J232" s="197"/>
      <c r="K232" s="197"/>
      <c r="L232" s="198"/>
      <c r="M232" s="197"/>
      <c r="N232" s="197"/>
      <c r="O232" s="197"/>
      <c r="P232" s="197"/>
      <c r="Q232" s="197"/>
      <c r="R232" s="319" t="str">
        <f t="shared" si="41"/>
        <v/>
      </c>
      <c r="AH232" s="691">
        <v>2009</v>
      </c>
      <c r="AI232" s="690" t="str">
        <f>IF(ISNUMBER(C232),'Cover Page'!$D$35/1000000*'4 classification'!C232/'FX rate'!$C14,"")</f>
        <v/>
      </c>
      <c r="AJ232" s="893" t="str">
        <f>IF(ISNUMBER(D232),'Cover Page'!$D$35/1000000*'4 classification'!D232/'FX rate'!$C14,"")</f>
        <v/>
      </c>
      <c r="AK232" s="893" t="str">
        <f>IF(ISNUMBER(E232),'Cover Page'!$D$35/1000000*'4 classification'!E232/'FX rate'!$C14,"")</f>
        <v/>
      </c>
      <c r="AL232" s="893" t="str">
        <f>IF(ISNUMBER(F232),'Cover Page'!$D$35/1000000*'4 classification'!F232/'FX rate'!$C14,"")</f>
        <v/>
      </c>
      <c r="AM232" s="893" t="str">
        <f>IF(ISNUMBER(G232),'Cover Page'!$D$35/1000000*'4 classification'!G232/'FX rate'!$C14,"")</f>
        <v/>
      </c>
      <c r="AN232" s="893" t="str">
        <f>IF(ISNUMBER(H232),'Cover Page'!$D$35/1000000*'4 classification'!H232/'FX rate'!$C14,"")</f>
        <v/>
      </c>
      <c r="AO232" s="893" t="str">
        <f>IF(ISNUMBER(I232),'Cover Page'!$D$35/1000000*'4 classification'!I232/'FX rate'!$C14,"")</f>
        <v/>
      </c>
      <c r="AP232" s="893" t="str">
        <f>IF(ISNUMBER(J232),'Cover Page'!$D$35/1000000*'4 classification'!J232/'FX rate'!$C14,"")</f>
        <v/>
      </c>
      <c r="AQ232" s="893" t="str">
        <f>IF(ISNUMBER(K232),'Cover Page'!$D$35/1000000*'4 classification'!K232/'FX rate'!$C14,"")</f>
        <v/>
      </c>
      <c r="AR232" s="893" t="str">
        <f>IF(ISNUMBER(L232),'Cover Page'!$D$35/1000000*'4 classification'!L232/'FX rate'!$C14,"")</f>
        <v/>
      </c>
      <c r="AS232" s="893" t="str">
        <f>IF(ISNUMBER(M232),'Cover Page'!$D$35/1000000*'4 classification'!M232/'FX rate'!$C14,"")</f>
        <v/>
      </c>
      <c r="AT232" s="893" t="str">
        <f>IF(ISNUMBER(N232),'Cover Page'!$D$35/1000000*'4 classification'!N232/'FX rate'!$C14,"")</f>
        <v/>
      </c>
      <c r="AU232" s="893" t="str">
        <f>IF(ISNUMBER(O232),'Cover Page'!$D$35/1000000*'4 classification'!O232/'FX rate'!$C14,"")</f>
        <v/>
      </c>
      <c r="AV232" s="893" t="str">
        <f>IF(ISNUMBER(P232),'Cover Page'!$D$35/1000000*'4 classification'!P232/'FX rate'!$C14,"")</f>
        <v/>
      </c>
      <c r="AW232" s="931" t="str">
        <f>IF(ISNUMBER(Q232),'Cover Page'!$D$35/1000000*'4 classification'!Q232/'FX rate'!$C14,"")</f>
        <v/>
      </c>
      <c r="AX232" s="690" t="str">
        <f>IF(ISNUMBER(R232),'Cover Page'!$D$35/1000000*'4 classification'!R232/'FX rate'!$C14,"")</f>
        <v/>
      </c>
      <c r="AY232" s="517"/>
      <c r="AZ232" s="517"/>
      <c r="BA232" s="517"/>
      <c r="BB232" s="517"/>
      <c r="BC232" s="517"/>
      <c r="BD232" s="517"/>
      <c r="BE232" s="517"/>
      <c r="BF232" s="517"/>
      <c r="BG232" s="517"/>
      <c r="BH232" s="517"/>
      <c r="BI232" s="517"/>
      <c r="BN232" s="723">
        <v>2009</v>
      </c>
      <c r="BO232" s="722" t="str">
        <f>IF(ISNUMBER(C232),'Cover Page'!$D$35/1000000*C232/'FX rate'!$C$25,"")</f>
        <v/>
      </c>
      <c r="BP232" s="892" t="str">
        <f>IF(ISNUMBER(D232),'Cover Page'!$D$35/1000000*D232/'FX rate'!$C$25,"")</f>
        <v/>
      </c>
      <c r="BQ232" s="892" t="str">
        <f>IF(ISNUMBER(E232),'Cover Page'!$D$35/1000000*E232/'FX rate'!$C$25,"")</f>
        <v/>
      </c>
      <c r="BR232" s="892" t="str">
        <f>IF(ISNUMBER(F232),'Cover Page'!$D$35/1000000*F232/'FX rate'!$C$25,"")</f>
        <v/>
      </c>
      <c r="BS232" s="892" t="str">
        <f>IF(ISNUMBER(G232),'Cover Page'!$D$35/1000000*G232/'FX rate'!$C$25,"")</f>
        <v/>
      </c>
      <c r="BT232" s="892" t="str">
        <f>IF(ISNUMBER(H232),'Cover Page'!$D$35/1000000*H232/'FX rate'!$C$25,"")</f>
        <v/>
      </c>
      <c r="BU232" s="892" t="str">
        <f>IF(ISNUMBER(I232),'Cover Page'!$D$35/1000000*I232/'FX rate'!$C$25,"")</f>
        <v/>
      </c>
      <c r="BV232" s="892" t="str">
        <f>IF(ISNUMBER(J232),'Cover Page'!$D$35/1000000*J232/'FX rate'!$C$25,"")</f>
        <v/>
      </c>
      <c r="BW232" s="892" t="str">
        <f>IF(ISNUMBER(K232),'Cover Page'!$D$35/1000000*K232/'FX rate'!$C$25,"")</f>
        <v/>
      </c>
      <c r="BX232" s="892" t="str">
        <f>IF(ISNUMBER(L232),'Cover Page'!$D$35/1000000*L232/'FX rate'!$C$25,"")</f>
        <v/>
      </c>
      <c r="BY232" s="892" t="str">
        <f>IF(ISNUMBER(M232),'Cover Page'!$D$35/1000000*M232/'FX rate'!$C$25,"")</f>
        <v/>
      </c>
      <c r="BZ232" s="892" t="str">
        <f>IF(ISNUMBER(N232),'Cover Page'!$D$35/1000000*N232/'FX rate'!$C$25,"")</f>
        <v/>
      </c>
      <c r="CA232" s="892" t="str">
        <f>IF(ISNUMBER(O232),'Cover Page'!$D$35/1000000*O232/'FX rate'!$C$25,"")</f>
        <v/>
      </c>
      <c r="CB232" s="892" t="str">
        <f>IF(ISNUMBER(P232),'Cover Page'!$D$35/1000000*P232/'FX rate'!$C$25,"")</f>
        <v/>
      </c>
      <c r="CC232" s="930" t="str">
        <f>IF(ISNUMBER(Q232),'Cover Page'!$D$35/1000000*Q232/'FX rate'!$C$25,"")</f>
        <v/>
      </c>
      <c r="CD232" s="722" t="str">
        <f>IF(ISNUMBER(R232),'Cover Page'!$D$35/1000000*R232/'FX rate'!$C$25,"")</f>
        <v/>
      </c>
      <c r="CE232" s="589"/>
      <c r="CF232" s="589"/>
      <c r="CG232" s="589"/>
      <c r="CH232" s="589"/>
      <c r="CI232" s="589"/>
      <c r="CJ232" s="590"/>
      <c r="CK232" s="590"/>
      <c r="CL232" s="590"/>
      <c r="CM232" s="590"/>
      <c r="CN232" s="590"/>
      <c r="CO232" s="590"/>
      <c r="CP232" s="590"/>
      <c r="CQ232" s="590"/>
      <c r="CR232" s="590"/>
      <c r="CS232" s="590"/>
    </row>
    <row r="233" spans="1:97" s="2" customFormat="1" ht="14.25" x14ac:dyDescent="0.2">
      <c r="A233" s="6"/>
      <c r="B233" s="80">
        <v>2010</v>
      </c>
      <c r="C233" s="197"/>
      <c r="D233" s="197"/>
      <c r="E233" s="197"/>
      <c r="F233" s="197"/>
      <c r="G233" s="197"/>
      <c r="H233" s="197"/>
      <c r="I233" s="197"/>
      <c r="J233" s="197"/>
      <c r="K233" s="197"/>
      <c r="L233" s="198"/>
      <c r="M233" s="197"/>
      <c r="N233" s="197"/>
      <c r="O233" s="197"/>
      <c r="P233" s="197"/>
      <c r="Q233" s="197"/>
      <c r="R233" s="319" t="str">
        <f t="shared" si="41"/>
        <v/>
      </c>
      <c r="AH233" s="691">
        <v>2010</v>
      </c>
      <c r="AI233" s="690" t="str">
        <f>IF(ISNUMBER(C233),'Cover Page'!$D$35/1000000*'4 classification'!C233/'FX rate'!$C15,"")</f>
        <v/>
      </c>
      <c r="AJ233" s="893" t="str">
        <f>IF(ISNUMBER(D233),'Cover Page'!$D$35/1000000*'4 classification'!D233/'FX rate'!$C15,"")</f>
        <v/>
      </c>
      <c r="AK233" s="893" t="str">
        <f>IF(ISNUMBER(E233),'Cover Page'!$D$35/1000000*'4 classification'!E233/'FX rate'!$C15,"")</f>
        <v/>
      </c>
      <c r="AL233" s="893" t="str">
        <f>IF(ISNUMBER(F233),'Cover Page'!$D$35/1000000*'4 classification'!F233/'FX rate'!$C15,"")</f>
        <v/>
      </c>
      <c r="AM233" s="893" t="str">
        <f>IF(ISNUMBER(G233),'Cover Page'!$D$35/1000000*'4 classification'!G233/'FX rate'!$C15,"")</f>
        <v/>
      </c>
      <c r="AN233" s="893" t="str">
        <f>IF(ISNUMBER(H233),'Cover Page'!$D$35/1000000*'4 classification'!H233/'FX rate'!$C15,"")</f>
        <v/>
      </c>
      <c r="AO233" s="893" t="str">
        <f>IF(ISNUMBER(I233),'Cover Page'!$D$35/1000000*'4 classification'!I233/'FX rate'!$C15,"")</f>
        <v/>
      </c>
      <c r="AP233" s="893" t="str">
        <f>IF(ISNUMBER(J233),'Cover Page'!$D$35/1000000*'4 classification'!J233/'FX rate'!$C15,"")</f>
        <v/>
      </c>
      <c r="AQ233" s="893" t="str">
        <f>IF(ISNUMBER(K233),'Cover Page'!$D$35/1000000*'4 classification'!K233/'FX rate'!$C15,"")</f>
        <v/>
      </c>
      <c r="AR233" s="893" t="str">
        <f>IF(ISNUMBER(L233),'Cover Page'!$D$35/1000000*'4 classification'!L233/'FX rate'!$C15,"")</f>
        <v/>
      </c>
      <c r="AS233" s="893" t="str">
        <f>IF(ISNUMBER(M233),'Cover Page'!$D$35/1000000*'4 classification'!M233/'FX rate'!$C15,"")</f>
        <v/>
      </c>
      <c r="AT233" s="893" t="str">
        <f>IF(ISNUMBER(N233),'Cover Page'!$D$35/1000000*'4 classification'!N233/'FX rate'!$C15,"")</f>
        <v/>
      </c>
      <c r="AU233" s="893" t="str">
        <f>IF(ISNUMBER(O233),'Cover Page'!$D$35/1000000*'4 classification'!O233/'FX rate'!$C15,"")</f>
        <v/>
      </c>
      <c r="AV233" s="893" t="str">
        <f>IF(ISNUMBER(P233),'Cover Page'!$D$35/1000000*'4 classification'!P233/'FX rate'!$C15,"")</f>
        <v/>
      </c>
      <c r="AW233" s="931" t="str">
        <f>IF(ISNUMBER(Q233),'Cover Page'!$D$35/1000000*'4 classification'!Q233/'FX rate'!$C15,"")</f>
        <v/>
      </c>
      <c r="AX233" s="690" t="str">
        <f>IF(ISNUMBER(R233),'Cover Page'!$D$35/1000000*'4 classification'!R233/'FX rate'!$C15,"")</f>
        <v/>
      </c>
      <c r="AY233" s="517"/>
      <c r="AZ233" s="517"/>
      <c r="BA233" s="517"/>
      <c r="BB233" s="517"/>
      <c r="BC233" s="517"/>
      <c r="BD233" s="517"/>
      <c r="BE233" s="517"/>
      <c r="BF233" s="517"/>
      <c r="BG233" s="517"/>
      <c r="BH233" s="517"/>
      <c r="BI233" s="517"/>
      <c r="BN233" s="723">
        <v>2010</v>
      </c>
      <c r="BO233" s="722" t="str">
        <f>IF(ISNUMBER(C233),'Cover Page'!$D$35/1000000*C233/'FX rate'!$C$25,"")</f>
        <v/>
      </c>
      <c r="BP233" s="892" t="str">
        <f>IF(ISNUMBER(D233),'Cover Page'!$D$35/1000000*D233/'FX rate'!$C$25,"")</f>
        <v/>
      </c>
      <c r="BQ233" s="892" t="str">
        <f>IF(ISNUMBER(E233),'Cover Page'!$D$35/1000000*E233/'FX rate'!$C$25,"")</f>
        <v/>
      </c>
      <c r="BR233" s="892" t="str">
        <f>IF(ISNUMBER(F233),'Cover Page'!$D$35/1000000*F233/'FX rate'!$C$25,"")</f>
        <v/>
      </c>
      <c r="BS233" s="892" t="str">
        <f>IF(ISNUMBER(G233),'Cover Page'!$D$35/1000000*G233/'FX rate'!$C$25,"")</f>
        <v/>
      </c>
      <c r="BT233" s="892" t="str">
        <f>IF(ISNUMBER(H233),'Cover Page'!$D$35/1000000*H233/'FX rate'!$C$25,"")</f>
        <v/>
      </c>
      <c r="BU233" s="892" t="str">
        <f>IF(ISNUMBER(I233),'Cover Page'!$D$35/1000000*I233/'FX rate'!$C$25,"")</f>
        <v/>
      </c>
      <c r="BV233" s="892" t="str">
        <f>IF(ISNUMBER(J233),'Cover Page'!$D$35/1000000*J233/'FX rate'!$C$25,"")</f>
        <v/>
      </c>
      <c r="BW233" s="892" t="str">
        <f>IF(ISNUMBER(K233),'Cover Page'!$D$35/1000000*K233/'FX rate'!$C$25,"")</f>
        <v/>
      </c>
      <c r="BX233" s="892" t="str">
        <f>IF(ISNUMBER(L233),'Cover Page'!$D$35/1000000*L233/'FX rate'!$C$25,"")</f>
        <v/>
      </c>
      <c r="BY233" s="892" t="str">
        <f>IF(ISNUMBER(M233),'Cover Page'!$D$35/1000000*M233/'FX rate'!$C$25,"")</f>
        <v/>
      </c>
      <c r="BZ233" s="892" t="str">
        <f>IF(ISNUMBER(N233),'Cover Page'!$D$35/1000000*N233/'FX rate'!$C$25,"")</f>
        <v/>
      </c>
      <c r="CA233" s="892" t="str">
        <f>IF(ISNUMBER(O233),'Cover Page'!$D$35/1000000*O233/'FX rate'!$C$25,"")</f>
        <v/>
      </c>
      <c r="CB233" s="892" t="str">
        <f>IF(ISNUMBER(P233),'Cover Page'!$D$35/1000000*P233/'FX rate'!$C$25,"")</f>
        <v/>
      </c>
      <c r="CC233" s="930" t="str">
        <f>IF(ISNUMBER(Q233),'Cover Page'!$D$35/1000000*Q233/'FX rate'!$C$25,"")</f>
        <v/>
      </c>
      <c r="CD233" s="722" t="str">
        <f>IF(ISNUMBER(R233),'Cover Page'!$D$35/1000000*R233/'FX rate'!$C$25,"")</f>
        <v/>
      </c>
      <c r="CE233" s="589"/>
      <c r="CF233" s="589"/>
      <c r="CG233" s="589"/>
      <c r="CH233" s="589"/>
      <c r="CI233" s="589"/>
      <c r="CJ233" s="590"/>
      <c r="CK233" s="590"/>
      <c r="CL233" s="590"/>
      <c r="CM233" s="590"/>
      <c r="CN233" s="590"/>
      <c r="CO233" s="590"/>
      <c r="CP233" s="590"/>
      <c r="CQ233" s="590"/>
      <c r="CR233" s="590"/>
      <c r="CS233" s="590"/>
    </row>
    <row r="234" spans="1:97" s="2" customFormat="1" ht="14.25" x14ac:dyDescent="0.2">
      <c r="A234" s="6"/>
      <c r="B234" s="80">
        <v>2011</v>
      </c>
      <c r="C234" s="197"/>
      <c r="D234" s="197"/>
      <c r="E234" s="197"/>
      <c r="F234" s="197"/>
      <c r="G234" s="197"/>
      <c r="H234" s="197"/>
      <c r="I234" s="197"/>
      <c r="J234" s="197"/>
      <c r="K234" s="197"/>
      <c r="L234" s="198"/>
      <c r="M234" s="197"/>
      <c r="N234" s="197"/>
      <c r="O234" s="197"/>
      <c r="P234" s="197"/>
      <c r="Q234" s="197"/>
      <c r="R234" s="319" t="str">
        <f t="shared" si="41"/>
        <v/>
      </c>
      <c r="AH234" s="691">
        <v>2011</v>
      </c>
      <c r="AI234" s="690" t="str">
        <f>IF(ISNUMBER(C234),'Cover Page'!$D$35/1000000*'4 classification'!C234/'FX rate'!$C16,"")</f>
        <v/>
      </c>
      <c r="AJ234" s="893" t="str">
        <f>IF(ISNUMBER(D234),'Cover Page'!$D$35/1000000*'4 classification'!D234/'FX rate'!$C16,"")</f>
        <v/>
      </c>
      <c r="AK234" s="893" t="str">
        <f>IF(ISNUMBER(E234),'Cover Page'!$D$35/1000000*'4 classification'!E234/'FX rate'!$C16,"")</f>
        <v/>
      </c>
      <c r="AL234" s="893" t="str">
        <f>IF(ISNUMBER(F234),'Cover Page'!$D$35/1000000*'4 classification'!F234/'FX rate'!$C16,"")</f>
        <v/>
      </c>
      <c r="AM234" s="893" t="str">
        <f>IF(ISNUMBER(G234),'Cover Page'!$D$35/1000000*'4 classification'!G234/'FX rate'!$C16,"")</f>
        <v/>
      </c>
      <c r="AN234" s="893" t="str">
        <f>IF(ISNUMBER(H234),'Cover Page'!$D$35/1000000*'4 classification'!H234/'FX rate'!$C16,"")</f>
        <v/>
      </c>
      <c r="AO234" s="893" t="str">
        <f>IF(ISNUMBER(I234),'Cover Page'!$D$35/1000000*'4 classification'!I234/'FX rate'!$C16,"")</f>
        <v/>
      </c>
      <c r="AP234" s="893" t="str">
        <f>IF(ISNUMBER(J234),'Cover Page'!$D$35/1000000*'4 classification'!J234/'FX rate'!$C16,"")</f>
        <v/>
      </c>
      <c r="AQ234" s="893" t="str">
        <f>IF(ISNUMBER(K234),'Cover Page'!$D$35/1000000*'4 classification'!K234/'FX rate'!$C16,"")</f>
        <v/>
      </c>
      <c r="AR234" s="893" t="str">
        <f>IF(ISNUMBER(L234),'Cover Page'!$D$35/1000000*'4 classification'!L234/'FX rate'!$C16,"")</f>
        <v/>
      </c>
      <c r="AS234" s="893" t="str">
        <f>IF(ISNUMBER(M234),'Cover Page'!$D$35/1000000*'4 classification'!M234/'FX rate'!$C16,"")</f>
        <v/>
      </c>
      <c r="AT234" s="893" t="str">
        <f>IF(ISNUMBER(N234),'Cover Page'!$D$35/1000000*'4 classification'!N234/'FX rate'!$C16,"")</f>
        <v/>
      </c>
      <c r="AU234" s="893" t="str">
        <f>IF(ISNUMBER(O234),'Cover Page'!$D$35/1000000*'4 classification'!O234/'FX rate'!$C16,"")</f>
        <v/>
      </c>
      <c r="AV234" s="893" t="str">
        <f>IF(ISNUMBER(P234),'Cover Page'!$D$35/1000000*'4 classification'!P234/'FX rate'!$C16,"")</f>
        <v/>
      </c>
      <c r="AW234" s="931" t="str">
        <f>IF(ISNUMBER(Q234),'Cover Page'!$D$35/1000000*'4 classification'!Q234/'FX rate'!$C16,"")</f>
        <v/>
      </c>
      <c r="AX234" s="690" t="str">
        <f>IF(ISNUMBER(R234),'Cover Page'!$D$35/1000000*'4 classification'!R234/'FX rate'!$C16,"")</f>
        <v/>
      </c>
      <c r="AY234" s="517"/>
      <c r="AZ234" s="517"/>
      <c r="BA234" s="517"/>
      <c r="BB234" s="517"/>
      <c r="BC234" s="517"/>
      <c r="BD234" s="517"/>
      <c r="BE234" s="517"/>
      <c r="BF234" s="517"/>
      <c r="BG234" s="517"/>
      <c r="BH234" s="517"/>
      <c r="BI234" s="517"/>
      <c r="BN234" s="723">
        <v>2011</v>
      </c>
      <c r="BO234" s="722" t="str">
        <f>IF(ISNUMBER(C234),'Cover Page'!$D$35/1000000*C234/'FX rate'!$C$25,"")</f>
        <v/>
      </c>
      <c r="BP234" s="892" t="str">
        <f>IF(ISNUMBER(D234),'Cover Page'!$D$35/1000000*D234/'FX rate'!$C$25,"")</f>
        <v/>
      </c>
      <c r="BQ234" s="892" t="str">
        <f>IF(ISNUMBER(E234),'Cover Page'!$D$35/1000000*E234/'FX rate'!$C$25,"")</f>
        <v/>
      </c>
      <c r="BR234" s="892" t="str">
        <f>IF(ISNUMBER(F234),'Cover Page'!$D$35/1000000*F234/'FX rate'!$C$25,"")</f>
        <v/>
      </c>
      <c r="BS234" s="892" t="str">
        <f>IF(ISNUMBER(G234),'Cover Page'!$D$35/1000000*G234/'FX rate'!$C$25,"")</f>
        <v/>
      </c>
      <c r="BT234" s="892" t="str">
        <f>IF(ISNUMBER(H234),'Cover Page'!$D$35/1000000*H234/'FX rate'!$C$25,"")</f>
        <v/>
      </c>
      <c r="BU234" s="892" t="str">
        <f>IF(ISNUMBER(I234),'Cover Page'!$D$35/1000000*I234/'FX rate'!$C$25,"")</f>
        <v/>
      </c>
      <c r="BV234" s="892" t="str">
        <f>IF(ISNUMBER(J234),'Cover Page'!$D$35/1000000*J234/'FX rate'!$C$25,"")</f>
        <v/>
      </c>
      <c r="BW234" s="892" t="str">
        <f>IF(ISNUMBER(K234),'Cover Page'!$D$35/1000000*K234/'FX rate'!$C$25,"")</f>
        <v/>
      </c>
      <c r="BX234" s="892" t="str">
        <f>IF(ISNUMBER(L234),'Cover Page'!$D$35/1000000*L234/'FX rate'!$C$25,"")</f>
        <v/>
      </c>
      <c r="BY234" s="892" t="str">
        <f>IF(ISNUMBER(M234),'Cover Page'!$D$35/1000000*M234/'FX rate'!$C$25,"")</f>
        <v/>
      </c>
      <c r="BZ234" s="892" t="str">
        <f>IF(ISNUMBER(N234),'Cover Page'!$D$35/1000000*N234/'FX rate'!$C$25,"")</f>
        <v/>
      </c>
      <c r="CA234" s="892" t="str">
        <f>IF(ISNUMBER(O234),'Cover Page'!$D$35/1000000*O234/'FX rate'!$C$25,"")</f>
        <v/>
      </c>
      <c r="CB234" s="892" t="str">
        <f>IF(ISNUMBER(P234),'Cover Page'!$D$35/1000000*P234/'FX rate'!$C$25,"")</f>
        <v/>
      </c>
      <c r="CC234" s="930" t="str">
        <f>IF(ISNUMBER(Q234),'Cover Page'!$D$35/1000000*Q234/'FX rate'!$C$25,"")</f>
        <v/>
      </c>
      <c r="CD234" s="722" t="str">
        <f>IF(ISNUMBER(R234),'Cover Page'!$D$35/1000000*R234/'FX rate'!$C$25,"")</f>
        <v/>
      </c>
      <c r="CE234" s="589"/>
      <c r="CF234" s="589"/>
      <c r="CG234" s="589"/>
      <c r="CH234" s="589"/>
      <c r="CI234" s="589"/>
      <c r="CJ234" s="590"/>
      <c r="CK234" s="590"/>
      <c r="CL234" s="590"/>
      <c r="CM234" s="590"/>
      <c r="CN234" s="590"/>
      <c r="CO234" s="590"/>
      <c r="CP234" s="590"/>
      <c r="CQ234" s="590"/>
      <c r="CR234" s="590"/>
      <c r="CS234" s="590"/>
    </row>
    <row r="235" spans="1:97" s="2" customFormat="1" ht="14.25" x14ac:dyDescent="0.2">
      <c r="A235" s="6"/>
      <c r="B235" s="80">
        <v>2012</v>
      </c>
      <c r="C235" s="197"/>
      <c r="D235" s="197"/>
      <c r="E235" s="197"/>
      <c r="F235" s="197"/>
      <c r="G235" s="197"/>
      <c r="H235" s="197"/>
      <c r="I235" s="197"/>
      <c r="J235" s="197"/>
      <c r="K235" s="197"/>
      <c r="L235" s="198"/>
      <c r="M235" s="197"/>
      <c r="N235" s="197"/>
      <c r="O235" s="197"/>
      <c r="P235" s="197"/>
      <c r="Q235" s="197"/>
      <c r="R235" s="319" t="str">
        <f t="shared" si="41"/>
        <v/>
      </c>
      <c r="AH235" s="691">
        <v>2012</v>
      </c>
      <c r="AI235" s="690" t="str">
        <f>IF(ISNUMBER(C235),'Cover Page'!$D$35/1000000*'4 classification'!C235/'FX rate'!$C17,"")</f>
        <v/>
      </c>
      <c r="AJ235" s="893" t="str">
        <f>IF(ISNUMBER(D235),'Cover Page'!$D$35/1000000*'4 classification'!D235/'FX rate'!$C17,"")</f>
        <v/>
      </c>
      <c r="AK235" s="893" t="str">
        <f>IF(ISNUMBER(E235),'Cover Page'!$D$35/1000000*'4 classification'!E235/'FX rate'!$C17,"")</f>
        <v/>
      </c>
      <c r="AL235" s="893" t="str">
        <f>IF(ISNUMBER(F235),'Cover Page'!$D$35/1000000*'4 classification'!F235/'FX rate'!$C17,"")</f>
        <v/>
      </c>
      <c r="AM235" s="893" t="str">
        <f>IF(ISNUMBER(G235),'Cover Page'!$D$35/1000000*'4 classification'!G235/'FX rate'!$C17,"")</f>
        <v/>
      </c>
      <c r="AN235" s="893" t="str">
        <f>IF(ISNUMBER(H235),'Cover Page'!$D$35/1000000*'4 classification'!H235/'FX rate'!$C17,"")</f>
        <v/>
      </c>
      <c r="AO235" s="893" t="str">
        <f>IF(ISNUMBER(I235),'Cover Page'!$D$35/1000000*'4 classification'!I235/'FX rate'!$C17,"")</f>
        <v/>
      </c>
      <c r="AP235" s="893" t="str">
        <f>IF(ISNUMBER(J235),'Cover Page'!$D$35/1000000*'4 classification'!J235/'FX rate'!$C17,"")</f>
        <v/>
      </c>
      <c r="AQ235" s="893" t="str">
        <f>IF(ISNUMBER(K235),'Cover Page'!$D$35/1000000*'4 classification'!K235/'FX rate'!$C17,"")</f>
        <v/>
      </c>
      <c r="AR235" s="893" t="str">
        <f>IF(ISNUMBER(L235),'Cover Page'!$D$35/1000000*'4 classification'!L235/'FX rate'!$C17,"")</f>
        <v/>
      </c>
      <c r="AS235" s="893" t="str">
        <f>IF(ISNUMBER(M235),'Cover Page'!$D$35/1000000*'4 classification'!M235/'FX rate'!$C17,"")</f>
        <v/>
      </c>
      <c r="AT235" s="893" t="str">
        <f>IF(ISNUMBER(N235),'Cover Page'!$D$35/1000000*'4 classification'!N235/'FX rate'!$C17,"")</f>
        <v/>
      </c>
      <c r="AU235" s="893" t="str">
        <f>IF(ISNUMBER(O235),'Cover Page'!$D$35/1000000*'4 classification'!O235/'FX rate'!$C17,"")</f>
        <v/>
      </c>
      <c r="AV235" s="893" t="str">
        <f>IF(ISNUMBER(P235),'Cover Page'!$D$35/1000000*'4 classification'!P235/'FX rate'!$C17,"")</f>
        <v/>
      </c>
      <c r="AW235" s="931" t="str">
        <f>IF(ISNUMBER(Q235),'Cover Page'!$D$35/1000000*'4 classification'!Q235/'FX rate'!$C17,"")</f>
        <v/>
      </c>
      <c r="AX235" s="690" t="str">
        <f>IF(ISNUMBER(R235),'Cover Page'!$D$35/1000000*'4 classification'!R235/'FX rate'!$C17,"")</f>
        <v/>
      </c>
      <c r="AY235" s="517"/>
      <c r="AZ235" s="517"/>
      <c r="BA235" s="517"/>
      <c r="BB235" s="517"/>
      <c r="BC235" s="517"/>
      <c r="BD235" s="517"/>
      <c r="BE235" s="517"/>
      <c r="BF235" s="517"/>
      <c r="BG235" s="517"/>
      <c r="BH235" s="517"/>
      <c r="BI235" s="517"/>
      <c r="BN235" s="723">
        <v>2012</v>
      </c>
      <c r="BO235" s="722" t="str">
        <f>IF(ISNUMBER(C235),'Cover Page'!$D$35/1000000*C235/'FX rate'!$C$25,"")</f>
        <v/>
      </c>
      <c r="BP235" s="892" t="str">
        <f>IF(ISNUMBER(D235),'Cover Page'!$D$35/1000000*D235/'FX rate'!$C$25,"")</f>
        <v/>
      </c>
      <c r="BQ235" s="892" t="str">
        <f>IF(ISNUMBER(E235),'Cover Page'!$D$35/1000000*E235/'FX rate'!$C$25,"")</f>
        <v/>
      </c>
      <c r="BR235" s="892" t="str">
        <f>IF(ISNUMBER(F235),'Cover Page'!$D$35/1000000*F235/'FX rate'!$C$25,"")</f>
        <v/>
      </c>
      <c r="BS235" s="892" t="str">
        <f>IF(ISNUMBER(G235),'Cover Page'!$D$35/1000000*G235/'FX rate'!$C$25,"")</f>
        <v/>
      </c>
      <c r="BT235" s="892" t="str">
        <f>IF(ISNUMBER(H235),'Cover Page'!$D$35/1000000*H235/'FX rate'!$C$25,"")</f>
        <v/>
      </c>
      <c r="BU235" s="892" t="str">
        <f>IF(ISNUMBER(I235),'Cover Page'!$D$35/1000000*I235/'FX rate'!$C$25,"")</f>
        <v/>
      </c>
      <c r="BV235" s="892" t="str">
        <f>IF(ISNUMBER(J235),'Cover Page'!$D$35/1000000*J235/'FX rate'!$C$25,"")</f>
        <v/>
      </c>
      <c r="BW235" s="892" t="str">
        <f>IF(ISNUMBER(K235),'Cover Page'!$D$35/1000000*K235/'FX rate'!$C$25,"")</f>
        <v/>
      </c>
      <c r="BX235" s="892" t="str">
        <f>IF(ISNUMBER(L235),'Cover Page'!$D$35/1000000*L235/'FX rate'!$C$25,"")</f>
        <v/>
      </c>
      <c r="BY235" s="892" t="str">
        <f>IF(ISNUMBER(M235),'Cover Page'!$D$35/1000000*M235/'FX rate'!$C$25,"")</f>
        <v/>
      </c>
      <c r="BZ235" s="892" t="str">
        <f>IF(ISNUMBER(N235),'Cover Page'!$D$35/1000000*N235/'FX rate'!$C$25,"")</f>
        <v/>
      </c>
      <c r="CA235" s="892" t="str">
        <f>IF(ISNUMBER(O235),'Cover Page'!$D$35/1000000*O235/'FX rate'!$C$25,"")</f>
        <v/>
      </c>
      <c r="CB235" s="892" t="str">
        <f>IF(ISNUMBER(P235),'Cover Page'!$D$35/1000000*P235/'FX rate'!$C$25,"")</f>
        <v/>
      </c>
      <c r="CC235" s="930" t="str">
        <f>IF(ISNUMBER(Q235),'Cover Page'!$D$35/1000000*Q235/'FX rate'!$C$25,"")</f>
        <v/>
      </c>
      <c r="CD235" s="722" t="str">
        <f>IF(ISNUMBER(R235),'Cover Page'!$D$35/1000000*R235/'FX rate'!$C$25,"")</f>
        <v/>
      </c>
      <c r="CE235" s="589"/>
      <c r="CF235" s="589"/>
      <c r="CG235" s="589"/>
      <c r="CH235" s="589"/>
      <c r="CI235" s="589"/>
      <c r="CJ235" s="590"/>
      <c r="CK235" s="590"/>
      <c r="CL235" s="590"/>
      <c r="CM235" s="590"/>
      <c r="CN235" s="590"/>
      <c r="CO235" s="590"/>
      <c r="CP235" s="590"/>
      <c r="CQ235" s="590"/>
      <c r="CR235" s="590"/>
      <c r="CS235" s="590"/>
    </row>
    <row r="236" spans="1:97" s="2" customFormat="1" ht="14.25" x14ac:dyDescent="0.2">
      <c r="A236" s="6"/>
      <c r="B236" s="80">
        <v>2013</v>
      </c>
      <c r="C236" s="197"/>
      <c r="D236" s="197"/>
      <c r="E236" s="197"/>
      <c r="F236" s="197"/>
      <c r="G236" s="197"/>
      <c r="H236" s="197"/>
      <c r="I236" s="197"/>
      <c r="J236" s="197"/>
      <c r="K236" s="197"/>
      <c r="L236" s="198"/>
      <c r="M236" s="197"/>
      <c r="N236" s="197"/>
      <c r="O236" s="197"/>
      <c r="P236" s="197"/>
      <c r="Q236" s="197"/>
      <c r="R236" s="319" t="str">
        <f t="shared" si="41"/>
        <v/>
      </c>
      <c r="AH236" s="691">
        <v>2013</v>
      </c>
      <c r="AI236" s="690" t="str">
        <f>IF(ISNUMBER(C236),'Cover Page'!$D$35/1000000*'4 classification'!C236/'FX rate'!$C18,"")</f>
        <v/>
      </c>
      <c r="AJ236" s="893" t="str">
        <f>IF(ISNUMBER(D236),'Cover Page'!$D$35/1000000*'4 classification'!D236/'FX rate'!$C18,"")</f>
        <v/>
      </c>
      <c r="AK236" s="893" t="str">
        <f>IF(ISNUMBER(E236),'Cover Page'!$D$35/1000000*'4 classification'!E236/'FX rate'!$C18,"")</f>
        <v/>
      </c>
      <c r="AL236" s="893" t="str">
        <f>IF(ISNUMBER(F236),'Cover Page'!$D$35/1000000*'4 classification'!F236/'FX rate'!$C18,"")</f>
        <v/>
      </c>
      <c r="AM236" s="893" t="str">
        <f>IF(ISNUMBER(G236),'Cover Page'!$D$35/1000000*'4 classification'!G236/'FX rate'!$C18,"")</f>
        <v/>
      </c>
      <c r="AN236" s="893" t="str">
        <f>IF(ISNUMBER(H236),'Cover Page'!$D$35/1000000*'4 classification'!H236/'FX rate'!$C18,"")</f>
        <v/>
      </c>
      <c r="AO236" s="893" t="str">
        <f>IF(ISNUMBER(I236),'Cover Page'!$D$35/1000000*'4 classification'!I236/'FX rate'!$C18,"")</f>
        <v/>
      </c>
      <c r="AP236" s="893" t="str">
        <f>IF(ISNUMBER(J236),'Cover Page'!$D$35/1000000*'4 classification'!J236/'FX rate'!$C18,"")</f>
        <v/>
      </c>
      <c r="AQ236" s="893" t="str">
        <f>IF(ISNUMBER(K236),'Cover Page'!$D$35/1000000*'4 classification'!K236/'FX rate'!$C18,"")</f>
        <v/>
      </c>
      <c r="AR236" s="893" t="str">
        <f>IF(ISNUMBER(L236),'Cover Page'!$D$35/1000000*'4 classification'!L236/'FX rate'!$C18,"")</f>
        <v/>
      </c>
      <c r="AS236" s="893" t="str">
        <f>IF(ISNUMBER(M236),'Cover Page'!$D$35/1000000*'4 classification'!M236/'FX rate'!$C18,"")</f>
        <v/>
      </c>
      <c r="AT236" s="893" t="str">
        <f>IF(ISNUMBER(N236),'Cover Page'!$D$35/1000000*'4 classification'!N236/'FX rate'!$C18,"")</f>
        <v/>
      </c>
      <c r="AU236" s="893" t="str">
        <f>IF(ISNUMBER(O236),'Cover Page'!$D$35/1000000*'4 classification'!O236/'FX rate'!$C18,"")</f>
        <v/>
      </c>
      <c r="AV236" s="893" t="str">
        <f>IF(ISNUMBER(P236),'Cover Page'!$D$35/1000000*'4 classification'!P236/'FX rate'!$C18,"")</f>
        <v/>
      </c>
      <c r="AW236" s="931" t="str">
        <f>IF(ISNUMBER(Q236),'Cover Page'!$D$35/1000000*'4 classification'!Q236/'FX rate'!$C18,"")</f>
        <v/>
      </c>
      <c r="AX236" s="690" t="str">
        <f>IF(ISNUMBER(R236),'Cover Page'!$D$35/1000000*'4 classification'!R236/'FX rate'!$C18,"")</f>
        <v/>
      </c>
      <c r="AY236" s="517"/>
      <c r="AZ236" s="517"/>
      <c r="BA236" s="517"/>
      <c r="BB236" s="517"/>
      <c r="BC236" s="517"/>
      <c r="BD236" s="517"/>
      <c r="BE236" s="517"/>
      <c r="BF236" s="517"/>
      <c r="BG236" s="517"/>
      <c r="BH236" s="517"/>
      <c r="BI236" s="517"/>
      <c r="BN236" s="723">
        <v>2013</v>
      </c>
      <c r="BO236" s="722" t="str">
        <f>IF(ISNUMBER(C236),'Cover Page'!$D$35/1000000*C236/'FX rate'!$C$25,"")</f>
        <v/>
      </c>
      <c r="BP236" s="892" t="str">
        <f>IF(ISNUMBER(D236),'Cover Page'!$D$35/1000000*D236/'FX rate'!$C$25,"")</f>
        <v/>
      </c>
      <c r="BQ236" s="892" t="str">
        <f>IF(ISNUMBER(E236),'Cover Page'!$D$35/1000000*E236/'FX rate'!$C$25,"")</f>
        <v/>
      </c>
      <c r="BR236" s="892" t="str">
        <f>IF(ISNUMBER(F236),'Cover Page'!$D$35/1000000*F236/'FX rate'!$C$25,"")</f>
        <v/>
      </c>
      <c r="BS236" s="892" t="str">
        <f>IF(ISNUMBER(G236),'Cover Page'!$D$35/1000000*G236/'FX rate'!$C$25,"")</f>
        <v/>
      </c>
      <c r="BT236" s="892" t="str">
        <f>IF(ISNUMBER(H236),'Cover Page'!$D$35/1000000*H236/'FX rate'!$C$25,"")</f>
        <v/>
      </c>
      <c r="BU236" s="892" t="str">
        <f>IF(ISNUMBER(I236),'Cover Page'!$D$35/1000000*I236/'FX rate'!$C$25,"")</f>
        <v/>
      </c>
      <c r="BV236" s="892" t="str">
        <f>IF(ISNUMBER(J236),'Cover Page'!$D$35/1000000*J236/'FX rate'!$C$25,"")</f>
        <v/>
      </c>
      <c r="BW236" s="892" t="str">
        <f>IF(ISNUMBER(K236),'Cover Page'!$D$35/1000000*K236/'FX rate'!$C$25,"")</f>
        <v/>
      </c>
      <c r="BX236" s="892" t="str">
        <f>IF(ISNUMBER(L236),'Cover Page'!$D$35/1000000*L236/'FX rate'!$C$25,"")</f>
        <v/>
      </c>
      <c r="BY236" s="892" t="str">
        <f>IF(ISNUMBER(M236),'Cover Page'!$D$35/1000000*M236/'FX rate'!$C$25,"")</f>
        <v/>
      </c>
      <c r="BZ236" s="892" t="str">
        <f>IF(ISNUMBER(N236),'Cover Page'!$D$35/1000000*N236/'FX rate'!$C$25,"")</f>
        <v/>
      </c>
      <c r="CA236" s="892" t="str">
        <f>IF(ISNUMBER(O236),'Cover Page'!$D$35/1000000*O236/'FX rate'!$C$25,"")</f>
        <v/>
      </c>
      <c r="CB236" s="892" t="str">
        <f>IF(ISNUMBER(P236),'Cover Page'!$D$35/1000000*P236/'FX rate'!$C$25,"")</f>
        <v/>
      </c>
      <c r="CC236" s="930" t="str">
        <f>IF(ISNUMBER(Q236),'Cover Page'!$D$35/1000000*Q236/'FX rate'!$C$25,"")</f>
        <v/>
      </c>
      <c r="CD236" s="722" t="str">
        <f>IF(ISNUMBER(R236),'Cover Page'!$D$35/1000000*R236/'FX rate'!$C$25,"")</f>
        <v/>
      </c>
      <c r="CE236" s="589"/>
      <c r="CF236" s="589"/>
      <c r="CG236" s="589"/>
      <c r="CH236" s="589"/>
      <c r="CI236" s="589"/>
      <c r="CJ236" s="590"/>
      <c r="CK236" s="590"/>
      <c r="CL236" s="590"/>
      <c r="CM236" s="590"/>
      <c r="CN236" s="590"/>
      <c r="CO236" s="590"/>
      <c r="CP236" s="590"/>
      <c r="CQ236" s="590"/>
      <c r="CR236" s="590"/>
      <c r="CS236" s="590"/>
    </row>
    <row r="237" spans="1:97" s="20" customFormat="1" ht="14.25" x14ac:dyDescent="0.2">
      <c r="A237" s="24"/>
      <c r="B237" s="81">
        <v>2014</v>
      </c>
      <c r="C237" s="197"/>
      <c r="D237" s="197"/>
      <c r="E237" s="197"/>
      <c r="F237" s="197"/>
      <c r="G237" s="197"/>
      <c r="H237" s="197"/>
      <c r="I237" s="197"/>
      <c r="J237" s="197"/>
      <c r="K237" s="197"/>
      <c r="L237" s="198"/>
      <c r="M237" s="197"/>
      <c r="N237" s="197"/>
      <c r="O237" s="197"/>
      <c r="P237" s="197"/>
      <c r="Q237" s="197"/>
      <c r="R237" s="319" t="str">
        <f t="shared" si="41"/>
        <v/>
      </c>
      <c r="AH237" s="691">
        <v>2014</v>
      </c>
      <c r="AI237" s="690" t="str">
        <f>IF(ISNUMBER(C237),'Cover Page'!$D$35/1000000*'4 classification'!C237/'FX rate'!$C19,"")</f>
        <v/>
      </c>
      <c r="AJ237" s="893" t="str">
        <f>IF(ISNUMBER(D237),'Cover Page'!$D$35/1000000*'4 classification'!D237/'FX rate'!$C19,"")</f>
        <v/>
      </c>
      <c r="AK237" s="893" t="str">
        <f>IF(ISNUMBER(E237),'Cover Page'!$D$35/1000000*'4 classification'!E237/'FX rate'!$C19,"")</f>
        <v/>
      </c>
      <c r="AL237" s="893" t="str">
        <f>IF(ISNUMBER(F237),'Cover Page'!$D$35/1000000*'4 classification'!F237/'FX rate'!$C19,"")</f>
        <v/>
      </c>
      <c r="AM237" s="893" t="str">
        <f>IF(ISNUMBER(G237),'Cover Page'!$D$35/1000000*'4 classification'!G237/'FX rate'!$C19,"")</f>
        <v/>
      </c>
      <c r="AN237" s="893" t="str">
        <f>IF(ISNUMBER(H237),'Cover Page'!$D$35/1000000*'4 classification'!H237/'FX rate'!$C19,"")</f>
        <v/>
      </c>
      <c r="AO237" s="893" t="str">
        <f>IF(ISNUMBER(I237),'Cover Page'!$D$35/1000000*'4 classification'!I237/'FX rate'!$C19,"")</f>
        <v/>
      </c>
      <c r="AP237" s="893" t="str">
        <f>IF(ISNUMBER(J237),'Cover Page'!$D$35/1000000*'4 classification'!J237/'FX rate'!$C19,"")</f>
        <v/>
      </c>
      <c r="AQ237" s="893" t="str">
        <f>IF(ISNUMBER(K237),'Cover Page'!$D$35/1000000*'4 classification'!K237/'FX rate'!$C19,"")</f>
        <v/>
      </c>
      <c r="AR237" s="893" t="str">
        <f>IF(ISNUMBER(L237),'Cover Page'!$D$35/1000000*'4 classification'!L237/'FX rate'!$C19,"")</f>
        <v/>
      </c>
      <c r="AS237" s="893" t="str">
        <f>IF(ISNUMBER(M237),'Cover Page'!$D$35/1000000*'4 classification'!M237/'FX rate'!$C19,"")</f>
        <v/>
      </c>
      <c r="AT237" s="893" t="str">
        <f>IF(ISNUMBER(N237),'Cover Page'!$D$35/1000000*'4 classification'!N237/'FX rate'!$C19,"")</f>
        <v/>
      </c>
      <c r="AU237" s="893" t="str">
        <f>IF(ISNUMBER(O237),'Cover Page'!$D$35/1000000*'4 classification'!O237/'FX rate'!$C19,"")</f>
        <v/>
      </c>
      <c r="AV237" s="893" t="str">
        <f>IF(ISNUMBER(P237),'Cover Page'!$D$35/1000000*'4 classification'!P237/'FX rate'!$C19,"")</f>
        <v/>
      </c>
      <c r="AW237" s="931" t="str">
        <f>IF(ISNUMBER(Q237),'Cover Page'!$D$35/1000000*'4 classification'!Q237/'FX rate'!$C19,"")</f>
        <v/>
      </c>
      <c r="AX237" s="690" t="str">
        <f>IF(ISNUMBER(R237),'Cover Page'!$D$35/1000000*'4 classification'!R237/'FX rate'!$C19,"")</f>
        <v/>
      </c>
      <c r="AY237" s="518"/>
      <c r="AZ237" s="518"/>
      <c r="BA237" s="518"/>
      <c r="BB237" s="518"/>
      <c r="BC237" s="518"/>
      <c r="BD237" s="517"/>
      <c r="BE237" s="517"/>
      <c r="BF237" s="517"/>
      <c r="BG237" s="517"/>
      <c r="BH237" s="517"/>
      <c r="BI237" s="517"/>
      <c r="BN237" s="723">
        <v>2014</v>
      </c>
      <c r="BO237" s="722" t="str">
        <f>IF(ISNUMBER(C237),'Cover Page'!$D$35/1000000*C237/'FX rate'!$C$25,"")</f>
        <v/>
      </c>
      <c r="BP237" s="892" t="str">
        <f>IF(ISNUMBER(D237),'Cover Page'!$D$35/1000000*D237/'FX rate'!$C$25,"")</f>
        <v/>
      </c>
      <c r="BQ237" s="892" t="str">
        <f>IF(ISNUMBER(E237),'Cover Page'!$D$35/1000000*E237/'FX rate'!$C$25,"")</f>
        <v/>
      </c>
      <c r="BR237" s="892" t="str">
        <f>IF(ISNUMBER(F237),'Cover Page'!$D$35/1000000*F237/'FX rate'!$C$25,"")</f>
        <v/>
      </c>
      <c r="BS237" s="892" t="str">
        <f>IF(ISNUMBER(G237),'Cover Page'!$D$35/1000000*G237/'FX rate'!$C$25,"")</f>
        <v/>
      </c>
      <c r="BT237" s="892" t="str">
        <f>IF(ISNUMBER(H237),'Cover Page'!$D$35/1000000*H237/'FX rate'!$C$25,"")</f>
        <v/>
      </c>
      <c r="BU237" s="892" t="str">
        <f>IF(ISNUMBER(I237),'Cover Page'!$D$35/1000000*I237/'FX rate'!$C$25,"")</f>
        <v/>
      </c>
      <c r="BV237" s="892" t="str">
        <f>IF(ISNUMBER(J237),'Cover Page'!$D$35/1000000*J237/'FX rate'!$C$25,"")</f>
        <v/>
      </c>
      <c r="BW237" s="892" t="str">
        <f>IF(ISNUMBER(K237),'Cover Page'!$D$35/1000000*K237/'FX rate'!$C$25,"")</f>
        <v/>
      </c>
      <c r="BX237" s="892" t="str">
        <f>IF(ISNUMBER(L237),'Cover Page'!$D$35/1000000*L237/'FX rate'!$C$25,"")</f>
        <v/>
      </c>
      <c r="BY237" s="892" t="str">
        <f>IF(ISNUMBER(M237),'Cover Page'!$D$35/1000000*M237/'FX rate'!$C$25,"")</f>
        <v/>
      </c>
      <c r="BZ237" s="892" t="str">
        <f>IF(ISNUMBER(N237),'Cover Page'!$D$35/1000000*N237/'FX rate'!$C$25,"")</f>
        <v/>
      </c>
      <c r="CA237" s="892" t="str">
        <f>IF(ISNUMBER(O237),'Cover Page'!$D$35/1000000*O237/'FX rate'!$C$25,"")</f>
        <v/>
      </c>
      <c r="CB237" s="892" t="str">
        <f>IF(ISNUMBER(P237),'Cover Page'!$D$35/1000000*P237/'FX rate'!$C$25,"")</f>
        <v/>
      </c>
      <c r="CC237" s="930" t="str">
        <f>IF(ISNUMBER(Q237),'Cover Page'!$D$35/1000000*Q237/'FX rate'!$C$25,"")</f>
        <v/>
      </c>
      <c r="CD237" s="722" t="str">
        <f>IF(ISNUMBER(R237),'Cover Page'!$D$35/1000000*R237/'FX rate'!$C$25,"")</f>
        <v/>
      </c>
      <c r="CE237" s="590"/>
      <c r="CF237" s="590"/>
      <c r="CG237" s="590"/>
      <c r="CH237" s="590"/>
      <c r="CI237" s="590"/>
      <c r="CJ237" s="590"/>
      <c r="CK237" s="590"/>
      <c r="CL237" s="590"/>
      <c r="CM237" s="590"/>
      <c r="CN237" s="590"/>
      <c r="CO237" s="590"/>
      <c r="CP237" s="590"/>
      <c r="CQ237" s="590"/>
      <c r="CR237" s="590"/>
      <c r="CS237" s="590"/>
    </row>
    <row r="238" spans="1:97" s="20" customFormat="1" ht="14.25" x14ac:dyDescent="0.2">
      <c r="A238" s="24"/>
      <c r="B238" s="80">
        <v>2015</v>
      </c>
      <c r="C238" s="197"/>
      <c r="D238" s="197"/>
      <c r="E238" s="197"/>
      <c r="F238" s="197"/>
      <c r="G238" s="197"/>
      <c r="H238" s="197"/>
      <c r="I238" s="197"/>
      <c r="J238" s="197"/>
      <c r="K238" s="197"/>
      <c r="L238" s="198"/>
      <c r="M238" s="197"/>
      <c r="N238" s="197"/>
      <c r="O238" s="197"/>
      <c r="P238" s="197"/>
      <c r="Q238" s="197"/>
      <c r="R238" s="319" t="str">
        <f t="shared" si="41"/>
        <v/>
      </c>
      <c r="AH238" s="691">
        <v>2015</v>
      </c>
      <c r="AI238" s="690" t="str">
        <f>IF(ISNUMBER(C238),'Cover Page'!$D$35/1000000*'4 classification'!C238/'FX rate'!$C20,"")</f>
        <v/>
      </c>
      <c r="AJ238" s="893" t="str">
        <f>IF(ISNUMBER(D238),'Cover Page'!$D$35/1000000*'4 classification'!D238/'FX rate'!$C20,"")</f>
        <v/>
      </c>
      <c r="AK238" s="893" t="str">
        <f>IF(ISNUMBER(E238),'Cover Page'!$D$35/1000000*'4 classification'!E238/'FX rate'!$C20,"")</f>
        <v/>
      </c>
      <c r="AL238" s="893" t="str">
        <f>IF(ISNUMBER(F238),'Cover Page'!$D$35/1000000*'4 classification'!F238/'FX rate'!$C20,"")</f>
        <v/>
      </c>
      <c r="AM238" s="893" t="str">
        <f>IF(ISNUMBER(G238),'Cover Page'!$D$35/1000000*'4 classification'!G238/'FX rate'!$C20,"")</f>
        <v/>
      </c>
      <c r="AN238" s="893" t="str">
        <f>IF(ISNUMBER(H238),'Cover Page'!$D$35/1000000*'4 classification'!H238/'FX rate'!$C20,"")</f>
        <v/>
      </c>
      <c r="AO238" s="893" t="str">
        <f>IF(ISNUMBER(I238),'Cover Page'!$D$35/1000000*'4 classification'!I238/'FX rate'!$C20,"")</f>
        <v/>
      </c>
      <c r="AP238" s="893" t="str">
        <f>IF(ISNUMBER(J238),'Cover Page'!$D$35/1000000*'4 classification'!J238/'FX rate'!$C20,"")</f>
        <v/>
      </c>
      <c r="AQ238" s="893" t="str">
        <f>IF(ISNUMBER(K238),'Cover Page'!$D$35/1000000*'4 classification'!K238/'FX rate'!$C20,"")</f>
        <v/>
      </c>
      <c r="AR238" s="893" t="str">
        <f>IF(ISNUMBER(L238),'Cover Page'!$D$35/1000000*'4 classification'!L238/'FX rate'!$C20,"")</f>
        <v/>
      </c>
      <c r="AS238" s="893" t="str">
        <f>IF(ISNUMBER(M238),'Cover Page'!$D$35/1000000*'4 classification'!M238/'FX rate'!$C20,"")</f>
        <v/>
      </c>
      <c r="AT238" s="893" t="str">
        <f>IF(ISNUMBER(N238),'Cover Page'!$D$35/1000000*'4 classification'!N238/'FX rate'!$C20,"")</f>
        <v/>
      </c>
      <c r="AU238" s="893" t="str">
        <f>IF(ISNUMBER(O238),'Cover Page'!$D$35/1000000*'4 classification'!O238/'FX rate'!$C20,"")</f>
        <v/>
      </c>
      <c r="AV238" s="893" t="str">
        <f>IF(ISNUMBER(P238),'Cover Page'!$D$35/1000000*'4 classification'!P238/'FX rate'!$C20,"")</f>
        <v/>
      </c>
      <c r="AW238" s="931" t="str">
        <f>IF(ISNUMBER(Q238),'Cover Page'!$D$35/1000000*'4 classification'!Q238/'FX rate'!$C20,"")</f>
        <v/>
      </c>
      <c r="AX238" s="690" t="str">
        <f>IF(ISNUMBER(R238),'Cover Page'!$D$35/1000000*'4 classification'!R238/'FX rate'!$C20,"")</f>
        <v/>
      </c>
      <c r="AY238" s="518"/>
      <c r="AZ238" s="518"/>
      <c r="BA238" s="518"/>
      <c r="BB238" s="518"/>
      <c r="BC238" s="518"/>
      <c r="BD238" s="517"/>
      <c r="BE238" s="517"/>
      <c r="BF238" s="517"/>
      <c r="BG238" s="517"/>
      <c r="BH238" s="517"/>
      <c r="BI238" s="517"/>
      <c r="BN238" s="723">
        <v>2015</v>
      </c>
      <c r="BO238" s="722" t="str">
        <f>IF(ISNUMBER(C238),'Cover Page'!$D$35/1000000*C238/'FX rate'!$C$25,"")</f>
        <v/>
      </c>
      <c r="BP238" s="892" t="str">
        <f>IF(ISNUMBER(D238),'Cover Page'!$D$35/1000000*D238/'FX rate'!$C$25,"")</f>
        <v/>
      </c>
      <c r="BQ238" s="892" t="str">
        <f>IF(ISNUMBER(E238),'Cover Page'!$D$35/1000000*E238/'FX rate'!$C$25,"")</f>
        <v/>
      </c>
      <c r="BR238" s="892" t="str">
        <f>IF(ISNUMBER(F238),'Cover Page'!$D$35/1000000*F238/'FX rate'!$C$25,"")</f>
        <v/>
      </c>
      <c r="BS238" s="892" t="str">
        <f>IF(ISNUMBER(G238),'Cover Page'!$D$35/1000000*G238/'FX rate'!$C$25,"")</f>
        <v/>
      </c>
      <c r="BT238" s="892" t="str">
        <f>IF(ISNUMBER(H238),'Cover Page'!$D$35/1000000*H238/'FX rate'!$C$25,"")</f>
        <v/>
      </c>
      <c r="BU238" s="892" t="str">
        <f>IF(ISNUMBER(I238),'Cover Page'!$D$35/1000000*I238/'FX rate'!$C$25,"")</f>
        <v/>
      </c>
      <c r="BV238" s="892" t="str">
        <f>IF(ISNUMBER(J238),'Cover Page'!$D$35/1000000*J238/'FX rate'!$C$25,"")</f>
        <v/>
      </c>
      <c r="BW238" s="892" t="str">
        <f>IF(ISNUMBER(K238),'Cover Page'!$D$35/1000000*K238/'FX rate'!$C$25,"")</f>
        <v/>
      </c>
      <c r="BX238" s="892" t="str">
        <f>IF(ISNUMBER(L238),'Cover Page'!$D$35/1000000*L238/'FX rate'!$C$25,"")</f>
        <v/>
      </c>
      <c r="BY238" s="892" t="str">
        <f>IF(ISNUMBER(M238),'Cover Page'!$D$35/1000000*M238/'FX rate'!$C$25,"")</f>
        <v/>
      </c>
      <c r="BZ238" s="892" t="str">
        <f>IF(ISNUMBER(N238),'Cover Page'!$D$35/1000000*N238/'FX rate'!$C$25,"")</f>
        <v/>
      </c>
      <c r="CA238" s="892" t="str">
        <f>IF(ISNUMBER(O238),'Cover Page'!$D$35/1000000*O238/'FX rate'!$C$25,"")</f>
        <v/>
      </c>
      <c r="CB238" s="892" t="str">
        <f>IF(ISNUMBER(P238),'Cover Page'!$D$35/1000000*P238/'FX rate'!$C$25,"")</f>
        <v/>
      </c>
      <c r="CC238" s="930" t="str">
        <f>IF(ISNUMBER(Q238),'Cover Page'!$D$35/1000000*Q238/'FX rate'!$C$25,"")</f>
        <v/>
      </c>
      <c r="CD238" s="722" t="str">
        <f>IF(ISNUMBER(R238),'Cover Page'!$D$35/1000000*R238/'FX rate'!$C$25,"")</f>
        <v/>
      </c>
      <c r="CE238" s="590"/>
      <c r="CF238" s="590"/>
      <c r="CG238" s="590"/>
      <c r="CH238" s="590"/>
      <c r="CI238" s="590"/>
      <c r="CJ238" s="590"/>
      <c r="CK238" s="590"/>
      <c r="CL238" s="590"/>
      <c r="CM238" s="590"/>
      <c r="CN238" s="590"/>
      <c r="CO238" s="590"/>
      <c r="CP238" s="590"/>
      <c r="CQ238" s="590"/>
      <c r="CR238" s="590"/>
      <c r="CS238" s="590"/>
    </row>
    <row r="239" spans="1:97" s="20" customFormat="1" ht="14.25" x14ac:dyDescent="0.2">
      <c r="A239" s="24"/>
      <c r="B239" s="80">
        <v>2016</v>
      </c>
      <c r="C239" s="197"/>
      <c r="D239" s="197"/>
      <c r="E239" s="197"/>
      <c r="F239" s="197"/>
      <c r="G239" s="197"/>
      <c r="H239" s="197"/>
      <c r="I239" s="197"/>
      <c r="J239" s="197"/>
      <c r="K239" s="197"/>
      <c r="L239" s="198"/>
      <c r="M239" s="197"/>
      <c r="N239" s="197"/>
      <c r="O239" s="197"/>
      <c r="P239" s="197"/>
      <c r="Q239" s="197"/>
      <c r="R239" s="319" t="str">
        <f t="shared" si="41"/>
        <v/>
      </c>
      <c r="AH239" s="938">
        <v>2016</v>
      </c>
      <c r="AI239" s="690" t="str">
        <f>IF(ISNUMBER(C239),'Cover Page'!$D$35/1000000*'4 classification'!C239/'FX rate'!$C21,"")</f>
        <v/>
      </c>
      <c r="AJ239" s="893" t="str">
        <f>IF(ISNUMBER(D239),'Cover Page'!$D$35/1000000*'4 classification'!D239/'FX rate'!$C21,"")</f>
        <v/>
      </c>
      <c r="AK239" s="893" t="str">
        <f>IF(ISNUMBER(E239),'Cover Page'!$D$35/1000000*'4 classification'!E239/'FX rate'!$C21,"")</f>
        <v/>
      </c>
      <c r="AL239" s="893" t="str">
        <f>IF(ISNUMBER(F239),'Cover Page'!$D$35/1000000*'4 classification'!F239/'FX rate'!$C21,"")</f>
        <v/>
      </c>
      <c r="AM239" s="893" t="str">
        <f>IF(ISNUMBER(G239),'Cover Page'!$D$35/1000000*'4 classification'!G239/'FX rate'!$C21,"")</f>
        <v/>
      </c>
      <c r="AN239" s="893" t="str">
        <f>IF(ISNUMBER(H239),'Cover Page'!$D$35/1000000*'4 classification'!H239/'FX rate'!$C21,"")</f>
        <v/>
      </c>
      <c r="AO239" s="893" t="str">
        <f>IF(ISNUMBER(I239),'Cover Page'!$D$35/1000000*'4 classification'!I239/'FX rate'!$C21,"")</f>
        <v/>
      </c>
      <c r="AP239" s="893" t="str">
        <f>IF(ISNUMBER(J239),'Cover Page'!$D$35/1000000*'4 classification'!J239/'FX rate'!$C21,"")</f>
        <v/>
      </c>
      <c r="AQ239" s="893" t="str">
        <f>IF(ISNUMBER(K239),'Cover Page'!$D$35/1000000*'4 classification'!K239/'FX rate'!$C21,"")</f>
        <v/>
      </c>
      <c r="AR239" s="893" t="str">
        <f>IF(ISNUMBER(L239),'Cover Page'!$D$35/1000000*'4 classification'!L239/'FX rate'!$C21,"")</f>
        <v/>
      </c>
      <c r="AS239" s="893" t="str">
        <f>IF(ISNUMBER(M239),'Cover Page'!$D$35/1000000*'4 classification'!M239/'FX rate'!$C21,"")</f>
        <v/>
      </c>
      <c r="AT239" s="893" t="str">
        <f>IF(ISNUMBER(N239),'Cover Page'!$D$35/1000000*'4 classification'!N239/'FX rate'!$C21,"")</f>
        <v/>
      </c>
      <c r="AU239" s="893" t="str">
        <f>IF(ISNUMBER(O239),'Cover Page'!$D$35/1000000*'4 classification'!O239/'FX rate'!$C21,"")</f>
        <v/>
      </c>
      <c r="AV239" s="893" t="str">
        <f>IF(ISNUMBER(P239),'Cover Page'!$D$35/1000000*'4 classification'!P239/'FX rate'!$C21,"")</f>
        <v/>
      </c>
      <c r="AW239" s="931" t="str">
        <f>IF(ISNUMBER(Q239),'Cover Page'!$D$35/1000000*'4 classification'!Q239/'FX rate'!$C21,"")</f>
        <v/>
      </c>
      <c r="AX239" s="690" t="str">
        <f>IF(ISNUMBER(R239),'Cover Page'!$D$35/1000000*'4 classification'!R239/'FX rate'!$C21,"")</f>
        <v/>
      </c>
      <c r="AY239" s="518"/>
      <c r="AZ239" s="518"/>
      <c r="BA239" s="518"/>
      <c r="BB239" s="518"/>
      <c r="BC239" s="518"/>
      <c r="BD239" s="517"/>
      <c r="BE239" s="517"/>
      <c r="BF239" s="517"/>
      <c r="BG239" s="517"/>
      <c r="BH239" s="517"/>
      <c r="BI239" s="517"/>
      <c r="BN239" s="939">
        <v>2016</v>
      </c>
      <c r="BO239" s="722" t="str">
        <f>IF(ISNUMBER(C239),'Cover Page'!$D$35/1000000*C239/'FX rate'!$C$25,"")</f>
        <v/>
      </c>
      <c r="BP239" s="892" t="str">
        <f>IF(ISNUMBER(D239),'Cover Page'!$D$35/1000000*D239/'FX rate'!$C$25,"")</f>
        <v/>
      </c>
      <c r="BQ239" s="892" t="str">
        <f>IF(ISNUMBER(E239),'Cover Page'!$D$35/1000000*E239/'FX rate'!$C$25,"")</f>
        <v/>
      </c>
      <c r="BR239" s="892" t="str">
        <f>IF(ISNUMBER(F239),'Cover Page'!$D$35/1000000*F239/'FX rate'!$C$25,"")</f>
        <v/>
      </c>
      <c r="BS239" s="892" t="str">
        <f>IF(ISNUMBER(G239),'Cover Page'!$D$35/1000000*G239/'FX rate'!$C$25,"")</f>
        <v/>
      </c>
      <c r="BT239" s="892" t="str">
        <f>IF(ISNUMBER(H239),'Cover Page'!$D$35/1000000*H239/'FX rate'!$C$25,"")</f>
        <v/>
      </c>
      <c r="BU239" s="892" t="str">
        <f>IF(ISNUMBER(I239),'Cover Page'!$D$35/1000000*I239/'FX rate'!$C$25,"")</f>
        <v/>
      </c>
      <c r="BV239" s="892" t="str">
        <f>IF(ISNUMBER(J239),'Cover Page'!$D$35/1000000*J239/'FX rate'!$C$25,"")</f>
        <v/>
      </c>
      <c r="BW239" s="892" t="str">
        <f>IF(ISNUMBER(K239),'Cover Page'!$D$35/1000000*K239/'FX rate'!$C$25,"")</f>
        <v/>
      </c>
      <c r="BX239" s="892" t="str">
        <f>IF(ISNUMBER(L239),'Cover Page'!$D$35/1000000*L239/'FX rate'!$C$25,"")</f>
        <v/>
      </c>
      <c r="BY239" s="892" t="str">
        <f>IF(ISNUMBER(M239),'Cover Page'!$D$35/1000000*M239/'FX rate'!$C$25,"")</f>
        <v/>
      </c>
      <c r="BZ239" s="892" t="str">
        <f>IF(ISNUMBER(N239),'Cover Page'!$D$35/1000000*N239/'FX rate'!$C$25,"")</f>
        <v/>
      </c>
      <c r="CA239" s="892" t="str">
        <f>IF(ISNUMBER(O239),'Cover Page'!$D$35/1000000*O239/'FX rate'!$C$25,"")</f>
        <v/>
      </c>
      <c r="CB239" s="892" t="str">
        <f>IF(ISNUMBER(P239),'Cover Page'!$D$35/1000000*P239/'FX rate'!$C$25,"")</f>
        <v/>
      </c>
      <c r="CC239" s="930" t="str">
        <f>IF(ISNUMBER(Q239),'Cover Page'!$D$35/1000000*Q239/'FX rate'!$C$25,"")</f>
        <v/>
      </c>
      <c r="CD239" s="722" t="str">
        <f>IF(ISNUMBER(R239),'Cover Page'!$D$35/1000000*R239/'FX rate'!$C$25,"")</f>
        <v/>
      </c>
      <c r="CE239" s="590"/>
      <c r="CF239" s="590"/>
      <c r="CG239" s="590"/>
      <c r="CH239" s="590"/>
      <c r="CI239" s="590"/>
      <c r="CJ239" s="590"/>
      <c r="CK239" s="590"/>
      <c r="CL239" s="590"/>
      <c r="CM239" s="590"/>
      <c r="CN239" s="590"/>
      <c r="CO239" s="590"/>
      <c r="CP239" s="590"/>
      <c r="CQ239" s="590"/>
      <c r="CR239" s="590"/>
      <c r="CS239" s="590"/>
    </row>
    <row r="240" spans="1:97" s="20" customFormat="1" ht="14.25" x14ac:dyDescent="0.2">
      <c r="A240" s="24"/>
      <c r="B240" s="80">
        <v>2017</v>
      </c>
      <c r="C240" s="197"/>
      <c r="D240" s="197"/>
      <c r="E240" s="197"/>
      <c r="F240" s="197"/>
      <c r="G240" s="197"/>
      <c r="H240" s="197"/>
      <c r="I240" s="197"/>
      <c r="J240" s="197"/>
      <c r="K240" s="197"/>
      <c r="L240" s="198"/>
      <c r="M240" s="197"/>
      <c r="N240" s="197"/>
      <c r="O240" s="197"/>
      <c r="P240" s="197"/>
      <c r="Q240" s="197"/>
      <c r="R240" s="319" t="str">
        <f t="shared" si="41"/>
        <v/>
      </c>
      <c r="AH240" s="691">
        <v>2017</v>
      </c>
      <c r="AI240" s="690" t="str">
        <f>IF(ISNUMBER(C240),'Cover Page'!$D$35/1000000*'4 classification'!C240/'FX rate'!$C22,"")</f>
        <v/>
      </c>
      <c r="AJ240" s="893" t="str">
        <f>IF(ISNUMBER(D240),'Cover Page'!$D$35/1000000*'4 classification'!D240/'FX rate'!$C22,"")</f>
        <v/>
      </c>
      <c r="AK240" s="893" t="str">
        <f>IF(ISNUMBER(E240),'Cover Page'!$D$35/1000000*'4 classification'!E240/'FX rate'!$C22,"")</f>
        <v/>
      </c>
      <c r="AL240" s="893" t="str">
        <f>IF(ISNUMBER(F240),'Cover Page'!$D$35/1000000*'4 classification'!F240/'FX rate'!$C22,"")</f>
        <v/>
      </c>
      <c r="AM240" s="893" t="str">
        <f>IF(ISNUMBER(G240),'Cover Page'!$D$35/1000000*'4 classification'!G240/'FX rate'!$C22,"")</f>
        <v/>
      </c>
      <c r="AN240" s="893" t="str">
        <f>IF(ISNUMBER(H240),'Cover Page'!$D$35/1000000*'4 classification'!H240/'FX rate'!$C22,"")</f>
        <v/>
      </c>
      <c r="AO240" s="893" t="str">
        <f>IF(ISNUMBER(I240),'Cover Page'!$D$35/1000000*'4 classification'!I240/'FX rate'!$C22,"")</f>
        <v/>
      </c>
      <c r="AP240" s="893" t="str">
        <f>IF(ISNUMBER(J240),'Cover Page'!$D$35/1000000*'4 classification'!J240/'FX rate'!$C22,"")</f>
        <v/>
      </c>
      <c r="AQ240" s="893" t="str">
        <f>IF(ISNUMBER(K240),'Cover Page'!$D$35/1000000*'4 classification'!K240/'FX rate'!$C22,"")</f>
        <v/>
      </c>
      <c r="AR240" s="893" t="str">
        <f>IF(ISNUMBER(L240),'Cover Page'!$D$35/1000000*'4 classification'!L240/'FX rate'!$C22,"")</f>
        <v/>
      </c>
      <c r="AS240" s="893" t="str">
        <f>IF(ISNUMBER(M240),'Cover Page'!$D$35/1000000*'4 classification'!M240/'FX rate'!$C22,"")</f>
        <v/>
      </c>
      <c r="AT240" s="893" t="str">
        <f>IF(ISNUMBER(N240),'Cover Page'!$D$35/1000000*'4 classification'!N240/'FX rate'!$C22,"")</f>
        <v/>
      </c>
      <c r="AU240" s="893" t="str">
        <f>IF(ISNUMBER(O240),'Cover Page'!$D$35/1000000*'4 classification'!O240/'FX rate'!$C22,"")</f>
        <v/>
      </c>
      <c r="AV240" s="893" t="str">
        <f>IF(ISNUMBER(P240),'Cover Page'!$D$35/1000000*'4 classification'!P240/'FX rate'!$C22,"")</f>
        <v/>
      </c>
      <c r="AW240" s="931" t="str">
        <f>IF(ISNUMBER(Q240),'Cover Page'!$D$35/1000000*'4 classification'!Q240/'FX rate'!$C22,"")</f>
        <v/>
      </c>
      <c r="AX240" s="690" t="str">
        <f>IF(ISNUMBER(R240),'Cover Page'!$D$35/1000000*'4 classification'!R240/'FX rate'!$C22,"")</f>
        <v/>
      </c>
      <c r="AY240" s="518"/>
      <c r="AZ240" s="518"/>
      <c r="BA240" s="518"/>
      <c r="BB240" s="518"/>
      <c r="BC240" s="518"/>
      <c r="BD240" s="517"/>
      <c r="BE240" s="517"/>
      <c r="BF240" s="517"/>
      <c r="BG240" s="517"/>
      <c r="BH240" s="517"/>
      <c r="BI240" s="517"/>
      <c r="BN240" s="723">
        <v>2017</v>
      </c>
      <c r="BO240" s="722" t="str">
        <f>IF(ISNUMBER(C240),'Cover Page'!$D$35/1000000*C240/'FX rate'!$C$25,"")</f>
        <v/>
      </c>
      <c r="BP240" s="892" t="str">
        <f>IF(ISNUMBER(D240),'Cover Page'!$D$35/1000000*D240/'FX rate'!$C$25,"")</f>
        <v/>
      </c>
      <c r="BQ240" s="892" t="str">
        <f>IF(ISNUMBER(E240),'Cover Page'!$D$35/1000000*E240/'FX rate'!$C$25,"")</f>
        <v/>
      </c>
      <c r="BR240" s="892" t="str">
        <f>IF(ISNUMBER(F240),'Cover Page'!$D$35/1000000*F240/'FX rate'!$C$25,"")</f>
        <v/>
      </c>
      <c r="BS240" s="892" t="str">
        <f>IF(ISNUMBER(G240),'Cover Page'!$D$35/1000000*G240/'FX rate'!$C$25,"")</f>
        <v/>
      </c>
      <c r="BT240" s="892" t="str">
        <f>IF(ISNUMBER(H240),'Cover Page'!$D$35/1000000*H240/'FX rate'!$C$25,"")</f>
        <v/>
      </c>
      <c r="BU240" s="892" t="str">
        <f>IF(ISNUMBER(I240),'Cover Page'!$D$35/1000000*I240/'FX rate'!$C$25,"")</f>
        <v/>
      </c>
      <c r="BV240" s="892" t="str">
        <f>IF(ISNUMBER(J240),'Cover Page'!$D$35/1000000*J240/'FX rate'!$C$25,"")</f>
        <v/>
      </c>
      <c r="BW240" s="892" t="str">
        <f>IF(ISNUMBER(K240),'Cover Page'!$D$35/1000000*K240/'FX rate'!$C$25,"")</f>
        <v/>
      </c>
      <c r="BX240" s="892" t="str">
        <f>IF(ISNUMBER(L240),'Cover Page'!$D$35/1000000*L240/'FX rate'!$C$25,"")</f>
        <v/>
      </c>
      <c r="BY240" s="892" t="str">
        <f>IF(ISNUMBER(M240),'Cover Page'!$D$35/1000000*M240/'FX rate'!$C$25,"")</f>
        <v/>
      </c>
      <c r="BZ240" s="892" t="str">
        <f>IF(ISNUMBER(N240),'Cover Page'!$D$35/1000000*N240/'FX rate'!$C$25,"")</f>
        <v/>
      </c>
      <c r="CA240" s="892" t="str">
        <f>IF(ISNUMBER(O240),'Cover Page'!$D$35/1000000*O240/'FX rate'!$C$25,"")</f>
        <v/>
      </c>
      <c r="CB240" s="892" t="str">
        <f>IF(ISNUMBER(P240),'Cover Page'!$D$35/1000000*P240/'FX rate'!$C$25,"")</f>
        <v/>
      </c>
      <c r="CC240" s="930" t="str">
        <f>IF(ISNUMBER(Q240),'Cover Page'!$D$35/1000000*Q240/'FX rate'!$C$25,"")</f>
        <v/>
      </c>
      <c r="CD240" s="722" t="str">
        <f>IF(ISNUMBER(R240),'Cover Page'!$D$35/1000000*R240/'FX rate'!$C$25,"")</f>
        <v/>
      </c>
      <c r="CE240" s="590"/>
      <c r="CF240" s="590"/>
      <c r="CG240" s="590"/>
      <c r="CH240" s="590"/>
      <c r="CI240" s="590"/>
      <c r="CJ240" s="590"/>
      <c r="CK240" s="590"/>
      <c r="CL240" s="590"/>
      <c r="CM240" s="590"/>
      <c r="CN240" s="590"/>
      <c r="CO240" s="590"/>
      <c r="CP240" s="590"/>
      <c r="CQ240" s="590"/>
      <c r="CR240" s="590"/>
      <c r="CS240" s="590"/>
    </row>
    <row r="241" spans="1:97" s="20" customFormat="1" ht="14.25" x14ac:dyDescent="0.2">
      <c r="A241" s="24"/>
      <c r="B241" s="80">
        <v>2018</v>
      </c>
      <c r="C241" s="197"/>
      <c r="D241" s="197"/>
      <c r="E241" s="197"/>
      <c r="F241" s="197"/>
      <c r="G241" s="197"/>
      <c r="H241" s="197"/>
      <c r="I241" s="197"/>
      <c r="J241" s="197"/>
      <c r="K241" s="197"/>
      <c r="L241" s="198"/>
      <c r="M241" s="197"/>
      <c r="N241" s="197"/>
      <c r="O241" s="197"/>
      <c r="P241" s="197"/>
      <c r="Q241" s="197"/>
      <c r="R241" s="319" t="str">
        <f t="shared" si="41"/>
        <v/>
      </c>
      <c r="AH241" s="691">
        <v>2018</v>
      </c>
      <c r="AI241" s="690" t="str">
        <f>IF(ISNUMBER(C241),'Cover Page'!$D$35/1000000*'4 classification'!C241/'FX rate'!$C23,"")</f>
        <v/>
      </c>
      <c r="AJ241" s="893" t="str">
        <f>IF(ISNUMBER(D241),'Cover Page'!$D$35/1000000*'4 classification'!D241/'FX rate'!$C23,"")</f>
        <v/>
      </c>
      <c r="AK241" s="893" t="str">
        <f>IF(ISNUMBER(E241),'Cover Page'!$D$35/1000000*'4 classification'!E241/'FX rate'!$C23,"")</f>
        <v/>
      </c>
      <c r="AL241" s="893" t="str">
        <f>IF(ISNUMBER(F241),'Cover Page'!$D$35/1000000*'4 classification'!F241/'FX rate'!$C23,"")</f>
        <v/>
      </c>
      <c r="AM241" s="893" t="str">
        <f>IF(ISNUMBER(G241),'Cover Page'!$D$35/1000000*'4 classification'!G241/'FX rate'!$C23,"")</f>
        <v/>
      </c>
      <c r="AN241" s="893" t="str">
        <f>IF(ISNUMBER(H241),'Cover Page'!$D$35/1000000*'4 classification'!H241/'FX rate'!$C23,"")</f>
        <v/>
      </c>
      <c r="AO241" s="893" t="str">
        <f>IF(ISNUMBER(I241),'Cover Page'!$D$35/1000000*'4 classification'!I241/'FX rate'!$C23,"")</f>
        <v/>
      </c>
      <c r="AP241" s="893" t="str">
        <f>IF(ISNUMBER(J241),'Cover Page'!$D$35/1000000*'4 classification'!J241/'FX rate'!$C23,"")</f>
        <v/>
      </c>
      <c r="AQ241" s="893" t="str">
        <f>IF(ISNUMBER(K241),'Cover Page'!$D$35/1000000*'4 classification'!K241/'FX rate'!$C23,"")</f>
        <v/>
      </c>
      <c r="AR241" s="893" t="str">
        <f>IF(ISNUMBER(L241),'Cover Page'!$D$35/1000000*'4 classification'!L241/'FX rate'!$C23,"")</f>
        <v/>
      </c>
      <c r="AS241" s="893" t="str">
        <f>IF(ISNUMBER(M241),'Cover Page'!$D$35/1000000*'4 classification'!M241/'FX rate'!$C23,"")</f>
        <v/>
      </c>
      <c r="AT241" s="893" t="str">
        <f>IF(ISNUMBER(N241),'Cover Page'!$D$35/1000000*'4 classification'!N241/'FX rate'!$C23,"")</f>
        <v/>
      </c>
      <c r="AU241" s="893" t="str">
        <f>IF(ISNUMBER(O241),'Cover Page'!$D$35/1000000*'4 classification'!O241/'FX rate'!$C23,"")</f>
        <v/>
      </c>
      <c r="AV241" s="893" t="str">
        <f>IF(ISNUMBER(P241),'Cover Page'!$D$35/1000000*'4 classification'!P241/'FX rate'!$C23,"")</f>
        <v/>
      </c>
      <c r="AW241" s="931" t="str">
        <f>IF(ISNUMBER(Q241),'Cover Page'!$D$35/1000000*'4 classification'!Q241/'FX rate'!$C23,"")</f>
        <v/>
      </c>
      <c r="AX241" s="690" t="str">
        <f>IF(ISNUMBER(R241),'Cover Page'!$D$35/1000000*'4 classification'!R241/'FX rate'!$C23,"")</f>
        <v/>
      </c>
      <c r="AY241" s="518"/>
      <c r="AZ241" s="518"/>
      <c r="BA241" s="518"/>
      <c r="BB241" s="518"/>
      <c r="BC241" s="518"/>
      <c r="BD241" s="517"/>
      <c r="BE241" s="517"/>
      <c r="BF241" s="517"/>
      <c r="BG241" s="517"/>
      <c r="BH241" s="517"/>
      <c r="BI241" s="517"/>
      <c r="BN241" s="939">
        <v>2018</v>
      </c>
      <c r="BO241" s="722" t="str">
        <f>IF(ISNUMBER(C241),'Cover Page'!$D$35/1000000*C241/'FX rate'!$C$25,"")</f>
        <v/>
      </c>
      <c r="BP241" s="892" t="str">
        <f>IF(ISNUMBER(D241),'Cover Page'!$D$35/1000000*D241/'FX rate'!$C$25,"")</f>
        <v/>
      </c>
      <c r="BQ241" s="892" t="str">
        <f>IF(ISNUMBER(E241),'Cover Page'!$D$35/1000000*E241/'FX rate'!$C$25,"")</f>
        <v/>
      </c>
      <c r="BR241" s="892" t="str">
        <f>IF(ISNUMBER(F241),'Cover Page'!$D$35/1000000*F241/'FX rate'!$C$25,"")</f>
        <v/>
      </c>
      <c r="BS241" s="892" t="str">
        <f>IF(ISNUMBER(G241),'Cover Page'!$D$35/1000000*G241/'FX rate'!$C$25,"")</f>
        <v/>
      </c>
      <c r="BT241" s="892" t="str">
        <f>IF(ISNUMBER(H241),'Cover Page'!$D$35/1000000*H241/'FX rate'!$C$25,"")</f>
        <v/>
      </c>
      <c r="BU241" s="892" t="str">
        <f>IF(ISNUMBER(I241),'Cover Page'!$D$35/1000000*I241/'FX rate'!$C$25,"")</f>
        <v/>
      </c>
      <c r="BV241" s="892" t="str">
        <f>IF(ISNUMBER(J241),'Cover Page'!$D$35/1000000*J241/'FX rate'!$C$25,"")</f>
        <v/>
      </c>
      <c r="BW241" s="892" t="str">
        <f>IF(ISNUMBER(K241),'Cover Page'!$D$35/1000000*K241/'FX rate'!$C$25,"")</f>
        <v/>
      </c>
      <c r="BX241" s="892" t="str">
        <f>IF(ISNUMBER(L241),'Cover Page'!$D$35/1000000*L241/'FX rate'!$C$25,"")</f>
        <v/>
      </c>
      <c r="BY241" s="892" t="str">
        <f>IF(ISNUMBER(M241),'Cover Page'!$D$35/1000000*M241/'FX rate'!$C$25,"")</f>
        <v/>
      </c>
      <c r="BZ241" s="892" t="str">
        <f>IF(ISNUMBER(N241),'Cover Page'!$D$35/1000000*N241/'FX rate'!$C$25,"")</f>
        <v/>
      </c>
      <c r="CA241" s="892" t="str">
        <f>IF(ISNUMBER(O241),'Cover Page'!$D$35/1000000*O241/'FX rate'!$C$25,"")</f>
        <v/>
      </c>
      <c r="CB241" s="892" t="str">
        <f>IF(ISNUMBER(P241),'Cover Page'!$D$35/1000000*P241/'FX rate'!$C$25,"")</f>
        <v/>
      </c>
      <c r="CC241" s="930" t="str">
        <f>IF(ISNUMBER(Q241),'Cover Page'!$D$35/1000000*Q241/'FX rate'!$C$25,"")</f>
        <v/>
      </c>
      <c r="CD241" s="722" t="str">
        <f>IF(ISNUMBER(R241),'Cover Page'!$D$35/1000000*R241/'FX rate'!$C$25,"")</f>
        <v/>
      </c>
      <c r="CE241" s="590"/>
      <c r="CF241" s="590"/>
      <c r="CG241" s="590"/>
      <c r="CH241" s="590"/>
      <c r="CI241" s="590"/>
      <c r="CJ241" s="590"/>
      <c r="CK241" s="590"/>
      <c r="CL241" s="590"/>
      <c r="CM241" s="590"/>
      <c r="CN241" s="590"/>
      <c r="CO241" s="590"/>
      <c r="CP241" s="590"/>
      <c r="CQ241" s="590"/>
      <c r="CR241" s="590"/>
      <c r="CS241" s="590"/>
    </row>
    <row r="242" spans="1:97" s="20" customFormat="1" ht="14.25" x14ac:dyDescent="0.2">
      <c r="A242" s="24"/>
      <c r="B242" s="80">
        <v>2019</v>
      </c>
      <c r="C242" s="197"/>
      <c r="D242" s="197"/>
      <c r="E242" s="197"/>
      <c r="F242" s="197"/>
      <c r="G242" s="197"/>
      <c r="H242" s="197"/>
      <c r="I242" s="197"/>
      <c r="J242" s="197"/>
      <c r="K242" s="197"/>
      <c r="L242" s="198"/>
      <c r="M242" s="197"/>
      <c r="N242" s="197"/>
      <c r="O242" s="197"/>
      <c r="P242" s="197"/>
      <c r="Q242" s="197"/>
      <c r="R242" s="319" t="str">
        <f t="shared" si="41"/>
        <v/>
      </c>
      <c r="AH242" s="691">
        <v>2019</v>
      </c>
      <c r="AI242" s="690" t="str">
        <f>IF(ISNUMBER(C242),'Cover Page'!$D$35/1000000*'4 classification'!C242/'FX rate'!$C24,"")</f>
        <v/>
      </c>
      <c r="AJ242" s="893" t="str">
        <f>IF(ISNUMBER(D242),'Cover Page'!$D$35/1000000*'4 classification'!D242/'FX rate'!$C24,"")</f>
        <v/>
      </c>
      <c r="AK242" s="893" t="str">
        <f>IF(ISNUMBER(E242),'Cover Page'!$D$35/1000000*'4 classification'!E242/'FX rate'!$C24,"")</f>
        <v/>
      </c>
      <c r="AL242" s="893" t="str">
        <f>IF(ISNUMBER(F242),'Cover Page'!$D$35/1000000*'4 classification'!F242/'FX rate'!$C24,"")</f>
        <v/>
      </c>
      <c r="AM242" s="893" t="str">
        <f>IF(ISNUMBER(G242),'Cover Page'!$D$35/1000000*'4 classification'!G242/'FX rate'!$C24,"")</f>
        <v/>
      </c>
      <c r="AN242" s="893" t="str">
        <f>IF(ISNUMBER(H242),'Cover Page'!$D$35/1000000*'4 classification'!H242/'FX rate'!$C24,"")</f>
        <v/>
      </c>
      <c r="AO242" s="893" t="str">
        <f>IF(ISNUMBER(I242),'Cover Page'!$D$35/1000000*'4 classification'!I242/'FX rate'!$C24,"")</f>
        <v/>
      </c>
      <c r="AP242" s="893" t="str">
        <f>IF(ISNUMBER(J242),'Cover Page'!$D$35/1000000*'4 classification'!J242/'FX rate'!$C24,"")</f>
        <v/>
      </c>
      <c r="AQ242" s="893" t="str">
        <f>IF(ISNUMBER(K242),'Cover Page'!$D$35/1000000*'4 classification'!K242/'FX rate'!$C24,"")</f>
        <v/>
      </c>
      <c r="AR242" s="893" t="str">
        <f>IF(ISNUMBER(L242),'Cover Page'!$D$35/1000000*'4 classification'!L242/'FX rate'!$C24,"")</f>
        <v/>
      </c>
      <c r="AS242" s="893" t="str">
        <f>IF(ISNUMBER(M242),'Cover Page'!$D$35/1000000*'4 classification'!M242/'FX rate'!$C24,"")</f>
        <v/>
      </c>
      <c r="AT242" s="893" t="str">
        <f>IF(ISNUMBER(N242),'Cover Page'!$D$35/1000000*'4 classification'!N242/'FX rate'!$C24,"")</f>
        <v/>
      </c>
      <c r="AU242" s="893" t="str">
        <f>IF(ISNUMBER(O242),'Cover Page'!$D$35/1000000*'4 classification'!O242/'FX rate'!$C24,"")</f>
        <v/>
      </c>
      <c r="AV242" s="893" t="str">
        <f>IF(ISNUMBER(P242),'Cover Page'!$D$35/1000000*'4 classification'!P242/'FX rate'!$C24,"")</f>
        <v/>
      </c>
      <c r="AW242" s="931" t="str">
        <f>IF(ISNUMBER(Q242),'Cover Page'!$D$35/1000000*'4 classification'!Q242/'FX rate'!$C24,"")</f>
        <v/>
      </c>
      <c r="AX242" s="690" t="str">
        <f>IF(ISNUMBER(R242),'Cover Page'!$D$35/1000000*'4 classification'!R242/'FX rate'!$C24,"")</f>
        <v/>
      </c>
      <c r="AY242" s="518"/>
      <c r="AZ242" s="518"/>
      <c r="BA242" s="518"/>
      <c r="BB242" s="518"/>
      <c r="BC242" s="518"/>
      <c r="BD242" s="517"/>
      <c r="BE242" s="517"/>
      <c r="BF242" s="517"/>
      <c r="BG242" s="517"/>
      <c r="BH242" s="517"/>
      <c r="BI242" s="517"/>
      <c r="BN242" s="939">
        <v>2019</v>
      </c>
      <c r="BO242" s="722" t="str">
        <f>IF(ISNUMBER(C242),'Cover Page'!$D$35/1000000*C242/'FX rate'!$C$25,"")</f>
        <v/>
      </c>
      <c r="BP242" s="892" t="str">
        <f>IF(ISNUMBER(D242),'Cover Page'!$D$35/1000000*D242/'FX rate'!$C$25,"")</f>
        <v/>
      </c>
      <c r="BQ242" s="892" t="str">
        <f>IF(ISNUMBER(E242),'Cover Page'!$D$35/1000000*E242/'FX rate'!$C$25,"")</f>
        <v/>
      </c>
      <c r="BR242" s="892" t="str">
        <f>IF(ISNUMBER(F242),'Cover Page'!$D$35/1000000*F242/'FX rate'!$C$25,"")</f>
        <v/>
      </c>
      <c r="BS242" s="892" t="str">
        <f>IF(ISNUMBER(G242),'Cover Page'!$D$35/1000000*G242/'FX rate'!$C$25,"")</f>
        <v/>
      </c>
      <c r="BT242" s="892" t="str">
        <f>IF(ISNUMBER(H242),'Cover Page'!$D$35/1000000*H242/'FX rate'!$C$25,"")</f>
        <v/>
      </c>
      <c r="BU242" s="892" t="str">
        <f>IF(ISNUMBER(I242),'Cover Page'!$D$35/1000000*I242/'FX rate'!$C$25,"")</f>
        <v/>
      </c>
      <c r="BV242" s="892" t="str">
        <f>IF(ISNUMBER(J242),'Cover Page'!$D$35/1000000*J242/'FX rate'!$C$25,"")</f>
        <v/>
      </c>
      <c r="BW242" s="892" t="str">
        <f>IF(ISNUMBER(K242),'Cover Page'!$D$35/1000000*K242/'FX rate'!$C$25,"")</f>
        <v/>
      </c>
      <c r="BX242" s="892" t="str">
        <f>IF(ISNUMBER(L242),'Cover Page'!$D$35/1000000*L242/'FX rate'!$C$25,"")</f>
        <v/>
      </c>
      <c r="BY242" s="892" t="str">
        <f>IF(ISNUMBER(M242),'Cover Page'!$D$35/1000000*M242/'FX rate'!$C$25,"")</f>
        <v/>
      </c>
      <c r="BZ242" s="892" t="str">
        <f>IF(ISNUMBER(N242),'Cover Page'!$D$35/1000000*N242/'FX rate'!$C$25,"")</f>
        <v/>
      </c>
      <c r="CA242" s="892" t="str">
        <f>IF(ISNUMBER(O242),'Cover Page'!$D$35/1000000*O242/'FX rate'!$C$25,"")</f>
        <v/>
      </c>
      <c r="CB242" s="892" t="str">
        <f>IF(ISNUMBER(P242),'Cover Page'!$D$35/1000000*P242/'FX rate'!$C$25,"")</f>
        <v/>
      </c>
      <c r="CC242" s="930" t="str">
        <f>IF(ISNUMBER(Q242),'Cover Page'!$D$35/1000000*Q242/'FX rate'!$C$25,"")</f>
        <v/>
      </c>
      <c r="CD242" s="722" t="str">
        <f>IF(ISNUMBER(R242),'Cover Page'!$D$35/1000000*R242/'FX rate'!$C$25,"")</f>
        <v/>
      </c>
      <c r="CE242" s="590"/>
      <c r="CF242" s="590"/>
      <c r="CG242" s="590"/>
      <c r="CH242" s="590"/>
      <c r="CI242" s="590"/>
      <c r="CJ242" s="590"/>
      <c r="CK242" s="590"/>
      <c r="CL242" s="590"/>
      <c r="CM242" s="590"/>
      <c r="CN242" s="590"/>
      <c r="CO242" s="590"/>
      <c r="CP242" s="590"/>
      <c r="CQ242" s="590"/>
      <c r="CR242" s="590"/>
      <c r="CS242" s="590"/>
    </row>
    <row r="243" spans="1:97" s="1768" customFormat="1" ht="14.25" x14ac:dyDescent="0.2">
      <c r="A243" s="24"/>
      <c r="B243" s="1672">
        <v>2020</v>
      </c>
      <c r="C243" s="2183"/>
      <c r="D243" s="2184"/>
      <c r="E243" s="2184"/>
      <c r="F243" s="2184"/>
      <c r="G243" s="2184"/>
      <c r="H243" s="2184"/>
      <c r="I243" s="2184"/>
      <c r="J243" s="2184"/>
      <c r="K243" s="2184"/>
      <c r="L243" s="2185"/>
      <c r="M243" s="2184"/>
      <c r="N243" s="2184"/>
      <c r="O243" s="2184"/>
      <c r="P243" s="2184"/>
      <c r="Q243" s="2185"/>
      <c r="R243" s="2227" t="str">
        <f t="shared" si="41"/>
        <v/>
      </c>
      <c r="AH243" s="2233">
        <v>2020</v>
      </c>
      <c r="AI243" s="2234" t="str">
        <f>IF(ISNUMBER(C243),'Cover Page'!$D$35/1000000*'4 classification'!C243/'FX rate'!$C25,"")</f>
        <v/>
      </c>
      <c r="AJ243" s="2235" t="str">
        <f>IF(ISNUMBER(D243),'Cover Page'!$D$35/1000000*'4 classification'!D243/'FX rate'!$C25,"")</f>
        <v/>
      </c>
      <c r="AK243" s="2235" t="str">
        <f>IF(ISNUMBER(E243),'Cover Page'!$D$35/1000000*'4 classification'!E243/'FX rate'!$C25,"")</f>
        <v/>
      </c>
      <c r="AL243" s="2235" t="str">
        <f>IF(ISNUMBER(F243),'Cover Page'!$D$35/1000000*'4 classification'!F243/'FX rate'!$C25,"")</f>
        <v/>
      </c>
      <c r="AM243" s="2235" t="str">
        <f>IF(ISNUMBER(G243),'Cover Page'!$D$35/1000000*'4 classification'!G243/'FX rate'!$C25,"")</f>
        <v/>
      </c>
      <c r="AN243" s="2235" t="str">
        <f>IF(ISNUMBER(H243),'Cover Page'!$D$35/1000000*'4 classification'!H243/'FX rate'!$C25,"")</f>
        <v/>
      </c>
      <c r="AO243" s="2235" t="str">
        <f>IF(ISNUMBER(I243),'Cover Page'!$D$35/1000000*'4 classification'!I243/'FX rate'!$C25,"")</f>
        <v/>
      </c>
      <c r="AP243" s="2235" t="str">
        <f>IF(ISNUMBER(J243),'Cover Page'!$D$35/1000000*'4 classification'!J243/'FX rate'!$C25,"")</f>
        <v/>
      </c>
      <c r="AQ243" s="2235" t="str">
        <f>IF(ISNUMBER(K243),'Cover Page'!$D$35/1000000*'4 classification'!K243/'FX rate'!$C25,"")</f>
        <v/>
      </c>
      <c r="AR243" s="2235" t="str">
        <f>IF(ISNUMBER(L243),'Cover Page'!$D$35/1000000*'4 classification'!L243/'FX rate'!$C25,"")</f>
        <v/>
      </c>
      <c r="AS243" s="2235" t="str">
        <f>IF(ISNUMBER(M243),'Cover Page'!$D$35/1000000*'4 classification'!M243/'FX rate'!$C25,"")</f>
        <v/>
      </c>
      <c r="AT243" s="2235" t="str">
        <f>IF(ISNUMBER(N243),'Cover Page'!$D$35/1000000*'4 classification'!N243/'FX rate'!$C25,"")</f>
        <v/>
      </c>
      <c r="AU243" s="2235" t="str">
        <f>IF(ISNUMBER(O243),'Cover Page'!$D$35/1000000*'4 classification'!O243/'FX rate'!$C25,"")</f>
        <v/>
      </c>
      <c r="AV243" s="2235" t="str">
        <f>IF(ISNUMBER(P243),'Cover Page'!$D$35/1000000*'4 classification'!P243/'FX rate'!$C25,"")</f>
        <v/>
      </c>
      <c r="AW243" s="2236" t="str">
        <f>IF(ISNUMBER(Q243),'Cover Page'!$D$35/1000000*'4 classification'!Q243/'FX rate'!$C25,"")</f>
        <v/>
      </c>
      <c r="AX243" s="2234" t="str">
        <f>IF(ISNUMBER(R243),'Cover Page'!$D$35/1000000*'4 classification'!R243/'FX rate'!$C25,"")</f>
        <v/>
      </c>
      <c r="AY243" s="518"/>
      <c r="AZ243" s="518"/>
      <c r="BA243" s="518"/>
      <c r="BB243" s="518"/>
      <c r="BC243" s="518"/>
      <c r="BD243" s="517"/>
      <c r="BE243" s="517"/>
      <c r="BF243" s="517"/>
      <c r="BG243" s="517"/>
      <c r="BH243" s="517"/>
      <c r="BI243" s="517"/>
      <c r="BN243" s="2229">
        <v>2020</v>
      </c>
      <c r="BO243" s="2230" t="str">
        <f>IF(ISNUMBER(C243),'Cover Page'!$D$35/1000000*C243/'FX rate'!$C$25,"")</f>
        <v/>
      </c>
      <c r="BP243" s="2231" t="str">
        <f>IF(ISNUMBER(D243),'Cover Page'!$D$35/1000000*D243/'FX rate'!$C$25,"")</f>
        <v/>
      </c>
      <c r="BQ243" s="2231" t="str">
        <f>IF(ISNUMBER(E243),'Cover Page'!$D$35/1000000*E243/'FX rate'!$C$25,"")</f>
        <v/>
      </c>
      <c r="BR243" s="2231" t="str">
        <f>IF(ISNUMBER(F243),'Cover Page'!$D$35/1000000*F243/'FX rate'!$C$25,"")</f>
        <v/>
      </c>
      <c r="BS243" s="2231" t="str">
        <f>IF(ISNUMBER(G243),'Cover Page'!$D$35/1000000*G243/'FX rate'!$C$25,"")</f>
        <v/>
      </c>
      <c r="BT243" s="2231" t="str">
        <f>IF(ISNUMBER(H243),'Cover Page'!$D$35/1000000*H243/'FX rate'!$C$25,"")</f>
        <v/>
      </c>
      <c r="BU243" s="2231" t="str">
        <f>IF(ISNUMBER(I243),'Cover Page'!$D$35/1000000*I243/'FX rate'!$C$25,"")</f>
        <v/>
      </c>
      <c r="BV243" s="2231" t="str">
        <f>IF(ISNUMBER(J243),'Cover Page'!$D$35/1000000*J243/'FX rate'!$C$25,"")</f>
        <v/>
      </c>
      <c r="BW243" s="2231" t="str">
        <f>IF(ISNUMBER(K243),'Cover Page'!$D$35/1000000*K243/'FX rate'!$C$25,"")</f>
        <v/>
      </c>
      <c r="BX243" s="2231" t="str">
        <f>IF(ISNUMBER(L243),'Cover Page'!$D$35/1000000*L243/'FX rate'!$C$25,"")</f>
        <v/>
      </c>
      <c r="BY243" s="2231" t="str">
        <f>IF(ISNUMBER(M243),'Cover Page'!$D$35/1000000*M243/'FX rate'!$C$25,"")</f>
        <v/>
      </c>
      <c r="BZ243" s="2231" t="str">
        <f>IF(ISNUMBER(N243),'Cover Page'!$D$35/1000000*N243/'FX rate'!$C$25,"")</f>
        <v/>
      </c>
      <c r="CA243" s="2231" t="str">
        <f>IF(ISNUMBER(O243),'Cover Page'!$D$35/1000000*O243/'FX rate'!$C$25,"")</f>
        <v/>
      </c>
      <c r="CB243" s="2231" t="str">
        <f>IF(ISNUMBER(P243),'Cover Page'!$D$35/1000000*P243/'FX rate'!$C$25,"")</f>
        <v/>
      </c>
      <c r="CC243" s="2232" t="str">
        <f>IF(ISNUMBER(Q243),'Cover Page'!$D$35/1000000*Q243/'FX rate'!$C$25,"")</f>
        <v/>
      </c>
      <c r="CD243" s="2230" t="str">
        <f>IF(ISNUMBER(R243),'Cover Page'!$D$35/1000000*R243/'FX rate'!$C$25,"")</f>
        <v/>
      </c>
      <c r="CE243" s="590"/>
      <c r="CF243" s="590"/>
      <c r="CG243" s="590"/>
      <c r="CH243" s="590"/>
      <c r="CI243" s="590"/>
      <c r="CJ243" s="590"/>
      <c r="CK243" s="590"/>
      <c r="CL243" s="590"/>
      <c r="CM243" s="590"/>
      <c r="CN243" s="590"/>
      <c r="CO243" s="590"/>
      <c r="CP243" s="590"/>
      <c r="CQ243" s="590"/>
      <c r="CR243" s="590"/>
      <c r="CS243" s="590"/>
    </row>
    <row r="244" spans="1:97" s="2" customFormat="1" ht="14.25" customHeight="1" thickBot="1" x14ac:dyDescent="0.25">
      <c r="B244" s="199" t="s">
        <v>1794</v>
      </c>
      <c r="C244" s="857"/>
      <c r="D244" s="858"/>
      <c r="E244" s="858"/>
      <c r="F244" s="858"/>
      <c r="G244" s="858"/>
      <c r="H244" s="858"/>
      <c r="I244" s="858"/>
      <c r="J244" s="858"/>
      <c r="K244" s="858"/>
      <c r="L244" s="859"/>
      <c r="M244" s="858"/>
      <c r="N244" s="858"/>
      <c r="O244" s="858"/>
      <c r="P244" s="858"/>
      <c r="Q244" s="859"/>
      <c r="R244" s="320" t="str">
        <f t="shared" si="41"/>
        <v/>
      </c>
    </row>
    <row r="245" spans="1:97" s="2" customFormat="1" ht="96.95" customHeight="1" thickBot="1" x14ac:dyDescent="0.25">
      <c r="B245" s="480" t="s">
        <v>1795</v>
      </c>
      <c r="C245" s="1668" t="str">
        <f t="shared" ref="C245:Q245" si="42">IF(COUNT(C242)&lt;&gt;0,IF(COUNT(C243)=0,"Please fill in value for 2020 or provide a provisional estimate (eg. 2019 figure) and the expected submission date in the notes",IF(COUNT(C244)=0,"Please provide the number of entities","")),"")</f>
        <v/>
      </c>
      <c r="D245" s="1668" t="str">
        <f t="shared" si="42"/>
        <v/>
      </c>
      <c r="E245" s="1668" t="str">
        <f t="shared" si="42"/>
        <v/>
      </c>
      <c r="F245" s="1668" t="str">
        <f t="shared" si="42"/>
        <v/>
      </c>
      <c r="G245" s="1668" t="str">
        <f t="shared" si="42"/>
        <v/>
      </c>
      <c r="H245" s="1668" t="str">
        <f t="shared" si="42"/>
        <v/>
      </c>
      <c r="I245" s="1668" t="str">
        <f t="shared" si="42"/>
        <v/>
      </c>
      <c r="J245" s="1668" t="str">
        <f t="shared" si="42"/>
        <v/>
      </c>
      <c r="K245" s="1668" t="str">
        <f t="shared" si="42"/>
        <v/>
      </c>
      <c r="L245" s="1668" t="str">
        <f t="shared" si="42"/>
        <v/>
      </c>
      <c r="M245" s="1668" t="str">
        <f t="shared" si="42"/>
        <v/>
      </c>
      <c r="N245" s="1668" t="str">
        <f t="shared" si="42"/>
        <v/>
      </c>
      <c r="O245" s="1668" t="str">
        <f t="shared" si="42"/>
        <v/>
      </c>
      <c r="P245" s="1668" t="str">
        <f t="shared" si="42"/>
        <v/>
      </c>
      <c r="Q245" s="1668" t="str">
        <f t="shared" si="42"/>
        <v/>
      </c>
      <c r="R245" s="2228"/>
    </row>
    <row r="246" spans="1:97" s="14" customFormat="1" ht="69.95" customHeight="1" thickBot="1" x14ac:dyDescent="0.25">
      <c r="A246" s="2"/>
      <c r="B246" s="191" t="s">
        <v>330</v>
      </c>
      <c r="C246" s="200"/>
      <c r="D246" s="201"/>
      <c r="E246" s="201"/>
      <c r="F246" s="201"/>
      <c r="G246" s="201"/>
      <c r="H246" s="201"/>
      <c r="I246" s="201"/>
      <c r="J246" s="201"/>
      <c r="K246" s="201"/>
      <c r="L246" s="202"/>
      <c r="M246" s="201"/>
      <c r="N246" s="201"/>
      <c r="O246" s="201"/>
      <c r="P246" s="201"/>
      <c r="Q246" s="202"/>
      <c r="R246" s="1281"/>
    </row>
    <row r="247" spans="1:97" ht="20.100000000000001" customHeight="1" x14ac:dyDescent="0.2">
      <c r="C247" s="470"/>
      <c r="D247" s="470"/>
      <c r="E247" s="470"/>
      <c r="F247" s="470"/>
      <c r="G247" s="470"/>
      <c r="H247" s="470"/>
      <c r="I247" s="470"/>
      <c r="J247" s="470"/>
      <c r="K247" s="470"/>
      <c r="L247" s="470"/>
    </row>
    <row r="248" spans="1:97" ht="20.100000000000001" customHeight="1" x14ac:dyDescent="0.2">
      <c r="B248" s="960" t="s">
        <v>498</v>
      </c>
      <c r="C248" s="961" t="s">
        <v>758</v>
      </c>
      <c r="D248" s="961" t="s">
        <v>759</v>
      </c>
      <c r="E248" s="961" t="s">
        <v>760</v>
      </c>
      <c r="F248" s="961" t="s">
        <v>761</v>
      </c>
      <c r="G248" s="961" t="s">
        <v>762</v>
      </c>
      <c r="H248" s="961" t="s">
        <v>763</v>
      </c>
      <c r="I248" s="961" t="s">
        <v>764</v>
      </c>
      <c r="J248" s="961" t="s">
        <v>765</v>
      </c>
      <c r="K248" s="961" t="s">
        <v>766</v>
      </c>
      <c r="L248" s="961" t="s">
        <v>767</v>
      </c>
      <c r="M248" s="961" t="s">
        <v>768</v>
      </c>
      <c r="N248" s="961" t="s">
        <v>769</v>
      </c>
      <c r="O248" s="961" t="s">
        <v>770</v>
      </c>
      <c r="P248" s="961" t="s">
        <v>771</v>
      </c>
      <c r="Q248" s="961" t="s">
        <v>772</v>
      </c>
    </row>
    <row r="249" spans="1:97" ht="20.100000000000001" customHeight="1" x14ac:dyDescent="0.2"/>
    <row r="250" spans="1:97" s="21" customFormat="1" ht="15.95" customHeight="1" x14ac:dyDescent="0.2">
      <c r="A250" s="19"/>
      <c r="B250" s="22" t="s">
        <v>90</v>
      </c>
      <c r="E250" s="22"/>
      <c r="G250" s="22"/>
      <c r="I250" s="22"/>
      <c r="K250" s="22"/>
      <c r="M250" s="22"/>
      <c r="O250" s="22"/>
      <c r="Q250" s="22"/>
      <c r="S250" s="22"/>
      <c r="U250" s="57"/>
    </row>
    <row r="251" spans="1:97" ht="27" customHeight="1" x14ac:dyDescent="0.2">
      <c r="B251" s="2690" t="s">
        <v>1733</v>
      </c>
      <c r="C251" s="2690"/>
      <c r="D251" s="2690"/>
      <c r="E251" s="2690"/>
      <c r="F251" s="2690"/>
      <c r="G251" s="2690"/>
      <c r="H251" s="2690"/>
      <c r="I251" s="2690"/>
      <c r="J251" s="2690"/>
      <c r="K251" s="2690"/>
      <c r="L251" s="2690"/>
      <c r="M251" s="2690"/>
      <c r="N251" s="2690"/>
      <c r="O251" s="2690"/>
      <c r="P251" s="2690"/>
      <c r="Q251" s="2690"/>
      <c r="R251" s="34"/>
      <c r="S251" s="68"/>
      <c r="T251" s="34"/>
      <c r="U251" s="59"/>
    </row>
    <row r="252" spans="1:97" ht="14.25" customHeight="1" x14ac:dyDescent="0.2">
      <c r="B252" s="29" t="s">
        <v>219</v>
      </c>
      <c r="D252" s="29"/>
      <c r="E252" s="29"/>
      <c r="F252" s="29"/>
      <c r="G252" s="29"/>
      <c r="H252" s="29"/>
      <c r="I252" s="29"/>
      <c r="J252" s="29"/>
      <c r="K252" s="29"/>
      <c r="L252" s="29"/>
      <c r="M252" s="29"/>
      <c r="N252" s="29"/>
      <c r="O252" s="29"/>
      <c r="P252" s="29"/>
      <c r="Q252" s="29"/>
      <c r="R252" s="29"/>
      <c r="S252" s="29"/>
      <c r="T252" s="29"/>
      <c r="U252" s="58"/>
    </row>
    <row r="253" spans="1:97" ht="14.25" customHeight="1" x14ac:dyDescent="0.2">
      <c r="B253" s="29" t="s">
        <v>139</v>
      </c>
      <c r="D253" s="29"/>
      <c r="E253" s="29"/>
      <c r="F253" s="29"/>
      <c r="G253" s="29"/>
      <c r="H253" s="29"/>
      <c r="I253" s="29"/>
      <c r="J253" s="29"/>
      <c r="K253" s="29"/>
      <c r="L253" s="29"/>
      <c r="M253" s="29"/>
      <c r="N253" s="29"/>
      <c r="O253" s="29"/>
      <c r="P253" s="29"/>
      <c r="Q253" s="29"/>
      <c r="R253" s="29"/>
      <c r="S253" s="29"/>
      <c r="T253" s="29"/>
      <c r="U253" s="58"/>
    </row>
    <row r="254" spans="1:97" ht="14.25" x14ac:dyDescent="0.2">
      <c r="B254" s="257" t="s">
        <v>138</v>
      </c>
      <c r="D254" s="34"/>
      <c r="E254" s="68"/>
      <c r="F254" s="34"/>
      <c r="G254" s="68"/>
      <c r="H254" s="34"/>
      <c r="I254" s="68"/>
      <c r="J254" s="34"/>
      <c r="K254" s="68"/>
      <c r="L254" s="34"/>
      <c r="M254" s="68"/>
      <c r="N254" s="34"/>
      <c r="O254" s="68"/>
      <c r="P254" s="34"/>
      <c r="Q254" s="68"/>
      <c r="R254" s="34"/>
      <c r="S254" s="68"/>
      <c r="T254" s="34"/>
      <c r="U254" s="59"/>
    </row>
    <row r="255" spans="1:97" s="1765" customFormat="1" ht="14.25" x14ac:dyDescent="0.2">
      <c r="B255" s="2255" t="s">
        <v>2004</v>
      </c>
      <c r="C255" s="2303"/>
      <c r="D255" s="2304"/>
      <c r="E255" s="2305"/>
      <c r="F255" s="2304"/>
      <c r="G255" s="2305"/>
      <c r="H255" s="2304"/>
      <c r="I255" s="2305"/>
      <c r="J255" s="2304"/>
      <c r="K255" s="2305"/>
      <c r="L255" s="2304"/>
      <c r="M255" s="68"/>
      <c r="N255" s="34"/>
      <c r="O255" s="68"/>
      <c r="P255" s="34"/>
      <c r="Q255" s="68"/>
      <c r="R255" s="34"/>
      <c r="S255" s="68"/>
      <c r="T255" s="34"/>
      <c r="U255" s="59"/>
    </row>
    <row r="256" spans="1:97" ht="14.25" x14ac:dyDescent="0.2">
      <c r="B256" s="257" t="s">
        <v>441</v>
      </c>
      <c r="D256" s="34"/>
      <c r="E256" s="68"/>
      <c r="F256" s="34"/>
      <c r="G256" s="68"/>
      <c r="H256" s="34"/>
      <c r="I256" s="68"/>
      <c r="J256" s="34"/>
      <c r="K256" s="68"/>
      <c r="L256" s="34"/>
      <c r="M256" s="68"/>
      <c r="N256" s="34"/>
      <c r="O256" s="68"/>
      <c r="P256" s="34"/>
      <c r="Q256" s="68"/>
      <c r="R256" s="34"/>
      <c r="S256" s="68"/>
      <c r="T256" s="34"/>
      <c r="U256" s="59"/>
    </row>
    <row r="257" spans="1:21" ht="14.25" x14ac:dyDescent="0.2">
      <c r="B257" s="257" t="s">
        <v>328</v>
      </c>
      <c r="D257" s="34"/>
      <c r="E257" s="68"/>
      <c r="F257" s="34"/>
      <c r="G257" s="68"/>
      <c r="H257" s="34"/>
      <c r="I257" s="68"/>
      <c r="J257" s="34"/>
      <c r="K257" s="68"/>
      <c r="L257" s="34"/>
      <c r="M257" s="68"/>
      <c r="N257" s="34"/>
      <c r="O257" s="68"/>
      <c r="P257" s="34"/>
      <c r="Q257" s="68"/>
      <c r="R257" s="34"/>
      <c r="S257" s="68"/>
      <c r="T257" s="34"/>
      <c r="U257" s="59"/>
    </row>
    <row r="258" spans="1:21" ht="14.25" x14ac:dyDescent="0.2">
      <c r="B258" s="257" t="s">
        <v>1026</v>
      </c>
      <c r="D258" s="34"/>
      <c r="E258" s="68"/>
      <c r="F258" s="34"/>
      <c r="G258" s="68"/>
      <c r="H258" s="34"/>
      <c r="I258" s="68"/>
      <c r="J258" s="34"/>
      <c r="K258" s="68"/>
      <c r="L258" s="34"/>
      <c r="M258" s="68"/>
      <c r="N258" s="34"/>
      <c r="O258" s="68"/>
      <c r="P258" s="34"/>
      <c r="Q258" s="68"/>
      <c r="R258" s="34"/>
      <c r="S258" s="68"/>
      <c r="T258" s="34"/>
      <c r="U258" s="59"/>
    </row>
    <row r="259" spans="1:21" ht="14.25" x14ac:dyDescent="0.2">
      <c r="B259" s="1887" t="s">
        <v>1566</v>
      </c>
      <c r="D259" s="34"/>
      <c r="E259" s="67"/>
      <c r="F259" s="34"/>
      <c r="G259" s="67"/>
      <c r="H259" s="34"/>
      <c r="I259" s="67"/>
      <c r="J259" s="34"/>
      <c r="K259" s="67"/>
      <c r="L259" s="34"/>
      <c r="M259" s="67"/>
      <c r="N259" s="34"/>
      <c r="O259" s="67"/>
      <c r="P259" s="34"/>
      <c r="Q259" s="67"/>
      <c r="R259" s="34"/>
      <c r="S259" s="67"/>
      <c r="T259" s="34"/>
      <c r="U259" s="59"/>
    </row>
    <row r="260" spans="1:21" ht="14.25" hidden="1" x14ac:dyDescent="0.2">
      <c r="B260" s="67"/>
      <c r="D260" s="34"/>
      <c r="E260" s="67"/>
      <c r="F260" s="34"/>
      <c r="G260" s="67"/>
      <c r="H260" s="34"/>
      <c r="I260" s="67"/>
      <c r="J260" s="34"/>
      <c r="K260" s="67"/>
      <c r="L260" s="34"/>
      <c r="M260" s="67"/>
      <c r="N260" s="34"/>
      <c r="O260" s="67"/>
      <c r="P260" s="34"/>
      <c r="Q260" s="67"/>
      <c r="R260" s="34"/>
      <c r="S260" s="67"/>
      <c r="T260" s="34"/>
      <c r="U260" s="59"/>
    </row>
    <row r="261" spans="1:21" ht="14.25" hidden="1" x14ac:dyDescent="0.2">
      <c r="B261" s="67"/>
      <c r="D261" s="34"/>
      <c r="E261" s="67"/>
      <c r="F261" s="34"/>
      <c r="G261" s="67"/>
      <c r="H261" s="34"/>
      <c r="I261" s="67"/>
      <c r="J261" s="34"/>
      <c r="K261" s="67"/>
      <c r="L261" s="34"/>
      <c r="M261" s="67"/>
      <c r="N261" s="34"/>
      <c r="O261" s="67"/>
      <c r="P261" s="34"/>
      <c r="Q261" s="67"/>
      <c r="R261" s="34"/>
      <c r="S261" s="67"/>
      <c r="T261" s="34"/>
      <c r="U261" s="59"/>
    </row>
    <row r="262" spans="1:21" ht="14.25" hidden="1" x14ac:dyDescent="0.2">
      <c r="B262" s="29"/>
      <c r="D262" s="34"/>
      <c r="E262" s="29"/>
      <c r="F262" s="34"/>
      <c r="G262" s="29"/>
      <c r="H262" s="34"/>
      <c r="I262" s="29"/>
      <c r="J262" s="34"/>
      <c r="K262" s="29"/>
      <c r="L262" s="34"/>
      <c r="M262" s="29"/>
      <c r="N262" s="34"/>
      <c r="O262" s="29"/>
      <c r="P262" s="34"/>
      <c r="Q262" s="29"/>
      <c r="R262" s="34"/>
      <c r="S262" s="29"/>
      <c r="T262" s="34"/>
      <c r="U262" s="59"/>
    </row>
    <row r="263" spans="1:21" ht="14.25" hidden="1" x14ac:dyDescent="0.2">
      <c r="B263" s="29"/>
      <c r="D263" s="34"/>
      <c r="E263" s="29"/>
      <c r="F263" s="34"/>
      <c r="G263" s="29"/>
      <c r="H263" s="34"/>
      <c r="I263" s="29"/>
      <c r="J263" s="34"/>
      <c r="K263" s="29"/>
      <c r="L263" s="34"/>
      <c r="M263" s="29"/>
      <c r="N263" s="34"/>
      <c r="O263" s="29"/>
      <c r="P263" s="34"/>
      <c r="Q263" s="29"/>
      <c r="R263" s="34"/>
      <c r="S263" s="29"/>
      <c r="T263" s="34"/>
      <c r="U263" s="59"/>
    </row>
    <row r="264" spans="1:21" ht="14.25" hidden="1" x14ac:dyDescent="0.2">
      <c r="B264" s="29"/>
      <c r="D264" s="34"/>
      <c r="E264" s="29"/>
      <c r="F264" s="34"/>
      <c r="G264" s="29"/>
      <c r="H264" s="34"/>
      <c r="I264" s="29"/>
      <c r="J264" s="34"/>
      <c r="K264" s="29"/>
      <c r="L264" s="34"/>
      <c r="M264" s="29"/>
      <c r="N264" s="34"/>
      <c r="O264" s="29"/>
      <c r="P264" s="34"/>
      <c r="Q264" s="29"/>
      <c r="R264" s="34"/>
      <c r="S264" s="29"/>
      <c r="T264" s="34"/>
      <c r="U264" s="59"/>
    </row>
    <row r="265" spans="1:21" ht="14.25" hidden="1" customHeight="1" x14ac:dyDescent="0.2">
      <c r="B265" s="29"/>
      <c r="D265" s="29"/>
      <c r="E265" s="29"/>
      <c r="F265" s="29"/>
      <c r="G265" s="29"/>
      <c r="H265" s="29"/>
      <c r="I265" s="29"/>
      <c r="J265" s="29"/>
      <c r="K265" s="29"/>
      <c r="L265" s="29"/>
      <c r="M265" s="29"/>
      <c r="N265" s="29"/>
      <c r="O265" s="29"/>
      <c r="P265" s="29"/>
      <c r="Q265" s="29"/>
      <c r="R265" s="29"/>
      <c r="S265" s="29"/>
      <c r="T265" s="29"/>
      <c r="U265" s="58"/>
    </row>
    <row r="266" spans="1:21" ht="14.25" hidden="1" x14ac:dyDescent="0.2">
      <c r="B266" s="29"/>
      <c r="D266" s="29"/>
      <c r="E266" s="29"/>
      <c r="F266" s="29"/>
      <c r="G266" s="29"/>
      <c r="H266" s="29"/>
      <c r="I266" s="29"/>
      <c r="J266" s="29"/>
      <c r="K266" s="29"/>
      <c r="L266" s="29"/>
      <c r="M266" s="29"/>
      <c r="N266" s="29"/>
      <c r="O266" s="29"/>
      <c r="P266" s="29"/>
      <c r="Q266" s="29"/>
      <c r="R266" s="29"/>
      <c r="S266" s="29"/>
      <c r="T266" s="29"/>
      <c r="U266" s="58"/>
    </row>
    <row r="267" spans="1:21" ht="14.25" hidden="1" customHeight="1" x14ac:dyDescent="0.2">
      <c r="B267" s="67"/>
      <c r="D267" s="29"/>
      <c r="E267" s="67"/>
      <c r="F267" s="29"/>
      <c r="G267" s="67"/>
      <c r="H267" s="29"/>
      <c r="I267" s="67"/>
      <c r="J267" s="29"/>
      <c r="K267" s="67"/>
      <c r="L267" s="29"/>
      <c r="M267" s="67"/>
      <c r="N267" s="29"/>
      <c r="O267" s="67"/>
      <c r="P267" s="29"/>
      <c r="Q267" s="67"/>
      <c r="R267" s="29"/>
      <c r="S267" s="67"/>
      <c r="T267" s="29"/>
      <c r="U267" s="58"/>
    </row>
    <row r="268" spans="1:21" ht="14.25" hidden="1" customHeight="1" x14ac:dyDescent="0.2">
      <c r="B268" s="67"/>
      <c r="D268" s="29"/>
      <c r="E268" s="67"/>
      <c r="F268" s="29"/>
      <c r="G268" s="67"/>
      <c r="H268" s="29"/>
      <c r="I268" s="67"/>
      <c r="J268" s="29"/>
      <c r="K268" s="67"/>
      <c r="L268" s="29"/>
      <c r="M268" s="67"/>
      <c r="N268" s="29"/>
      <c r="O268" s="67"/>
      <c r="P268" s="29"/>
      <c r="Q268" s="67"/>
      <c r="R268" s="29"/>
      <c r="S268" s="67"/>
      <c r="T268" s="29"/>
      <c r="U268" s="58"/>
    </row>
    <row r="269" spans="1:21" ht="14.25" hidden="1" x14ac:dyDescent="0.2">
      <c r="B269" s="29"/>
      <c r="D269" s="34"/>
      <c r="E269" s="29"/>
      <c r="F269" s="34"/>
      <c r="G269" s="29"/>
      <c r="H269" s="34"/>
      <c r="I269" s="29"/>
      <c r="J269" s="34"/>
      <c r="K269" s="29"/>
      <c r="L269" s="34"/>
      <c r="M269" s="29"/>
      <c r="N269" s="34"/>
      <c r="O269" s="29"/>
      <c r="P269" s="34"/>
      <c r="Q269" s="29"/>
      <c r="R269" s="34"/>
      <c r="S269" s="29"/>
      <c r="T269" s="34"/>
      <c r="U269" s="59"/>
    </row>
    <row r="270" spans="1:21" ht="14.25" hidden="1" x14ac:dyDescent="0.2">
      <c r="B270" s="29"/>
      <c r="D270" s="34"/>
      <c r="E270" s="29"/>
      <c r="F270" s="34"/>
      <c r="G270" s="29"/>
      <c r="H270" s="34"/>
      <c r="I270" s="29"/>
      <c r="J270" s="34"/>
      <c r="K270" s="29"/>
      <c r="L270" s="34"/>
      <c r="M270" s="29"/>
      <c r="N270" s="34"/>
      <c r="O270" s="29"/>
      <c r="P270" s="34"/>
      <c r="Q270" s="29"/>
      <c r="R270" s="34"/>
      <c r="S270" s="29"/>
      <c r="T270" s="34"/>
      <c r="U270" s="59"/>
    </row>
    <row r="271" spans="1:21" ht="14.25" hidden="1" customHeight="1" x14ac:dyDescent="0.2">
      <c r="B271" s="4"/>
      <c r="C271" s="4"/>
      <c r="D271" s="4"/>
      <c r="E271" s="4"/>
      <c r="F271" s="4"/>
      <c r="G271" s="4"/>
      <c r="H271" s="4"/>
      <c r="I271" s="4"/>
      <c r="J271" s="4"/>
      <c r="K271" s="4"/>
      <c r="L271" s="4"/>
      <c r="M271" s="4"/>
      <c r="N271" s="4"/>
      <c r="O271" s="4"/>
      <c r="P271" s="4"/>
      <c r="Q271" s="4"/>
      <c r="R271" s="4"/>
      <c r="S271" s="4"/>
      <c r="T271" s="4"/>
      <c r="U271" s="18"/>
    </row>
    <row r="272" spans="1:21" s="2" customFormat="1" ht="12" hidden="1" customHeight="1" x14ac:dyDescent="0.2">
      <c r="A272" s="3"/>
      <c r="B272" s="4"/>
      <c r="C272" s="4"/>
      <c r="D272" s="4"/>
      <c r="E272" s="4"/>
      <c r="F272" s="4"/>
      <c r="G272" s="4"/>
      <c r="H272" s="4"/>
      <c r="I272" s="4"/>
      <c r="J272" s="4"/>
      <c r="K272" s="4"/>
      <c r="L272" s="4"/>
      <c r="M272" s="4"/>
      <c r="N272" s="4"/>
      <c r="O272" s="4"/>
      <c r="P272" s="4"/>
      <c r="Q272" s="4"/>
      <c r="R272" s="4"/>
      <c r="S272" s="4"/>
      <c r="T272" s="4"/>
      <c r="U272" s="18"/>
    </row>
    <row r="273" spans="2:21" ht="14.25" hidden="1" customHeight="1" x14ac:dyDescent="0.2">
      <c r="B273" s="23"/>
      <c r="C273" s="23"/>
      <c r="D273" s="23"/>
      <c r="E273" s="23"/>
      <c r="F273" s="23"/>
      <c r="G273" s="23"/>
      <c r="H273" s="23"/>
      <c r="I273" s="23"/>
      <c r="J273" s="23"/>
      <c r="K273" s="23"/>
      <c r="L273" s="23"/>
      <c r="M273" s="23"/>
      <c r="N273" s="23"/>
      <c r="O273" s="23"/>
      <c r="P273" s="23"/>
      <c r="Q273" s="23"/>
      <c r="R273" s="23"/>
      <c r="S273" s="23"/>
      <c r="T273" s="23"/>
      <c r="U273" s="60"/>
    </row>
    <row r="274" spans="2:21" ht="14.25" hidden="1" customHeight="1" x14ac:dyDescent="0.2"/>
    <row r="275" spans="2:21" ht="14.25" hidden="1" customHeight="1" x14ac:dyDescent="0.2"/>
    <row r="276" spans="2:21" ht="14.25" hidden="1" customHeight="1" x14ac:dyDescent="0.2"/>
    <row r="277" spans="2:21" ht="14.25" hidden="1" customHeight="1" x14ac:dyDescent="0.2"/>
    <row r="278" spans="2:21" ht="14.25" hidden="1" customHeight="1" x14ac:dyDescent="0.2"/>
    <row r="279" spans="2:21" ht="14.25" hidden="1" customHeight="1" x14ac:dyDescent="0.2"/>
    <row r="280" spans="2:21" ht="14.25" hidden="1" customHeight="1" x14ac:dyDescent="0.2"/>
    <row r="281" spans="2:21" ht="14.25" hidden="1" customHeight="1" x14ac:dyDescent="0.2"/>
    <row r="282" spans="2:21" ht="14.25" hidden="1" customHeight="1" x14ac:dyDescent="0.2"/>
    <row r="283" spans="2:21" ht="14.25" hidden="1" customHeight="1" x14ac:dyDescent="0.2"/>
    <row r="284" spans="2:21" ht="14.25" hidden="1" customHeight="1" x14ac:dyDescent="0.2"/>
    <row r="285" spans="2:21" ht="14.25" hidden="1" customHeight="1" x14ac:dyDescent="0.2"/>
    <row r="286" spans="2:21" ht="14.25" hidden="1" customHeight="1" x14ac:dyDescent="0.2"/>
    <row r="287" spans="2:21" ht="14.25" hidden="1" customHeight="1" x14ac:dyDescent="0.2"/>
    <row r="288" spans="2:21" ht="14.25" hidden="1" customHeight="1" x14ac:dyDescent="0.2"/>
    <row r="289" ht="14.25" hidden="1" customHeight="1" x14ac:dyDescent="0.2"/>
    <row r="290" ht="14.25" hidden="1" customHeight="1" x14ac:dyDescent="0.2"/>
    <row r="291" ht="14.25" hidden="1" customHeight="1" x14ac:dyDescent="0.2"/>
    <row r="292" ht="14.25" hidden="1" customHeight="1" x14ac:dyDescent="0.2"/>
    <row r="293" ht="14.25" hidden="1" customHeight="1" x14ac:dyDescent="0.2"/>
    <row r="294" ht="14.25" hidden="1" customHeight="1" x14ac:dyDescent="0.2"/>
    <row r="295" ht="14.25" hidden="1" customHeight="1" x14ac:dyDescent="0.2"/>
    <row r="296" ht="14.25" hidden="1" customHeight="1" x14ac:dyDescent="0.2"/>
    <row r="297" ht="14.25" hidden="1" customHeight="1" x14ac:dyDescent="0.2"/>
    <row r="298" ht="14.25" hidden="1" customHeight="1" x14ac:dyDescent="0.2"/>
    <row r="299" ht="14.25" hidden="1" customHeight="1" x14ac:dyDescent="0.2"/>
    <row r="300" ht="14.25" hidden="1" customHeight="1" x14ac:dyDescent="0.2"/>
    <row r="301" ht="14.25" hidden="1" customHeight="1" x14ac:dyDescent="0.2"/>
    <row r="302" ht="14.25" hidden="1" customHeight="1" x14ac:dyDescent="0.2"/>
    <row r="303" ht="14.25" hidden="1" customHeight="1" x14ac:dyDescent="0.2"/>
    <row r="304" ht="14.25" hidden="1" customHeight="1" x14ac:dyDescent="0.2"/>
    <row r="305" ht="14.25" hidden="1" customHeight="1" x14ac:dyDescent="0.2"/>
    <row r="306" ht="14.25" hidden="1" customHeight="1" x14ac:dyDescent="0.2"/>
    <row r="307" ht="14.25" hidden="1" customHeight="1" x14ac:dyDescent="0.2"/>
    <row r="308" ht="14.25" hidden="1" customHeight="1" x14ac:dyDescent="0.2"/>
    <row r="309" ht="14.25" hidden="1" customHeight="1" x14ac:dyDescent="0.2"/>
    <row r="310" ht="14.25" hidden="1" customHeight="1" x14ac:dyDescent="0.2"/>
    <row r="311" ht="14.25" hidden="1" customHeight="1" x14ac:dyDescent="0.2"/>
    <row r="312" ht="14.25" hidden="1" customHeight="1" x14ac:dyDescent="0.2"/>
    <row r="313" ht="14.25" hidden="1" customHeight="1" x14ac:dyDescent="0.2"/>
    <row r="314" ht="14.25" hidden="1" customHeight="1" x14ac:dyDescent="0.2"/>
    <row r="315" ht="14.25" hidden="1" customHeight="1" x14ac:dyDescent="0.2"/>
    <row r="316" ht="14.25" hidden="1" customHeight="1" x14ac:dyDescent="0.2"/>
    <row r="317" ht="14.25" hidden="1" customHeight="1" x14ac:dyDescent="0.2"/>
    <row r="318" ht="14.25" hidden="1" customHeight="1" x14ac:dyDescent="0.2"/>
    <row r="319" ht="14.25" hidden="1" customHeight="1" x14ac:dyDescent="0.2"/>
    <row r="320" ht="14.25" hidden="1" customHeight="1" x14ac:dyDescent="0.2"/>
    <row r="321" ht="14.25" hidden="1" customHeight="1" x14ac:dyDescent="0.2"/>
    <row r="322" ht="14.25" hidden="1" customHeight="1" x14ac:dyDescent="0.2"/>
    <row r="323" ht="14.25" hidden="1" customHeight="1" x14ac:dyDescent="0.2"/>
    <row r="324" ht="14.25" hidden="1" customHeight="1" x14ac:dyDescent="0.2"/>
    <row r="325" ht="14.25" hidden="1" customHeight="1" x14ac:dyDescent="0.2"/>
    <row r="326" ht="14.25" hidden="1" customHeight="1" x14ac:dyDescent="0.2"/>
    <row r="327" ht="14.25" hidden="1" customHeight="1" x14ac:dyDescent="0.2"/>
    <row r="328" ht="14.25" hidden="1" customHeight="1" x14ac:dyDescent="0.2"/>
    <row r="329" ht="14.25" hidden="1" customHeight="1" x14ac:dyDescent="0.2"/>
    <row r="330" ht="14.25" hidden="1" customHeight="1" x14ac:dyDescent="0.2"/>
    <row r="331" ht="14.25" hidden="1" customHeight="1" x14ac:dyDescent="0.2"/>
    <row r="332" ht="14.25" hidden="1" customHeight="1" x14ac:dyDescent="0.2"/>
    <row r="333" ht="14.25" hidden="1" customHeight="1" x14ac:dyDescent="0.2"/>
    <row r="334" ht="14.25" hidden="1" customHeight="1" x14ac:dyDescent="0.2"/>
    <row r="335" ht="14.25" hidden="1" customHeight="1" x14ac:dyDescent="0.2"/>
    <row r="336" ht="14.25" hidden="1" customHeight="1" x14ac:dyDescent="0.2"/>
    <row r="337" ht="14.25" hidden="1" customHeight="1" x14ac:dyDescent="0.2"/>
    <row r="338" ht="14.25" hidden="1" customHeight="1" x14ac:dyDescent="0.2"/>
    <row r="339" ht="14.25" hidden="1" customHeight="1" x14ac:dyDescent="0.2"/>
    <row r="340" ht="14.25" hidden="1" customHeight="1" x14ac:dyDescent="0.2"/>
    <row r="341" ht="14.25" hidden="1" customHeight="1" x14ac:dyDescent="0.2"/>
    <row r="342" ht="14.25" hidden="1" customHeight="1" x14ac:dyDescent="0.2"/>
    <row r="343" ht="14.25" hidden="1" customHeight="1" x14ac:dyDescent="0.2"/>
    <row r="344" ht="14.25" hidden="1" customHeight="1" x14ac:dyDescent="0.2"/>
    <row r="345" ht="14.25" hidden="1" customHeight="1" x14ac:dyDescent="0.2"/>
    <row r="346" ht="14.25" hidden="1" customHeight="1" x14ac:dyDescent="0.2"/>
    <row r="347" ht="14.25" hidden="1" customHeight="1" x14ac:dyDescent="0.2"/>
    <row r="348" ht="14.25" hidden="1" customHeight="1" x14ac:dyDescent="0.2"/>
    <row r="349" ht="14.25" hidden="1" customHeight="1" x14ac:dyDescent="0.2"/>
    <row r="350" ht="14.25" hidden="1" customHeight="1" x14ac:dyDescent="0.2"/>
    <row r="351" ht="14.25" hidden="1" customHeight="1" x14ac:dyDescent="0.2"/>
    <row r="352" ht="14.25" hidden="1" customHeight="1" x14ac:dyDescent="0.2"/>
    <row r="353" ht="14.25" hidden="1" customHeight="1" x14ac:dyDescent="0.2"/>
    <row r="354" ht="14.25" hidden="1" customHeight="1" x14ac:dyDescent="0.2"/>
    <row r="355" ht="14.25" hidden="1" customHeight="1" x14ac:dyDescent="0.2"/>
    <row r="356" ht="14.25" hidden="1" customHeight="1" x14ac:dyDescent="0.2"/>
    <row r="357" ht="14.25" hidden="1" customHeight="1" x14ac:dyDescent="0.2"/>
    <row r="358" ht="14.25" hidden="1" customHeight="1" x14ac:dyDescent="0.2"/>
    <row r="359" ht="14.25" hidden="1" customHeight="1" x14ac:dyDescent="0.2"/>
    <row r="360" ht="14.25" hidden="1" customHeight="1" x14ac:dyDescent="0.2"/>
    <row r="361" ht="14.25" hidden="1" customHeight="1" x14ac:dyDescent="0.2"/>
    <row r="362" ht="14.25" hidden="1" customHeight="1" x14ac:dyDescent="0.2"/>
    <row r="363" ht="14.25" hidden="1" customHeight="1" x14ac:dyDescent="0.2"/>
    <row r="364" ht="14.25" hidden="1" customHeight="1" x14ac:dyDescent="0.2"/>
    <row r="365" ht="14.25" hidden="1" customHeight="1" x14ac:dyDescent="0.2"/>
    <row r="366" ht="14.25" hidden="1" customHeight="1" x14ac:dyDescent="0.2"/>
    <row r="367" ht="14.25" hidden="1" customHeight="1" x14ac:dyDescent="0.2"/>
    <row r="368" ht="14.25" hidden="1" customHeight="1" x14ac:dyDescent="0.2"/>
    <row r="369" ht="14.25" hidden="1" customHeight="1" x14ac:dyDescent="0.2"/>
    <row r="370" ht="14.25" hidden="1" customHeight="1" x14ac:dyDescent="0.2"/>
    <row r="371" ht="14.25" hidden="1" customHeight="1" x14ac:dyDescent="0.2"/>
    <row r="372" ht="14.25" hidden="1" customHeight="1" x14ac:dyDescent="0.2"/>
    <row r="373" ht="14.25" hidden="1" customHeight="1" x14ac:dyDescent="0.2"/>
    <row r="374" ht="14.25" hidden="1" customHeight="1" x14ac:dyDescent="0.2"/>
    <row r="375" ht="14.25" hidden="1" customHeight="1" x14ac:dyDescent="0.2"/>
    <row r="376" ht="14.25" hidden="1" customHeight="1" x14ac:dyDescent="0.2"/>
    <row r="377" ht="14.25" hidden="1" customHeight="1" x14ac:dyDescent="0.2"/>
    <row r="378" ht="14.25" hidden="1" customHeight="1" x14ac:dyDescent="0.2"/>
    <row r="379" ht="14.25" hidden="1" customHeight="1" x14ac:dyDescent="0.2"/>
    <row r="380" ht="14.25" hidden="1" customHeight="1" x14ac:dyDescent="0.2"/>
    <row r="381" ht="14.25" hidden="1" customHeight="1" x14ac:dyDescent="0.2"/>
    <row r="382" ht="14.25" hidden="1" customHeight="1" x14ac:dyDescent="0.2"/>
    <row r="383" ht="14.25" hidden="1" customHeight="1" x14ac:dyDescent="0.2"/>
    <row r="384" ht="14.25" hidden="1" customHeight="1" x14ac:dyDescent="0.2"/>
    <row r="385" ht="14.25" hidden="1" customHeight="1" x14ac:dyDescent="0.2"/>
    <row r="386" ht="14.25" hidden="1" customHeight="1" x14ac:dyDescent="0.2"/>
    <row r="387" ht="14.25" hidden="1" customHeight="1" x14ac:dyDescent="0.2"/>
    <row r="388" ht="14.25" hidden="1" customHeight="1" x14ac:dyDescent="0.2"/>
    <row r="389" ht="14.25" hidden="1" customHeight="1" x14ac:dyDescent="0.2"/>
    <row r="390" ht="14.25" hidden="1" customHeight="1" x14ac:dyDescent="0.2"/>
    <row r="391" ht="14.25" hidden="1" customHeight="1" x14ac:dyDescent="0.2"/>
    <row r="392" ht="14.25" hidden="1" customHeight="1" x14ac:dyDescent="0.2"/>
    <row r="393" ht="14.25" hidden="1" customHeight="1" x14ac:dyDescent="0.2"/>
    <row r="394" ht="14.25" hidden="1" customHeight="1" x14ac:dyDescent="0.2"/>
    <row r="395" ht="14.25" hidden="1" customHeight="1" x14ac:dyDescent="0.2"/>
    <row r="396" ht="14.25" hidden="1" customHeight="1" x14ac:dyDescent="0.2"/>
    <row r="397" ht="14.25" hidden="1" customHeight="1" x14ac:dyDescent="0.2"/>
    <row r="398" ht="14.25" hidden="1" customHeight="1" x14ac:dyDescent="0.2"/>
    <row r="399" ht="14.25" hidden="1" customHeight="1" x14ac:dyDescent="0.2"/>
    <row r="400" ht="14.25" hidden="1" customHeight="1" x14ac:dyDescent="0.2"/>
    <row r="401" ht="14.25" hidden="1" customHeight="1" x14ac:dyDescent="0.2"/>
    <row r="402" ht="14.25" hidden="1" customHeight="1" x14ac:dyDescent="0.2"/>
    <row r="403" ht="14.25" hidden="1" customHeight="1" x14ac:dyDescent="0.2"/>
    <row r="404" ht="14.25" hidden="1" customHeight="1" x14ac:dyDescent="0.2"/>
    <row r="405" ht="14.25" hidden="1" customHeight="1" x14ac:dyDescent="0.2"/>
    <row r="406" ht="14.25" hidden="1" customHeight="1" x14ac:dyDescent="0.2"/>
    <row r="407" ht="14.25" hidden="1" customHeight="1" x14ac:dyDescent="0.2"/>
    <row r="408" ht="14.25" hidden="1" customHeight="1" x14ac:dyDescent="0.2"/>
    <row r="409" ht="14.25" hidden="1" customHeight="1" x14ac:dyDescent="0.2"/>
    <row r="410" ht="14.25" hidden="1" customHeight="1" x14ac:dyDescent="0.2"/>
    <row r="411" ht="14.25" hidden="1" customHeight="1" x14ac:dyDescent="0.2"/>
    <row r="412" ht="14.25" hidden="1" customHeight="1" x14ac:dyDescent="0.2"/>
    <row r="413" ht="14.25" hidden="1" customHeight="1" x14ac:dyDescent="0.2"/>
    <row r="414" ht="14.25" hidden="1" customHeight="1" x14ac:dyDescent="0.2"/>
    <row r="415" ht="14.25" hidden="1" customHeight="1" x14ac:dyDescent="0.2"/>
    <row r="416" ht="14.25" hidden="1" customHeight="1" x14ac:dyDescent="0.2"/>
    <row r="417" ht="14.25" hidden="1" customHeight="1" x14ac:dyDescent="0.2"/>
    <row r="418" ht="14.25" hidden="1" customHeight="1" x14ac:dyDescent="0.2"/>
    <row r="419" ht="14.25" hidden="1" customHeight="1" x14ac:dyDescent="0.2"/>
    <row r="420" ht="14.25" hidden="1" customHeight="1" x14ac:dyDescent="0.2"/>
    <row r="421" ht="14.25" hidden="1" customHeight="1" x14ac:dyDescent="0.2"/>
    <row r="422" ht="14.25" hidden="1" customHeight="1" x14ac:dyDescent="0.2"/>
    <row r="423" ht="14.25" hidden="1" customHeight="1" x14ac:dyDescent="0.2"/>
    <row r="424" ht="14.25" hidden="1" customHeight="1" x14ac:dyDescent="0.2"/>
    <row r="425" ht="14.25" hidden="1" customHeight="1" x14ac:dyDescent="0.2"/>
    <row r="426" ht="14.25" hidden="1" customHeight="1" x14ac:dyDescent="0.2"/>
    <row r="427" ht="14.25" hidden="1" customHeight="1" x14ac:dyDescent="0.2"/>
    <row r="428" ht="14.25" hidden="1" customHeight="1" x14ac:dyDescent="0.2"/>
    <row r="429" ht="14.25" hidden="1" customHeight="1" x14ac:dyDescent="0.2"/>
    <row r="430" ht="14.25" hidden="1" customHeight="1" x14ac:dyDescent="0.2"/>
    <row r="431" ht="14.25" hidden="1" customHeight="1" x14ac:dyDescent="0.2"/>
    <row r="432" ht="14.25" hidden="1" customHeight="1" x14ac:dyDescent="0.2"/>
    <row r="433" ht="14.25" hidden="1" customHeight="1" x14ac:dyDescent="0.2"/>
    <row r="434" ht="14.25" hidden="1" customHeight="1" x14ac:dyDescent="0.2"/>
    <row r="435" ht="14.25" hidden="1" customHeight="1" x14ac:dyDescent="0.2"/>
    <row r="436" ht="14.25" hidden="1" customHeight="1" x14ac:dyDescent="0.2"/>
    <row r="437" ht="14.25" hidden="1" customHeight="1" x14ac:dyDescent="0.2"/>
    <row r="438" ht="14.25" hidden="1" customHeight="1" x14ac:dyDescent="0.2"/>
    <row r="439" ht="14.25" hidden="1" customHeight="1" x14ac:dyDescent="0.2"/>
    <row r="440" ht="14.25" hidden="1" customHeight="1" x14ac:dyDescent="0.2"/>
    <row r="441" ht="14.25" hidden="1" customHeight="1" x14ac:dyDescent="0.2"/>
    <row r="442" ht="14.25" hidden="1" customHeight="1" x14ac:dyDescent="0.2"/>
    <row r="443" ht="14.25" hidden="1" customHeight="1" x14ac:dyDescent="0.2"/>
    <row r="444" ht="14.25" hidden="1" customHeight="1" x14ac:dyDescent="0.2"/>
    <row r="445" ht="14.25" hidden="1" customHeight="1" x14ac:dyDescent="0.2"/>
    <row r="446" ht="14.25" hidden="1" customHeight="1" x14ac:dyDescent="0.2"/>
    <row r="447" ht="14.25" hidden="1" customHeight="1" x14ac:dyDescent="0.2"/>
    <row r="448" ht="14.25" hidden="1" customHeight="1" x14ac:dyDescent="0.2"/>
    <row r="449" ht="14.25" hidden="1" customHeight="1" x14ac:dyDescent="0.2"/>
    <row r="450" ht="14.25" hidden="1" customHeight="1" x14ac:dyDescent="0.2"/>
    <row r="451" ht="14.25" hidden="1" customHeight="1" x14ac:dyDescent="0.2"/>
    <row r="452" ht="14.25" hidden="1" customHeight="1" x14ac:dyDescent="0.2"/>
    <row r="453" ht="14.25" hidden="1" customHeight="1" x14ac:dyDescent="0.2"/>
    <row r="454" ht="14.25" hidden="1" customHeight="1" x14ac:dyDescent="0.2"/>
    <row r="455" ht="14.25" hidden="1" customHeight="1" x14ac:dyDescent="0.2"/>
    <row r="456" ht="14.25" hidden="1" customHeight="1" x14ac:dyDescent="0.2"/>
    <row r="457" ht="14.25" hidden="1" customHeight="1" x14ac:dyDescent="0.2"/>
    <row r="458" ht="14.25" hidden="1" customHeight="1" x14ac:dyDescent="0.2"/>
    <row r="459" ht="14.25" hidden="1" customHeight="1" x14ac:dyDescent="0.2"/>
    <row r="460" ht="14.25" hidden="1" customHeight="1" x14ac:dyDescent="0.2"/>
    <row r="461" ht="14.25" hidden="1" customHeight="1" x14ac:dyDescent="0.2"/>
    <row r="462" ht="14.25" hidden="1" customHeight="1" x14ac:dyDescent="0.2"/>
    <row r="463" ht="14.25" hidden="1" customHeight="1" x14ac:dyDescent="0.2"/>
    <row r="464" ht="14.25" hidden="1" customHeight="1" x14ac:dyDescent="0.2"/>
    <row r="465" ht="14.25" hidden="1" customHeight="1" x14ac:dyDescent="0.2"/>
    <row r="466" ht="14.25" hidden="1" customHeight="1" x14ac:dyDescent="0.2"/>
    <row r="467" ht="14.25" hidden="1" customHeight="1" x14ac:dyDescent="0.2"/>
    <row r="468" ht="14.25" hidden="1" customHeight="1" x14ac:dyDescent="0.2"/>
    <row r="469" ht="14.25" hidden="1" customHeight="1" x14ac:dyDescent="0.2"/>
    <row r="470" ht="14.25" hidden="1" customHeight="1" x14ac:dyDescent="0.2"/>
    <row r="471" ht="14.25" hidden="1" customHeight="1" x14ac:dyDescent="0.2"/>
    <row r="472" ht="14.25" hidden="1" customHeight="1" x14ac:dyDescent="0.2"/>
    <row r="473" ht="14.25" hidden="1" customHeight="1" x14ac:dyDescent="0.2"/>
    <row r="474" ht="14.25" hidden="1" customHeight="1" x14ac:dyDescent="0.2"/>
    <row r="475" ht="14.25" hidden="1" customHeight="1" x14ac:dyDescent="0.2"/>
    <row r="476" ht="14.25" hidden="1" customHeight="1" x14ac:dyDescent="0.2"/>
    <row r="477" ht="14.25" hidden="1" customHeight="1" x14ac:dyDescent="0.2"/>
    <row r="478" ht="14.25" hidden="1" customHeight="1" x14ac:dyDescent="0.2"/>
    <row r="479" ht="14.25" hidden="1" customHeight="1" x14ac:dyDescent="0.2"/>
    <row r="480" ht="14.25" hidden="1" customHeight="1" x14ac:dyDescent="0.2"/>
    <row r="481" ht="14.25" hidden="1" customHeight="1" x14ac:dyDescent="0.2"/>
    <row r="482" ht="14.25" hidden="1" customHeight="1" x14ac:dyDescent="0.2"/>
    <row r="483" ht="14.25" hidden="1" customHeight="1" x14ac:dyDescent="0.2"/>
    <row r="484" ht="14.25" hidden="1" customHeight="1" x14ac:dyDescent="0.2"/>
    <row r="485" ht="14.25" hidden="1" customHeight="1" x14ac:dyDescent="0.2"/>
    <row r="486" ht="14.25" hidden="1" customHeight="1" x14ac:dyDescent="0.2"/>
    <row r="487" ht="14.25" hidden="1" customHeight="1" x14ac:dyDescent="0.2"/>
    <row r="488" ht="14.25" hidden="1" customHeight="1" x14ac:dyDescent="0.2"/>
    <row r="489" ht="14.25" hidden="1" customHeight="1" x14ac:dyDescent="0.2"/>
    <row r="490" ht="14.25" hidden="1" customHeight="1" x14ac:dyDescent="0.2"/>
    <row r="491" ht="14.25" hidden="1" customHeight="1" x14ac:dyDescent="0.2"/>
    <row r="492" ht="14.25" hidden="1" customHeight="1" x14ac:dyDescent="0.2"/>
    <row r="493" ht="14.25" hidden="1" customHeight="1" x14ac:dyDescent="0.2"/>
    <row r="494" ht="14.25" hidden="1" customHeight="1" x14ac:dyDescent="0.2"/>
    <row r="495" ht="14.25" hidden="1" customHeight="1" x14ac:dyDescent="0.2"/>
    <row r="496" ht="14.25" hidden="1" customHeight="1" x14ac:dyDescent="0.2"/>
    <row r="497" ht="14.25" hidden="1" customHeight="1" x14ac:dyDescent="0.2"/>
    <row r="498" ht="14.25" hidden="1" customHeight="1" x14ac:dyDescent="0.2"/>
    <row r="499" ht="14.25" hidden="1" customHeight="1" x14ac:dyDescent="0.2"/>
    <row r="500" ht="14.25" hidden="1" customHeight="1" x14ac:dyDescent="0.2"/>
    <row r="501" ht="14.25" hidden="1" customHeight="1" x14ac:dyDescent="0.2"/>
    <row r="502" ht="14.25" hidden="1" customHeight="1" x14ac:dyDescent="0.2"/>
    <row r="503" ht="14.25" hidden="1" customHeight="1" x14ac:dyDescent="0.2"/>
    <row r="504" ht="14.25" hidden="1" customHeight="1" x14ac:dyDescent="0.2"/>
    <row r="505" ht="14.25" hidden="1" customHeight="1" x14ac:dyDescent="0.2"/>
    <row r="506" ht="14.25" hidden="1" customHeight="1" x14ac:dyDescent="0.2"/>
    <row r="507" ht="14.25" hidden="1" customHeight="1" x14ac:dyDescent="0.2"/>
    <row r="508" ht="14.25" hidden="1" customHeight="1" x14ac:dyDescent="0.2"/>
    <row r="509" ht="14.25" hidden="1" customHeight="1" x14ac:dyDescent="0.2"/>
    <row r="510" ht="14.25" hidden="1" customHeight="1" x14ac:dyDescent="0.2"/>
    <row r="511" ht="14.25" hidden="1" customHeight="1" x14ac:dyDescent="0.2"/>
    <row r="512" ht="14.25" hidden="1" customHeight="1" x14ac:dyDescent="0.2"/>
    <row r="513" ht="14.25" hidden="1" customHeight="1" x14ac:dyDescent="0.2"/>
    <row r="514" ht="14.25" hidden="1" customHeight="1" x14ac:dyDescent="0.2"/>
    <row r="515" ht="14.25" hidden="1" customHeight="1" x14ac:dyDescent="0.2"/>
    <row r="516" ht="14.25" hidden="1" customHeight="1" x14ac:dyDescent="0.2"/>
    <row r="517" ht="14.25" hidden="1" customHeight="1" x14ac:dyDescent="0.2"/>
    <row r="518" ht="14.25" hidden="1" customHeight="1" x14ac:dyDescent="0.2"/>
    <row r="519" ht="14.25" hidden="1" customHeight="1" x14ac:dyDescent="0.2"/>
    <row r="520" ht="14.25" hidden="1" customHeight="1" x14ac:dyDescent="0.2"/>
    <row r="521" ht="14.25" hidden="1" customHeight="1" x14ac:dyDescent="0.2"/>
    <row r="522" ht="14.25" hidden="1" customHeight="1" x14ac:dyDescent="0.2"/>
    <row r="523" ht="14.25" hidden="1" customHeight="1" x14ac:dyDescent="0.2"/>
    <row r="524" ht="14.25" hidden="1" customHeight="1" x14ac:dyDescent="0.2"/>
    <row r="525" ht="14.25" hidden="1" customHeight="1" x14ac:dyDescent="0.2"/>
    <row r="526" ht="14.25" hidden="1" customHeight="1" x14ac:dyDescent="0.2"/>
    <row r="527" ht="14.25" hidden="1" customHeight="1" x14ac:dyDescent="0.2"/>
    <row r="528" ht="14.25" hidden="1" customHeight="1" x14ac:dyDescent="0.2"/>
    <row r="529" ht="14.25" hidden="1" customHeight="1" x14ac:dyDescent="0.2"/>
    <row r="530" ht="14.25" hidden="1" customHeight="1" x14ac:dyDescent="0.2"/>
    <row r="531" ht="14.25" hidden="1" customHeight="1" x14ac:dyDescent="0.2"/>
    <row r="532" ht="14.25" hidden="1" customHeight="1" x14ac:dyDescent="0.2"/>
    <row r="533" ht="14.25" hidden="1" customHeight="1" x14ac:dyDescent="0.2"/>
    <row r="534" ht="14.25" hidden="1" customHeight="1" x14ac:dyDescent="0.2"/>
    <row r="535" ht="14.25" hidden="1" customHeight="1" x14ac:dyDescent="0.2"/>
    <row r="536" ht="14.25" hidden="1" customHeight="1" x14ac:dyDescent="0.2"/>
    <row r="537" ht="14.25" hidden="1" customHeight="1" x14ac:dyDescent="0.2"/>
    <row r="538" ht="14.25" hidden="1" customHeight="1" x14ac:dyDescent="0.2"/>
    <row r="539" ht="14.25" hidden="1" customHeight="1" x14ac:dyDescent="0.2"/>
    <row r="540" ht="14.25" hidden="1" customHeight="1" x14ac:dyDescent="0.2"/>
    <row r="541" ht="14.25" hidden="1" customHeight="1" x14ac:dyDescent="0.2"/>
    <row r="542" ht="14.25" hidden="1" customHeight="1" x14ac:dyDescent="0.2"/>
    <row r="543" ht="14.25" hidden="1" customHeight="1" x14ac:dyDescent="0.2"/>
    <row r="544" ht="14.25" hidden="1" customHeight="1" x14ac:dyDescent="0.2"/>
    <row r="545" ht="14.25" hidden="1" customHeight="1" x14ac:dyDescent="0.2"/>
    <row r="546" ht="14.25" hidden="1" customHeight="1" x14ac:dyDescent="0.2"/>
    <row r="547" ht="14.25" hidden="1" customHeight="1" x14ac:dyDescent="0.2"/>
    <row r="548" ht="14.25" hidden="1" customHeight="1" x14ac:dyDescent="0.2"/>
    <row r="549" ht="14.25" hidden="1" customHeight="1" x14ac:dyDescent="0.2"/>
    <row r="550" ht="14.25" hidden="1" customHeight="1" x14ac:dyDescent="0.2"/>
    <row r="551" ht="14.25" hidden="1" customHeight="1" x14ac:dyDescent="0.2"/>
    <row r="552" ht="14.25" hidden="1" customHeight="1" x14ac:dyDescent="0.2"/>
    <row r="553" ht="14.25" hidden="1" customHeight="1" x14ac:dyDescent="0.2"/>
    <row r="554" ht="14.25" hidden="1" customHeight="1" x14ac:dyDescent="0.2"/>
    <row r="555" ht="14.25" hidden="1" customHeight="1" x14ac:dyDescent="0.2"/>
    <row r="556" ht="14.25" hidden="1" customHeight="1" x14ac:dyDescent="0.2"/>
    <row r="557" ht="14.25" hidden="1" customHeight="1" x14ac:dyDescent="0.2"/>
    <row r="558" ht="14.25" hidden="1" customHeight="1" x14ac:dyDescent="0.2"/>
    <row r="559" ht="14.25" hidden="1" customHeight="1" x14ac:dyDescent="0.2"/>
    <row r="560" ht="14.25" hidden="1" customHeight="1" x14ac:dyDescent="0.2"/>
    <row r="561" ht="14.25" hidden="1" customHeight="1" x14ac:dyDescent="0.2"/>
    <row r="562" ht="14.25" hidden="1" customHeight="1" x14ac:dyDescent="0.2"/>
    <row r="563" ht="14.25" hidden="1" customHeight="1" x14ac:dyDescent="0.2"/>
    <row r="564" ht="14.25" hidden="1" customHeight="1" x14ac:dyDescent="0.2"/>
    <row r="565" ht="14.25" hidden="1" customHeight="1" x14ac:dyDescent="0.2"/>
    <row r="566" ht="14.25" hidden="1" customHeight="1" x14ac:dyDescent="0.2"/>
    <row r="567" ht="14.25" hidden="1" customHeight="1" x14ac:dyDescent="0.2"/>
    <row r="568" ht="14.25" hidden="1" customHeight="1" x14ac:dyDescent="0.2"/>
    <row r="569" ht="14.25" hidden="1" customHeight="1" x14ac:dyDescent="0.2"/>
    <row r="570" ht="14.25" hidden="1" customHeight="1" x14ac:dyDescent="0.2"/>
    <row r="571" ht="14.25" hidden="1" customHeight="1" x14ac:dyDescent="0.2"/>
    <row r="572" ht="14.25" hidden="1" customHeight="1" x14ac:dyDescent="0.2"/>
    <row r="573" ht="14.25" hidden="1" customHeight="1" x14ac:dyDescent="0.2"/>
    <row r="574" ht="14.25" hidden="1" customHeight="1" x14ac:dyDescent="0.2"/>
    <row r="575" ht="14.25" hidden="1" customHeight="1" x14ac:dyDescent="0.2"/>
    <row r="576" ht="14.25" hidden="1" customHeight="1" x14ac:dyDescent="0.2"/>
    <row r="577" ht="14.25" hidden="1" customHeight="1" x14ac:dyDescent="0.2"/>
    <row r="578" ht="14.25" hidden="1" customHeight="1" x14ac:dyDescent="0.2"/>
    <row r="579" ht="14.25" hidden="1" customHeight="1" x14ac:dyDescent="0.2"/>
    <row r="580" ht="14.25" hidden="1" customHeight="1" x14ac:dyDescent="0.2"/>
    <row r="581" ht="14.25" hidden="1" customHeight="1" x14ac:dyDescent="0.2"/>
    <row r="582" ht="14.25" hidden="1" customHeight="1" x14ac:dyDescent="0.2"/>
    <row r="583" ht="14.25" hidden="1" customHeight="1" x14ac:dyDescent="0.2"/>
    <row r="584" ht="14.25" hidden="1" customHeight="1" x14ac:dyDescent="0.2"/>
    <row r="585" ht="14.25" hidden="1" customHeight="1" x14ac:dyDescent="0.2"/>
    <row r="586" ht="14.25" hidden="1" customHeight="1" x14ac:dyDescent="0.2"/>
    <row r="587" ht="14.25" hidden="1" customHeight="1" x14ac:dyDescent="0.2"/>
    <row r="588" ht="14.25" hidden="1" customHeight="1" x14ac:dyDescent="0.2"/>
    <row r="589" ht="14.25" hidden="1" customHeight="1" x14ac:dyDescent="0.2"/>
    <row r="590" ht="14.25" hidden="1" customHeight="1" x14ac:dyDescent="0.2"/>
    <row r="591" ht="14.25" hidden="1" customHeight="1" x14ac:dyDescent="0.2"/>
    <row r="592" ht="14.25" hidden="1" customHeight="1" x14ac:dyDescent="0.2"/>
    <row r="593" ht="14.25" hidden="1" customHeight="1" x14ac:dyDescent="0.2"/>
    <row r="594" ht="14.25" hidden="1" customHeight="1" x14ac:dyDescent="0.2"/>
    <row r="595" ht="14.25" hidden="1" customHeight="1" x14ac:dyDescent="0.2"/>
    <row r="596" ht="14.25" hidden="1" customHeight="1" x14ac:dyDescent="0.2"/>
    <row r="597" ht="14.25" hidden="1" customHeight="1" x14ac:dyDescent="0.2"/>
    <row r="598" ht="14.25" hidden="1" customHeight="1" x14ac:dyDescent="0.2"/>
    <row r="599" ht="14.25" hidden="1" customHeight="1" x14ac:dyDescent="0.2"/>
    <row r="600" ht="14.25" hidden="1" customHeight="1" x14ac:dyDescent="0.2"/>
    <row r="601" ht="14.25" hidden="1" customHeight="1" x14ac:dyDescent="0.2"/>
    <row r="602" ht="14.25" hidden="1" customHeight="1" x14ac:dyDescent="0.2"/>
    <row r="603" ht="14.25" hidden="1" customHeight="1" x14ac:dyDescent="0.2"/>
    <row r="604" ht="14.25" hidden="1" customHeight="1" x14ac:dyDescent="0.2"/>
    <row r="605" ht="14.25" hidden="1" customHeight="1" x14ac:dyDescent="0.2"/>
    <row r="606" ht="14.25" hidden="1" customHeight="1" x14ac:dyDescent="0.2"/>
    <row r="607" ht="14.25" hidden="1" customHeight="1" x14ac:dyDescent="0.2"/>
    <row r="608" ht="14.25" hidden="1" customHeight="1" x14ac:dyDescent="0.2"/>
    <row r="609" ht="14.25" hidden="1" customHeight="1" x14ac:dyDescent="0.2"/>
    <row r="610" ht="14.25" hidden="1" customHeight="1" x14ac:dyDescent="0.2"/>
    <row r="611" ht="14.25" hidden="1" customHeight="1" x14ac:dyDescent="0.2"/>
    <row r="612" ht="14.25" hidden="1" customHeight="1" x14ac:dyDescent="0.2"/>
    <row r="613" ht="14.25" hidden="1" customHeight="1" x14ac:dyDescent="0.2"/>
    <row r="614" ht="14.25" hidden="1" customHeight="1" x14ac:dyDescent="0.2"/>
    <row r="615" ht="14.25" hidden="1" customHeight="1" x14ac:dyDescent="0.2"/>
    <row r="616" ht="14.25" hidden="1" customHeight="1" x14ac:dyDescent="0.2"/>
    <row r="617" ht="14.25" hidden="1" customHeight="1" x14ac:dyDescent="0.2"/>
    <row r="618" ht="14.25" hidden="1" customHeight="1" x14ac:dyDescent="0.2"/>
    <row r="619" ht="14.25" hidden="1" customHeight="1" x14ac:dyDescent="0.2"/>
    <row r="620" ht="14.25" hidden="1" customHeight="1" x14ac:dyDescent="0.2"/>
    <row r="621" ht="14.25" hidden="1" customHeight="1" x14ac:dyDescent="0.2"/>
    <row r="622" ht="14.25" hidden="1" customHeight="1" x14ac:dyDescent="0.2"/>
    <row r="623" ht="14.25" hidden="1" customHeight="1" x14ac:dyDescent="0.2"/>
    <row r="624" ht="14.25" hidden="1" customHeight="1" x14ac:dyDescent="0.2"/>
    <row r="625" ht="14.25" hidden="1" customHeight="1" x14ac:dyDescent="0.2"/>
    <row r="626" ht="14.25" hidden="1" customHeight="1" x14ac:dyDescent="0.2"/>
    <row r="627" ht="14.25" hidden="1" customHeight="1" x14ac:dyDescent="0.2"/>
    <row r="628" ht="14.25" hidden="1" customHeight="1" x14ac:dyDescent="0.2"/>
    <row r="629" ht="14.25" hidden="1" customHeight="1" x14ac:dyDescent="0.2"/>
    <row r="630" ht="14.25" hidden="1" customHeight="1" x14ac:dyDescent="0.2"/>
    <row r="631" ht="14.25" hidden="1" customHeight="1" x14ac:dyDescent="0.2"/>
    <row r="632" ht="14.25" hidden="1" customHeight="1" x14ac:dyDescent="0.2"/>
    <row r="633" ht="14.25" hidden="1" customHeight="1" x14ac:dyDescent="0.2"/>
    <row r="634" ht="14.25" hidden="1" customHeight="1" x14ac:dyDescent="0.2"/>
    <row r="635" ht="14.25" hidden="1" customHeight="1" x14ac:dyDescent="0.2"/>
    <row r="636" ht="14.25" hidden="1" customHeight="1" x14ac:dyDescent="0.2"/>
    <row r="637" ht="14.25" hidden="1" customHeight="1" x14ac:dyDescent="0.2"/>
    <row r="638" ht="14.25" hidden="1" customHeight="1" x14ac:dyDescent="0.2"/>
    <row r="639" ht="14.25" hidden="1" customHeight="1" x14ac:dyDescent="0.2"/>
    <row r="640" ht="14.25" hidden="1" customHeight="1" x14ac:dyDescent="0.2"/>
    <row r="641" ht="14.25" hidden="1" customHeight="1" x14ac:dyDescent="0.2"/>
    <row r="642" ht="14.25" hidden="1" customHeight="1" x14ac:dyDescent="0.2"/>
    <row r="643" ht="14.25" hidden="1" customHeight="1" x14ac:dyDescent="0.2"/>
    <row r="644" ht="14.25" hidden="1" customHeight="1" x14ac:dyDescent="0.2"/>
    <row r="645" ht="14.25" hidden="1" customHeight="1" x14ac:dyDescent="0.2"/>
    <row r="646" ht="14.25" hidden="1" customHeight="1" x14ac:dyDescent="0.2"/>
    <row r="647" ht="14.25" hidden="1" customHeight="1" x14ac:dyDescent="0.2"/>
    <row r="648" ht="14.25" hidden="1" customHeight="1" x14ac:dyDescent="0.2"/>
    <row r="649" ht="14.25" hidden="1" customHeight="1" x14ac:dyDescent="0.2"/>
    <row r="650" ht="14.25" hidden="1" customHeight="1" x14ac:dyDescent="0.2"/>
    <row r="651" ht="14.25" hidden="1" customHeight="1" x14ac:dyDescent="0.2"/>
    <row r="652" ht="14.25" hidden="1" customHeight="1" x14ac:dyDescent="0.2"/>
    <row r="653" ht="14.25" hidden="1" customHeight="1" x14ac:dyDescent="0.2"/>
    <row r="654" ht="14.25" hidden="1" customHeight="1" x14ac:dyDescent="0.2"/>
    <row r="655" ht="14.25" hidden="1" customHeight="1" x14ac:dyDescent="0.2"/>
    <row r="656" ht="14.25" hidden="1" customHeight="1" x14ac:dyDescent="0.2"/>
    <row r="657" ht="14.25" hidden="1" customHeight="1" x14ac:dyDescent="0.2"/>
    <row r="658" ht="14.25" hidden="1" customHeight="1" x14ac:dyDescent="0.2"/>
    <row r="659" ht="14.25" hidden="1" customHeight="1" x14ac:dyDescent="0.2"/>
    <row r="660" ht="14.25" hidden="1" customHeight="1" x14ac:dyDescent="0.2"/>
    <row r="661" ht="14.25" hidden="1" customHeight="1" x14ac:dyDescent="0.2"/>
    <row r="662" ht="14.25" hidden="1" customHeight="1" x14ac:dyDescent="0.2"/>
    <row r="663" ht="14.25" hidden="1" customHeight="1" x14ac:dyDescent="0.2"/>
    <row r="664" ht="14.25" hidden="1" customHeight="1" x14ac:dyDescent="0.2"/>
    <row r="665" ht="14.25" hidden="1" customHeight="1" x14ac:dyDescent="0.2"/>
    <row r="666" ht="14.25" hidden="1" customHeight="1" x14ac:dyDescent="0.2"/>
    <row r="667" ht="14.25" hidden="1" customHeight="1" x14ac:dyDescent="0.2"/>
    <row r="668" ht="14.25" hidden="1" customHeight="1" x14ac:dyDescent="0.2"/>
    <row r="669" ht="14.25" hidden="1" customHeight="1" x14ac:dyDescent="0.2"/>
    <row r="670" ht="14.25" hidden="1" customHeight="1" x14ac:dyDescent="0.2"/>
    <row r="671" ht="14.25" hidden="1" customHeight="1" x14ac:dyDescent="0.2"/>
    <row r="672" ht="14.25" hidden="1" customHeight="1" x14ac:dyDescent="0.2"/>
    <row r="673" ht="14.25" hidden="1" customHeight="1" x14ac:dyDescent="0.2"/>
    <row r="674" ht="14.25" hidden="1" customHeight="1" x14ac:dyDescent="0.2"/>
    <row r="675" ht="14.25" hidden="1" customHeight="1" x14ac:dyDescent="0.2"/>
    <row r="676" ht="14.25" hidden="1" customHeight="1" x14ac:dyDescent="0.2"/>
    <row r="677" ht="14.25" hidden="1" customHeight="1" x14ac:dyDescent="0.2"/>
    <row r="678" ht="14.25" hidden="1" customHeight="1" x14ac:dyDescent="0.2"/>
    <row r="679" ht="14.25" hidden="1" customHeight="1" x14ac:dyDescent="0.2"/>
    <row r="680" ht="14.25" hidden="1" customHeight="1" x14ac:dyDescent="0.2"/>
    <row r="681" ht="14.25" hidden="1" customHeight="1" x14ac:dyDescent="0.2"/>
    <row r="682" ht="14.25" hidden="1" customHeight="1" x14ac:dyDescent="0.2"/>
    <row r="683" ht="14.25" hidden="1" customHeight="1" x14ac:dyDescent="0.2"/>
    <row r="684" ht="14.25" hidden="1" customHeight="1" x14ac:dyDescent="0.2"/>
    <row r="685" ht="14.25" hidden="1" customHeight="1" x14ac:dyDescent="0.2"/>
    <row r="686" ht="14.25" hidden="1" customHeight="1" x14ac:dyDescent="0.2"/>
    <row r="687" ht="14.25" hidden="1" customHeight="1" x14ac:dyDescent="0.2"/>
    <row r="688" ht="14.25" hidden="1" customHeight="1" x14ac:dyDescent="0.2"/>
    <row r="689" ht="14.25" hidden="1" customHeight="1" x14ac:dyDescent="0.2"/>
    <row r="690" ht="14.25" hidden="1" customHeight="1" x14ac:dyDescent="0.2"/>
    <row r="691" ht="14.25" hidden="1" customHeight="1" x14ac:dyDescent="0.2"/>
    <row r="692" ht="14.25" hidden="1" customHeight="1" x14ac:dyDescent="0.2"/>
    <row r="693" ht="14.25" hidden="1" customHeight="1" x14ac:dyDescent="0.2"/>
    <row r="694" ht="14.25" hidden="1" customHeight="1" x14ac:dyDescent="0.2"/>
    <row r="695" ht="14.25" hidden="1" customHeight="1" x14ac:dyDescent="0.2"/>
    <row r="696" ht="14.25" hidden="1" customHeight="1" x14ac:dyDescent="0.2"/>
    <row r="697" ht="14.25" hidden="1" customHeight="1" x14ac:dyDescent="0.2"/>
    <row r="698" ht="14.25" hidden="1" customHeight="1" x14ac:dyDescent="0.2"/>
    <row r="699" ht="14.25" hidden="1" customHeight="1" x14ac:dyDescent="0.2"/>
    <row r="700" ht="14.25" hidden="1" customHeight="1" x14ac:dyDescent="0.2"/>
    <row r="701" ht="14.25" hidden="1" customHeight="1" x14ac:dyDescent="0.2"/>
    <row r="702" ht="14.25" hidden="1" customHeight="1" x14ac:dyDescent="0.2"/>
    <row r="703" ht="14.25" hidden="1" customHeight="1" x14ac:dyDescent="0.2"/>
    <row r="704" ht="14.25" hidden="1" customHeight="1" x14ac:dyDescent="0.2"/>
    <row r="705" ht="14.25" hidden="1" customHeight="1" x14ac:dyDescent="0.2"/>
    <row r="706" ht="14.25" hidden="1" customHeight="1" x14ac:dyDescent="0.2"/>
    <row r="707" ht="14.25" hidden="1" customHeight="1" x14ac:dyDescent="0.2"/>
    <row r="708" ht="14.25" hidden="1" customHeight="1" x14ac:dyDescent="0.2"/>
    <row r="709" ht="14.25" hidden="1" customHeight="1" x14ac:dyDescent="0.2"/>
    <row r="710" ht="14.25" hidden="1" customHeight="1" x14ac:dyDescent="0.2"/>
    <row r="711" ht="14.25" hidden="1" customHeight="1" x14ac:dyDescent="0.2"/>
    <row r="712" ht="14.25" hidden="1" customHeight="1" x14ac:dyDescent="0.2"/>
    <row r="713" ht="14.25" hidden="1" customHeight="1" x14ac:dyDescent="0.2"/>
    <row r="714" ht="14.25" hidden="1" customHeight="1" x14ac:dyDescent="0.2"/>
    <row r="715" ht="14.25" hidden="1" customHeight="1" x14ac:dyDescent="0.2"/>
    <row r="716" ht="14.25" hidden="1" customHeight="1" x14ac:dyDescent="0.2"/>
    <row r="717" ht="14.25" hidden="1" customHeight="1" x14ac:dyDescent="0.2"/>
    <row r="718" ht="14.25" hidden="1" customHeight="1" x14ac:dyDescent="0.2"/>
    <row r="719" ht="14.25" hidden="1" customHeight="1" x14ac:dyDescent="0.2"/>
    <row r="720" ht="14.25" hidden="1" customHeight="1" x14ac:dyDescent="0.2"/>
    <row r="721" ht="14.25" hidden="1" customHeight="1" x14ac:dyDescent="0.2"/>
    <row r="722" ht="14.25" hidden="1" customHeight="1" x14ac:dyDescent="0.2"/>
    <row r="723" ht="14.25" hidden="1" customHeight="1" x14ac:dyDescent="0.2"/>
    <row r="724" ht="14.25" hidden="1" customHeight="1" x14ac:dyDescent="0.2"/>
    <row r="725" ht="14.25" hidden="1" customHeight="1" x14ac:dyDescent="0.2"/>
    <row r="726" ht="14.25" hidden="1" customHeight="1" x14ac:dyDescent="0.2"/>
    <row r="727" ht="14.25" hidden="1" customHeight="1" x14ac:dyDescent="0.2"/>
    <row r="728" ht="14.25" hidden="1" customHeight="1" x14ac:dyDescent="0.2"/>
    <row r="729" ht="14.25" hidden="1" customHeight="1" x14ac:dyDescent="0.2"/>
    <row r="730" ht="14.25" hidden="1" customHeight="1" x14ac:dyDescent="0.2"/>
    <row r="731" ht="14.25" hidden="1" customHeight="1" x14ac:dyDescent="0.2"/>
    <row r="732" ht="14.25" hidden="1" customHeight="1" x14ac:dyDescent="0.2"/>
    <row r="733" ht="14.25" hidden="1" customHeight="1" x14ac:dyDescent="0.2"/>
    <row r="734" ht="14.25" hidden="1" customHeight="1" x14ac:dyDescent="0.2"/>
    <row r="735" ht="14.25" hidden="1" customHeight="1" x14ac:dyDescent="0.2"/>
    <row r="736" ht="14.25" hidden="1" customHeight="1" x14ac:dyDescent="0.2"/>
    <row r="737" ht="14.25" hidden="1" customHeight="1" x14ac:dyDescent="0.2"/>
    <row r="738" ht="14.25" hidden="1" customHeight="1" x14ac:dyDescent="0.2"/>
    <row r="739" ht="14.25" hidden="1" customHeight="1" x14ac:dyDescent="0.2"/>
    <row r="740" ht="14.25" hidden="1" customHeight="1" x14ac:dyDescent="0.2"/>
    <row r="741" ht="14.25" hidden="1" customHeight="1" x14ac:dyDescent="0.2"/>
    <row r="742" ht="14.25" hidden="1" customHeight="1" x14ac:dyDescent="0.2"/>
    <row r="743" ht="14.25" hidden="1" customHeight="1" x14ac:dyDescent="0.2"/>
    <row r="744" ht="14.25" hidden="1" customHeight="1" x14ac:dyDescent="0.2"/>
    <row r="745" ht="14.25" hidden="1" customHeight="1" x14ac:dyDescent="0.2"/>
    <row r="746" ht="14.25" hidden="1" customHeight="1" x14ac:dyDescent="0.2"/>
    <row r="747" ht="14.25" hidden="1" customHeight="1" x14ac:dyDescent="0.2"/>
    <row r="748" ht="14.25" hidden="1" customHeight="1" x14ac:dyDescent="0.2"/>
    <row r="749" ht="14.25" hidden="1" customHeight="1" x14ac:dyDescent="0.2"/>
    <row r="750" ht="14.25" hidden="1" customHeight="1" x14ac:dyDescent="0.2"/>
    <row r="751" ht="14.25" hidden="1" customHeight="1" x14ac:dyDescent="0.2"/>
    <row r="752" ht="14.25" hidden="1" customHeight="1" x14ac:dyDescent="0.2"/>
    <row r="753" ht="14.25" hidden="1" customHeight="1" x14ac:dyDescent="0.2"/>
    <row r="754" ht="14.25" hidden="1" customHeight="1" x14ac:dyDescent="0.2"/>
    <row r="755" ht="14.25" hidden="1" customHeight="1" x14ac:dyDescent="0.2"/>
    <row r="756" ht="14.25" hidden="1" customHeight="1" x14ac:dyDescent="0.2"/>
    <row r="757" ht="14.25" hidden="1" customHeight="1" x14ac:dyDescent="0.2"/>
    <row r="758" ht="14.25" hidden="1" customHeight="1" x14ac:dyDescent="0.2"/>
    <row r="759" ht="14.25" hidden="1" customHeight="1" x14ac:dyDescent="0.2"/>
    <row r="760" ht="14.25" hidden="1" customHeight="1" x14ac:dyDescent="0.2"/>
    <row r="761" ht="14.25" hidden="1" customHeight="1" x14ac:dyDescent="0.2"/>
    <row r="762" ht="14.25" hidden="1" customHeight="1" x14ac:dyDescent="0.2"/>
    <row r="763" ht="14.25" hidden="1" customHeight="1" x14ac:dyDescent="0.2"/>
    <row r="764" ht="14.25" hidden="1" customHeight="1" x14ac:dyDescent="0.2"/>
    <row r="765" ht="14.25" hidden="1" customHeight="1" x14ac:dyDescent="0.2"/>
    <row r="766" ht="14.25" hidden="1" customHeight="1" x14ac:dyDescent="0.2"/>
    <row r="767" ht="14.25" hidden="1" customHeight="1" x14ac:dyDescent="0.2"/>
    <row r="768" ht="14.25" hidden="1" customHeight="1" x14ac:dyDescent="0.2"/>
    <row r="769" ht="14.25" hidden="1" customHeight="1" x14ac:dyDescent="0.2"/>
    <row r="770" ht="14.25" hidden="1" customHeight="1" x14ac:dyDescent="0.2"/>
    <row r="771" ht="14.25" hidden="1" customHeight="1" x14ac:dyDescent="0.2"/>
    <row r="772" ht="14.25" hidden="1" customHeight="1" x14ac:dyDescent="0.2"/>
    <row r="773" ht="14.25" hidden="1" customHeight="1" x14ac:dyDescent="0.2"/>
    <row r="774" ht="14.25" hidden="1" customHeight="1" x14ac:dyDescent="0.2"/>
    <row r="775" ht="14.25" hidden="1" customHeight="1" x14ac:dyDescent="0.2"/>
    <row r="776" ht="14.25" hidden="1" customHeight="1" x14ac:dyDescent="0.2"/>
    <row r="777" ht="14.25" hidden="1" customHeight="1" x14ac:dyDescent="0.2"/>
    <row r="778" ht="14.25" hidden="1" customHeight="1" x14ac:dyDescent="0.2"/>
    <row r="779" ht="14.25" hidden="1" customHeight="1" x14ac:dyDescent="0.2"/>
    <row r="780" ht="14.25" hidden="1" customHeight="1" x14ac:dyDescent="0.2"/>
    <row r="781" ht="14.25" hidden="1" customHeight="1" x14ac:dyDescent="0.2"/>
    <row r="782" ht="14.25" hidden="1" customHeight="1" x14ac:dyDescent="0.2"/>
    <row r="783" ht="14.25" hidden="1" customHeight="1" x14ac:dyDescent="0.2"/>
    <row r="784" ht="14.25" hidden="1" customHeight="1" x14ac:dyDescent="0.2"/>
    <row r="785" ht="14.25" hidden="1" customHeight="1" x14ac:dyDescent="0.2"/>
    <row r="786" ht="14.25" hidden="1" customHeight="1" x14ac:dyDescent="0.2"/>
    <row r="787" ht="14.25" hidden="1" customHeight="1" x14ac:dyDescent="0.2"/>
    <row r="788" ht="14.25" hidden="1" customHeight="1" x14ac:dyDescent="0.2"/>
    <row r="789" ht="14.25" hidden="1" customHeight="1" x14ac:dyDescent="0.2"/>
    <row r="790" ht="14.25" hidden="1" customHeight="1" x14ac:dyDescent="0.2"/>
    <row r="791" ht="14.25" hidden="1" customHeight="1" x14ac:dyDescent="0.2"/>
    <row r="792" ht="14.25" hidden="1" customHeight="1" x14ac:dyDescent="0.2"/>
    <row r="793" ht="14.25" hidden="1" customHeight="1" x14ac:dyDescent="0.2"/>
    <row r="794" ht="14.25" hidden="1" customHeight="1" x14ac:dyDescent="0.2"/>
    <row r="795" ht="14.25" hidden="1" customHeight="1" x14ac:dyDescent="0.2"/>
    <row r="796" ht="14.25" hidden="1" customHeight="1" x14ac:dyDescent="0.2"/>
    <row r="797" ht="14.25" hidden="1" customHeight="1" x14ac:dyDescent="0.2"/>
    <row r="798" ht="14.25" hidden="1" customHeight="1" x14ac:dyDescent="0.2"/>
    <row r="799" ht="14.25" hidden="1" customHeight="1" x14ac:dyDescent="0.2"/>
    <row r="800" ht="14.25" hidden="1" customHeight="1" x14ac:dyDescent="0.2"/>
    <row r="801" ht="14.25" hidden="1" customHeight="1" x14ac:dyDescent="0.2"/>
    <row r="802" ht="14.25" hidden="1" customHeight="1" x14ac:dyDescent="0.2"/>
    <row r="803" ht="14.25" hidden="1" customHeight="1" x14ac:dyDescent="0.2"/>
    <row r="804" ht="14.25" hidden="1" customHeight="1" x14ac:dyDescent="0.2"/>
    <row r="805" ht="14.25" hidden="1" customHeight="1" x14ac:dyDescent="0.2"/>
    <row r="806" ht="14.25" hidden="1" customHeight="1" x14ac:dyDescent="0.2"/>
    <row r="807" ht="14.25" hidden="1" customHeight="1" x14ac:dyDescent="0.2"/>
    <row r="808" ht="14.25" hidden="1" customHeight="1" x14ac:dyDescent="0.2"/>
    <row r="809" ht="14.25" hidden="1" customHeight="1" x14ac:dyDescent="0.2"/>
    <row r="810" ht="14.25" hidden="1" customHeight="1" x14ac:dyDescent="0.2"/>
    <row r="811" ht="14.25" hidden="1" customHeight="1" x14ac:dyDescent="0.2"/>
    <row r="812" ht="14.25" hidden="1" customHeight="1" x14ac:dyDescent="0.2"/>
    <row r="813" ht="14.25" hidden="1" customHeight="1" x14ac:dyDescent="0.2"/>
    <row r="814" ht="14.25" hidden="1" customHeight="1" x14ac:dyDescent="0.2"/>
    <row r="815" ht="14.25" hidden="1" customHeight="1" x14ac:dyDescent="0.2"/>
    <row r="816" ht="14.25" hidden="1" customHeight="1" x14ac:dyDescent="0.2"/>
    <row r="817" ht="14.25" hidden="1" customHeight="1" x14ac:dyDescent="0.2"/>
    <row r="818" ht="14.25" hidden="1" customHeight="1" x14ac:dyDescent="0.2"/>
    <row r="819" ht="14.25" hidden="1" customHeight="1" x14ac:dyDescent="0.2"/>
    <row r="820" ht="14.25" hidden="1" customHeight="1" x14ac:dyDescent="0.2"/>
    <row r="821" ht="14.25" hidden="1" customHeight="1" x14ac:dyDescent="0.2"/>
    <row r="822" ht="14.25" hidden="1" customHeight="1" x14ac:dyDescent="0.2"/>
    <row r="823" ht="14.25" hidden="1" customHeight="1" x14ac:dyDescent="0.2"/>
    <row r="824" ht="14.25" hidden="1" customHeight="1" x14ac:dyDescent="0.2"/>
    <row r="825" ht="14.25" hidden="1" customHeight="1" x14ac:dyDescent="0.2"/>
    <row r="826" ht="14.25" hidden="1" customHeight="1" x14ac:dyDescent="0.2"/>
    <row r="827" ht="14.25" hidden="1" customHeight="1" x14ac:dyDescent="0.2"/>
    <row r="828" ht="14.25" hidden="1" customHeight="1" x14ac:dyDescent="0.2"/>
    <row r="829" ht="14.25" hidden="1" customHeight="1" x14ac:dyDescent="0.2"/>
    <row r="830" ht="14.25" hidden="1" customHeight="1" x14ac:dyDescent="0.2"/>
    <row r="831" ht="14.25" hidden="1" customHeight="1" x14ac:dyDescent="0.2"/>
    <row r="832" ht="14.25" hidden="1" customHeight="1" x14ac:dyDescent="0.2"/>
    <row r="833" ht="14.25" hidden="1" customHeight="1" x14ac:dyDescent="0.2"/>
    <row r="834" ht="14.25" hidden="1" customHeight="1" x14ac:dyDescent="0.2"/>
    <row r="835" ht="14.25" hidden="1" customHeight="1" x14ac:dyDescent="0.2"/>
    <row r="836" ht="14.25" hidden="1" customHeight="1" x14ac:dyDescent="0.2"/>
    <row r="837" ht="14.25" hidden="1" customHeight="1" x14ac:dyDescent="0.2"/>
    <row r="838" ht="14.25" hidden="1" customHeight="1" x14ac:dyDescent="0.2"/>
    <row r="839" ht="14.25" hidden="1" customHeight="1" x14ac:dyDescent="0.2"/>
    <row r="840" ht="14.25" hidden="1" customHeight="1" x14ac:dyDescent="0.2"/>
    <row r="841" ht="14.25" hidden="1" customHeight="1" x14ac:dyDescent="0.2"/>
    <row r="842" ht="14.25" hidden="1" customHeight="1" x14ac:dyDescent="0.2"/>
    <row r="843" ht="14.25" hidden="1" customHeight="1" x14ac:dyDescent="0.2"/>
    <row r="844" ht="14.25" hidden="1" customHeight="1" x14ac:dyDescent="0.2"/>
    <row r="845" ht="14.25" hidden="1" customHeight="1" x14ac:dyDescent="0.2"/>
    <row r="846" ht="14.25" hidden="1" customHeight="1" x14ac:dyDescent="0.2"/>
    <row r="847" ht="14.25" hidden="1" customHeight="1" x14ac:dyDescent="0.2"/>
    <row r="848" ht="14.25" hidden="1" customHeight="1" x14ac:dyDescent="0.2"/>
    <row r="849" ht="14.25" hidden="1" customHeight="1" x14ac:dyDescent="0.2"/>
    <row r="850" ht="14.25" hidden="1" customHeight="1" x14ac:dyDescent="0.2"/>
    <row r="851" ht="14.25" hidden="1" customHeight="1" x14ac:dyDescent="0.2"/>
    <row r="852" ht="14.25" hidden="1" customHeight="1" x14ac:dyDescent="0.2"/>
    <row r="853" ht="14.25" hidden="1" customHeight="1" x14ac:dyDescent="0.2"/>
    <row r="854" ht="14.25" hidden="1" customHeight="1" x14ac:dyDescent="0.2"/>
    <row r="855" ht="14.25" hidden="1" customHeight="1" x14ac:dyDescent="0.2"/>
    <row r="856" ht="14.25" hidden="1" customHeight="1" x14ac:dyDescent="0.2"/>
    <row r="857" ht="14.25" hidden="1" customHeight="1" x14ac:dyDescent="0.2"/>
    <row r="858" ht="14.25" hidden="1" customHeight="1" x14ac:dyDescent="0.2"/>
    <row r="859" ht="14.25" hidden="1" customHeight="1" x14ac:dyDescent="0.2"/>
    <row r="860" ht="14.25" hidden="1" customHeight="1" x14ac:dyDescent="0.2"/>
    <row r="861" ht="14.25" hidden="1" customHeight="1" x14ac:dyDescent="0.2"/>
    <row r="862" ht="14.25" hidden="1" customHeight="1" x14ac:dyDescent="0.2"/>
    <row r="863" ht="14.25" hidden="1" customHeight="1" x14ac:dyDescent="0.2"/>
    <row r="864" ht="14.25" hidden="1" customHeight="1" x14ac:dyDescent="0.2"/>
    <row r="865" ht="14.25" hidden="1" customHeight="1" x14ac:dyDescent="0.2"/>
    <row r="866" ht="14.25" hidden="1" customHeight="1" x14ac:dyDescent="0.2"/>
    <row r="867" ht="14.25" hidden="1" customHeight="1" x14ac:dyDescent="0.2"/>
    <row r="868" ht="14.25" hidden="1" customHeight="1" x14ac:dyDescent="0.2"/>
    <row r="869" ht="14.25" hidden="1" customHeight="1" x14ac:dyDescent="0.2"/>
    <row r="870" ht="14.25" hidden="1" customHeight="1" x14ac:dyDescent="0.2"/>
    <row r="871" ht="14.25" hidden="1" customHeight="1" x14ac:dyDescent="0.2"/>
    <row r="872" ht="14.25" hidden="1" customHeight="1" x14ac:dyDescent="0.2"/>
    <row r="873" ht="14.25" hidden="1" customHeight="1" x14ac:dyDescent="0.2"/>
    <row r="874" ht="14.25" hidden="1" customHeight="1" x14ac:dyDescent="0.2"/>
    <row r="875" ht="14.25" hidden="1" customHeight="1" x14ac:dyDescent="0.2"/>
    <row r="876" ht="14.25" hidden="1" customHeight="1" x14ac:dyDescent="0.2"/>
    <row r="877" ht="14.25" hidden="1" customHeight="1" x14ac:dyDescent="0.2"/>
    <row r="878" ht="14.25" hidden="1" customHeight="1" x14ac:dyDescent="0.2"/>
    <row r="879" ht="14.25" hidden="1" customHeight="1" x14ac:dyDescent="0.2"/>
    <row r="880" ht="14.25" hidden="1" customHeight="1" x14ac:dyDescent="0.2"/>
    <row r="881" ht="14.25" hidden="1" customHeight="1" x14ac:dyDescent="0.2"/>
    <row r="882" ht="14.25" hidden="1" customHeight="1" x14ac:dyDescent="0.2"/>
    <row r="883" ht="14.25" hidden="1" customHeight="1" x14ac:dyDescent="0.2"/>
    <row r="884" ht="14.25" hidden="1" customHeight="1" x14ac:dyDescent="0.2"/>
    <row r="885" ht="14.25" hidden="1" customHeight="1" x14ac:dyDescent="0.2"/>
    <row r="886" ht="14.25" hidden="1" customHeight="1" x14ac:dyDescent="0.2"/>
    <row r="887" ht="14.25" hidden="1" customHeight="1" x14ac:dyDescent="0.2"/>
    <row r="888" ht="14.25" hidden="1" customHeight="1" x14ac:dyDescent="0.2"/>
    <row r="889" ht="14.25" hidden="1" customHeight="1" x14ac:dyDescent="0.2"/>
    <row r="890" ht="14.25" hidden="1" customHeight="1" x14ac:dyDescent="0.2"/>
    <row r="891" ht="14.25" hidden="1" customHeight="1" x14ac:dyDescent="0.2"/>
    <row r="892" ht="14.25" hidden="1" customHeight="1" x14ac:dyDescent="0.2"/>
    <row r="893" ht="14.25" hidden="1" customHeight="1" x14ac:dyDescent="0.2"/>
    <row r="894" ht="14.25" hidden="1" customHeight="1" x14ac:dyDescent="0.2"/>
    <row r="895" ht="14.25" hidden="1" customHeight="1" x14ac:dyDescent="0.2"/>
    <row r="896" ht="14.25" hidden="1" customHeight="1" x14ac:dyDescent="0.2"/>
    <row r="897" ht="14.25" hidden="1" customHeight="1" x14ac:dyDescent="0.2"/>
    <row r="898" ht="14.25" hidden="1" customHeight="1" x14ac:dyDescent="0.2"/>
    <row r="899" ht="14.25" hidden="1" customHeight="1" x14ac:dyDescent="0.2"/>
    <row r="900" ht="14.25" hidden="1" customHeight="1" x14ac:dyDescent="0.2"/>
    <row r="901" ht="14.25" hidden="1" customHeight="1" x14ac:dyDescent="0.2"/>
    <row r="902" ht="14.25" hidden="1" customHeight="1" x14ac:dyDescent="0.2"/>
    <row r="903" ht="14.25" hidden="1" customHeight="1" x14ac:dyDescent="0.2"/>
    <row r="904" ht="14.25" hidden="1" customHeight="1" x14ac:dyDescent="0.2"/>
    <row r="905" ht="14.25" hidden="1" customHeight="1" x14ac:dyDescent="0.2"/>
    <row r="906" ht="14.25" hidden="1" customHeight="1" x14ac:dyDescent="0.2"/>
    <row r="907" ht="14.25" hidden="1" customHeight="1" x14ac:dyDescent="0.2"/>
    <row r="908" ht="14.25" hidden="1" customHeight="1" x14ac:dyDescent="0.2"/>
    <row r="909" ht="14.25" hidden="1" customHeight="1" x14ac:dyDescent="0.2"/>
    <row r="910" ht="14.25" hidden="1" customHeight="1" x14ac:dyDescent="0.2"/>
    <row r="911" ht="14.25" hidden="1" customHeight="1" x14ac:dyDescent="0.2"/>
    <row r="912" ht="14.25" hidden="1" customHeight="1" x14ac:dyDescent="0.2"/>
    <row r="913" ht="14.25" hidden="1" customHeight="1" x14ac:dyDescent="0.2"/>
    <row r="914" ht="14.25" hidden="1" customHeight="1" x14ac:dyDescent="0.2"/>
    <row r="915" ht="14.25" hidden="1" customHeight="1" x14ac:dyDescent="0.2"/>
    <row r="916" ht="14.25" hidden="1" customHeight="1" x14ac:dyDescent="0.2"/>
    <row r="917" ht="14.25" hidden="1" customHeight="1" x14ac:dyDescent="0.2"/>
    <row r="918" ht="14.25" hidden="1" customHeight="1" x14ac:dyDescent="0.2"/>
    <row r="919" ht="14.25" hidden="1" customHeight="1" x14ac:dyDescent="0.2"/>
    <row r="920" ht="14.25" hidden="1" customHeight="1" x14ac:dyDescent="0.2"/>
    <row r="921" ht="14.25" hidden="1" customHeight="1" x14ac:dyDescent="0.2"/>
    <row r="922" ht="14.25" hidden="1" customHeight="1" x14ac:dyDescent="0.2"/>
    <row r="923" ht="14.25" hidden="1" customHeight="1" x14ac:dyDescent="0.2"/>
    <row r="924" ht="14.25" hidden="1" customHeight="1" x14ac:dyDescent="0.2"/>
    <row r="925" ht="14.25" hidden="1" customHeight="1" x14ac:dyDescent="0.2"/>
    <row r="926" ht="14.25" hidden="1" customHeight="1" x14ac:dyDescent="0.2"/>
    <row r="927" ht="14.25" hidden="1" customHeight="1" x14ac:dyDescent="0.2"/>
    <row r="928" ht="14.25" hidden="1" customHeight="1" x14ac:dyDescent="0.2"/>
    <row r="929" ht="14.25" hidden="1" customHeight="1" x14ac:dyDescent="0.2"/>
    <row r="930" ht="14.25" hidden="1" customHeight="1" x14ac:dyDescent="0.2"/>
    <row r="931" ht="14.25" hidden="1" customHeight="1" x14ac:dyDescent="0.2"/>
    <row r="932" ht="14.25" hidden="1" customHeight="1" x14ac:dyDescent="0.2"/>
    <row r="933" ht="14.25" hidden="1" customHeight="1" x14ac:dyDescent="0.2"/>
    <row r="934" ht="14.25" hidden="1" customHeight="1" x14ac:dyDescent="0.2"/>
    <row r="935" ht="14.25" hidden="1" customHeight="1" x14ac:dyDescent="0.2"/>
    <row r="936" ht="14.25" hidden="1" customHeight="1" x14ac:dyDescent="0.2"/>
    <row r="937" ht="14.25" hidden="1" customHeight="1" x14ac:dyDescent="0.2"/>
    <row r="938" ht="14.25" hidden="1" customHeight="1" x14ac:dyDescent="0.2"/>
    <row r="939" ht="14.25" hidden="1" customHeight="1" x14ac:dyDescent="0.2"/>
    <row r="940" ht="14.25" hidden="1" customHeight="1" x14ac:dyDescent="0.2"/>
    <row r="941" ht="14.25" hidden="1" customHeight="1" x14ac:dyDescent="0.2"/>
    <row r="942" ht="14.25" hidden="1" customHeight="1" x14ac:dyDescent="0.2"/>
    <row r="943" ht="14.25" hidden="1" customHeight="1" x14ac:dyDescent="0.2"/>
    <row r="944" ht="14.25" hidden="1" customHeight="1" x14ac:dyDescent="0.2"/>
    <row r="945" ht="14.25" hidden="1" customHeight="1" x14ac:dyDescent="0.2"/>
    <row r="946" ht="14.25" hidden="1" customHeight="1" x14ac:dyDescent="0.2"/>
    <row r="947" ht="14.25" hidden="1" customHeight="1" x14ac:dyDescent="0.2"/>
    <row r="948" ht="14.25" hidden="1" customHeight="1" x14ac:dyDescent="0.2"/>
    <row r="949" ht="14.25" hidden="1" customHeight="1" x14ac:dyDescent="0.2"/>
    <row r="950" ht="14.25" hidden="1" customHeight="1" x14ac:dyDescent="0.2"/>
    <row r="951" ht="14.25" hidden="1" customHeight="1" x14ac:dyDescent="0.2"/>
    <row r="952" ht="14.25" hidden="1" customHeight="1" x14ac:dyDescent="0.2"/>
    <row r="953" ht="14.25" hidden="1" customHeight="1" x14ac:dyDescent="0.2"/>
    <row r="954" ht="14.25" hidden="1" customHeight="1" x14ac:dyDescent="0.2"/>
    <row r="955" ht="14.25" hidden="1" customHeight="1" x14ac:dyDescent="0.2"/>
    <row r="956" ht="14.25" hidden="1" customHeight="1" x14ac:dyDescent="0.2"/>
    <row r="957" ht="14.25" hidden="1" customHeight="1" x14ac:dyDescent="0.2"/>
    <row r="958" ht="14.25" hidden="1" customHeight="1" x14ac:dyDescent="0.2"/>
    <row r="959" ht="14.25" hidden="1" customHeight="1" x14ac:dyDescent="0.2"/>
    <row r="960" ht="14.25" hidden="1" customHeight="1" x14ac:dyDescent="0.2"/>
    <row r="961" ht="14.25" hidden="1" customHeight="1" x14ac:dyDescent="0.2"/>
    <row r="962" ht="14.25" hidden="1" customHeight="1" x14ac:dyDescent="0.2"/>
    <row r="963" ht="14.25" hidden="1" customHeight="1" x14ac:dyDescent="0.2"/>
    <row r="964" ht="14.25" hidden="1" customHeight="1" x14ac:dyDescent="0.2"/>
    <row r="965" ht="14.25" hidden="1" customHeight="1" x14ac:dyDescent="0.2"/>
    <row r="966" ht="14.25" hidden="1" customHeight="1" x14ac:dyDescent="0.2"/>
    <row r="967" ht="14.25" hidden="1" customHeight="1" x14ac:dyDescent="0.2"/>
    <row r="968" ht="14.25" hidden="1" customHeight="1" x14ac:dyDescent="0.2"/>
    <row r="969" ht="14.25" hidden="1" customHeight="1" x14ac:dyDescent="0.2"/>
    <row r="970" ht="14.25" hidden="1" customHeight="1" x14ac:dyDescent="0.2"/>
    <row r="971" ht="14.25" hidden="1" customHeight="1" x14ac:dyDescent="0.2"/>
    <row r="972" ht="14.25" hidden="1" customHeight="1" x14ac:dyDescent="0.2"/>
    <row r="973" ht="14.25" hidden="1" customHeight="1" x14ac:dyDescent="0.2"/>
    <row r="974" ht="14.25" hidden="1" customHeight="1" x14ac:dyDescent="0.2"/>
    <row r="975" ht="14.25" hidden="1" customHeight="1" x14ac:dyDescent="0.2"/>
    <row r="976" ht="14.25" hidden="1" customHeight="1" x14ac:dyDescent="0.2"/>
    <row r="977" ht="14.25" hidden="1" customHeight="1" x14ac:dyDescent="0.2"/>
    <row r="978" ht="14.25" hidden="1" customHeight="1" x14ac:dyDescent="0.2"/>
    <row r="979" ht="14.25" hidden="1" customHeight="1" x14ac:dyDescent="0.2"/>
    <row r="980" ht="14.25" hidden="1" customHeight="1" x14ac:dyDescent="0.2"/>
    <row r="981" ht="14.25" hidden="1" customHeight="1" x14ac:dyDescent="0.2"/>
    <row r="982" ht="14.25" hidden="1" customHeight="1" x14ac:dyDescent="0.2"/>
    <row r="983" ht="14.25" hidden="1" customHeight="1" x14ac:dyDescent="0.2"/>
    <row r="984" ht="14.25" hidden="1" customHeight="1" x14ac:dyDescent="0.2"/>
    <row r="985" ht="14.25" hidden="1" customHeight="1" x14ac:dyDescent="0.2"/>
    <row r="986" ht="14.25" hidden="1" customHeight="1" x14ac:dyDescent="0.2"/>
    <row r="987" ht="14.25" hidden="1" customHeight="1" x14ac:dyDescent="0.2"/>
    <row r="988" ht="14.25" hidden="1" customHeight="1" x14ac:dyDescent="0.2"/>
    <row r="989" ht="14.25" hidden="1" customHeight="1" x14ac:dyDescent="0.2"/>
    <row r="990" ht="14.25" hidden="1" customHeight="1" x14ac:dyDescent="0.2"/>
    <row r="991" ht="14.25" hidden="1" customHeight="1" x14ac:dyDescent="0.2"/>
    <row r="992" ht="14.25" hidden="1" customHeight="1" x14ac:dyDescent="0.2"/>
    <row r="993" ht="14.25" hidden="1" customHeight="1" x14ac:dyDescent="0.2"/>
    <row r="994" ht="14.25" hidden="1" customHeight="1" x14ac:dyDescent="0.2"/>
    <row r="995" ht="14.25" hidden="1" customHeight="1" x14ac:dyDescent="0.2"/>
    <row r="996" ht="14.25" hidden="1" customHeight="1" x14ac:dyDescent="0.2"/>
    <row r="997" ht="14.25" hidden="1" customHeight="1" x14ac:dyDescent="0.2"/>
    <row r="998" ht="14.25" hidden="1" customHeight="1" x14ac:dyDescent="0.2"/>
    <row r="999" ht="14.25" hidden="1" customHeight="1" x14ac:dyDescent="0.2"/>
    <row r="1000" ht="14.25" hidden="1" customHeight="1" x14ac:dyDescent="0.2"/>
    <row r="1001" ht="14.25" hidden="1" customHeight="1" x14ac:dyDescent="0.2"/>
    <row r="1002" ht="14.25" hidden="1" customHeight="1" x14ac:dyDescent="0.2"/>
    <row r="1003" ht="14.25" hidden="1" customHeight="1" x14ac:dyDescent="0.2"/>
    <row r="1004" ht="14.25" hidden="1" customHeight="1" x14ac:dyDescent="0.2"/>
    <row r="1005" ht="14.25" hidden="1" customHeight="1" x14ac:dyDescent="0.2"/>
    <row r="1006" ht="14.25" hidden="1" customHeight="1" x14ac:dyDescent="0.2"/>
    <row r="1007" ht="14.25" hidden="1" customHeight="1" x14ac:dyDescent="0.2"/>
    <row r="1008" ht="14.25" hidden="1" customHeight="1" x14ac:dyDescent="0.2"/>
    <row r="1009" ht="14.25" hidden="1" customHeight="1" x14ac:dyDescent="0.2"/>
    <row r="1010" ht="14.25" hidden="1" customHeight="1" x14ac:dyDescent="0.2"/>
    <row r="1011" ht="14.25" hidden="1" customHeight="1" x14ac:dyDescent="0.2"/>
    <row r="1012" ht="14.25" hidden="1" customHeight="1" x14ac:dyDescent="0.2"/>
    <row r="1013" ht="14.25" hidden="1" customHeight="1" x14ac:dyDescent="0.2"/>
    <row r="1014" ht="14.25" hidden="1" customHeight="1" x14ac:dyDescent="0.2"/>
    <row r="1015" ht="14.25" hidden="1" customHeight="1" x14ac:dyDescent="0.2"/>
    <row r="1016" ht="14.25" hidden="1" customHeight="1" x14ac:dyDescent="0.2"/>
    <row r="1017" ht="14.25" hidden="1" customHeight="1" x14ac:dyDescent="0.2"/>
    <row r="1018" ht="14.25" hidden="1" customHeight="1" x14ac:dyDescent="0.2"/>
    <row r="1019" ht="14.25" hidden="1" customHeight="1" x14ac:dyDescent="0.2"/>
    <row r="1020" ht="14.25" hidden="1" customHeight="1" x14ac:dyDescent="0.2"/>
    <row r="1021" ht="14.25" hidden="1" customHeight="1" x14ac:dyDescent="0.2"/>
    <row r="1022" ht="14.25" hidden="1" customHeight="1" x14ac:dyDescent="0.2"/>
    <row r="1023" ht="14.25" hidden="1" customHeight="1" x14ac:dyDescent="0.2"/>
    <row r="1024" ht="14.25" hidden="1" customHeight="1" x14ac:dyDescent="0.2"/>
    <row r="1025" ht="14.25" hidden="1" customHeight="1" x14ac:dyDescent="0.2"/>
    <row r="1026" ht="14.25" hidden="1" customHeight="1" x14ac:dyDescent="0.2"/>
    <row r="1027" ht="14.25" hidden="1" customHeight="1" x14ac:dyDescent="0.2"/>
    <row r="1028" ht="14.25" hidden="1" customHeight="1" x14ac:dyDescent="0.2"/>
    <row r="1029" ht="14.25" hidden="1" customHeight="1" x14ac:dyDescent="0.2"/>
    <row r="1030" ht="14.25" hidden="1" customHeight="1" x14ac:dyDescent="0.2"/>
    <row r="1031" ht="14.25" hidden="1" customHeight="1" x14ac:dyDescent="0.2"/>
    <row r="1032" ht="14.25" hidden="1" customHeight="1" x14ac:dyDescent="0.2"/>
    <row r="1033" ht="14.25" hidden="1" customHeight="1" x14ac:dyDescent="0.2"/>
    <row r="1034" ht="14.25" hidden="1" customHeight="1" x14ac:dyDescent="0.2"/>
    <row r="1035" ht="14.25" hidden="1" customHeight="1" x14ac:dyDescent="0.2"/>
    <row r="1036" ht="14.25" hidden="1" customHeight="1" x14ac:dyDescent="0.2"/>
    <row r="1037" ht="14.25" hidden="1" customHeight="1" x14ac:dyDescent="0.2"/>
    <row r="1038" ht="14.25" hidden="1" customHeight="1" x14ac:dyDescent="0.2"/>
    <row r="1039" ht="14.25" hidden="1" customHeight="1" x14ac:dyDescent="0.2"/>
    <row r="1040" ht="14.25" hidden="1" customHeight="1" x14ac:dyDescent="0.2"/>
    <row r="1041" ht="14.25" hidden="1" customHeight="1" x14ac:dyDescent="0.2"/>
    <row r="1042" ht="14.25" hidden="1" customHeight="1" x14ac:dyDescent="0.2"/>
    <row r="1043" ht="14.25" hidden="1" customHeight="1" x14ac:dyDescent="0.2"/>
    <row r="1044" ht="14.25" hidden="1" customHeight="1" x14ac:dyDescent="0.2"/>
    <row r="1045" ht="14.25" hidden="1" customHeight="1" x14ac:dyDescent="0.2"/>
    <row r="1046" ht="14.25" hidden="1" customHeight="1" x14ac:dyDescent="0.2"/>
    <row r="1047" ht="14.25" hidden="1" customHeight="1" x14ac:dyDescent="0.2"/>
    <row r="1048" ht="14.25" hidden="1" customHeight="1" x14ac:dyDescent="0.2"/>
    <row r="1049" ht="14.25" hidden="1" customHeight="1" x14ac:dyDescent="0.2"/>
    <row r="1050" ht="14.25" hidden="1" customHeight="1" x14ac:dyDescent="0.2"/>
    <row r="1051" ht="14.25" hidden="1" customHeight="1" x14ac:dyDescent="0.2"/>
    <row r="1052" ht="14.25" hidden="1" customHeight="1" x14ac:dyDescent="0.2"/>
    <row r="1053" ht="14.25" hidden="1" customHeight="1" x14ac:dyDescent="0.2"/>
    <row r="1054" ht="14.25" hidden="1" customHeight="1" x14ac:dyDescent="0.2"/>
    <row r="1055" ht="14.25" hidden="1" customHeight="1" x14ac:dyDescent="0.2"/>
    <row r="1056" ht="14.25" hidden="1" customHeight="1" x14ac:dyDescent="0.2"/>
    <row r="1057" ht="14.25" hidden="1" customHeight="1" x14ac:dyDescent="0.2"/>
    <row r="1058" ht="14.25" hidden="1" customHeight="1" x14ac:dyDescent="0.2"/>
    <row r="1059" ht="14.25" hidden="1" customHeight="1" x14ac:dyDescent="0.2"/>
    <row r="1060" ht="14.25" hidden="1" customHeight="1" x14ac:dyDescent="0.2"/>
    <row r="1061" ht="14.25" hidden="1" customHeight="1" x14ac:dyDescent="0.2"/>
    <row r="1062" ht="14.25" hidden="1" customHeight="1" x14ac:dyDescent="0.2"/>
    <row r="1063" ht="14.25" hidden="1" customHeight="1" x14ac:dyDescent="0.2"/>
    <row r="1064" ht="14.25" hidden="1" customHeight="1" x14ac:dyDescent="0.2"/>
    <row r="1065" ht="14.25" hidden="1" customHeight="1" x14ac:dyDescent="0.2"/>
    <row r="1066" ht="14.25" hidden="1" customHeight="1" x14ac:dyDescent="0.2"/>
    <row r="1067" ht="14.25" hidden="1" customHeight="1" x14ac:dyDescent="0.2"/>
    <row r="1068" ht="14.25" hidden="1" customHeight="1" x14ac:dyDescent="0.2"/>
    <row r="1069" ht="14.25" hidden="1" customHeight="1" x14ac:dyDescent="0.2"/>
    <row r="1070" ht="14.25" hidden="1" customHeight="1" x14ac:dyDescent="0.2"/>
    <row r="1071" ht="14.25" hidden="1" customHeight="1" x14ac:dyDescent="0.2"/>
    <row r="1072" ht="14.25" hidden="1" customHeight="1" x14ac:dyDescent="0.2"/>
    <row r="1073" ht="14.25" hidden="1" customHeight="1" x14ac:dyDescent="0.2"/>
    <row r="1074" ht="14.25" hidden="1" customHeight="1" x14ac:dyDescent="0.2"/>
    <row r="1075" ht="14.25" hidden="1" customHeight="1" x14ac:dyDescent="0.2"/>
    <row r="1076" ht="14.25" hidden="1" customHeight="1" x14ac:dyDescent="0.2"/>
    <row r="1077" ht="14.25" hidden="1" customHeight="1" x14ac:dyDescent="0.2"/>
    <row r="1078" ht="14.25" hidden="1" customHeight="1" x14ac:dyDescent="0.2"/>
    <row r="1079" ht="14.25" hidden="1" customHeight="1" x14ac:dyDescent="0.2"/>
    <row r="1080" ht="14.25" hidden="1" customHeight="1" x14ac:dyDescent="0.2"/>
    <row r="1081" ht="14.25" hidden="1" customHeight="1" x14ac:dyDescent="0.2"/>
    <row r="1082" ht="14.25" hidden="1" customHeight="1" x14ac:dyDescent="0.2"/>
    <row r="1083" ht="14.25" hidden="1" customHeight="1" x14ac:dyDescent="0.2"/>
    <row r="1084" ht="14.25" hidden="1" customHeight="1" x14ac:dyDescent="0.2"/>
    <row r="1085" ht="14.25" hidden="1" customHeight="1" x14ac:dyDescent="0.2"/>
    <row r="1086" ht="14.25" hidden="1" customHeight="1" x14ac:dyDescent="0.2"/>
    <row r="1087" ht="14.25" hidden="1" customHeight="1" x14ac:dyDescent="0.2"/>
    <row r="1088" ht="14.25" hidden="1" customHeight="1" x14ac:dyDescent="0.2"/>
    <row r="1089" ht="14.25" hidden="1" customHeight="1" x14ac:dyDescent="0.2"/>
    <row r="1090" ht="14.25" hidden="1" customHeight="1" x14ac:dyDescent="0.2"/>
    <row r="1091" ht="14.25" hidden="1" customHeight="1" x14ac:dyDescent="0.2"/>
    <row r="1092" ht="14.25" hidden="1" customHeight="1" x14ac:dyDescent="0.2"/>
    <row r="1093" ht="14.25" hidden="1" customHeight="1" x14ac:dyDescent="0.2"/>
    <row r="1094" ht="14.25" hidden="1" customHeight="1" x14ac:dyDescent="0.2"/>
    <row r="1095" ht="14.25" hidden="1" customHeight="1" x14ac:dyDescent="0.2"/>
    <row r="1096" ht="14.25" hidden="1" customHeight="1" x14ac:dyDescent="0.2"/>
    <row r="1097" ht="14.25" hidden="1" customHeight="1" x14ac:dyDescent="0.2"/>
    <row r="1098" ht="14.25" hidden="1" customHeight="1" x14ac:dyDescent="0.2"/>
    <row r="1099" ht="14.25" hidden="1" customHeight="1" x14ac:dyDescent="0.2"/>
    <row r="1100" ht="14.25" hidden="1" customHeight="1" x14ac:dyDescent="0.2"/>
    <row r="1101" ht="14.25" hidden="1" customHeight="1" x14ac:dyDescent="0.2"/>
    <row r="1102" ht="14.25" hidden="1" customHeight="1" x14ac:dyDescent="0.2"/>
    <row r="1103" ht="14.25" hidden="1" customHeight="1" x14ac:dyDescent="0.2"/>
    <row r="1104" ht="14.25" hidden="1" customHeight="1" x14ac:dyDescent="0.2"/>
    <row r="1105" ht="14.25" hidden="1" customHeight="1" x14ac:dyDescent="0.2"/>
    <row r="1106" ht="14.25" hidden="1" customHeight="1" x14ac:dyDescent="0.2"/>
    <row r="1107" ht="14.25" hidden="1" customHeight="1" x14ac:dyDescent="0.2"/>
    <row r="1108" ht="14.25" hidden="1" customHeight="1" x14ac:dyDescent="0.2"/>
    <row r="1109" ht="14.25" hidden="1" customHeight="1" x14ac:dyDescent="0.2"/>
    <row r="1110" ht="14.25" hidden="1" customHeight="1" x14ac:dyDescent="0.2"/>
    <row r="1111" ht="14.25" hidden="1" customHeight="1" x14ac:dyDescent="0.2"/>
    <row r="1112" ht="14.25" hidden="1" customHeight="1" x14ac:dyDescent="0.2"/>
    <row r="1113" ht="14.25" hidden="1" customHeight="1" x14ac:dyDescent="0.2"/>
    <row r="1114" ht="14.25" hidden="1" customHeight="1" x14ac:dyDescent="0.2"/>
    <row r="1115" ht="14.25" hidden="1" customHeight="1" x14ac:dyDescent="0.2"/>
    <row r="1116" ht="14.25" hidden="1" customHeight="1" x14ac:dyDescent="0.2"/>
    <row r="1117" ht="14.25" hidden="1" customHeight="1" x14ac:dyDescent="0.2"/>
    <row r="1118" ht="14.25" hidden="1" customHeight="1" x14ac:dyDescent="0.2"/>
    <row r="1119" ht="14.25" hidden="1" customHeight="1" x14ac:dyDescent="0.2"/>
    <row r="1120" ht="14.25" hidden="1" customHeight="1" x14ac:dyDescent="0.2"/>
    <row r="1121" ht="14.25" hidden="1" customHeight="1" x14ac:dyDescent="0.2"/>
    <row r="1122" ht="14.25" hidden="1" customHeight="1" x14ac:dyDescent="0.2"/>
    <row r="1123" ht="14.25" hidden="1" customHeight="1" x14ac:dyDescent="0.2"/>
    <row r="1124" ht="14.25" hidden="1" customHeight="1" x14ac:dyDescent="0.2"/>
    <row r="1125" ht="14.25" hidden="1" customHeight="1" x14ac:dyDescent="0.2"/>
    <row r="1126" ht="14.25" hidden="1" customHeight="1" x14ac:dyDescent="0.2"/>
    <row r="1127" ht="14.25" hidden="1" customHeight="1" x14ac:dyDescent="0.2"/>
    <row r="1128" ht="14.25" hidden="1" customHeight="1" x14ac:dyDescent="0.2"/>
    <row r="1129" ht="14.25" hidden="1" customHeight="1" x14ac:dyDescent="0.2"/>
    <row r="1130" ht="14.25" hidden="1" customHeight="1" x14ac:dyDescent="0.2"/>
    <row r="1131" ht="14.25" hidden="1" customHeight="1" x14ac:dyDescent="0.2"/>
    <row r="1132" ht="14.25" hidden="1" customHeight="1" x14ac:dyDescent="0.2"/>
    <row r="1133" ht="14.25" hidden="1" customHeight="1" x14ac:dyDescent="0.2"/>
    <row r="1134" ht="14.25" hidden="1" customHeight="1" x14ac:dyDescent="0.2"/>
    <row r="1135" ht="14.25" hidden="1" customHeight="1" x14ac:dyDescent="0.2"/>
    <row r="1136" ht="14.25" hidden="1" customHeight="1" x14ac:dyDescent="0.2"/>
    <row r="1137" ht="14.25" hidden="1" customHeight="1" x14ac:dyDescent="0.2"/>
    <row r="1138" ht="14.25" hidden="1" customHeight="1" x14ac:dyDescent="0.2"/>
    <row r="1139" ht="14.25" hidden="1" customHeight="1" x14ac:dyDescent="0.2"/>
    <row r="1140" ht="14.25" hidden="1" customHeight="1" x14ac:dyDescent="0.2"/>
    <row r="1141" ht="14.25" hidden="1" customHeight="1" x14ac:dyDescent="0.2"/>
    <row r="1142" ht="14.25" hidden="1" customHeight="1" x14ac:dyDescent="0.2"/>
    <row r="1143" ht="14.25" hidden="1" customHeight="1" x14ac:dyDescent="0.2"/>
    <row r="1144" ht="14.25" hidden="1" customHeight="1" x14ac:dyDescent="0.2"/>
    <row r="1145" ht="14.25" hidden="1" customHeight="1" x14ac:dyDescent="0.2"/>
    <row r="1146" ht="14.25" hidden="1" customHeight="1" x14ac:dyDescent="0.2"/>
    <row r="1147" ht="14.25" hidden="1" customHeight="1" x14ac:dyDescent="0.2"/>
    <row r="1148" ht="14.25" hidden="1" customHeight="1" x14ac:dyDescent="0.2"/>
    <row r="1149" ht="14.25" hidden="1" customHeight="1" x14ac:dyDescent="0.2"/>
    <row r="1150" ht="14.25" hidden="1" customHeight="1" x14ac:dyDescent="0.2"/>
    <row r="1151" ht="14.25" hidden="1" customHeight="1" x14ac:dyDescent="0.2"/>
    <row r="1152" ht="14.25" hidden="1" customHeight="1" x14ac:dyDescent="0.2"/>
    <row r="1153" ht="14.25" hidden="1" customHeight="1" x14ac:dyDescent="0.2"/>
    <row r="1154" ht="14.25" hidden="1" customHeight="1" x14ac:dyDescent="0.2"/>
    <row r="1155" ht="14.25" hidden="1" customHeight="1" x14ac:dyDescent="0.2"/>
    <row r="1156" ht="14.25" hidden="1" customHeight="1" x14ac:dyDescent="0.2"/>
    <row r="1157" ht="14.25" hidden="1" customHeight="1" x14ac:dyDescent="0.2"/>
    <row r="1158" ht="14.25" hidden="1" customHeight="1" x14ac:dyDescent="0.2"/>
    <row r="1159" ht="14.25" hidden="1" customHeight="1" x14ac:dyDescent="0.2"/>
    <row r="1160" ht="14.25" hidden="1" customHeight="1" x14ac:dyDescent="0.2"/>
    <row r="1161" ht="14.25" hidden="1" customHeight="1" x14ac:dyDescent="0.2"/>
    <row r="1162" ht="14.25" hidden="1" customHeight="1" x14ac:dyDescent="0.2"/>
    <row r="1163" ht="14.25" hidden="1" customHeight="1" x14ac:dyDescent="0.2"/>
    <row r="1164" ht="14.25" hidden="1" customHeight="1" x14ac:dyDescent="0.2"/>
    <row r="1165" ht="14.25" hidden="1" customHeight="1" x14ac:dyDescent="0.2"/>
    <row r="1166" ht="14.25" hidden="1" customHeight="1" x14ac:dyDescent="0.2"/>
    <row r="1167" ht="14.25" hidden="1" customHeight="1" x14ac:dyDescent="0.2"/>
    <row r="1168" ht="14.25" hidden="1" customHeight="1" x14ac:dyDescent="0.2"/>
    <row r="1169" ht="14.25" hidden="1" customHeight="1" x14ac:dyDescent="0.2"/>
    <row r="1170" ht="14.25" hidden="1" customHeight="1" x14ac:dyDescent="0.2"/>
    <row r="1171" ht="14.25" hidden="1" customHeight="1" x14ac:dyDescent="0.2"/>
    <row r="1172" ht="14.25" hidden="1" customHeight="1" x14ac:dyDescent="0.2"/>
    <row r="1173" ht="14.25" hidden="1" customHeight="1" x14ac:dyDescent="0.2"/>
    <row r="1174" ht="14.25" hidden="1" customHeight="1" x14ac:dyDescent="0.2"/>
    <row r="1175" ht="14.25" hidden="1" customHeight="1" x14ac:dyDescent="0.2"/>
    <row r="1176" ht="14.25" hidden="1" customHeight="1" x14ac:dyDescent="0.2"/>
    <row r="1177" ht="14.25" hidden="1" customHeight="1" x14ac:dyDescent="0.2"/>
    <row r="1178" ht="14.25" hidden="1" customHeight="1" x14ac:dyDescent="0.2"/>
    <row r="1179" ht="14.25" hidden="1" customHeight="1" x14ac:dyDescent="0.2"/>
    <row r="1180" ht="14.25" hidden="1" customHeight="1" x14ac:dyDescent="0.2"/>
    <row r="1181" ht="14.25" hidden="1" customHeight="1" x14ac:dyDescent="0.2"/>
    <row r="1182" ht="14.25" hidden="1" customHeight="1" x14ac:dyDescent="0.2"/>
    <row r="1183" ht="14.25" hidden="1" customHeight="1" x14ac:dyDescent="0.2"/>
    <row r="1184" ht="14.25" hidden="1" customHeight="1" x14ac:dyDescent="0.2"/>
    <row r="1185" ht="14.25" hidden="1" customHeight="1" x14ac:dyDescent="0.2"/>
    <row r="1186" ht="14.25" hidden="1" customHeight="1" x14ac:dyDescent="0.2"/>
    <row r="1187" ht="14.25" hidden="1" customHeight="1" x14ac:dyDescent="0.2"/>
    <row r="1188" ht="14.25" hidden="1" customHeight="1" x14ac:dyDescent="0.2"/>
    <row r="1189" ht="14.25" hidden="1" customHeight="1" x14ac:dyDescent="0.2"/>
    <row r="1190" ht="14.25" hidden="1" customHeight="1" x14ac:dyDescent="0.2"/>
    <row r="1191" ht="14.25" hidden="1" customHeight="1" x14ac:dyDescent="0.2"/>
    <row r="1192" ht="14.25" hidden="1" customHeight="1" x14ac:dyDescent="0.2"/>
    <row r="1193" ht="14.25" hidden="1" customHeight="1" x14ac:dyDescent="0.2"/>
    <row r="1194" ht="14.25" hidden="1" customHeight="1" x14ac:dyDescent="0.2"/>
    <row r="1195" ht="14.25" hidden="1" customHeight="1" x14ac:dyDescent="0.2"/>
    <row r="1196" ht="14.25" hidden="1" customHeight="1" x14ac:dyDescent="0.2"/>
    <row r="1197" ht="14.25" hidden="1" customHeight="1" x14ac:dyDescent="0.2"/>
    <row r="1198" ht="14.25" hidden="1" customHeight="1" x14ac:dyDescent="0.2"/>
    <row r="1199" ht="14.25" hidden="1" customHeight="1" x14ac:dyDescent="0.2"/>
    <row r="1200" ht="14.25" hidden="1" customHeight="1" x14ac:dyDescent="0.2"/>
    <row r="1201" ht="14.25" hidden="1" customHeight="1" x14ac:dyDescent="0.2"/>
    <row r="1202" ht="14.25" hidden="1" customHeight="1" x14ac:dyDescent="0.2"/>
    <row r="1203" ht="14.25" hidden="1" customHeight="1" x14ac:dyDescent="0.2"/>
    <row r="1204" ht="14.25" hidden="1" customHeight="1" x14ac:dyDescent="0.2"/>
    <row r="1205" ht="14.25" hidden="1" customHeight="1" x14ac:dyDescent="0.2"/>
    <row r="1206" ht="14.25" hidden="1" customHeight="1" x14ac:dyDescent="0.2"/>
    <row r="1207" ht="14.25" hidden="1" customHeight="1" x14ac:dyDescent="0.2"/>
    <row r="1208" ht="14.25" hidden="1" customHeight="1" x14ac:dyDescent="0.2"/>
    <row r="1209" ht="14.25" hidden="1" customHeight="1" x14ac:dyDescent="0.2"/>
    <row r="1210" ht="14.25" hidden="1" customHeight="1" x14ac:dyDescent="0.2"/>
    <row r="1211" ht="14.25" hidden="1" customHeight="1" x14ac:dyDescent="0.2"/>
    <row r="1212" ht="14.25" hidden="1" customHeight="1" x14ac:dyDescent="0.2"/>
    <row r="1213" ht="14.25" hidden="1" customHeight="1" x14ac:dyDescent="0.2"/>
    <row r="1214" ht="14.25" hidden="1" customHeight="1" x14ac:dyDescent="0.2"/>
    <row r="1215" ht="14.25" hidden="1" customHeight="1" x14ac:dyDescent="0.2"/>
    <row r="1216" ht="14.25" hidden="1" customHeight="1" x14ac:dyDescent="0.2"/>
    <row r="1217" ht="14.25" hidden="1" customHeight="1" x14ac:dyDescent="0.2"/>
    <row r="1218" ht="14.25" hidden="1" customHeight="1" x14ac:dyDescent="0.2"/>
    <row r="1219" ht="14.25" hidden="1" customHeight="1" x14ac:dyDescent="0.2"/>
    <row r="1220" ht="14.25" hidden="1" customHeight="1" x14ac:dyDescent="0.2"/>
    <row r="1221" ht="14.25" hidden="1" customHeight="1" x14ac:dyDescent="0.2"/>
    <row r="1222" ht="14.25" hidden="1" customHeight="1" x14ac:dyDescent="0.2"/>
    <row r="1223" ht="14.25" hidden="1" customHeight="1" x14ac:dyDescent="0.2"/>
    <row r="1224" ht="14.25" hidden="1" customHeight="1" x14ac:dyDescent="0.2"/>
    <row r="1225" ht="14.25" hidden="1" customHeight="1" x14ac:dyDescent="0.2"/>
    <row r="1226" ht="14.25" hidden="1" customHeight="1" x14ac:dyDescent="0.2"/>
    <row r="1227" ht="14.25" hidden="1" customHeight="1" x14ac:dyDescent="0.2"/>
    <row r="1228" ht="14.25" hidden="1" customHeight="1" x14ac:dyDescent="0.2"/>
    <row r="1229" ht="14.25" hidden="1" customHeight="1" x14ac:dyDescent="0.2"/>
    <row r="1230" ht="14.25" hidden="1" customHeight="1" x14ac:dyDescent="0.2"/>
    <row r="1231" ht="14.25" hidden="1" customHeight="1" x14ac:dyDescent="0.2"/>
    <row r="1232" ht="14.25" hidden="1" customHeight="1" x14ac:dyDescent="0.2"/>
    <row r="1233" ht="14.25" hidden="1" customHeight="1" x14ac:dyDescent="0.2"/>
    <row r="1234" ht="14.25" hidden="1" customHeight="1" x14ac:dyDescent="0.2"/>
    <row r="1235" ht="14.25" hidden="1" customHeight="1" x14ac:dyDescent="0.2"/>
    <row r="1236" ht="14.25" hidden="1" customHeight="1" x14ac:dyDescent="0.2"/>
    <row r="1237" ht="14.25" hidden="1" customHeight="1" x14ac:dyDescent="0.2"/>
    <row r="1238" ht="14.25" hidden="1" customHeight="1" x14ac:dyDescent="0.2"/>
    <row r="1239" ht="14.25" hidden="1" customHeight="1" x14ac:dyDescent="0.2"/>
    <row r="1240" ht="14.25" hidden="1" customHeight="1" x14ac:dyDescent="0.2"/>
    <row r="1241" ht="14.25" hidden="1" customHeight="1" x14ac:dyDescent="0.2"/>
    <row r="1242" ht="14.25" hidden="1" customHeight="1" x14ac:dyDescent="0.2"/>
    <row r="1243" ht="14.25" hidden="1" customHeight="1" x14ac:dyDescent="0.2"/>
    <row r="1244" ht="14.25" hidden="1" customHeight="1" x14ac:dyDescent="0.2"/>
    <row r="1245" ht="14.25" hidden="1" customHeight="1" x14ac:dyDescent="0.2"/>
    <row r="1246" ht="14.25" hidden="1" customHeight="1" x14ac:dyDescent="0.2"/>
    <row r="1247" ht="14.25" hidden="1" customHeight="1" x14ac:dyDescent="0.2"/>
    <row r="1248" ht="14.25" hidden="1" customHeight="1" x14ac:dyDescent="0.2"/>
    <row r="1249" ht="14.25" hidden="1" customHeight="1" x14ac:dyDescent="0.2"/>
    <row r="1250" ht="14.25" hidden="1" customHeight="1" x14ac:dyDescent="0.2"/>
    <row r="1251" ht="14.25" hidden="1" customHeight="1" x14ac:dyDescent="0.2"/>
    <row r="1252" ht="14.25" hidden="1" customHeight="1" x14ac:dyDescent="0.2"/>
    <row r="1253" ht="14.25" hidden="1" customHeight="1" x14ac:dyDescent="0.2"/>
    <row r="1254" ht="14.25" hidden="1" customHeight="1" x14ac:dyDescent="0.2"/>
    <row r="1255" ht="14.25" hidden="1" customHeight="1" x14ac:dyDescent="0.2"/>
    <row r="1256" ht="14.25" hidden="1" customHeight="1" x14ac:dyDescent="0.2"/>
    <row r="1257" ht="14.25" hidden="1" customHeight="1" x14ac:dyDescent="0.2"/>
    <row r="1258" ht="14.25" hidden="1" customHeight="1" x14ac:dyDescent="0.2"/>
    <row r="1259" ht="14.25" hidden="1" customHeight="1" x14ac:dyDescent="0.2"/>
    <row r="1260" ht="14.25" hidden="1" customHeight="1" x14ac:dyDescent="0.2"/>
    <row r="1261" ht="14.25" hidden="1" customHeight="1" x14ac:dyDescent="0.2"/>
    <row r="1262" ht="14.25" hidden="1" customHeight="1" x14ac:dyDescent="0.2"/>
    <row r="1263" ht="14.25" hidden="1" customHeight="1" x14ac:dyDescent="0.2"/>
    <row r="1264" ht="14.25" hidden="1" customHeight="1" x14ac:dyDescent="0.2"/>
    <row r="1265" ht="14.25" hidden="1" customHeight="1" x14ac:dyDescent="0.2"/>
    <row r="1266" ht="14.25" hidden="1" customHeight="1" x14ac:dyDescent="0.2"/>
    <row r="1267" ht="14.25" hidden="1" customHeight="1" x14ac:dyDescent="0.2"/>
    <row r="1268" ht="14.25" hidden="1" customHeight="1" x14ac:dyDescent="0.2"/>
    <row r="1269" ht="14.25" hidden="1" customHeight="1" x14ac:dyDescent="0.2"/>
    <row r="1270" ht="14.25" hidden="1" customHeight="1" x14ac:dyDescent="0.2"/>
    <row r="1271" ht="14.25" hidden="1" customHeight="1" x14ac:dyDescent="0.2"/>
    <row r="1272" ht="14.25" hidden="1" customHeight="1" x14ac:dyDescent="0.2"/>
    <row r="1273" ht="14.25" hidden="1" customHeight="1" x14ac:dyDescent="0.2"/>
    <row r="1274" ht="14.25" hidden="1" customHeight="1" x14ac:dyDescent="0.2"/>
    <row r="1275" ht="14.25" hidden="1" customHeight="1" x14ac:dyDescent="0.2"/>
    <row r="1276" ht="14.25" hidden="1" customHeight="1" x14ac:dyDescent="0.2"/>
    <row r="1277" ht="14.25" hidden="1" customHeight="1" x14ac:dyDescent="0.2"/>
    <row r="1278" ht="14.25" hidden="1" customHeight="1" x14ac:dyDescent="0.2"/>
    <row r="1279" ht="14.25" hidden="1" customHeight="1" x14ac:dyDescent="0.2"/>
    <row r="1280" ht="14.25" hidden="1" customHeight="1" x14ac:dyDescent="0.2"/>
    <row r="1281" ht="14.25" hidden="1" customHeight="1" x14ac:dyDescent="0.2"/>
    <row r="1282" ht="14.25" hidden="1" customHeight="1" x14ac:dyDescent="0.2"/>
    <row r="1283" ht="14.25" hidden="1" customHeight="1" x14ac:dyDescent="0.2"/>
    <row r="1284" ht="14.25" hidden="1" customHeight="1" x14ac:dyDescent="0.2"/>
    <row r="1285" ht="14.25" hidden="1" customHeight="1" x14ac:dyDescent="0.2"/>
    <row r="1286" ht="14.25" hidden="1" customHeight="1" x14ac:dyDescent="0.2"/>
    <row r="1287" ht="14.25" hidden="1" customHeight="1" x14ac:dyDescent="0.2"/>
    <row r="1288" ht="14.25" hidden="1" customHeight="1" x14ac:dyDescent="0.2"/>
    <row r="1289" ht="14.25" hidden="1" customHeight="1" x14ac:dyDescent="0.2"/>
    <row r="1290" ht="14.25" hidden="1" customHeight="1" x14ac:dyDescent="0.2"/>
    <row r="1291" ht="14.25" hidden="1" customHeight="1" x14ac:dyDescent="0.2"/>
    <row r="1292" ht="14.25" hidden="1" customHeight="1" x14ac:dyDescent="0.2"/>
    <row r="1293" ht="14.25" hidden="1" customHeight="1" x14ac:dyDescent="0.2"/>
    <row r="1294" ht="14.25" hidden="1" customHeight="1" x14ac:dyDescent="0.2"/>
    <row r="1295" ht="14.25" hidden="1" customHeight="1" x14ac:dyDescent="0.2"/>
    <row r="1296" ht="14.25" hidden="1" customHeight="1" x14ac:dyDescent="0.2"/>
    <row r="1297" ht="14.25" hidden="1" customHeight="1" x14ac:dyDescent="0.2"/>
    <row r="1298" ht="14.25" hidden="1" customHeight="1" x14ac:dyDescent="0.2"/>
    <row r="1299" ht="14.25" hidden="1" customHeight="1" x14ac:dyDescent="0.2"/>
    <row r="1300" ht="14.25" hidden="1" customHeight="1" x14ac:dyDescent="0.2"/>
    <row r="1301" ht="14.25" hidden="1" customHeight="1" x14ac:dyDescent="0.2"/>
    <row r="1302" ht="14.25" hidden="1" customHeight="1" x14ac:dyDescent="0.2"/>
    <row r="1303" ht="14.25" hidden="1" customHeight="1" x14ac:dyDescent="0.2"/>
    <row r="1304" ht="14.25" hidden="1" customHeight="1" x14ac:dyDescent="0.2"/>
    <row r="1305" ht="14.25" hidden="1" customHeight="1" x14ac:dyDescent="0.2"/>
    <row r="1306" ht="14.25" hidden="1" customHeight="1" x14ac:dyDescent="0.2"/>
    <row r="1307" ht="14.25" hidden="1" customHeight="1" x14ac:dyDescent="0.2"/>
    <row r="1308" ht="14.25" hidden="1" customHeight="1" x14ac:dyDescent="0.2"/>
    <row r="1309" ht="14.25" hidden="1" customHeight="1" x14ac:dyDescent="0.2"/>
    <row r="1310" ht="14.25" hidden="1" customHeight="1" x14ac:dyDescent="0.2"/>
    <row r="1311" ht="14.25" hidden="1" customHeight="1" x14ac:dyDescent="0.2"/>
    <row r="1312" ht="14.25" hidden="1" customHeight="1" x14ac:dyDescent="0.2"/>
    <row r="1313" ht="14.25" hidden="1" customHeight="1" x14ac:dyDescent="0.2"/>
    <row r="1314" ht="14.25" hidden="1" customHeight="1" x14ac:dyDescent="0.2"/>
    <row r="1315" ht="14.25" hidden="1" customHeight="1" x14ac:dyDescent="0.2"/>
    <row r="1316" ht="14.25" hidden="1" customHeight="1" x14ac:dyDescent="0.2"/>
    <row r="1317" ht="14.25" hidden="1" customHeight="1" x14ac:dyDescent="0.2"/>
    <row r="1318" ht="14.25" hidden="1" customHeight="1" x14ac:dyDescent="0.2"/>
    <row r="1319" ht="14.25" hidden="1" customHeight="1" x14ac:dyDescent="0.2"/>
    <row r="1320" ht="14.25" hidden="1" customHeight="1" x14ac:dyDescent="0.2"/>
    <row r="1321" ht="14.25" hidden="1" customHeight="1" x14ac:dyDescent="0.2"/>
    <row r="1322" ht="14.25" hidden="1" customHeight="1" x14ac:dyDescent="0.2"/>
    <row r="1323" ht="14.25" hidden="1" customHeight="1" x14ac:dyDescent="0.2"/>
    <row r="1324" ht="14.25" hidden="1" customHeight="1" x14ac:dyDescent="0.2"/>
    <row r="1325" ht="14.25" hidden="1" customHeight="1" x14ac:dyDescent="0.2"/>
    <row r="1326" ht="14.25" hidden="1" customHeight="1" x14ac:dyDescent="0.2"/>
    <row r="1327" ht="14.25" hidden="1" customHeight="1" x14ac:dyDescent="0.2"/>
    <row r="1328" ht="14.25" hidden="1" customHeight="1" x14ac:dyDescent="0.2"/>
    <row r="1329" ht="14.25" hidden="1" customHeight="1" x14ac:dyDescent="0.2"/>
    <row r="1330" ht="14.25" hidden="1" customHeight="1" x14ac:dyDescent="0.2"/>
    <row r="1331" ht="14.25" hidden="1" customHeight="1" x14ac:dyDescent="0.2"/>
    <row r="1332" ht="14.25" hidden="1" customHeight="1" x14ac:dyDescent="0.2"/>
    <row r="1333" ht="14.25" hidden="1" customHeight="1" x14ac:dyDescent="0.2"/>
    <row r="1334" ht="14.25" hidden="1" customHeight="1" x14ac:dyDescent="0.2"/>
    <row r="1335" ht="14.25" hidden="1" customHeight="1" x14ac:dyDescent="0.2"/>
    <row r="1336" ht="14.25" hidden="1" customHeight="1" x14ac:dyDescent="0.2"/>
    <row r="1337" ht="14.25" hidden="1" customHeight="1" x14ac:dyDescent="0.2"/>
    <row r="1338" ht="14.25" hidden="1" customHeight="1" x14ac:dyDescent="0.2"/>
    <row r="1339" ht="14.25" hidden="1" customHeight="1" x14ac:dyDescent="0.2"/>
    <row r="1340" ht="14.25" hidden="1" customHeight="1" x14ac:dyDescent="0.2"/>
    <row r="1341" ht="14.25" hidden="1" customHeight="1" x14ac:dyDescent="0.2"/>
    <row r="1342" ht="14.25" hidden="1" customHeight="1" x14ac:dyDescent="0.2"/>
    <row r="1343" ht="14.25" hidden="1" customHeight="1" x14ac:dyDescent="0.2"/>
    <row r="1344" ht="14.25" hidden="1" customHeight="1" x14ac:dyDescent="0.2"/>
    <row r="1345" ht="14.25" hidden="1" customHeight="1" x14ac:dyDescent="0.2"/>
    <row r="1346" ht="14.25" hidden="1" customHeight="1" x14ac:dyDescent="0.2"/>
    <row r="1347" ht="14.25" hidden="1" customHeight="1" x14ac:dyDescent="0.2"/>
    <row r="1348" ht="14.25" hidden="1" customHeight="1" x14ac:dyDescent="0.2"/>
    <row r="1349" ht="14.25" hidden="1" customHeight="1" x14ac:dyDescent="0.2"/>
    <row r="1350" ht="14.25" hidden="1" customHeight="1" x14ac:dyDescent="0.2"/>
    <row r="1351" ht="14.25" hidden="1" customHeight="1" x14ac:dyDescent="0.2"/>
    <row r="1352" ht="14.25" hidden="1" customHeight="1" x14ac:dyDescent="0.2"/>
    <row r="1353" ht="14.25" hidden="1" customHeight="1" x14ac:dyDescent="0.2"/>
    <row r="1354" ht="14.25" hidden="1" customHeight="1" x14ac:dyDescent="0.2"/>
    <row r="1355" ht="14.25" hidden="1" customHeight="1" x14ac:dyDescent="0.2"/>
    <row r="1356" ht="14.25" hidden="1" customHeight="1" x14ac:dyDescent="0.2"/>
    <row r="1357" ht="14.25" hidden="1" customHeight="1" x14ac:dyDescent="0.2"/>
    <row r="1358" ht="14.25" hidden="1" customHeight="1" x14ac:dyDescent="0.2"/>
    <row r="1359" ht="14.25" hidden="1" customHeight="1" x14ac:dyDescent="0.2"/>
    <row r="1360" ht="14.25" hidden="1" customHeight="1" x14ac:dyDescent="0.2"/>
    <row r="1361" ht="14.25" hidden="1" customHeight="1" x14ac:dyDescent="0.2"/>
    <row r="1362" ht="14.25" hidden="1" customHeight="1" x14ac:dyDescent="0.2"/>
    <row r="1363" ht="14.25" hidden="1" customHeight="1" x14ac:dyDescent="0.2"/>
    <row r="1364" ht="14.25" hidden="1" customHeight="1" x14ac:dyDescent="0.2"/>
    <row r="1365" ht="14.25" hidden="1" customHeight="1" x14ac:dyDescent="0.2"/>
    <row r="1366" ht="14.25" hidden="1" customHeight="1" x14ac:dyDescent="0.2"/>
    <row r="1367" ht="14.25" hidden="1" customHeight="1" x14ac:dyDescent="0.2"/>
    <row r="1368" ht="14.25" hidden="1" customHeight="1" x14ac:dyDescent="0.2"/>
    <row r="1369" ht="14.25" hidden="1" customHeight="1" x14ac:dyDescent="0.2"/>
    <row r="1370" ht="14.25" hidden="1" customHeight="1" x14ac:dyDescent="0.2"/>
    <row r="1371" ht="14.25" hidden="1" customHeight="1" x14ac:dyDescent="0.2"/>
    <row r="1372" ht="14.25" hidden="1" customHeight="1" x14ac:dyDescent="0.2"/>
    <row r="1373" ht="14.25" hidden="1" customHeight="1" x14ac:dyDescent="0.2"/>
    <row r="1374" ht="14.25" hidden="1" customHeight="1" x14ac:dyDescent="0.2"/>
    <row r="1375" ht="14.25" hidden="1" customHeight="1" x14ac:dyDescent="0.2"/>
    <row r="1376" ht="14.25" hidden="1" customHeight="1" x14ac:dyDescent="0.2"/>
    <row r="1377" ht="14.25" hidden="1" customHeight="1" x14ac:dyDescent="0.2"/>
    <row r="1378" ht="14.25" hidden="1" customHeight="1" x14ac:dyDescent="0.2"/>
    <row r="1379" ht="14.25" hidden="1" customHeight="1" x14ac:dyDescent="0.2"/>
    <row r="1380" ht="14.25" hidden="1" customHeight="1" x14ac:dyDescent="0.2"/>
    <row r="1381" ht="14.25" hidden="1" customHeight="1" x14ac:dyDescent="0.2"/>
    <row r="1382" ht="14.25" hidden="1" customHeight="1" x14ac:dyDescent="0.2"/>
    <row r="1383" ht="14.25" hidden="1" customHeight="1" x14ac:dyDescent="0.2"/>
    <row r="1384" ht="14.25" hidden="1" customHeight="1" x14ac:dyDescent="0.2"/>
    <row r="1385" ht="14.25" hidden="1" customHeight="1" x14ac:dyDescent="0.2"/>
    <row r="1386" ht="14.25" hidden="1" customHeight="1" x14ac:dyDescent="0.2"/>
    <row r="1387" ht="14.25" hidden="1" customHeight="1" x14ac:dyDescent="0.2"/>
    <row r="1388" ht="14.25" hidden="1" customHeight="1" x14ac:dyDescent="0.2"/>
    <row r="1389" ht="14.25" hidden="1" customHeight="1" x14ac:dyDescent="0.2"/>
    <row r="1390" ht="14.25" hidden="1" customHeight="1" x14ac:dyDescent="0.2"/>
    <row r="1391" ht="14.25" hidden="1" customHeight="1" x14ac:dyDescent="0.2"/>
    <row r="1392" ht="14.25" hidden="1" customHeight="1" x14ac:dyDescent="0.2"/>
    <row r="1393" ht="14.25" hidden="1" customHeight="1" x14ac:dyDescent="0.2"/>
    <row r="1394" ht="14.25" hidden="1" customHeight="1" x14ac:dyDescent="0.2"/>
    <row r="1395" ht="14.25" hidden="1" customHeight="1" x14ac:dyDescent="0.2"/>
    <row r="1396" ht="14.25" hidden="1" customHeight="1" x14ac:dyDescent="0.2"/>
    <row r="1397" ht="14.25" hidden="1" customHeight="1" x14ac:dyDescent="0.2"/>
    <row r="1398" ht="14.25" hidden="1" customHeight="1" x14ac:dyDescent="0.2"/>
    <row r="1399" ht="14.25" hidden="1" customHeight="1" x14ac:dyDescent="0.2"/>
    <row r="1400" ht="14.25" hidden="1" customHeight="1" x14ac:dyDescent="0.2"/>
    <row r="1401" ht="14.25" hidden="1" customHeight="1" x14ac:dyDescent="0.2"/>
    <row r="1402" ht="14.25" hidden="1" customHeight="1" x14ac:dyDescent="0.2"/>
    <row r="1403" ht="14.25" hidden="1" customHeight="1" x14ac:dyDescent="0.2"/>
    <row r="1404" ht="14.25" hidden="1" customHeight="1" x14ac:dyDescent="0.2"/>
    <row r="1405" ht="14.25" hidden="1" customHeight="1" x14ac:dyDescent="0.2"/>
    <row r="1406" ht="14.25" hidden="1" customHeight="1" x14ac:dyDescent="0.2"/>
    <row r="1407" ht="14.25" hidden="1" customHeight="1" x14ac:dyDescent="0.2"/>
    <row r="1408" ht="14.25" hidden="1" customHeight="1" x14ac:dyDescent="0.2"/>
    <row r="1409" ht="14.25" hidden="1" customHeight="1" x14ac:dyDescent="0.2"/>
    <row r="1410" ht="14.25" hidden="1" customHeight="1" x14ac:dyDescent="0.2"/>
    <row r="1411" ht="14.25" hidden="1" customHeight="1" x14ac:dyDescent="0.2"/>
    <row r="1412" ht="14.25" hidden="1" customHeight="1" x14ac:dyDescent="0.2"/>
    <row r="1413" ht="14.25" hidden="1" customHeight="1" x14ac:dyDescent="0.2"/>
    <row r="1414" ht="14.25" hidden="1" customHeight="1" x14ac:dyDescent="0.2"/>
    <row r="1415" ht="14.25" hidden="1" customHeight="1" x14ac:dyDescent="0.2"/>
    <row r="1416" ht="14.25" hidden="1" customHeight="1" x14ac:dyDescent="0.2"/>
    <row r="1417" ht="14.25" hidden="1" customHeight="1" x14ac:dyDescent="0.2"/>
    <row r="1418" ht="14.25" hidden="1" customHeight="1" x14ac:dyDescent="0.2"/>
    <row r="1419" ht="14.25" hidden="1" customHeight="1" x14ac:dyDescent="0.2"/>
    <row r="1420" ht="14.25" hidden="1" customHeight="1" x14ac:dyDescent="0.2"/>
    <row r="1421" ht="14.25" hidden="1" customHeight="1" x14ac:dyDescent="0.2"/>
    <row r="1422" ht="14.25" hidden="1" customHeight="1" x14ac:dyDescent="0.2"/>
    <row r="1423" ht="14.25" hidden="1" customHeight="1" x14ac:dyDescent="0.2"/>
    <row r="1424" ht="14.25" hidden="1" customHeight="1" x14ac:dyDescent="0.2"/>
    <row r="1425" ht="14.25" hidden="1" customHeight="1" x14ac:dyDescent="0.2"/>
    <row r="1426" ht="14.25" hidden="1" customHeight="1" x14ac:dyDescent="0.2"/>
    <row r="1427" ht="14.25" hidden="1" customHeight="1" x14ac:dyDescent="0.2"/>
    <row r="1428" ht="14.25" hidden="1" customHeight="1" x14ac:dyDescent="0.2"/>
    <row r="1429" ht="14.25" hidden="1" customHeight="1" x14ac:dyDescent="0.2"/>
    <row r="1430" ht="14.25" hidden="1" customHeight="1" x14ac:dyDescent="0.2"/>
    <row r="1431" ht="14.25" hidden="1" customHeight="1" x14ac:dyDescent="0.2"/>
    <row r="1432" ht="14.25" hidden="1" customHeight="1" x14ac:dyDescent="0.2"/>
    <row r="1433" ht="14.25" hidden="1" customHeight="1" x14ac:dyDescent="0.2"/>
    <row r="1434" ht="14.25" hidden="1" customHeight="1" x14ac:dyDescent="0.2"/>
    <row r="1435" ht="14.25" hidden="1" customHeight="1" x14ac:dyDescent="0.2"/>
    <row r="1436" ht="14.25" hidden="1" customHeight="1" x14ac:dyDescent="0.2"/>
    <row r="1437" ht="14.25" hidden="1" customHeight="1" x14ac:dyDescent="0.2"/>
    <row r="1438" ht="14.25" hidden="1" customHeight="1" x14ac:dyDescent="0.2"/>
    <row r="1439" ht="14.25" hidden="1" customHeight="1" x14ac:dyDescent="0.2"/>
    <row r="1440" ht="14.25" hidden="1" customHeight="1" x14ac:dyDescent="0.2"/>
    <row r="1441" ht="14.25" hidden="1" customHeight="1" x14ac:dyDescent="0.2"/>
    <row r="1442" ht="14.25" hidden="1" customHeight="1" x14ac:dyDescent="0.2"/>
    <row r="1443" ht="14.25" hidden="1" customHeight="1" x14ac:dyDescent="0.2"/>
    <row r="1444" ht="14.25" hidden="1" customHeight="1" x14ac:dyDescent="0.2"/>
    <row r="1445" ht="14.25" hidden="1" customHeight="1" x14ac:dyDescent="0.2"/>
    <row r="1446" ht="14.25" hidden="1" customHeight="1" x14ac:dyDescent="0.2"/>
    <row r="1447" ht="14.25" hidden="1" customHeight="1" x14ac:dyDescent="0.2"/>
    <row r="1448" ht="14.25" hidden="1" customHeight="1" x14ac:dyDescent="0.2"/>
    <row r="1449" ht="14.25" hidden="1" customHeight="1" x14ac:dyDescent="0.2"/>
    <row r="1450" ht="14.25" hidden="1" customHeight="1" x14ac:dyDescent="0.2"/>
    <row r="1451" ht="14.25" hidden="1" customHeight="1" x14ac:dyDescent="0.2"/>
    <row r="1452" ht="14.25" hidden="1" customHeight="1" x14ac:dyDescent="0.2"/>
    <row r="1453" ht="14.25" hidden="1" customHeight="1" x14ac:dyDescent="0.2"/>
    <row r="1454" ht="14.25" hidden="1" customHeight="1" x14ac:dyDescent="0.2"/>
    <row r="1455" ht="14.25" hidden="1" customHeight="1" x14ac:dyDescent="0.2"/>
    <row r="1456" ht="14.25" hidden="1" customHeight="1" x14ac:dyDescent="0.2"/>
    <row r="1457" ht="14.25" hidden="1" customHeight="1" x14ac:dyDescent="0.2"/>
    <row r="1458" ht="14.25" hidden="1" customHeight="1" x14ac:dyDescent="0.2"/>
    <row r="1459" ht="14.25" hidden="1" customHeight="1" x14ac:dyDescent="0.2"/>
    <row r="1460" ht="14.25" hidden="1" customHeight="1" x14ac:dyDescent="0.2"/>
    <row r="1461" ht="14.25" hidden="1" customHeight="1" x14ac:dyDescent="0.2"/>
    <row r="1462" ht="14.25" hidden="1" customHeight="1" x14ac:dyDescent="0.2"/>
    <row r="1463" ht="14.25" hidden="1" customHeight="1" x14ac:dyDescent="0.2"/>
    <row r="1464" ht="14.25" hidden="1" customHeight="1" x14ac:dyDescent="0.2"/>
    <row r="1465" ht="14.25" hidden="1" customHeight="1" x14ac:dyDescent="0.2"/>
    <row r="1466" ht="14.25" hidden="1" customHeight="1" x14ac:dyDescent="0.2"/>
    <row r="1467" ht="14.25" hidden="1" customHeight="1" x14ac:dyDescent="0.2"/>
    <row r="1468" ht="14.25" hidden="1" customHeight="1" x14ac:dyDescent="0.2"/>
    <row r="1469" ht="14.25" hidden="1" customHeight="1" x14ac:dyDescent="0.2"/>
    <row r="1470" ht="14.25" hidden="1" customHeight="1" x14ac:dyDescent="0.2"/>
    <row r="1471" ht="14.25" hidden="1" customHeight="1" x14ac:dyDescent="0.2"/>
    <row r="1472" ht="14.25" hidden="1" customHeight="1" x14ac:dyDescent="0.2"/>
    <row r="1473" ht="14.25" hidden="1" customHeight="1" x14ac:dyDescent="0.2"/>
    <row r="1474" ht="14.25" hidden="1" customHeight="1" x14ac:dyDescent="0.2"/>
    <row r="1475" ht="14.25" hidden="1" customHeight="1" x14ac:dyDescent="0.2"/>
    <row r="1476" ht="14.25" hidden="1" customHeight="1" x14ac:dyDescent="0.2"/>
    <row r="1477" ht="14.25" hidden="1" customHeight="1" x14ac:dyDescent="0.2"/>
    <row r="1478" ht="14.25" hidden="1" customHeight="1" x14ac:dyDescent="0.2"/>
    <row r="1479" ht="14.25" hidden="1" customHeight="1" x14ac:dyDescent="0.2"/>
    <row r="1480" ht="14.25" hidden="1" customHeight="1" x14ac:dyDescent="0.2"/>
    <row r="1481" ht="14.25" hidden="1" customHeight="1" x14ac:dyDescent="0.2"/>
    <row r="1482" ht="14.25" hidden="1" customHeight="1" x14ac:dyDescent="0.2"/>
    <row r="1483" ht="14.25" hidden="1" customHeight="1" x14ac:dyDescent="0.2"/>
    <row r="1484" ht="14.25" hidden="1" customHeight="1" x14ac:dyDescent="0.2"/>
    <row r="1485" ht="14.25" hidden="1" customHeight="1" x14ac:dyDescent="0.2"/>
    <row r="1486" ht="14.25" hidden="1" customHeight="1" x14ac:dyDescent="0.2"/>
    <row r="1487" ht="14.25" hidden="1" customHeight="1" x14ac:dyDescent="0.2"/>
    <row r="1488" ht="14.25" hidden="1" customHeight="1" x14ac:dyDescent="0.2"/>
    <row r="1489" ht="14.25" hidden="1" customHeight="1" x14ac:dyDescent="0.2"/>
    <row r="1490" ht="14.25" hidden="1" customHeight="1" x14ac:dyDescent="0.2"/>
    <row r="1491" ht="14.25" hidden="1" customHeight="1" x14ac:dyDescent="0.2"/>
    <row r="1492" ht="14.25" hidden="1" customHeight="1" x14ac:dyDescent="0.2"/>
    <row r="1493" ht="14.25" hidden="1" customHeight="1" x14ac:dyDescent="0.2"/>
    <row r="1494" ht="14.25" hidden="1" customHeight="1" x14ac:dyDescent="0.2"/>
    <row r="1495" ht="14.25" hidden="1" customHeight="1" x14ac:dyDescent="0.2"/>
    <row r="1496" ht="14.25" hidden="1" customHeight="1" x14ac:dyDescent="0.2"/>
    <row r="1497" ht="14.25" hidden="1" customHeight="1" x14ac:dyDescent="0.2"/>
    <row r="1498" ht="14.25" hidden="1" customHeight="1" x14ac:dyDescent="0.2"/>
    <row r="1499" ht="14.25" hidden="1" customHeight="1" x14ac:dyDescent="0.2"/>
    <row r="1500" ht="14.25" hidden="1" customHeight="1" x14ac:dyDescent="0.2"/>
    <row r="1501" ht="14.25" hidden="1" customHeight="1" x14ac:dyDescent="0.2"/>
    <row r="1502" ht="14.25" hidden="1" customHeight="1" x14ac:dyDescent="0.2"/>
    <row r="1503" ht="14.25" hidden="1" customHeight="1" x14ac:dyDescent="0.2"/>
    <row r="1504" ht="14.25" hidden="1" customHeight="1" x14ac:dyDescent="0.2"/>
    <row r="1505" ht="14.25" hidden="1" customHeight="1" x14ac:dyDescent="0.2"/>
    <row r="1506" ht="14.25" hidden="1" customHeight="1" x14ac:dyDescent="0.2"/>
    <row r="1507" ht="14.25" hidden="1" customHeight="1" x14ac:dyDescent="0.2"/>
    <row r="1508" ht="14.25" hidden="1" customHeight="1" x14ac:dyDescent="0.2"/>
    <row r="1509" ht="14.25" hidden="1" customHeight="1" x14ac:dyDescent="0.2"/>
    <row r="1510" ht="14.25" hidden="1" customHeight="1" x14ac:dyDescent="0.2"/>
    <row r="1511" ht="14.25" hidden="1" customHeight="1" x14ac:dyDescent="0.2"/>
    <row r="1512" ht="14.25" hidden="1" customHeight="1" x14ac:dyDescent="0.2"/>
    <row r="1513" ht="14.25" hidden="1" customHeight="1" x14ac:dyDescent="0.2"/>
    <row r="1514" ht="14.25" hidden="1" customHeight="1" x14ac:dyDescent="0.2"/>
    <row r="1515" ht="14.25" hidden="1" customHeight="1" x14ac:dyDescent="0.2"/>
    <row r="1516" ht="14.25" hidden="1" customHeight="1" x14ac:dyDescent="0.2"/>
    <row r="1517" ht="14.25" hidden="1" customHeight="1" x14ac:dyDescent="0.2"/>
    <row r="1518" ht="14.25" hidden="1" customHeight="1" x14ac:dyDescent="0.2"/>
    <row r="1519" ht="14.25" hidden="1" customHeight="1" x14ac:dyDescent="0.2"/>
    <row r="1520" ht="14.25" hidden="1" customHeight="1" x14ac:dyDescent="0.2"/>
    <row r="1521" ht="14.25" hidden="1" customHeight="1" x14ac:dyDescent="0.2"/>
    <row r="1522" ht="14.25" hidden="1" customHeight="1" x14ac:dyDescent="0.2"/>
    <row r="1523" ht="14.25" hidden="1" customHeight="1" x14ac:dyDescent="0.2"/>
    <row r="1524" ht="14.25" hidden="1" customHeight="1" x14ac:dyDescent="0.2"/>
    <row r="1525" ht="14.25" hidden="1" customHeight="1" x14ac:dyDescent="0.2"/>
    <row r="1526" ht="14.25" hidden="1" customHeight="1" x14ac:dyDescent="0.2"/>
    <row r="1527" ht="14.25" hidden="1" customHeight="1" x14ac:dyDescent="0.2"/>
    <row r="1528" ht="14.25" hidden="1" customHeight="1" x14ac:dyDescent="0.2"/>
    <row r="1529" ht="14.25" hidden="1" customHeight="1" x14ac:dyDescent="0.2"/>
    <row r="1530" ht="14.25" hidden="1" customHeight="1" x14ac:dyDescent="0.2"/>
    <row r="1531" ht="14.25" hidden="1" customHeight="1" x14ac:dyDescent="0.2"/>
    <row r="1532" ht="14.25" hidden="1" customHeight="1" x14ac:dyDescent="0.2"/>
    <row r="1533" ht="14.25" hidden="1" customHeight="1" x14ac:dyDescent="0.2"/>
    <row r="1534" ht="14.25" hidden="1" customHeight="1" x14ac:dyDescent="0.2"/>
    <row r="1535" ht="14.25" hidden="1" customHeight="1" x14ac:dyDescent="0.2"/>
    <row r="1536" ht="14.25" hidden="1" customHeight="1" x14ac:dyDescent="0.2"/>
    <row r="1537" ht="14.25" hidden="1" customHeight="1" x14ac:dyDescent="0.2"/>
    <row r="1538" ht="14.25" hidden="1" customHeight="1" x14ac:dyDescent="0.2"/>
    <row r="1539" ht="14.25" hidden="1" customHeight="1" x14ac:dyDescent="0.2"/>
    <row r="1540" ht="14.25" hidden="1" customHeight="1" x14ac:dyDescent="0.2"/>
    <row r="1541" ht="14.25" hidden="1" customHeight="1" x14ac:dyDescent="0.2"/>
    <row r="1542" ht="14.25" hidden="1" customHeight="1" x14ac:dyDescent="0.2"/>
    <row r="1543" ht="14.25" hidden="1" customHeight="1" x14ac:dyDescent="0.2"/>
    <row r="1544" ht="14.25" hidden="1" customHeight="1" x14ac:dyDescent="0.2"/>
    <row r="1545" ht="14.25" hidden="1" customHeight="1" x14ac:dyDescent="0.2"/>
    <row r="1546" ht="14.25" hidden="1" customHeight="1" x14ac:dyDescent="0.2"/>
    <row r="1547" ht="14.25" hidden="1" customHeight="1" x14ac:dyDescent="0.2"/>
    <row r="1548" ht="14.25" hidden="1" customHeight="1" x14ac:dyDescent="0.2"/>
    <row r="1549" ht="14.25" hidden="1" customHeight="1" x14ac:dyDescent="0.2"/>
    <row r="1550" ht="14.25" hidden="1" customHeight="1" x14ac:dyDescent="0.2"/>
    <row r="1551" ht="14.25" hidden="1" customHeight="1" x14ac:dyDescent="0.2"/>
    <row r="1552" ht="14.25" hidden="1" customHeight="1" x14ac:dyDescent="0.2"/>
    <row r="1553" ht="14.25" hidden="1" customHeight="1" x14ac:dyDescent="0.2"/>
    <row r="1554" ht="14.25" hidden="1" customHeight="1" x14ac:dyDescent="0.2"/>
    <row r="1555" ht="14.25" hidden="1" customHeight="1" x14ac:dyDescent="0.2"/>
    <row r="1556" ht="14.25" hidden="1" customHeight="1" x14ac:dyDescent="0.2"/>
    <row r="1557" ht="14.25" hidden="1" customHeight="1" x14ac:dyDescent="0.2"/>
    <row r="1558" ht="14.25" hidden="1" customHeight="1" x14ac:dyDescent="0.2"/>
    <row r="1559" ht="14.25" hidden="1" customHeight="1" x14ac:dyDescent="0.2"/>
    <row r="1560" ht="14.25" hidden="1" customHeight="1" x14ac:dyDescent="0.2"/>
    <row r="1561" ht="14.25" hidden="1" customHeight="1" x14ac:dyDescent="0.2"/>
    <row r="1562" ht="14.25" hidden="1" customHeight="1" x14ac:dyDescent="0.2"/>
    <row r="1563" ht="14.25" hidden="1" customHeight="1" x14ac:dyDescent="0.2"/>
    <row r="1564" ht="14.25" hidden="1" customHeight="1" x14ac:dyDescent="0.2"/>
    <row r="1565" ht="14.25" hidden="1" customHeight="1" x14ac:dyDescent="0.2"/>
    <row r="1566" ht="14.25" hidden="1" customHeight="1" x14ac:dyDescent="0.2"/>
    <row r="1567" ht="14.25" hidden="1" customHeight="1" x14ac:dyDescent="0.2"/>
    <row r="1568" ht="14.25" hidden="1" customHeight="1" x14ac:dyDescent="0.2"/>
    <row r="1569" ht="14.25" hidden="1" customHeight="1" x14ac:dyDescent="0.2"/>
    <row r="1570" ht="14.25" hidden="1" customHeight="1" x14ac:dyDescent="0.2"/>
    <row r="1571" ht="14.25" hidden="1" customHeight="1" x14ac:dyDescent="0.2"/>
    <row r="1572" ht="14.25" hidden="1" customHeight="1" x14ac:dyDescent="0.2"/>
    <row r="1573" ht="14.25" hidden="1" customHeight="1" x14ac:dyDescent="0.2"/>
    <row r="1574" ht="14.25" hidden="1" customHeight="1" x14ac:dyDescent="0.2"/>
    <row r="1575" ht="14.25" hidden="1" customHeight="1" x14ac:dyDescent="0.2"/>
    <row r="1576" ht="14.25" hidden="1" customHeight="1" x14ac:dyDescent="0.2"/>
    <row r="1577" ht="14.25" hidden="1" customHeight="1" x14ac:dyDescent="0.2"/>
    <row r="1578" ht="14.25" hidden="1" customHeight="1" x14ac:dyDescent="0.2"/>
    <row r="1579" ht="14.25" hidden="1" customHeight="1" x14ac:dyDescent="0.2"/>
    <row r="1580" ht="14.25" hidden="1" customHeight="1" x14ac:dyDescent="0.2"/>
    <row r="1581" ht="14.25" hidden="1" customHeight="1" x14ac:dyDescent="0.2"/>
    <row r="1582" ht="14.25" hidden="1" customHeight="1" x14ac:dyDescent="0.2"/>
    <row r="1583" ht="14.25" hidden="1" customHeight="1" x14ac:dyDescent="0.2"/>
    <row r="1584" ht="14.25" hidden="1" customHeight="1" x14ac:dyDescent="0.2"/>
    <row r="1585" ht="14.25" hidden="1" customHeight="1" x14ac:dyDescent="0.2"/>
    <row r="1586" ht="14.25" hidden="1" customHeight="1" x14ac:dyDescent="0.2"/>
    <row r="1587" ht="14.25" hidden="1" customHeight="1" x14ac:dyDescent="0.2"/>
    <row r="1588" ht="14.25" hidden="1" customHeight="1" x14ac:dyDescent="0.2"/>
    <row r="1589" ht="14.25" hidden="1" customHeight="1" x14ac:dyDescent="0.2"/>
    <row r="1590" ht="14.25" hidden="1" customHeight="1" x14ac:dyDescent="0.2"/>
    <row r="1591" ht="14.25" hidden="1" customHeight="1" x14ac:dyDescent="0.2"/>
    <row r="1592" ht="14.25" hidden="1" customHeight="1" x14ac:dyDescent="0.2"/>
    <row r="1593" ht="14.25" hidden="1" customHeight="1" x14ac:dyDescent="0.2"/>
    <row r="1594" ht="14.25" hidden="1" customHeight="1" x14ac:dyDescent="0.2"/>
    <row r="1595" ht="14.25" hidden="1" customHeight="1" x14ac:dyDescent="0.2"/>
    <row r="1596" ht="14.25" hidden="1" customHeight="1" x14ac:dyDescent="0.2"/>
    <row r="1597" ht="14.25" hidden="1" customHeight="1" x14ac:dyDescent="0.2"/>
    <row r="1598" ht="14.25" hidden="1" customHeight="1" x14ac:dyDescent="0.2"/>
    <row r="1599" ht="14.25" hidden="1" customHeight="1" x14ac:dyDescent="0.2"/>
    <row r="1600" ht="14.25" hidden="1" customHeight="1" x14ac:dyDescent="0.2"/>
    <row r="1601" ht="14.25" hidden="1" customHeight="1" x14ac:dyDescent="0.2"/>
    <row r="1602" ht="14.25" hidden="1" customHeight="1" x14ac:dyDescent="0.2"/>
    <row r="1603" ht="14.25" hidden="1" customHeight="1" x14ac:dyDescent="0.2"/>
    <row r="1604" ht="14.25" hidden="1" customHeight="1" x14ac:dyDescent="0.2"/>
    <row r="1605" ht="14.25" hidden="1" customHeight="1" x14ac:dyDescent="0.2"/>
    <row r="1606" ht="14.25" hidden="1" customHeight="1" x14ac:dyDescent="0.2"/>
    <row r="1607" ht="14.25" hidden="1" customHeight="1" x14ac:dyDescent="0.2"/>
    <row r="1608" ht="14.25" hidden="1" customHeight="1" x14ac:dyDescent="0.2"/>
    <row r="1609" ht="14.25" hidden="1" customHeight="1" x14ac:dyDescent="0.2"/>
    <row r="1610" ht="14.25" hidden="1" customHeight="1" x14ac:dyDescent="0.2"/>
    <row r="1611" ht="14.25" hidden="1" customHeight="1" x14ac:dyDescent="0.2"/>
    <row r="1612" ht="14.25" hidden="1" customHeight="1" x14ac:dyDescent="0.2"/>
    <row r="1613" ht="14.25" hidden="1" customHeight="1" x14ac:dyDescent="0.2"/>
    <row r="1614" ht="14.25" hidden="1" customHeight="1" x14ac:dyDescent="0.2"/>
    <row r="1615" ht="14.25" hidden="1" customHeight="1" x14ac:dyDescent="0.2"/>
    <row r="1616" ht="14.25" hidden="1" customHeight="1" x14ac:dyDescent="0.2"/>
    <row r="1617" ht="14.25" hidden="1" customHeight="1" x14ac:dyDescent="0.2"/>
    <row r="1618" ht="14.25" hidden="1" customHeight="1" x14ac:dyDescent="0.2"/>
    <row r="1619" ht="14.25" hidden="1" customHeight="1" x14ac:dyDescent="0.2"/>
    <row r="1620" ht="14.25" hidden="1" customHeight="1" x14ac:dyDescent="0.2"/>
    <row r="1621" ht="14.25" hidden="1" customHeight="1" x14ac:dyDescent="0.2"/>
    <row r="1622" ht="14.25" hidden="1" customHeight="1" x14ac:dyDescent="0.2"/>
    <row r="1623" ht="14.25" hidden="1" customHeight="1" x14ac:dyDescent="0.2"/>
    <row r="1624" ht="14.25" hidden="1" customHeight="1" x14ac:dyDescent="0.2"/>
    <row r="1625" ht="14.25" hidden="1" customHeight="1" x14ac:dyDescent="0.2"/>
    <row r="1626" ht="14.25" hidden="1" customHeight="1" x14ac:dyDescent="0.2"/>
    <row r="1627" ht="14.25" hidden="1" customHeight="1" x14ac:dyDescent="0.2"/>
    <row r="1628" ht="14.25" hidden="1" customHeight="1" x14ac:dyDescent="0.2"/>
    <row r="1629" ht="14.25" hidden="1" customHeight="1" x14ac:dyDescent="0.2"/>
    <row r="1630" ht="14.25" hidden="1" customHeight="1" x14ac:dyDescent="0.2"/>
    <row r="1631" ht="14.25" hidden="1" customHeight="1" x14ac:dyDescent="0.2"/>
    <row r="1632" ht="14.25" hidden="1" customHeight="1" x14ac:dyDescent="0.2"/>
    <row r="1633" ht="14.25" hidden="1" customHeight="1" x14ac:dyDescent="0.2"/>
    <row r="1634" ht="14.25" hidden="1" customHeight="1" x14ac:dyDescent="0.2"/>
    <row r="1635" ht="14.25" hidden="1" customHeight="1" x14ac:dyDescent="0.2"/>
    <row r="1636" ht="14.25" hidden="1" customHeight="1" x14ac:dyDescent="0.2"/>
    <row r="1637" ht="14.25" hidden="1" customHeight="1" x14ac:dyDescent="0.2"/>
    <row r="1638" ht="14.25" hidden="1" customHeight="1" x14ac:dyDescent="0.2"/>
    <row r="1639" ht="14.25" hidden="1" customHeight="1" x14ac:dyDescent="0.2"/>
    <row r="1640" ht="14.25" hidden="1" customHeight="1" x14ac:dyDescent="0.2"/>
    <row r="1641" ht="14.25" hidden="1" customHeight="1" x14ac:dyDescent="0.2"/>
    <row r="1642" ht="14.25" hidden="1" customHeight="1" x14ac:dyDescent="0.2"/>
    <row r="1643" ht="14.25" hidden="1" customHeight="1" x14ac:dyDescent="0.2"/>
    <row r="1644" ht="14.25" hidden="1" customHeight="1" x14ac:dyDescent="0.2"/>
    <row r="1645" ht="14.25" hidden="1" customHeight="1" x14ac:dyDescent="0.2"/>
    <row r="1646" ht="14.25" hidden="1" customHeight="1" x14ac:dyDescent="0.2"/>
    <row r="1647" ht="14.25" hidden="1" customHeight="1" x14ac:dyDescent="0.2"/>
    <row r="1648" ht="14.25" hidden="1" customHeight="1" x14ac:dyDescent="0.2"/>
    <row r="1649" ht="14.25" hidden="1" customHeight="1" x14ac:dyDescent="0.2"/>
    <row r="1650" ht="14.25" hidden="1" customHeight="1" x14ac:dyDescent="0.2"/>
    <row r="1651" ht="14.25" hidden="1" customHeight="1" x14ac:dyDescent="0.2"/>
    <row r="1652" ht="14.25" hidden="1" customHeight="1" x14ac:dyDescent="0.2"/>
    <row r="1653" ht="14.25" hidden="1" customHeight="1" x14ac:dyDescent="0.2"/>
    <row r="1654" ht="14.25" hidden="1" customHeight="1" x14ac:dyDescent="0.2"/>
    <row r="1655" ht="14.25" hidden="1" customHeight="1" x14ac:dyDescent="0.2"/>
    <row r="1656" ht="14.25" hidden="1" customHeight="1" x14ac:dyDescent="0.2"/>
    <row r="1657" ht="14.25" hidden="1" customHeight="1" x14ac:dyDescent="0.2"/>
    <row r="1658" ht="14.25" hidden="1" customHeight="1" x14ac:dyDescent="0.2"/>
    <row r="1659" ht="14.25" hidden="1" customHeight="1" x14ac:dyDescent="0.2"/>
    <row r="1660" ht="14.25" hidden="1" customHeight="1" x14ac:dyDescent="0.2"/>
    <row r="1661" ht="14.25" hidden="1" customHeight="1" x14ac:dyDescent="0.2"/>
    <row r="1662" ht="14.25" hidden="1" customHeight="1" x14ac:dyDescent="0.2"/>
    <row r="1663" ht="14.25" hidden="1" customHeight="1" x14ac:dyDescent="0.2"/>
    <row r="1664" ht="14.25" hidden="1" customHeight="1" x14ac:dyDescent="0.2"/>
    <row r="1665" ht="14.25" hidden="1" customHeight="1" x14ac:dyDescent="0.2"/>
    <row r="1666" ht="14.25" hidden="1" customHeight="1" x14ac:dyDescent="0.2"/>
    <row r="1667" ht="14.25" hidden="1" customHeight="1" x14ac:dyDescent="0.2"/>
    <row r="1668" ht="14.25" hidden="1" customHeight="1" x14ac:dyDescent="0.2"/>
    <row r="1669" ht="14.25" hidden="1" customHeight="1" x14ac:dyDescent="0.2"/>
    <row r="1670" ht="14.25" hidden="1" customHeight="1" x14ac:dyDescent="0.2"/>
    <row r="1671" ht="14.25" hidden="1" customHeight="1" x14ac:dyDescent="0.2"/>
    <row r="1672" ht="14.25" hidden="1" customHeight="1" x14ac:dyDescent="0.2"/>
    <row r="1673" ht="14.25" hidden="1" customHeight="1" x14ac:dyDescent="0.2"/>
    <row r="1674" ht="14.25" hidden="1" customHeight="1" x14ac:dyDescent="0.2"/>
    <row r="1675" ht="14.25" hidden="1" customHeight="1" x14ac:dyDescent="0.2"/>
    <row r="1676" ht="14.25" hidden="1" customHeight="1" x14ac:dyDescent="0.2"/>
    <row r="1677" ht="14.25" hidden="1" customHeight="1" x14ac:dyDescent="0.2"/>
    <row r="1678" ht="14.25" hidden="1" customHeight="1" x14ac:dyDescent="0.2"/>
    <row r="1679" ht="14.25" hidden="1" customHeight="1" x14ac:dyDescent="0.2"/>
    <row r="1680" ht="14.25" hidden="1" customHeight="1" x14ac:dyDescent="0.2"/>
    <row r="1681" ht="14.25" hidden="1" customHeight="1" x14ac:dyDescent="0.2"/>
    <row r="1682" ht="14.25" hidden="1" customHeight="1" x14ac:dyDescent="0.2"/>
    <row r="1683" ht="14.25" hidden="1" customHeight="1" x14ac:dyDescent="0.2"/>
    <row r="1684" ht="14.25" hidden="1" customHeight="1" x14ac:dyDescent="0.2"/>
    <row r="1685" ht="14.25" hidden="1" customHeight="1" x14ac:dyDescent="0.2"/>
    <row r="1686" ht="14.25" hidden="1" customHeight="1" x14ac:dyDescent="0.2"/>
    <row r="1687" ht="14.25" hidden="1" customHeight="1" x14ac:dyDescent="0.2"/>
    <row r="1688" ht="14.25" hidden="1" customHeight="1" x14ac:dyDescent="0.2"/>
    <row r="1689" ht="14.25" hidden="1" customHeight="1" x14ac:dyDescent="0.2"/>
    <row r="1690" ht="14.25" hidden="1" customHeight="1" x14ac:dyDescent="0.2"/>
    <row r="1691" ht="14.25" hidden="1" customHeight="1" x14ac:dyDescent="0.2"/>
    <row r="1692" ht="14.25" hidden="1" customHeight="1" x14ac:dyDescent="0.2"/>
    <row r="1693" ht="14.25" hidden="1" customHeight="1" x14ac:dyDescent="0.2"/>
    <row r="1694" ht="14.25" hidden="1" customHeight="1" x14ac:dyDescent="0.2"/>
    <row r="1695" ht="14.25" hidden="1" customHeight="1" x14ac:dyDescent="0.2"/>
    <row r="1696" ht="14.25" hidden="1" customHeight="1" x14ac:dyDescent="0.2"/>
    <row r="1697" ht="14.25" hidden="1" customHeight="1" x14ac:dyDescent="0.2"/>
    <row r="1698" ht="14.25" hidden="1" customHeight="1" x14ac:dyDescent="0.2"/>
    <row r="1699" ht="14.25" hidden="1" customHeight="1" x14ac:dyDescent="0.2"/>
    <row r="1700" ht="14.25" hidden="1" customHeight="1" x14ac:dyDescent="0.2"/>
    <row r="1701" ht="14.25" hidden="1" customHeight="1" x14ac:dyDescent="0.2"/>
    <row r="1702" ht="14.25" hidden="1" customHeight="1" x14ac:dyDescent="0.2"/>
    <row r="1703" ht="14.25" hidden="1" customHeight="1" x14ac:dyDescent="0.2"/>
    <row r="1704" ht="14.25" hidden="1" customHeight="1" x14ac:dyDescent="0.2"/>
    <row r="1705" ht="14.25" hidden="1" customHeight="1" x14ac:dyDescent="0.2"/>
    <row r="1706" ht="14.25" hidden="1" customHeight="1" x14ac:dyDescent="0.2"/>
    <row r="1707" ht="14.25" hidden="1" customHeight="1" x14ac:dyDescent="0.2"/>
    <row r="1708" ht="14.25" hidden="1" customHeight="1" x14ac:dyDescent="0.2"/>
    <row r="1709" ht="14.25" hidden="1" customHeight="1" x14ac:dyDescent="0.2"/>
    <row r="1710" ht="14.25" hidden="1" customHeight="1" x14ac:dyDescent="0.2"/>
    <row r="1711" ht="14.25" hidden="1" customHeight="1" x14ac:dyDescent="0.2"/>
    <row r="1712" ht="14.25" hidden="1" customHeight="1" x14ac:dyDescent="0.2"/>
    <row r="1713" ht="14.25" hidden="1" customHeight="1" x14ac:dyDescent="0.2"/>
    <row r="1714" ht="14.25" hidden="1" customHeight="1" x14ac:dyDescent="0.2"/>
    <row r="1715" ht="14.25" hidden="1" customHeight="1" x14ac:dyDescent="0.2"/>
    <row r="1716" ht="14.25" hidden="1" customHeight="1" x14ac:dyDescent="0.2"/>
    <row r="1717" ht="14.25" hidden="1" customHeight="1" x14ac:dyDescent="0.2"/>
    <row r="1718" ht="14.25" hidden="1" customHeight="1" x14ac:dyDescent="0.2"/>
    <row r="1719" ht="14.25" hidden="1" customHeight="1" x14ac:dyDescent="0.2"/>
    <row r="1720" ht="14.25" hidden="1" customHeight="1" x14ac:dyDescent="0.2"/>
    <row r="1721" ht="14.25" hidden="1" customHeight="1" x14ac:dyDescent="0.2"/>
    <row r="1722" ht="14.25" hidden="1" customHeight="1" x14ac:dyDescent="0.2"/>
    <row r="1723" ht="14.25" hidden="1" customHeight="1" x14ac:dyDescent="0.2"/>
    <row r="1724" ht="14.25" hidden="1" customHeight="1" x14ac:dyDescent="0.2"/>
    <row r="1725" ht="14.25" hidden="1" customHeight="1" x14ac:dyDescent="0.2"/>
    <row r="1726" ht="14.25" hidden="1" customHeight="1" x14ac:dyDescent="0.2"/>
    <row r="1727" ht="14.25" hidden="1" customHeight="1" x14ac:dyDescent="0.2"/>
    <row r="1728" ht="14.25" hidden="1" customHeight="1" x14ac:dyDescent="0.2"/>
    <row r="1729" ht="14.25" hidden="1" customHeight="1" x14ac:dyDescent="0.2"/>
    <row r="1730" ht="14.25" hidden="1" customHeight="1" x14ac:dyDescent="0.2"/>
    <row r="1731" ht="14.25" hidden="1" customHeight="1" x14ac:dyDescent="0.2"/>
    <row r="1732" ht="14.25" hidden="1" customHeight="1" x14ac:dyDescent="0.2"/>
    <row r="1733" ht="14.25" hidden="1" customHeight="1" x14ac:dyDescent="0.2"/>
    <row r="1734" ht="14.25" hidden="1" customHeight="1" x14ac:dyDescent="0.2"/>
    <row r="1735" ht="14.25" hidden="1" customHeight="1" x14ac:dyDescent="0.2"/>
    <row r="1736" ht="14.25" hidden="1" customHeight="1" x14ac:dyDescent="0.2"/>
    <row r="1737" ht="14.25" hidden="1" customHeight="1" x14ac:dyDescent="0.2"/>
    <row r="1738" ht="14.25" hidden="1" customHeight="1" x14ac:dyDescent="0.2"/>
    <row r="1739" ht="14.25" hidden="1" customHeight="1" x14ac:dyDescent="0.2"/>
    <row r="1740" ht="14.25" hidden="1" customHeight="1" x14ac:dyDescent="0.2"/>
    <row r="1741" ht="14.25" hidden="1" customHeight="1" x14ac:dyDescent="0.2"/>
    <row r="1742" ht="14.25" hidden="1" customHeight="1" x14ac:dyDescent="0.2"/>
    <row r="1743" ht="14.25" hidden="1" customHeight="1" x14ac:dyDescent="0.2"/>
    <row r="1744" ht="14.25" hidden="1" customHeight="1" x14ac:dyDescent="0.2"/>
    <row r="1745" ht="14.25" hidden="1" customHeight="1" x14ac:dyDescent="0.2"/>
    <row r="1746" ht="14.25" hidden="1" customHeight="1" x14ac:dyDescent="0.2"/>
    <row r="1747" ht="14.25" hidden="1" customHeight="1" x14ac:dyDescent="0.2"/>
    <row r="1748" ht="14.25" hidden="1" customHeight="1" x14ac:dyDescent="0.2"/>
    <row r="1749" ht="14.25" hidden="1" customHeight="1" x14ac:dyDescent="0.2"/>
    <row r="1750" ht="14.25" hidden="1" customHeight="1" x14ac:dyDescent="0.2"/>
    <row r="1751" ht="14.25" hidden="1" customHeight="1" x14ac:dyDescent="0.2"/>
    <row r="1752" ht="14.25" hidden="1" customHeight="1" x14ac:dyDescent="0.2"/>
    <row r="1753" ht="14.25" hidden="1" customHeight="1" x14ac:dyDescent="0.2"/>
    <row r="1754" ht="14.25" hidden="1" customHeight="1" x14ac:dyDescent="0.2"/>
    <row r="1755" ht="14.25" hidden="1" customHeight="1" x14ac:dyDescent="0.2"/>
    <row r="1756" ht="14.25" hidden="1" customHeight="1" x14ac:dyDescent="0.2"/>
    <row r="1757" ht="14.25" hidden="1" customHeight="1" x14ac:dyDescent="0.2"/>
    <row r="1758" ht="14.25" hidden="1" customHeight="1" x14ac:dyDescent="0.2"/>
    <row r="1759" ht="14.25" hidden="1" customHeight="1" x14ac:dyDescent="0.2"/>
    <row r="1760" ht="14.25" hidden="1" customHeight="1" x14ac:dyDescent="0.2"/>
    <row r="1761" ht="14.25" hidden="1" customHeight="1" x14ac:dyDescent="0.2"/>
    <row r="1762" ht="14.25" hidden="1" customHeight="1" x14ac:dyDescent="0.2"/>
    <row r="1763" ht="14.25" hidden="1" customHeight="1" x14ac:dyDescent="0.2"/>
    <row r="1764" ht="14.25" hidden="1" customHeight="1" x14ac:dyDescent="0.2"/>
    <row r="1765" ht="14.25" hidden="1" customHeight="1" x14ac:dyDescent="0.2"/>
    <row r="1766" ht="14.25" hidden="1" customHeight="1" x14ac:dyDescent="0.2"/>
    <row r="1767" ht="14.25" hidden="1" customHeight="1" x14ac:dyDescent="0.2"/>
    <row r="1768" ht="14.25" hidden="1" customHeight="1" x14ac:dyDescent="0.2"/>
    <row r="1769" ht="14.25" hidden="1" customHeight="1" x14ac:dyDescent="0.2"/>
    <row r="1770" ht="14.25" hidden="1" customHeight="1" x14ac:dyDescent="0.2"/>
    <row r="1771" ht="14.25" hidden="1" customHeight="1" x14ac:dyDescent="0.2"/>
    <row r="1772" ht="14.25" hidden="1" customHeight="1" x14ac:dyDescent="0.2"/>
    <row r="1773" ht="14.25" hidden="1" customHeight="1" x14ac:dyDescent="0.2"/>
    <row r="1774" ht="14.25" hidden="1" customHeight="1" x14ac:dyDescent="0.2"/>
    <row r="1775" ht="14.25" hidden="1" customHeight="1" x14ac:dyDescent="0.2"/>
    <row r="1776" ht="14.25" hidden="1" customHeight="1" x14ac:dyDescent="0.2"/>
    <row r="1777" ht="14.25" hidden="1" customHeight="1" x14ac:dyDescent="0.2"/>
    <row r="1778" ht="14.25" hidden="1" customHeight="1" x14ac:dyDescent="0.2"/>
    <row r="1779" ht="14.25" hidden="1" customHeight="1" x14ac:dyDescent="0.2"/>
    <row r="1780" ht="14.25" hidden="1" customHeight="1" x14ac:dyDescent="0.2"/>
    <row r="1781" ht="14.25" hidden="1" customHeight="1" x14ac:dyDescent="0.2"/>
    <row r="1782" ht="14.25" hidden="1" customHeight="1" x14ac:dyDescent="0.2"/>
    <row r="1783" ht="14.25" hidden="1" customHeight="1" x14ac:dyDescent="0.2"/>
    <row r="1784" ht="14.25" hidden="1" customHeight="1" x14ac:dyDescent="0.2"/>
    <row r="1785" ht="14.25" hidden="1" customHeight="1" x14ac:dyDescent="0.2"/>
    <row r="1786" ht="14.25" hidden="1" customHeight="1" x14ac:dyDescent="0.2"/>
    <row r="1787" ht="14.25" hidden="1" customHeight="1" x14ac:dyDescent="0.2"/>
    <row r="1788" ht="14.25" hidden="1" customHeight="1" x14ac:dyDescent="0.2"/>
    <row r="1789" ht="14.25" hidden="1" customHeight="1" x14ac:dyDescent="0.2"/>
    <row r="1790" ht="14.25" hidden="1" customHeight="1" x14ac:dyDescent="0.2"/>
    <row r="1791" ht="14.25" hidden="1" customHeight="1" x14ac:dyDescent="0.2"/>
    <row r="1792" ht="14.25" hidden="1" customHeight="1" x14ac:dyDescent="0.2"/>
    <row r="1793" ht="14.25" hidden="1" customHeight="1" x14ac:dyDescent="0.2"/>
    <row r="1794" ht="14.25" hidden="1" customHeight="1" x14ac:dyDescent="0.2"/>
    <row r="1795" ht="14.25" hidden="1" customHeight="1" x14ac:dyDescent="0.2"/>
    <row r="1796" ht="14.25" hidden="1" customHeight="1" x14ac:dyDescent="0.2"/>
    <row r="1797" ht="14.25" hidden="1" customHeight="1" x14ac:dyDescent="0.2"/>
    <row r="1798" ht="14.25" hidden="1" customHeight="1" x14ac:dyDescent="0.2"/>
    <row r="1799" ht="14.25" hidden="1" customHeight="1" x14ac:dyDescent="0.2"/>
    <row r="1800" ht="14.25" hidden="1" customHeight="1" x14ac:dyDescent="0.2"/>
    <row r="1801" ht="14.25" hidden="1" customHeight="1" x14ac:dyDescent="0.2"/>
    <row r="1802" ht="14.25" hidden="1" customHeight="1" x14ac:dyDescent="0.2"/>
    <row r="1803" ht="14.25" hidden="1" customHeight="1" x14ac:dyDescent="0.2"/>
    <row r="1804" ht="14.25" hidden="1" customHeight="1" x14ac:dyDescent="0.2"/>
    <row r="1805" ht="14.25" hidden="1" customHeight="1" x14ac:dyDescent="0.2"/>
    <row r="1806" ht="14.25" hidden="1" customHeight="1" x14ac:dyDescent="0.2"/>
    <row r="1807" ht="14.25" hidden="1" customHeight="1" x14ac:dyDescent="0.2"/>
    <row r="1808" ht="14.25" hidden="1" customHeight="1" x14ac:dyDescent="0.2"/>
    <row r="1809" ht="14.25" hidden="1" customHeight="1" x14ac:dyDescent="0.2"/>
    <row r="1810" ht="14.25" hidden="1" customHeight="1" x14ac:dyDescent="0.2"/>
    <row r="1811" ht="14.25" hidden="1" customHeight="1" x14ac:dyDescent="0.2"/>
    <row r="1812" ht="14.25" hidden="1" customHeight="1" x14ac:dyDescent="0.2"/>
    <row r="1813" ht="14.25" hidden="1" customHeight="1" x14ac:dyDescent="0.2"/>
    <row r="1814" ht="14.25" hidden="1" customHeight="1" x14ac:dyDescent="0.2"/>
    <row r="1815" ht="14.25" hidden="1" customHeight="1" x14ac:dyDescent="0.2"/>
    <row r="1816" ht="14.25" hidden="1" customHeight="1" x14ac:dyDescent="0.2"/>
    <row r="1817" ht="14.25" hidden="1" customHeight="1" x14ac:dyDescent="0.2"/>
    <row r="1818" ht="14.25" hidden="1" customHeight="1" x14ac:dyDescent="0.2"/>
    <row r="1819" ht="14.25" hidden="1" customHeight="1" x14ac:dyDescent="0.2"/>
    <row r="1820" ht="14.25" hidden="1" customHeight="1" x14ac:dyDescent="0.2"/>
    <row r="1821" ht="14.25" hidden="1" customHeight="1" x14ac:dyDescent="0.2"/>
    <row r="1822" ht="14.25" hidden="1" customHeight="1" x14ac:dyDescent="0.2"/>
    <row r="1823" ht="14.25" hidden="1" customHeight="1" x14ac:dyDescent="0.2"/>
    <row r="1824" ht="14.25" hidden="1" customHeight="1" x14ac:dyDescent="0.2"/>
    <row r="1825" ht="14.25" hidden="1" customHeight="1" x14ac:dyDescent="0.2"/>
    <row r="1826" ht="14.25" hidden="1" customHeight="1" x14ac:dyDescent="0.2"/>
    <row r="1827" ht="14.25" hidden="1" customHeight="1" x14ac:dyDescent="0.2"/>
    <row r="1828" ht="14.25" hidden="1" customHeight="1" x14ac:dyDescent="0.2"/>
    <row r="1829" ht="14.25" hidden="1" customHeight="1" x14ac:dyDescent="0.2"/>
    <row r="1830" ht="14.25" hidden="1" customHeight="1" x14ac:dyDescent="0.2"/>
    <row r="1831" ht="14.25" hidden="1" customHeight="1" x14ac:dyDescent="0.2"/>
    <row r="1832" ht="14.25" hidden="1" customHeight="1" x14ac:dyDescent="0.2"/>
    <row r="1833" ht="14.25" hidden="1" customHeight="1" x14ac:dyDescent="0.2"/>
    <row r="1834" ht="14.25" hidden="1" customHeight="1" x14ac:dyDescent="0.2"/>
    <row r="1835" ht="14.25" hidden="1" customHeight="1" x14ac:dyDescent="0.2"/>
    <row r="1836" ht="14.25" hidden="1" customHeight="1" x14ac:dyDescent="0.2"/>
    <row r="1837" ht="14.25" hidden="1" customHeight="1" x14ac:dyDescent="0.2"/>
    <row r="1838" ht="14.25" hidden="1" customHeight="1" x14ac:dyDescent="0.2"/>
    <row r="1839" ht="14.25" hidden="1" customHeight="1" x14ac:dyDescent="0.2"/>
    <row r="1840" ht="14.25" hidden="1" customHeight="1" x14ac:dyDescent="0.2"/>
    <row r="1841" ht="14.25" hidden="1" customHeight="1" x14ac:dyDescent="0.2"/>
    <row r="1842" ht="14.25" hidden="1" customHeight="1" x14ac:dyDescent="0.2"/>
    <row r="1843" ht="14.25" hidden="1" customHeight="1" x14ac:dyDescent="0.2"/>
    <row r="1844" ht="14.25" hidden="1" customHeight="1" x14ac:dyDescent="0.2"/>
    <row r="1845" ht="14.25" hidden="1" customHeight="1" x14ac:dyDescent="0.2"/>
    <row r="1846" ht="14.25" hidden="1" customHeight="1" x14ac:dyDescent="0.2"/>
    <row r="1847" ht="14.25" hidden="1" customHeight="1" x14ac:dyDescent="0.2"/>
    <row r="1848" ht="14.25" hidden="1" customHeight="1" x14ac:dyDescent="0.2"/>
    <row r="1849" ht="14.25" hidden="1" customHeight="1" x14ac:dyDescent="0.2"/>
    <row r="1850" ht="14.25" hidden="1" customHeight="1" x14ac:dyDescent="0.2"/>
    <row r="1851" ht="14.25" hidden="1" customHeight="1" x14ac:dyDescent="0.2"/>
    <row r="1852" ht="14.25" hidden="1" customHeight="1" x14ac:dyDescent="0.2"/>
    <row r="1853" ht="14.25" hidden="1" customHeight="1" x14ac:dyDescent="0.2"/>
    <row r="1854" ht="14.25" hidden="1" customHeight="1" x14ac:dyDescent="0.2"/>
    <row r="1855" ht="14.25" hidden="1" customHeight="1" x14ac:dyDescent="0.2"/>
    <row r="1856" ht="14.25" hidden="1" customHeight="1" x14ac:dyDescent="0.2"/>
    <row r="1857" ht="14.25" hidden="1" customHeight="1" x14ac:dyDescent="0.2"/>
    <row r="1858" ht="14.25" hidden="1" customHeight="1" x14ac:dyDescent="0.2"/>
    <row r="1859" ht="14.25" hidden="1" customHeight="1" x14ac:dyDescent="0.2"/>
    <row r="1860" ht="14.25" hidden="1" customHeight="1" x14ac:dyDescent="0.2"/>
    <row r="1861" ht="14.25" hidden="1" customHeight="1" x14ac:dyDescent="0.2"/>
    <row r="1862" ht="14.25" hidden="1" customHeight="1" x14ac:dyDescent="0.2"/>
    <row r="1863" ht="14.25" hidden="1" customHeight="1" x14ac:dyDescent="0.2"/>
    <row r="1864" ht="14.25" hidden="1" customHeight="1" x14ac:dyDescent="0.2"/>
    <row r="1865" ht="14.25" hidden="1" customHeight="1" x14ac:dyDescent="0.2"/>
    <row r="1866" ht="14.25" hidden="1" customHeight="1" x14ac:dyDescent="0.2"/>
    <row r="1867" ht="14.25" hidden="1" customHeight="1" x14ac:dyDescent="0.2"/>
    <row r="1868" ht="14.25" hidden="1" customHeight="1" x14ac:dyDescent="0.2"/>
    <row r="1869" ht="14.25" hidden="1" customHeight="1" x14ac:dyDescent="0.2"/>
    <row r="1870" ht="14.25" hidden="1" customHeight="1" x14ac:dyDescent="0.2"/>
    <row r="1871" ht="14.25" hidden="1" customHeight="1" x14ac:dyDescent="0.2"/>
    <row r="1872" ht="14.25" hidden="1" customHeight="1" x14ac:dyDescent="0.2"/>
    <row r="1873" ht="14.25" hidden="1" customHeight="1" x14ac:dyDescent="0.2"/>
    <row r="1874" ht="14.25" hidden="1" customHeight="1" x14ac:dyDescent="0.2"/>
    <row r="1875" ht="14.25" hidden="1" customHeight="1" x14ac:dyDescent="0.2"/>
    <row r="1876" ht="14.25" hidden="1" customHeight="1" x14ac:dyDescent="0.2"/>
    <row r="1877" ht="14.25" hidden="1" customHeight="1" x14ac:dyDescent="0.2"/>
    <row r="1878" ht="14.25" hidden="1" customHeight="1" x14ac:dyDescent="0.2"/>
    <row r="1879" ht="14.25" hidden="1" customHeight="1" x14ac:dyDescent="0.2"/>
    <row r="1880" ht="14.25" hidden="1" customHeight="1" x14ac:dyDescent="0.2"/>
    <row r="1881" ht="14.25" hidden="1" customHeight="1" x14ac:dyDescent="0.2"/>
    <row r="1882" ht="14.25" hidden="1" customHeight="1" x14ac:dyDescent="0.2"/>
    <row r="1883" ht="14.25" hidden="1" customHeight="1" x14ac:dyDescent="0.2"/>
    <row r="1884" ht="14.25" hidden="1" customHeight="1" x14ac:dyDescent="0.2"/>
    <row r="1885" ht="14.25" hidden="1" customHeight="1" x14ac:dyDescent="0.2"/>
    <row r="1886" ht="14.25" hidden="1" customHeight="1" x14ac:dyDescent="0.2"/>
    <row r="1887" ht="14.25" hidden="1" customHeight="1" x14ac:dyDescent="0.2"/>
    <row r="1888" ht="14.25" hidden="1" customHeight="1" x14ac:dyDescent="0.2"/>
    <row r="1889" ht="14.25" hidden="1" customHeight="1" x14ac:dyDescent="0.2"/>
    <row r="1890" ht="14.25" hidden="1" customHeight="1" x14ac:dyDescent="0.2"/>
    <row r="1891" ht="14.25" hidden="1" customHeight="1" x14ac:dyDescent="0.2"/>
    <row r="1892" ht="14.25" hidden="1" customHeight="1" x14ac:dyDescent="0.2"/>
    <row r="1893" ht="14.25" hidden="1" customHeight="1" x14ac:dyDescent="0.2"/>
    <row r="1894" ht="14.25" hidden="1" customHeight="1" x14ac:dyDescent="0.2"/>
    <row r="1895" ht="14.25" hidden="1" customHeight="1" x14ac:dyDescent="0.2"/>
    <row r="1896" ht="14.25" hidden="1" customHeight="1" x14ac:dyDescent="0.2"/>
    <row r="1897" ht="14.25" hidden="1" customHeight="1" x14ac:dyDescent="0.2"/>
    <row r="1898" ht="14.25" hidden="1" customHeight="1" x14ac:dyDescent="0.2"/>
    <row r="1899" ht="14.25" hidden="1" customHeight="1" x14ac:dyDescent="0.2"/>
    <row r="1900" ht="14.25" hidden="1" customHeight="1" x14ac:dyDescent="0.2"/>
    <row r="1901" ht="14.25" hidden="1" customHeight="1" x14ac:dyDescent="0.2"/>
    <row r="1902" ht="14.25" hidden="1" customHeight="1" x14ac:dyDescent="0.2"/>
    <row r="1903" ht="14.25" hidden="1" customHeight="1" x14ac:dyDescent="0.2"/>
    <row r="1904" ht="14.25" hidden="1" customHeight="1" x14ac:dyDescent="0.2"/>
    <row r="1905" ht="14.25" hidden="1" customHeight="1" x14ac:dyDescent="0.2"/>
    <row r="1906" ht="14.25" hidden="1" customHeight="1" x14ac:dyDescent="0.2"/>
    <row r="1907" ht="14.25" hidden="1" customHeight="1" x14ac:dyDescent="0.2"/>
    <row r="1908" ht="14.25" hidden="1" customHeight="1" x14ac:dyDescent="0.2"/>
    <row r="1909" ht="14.25" hidden="1" customHeight="1" x14ac:dyDescent="0.2"/>
    <row r="1910" ht="14.25" hidden="1" customHeight="1" x14ac:dyDescent="0.2"/>
    <row r="1911" ht="14.25" hidden="1" customHeight="1" x14ac:dyDescent="0.2"/>
    <row r="1912" ht="14.25" hidden="1" customHeight="1" x14ac:dyDescent="0.2"/>
    <row r="1913" ht="14.25" hidden="1" customHeight="1" x14ac:dyDescent="0.2"/>
    <row r="1914" ht="14.25" hidden="1" customHeight="1" x14ac:dyDescent="0.2"/>
    <row r="1915" ht="14.25" hidden="1" customHeight="1" x14ac:dyDescent="0.2"/>
    <row r="1916" ht="14.25" hidden="1" customHeight="1" x14ac:dyDescent="0.2"/>
    <row r="1917" ht="14.25" hidden="1" customHeight="1" x14ac:dyDescent="0.2"/>
    <row r="1918" ht="14.25" hidden="1" customHeight="1" x14ac:dyDescent="0.2"/>
    <row r="1919" ht="14.25" hidden="1" customHeight="1" x14ac:dyDescent="0.2"/>
    <row r="1920" ht="14.25" hidden="1" customHeight="1" x14ac:dyDescent="0.2"/>
    <row r="1921" ht="14.25" hidden="1" customHeight="1" x14ac:dyDescent="0.2"/>
    <row r="1922" ht="14.25" hidden="1" customHeight="1" x14ac:dyDescent="0.2"/>
    <row r="1923" ht="14.25" hidden="1" customHeight="1" x14ac:dyDescent="0.2"/>
    <row r="1924" ht="14.25" hidden="1" customHeight="1" x14ac:dyDescent="0.2"/>
    <row r="1925" ht="14.25" hidden="1" customHeight="1" x14ac:dyDescent="0.2"/>
    <row r="1926" ht="14.25" hidden="1" customHeight="1" x14ac:dyDescent="0.2"/>
    <row r="1927" ht="14.25" hidden="1" customHeight="1" x14ac:dyDescent="0.2"/>
    <row r="1928" ht="14.25" hidden="1" customHeight="1" x14ac:dyDescent="0.2"/>
    <row r="1929" ht="14.25" hidden="1" customHeight="1" x14ac:dyDescent="0.2"/>
    <row r="1930" ht="14.25" hidden="1" customHeight="1" x14ac:dyDescent="0.2"/>
    <row r="1931" ht="14.25" hidden="1" customHeight="1" x14ac:dyDescent="0.2"/>
    <row r="1932" ht="14.25" hidden="1" customHeight="1" x14ac:dyDescent="0.2"/>
    <row r="1933" ht="14.25" hidden="1" customHeight="1" x14ac:dyDescent="0.2"/>
    <row r="1934" ht="14.25" hidden="1" customHeight="1" x14ac:dyDescent="0.2"/>
    <row r="1935" ht="14.25" hidden="1" customHeight="1" x14ac:dyDescent="0.2"/>
    <row r="1936" ht="14.25" hidden="1" customHeight="1" x14ac:dyDescent="0.2"/>
    <row r="1937" ht="14.25" hidden="1" customHeight="1" x14ac:dyDescent="0.2"/>
    <row r="1938" ht="14.25" hidden="1" customHeight="1" x14ac:dyDescent="0.2"/>
    <row r="1939" ht="14.25" hidden="1" customHeight="1" x14ac:dyDescent="0.2"/>
    <row r="1940" ht="14.25" hidden="1" customHeight="1" x14ac:dyDescent="0.2"/>
    <row r="1941" ht="14.25" hidden="1" customHeight="1" x14ac:dyDescent="0.2"/>
    <row r="1942" ht="14.25" hidden="1" customHeight="1" x14ac:dyDescent="0.2"/>
    <row r="1943" ht="14.25" hidden="1" customHeight="1" x14ac:dyDescent="0.2"/>
    <row r="1944" ht="14.25" hidden="1" customHeight="1" x14ac:dyDescent="0.2"/>
    <row r="1945" ht="14.25" hidden="1" customHeight="1" x14ac:dyDescent="0.2"/>
    <row r="1946" ht="14.25" hidden="1" customHeight="1" x14ac:dyDescent="0.2"/>
    <row r="1947" ht="14.25" hidden="1" customHeight="1" x14ac:dyDescent="0.2"/>
    <row r="1948" ht="14.25" hidden="1" customHeight="1" x14ac:dyDescent="0.2"/>
    <row r="1949" ht="14.25" hidden="1" customHeight="1" x14ac:dyDescent="0.2"/>
    <row r="1950" ht="14.25" hidden="1" customHeight="1" x14ac:dyDescent="0.2"/>
    <row r="1951" ht="14.25" hidden="1" customHeight="1" x14ac:dyDescent="0.2"/>
    <row r="1952" ht="14.25" hidden="1" customHeight="1" x14ac:dyDescent="0.2"/>
    <row r="1953" ht="14.25" hidden="1" customHeight="1" x14ac:dyDescent="0.2"/>
    <row r="1954" ht="14.25" hidden="1" customHeight="1" x14ac:dyDescent="0.2"/>
    <row r="1955" ht="14.25" hidden="1" customHeight="1" x14ac:dyDescent="0.2"/>
    <row r="1956" ht="14.25" hidden="1" customHeight="1" x14ac:dyDescent="0.2"/>
    <row r="1957" ht="14.25" hidden="1" customHeight="1" x14ac:dyDescent="0.2"/>
    <row r="1958" ht="14.25" hidden="1" customHeight="1" x14ac:dyDescent="0.2"/>
    <row r="1959" ht="14.25" hidden="1" customHeight="1" x14ac:dyDescent="0.2"/>
    <row r="1960" ht="14.25" hidden="1" customHeight="1" x14ac:dyDescent="0.2"/>
    <row r="1961" ht="14.25" hidden="1" customHeight="1" x14ac:dyDescent="0.2"/>
    <row r="1962" ht="14.25" hidden="1" customHeight="1" x14ac:dyDescent="0.2"/>
    <row r="1963" ht="14.25" hidden="1" customHeight="1" x14ac:dyDescent="0.2"/>
    <row r="1964" ht="14.25" hidden="1" customHeight="1" x14ac:dyDescent="0.2"/>
    <row r="1965" ht="14.25" hidden="1" customHeight="1" x14ac:dyDescent="0.2"/>
    <row r="1966" ht="14.25" hidden="1" customHeight="1" x14ac:dyDescent="0.2"/>
    <row r="1967" ht="14.25" hidden="1" customHeight="1" x14ac:dyDescent="0.2"/>
    <row r="1968" ht="14.25" hidden="1" customHeight="1" x14ac:dyDescent="0.2"/>
    <row r="1969" ht="14.25" hidden="1" customHeight="1" x14ac:dyDescent="0.2"/>
    <row r="1970" ht="14.25" hidden="1" customHeight="1" x14ac:dyDescent="0.2"/>
    <row r="1971" ht="14.25" hidden="1" customHeight="1" x14ac:dyDescent="0.2"/>
    <row r="1972" ht="14.25" hidden="1" customHeight="1" x14ac:dyDescent="0.2"/>
    <row r="1973" ht="14.25" hidden="1" customHeight="1" x14ac:dyDescent="0.2"/>
    <row r="1974" ht="14.25" hidden="1" customHeight="1" x14ac:dyDescent="0.2"/>
    <row r="1975" ht="14.25" hidden="1" customHeight="1" x14ac:dyDescent="0.2"/>
    <row r="1976" ht="14.25" hidden="1" customHeight="1" x14ac:dyDescent="0.2"/>
    <row r="1977" ht="14.25" hidden="1" customHeight="1" x14ac:dyDescent="0.2"/>
    <row r="1978" ht="14.25" hidden="1" customHeight="1" x14ac:dyDescent="0.2"/>
    <row r="1979" ht="14.25" hidden="1" customHeight="1" x14ac:dyDescent="0.2"/>
    <row r="1980" ht="14.25" hidden="1" customHeight="1" x14ac:dyDescent="0.2"/>
    <row r="1981" ht="14.25" hidden="1" customHeight="1" x14ac:dyDescent="0.2"/>
    <row r="1982" ht="14.25" hidden="1" customHeight="1" x14ac:dyDescent="0.2"/>
    <row r="1983" ht="14.25" hidden="1" customHeight="1" x14ac:dyDescent="0.2"/>
    <row r="1984" ht="14.25" hidden="1" customHeight="1" x14ac:dyDescent="0.2"/>
    <row r="1985" ht="14.25" hidden="1" customHeight="1" x14ac:dyDescent="0.2"/>
    <row r="1986" ht="14.25" hidden="1" customHeight="1" x14ac:dyDescent="0.2"/>
    <row r="1987" ht="14.25" hidden="1" customHeight="1" x14ac:dyDescent="0.2"/>
    <row r="1988" ht="14.25" hidden="1" customHeight="1" x14ac:dyDescent="0.2"/>
    <row r="1989" ht="14.25" hidden="1" customHeight="1" x14ac:dyDescent="0.2"/>
    <row r="1990" ht="14.25" hidden="1" customHeight="1" x14ac:dyDescent="0.2"/>
    <row r="1991" ht="14.25" hidden="1" customHeight="1" x14ac:dyDescent="0.2"/>
    <row r="1992" ht="14.25" hidden="1" customHeight="1" x14ac:dyDescent="0.2"/>
    <row r="1993" ht="14.25" hidden="1" customHeight="1" x14ac:dyDescent="0.2"/>
    <row r="1994" ht="14.25" hidden="1" customHeight="1" x14ac:dyDescent="0.2"/>
    <row r="1995" ht="14.25" hidden="1" customHeight="1" x14ac:dyDescent="0.2"/>
    <row r="1996" ht="14.25" hidden="1" customHeight="1" x14ac:dyDescent="0.2"/>
    <row r="1997" ht="14.25" hidden="1" customHeight="1" x14ac:dyDescent="0.2"/>
    <row r="1998" ht="14.25" hidden="1" customHeight="1" x14ac:dyDescent="0.2"/>
    <row r="1999" ht="14.25" hidden="1" customHeight="1" x14ac:dyDescent="0.2"/>
    <row r="2000" ht="14.25" hidden="1" customHeight="1" x14ac:dyDescent="0.2"/>
    <row r="2001" ht="14.25" hidden="1" customHeight="1" x14ac:dyDescent="0.2"/>
    <row r="2002" ht="14.25" hidden="1" customHeight="1" x14ac:dyDescent="0.2"/>
    <row r="2003" ht="14.25" hidden="1" customHeight="1" x14ac:dyDescent="0.2"/>
    <row r="2004" ht="14.25" hidden="1" customHeight="1" x14ac:dyDescent="0.2"/>
    <row r="2005" ht="14.25" hidden="1" customHeight="1" x14ac:dyDescent="0.2"/>
    <row r="2006" ht="14.25" hidden="1" customHeight="1" x14ac:dyDescent="0.2"/>
    <row r="2007" ht="14.25" hidden="1" customHeight="1" x14ac:dyDescent="0.2"/>
    <row r="2008" ht="14.25" hidden="1" customHeight="1" x14ac:dyDescent="0.2"/>
    <row r="2009" ht="14.25" hidden="1" customHeight="1" x14ac:dyDescent="0.2"/>
    <row r="2010" ht="14.25" hidden="1" customHeight="1" x14ac:dyDescent="0.2"/>
    <row r="2011" ht="14.25" hidden="1" customHeight="1" x14ac:dyDescent="0.2"/>
    <row r="2012" ht="14.25" hidden="1" customHeight="1" x14ac:dyDescent="0.2"/>
    <row r="2013" ht="14.25" hidden="1" customHeight="1" x14ac:dyDescent="0.2"/>
    <row r="2014" ht="14.25" hidden="1" customHeight="1" x14ac:dyDescent="0.2"/>
    <row r="2015" ht="14.25" hidden="1" customHeight="1" x14ac:dyDescent="0.2"/>
    <row r="2016" ht="14.25" hidden="1" customHeight="1" x14ac:dyDescent="0.2"/>
    <row r="2017" ht="14.25" hidden="1" customHeight="1" x14ac:dyDescent="0.2"/>
    <row r="2018" ht="14.25" hidden="1" customHeight="1" x14ac:dyDescent="0.2"/>
    <row r="2019" ht="14.25" hidden="1" customHeight="1" x14ac:dyDescent="0.2"/>
    <row r="2020" ht="14.25" hidden="1" customHeight="1" x14ac:dyDescent="0.2"/>
    <row r="2021" ht="14.25" hidden="1" customHeight="1" x14ac:dyDescent="0.2"/>
    <row r="2022" ht="14.25" hidden="1" customHeight="1" x14ac:dyDescent="0.2"/>
    <row r="2023" ht="14.25" hidden="1" customHeight="1" x14ac:dyDescent="0.2"/>
    <row r="2024" ht="14.25" hidden="1" customHeight="1" x14ac:dyDescent="0.2"/>
    <row r="2025" ht="14.25" hidden="1" customHeight="1" x14ac:dyDescent="0.2"/>
    <row r="2026" ht="14.25" hidden="1" customHeight="1" x14ac:dyDescent="0.2"/>
    <row r="2027" ht="14.25" hidden="1" customHeight="1" x14ac:dyDescent="0.2"/>
    <row r="2028" ht="14.25" hidden="1" customHeight="1" x14ac:dyDescent="0.2"/>
    <row r="2029" ht="14.25" hidden="1" customHeight="1" x14ac:dyDescent="0.2"/>
    <row r="2030" ht="14.25" hidden="1" customHeight="1" x14ac:dyDescent="0.2"/>
    <row r="2031" ht="14.25" hidden="1" customHeight="1" x14ac:dyDescent="0.2"/>
    <row r="2032" ht="14.25" hidden="1" customHeight="1" x14ac:dyDescent="0.2"/>
    <row r="2033" ht="14.25" hidden="1" customHeight="1" x14ac:dyDescent="0.2"/>
    <row r="2034" ht="14.25" hidden="1" customHeight="1" x14ac:dyDescent="0.2"/>
    <row r="2035" ht="14.25" hidden="1" customHeight="1" x14ac:dyDescent="0.2"/>
    <row r="2036" ht="14.25" hidden="1" customHeight="1" x14ac:dyDescent="0.2"/>
    <row r="2037" ht="14.25" hidden="1" customHeight="1" x14ac:dyDescent="0.2"/>
    <row r="2038" ht="14.25" hidden="1" customHeight="1" x14ac:dyDescent="0.2"/>
    <row r="2039" ht="14.25" hidden="1" customHeight="1" x14ac:dyDescent="0.2"/>
    <row r="2040" ht="14.25" hidden="1" customHeight="1" x14ac:dyDescent="0.2"/>
    <row r="2041" ht="14.25" hidden="1" customHeight="1" x14ac:dyDescent="0.2"/>
    <row r="2042" ht="14.25" hidden="1" customHeight="1" x14ac:dyDescent="0.2"/>
    <row r="2043" ht="14.25" hidden="1" customHeight="1" x14ac:dyDescent="0.2"/>
    <row r="2044" ht="14.25" hidden="1" customHeight="1" x14ac:dyDescent="0.2"/>
    <row r="2045" ht="14.25" hidden="1" customHeight="1" x14ac:dyDescent="0.2"/>
    <row r="2046" ht="14.25" hidden="1" customHeight="1" x14ac:dyDescent="0.2"/>
    <row r="2047" ht="14.25" hidden="1" customHeight="1" x14ac:dyDescent="0.2"/>
    <row r="2048" ht="14.25" hidden="1" customHeight="1" x14ac:dyDescent="0.2"/>
    <row r="2049" ht="14.25" hidden="1" customHeight="1" x14ac:dyDescent="0.2"/>
    <row r="2050" ht="14.25" hidden="1" customHeight="1" x14ac:dyDescent="0.2"/>
    <row r="2051" ht="14.25" hidden="1" customHeight="1" x14ac:dyDescent="0.2"/>
    <row r="2052" ht="14.25" hidden="1" customHeight="1" x14ac:dyDescent="0.2"/>
    <row r="2053" ht="14.25" hidden="1" customHeight="1" x14ac:dyDescent="0.2"/>
    <row r="2054" ht="14.25" hidden="1" customHeight="1" x14ac:dyDescent="0.2"/>
    <row r="2055" ht="14.25" hidden="1" customHeight="1" x14ac:dyDescent="0.2"/>
    <row r="2056" ht="14.25" hidden="1" customHeight="1" x14ac:dyDescent="0.2"/>
    <row r="2057" ht="14.25" hidden="1" customHeight="1" x14ac:dyDescent="0.2"/>
    <row r="2058" ht="14.25" hidden="1" customHeight="1" x14ac:dyDescent="0.2"/>
    <row r="2059" ht="14.25" hidden="1" customHeight="1" x14ac:dyDescent="0.2"/>
    <row r="2060" ht="14.25" hidden="1" customHeight="1" x14ac:dyDescent="0.2"/>
    <row r="2061" ht="14.25" hidden="1" customHeight="1" x14ac:dyDescent="0.2"/>
    <row r="2062" ht="14.25" hidden="1" customHeight="1" x14ac:dyDescent="0.2"/>
    <row r="2063" ht="14.25" hidden="1" customHeight="1" x14ac:dyDescent="0.2"/>
    <row r="2064" ht="14.25" hidden="1" customHeight="1" x14ac:dyDescent="0.2"/>
    <row r="2065" ht="14.25" hidden="1" customHeight="1" x14ac:dyDescent="0.2"/>
    <row r="2066" ht="14.25" hidden="1" customHeight="1" x14ac:dyDescent="0.2"/>
    <row r="2067" ht="14.25" hidden="1" customHeight="1" x14ac:dyDescent="0.2"/>
    <row r="2068" ht="14.25" hidden="1" customHeight="1" x14ac:dyDescent="0.2"/>
    <row r="2069" ht="14.25" hidden="1" customHeight="1" x14ac:dyDescent="0.2"/>
    <row r="2070" ht="14.25" hidden="1" customHeight="1" x14ac:dyDescent="0.2"/>
    <row r="2071" ht="14.25" hidden="1" customHeight="1" x14ac:dyDescent="0.2"/>
    <row r="2072" ht="14.25" hidden="1" customHeight="1" x14ac:dyDescent="0.2"/>
    <row r="2073" ht="14.25" hidden="1" customHeight="1" x14ac:dyDescent="0.2"/>
    <row r="2074" ht="14.25" hidden="1" customHeight="1" x14ac:dyDescent="0.2"/>
    <row r="2075" ht="14.25" hidden="1" customHeight="1" x14ac:dyDescent="0.2"/>
    <row r="2076" ht="14.25" hidden="1" customHeight="1" x14ac:dyDescent="0.2"/>
    <row r="2077" ht="14.25" hidden="1" customHeight="1" x14ac:dyDescent="0.2"/>
    <row r="2078" ht="14.25" hidden="1" customHeight="1" x14ac:dyDescent="0.2"/>
    <row r="2079" ht="14.25" hidden="1" customHeight="1" x14ac:dyDescent="0.2"/>
    <row r="2080" ht="14.25" hidden="1" customHeight="1" x14ac:dyDescent="0.2"/>
    <row r="2081" ht="14.25" hidden="1" customHeight="1" x14ac:dyDescent="0.2"/>
    <row r="2082" ht="14.25" hidden="1" customHeight="1" x14ac:dyDescent="0.2"/>
    <row r="2083" ht="14.25" hidden="1" customHeight="1" x14ac:dyDescent="0.2"/>
    <row r="2084" ht="14.25" hidden="1" customHeight="1" x14ac:dyDescent="0.2"/>
    <row r="2085" ht="14.25" hidden="1" customHeight="1" x14ac:dyDescent="0.2"/>
    <row r="2086" ht="14.25" hidden="1" customHeight="1" x14ac:dyDescent="0.2"/>
    <row r="2087" ht="14.25" hidden="1" customHeight="1" x14ac:dyDescent="0.2"/>
    <row r="2088" ht="14.25" hidden="1" customHeight="1" x14ac:dyDescent="0.2"/>
    <row r="2089" ht="14.25" hidden="1" customHeight="1" x14ac:dyDescent="0.2"/>
    <row r="2090" ht="14.25" hidden="1" customHeight="1" x14ac:dyDescent="0.2"/>
    <row r="2091" ht="14.25" hidden="1" customHeight="1" x14ac:dyDescent="0.2"/>
    <row r="2092" ht="14.25" hidden="1" customHeight="1" x14ac:dyDescent="0.2"/>
    <row r="2093" ht="14.25" hidden="1" customHeight="1" x14ac:dyDescent="0.2"/>
    <row r="2094" ht="14.25" hidden="1" customHeight="1" x14ac:dyDescent="0.2"/>
    <row r="2095" ht="14.25" hidden="1" customHeight="1" x14ac:dyDescent="0.2"/>
    <row r="2096" ht="14.25" hidden="1" customHeight="1" x14ac:dyDescent="0.2"/>
    <row r="2097" ht="14.25" hidden="1" customHeight="1" x14ac:dyDescent="0.2"/>
    <row r="2098" ht="14.25" hidden="1" customHeight="1" x14ac:dyDescent="0.2"/>
    <row r="2099" ht="14.25" hidden="1" customHeight="1" x14ac:dyDescent="0.2"/>
    <row r="2100" ht="14.25" hidden="1" customHeight="1" x14ac:dyDescent="0.2"/>
    <row r="2101" ht="14.25" hidden="1" customHeight="1" x14ac:dyDescent="0.2"/>
    <row r="2102" ht="14.25" hidden="1" customHeight="1" x14ac:dyDescent="0.2"/>
    <row r="2103" ht="14.25" hidden="1" customHeight="1" x14ac:dyDescent="0.2"/>
    <row r="2104" ht="14.25" hidden="1" customHeight="1" x14ac:dyDescent="0.2"/>
    <row r="2105" ht="14.25" hidden="1" customHeight="1" x14ac:dyDescent="0.2"/>
    <row r="2106" ht="14.25" hidden="1" customHeight="1" x14ac:dyDescent="0.2"/>
    <row r="2107" ht="14.25" hidden="1" customHeight="1" x14ac:dyDescent="0.2"/>
    <row r="2108" ht="14.25" hidden="1" customHeight="1" x14ac:dyDescent="0.2"/>
    <row r="2109" ht="14.25" hidden="1" customHeight="1" x14ac:dyDescent="0.2"/>
    <row r="2110" ht="14.25" hidden="1" customHeight="1" x14ac:dyDescent="0.2"/>
    <row r="2111" ht="14.25" hidden="1" customHeight="1" x14ac:dyDescent="0.2"/>
    <row r="2112" ht="14.25" hidden="1" customHeight="1" x14ac:dyDescent="0.2"/>
    <row r="2113" ht="14.25" hidden="1" customHeight="1" x14ac:dyDescent="0.2"/>
    <row r="2114" ht="14.25" hidden="1" customHeight="1" x14ac:dyDescent="0.2"/>
    <row r="2115" ht="14.25" hidden="1" customHeight="1" x14ac:dyDescent="0.2"/>
    <row r="2116" ht="14.25" hidden="1" customHeight="1" x14ac:dyDescent="0.2"/>
    <row r="2117" ht="14.25" hidden="1" customHeight="1" x14ac:dyDescent="0.2"/>
    <row r="2118" ht="14.25" hidden="1" customHeight="1" x14ac:dyDescent="0.2"/>
    <row r="2119" ht="14.25" hidden="1" customHeight="1" x14ac:dyDescent="0.2"/>
    <row r="2120" ht="14.25" hidden="1" customHeight="1" x14ac:dyDescent="0.2"/>
    <row r="2121" ht="14.25" hidden="1" customHeight="1" x14ac:dyDescent="0.2"/>
    <row r="2122" ht="14.25" hidden="1" customHeight="1" x14ac:dyDescent="0.2"/>
    <row r="2123" ht="14.25" hidden="1" customHeight="1" x14ac:dyDescent="0.2"/>
    <row r="2124" ht="14.25" hidden="1" customHeight="1" x14ac:dyDescent="0.2"/>
    <row r="2125" ht="14.25" hidden="1" customHeight="1" x14ac:dyDescent="0.2"/>
    <row r="2126" ht="14.25" hidden="1" customHeight="1" x14ac:dyDescent="0.2"/>
    <row r="2127" ht="14.25" hidden="1" customHeight="1" x14ac:dyDescent="0.2"/>
    <row r="2128" ht="14.25" hidden="1" customHeight="1" x14ac:dyDescent="0.2"/>
    <row r="2129" ht="14.25" hidden="1" customHeight="1" x14ac:dyDescent="0.2"/>
    <row r="2130" ht="14.25" hidden="1" customHeight="1" x14ac:dyDescent="0.2"/>
    <row r="2131" ht="14.25" hidden="1" customHeight="1" x14ac:dyDescent="0.2"/>
    <row r="2132" ht="14.25" hidden="1" customHeight="1" x14ac:dyDescent="0.2"/>
    <row r="2133" ht="14.25" hidden="1" customHeight="1" x14ac:dyDescent="0.2"/>
    <row r="2134" ht="14.25" hidden="1" customHeight="1" x14ac:dyDescent="0.2"/>
    <row r="2135" ht="14.25" hidden="1" customHeight="1" x14ac:dyDescent="0.2"/>
    <row r="2136" ht="14.25" hidden="1" customHeight="1" x14ac:dyDescent="0.2"/>
    <row r="2137" ht="14.25" hidden="1" customHeight="1" x14ac:dyDescent="0.2"/>
    <row r="2138" ht="14.25" hidden="1" customHeight="1" x14ac:dyDescent="0.2"/>
    <row r="2139" ht="14.25" hidden="1" customHeight="1" x14ac:dyDescent="0.2"/>
    <row r="2140" ht="14.25" hidden="1" customHeight="1" x14ac:dyDescent="0.2"/>
    <row r="2141" ht="14.25" hidden="1" customHeight="1" x14ac:dyDescent="0.2"/>
    <row r="2142" ht="14.25" hidden="1" customHeight="1" x14ac:dyDescent="0.2"/>
    <row r="2143" ht="14.25" hidden="1" customHeight="1" x14ac:dyDescent="0.2"/>
    <row r="2144" ht="14.25" hidden="1" customHeight="1" x14ac:dyDescent="0.2"/>
    <row r="2145" ht="14.25" hidden="1" customHeight="1" x14ac:dyDescent="0.2"/>
    <row r="2146" ht="14.25" hidden="1" customHeight="1" x14ac:dyDescent="0.2"/>
    <row r="2147" ht="14.25" hidden="1" customHeight="1" x14ac:dyDescent="0.2"/>
    <row r="2148" ht="14.25" hidden="1" customHeight="1" x14ac:dyDescent="0.2"/>
    <row r="2149" ht="14.25" hidden="1" customHeight="1" x14ac:dyDescent="0.2"/>
    <row r="2150" ht="14.25" hidden="1" customHeight="1" x14ac:dyDescent="0.2"/>
    <row r="2151" ht="14.25" hidden="1" customHeight="1" x14ac:dyDescent="0.2"/>
    <row r="2152" ht="14.25" hidden="1" customHeight="1" x14ac:dyDescent="0.2"/>
    <row r="2153" ht="14.25" hidden="1" customHeight="1" x14ac:dyDescent="0.2"/>
    <row r="2154" ht="14.25" hidden="1" customHeight="1" x14ac:dyDescent="0.2"/>
    <row r="2155" ht="14.25" hidden="1" customHeight="1" x14ac:dyDescent="0.2"/>
    <row r="2156" ht="14.25" hidden="1" customHeight="1" x14ac:dyDescent="0.2"/>
    <row r="2157" ht="14.25" hidden="1" customHeight="1" x14ac:dyDescent="0.2"/>
    <row r="2158" ht="14.25" hidden="1" customHeight="1" x14ac:dyDescent="0.2"/>
    <row r="2159" ht="14.25" hidden="1" customHeight="1" x14ac:dyDescent="0.2"/>
    <row r="2160" ht="14.25" hidden="1" customHeight="1" x14ac:dyDescent="0.2"/>
    <row r="2161" ht="14.25" hidden="1" customHeight="1" x14ac:dyDescent="0.2"/>
    <row r="2162" ht="14.25" hidden="1" customHeight="1" x14ac:dyDescent="0.2"/>
    <row r="2163" ht="14.25" hidden="1" customHeight="1" x14ac:dyDescent="0.2"/>
    <row r="2164" ht="14.25" hidden="1" customHeight="1" x14ac:dyDescent="0.2"/>
    <row r="2165" ht="14.25" hidden="1" customHeight="1" x14ac:dyDescent="0.2"/>
    <row r="2166" ht="14.25" hidden="1" customHeight="1" x14ac:dyDescent="0.2"/>
    <row r="2167" ht="14.25" hidden="1" customHeight="1" x14ac:dyDescent="0.2"/>
    <row r="2168" ht="14.25" hidden="1" customHeight="1" x14ac:dyDescent="0.2"/>
    <row r="2169" ht="14.25" hidden="1" customHeight="1" x14ac:dyDescent="0.2"/>
    <row r="2170" ht="14.25" hidden="1" customHeight="1" x14ac:dyDescent="0.2"/>
    <row r="2171" ht="14.25" hidden="1" customHeight="1" x14ac:dyDescent="0.2"/>
    <row r="2172" ht="14.25" hidden="1" customHeight="1" x14ac:dyDescent="0.2"/>
    <row r="2173" ht="14.25" hidden="1" customHeight="1" x14ac:dyDescent="0.2"/>
    <row r="2174" ht="14.25" hidden="1" customHeight="1" x14ac:dyDescent="0.2"/>
    <row r="2175" ht="14.25" hidden="1" customHeight="1" x14ac:dyDescent="0.2"/>
    <row r="2176" ht="14.25" hidden="1" customHeight="1" x14ac:dyDescent="0.2"/>
    <row r="2177" ht="14.25" hidden="1" customHeight="1" x14ac:dyDescent="0.2"/>
    <row r="2178" ht="14.25" hidden="1" customHeight="1" x14ac:dyDescent="0.2"/>
    <row r="2179" ht="14.25" hidden="1" customHeight="1" x14ac:dyDescent="0.2"/>
    <row r="2180" ht="14.25" hidden="1" customHeight="1" x14ac:dyDescent="0.2"/>
    <row r="2181" ht="14.25" hidden="1" customHeight="1" x14ac:dyDescent="0.2"/>
    <row r="2182" ht="14.25" hidden="1" customHeight="1" x14ac:dyDescent="0.2"/>
    <row r="2183" ht="14.25" hidden="1" customHeight="1" x14ac:dyDescent="0.2"/>
    <row r="2184" ht="14.25" hidden="1" customHeight="1" x14ac:dyDescent="0.2"/>
    <row r="2185" ht="14.25" hidden="1" customHeight="1" x14ac:dyDescent="0.2"/>
    <row r="2186" ht="14.25" hidden="1" customHeight="1" x14ac:dyDescent="0.2"/>
    <row r="2187" ht="14.25" hidden="1" customHeight="1" x14ac:dyDescent="0.2"/>
    <row r="2188" ht="14.25" hidden="1" customHeight="1" x14ac:dyDescent="0.2"/>
    <row r="2189" ht="14.25" hidden="1" customHeight="1" x14ac:dyDescent="0.2"/>
    <row r="2190" ht="14.25" hidden="1" customHeight="1" x14ac:dyDescent="0.2"/>
    <row r="2191" ht="14.25" hidden="1" customHeight="1" x14ac:dyDescent="0.2"/>
    <row r="2192" ht="14.25" hidden="1" customHeight="1" x14ac:dyDescent="0.2"/>
    <row r="2193" ht="14.25" hidden="1" customHeight="1" x14ac:dyDescent="0.2"/>
    <row r="2194" ht="14.25" hidden="1" customHeight="1" x14ac:dyDescent="0.2"/>
    <row r="2195" ht="14.25" hidden="1" customHeight="1" x14ac:dyDescent="0.2"/>
    <row r="2196" ht="14.25" hidden="1" customHeight="1" x14ac:dyDescent="0.2"/>
    <row r="2197" ht="14.25" hidden="1" customHeight="1" x14ac:dyDescent="0.2"/>
    <row r="2198" ht="14.25" hidden="1" customHeight="1" x14ac:dyDescent="0.2"/>
    <row r="2199" ht="14.25" hidden="1" customHeight="1" x14ac:dyDescent="0.2"/>
    <row r="2200" ht="14.25" hidden="1" customHeight="1" x14ac:dyDescent="0.2"/>
    <row r="2201" ht="14.25" hidden="1" customHeight="1" x14ac:dyDescent="0.2"/>
    <row r="2202" ht="14.25" hidden="1" customHeight="1" x14ac:dyDescent="0.2"/>
    <row r="2203" ht="14.25" hidden="1" customHeight="1" x14ac:dyDescent="0.2"/>
    <row r="2204" ht="14.25" hidden="1" customHeight="1" x14ac:dyDescent="0.2"/>
    <row r="2205" ht="14.25" hidden="1" customHeight="1" x14ac:dyDescent="0.2"/>
    <row r="2206" ht="14.25" hidden="1" customHeight="1" x14ac:dyDescent="0.2"/>
    <row r="2207" ht="14.25" hidden="1" customHeight="1" x14ac:dyDescent="0.2"/>
    <row r="2208" ht="14.25" hidden="1" customHeight="1" x14ac:dyDescent="0.2"/>
    <row r="2209" ht="14.25" hidden="1" customHeight="1" x14ac:dyDescent="0.2"/>
    <row r="2210" ht="14.25" hidden="1" customHeight="1" x14ac:dyDescent="0.2"/>
    <row r="2211" ht="14.25" hidden="1" customHeight="1" x14ac:dyDescent="0.2"/>
    <row r="2212" ht="14.25" hidden="1" customHeight="1" x14ac:dyDescent="0.2"/>
    <row r="2213" ht="14.25" hidden="1" customHeight="1" x14ac:dyDescent="0.2"/>
    <row r="2214" ht="14.25" hidden="1" customHeight="1" x14ac:dyDescent="0.2"/>
    <row r="2215" ht="14.25" hidden="1" customHeight="1" x14ac:dyDescent="0.2"/>
    <row r="2216" ht="14.25" hidden="1" customHeight="1" x14ac:dyDescent="0.2"/>
    <row r="2217" ht="14.25" hidden="1" customHeight="1" x14ac:dyDescent="0.2"/>
    <row r="2218" ht="14.25" hidden="1" customHeight="1" x14ac:dyDescent="0.2"/>
    <row r="2219" ht="14.25" hidden="1" customHeight="1" x14ac:dyDescent="0.2"/>
    <row r="2220" ht="14.25" hidden="1" customHeight="1" x14ac:dyDescent="0.2"/>
    <row r="2221" ht="14.25" hidden="1" customHeight="1" x14ac:dyDescent="0.2"/>
    <row r="2222" ht="14.25" hidden="1" customHeight="1" x14ac:dyDescent="0.2"/>
    <row r="2223" ht="14.25" hidden="1" customHeight="1" x14ac:dyDescent="0.2"/>
    <row r="2224" ht="14.25" hidden="1" customHeight="1" x14ac:dyDescent="0.2"/>
    <row r="2225" ht="14.25" hidden="1" customHeight="1" x14ac:dyDescent="0.2"/>
    <row r="2226" ht="14.25" hidden="1" customHeight="1" x14ac:dyDescent="0.2"/>
    <row r="2227" ht="14.25" hidden="1" customHeight="1" x14ac:dyDescent="0.2"/>
    <row r="2228" ht="14.25" hidden="1" customHeight="1" x14ac:dyDescent="0.2"/>
    <row r="2229" ht="14.25" hidden="1" customHeight="1" x14ac:dyDescent="0.2"/>
    <row r="2230" ht="14.25" hidden="1" customHeight="1" x14ac:dyDescent="0.2"/>
    <row r="2231" ht="14.25" hidden="1" customHeight="1" x14ac:dyDescent="0.2"/>
    <row r="2232" ht="14.25" hidden="1" customHeight="1" x14ac:dyDescent="0.2"/>
    <row r="2233" ht="14.25" hidden="1" customHeight="1" x14ac:dyDescent="0.2"/>
    <row r="2234" ht="14.25" hidden="1" customHeight="1" x14ac:dyDescent="0.2"/>
    <row r="2235" ht="14.25" hidden="1" customHeight="1" x14ac:dyDescent="0.2"/>
    <row r="2236" ht="14.25" hidden="1" customHeight="1" x14ac:dyDescent="0.2"/>
    <row r="2237" ht="14.25" hidden="1" customHeight="1" x14ac:dyDescent="0.2"/>
    <row r="2238" ht="14.25" hidden="1" customHeight="1" x14ac:dyDescent="0.2"/>
    <row r="2239" ht="14.25" hidden="1" customHeight="1" x14ac:dyDescent="0.2"/>
    <row r="2240" ht="14.25" hidden="1" customHeight="1" x14ac:dyDescent="0.2"/>
    <row r="2241" ht="14.25" hidden="1" customHeight="1" x14ac:dyDescent="0.2"/>
    <row r="2242" ht="14.25" hidden="1" customHeight="1" x14ac:dyDescent="0.2"/>
    <row r="2243" ht="14.25" hidden="1" customHeight="1" x14ac:dyDescent="0.2"/>
    <row r="2244" ht="14.25" hidden="1" customHeight="1" x14ac:dyDescent="0.2"/>
    <row r="2245" ht="14.25" hidden="1" customHeight="1" x14ac:dyDescent="0.2"/>
    <row r="2246" ht="14.25" hidden="1" customHeight="1" x14ac:dyDescent="0.2"/>
    <row r="2247" ht="14.25" hidden="1" customHeight="1" x14ac:dyDescent="0.2"/>
    <row r="2248" ht="14.25" hidden="1" customHeight="1" x14ac:dyDescent="0.2"/>
    <row r="2249" ht="14.25" hidden="1" customHeight="1" x14ac:dyDescent="0.2"/>
    <row r="2250" ht="14.25" hidden="1" customHeight="1" x14ac:dyDescent="0.2"/>
    <row r="2251" ht="14.25" hidden="1" customHeight="1" x14ac:dyDescent="0.2"/>
    <row r="2252" ht="14.25" hidden="1" customHeight="1" x14ac:dyDescent="0.2"/>
    <row r="2253" ht="14.25" hidden="1" customHeight="1" x14ac:dyDescent="0.2"/>
    <row r="2254" ht="14.25" hidden="1" customHeight="1" x14ac:dyDescent="0.2"/>
    <row r="2255" ht="14.25" hidden="1" customHeight="1" x14ac:dyDescent="0.2"/>
    <row r="2256" ht="14.25" hidden="1" customHeight="1" x14ac:dyDescent="0.2"/>
    <row r="2257" ht="14.25" hidden="1" customHeight="1" x14ac:dyDescent="0.2"/>
    <row r="2258" ht="14.25" hidden="1" customHeight="1" x14ac:dyDescent="0.2"/>
    <row r="2259" ht="14.25" hidden="1" customHeight="1" x14ac:dyDescent="0.2"/>
    <row r="2260" ht="14.25" hidden="1" customHeight="1" x14ac:dyDescent="0.2"/>
    <row r="2261" ht="14.25" hidden="1" customHeight="1" x14ac:dyDescent="0.2"/>
    <row r="2262" ht="14.25" hidden="1" customHeight="1" x14ac:dyDescent="0.2"/>
    <row r="2263" ht="14.25" hidden="1" customHeight="1" x14ac:dyDescent="0.2"/>
    <row r="2264" ht="14.25" hidden="1" customHeight="1" x14ac:dyDescent="0.2"/>
    <row r="2265" ht="14.25" hidden="1" customHeight="1" x14ac:dyDescent="0.2"/>
    <row r="2266" ht="14.25" hidden="1" customHeight="1" x14ac:dyDescent="0.2"/>
    <row r="2267" ht="14.25" hidden="1" customHeight="1" x14ac:dyDescent="0.2"/>
    <row r="2268" ht="14.25" hidden="1" customHeight="1" x14ac:dyDescent="0.2"/>
    <row r="2269" ht="14.25" hidden="1" customHeight="1" x14ac:dyDescent="0.2"/>
    <row r="2270" ht="14.25" hidden="1" customHeight="1" x14ac:dyDescent="0.2"/>
    <row r="2271" ht="14.25" hidden="1" customHeight="1" x14ac:dyDescent="0.2"/>
    <row r="2272" ht="14.25" hidden="1" customHeight="1" x14ac:dyDescent="0.2"/>
    <row r="2273" ht="14.25" hidden="1" customHeight="1" x14ac:dyDescent="0.2"/>
    <row r="2274" ht="14.25" hidden="1" customHeight="1" x14ac:dyDescent="0.2"/>
    <row r="2275" ht="14.25" hidden="1" customHeight="1" x14ac:dyDescent="0.2"/>
    <row r="2276" ht="14.25" hidden="1" customHeight="1" x14ac:dyDescent="0.2"/>
    <row r="2277" ht="14.25" hidden="1" customHeight="1" x14ac:dyDescent="0.2"/>
    <row r="2278" ht="14.25" hidden="1" customHeight="1" x14ac:dyDescent="0.2"/>
    <row r="2279" ht="14.25" hidden="1" customHeight="1" x14ac:dyDescent="0.2"/>
    <row r="2280" ht="14.25" hidden="1" customHeight="1" x14ac:dyDescent="0.2"/>
    <row r="2281" ht="14.25" hidden="1" customHeight="1" x14ac:dyDescent="0.2"/>
    <row r="2282" ht="14.25" hidden="1" customHeight="1" x14ac:dyDescent="0.2"/>
    <row r="2283" ht="14.25" hidden="1" customHeight="1" x14ac:dyDescent="0.2"/>
    <row r="2284" ht="14.25" hidden="1" customHeight="1" x14ac:dyDescent="0.2"/>
    <row r="2285" ht="14.25" hidden="1" customHeight="1" x14ac:dyDescent="0.2"/>
    <row r="2286" ht="14.25" hidden="1" customHeight="1" x14ac:dyDescent="0.2"/>
    <row r="2287" ht="14.25" hidden="1" customHeight="1" x14ac:dyDescent="0.2"/>
    <row r="2288" ht="14.25" hidden="1" customHeight="1" x14ac:dyDescent="0.2"/>
    <row r="2289" ht="14.25" hidden="1" customHeight="1" x14ac:dyDescent="0.2"/>
    <row r="2290" ht="14.25" hidden="1" customHeight="1" x14ac:dyDescent="0.2"/>
    <row r="2291" ht="14.25" hidden="1" customHeight="1" x14ac:dyDescent="0.2"/>
    <row r="2292" ht="14.25" hidden="1" customHeight="1" x14ac:dyDescent="0.2"/>
    <row r="2293" ht="14.25" hidden="1" customHeight="1" x14ac:dyDescent="0.2"/>
    <row r="2294" ht="14.25" hidden="1" customHeight="1" x14ac:dyDescent="0.2"/>
    <row r="2295" ht="14.25" hidden="1" customHeight="1" x14ac:dyDescent="0.2"/>
    <row r="2296" ht="14.25" hidden="1" customHeight="1" x14ac:dyDescent="0.2"/>
    <row r="2297" ht="14.25" hidden="1" customHeight="1" x14ac:dyDescent="0.2"/>
    <row r="2298" ht="14.25" hidden="1" customHeight="1" x14ac:dyDescent="0.2"/>
    <row r="2299" ht="14.25" hidden="1" customHeight="1" x14ac:dyDescent="0.2"/>
    <row r="2300" ht="14.25" hidden="1" customHeight="1" x14ac:dyDescent="0.2"/>
    <row r="2301" ht="14.25" hidden="1" customHeight="1" x14ac:dyDescent="0.2"/>
    <row r="2302" ht="14.25" hidden="1" customHeight="1" x14ac:dyDescent="0.2"/>
    <row r="2303" ht="14.25" hidden="1" customHeight="1" x14ac:dyDescent="0.2"/>
    <row r="2304" ht="14.25" hidden="1" customHeight="1" x14ac:dyDescent="0.2"/>
    <row r="2305" ht="14.25" hidden="1" customHeight="1" x14ac:dyDescent="0.2"/>
    <row r="2306" ht="14.25" hidden="1" customHeight="1" x14ac:dyDescent="0.2"/>
    <row r="2307" ht="14.25" hidden="1" customHeight="1" x14ac:dyDescent="0.2"/>
    <row r="2308" ht="14.25" hidden="1" customHeight="1" x14ac:dyDescent="0.2"/>
    <row r="2309" ht="14.25" hidden="1" customHeight="1" x14ac:dyDescent="0.2"/>
    <row r="2310" ht="14.25" hidden="1" customHeight="1" x14ac:dyDescent="0.2"/>
    <row r="2311" ht="14.25" hidden="1" customHeight="1" x14ac:dyDescent="0.2"/>
    <row r="2312" ht="14.25" hidden="1" customHeight="1" x14ac:dyDescent="0.2"/>
    <row r="2313" ht="14.25" hidden="1" customHeight="1" x14ac:dyDescent="0.2"/>
    <row r="2314" ht="14.25" hidden="1" customHeight="1" x14ac:dyDescent="0.2"/>
    <row r="2315" ht="14.25" hidden="1" customHeight="1" x14ac:dyDescent="0.2"/>
    <row r="2316" ht="14.25" hidden="1" customHeight="1" x14ac:dyDescent="0.2"/>
    <row r="2317" ht="14.25" hidden="1" customHeight="1" x14ac:dyDescent="0.2"/>
    <row r="2318" ht="14.25" hidden="1" customHeight="1" x14ac:dyDescent="0.2"/>
    <row r="2319" ht="14.25" hidden="1" customHeight="1" x14ac:dyDescent="0.2"/>
    <row r="2320" ht="14.25" hidden="1" customHeight="1" x14ac:dyDescent="0.2"/>
    <row r="2321" ht="14.25" hidden="1" customHeight="1" x14ac:dyDescent="0.2"/>
    <row r="2322" ht="14.25" hidden="1" customHeight="1" x14ac:dyDescent="0.2"/>
    <row r="2323" ht="14.25" hidden="1" customHeight="1" x14ac:dyDescent="0.2"/>
    <row r="2324" ht="14.25" hidden="1" customHeight="1" x14ac:dyDescent="0.2"/>
    <row r="2325" ht="14.25" hidden="1" customHeight="1" x14ac:dyDescent="0.2"/>
    <row r="2326" ht="14.25" hidden="1" customHeight="1" x14ac:dyDescent="0.2"/>
    <row r="2327" ht="14.25" hidden="1" customHeight="1" x14ac:dyDescent="0.2"/>
    <row r="2328" ht="14.25" hidden="1" customHeight="1" x14ac:dyDescent="0.2"/>
    <row r="2329" ht="14.25" hidden="1" customHeight="1" x14ac:dyDescent="0.2"/>
    <row r="2330" ht="14.25" hidden="1" customHeight="1" x14ac:dyDescent="0.2"/>
    <row r="2331" ht="14.25" hidden="1" customHeight="1" x14ac:dyDescent="0.2"/>
    <row r="2332" ht="14.25" hidden="1" customHeight="1" x14ac:dyDescent="0.2"/>
    <row r="2333" ht="14.25" hidden="1" customHeight="1" x14ac:dyDescent="0.2"/>
    <row r="2334" ht="14.25" hidden="1" customHeight="1" x14ac:dyDescent="0.2"/>
    <row r="2335" ht="14.25" hidden="1" customHeight="1" x14ac:dyDescent="0.2"/>
    <row r="2336" ht="14.25" hidden="1" customHeight="1" x14ac:dyDescent="0.2"/>
    <row r="2337" ht="14.25" hidden="1" customHeight="1" x14ac:dyDescent="0.2"/>
    <row r="2338" ht="14.25" hidden="1" customHeight="1" x14ac:dyDescent="0.2"/>
    <row r="2339" ht="14.25" hidden="1" customHeight="1" x14ac:dyDescent="0.2"/>
    <row r="2340" ht="14.25" hidden="1" customHeight="1" x14ac:dyDescent="0.2"/>
    <row r="2341" ht="14.25" hidden="1" customHeight="1" x14ac:dyDescent="0.2"/>
    <row r="2342" ht="14.25" hidden="1" customHeight="1" x14ac:dyDescent="0.2"/>
    <row r="2343" ht="14.25" hidden="1" customHeight="1" x14ac:dyDescent="0.2"/>
    <row r="2344" ht="14.25" hidden="1" customHeight="1" x14ac:dyDescent="0.2"/>
    <row r="2345" ht="14.25" hidden="1" customHeight="1" x14ac:dyDescent="0.2"/>
    <row r="2346" ht="14.25" hidden="1" customHeight="1" x14ac:dyDescent="0.2"/>
    <row r="2347" ht="14.25" hidden="1" customHeight="1" x14ac:dyDescent="0.2"/>
    <row r="2348" ht="14.25" hidden="1" customHeight="1" x14ac:dyDescent="0.2"/>
    <row r="2349" ht="14.25" hidden="1" customHeight="1" x14ac:dyDescent="0.2"/>
    <row r="2350" ht="14.25" hidden="1" customHeight="1" x14ac:dyDescent="0.2"/>
    <row r="2351" ht="14.25" hidden="1" customHeight="1" x14ac:dyDescent="0.2"/>
    <row r="2352" ht="14.25" hidden="1" customHeight="1" x14ac:dyDescent="0.2"/>
    <row r="2353" ht="14.25" hidden="1" customHeight="1" x14ac:dyDescent="0.2"/>
    <row r="2354" ht="14.25" hidden="1" customHeight="1" x14ac:dyDescent="0.2"/>
    <row r="2355" ht="14.25" hidden="1" customHeight="1" x14ac:dyDescent="0.2"/>
    <row r="2356" ht="14.25" hidden="1" customHeight="1" x14ac:dyDescent="0.2"/>
    <row r="2357" ht="14.25" hidden="1" customHeight="1" x14ac:dyDescent="0.2"/>
    <row r="2358" ht="14.25" hidden="1" customHeight="1" x14ac:dyDescent="0.2"/>
    <row r="2359" ht="14.25" hidden="1" customHeight="1" x14ac:dyDescent="0.2"/>
    <row r="2360" ht="14.25" hidden="1" customHeight="1" x14ac:dyDescent="0.2"/>
    <row r="2361" ht="14.25" hidden="1" customHeight="1" x14ac:dyDescent="0.2"/>
    <row r="2362" ht="14.25" hidden="1" customHeight="1" x14ac:dyDescent="0.2"/>
    <row r="2363" ht="14.25" hidden="1" customHeight="1" x14ac:dyDescent="0.2"/>
    <row r="2364" ht="14.25" hidden="1" customHeight="1" x14ac:dyDescent="0.2"/>
    <row r="2365" ht="14.25" hidden="1" customHeight="1" x14ac:dyDescent="0.2"/>
    <row r="2366" ht="14.25" hidden="1" customHeight="1" x14ac:dyDescent="0.2"/>
    <row r="2367" ht="14.25" hidden="1" customHeight="1" x14ac:dyDescent="0.2"/>
    <row r="2368" ht="14.25" hidden="1" customHeight="1" x14ac:dyDescent="0.2"/>
    <row r="2369" ht="14.25" hidden="1" customHeight="1" x14ac:dyDescent="0.2"/>
    <row r="2370" ht="14.25" hidden="1" customHeight="1" x14ac:dyDescent="0.2"/>
    <row r="2371" ht="14.25" hidden="1" customHeight="1" x14ac:dyDescent="0.2"/>
    <row r="2372" ht="14.25" hidden="1" customHeight="1" x14ac:dyDescent="0.2"/>
    <row r="2373" ht="14.25" hidden="1" customHeight="1" x14ac:dyDescent="0.2"/>
    <row r="2374" ht="14.25" hidden="1" customHeight="1" x14ac:dyDescent="0.2"/>
    <row r="2375" ht="14.25" hidden="1" customHeight="1" x14ac:dyDescent="0.2"/>
    <row r="2376" ht="14.25" hidden="1" customHeight="1" x14ac:dyDescent="0.2"/>
    <row r="2377" ht="14.25" hidden="1" customHeight="1" x14ac:dyDescent="0.2"/>
    <row r="2378" ht="14.25" hidden="1" customHeight="1" x14ac:dyDescent="0.2"/>
    <row r="2379" ht="14.25" hidden="1" customHeight="1" x14ac:dyDescent="0.2"/>
    <row r="2380" ht="14.25" hidden="1" customHeight="1" x14ac:dyDescent="0.2"/>
    <row r="2381" ht="14.25" hidden="1" customHeight="1" x14ac:dyDescent="0.2"/>
    <row r="2382" ht="14.25" hidden="1" customHeight="1" x14ac:dyDescent="0.2"/>
    <row r="2383" ht="14.25" hidden="1" customHeight="1" x14ac:dyDescent="0.2"/>
    <row r="2384" ht="14.25" hidden="1" customHeight="1" x14ac:dyDescent="0.2"/>
    <row r="2385" ht="14.25" hidden="1" customHeight="1" x14ac:dyDescent="0.2"/>
    <row r="2386" ht="14.25" hidden="1" customHeight="1" x14ac:dyDescent="0.2"/>
    <row r="2387" ht="14.25" hidden="1" customHeight="1" x14ac:dyDescent="0.2"/>
    <row r="2388" ht="14.25" hidden="1" customHeight="1" x14ac:dyDescent="0.2"/>
    <row r="2389" ht="14.25" hidden="1" customHeight="1" x14ac:dyDescent="0.2"/>
    <row r="2390" ht="14.25" hidden="1" customHeight="1" x14ac:dyDescent="0.2"/>
    <row r="2391" ht="14.25" hidden="1" customHeight="1" x14ac:dyDescent="0.2"/>
    <row r="2392" ht="14.25" hidden="1" customHeight="1" x14ac:dyDescent="0.2"/>
    <row r="2393" ht="14.25" hidden="1" customHeight="1" x14ac:dyDescent="0.2"/>
    <row r="2394" ht="14.25" hidden="1" customHeight="1" x14ac:dyDescent="0.2"/>
    <row r="2395" ht="14.25" hidden="1" customHeight="1" x14ac:dyDescent="0.2"/>
    <row r="2396" ht="14.25" hidden="1" customHeight="1" x14ac:dyDescent="0.2"/>
    <row r="2397" ht="14.25" hidden="1" customHeight="1" x14ac:dyDescent="0.2"/>
    <row r="2398" ht="14.25" hidden="1" customHeight="1" x14ac:dyDescent="0.2"/>
    <row r="2399" ht="14.25" hidden="1" customHeight="1" x14ac:dyDescent="0.2"/>
    <row r="2400" ht="14.25" hidden="1" customHeight="1" x14ac:dyDescent="0.2"/>
    <row r="2401" ht="14.25" hidden="1" customHeight="1" x14ac:dyDescent="0.2"/>
    <row r="2402" ht="14.25" hidden="1" customHeight="1" x14ac:dyDescent="0.2"/>
    <row r="2403" ht="14.25" hidden="1" customHeight="1" x14ac:dyDescent="0.2"/>
    <row r="2404" ht="14.25" hidden="1" customHeight="1" x14ac:dyDescent="0.2"/>
    <row r="2405" ht="14.25" hidden="1" customHeight="1" x14ac:dyDescent="0.2"/>
    <row r="2406" ht="14.25" hidden="1" customHeight="1" x14ac:dyDescent="0.2"/>
    <row r="2407" ht="14.25" hidden="1" customHeight="1" x14ac:dyDescent="0.2"/>
    <row r="2408" ht="14.25" hidden="1" customHeight="1" x14ac:dyDescent="0.2"/>
    <row r="2409" ht="14.25" hidden="1" customHeight="1" x14ac:dyDescent="0.2"/>
    <row r="2410" ht="14.25" hidden="1" customHeight="1" x14ac:dyDescent="0.2"/>
    <row r="2411" ht="14.25" hidden="1" customHeight="1" x14ac:dyDescent="0.2"/>
    <row r="2412" ht="14.25" hidden="1" customHeight="1" x14ac:dyDescent="0.2"/>
    <row r="2413" ht="14.25" hidden="1" customHeight="1" x14ac:dyDescent="0.2"/>
    <row r="2414" ht="14.25" hidden="1" customHeight="1" x14ac:dyDescent="0.2"/>
    <row r="2415" ht="14.25" hidden="1" customHeight="1" x14ac:dyDescent="0.2"/>
    <row r="2416" ht="14.25" hidden="1" customHeight="1" x14ac:dyDescent="0.2"/>
    <row r="2417" ht="14.25" hidden="1" customHeight="1" x14ac:dyDescent="0.2"/>
    <row r="2418" ht="14.25" hidden="1" customHeight="1" x14ac:dyDescent="0.2"/>
    <row r="2419" ht="14.25" hidden="1" customHeight="1" x14ac:dyDescent="0.2"/>
    <row r="2420" ht="14.25" hidden="1" customHeight="1" x14ac:dyDescent="0.2"/>
    <row r="2421" ht="14.25" hidden="1" customHeight="1" x14ac:dyDescent="0.2"/>
    <row r="2422" ht="14.25" hidden="1" customHeight="1" x14ac:dyDescent="0.2"/>
    <row r="2423" ht="14.25" hidden="1" customHeight="1" x14ac:dyDescent="0.2"/>
    <row r="2424" ht="14.25" hidden="1" customHeight="1" x14ac:dyDescent="0.2"/>
    <row r="2425" ht="14.25" hidden="1" customHeight="1" x14ac:dyDescent="0.2"/>
    <row r="2426" ht="14.25" hidden="1" customHeight="1" x14ac:dyDescent="0.2"/>
    <row r="2427" ht="14.25" hidden="1" customHeight="1" x14ac:dyDescent="0.2"/>
    <row r="2428" ht="14.25" hidden="1" customHeight="1" x14ac:dyDescent="0.2"/>
    <row r="2429" ht="14.25" hidden="1" customHeight="1" x14ac:dyDescent="0.2"/>
    <row r="2430" ht="14.25" hidden="1" customHeight="1" x14ac:dyDescent="0.2"/>
    <row r="2431" ht="14.25" hidden="1" customHeight="1" x14ac:dyDescent="0.2"/>
    <row r="2432" ht="14.25" hidden="1" customHeight="1" x14ac:dyDescent="0.2"/>
    <row r="2433" ht="14.25" hidden="1" customHeight="1" x14ac:dyDescent="0.2"/>
    <row r="2434" ht="14.25" hidden="1" customHeight="1" x14ac:dyDescent="0.2"/>
    <row r="2435" ht="14.25" hidden="1" customHeight="1" x14ac:dyDescent="0.2"/>
    <row r="2436" ht="14.25" hidden="1" customHeight="1" x14ac:dyDescent="0.2"/>
    <row r="2437" ht="14.25" hidden="1" customHeight="1" x14ac:dyDescent="0.2"/>
    <row r="2438" ht="14.25" hidden="1" customHeight="1" x14ac:dyDescent="0.2"/>
    <row r="2439" ht="14.25" hidden="1" customHeight="1" x14ac:dyDescent="0.2"/>
    <row r="2440" ht="14.25" hidden="1" customHeight="1" x14ac:dyDescent="0.2"/>
    <row r="2441" ht="14.25" hidden="1" customHeight="1" x14ac:dyDescent="0.2"/>
    <row r="2442" ht="14.25" hidden="1" customHeight="1" x14ac:dyDescent="0.2"/>
    <row r="2443" ht="14.25" hidden="1" customHeight="1" x14ac:dyDescent="0.2"/>
    <row r="2444" ht="14.25" hidden="1" customHeight="1" x14ac:dyDescent="0.2"/>
    <row r="2445" ht="14.25" hidden="1" customHeight="1" x14ac:dyDescent="0.2"/>
    <row r="2446" ht="14.25" hidden="1" customHeight="1" x14ac:dyDescent="0.2"/>
    <row r="2447" ht="14.25" hidden="1" customHeight="1" x14ac:dyDescent="0.2"/>
    <row r="2448" ht="14.25" hidden="1" customHeight="1" x14ac:dyDescent="0.2"/>
    <row r="2449" ht="14.25" hidden="1" customHeight="1" x14ac:dyDescent="0.2"/>
    <row r="2450" ht="14.25" hidden="1" customHeight="1" x14ac:dyDescent="0.2"/>
    <row r="2451" ht="14.25" hidden="1" customHeight="1" x14ac:dyDescent="0.2"/>
    <row r="2452" ht="14.25" hidden="1" customHeight="1" x14ac:dyDescent="0.2"/>
    <row r="2453" ht="14.25" hidden="1" customHeight="1" x14ac:dyDescent="0.2"/>
    <row r="2454" ht="14.25" hidden="1" customHeight="1" x14ac:dyDescent="0.2"/>
    <row r="2455" ht="14.25" hidden="1" customHeight="1" x14ac:dyDescent="0.2"/>
    <row r="2456" ht="14.25" hidden="1" customHeight="1" x14ac:dyDescent="0.2"/>
    <row r="2457" ht="14.25" hidden="1" customHeight="1" x14ac:dyDescent="0.2"/>
    <row r="2458" ht="14.25" hidden="1" customHeight="1" x14ac:dyDescent="0.2"/>
    <row r="2459" ht="14.25" hidden="1" customHeight="1" x14ac:dyDescent="0.2"/>
    <row r="2460" ht="14.25" hidden="1" customHeight="1" x14ac:dyDescent="0.2"/>
    <row r="2461" ht="14.25" hidden="1" customHeight="1" x14ac:dyDescent="0.2"/>
    <row r="2462" ht="14.25" hidden="1" customHeight="1" x14ac:dyDescent="0.2"/>
    <row r="2463" ht="14.25" hidden="1" customHeight="1" x14ac:dyDescent="0.2"/>
    <row r="2464" ht="14.25" hidden="1" customHeight="1" x14ac:dyDescent="0.2"/>
    <row r="2465" ht="14.25" hidden="1" customHeight="1" x14ac:dyDescent="0.2"/>
    <row r="2466" ht="14.25" hidden="1" customHeight="1" x14ac:dyDescent="0.2"/>
    <row r="2467" ht="14.25" hidden="1" customHeight="1" x14ac:dyDescent="0.2"/>
    <row r="2468" ht="14.25" hidden="1" customHeight="1" x14ac:dyDescent="0.2"/>
    <row r="2469" ht="14.25" hidden="1" customHeight="1" x14ac:dyDescent="0.2"/>
    <row r="2470" ht="14.25" hidden="1" customHeight="1" x14ac:dyDescent="0.2"/>
    <row r="2471" ht="14.25" hidden="1" customHeight="1" x14ac:dyDescent="0.2"/>
    <row r="2472" ht="14.25" hidden="1" customHeight="1" x14ac:dyDescent="0.2"/>
    <row r="2473" ht="14.25" hidden="1" customHeight="1" x14ac:dyDescent="0.2"/>
    <row r="2474" ht="14.25" hidden="1" customHeight="1" x14ac:dyDescent="0.2"/>
    <row r="2475" ht="14.25" hidden="1" customHeight="1" x14ac:dyDescent="0.2"/>
    <row r="2476" ht="14.25" hidden="1" customHeight="1" x14ac:dyDescent="0.2"/>
    <row r="2477" ht="14.25" hidden="1" customHeight="1" x14ac:dyDescent="0.2"/>
    <row r="2478" ht="14.25" hidden="1" customHeight="1" x14ac:dyDescent="0.2"/>
    <row r="2479" ht="14.25" hidden="1" customHeight="1" x14ac:dyDescent="0.2"/>
    <row r="2480" ht="14.25" hidden="1" customHeight="1" x14ac:dyDescent="0.2"/>
    <row r="2481" ht="14.25" hidden="1" customHeight="1" x14ac:dyDescent="0.2"/>
    <row r="2482" ht="14.25" hidden="1" customHeight="1" x14ac:dyDescent="0.2"/>
    <row r="2483" ht="14.25" hidden="1" customHeight="1" x14ac:dyDescent="0.2"/>
    <row r="2484" ht="14.25" hidden="1" customHeight="1" x14ac:dyDescent="0.2"/>
    <row r="2485" ht="14.25" hidden="1" customHeight="1" x14ac:dyDescent="0.2"/>
    <row r="2486" ht="14.25" hidden="1" customHeight="1" x14ac:dyDescent="0.2"/>
    <row r="2487" ht="14.25" hidden="1" customHeight="1" x14ac:dyDescent="0.2"/>
    <row r="2488" ht="14.25" hidden="1" customHeight="1" x14ac:dyDescent="0.2"/>
    <row r="2489" ht="14.25" hidden="1" customHeight="1" x14ac:dyDescent="0.2"/>
    <row r="2490" ht="14.25" hidden="1" customHeight="1" x14ac:dyDescent="0.2"/>
    <row r="2491" ht="14.25" hidden="1" customHeight="1" x14ac:dyDescent="0.2"/>
    <row r="2492" ht="14.25" hidden="1" customHeight="1" x14ac:dyDescent="0.2"/>
    <row r="2493" ht="14.25" hidden="1" customHeight="1" x14ac:dyDescent="0.2"/>
    <row r="2494" ht="14.25" hidden="1" customHeight="1" x14ac:dyDescent="0.2"/>
    <row r="2495" ht="14.25" hidden="1" customHeight="1" x14ac:dyDescent="0.2"/>
    <row r="2496" ht="14.25" hidden="1" customHeight="1" x14ac:dyDescent="0.2"/>
    <row r="2497" ht="14.25" hidden="1" customHeight="1" x14ac:dyDescent="0.2"/>
    <row r="2498" ht="14.25" hidden="1" customHeight="1" x14ac:dyDescent="0.2"/>
    <row r="2499" ht="14.25" hidden="1" customHeight="1" x14ac:dyDescent="0.2"/>
    <row r="2500" ht="14.25" hidden="1" customHeight="1" x14ac:dyDescent="0.2"/>
    <row r="2501" ht="14.25" hidden="1" customHeight="1" x14ac:dyDescent="0.2"/>
    <row r="2502" ht="14.25" hidden="1" customHeight="1" x14ac:dyDescent="0.2"/>
    <row r="2503" ht="14.25" hidden="1" customHeight="1" x14ac:dyDescent="0.2"/>
    <row r="2504" ht="14.25" hidden="1" customHeight="1" x14ac:dyDescent="0.2"/>
    <row r="2505" ht="14.25" hidden="1" customHeight="1" x14ac:dyDescent="0.2"/>
    <row r="2506" ht="14.25" hidden="1" customHeight="1" x14ac:dyDescent="0.2"/>
    <row r="2507" ht="14.25" hidden="1" customHeight="1" x14ac:dyDescent="0.2"/>
    <row r="2508" ht="14.25" hidden="1" customHeight="1" x14ac:dyDescent="0.2"/>
    <row r="2509" ht="14.25" hidden="1" customHeight="1" x14ac:dyDescent="0.2"/>
    <row r="2510" ht="14.25" hidden="1" customHeight="1" x14ac:dyDescent="0.2"/>
    <row r="2511" ht="14.25" hidden="1" customHeight="1" x14ac:dyDescent="0.2"/>
    <row r="2512" ht="14.25" hidden="1" customHeight="1" x14ac:dyDescent="0.2"/>
    <row r="2513" ht="14.25" hidden="1" customHeight="1" x14ac:dyDescent="0.2"/>
    <row r="2514" ht="14.25" hidden="1" customHeight="1" x14ac:dyDescent="0.2"/>
    <row r="2515" ht="14.25" hidden="1" customHeight="1" x14ac:dyDescent="0.2"/>
    <row r="2516" ht="14.25" hidden="1" customHeight="1" x14ac:dyDescent="0.2"/>
    <row r="2517" ht="14.25" hidden="1" customHeight="1" x14ac:dyDescent="0.2"/>
    <row r="2518" ht="14.25" hidden="1" customHeight="1" x14ac:dyDescent="0.2"/>
    <row r="2519" ht="14.25" hidden="1" customHeight="1" x14ac:dyDescent="0.2"/>
    <row r="2520" ht="14.25" hidden="1" customHeight="1" x14ac:dyDescent="0.2"/>
    <row r="2521" ht="14.25" hidden="1" customHeight="1" x14ac:dyDescent="0.2"/>
    <row r="2522" ht="14.25" hidden="1" customHeight="1" x14ac:dyDescent="0.2"/>
    <row r="2523" ht="14.25" hidden="1" customHeight="1" x14ac:dyDescent="0.2"/>
    <row r="2524" ht="14.25" hidden="1" customHeight="1" x14ac:dyDescent="0.2"/>
    <row r="2525" ht="14.25" hidden="1" customHeight="1" x14ac:dyDescent="0.2"/>
    <row r="2526" ht="14.25" hidden="1" customHeight="1" x14ac:dyDescent="0.2"/>
    <row r="2527" ht="14.25" hidden="1" customHeight="1" x14ac:dyDescent="0.2"/>
    <row r="2528" ht="14.25" hidden="1" customHeight="1" x14ac:dyDescent="0.2"/>
    <row r="2529" ht="14.25" hidden="1" customHeight="1" x14ac:dyDescent="0.2"/>
    <row r="2530" ht="14.25" hidden="1" customHeight="1" x14ac:dyDescent="0.2"/>
    <row r="2531" ht="14.25" hidden="1" customHeight="1" x14ac:dyDescent="0.2"/>
    <row r="2532" ht="14.25" hidden="1" customHeight="1" x14ac:dyDescent="0.2"/>
    <row r="2533" ht="14.25" hidden="1" customHeight="1" x14ac:dyDescent="0.2"/>
    <row r="2534" ht="14.25" hidden="1" customHeight="1" x14ac:dyDescent="0.2"/>
    <row r="2535" ht="14.25" hidden="1" customHeight="1" x14ac:dyDescent="0.2"/>
    <row r="2536" ht="14.25" hidden="1" customHeight="1" x14ac:dyDescent="0.2"/>
    <row r="2537" ht="14.25" hidden="1" customHeight="1" x14ac:dyDescent="0.2"/>
    <row r="2538" ht="14.25" hidden="1" customHeight="1" x14ac:dyDescent="0.2"/>
    <row r="2539" ht="14.25" hidden="1" customHeight="1" x14ac:dyDescent="0.2"/>
    <row r="2540" ht="14.25" hidden="1" customHeight="1" x14ac:dyDescent="0.2"/>
    <row r="2541" ht="14.25" hidden="1" customHeight="1" x14ac:dyDescent="0.2"/>
    <row r="2542" ht="14.25" hidden="1" customHeight="1" x14ac:dyDescent="0.2"/>
    <row r="2543" ht="14.25" hidden="1" customHeight="1" x14ac:dyDescent="0.2"/>
    <row r="2544" ht="14.25" hidden="1" customHeight="1" x14ac:dyDescent="0.2"/>
    <row r="2545" ht="14.25" hidden="1" customHeight="1" x14ac:dyDescent="0.2"/>
    <row r="2546" ht="14.25" hidden="1" customHeight="1" x14ac:dyDescent="0.2"/>
    <row r="2547" ht="14.25" hidden="1" customHeight="1" x14ac:dyDescent="0.2"/>
    <row r="2548" ht="14.25" hidden="1" customHeight="1" x14ac:dyDescent="0.2"/>
    <row r="2549" ht="14.25" hidden="1" customHeight="1" x14ac:dyDescent="0.2"/>
    <row r="2550" ht="14.25" hidden="1" customHeight="1" x14ac:dyDescent="0.2"/>
    <row r="2551" ht="14.25" hidden="1" customHeight="1" x14ac:dyDescent="0.2"/>
    <row r="2552" ht="14.25" hidden="1" customHeight="1" x14ac:dyDescent="0.2"/>
    <row r="2553" ht="14.25" hidden="1" customHeight="1" x14ac:dyDescent="0.2"/>
    <row r="2554" ht="14.25" hidden="1" customHeight="1" x14ac:dyDescent="0.2"/>
    <row r="2555" ht="14.25" hidden="1" customHeight="1" x14ac:dyDescent="0.2"/>
    <row r="2556" ht="14.25" hidden="1" customHeight="1" x14ac:dyDescent="0.2"/>
    <row r="2557" ht="14.25" hidden="1" customHeight="1" x14ac:dyDescent="0.2"/>
    <row r="2558" ht="14.25" hidden="1" customHeight="1" x14ac:dyDescent="0.2"/>
    <row r="2559" ht="14.25" hidden="1" customHeight="1" x14ac:dyDescent="0.2"/>
    <row r="2560" ht="14.25" hidden="1" customHeight="1" x14ac:dyDescent="0.2"/>
    <row r="2561" ht="14.25" hidden="1" customHeight="1" x14ac:dyDescent="0.2"/>
    <row r="2562" ht="14.25" hidden="1" customHeight="1" x14ac:dyDescent="0.2"/>
    <row r="2563" ht="14.25" hidden="1" customHeight="1" x14ac:dyDescent="0.2"/>
    <row r="2564" ht="14.25" hidden="1" customHeight="1" x14ac:dyDescent="0.2"/>
    <row r="2565" ht="14.25" hidden="1" customHeight="1" x14ac:dyDescent="0.2"/>
    <row r="2566" ht="14.25" hidden="1" customHeight="1" x14ac:dyDescent="0.2"/>
    <row r="2567" ht="14.25" hidden="1" customHeight="1" x14ac:dyDescent="0.2"/>
    <row r="2568" ht="14.25" hidden="1" customHeight="1" x14ac:dyDescent="0.2"/>
    <row r="2569" ht="14.25" hidden="1" customHeight="1" x14ac:dyDescent="0.2"/>
    <row r="2570" ht="14.25" hidden="1" customHeight="1" x14ac:dyDescent="0.2"/>
    <row r="2571" ht="14.25" hidden="1" customHeight="1" x14ac:dyDescent="0.2"/>
    <row r="2572" ht="14.25" hidden="1" customHeight="1" x14ac:dyDescent="0.2"/>
    <row r="2573" ht="14.25" hidden="1" customHeight="1" x14ac:dyDescent="0.2"/>
    <row r="2574" ht="14.25" hidden="1" customHeight="1" x14ac:dyDescent="0.2"/>
    <row r="2575" ht="14.25" hidden="1" customHeight="1" x14ac:dyDescent="0.2"/>
    <row r="2576" ht="14.25" hidden="1" customHeight="1" x14ac:dyDescent="0.2"/>
    <row r="2577" ht="14.25" hidden="1" customHeight="1" x14ac:dyDescent="0.2"/>
    <row r="2578" ht="14.25" hidden="1" customHeight="1" x14ac:dyDescent="0.2"/>
    <row r="2579" ht="14.25" hidden="1" customHeight="1" x14ac:dyDescent="0.2"/>
    <row r="2580" ht="14.25" hidden="1" customHeight="1" x14ac:dyDescent="0.2"/>
    <row r="2581" ht="14.25" hidden="1" customHeight="1" x14ac:dyDescent="0.2"/>
    <row r="2582" ht="14.25" hidden="1" customHeight="1" x14ac:dyDescent="0.2"/>
    <row r="2583" ht="14.25" hidden="1" customHeight="1" x14ac:dyDescent="0.2"/>
    <row r="2584" ht="14.25" hidden="1" customHeight="1" x14ac:dyDescent="0.2"/>
    <row r="2585" ht="14.25" hidden="1" customHeight="1" x14ac:dyDescent="0.2"/>
    <row r="2586" ht="14.25" hidden="1" customHeight="1" x14ac:dyDescent="0.2"/>
    <row r="2587" ht="14.25" hidden="1" customHeight="1" x14ac:dyDescent="0.2"/>
    <row r="2588" ht="14.25" hidden="1" customHeight="1" x14ac:dyDescent="0.2"/>
    <row r="2589" ht="14.25" hidden="1" customHeight="1" x14ac:dyDescent="0.2"/>
    <row r="2590" ht="14.25" hidden="1" customHeight="1" x14ac:dyDescent="0.2"/>
    <row r="2591" ht="14.25" hidden="1" customHeight="1" x14ac:dyDescent="0.2"/>
    <row r="2592" ht="14.25" hidden="1" customHeight="1" x14ac:dyDescent="0.2"/>
    <row r="2593" ht="14.25" hidden="1" customHeight="1" x14ac:dyDescent="0.2"/>
    <row r="2594" ht="14.25" hidden="1" customHeight="1" x14ac:dyDescent="0.2"/>
    <row r="2595" ht="14.25" hidden="1" customHeight="1" x14ac:dyDescent="0.2"/>
    <row r="2596" ht="14.25" hidden="1" customHeight="1" x14ac:dyDescent="0.2"/>
    <row r="2597" ht="14.25" hidden="1" customHeight="1" x14ac:dyDescent="0.2"/>
    <row r="2598" ht="14.25" hidden="1" customHeight="1" x14ac:dyDescent="0.2"/>
    <row r="2599" ht="14.25" hidden="1" customHeight="1" x14ac:dyDescent="0.2"/>
    <row r="2600" ht="14.25" hidden="1" customHeight="1" x14ac:dyDescent="0.2"/>
    <row r="2601" ht="14.25" hidden="1" customHeight="1" x14ac:dyDescent="0.2"/>
    <row r="2602" ht="14.25" hidden="1" customHeight="1" x14ac:dyDescent="0.2"/>
    <row r="2603" ht="14.25" hidden="1" customHeight="1" x14ac:dyDescent="0.2"/>
    <row r="2604" ht="14.25" hidden="1" customHeight="1" x14ac:dyDescent="0.2"/>
    <row r="2605" ht="14.25" hidden="1" customHeight="1" x14ac:dyDescent="0.2"/>
    <row r="2606" ht="14.25" hidden="1" customHeight="1" x14ac:dyDescent="0.2"/>
    <row r="2607" ht="14.25" hidden="1" customHeight="1" x14ac:dyDescent="0.2"/>
    <row r="2608" ht="14.25" hidden="1" customHeight="1" x14ac:dyDescent="0.2"/>
    <row r="2609" ht="14.25" hidden="1" customHeight="1" x14ac:dyDescent="0.2"/>
    <row r="2610" ht="14.25" hidden="1" customHeight="1" x14ac:dyDescent="0.2"/>
    <row r="2611" ht="14.25" hidden="1" customHeight="1" x14ac:dyDescent="0.2"/>
    <row r="2612" ht="14.25" hidden="1" customHeight="1" x14ac:dyDescent="0.2"/>
    <row r="2613" ht="14.25" hidden="1" customHeight="1" x14ac:dyDescent="0.2"/>
    <row r="2614" ht="14.25" hidden="1" customHeight="1" x14ac:dyDescent="0.2"/>
    <row r="2615" ht="14.25" hidden="1" customHeight="1" x14ac:dyDescent="0.2"/>
    <row r="2616" ht="14.25" hidden="1" customHeight="1" x14ac:dyDescent="0.2"/>
    <row r="2617" ht="14.25" hidden="1" customHeight="1" x14ac:dyDescent="0.2"/>
    <row r="2618" ht="14.25" hidden="1" customHeight="1" x14ac:dyDescent="0.2"/>
    <row r="2619" ht="14.25" hidden="1" customHeight="1" x14ac:dyDescent="0.2"/>
    <row r="2620" ht="14.25" hidden="1" customHeight="1" x14ac:dyDescent="0.2"/>
    <row r="2621" ht="14.25" hidden="1" customHeight="1" x14ac:dyDescent="0.2"/>
    <row r="2622" ht="14.25" hidden="1" customHeight="1" x14ac:dyDescent="0.2"/>
    <row r="2623" ht="14.25" hidden="1" customHeight="1" x14ac:dyDescent="0.2"/>
    <row r="2624" ht="14.25" hidden="1" customHeight="1" x14ac:dyDescent="0.2"/>
    <row r="2625" ht="14.25" hidden="1" customHeight="1" x14ac:dyDescent="0.2"/>
    <row r="2626" ht="14.25" hidden="1" customHeight="1" x14ac:dyDescent="0.2"/>
    <row r="2627" ht="14.25" hidden="1" customHeight="1" x14ac:dyDescent="0.2"/>
    <row r="2628" ht="14.25" hidden="1" customHeight="1" x14ac:dyDescent="0.2"/>
    <row r="2629" ht="14.25" hidden="1" customHeight="1" x14ac:dyDescent="0.2"/>
    <row r="2630" ht="14.25" hidden="1" customHeight="1" x14ac:dyDescent="0.2"/>
    <row r="2631" ht="14.25" hidden="1" customHeight="1" x14ac:dyDescent="0.2"/>
    <row r="2632" ht="14.25" hidden="1" customHeight="1" x14ac:dyDescent="0.2"/>
    <row r="2633" ht="14.25" hidden="1" customHeight="1" x14ac:dyDescent="0.2"/>
    <row r="2634" ht="14.25" hidden="1" customHeight="1" x14ac:dyDescent="0.2"/>
    <row r="2635" ht="14.25" hidden="1" customHeight="1" x14ac:dyDescent="0.2"/>
    <row r="2636" ht="14.25" hidden="1" customHeight="1" x14ac:dyDescent="0.2"/>
    <row r="2637" ht="14.25" hidden="1" customHeight="1" x14ac:dyDescent="0.2"/>
    <row r="2638" ht="14.25" hidden="1" customHeight="1" x14ac:dyDescent="0.2"/>
    <row r="2639" ht="14.25" hidden="1" customHeight="1" x14ac:dyDescent="0.2"/>
    <row r="2640" ht="14.25" hidden="1" customHeight="1" x14ac:dyDescent="0.2"/>
    <row r="2641" ht="14.25" hidden="1" customHeight="1" x14ac:dyDescent="0.2"/>
    <row r="2642" ht="14.25" hidden="1" customHeight="1" x14ac:dyDescent="0.2"/>
    <row r="2643" ht="14.25" hidden="1" customHeight="1" x14ac:dyDescent="0.2"/>
    <row r="2644" ht="14.25" hidden="1" customHeight="1" x14ac:dyDescent="0.2"/>
    <row r="2645" ht="14.25" hidden="1" customHeight="1" x14ac:dyDescent="0.2"/>
    <row r="2646" ht="14.25" hidden="1" customHeight="1" x14ac:dyDescent="0.2"/>
    <row r="2647" ht="14.25" hidden="1" customHeight="1" x14ac:dyDescent="0.2"/>
    <row r="2648" ht="14.25" hidden="1" customHeight="1" x14ac:dyDescent="0.2"/>
    <row r="2649" ht="14.25" hidden="1" customHeight="1" x14ac:dyDescent="0.2"/>
    <row r="2650" ht="14.25" hidden="1" customHeight="1" x14ac:dyDescent="0.2"/>
    <row r="2651" ht="14.25" hidden="1" customHeight="1" x14ac:dyDescent="0.2"/>
    <row r="2652" ht="14.25" hidden="1" customHeight="1" x14ac:dyDescent="0.2"/>
    <row r="2653" ht="14.25" hidden="1" customHeight="1" x14ac:dyDescent="0.2"/>
    <row r="2654" ht="14.25" hidden="1" customHeight="1" x14ac:dyDescent="0.2"/>
    <row r="2655" ht="14.25" hidden="1" customHeight="1" x14ac:dyDescent="0.2"/>
    <row r="2656" ht="14.25" hidden="1" customHeight="1" x14ac:dyDescent="0.2"/>
    <row r="2657" ht="14.25" hidden="1" customHeight="1" x14ac:dyDescent="0.2"/>
    <row r="2658" ht="14.25" hidden="1" customHeight="1" x14ac:dyDescent="0.2"/>
    <row r="2659" ht="14.25" hidden="1" customHeight="1" x14ac:dyDescent="0.2"/>
    <row r="2660" ht="14.25" hidden="1" customHeight="1" x14ac:dyDescent="0.2"/>
    <row r="2661" ht="14.25" hidden="1" customHeight="1" x14ac:dyDescent="0.2"/>
    <row r="2662" ht="14.25" hidden="1" customHeight="1" x14ac:dyDescent="0.2"/>
    <row r="2663" ht="14.25" hidden="1" customHeight="1" x14ac:dyDescent="0.2"/>
    <row r="2664" ht="14.25" hidden="1" customHeight="1" x14ac:dyDescent="0.2"/>
    <row r="2665" ht="14.25" hidden="1" customHeight="1" x14ac:dyDescent="0.2"/>
    <row r="2666" ht="14.25" hidden="1" customHeight="1" x14ac:dyDescent="0.2"/>
    <row r="2667" ht="14.25" hidden="1" customHeight="1" x14ac:dyDescent="0.2"/>
    <row r="2668" ht="14.25" hidden="1" customHeight="1" x14ac:dyDescent="0.2"/>
    <row r="2669" ht="14.25" hidden="1" customHeight="1" x14ac:dyDescent="0.2"/>
    <row r="2670" ht="14.25" hidden="1" customHeight="1" x14ac:dyDescent="0.2"/>
    <row r="2671" ht="14.25" hidden="1" customHeight="1" x14ac:dyDescent="0.2"/>
    <row r="2672" ht="14.25" hidden="1" customHeight="1" x14ac:dyDescent="0.2"/>
    <row r="2673" ht="14.25" hidden="1" customHeight="1" x14ac:dyDescent="0.2"/>
    <row r="2674" ht="14.25" hidden="1" customHeight="1" x14ac:dyDescent="0.2"/>
    <row r="2675" ht="14.25" hidden="1" customHeight="1" x14ac:dyDescent="0.2"/>
    <row r="2676" ht="14.25" hidden="1" customHeight="1" x14ac:dyDescent="0.2"/>
    <row r="2677" ht="14.25" hidden="1" customHeight="1" x14ac:dyDescent="0.2"/>
    <row r="2678" ht="14.25" hidden="1" customHeight="1" x14ac:dyDescent="0.2"/>
    <row r="2679" ht="14.25" hidden="1" customHeight="1" x14ac:dyDescent="0.2"/>
    <row r="2680" ht="14.25" hidden="1" customHeight="1" x14ac:dyDescent="0.2"/>
    <row r="2681" ht="14.25" hidden="1" customHeight="1" x14ac:dyDescent="0.2"/>
    <row r="2682" ht="14.25" hidden="1" customHeight="1" x14ac:dyDescent="0.2"/>
    <row r="2683" ht="14.25" hidden="1" customHeight="1" x14ac:dyDescent="0.2"/>
    <row r="2684" ht="14.25" hidden="1" customHeight="1" x14ac:dyDescent="0.2"/>
    <row r="2685" ht="14.25" hidden="1" customHeight="1" x14ac:dyDescent="0.2"/>
    <row r="2686" ht="14.25" hidden="1" customHeight="1" x14ac:dyDescent="0.2"/>
    <row r="2687" ht="14.25" hidden="1" customHeight="1" x14ac:dyDescent="0.2"/>
    <row r="2688" ht="14.25" hidden="1" customHeight="1" x14ac:dyDescent="0.2"/>
    <row r="2689" ht="14.25" hidden="1" customHeight="1" x14ac:dyDescent="0.2"/>
    <row r="2690" ht="14.25" hidden="1" customHeight="1" x14ac:dyDescent="0.2"/>
    <row r="2691" ht="14.25" hidden="1" customHeight="1" x14ac:dyDescent="0.2"/>
    <row r="2692" ht="14.25" hidden="1" customHeight="1" x14ac:dyDescent="0.2"/>
    <row r="2693" ht="14.25" hidden="1" customHeight="1" x14ac:dyDescent="0.2"/>
    <row r="2694" ht="14.25" hidden="1" customHeight="1" x14ac:dyDescent="0.2"/>
    <row r="2695" ht="14.25" hidden="1" customHeight="1" x14ac:dyDescent="0.2"/>
    <row r="2696" ht="14.25" hidden="1" customHeight="1" x14ac:dyDescent="0.2"/>
    <row r="2697" ht="14.25" hidden="1" customHeight="1" x14ac:dyDescent="0.2"/>
    <row r="2698" ht="14.25" hidden="1" customHeight="1" x14ac:dyDescent="0.2"/>
    <row r="2699" ht="14.25" hidden="1" customHeight="1" x14ac:dyDescent="0.2"/>
    <row r="2700" ht="14.25" hidden="1" customHeight="1" x14ac:dyDescent="0.2"/>
    <row r="2701" ht="14.25" hidden="1" customHeight="1" x14ac:dyDescent="0.2"/>
    <row r="2702" ht="14.25" hidden="1" customHeight="1" x14ac:dyDescent="0.2"/>
    <row r="2703" ht="14.25" hidden="1" customHeight="1" x14ac:dyDescent="0.2"/>
    <row r="2704" ht="14.25" hidden="1" customHeight="1" x14ac:dyDescent="0.2"/>
    <row r="2705" ht="14.25" hidden="1" customHeight="1" x14ac:dyDescent="0.2"/>
    <row r="2706" ht="14.25" hidden="1" customHeight="1" x14ac:dyDescent="0.2"/>
    <row r="2707" ht="14.25" hidden="1" customHeight="1" x14ac:dyDescent="0.2"/>
    <row r="2708" ht="14.25" hidden="1" customHeight="1" x14ac:dyDescent="0.2"/>
    <row r="2709" ht="14.25" hidden="1" customHeight="1" x14ac:dyDescent="0.2"/>
    <row r="2710" ht="14.25" hidden="1" customHeight="1" x14ac:dyDescent="0.2"/>
    <row r="2711" ht="14.25" hidden="1" customHeight="1" x14ac:dyDescent="0.2"/>
    <row r="2712" ht="14.25" hidden="1" customHeight="1" x14ac:dyDescent="0.2"/>
    <row r="2713" ht="14.25" hidden="1" customHeight="1" x14ac:dyDescent="0.2"/>
    <row r="2714" ht="14.25" hidden="1" customHeight="1" x14ac:dyDescent="0.2"/>
    <row r="2715" ht="14.25" hidden="1" customHeight="1" x14ac:dyDescent="0.2"/>
    <row r="2716" ht="14.25" hidden="1" customHeight="1" x14ac:dyDescent="0.2"/>
    <row r="2717" ht="14.25" hidden="1" customHeight="1" x14ac:dyDescent="0.2"/>
    <row r="2718" ht="14.25" hidden="1" customHeight="1" x14ac:dyDescent="0.2"/>
    <row r="2719" ht="14.25" hidden="1" customHeight="1" x14ac:dyDescent="0.2"/>
    <row r="2720" ht="14.25" hidden="1" customHeight="1" x14ac:dyDescent="0.2"/>
    <row r="2721" ht="14.25" hidden="1" customHeight="1" x14ac:dyDescent="0.2"/>
    <row r="2722" ht="14.25" hidden="1" customHeight="1" x14ac:dyDescent="0.2"/>
    <row r="2723" ht="14.25" hidden="1" customHeight="1" x14ac:dyDescent="0.2"/>
    <row r="2724" ht="14.25" hidden="1" customHeight="1" x14ac:dyDescent="0.2"/>
    <row r="2725" ht="14.25" hidden="1" customHeight="1" x14ac:dyDescent="0.2"/>
    <row r="2726" ht="14.25" hidden="1" customHeight="1" x14ac:dyDescent="0.2"/>
    <row r="2727" ht="14.25" hidden="1" customHeight="1" x14ac:dyDescent="0.2"/>
    <row r="2728" ht="14.25" hidden="1" customHeight="1" x14ac:dyDescent="0.2"/>
    <row r="2729" ht="14.25" hidden="1" customHeight="1" x14ac:dyDescent="0.2"/>
    <row r="2730" ht="14.25" hidden="1" customHeight="1" x14ac:dyDescent="0.2"/>
    <row r="2731" ht="14.25" hidden="1" customHeight="1" x14ac:dyDescent="0.2"/>
    <row r="2732" ht="14.25" hidden="1" customHeight="1" x14ac:dyDescent="0.2"/>
    <row r="2733" ht="14.25" hidden="1" customHeight="1" x14ac:dyDescent="0.2"/>
    <row r="2734" ht="14.25" hidden="1" customHeight="1" x14ac:dyDescent="0.2"/>
    <row r="2735" ht="14.25" hidden="1" customHeight="1" x14ac:dyDescent="0.2"/>
    <row r="2736" ht="14.25" hidden="1" customHeight="1" x14ac:dyDescent="0.2"/>
    <row r="2737" ht="14.25" hidden="1" customHeight="1" x14ac:dyDescent="0.2"/>
    <row r="2738" ht="14.25" hidden="1" customHeight="1" x14ac:dyDescent="0.2"/>
    <row r="2739" ht="14.25" hidden="1" customHeight="1" x14ac:dyDescent="0.2"/>
    <row r="2740" ht="14.25" hidden="1" customHeight="1" x14ac:dyDescent="0.2"/>
    <row r="2741" ht="14.25" hidden="1" customHeight="1" x14ac:dyDescent="0.2"/>
    <row r="2742" ht="14.25" hidden="1" customHeight="1" x14ac:dyDescent="0.2"/>
    <row r="2743" ht="14.25" hidden="1" customHeight="1" x14ac:dyDescent="0.2"/>
    <row r="2744" ht="14.25" hidden="1" customHeight="1" x14ac:dyDescent="0.2"/>
    <row r="2745" ht="14.25" hidden="1" customHeight="1" x14ac:dyDescent="0.2"/>
    <row r="2746" ht="14.25" hidden="1" customHeight="1" x14ac:dyDescent="0.2"/>
    <row r="2747" ht="14.25" hidden="1" customHeight="1" x14ac:dyDescent="0.2"/>
    <row r="2748" ht="14.25" hidden="1" customHeight="1" x14ac:dyDescent="0.2"/>
    <row r="2749" ht="14.25" hidden="1" customHeight="1" x14ac:dyDescent="0.2"/>
    <row r="2750" ht="14.25" hidden="1" customHeight="1" x14ac:dyDescent="0.2"/>
    <row r="2751" ht="14.25" hidden="1" customHeight="1" x14ac:dyDescent="0.2"/>
    <row r="2752" ht="14.25" hidden="1" customHeight="1" x14ac:dyDescent="0.2"/>
    <row r="2753" ht="14.25" hidden="1" customHeight="1" x14ac:dyDescent="0.2"/>
    <row r="2754" ht="14.25" hidden="1" customHeight="1" x14ac:dyDescent="0.2"/>
    <row r="2755" ht="14.25" hidden="1" customHeight="1" x14ac:dyDescent="0.2"/>
    <row r="2756" ht="14.25" hidden="1" customHeight="1" x14ac:dyDescent="0.2"/>
    <row r="2757" ht="14.25" hidden="1" customHeight="1" x14ac:dyDescent="0.2"/>
    <row r="2758" ht="14.25" hidden="1" customHeight="1" x14ac:dyDescent="0.2"/>
    <row r="2759" ht="14.25" hidden="1" customHeight="1" x14ac:dyDescent="0.2"/>
    <row r="2760" ht="14.25" hidden="1" customHeight="1" x14ac:dyDescent="0.2"/>
    <row r="2761" ht="14.25" hidden="1" customHeight="1" x14ac:dyDescent="0.2"/>
    <row r="2762" ht="14.25" hidden="1" customHeight="1" x14ac:dyDescent="0.2"/>
    <row r="2763" ht="14.25" hidden="1" customHeight="1" x14ac:dyDescent="0.2"/>
    <row r="2764" ht="14.25" hidden="1" customHeight="1" x14ac:dyDescent="0.2"/>
    <row r="2765" ht="14.25" hidden="1" customHeight="1" x14ac:dyDescent="0.2"/>
    <row r="2766" ht="14.25" hidden="1" customHeight="1" x14ac:dyDescent="0.2"/>
    <row r="2767" ht="14.25" hidden="1" customHeight="1" x14ac:dyDescent="0.2"/>
    <row r="2768" ht="14.25" hidden="1" customHeight="1" x14ac:dyDescent="0.2"/>
    <row r="2769" ht="14.25" hidden="1" customHeight="1" x14ac:dyDescent="0.2"/>
    <row r="2770" ht="14.25" hidden="1" customHeight="1" x14ac:dyDescent="0.2"/>
    <row r="2771" ht="14.25" hidden="1" customHeight="1" x14ac:dyDescent="0.2"/>
    <row r="2772" ht="14.25" hidden="1" customHeight="1" x14ac:dyDescent="0.2"/>
    <row r="2773" ht="14.25" hidden="1" customHeight="1" x14ac:dyDescent="0.2"/>
    <row r="2774" ht="14.25" hidden="1" customHeight="1" x14ac:dyDescent="0.2"/>
    <row r="2775" ht="14.25" hidden="1" customHeight="1" x14ac:dyDescent="0.2"/>
    <row r="2776" ht="14.25" hidden="1" customHeight="1" x14ac:dyDescent="0.2"/>
    <row r="2777" ht="14.25" hidden="1" customHeight="1" x14ac:dyDescent="0.2"/>
    <row r="2778" ht="14.25" hidden="1" customHeight="1" x14ac:dyDescent="0.2"/>
    <row r="2779" ht="14.25" hidden="1" customHeight="1" x14ac:dyDescent="0.2"/>
    <row r="2780" ht="14.25" hidden="1" customHeight="1" x14ac:dyDescent="0.2"/>
    <row r="2781" ht="14.25" hidden="1" customHeight="1" x14ac:dyDescent="0.2"/>
    <row r="2782" ht="14.25" hidden="1" customHeight="1" x14ac:dyDescent="0.2"/>
    <row r="2783" ht="14.25" hidden="1" customHeight="1" x14ac:dyDescent="0.2"/>
    <row r="2784" ht="14.25" hidden="1" customHeight="1" x14ac:dyDescent="0.2"/>
    <row r="2785" ht="14.25" hidden="1" customHeight="1" x14ac:dyDescent="0.2"/>
    <row r="2786" ht="14.25" hidden="1" customHeight="1" x14ac:dyDescent="0.2"/>
    <row r="2787" ht="14.25" hidden="1" customHeight="1" x14ac:dyDescent="0.2"/>
    <row r="2788" ht="14.25" hidden="1" customHeight="1" x14ac:dyDescent="0.2"/>
    <row r="2789" ht="14.25" hidden="1" customHeight="1" x14ac:dyDescent="0.2"/>
    <row r="2790" ht="14.25" hidden="1" customHeight="1" x14ac:dyDescent="0.2"/>
    <row r="2791" ht="14.25" hidden="1" customHeight="1" x14ac:dyDescent="0.2"/>
    <row r="2792" ht="14.25" hidden="1" customHeight="1" x14ac:dyDescent="0.2"/>
    <row r="2793" ht="14.25" hidden="1" customHeight="1" x14ac:dyDescent="0.2"/>
    <row r="2794" ht="14.25" hidden="1" customHeight="1" x14ac:dyDescent="0.2"/>
    <row r="2795" ht="14.25" hidden="1" customHeight="1" x14ac:dyDescent="0.2"/>
    <row r="2796" ht="14.25" hidden="1" customHeight="1" x14ac:dyDescent="0.2"/>
    <row r="2797" ht="14.25" hidden="1" customHeight="1" x14ac:dyDescent="0.2"/>
    <row r="2798" ht="14.25" hidden="1" customHeight="1" x14ac:dyDescent="0.2"/>
    <row r="2799" ht="14.25" hidden="1" customHeight="1" x14ac:dyDescent="0.2"/>
    <row r="2800" ht="14.25" hidden="1" customHeight="1" x14ac:dyDescent="0.2"/>
    <row r="2801" ht="14.25" hidden="1" customHeight="1" x14ac:dyDescent="0.2"/>
    <row r="2802" ht="14.25" hidden="1" customHeight="1" x14ac:dyDescent="0.2"/>
    <row r="2803" ht="14.25" hidden="1" customHeight="1" x14ac:dyDescent="0.2"/>
    <row r="2804" ht="14.25" hidden="1" customHeight="1" x14ac:dyDescent="0.2"/>
    <row r="2805" ht="14.25" hidden="1" customHeight="1" x14ac:dyDescent="0.2"/>
    <row r="2806" ht="14.25" hidden="1" customHeight="1" x14ac:dyDescent="0.2"/>
    <row r="2807" ht="14.25" hidden="1" customHeight="1" x14ac:dyDescent="0.2"/>
    <row r="2808" ht="14.25" hidden="1" customHeight="1" x14ac:dyDescent="0.2"/>
    <row r="2809" ht="14.25" hidden="1" customHeight="1" x14ac:dyDescent="0.2"/>
    <row r="2810" ht="14.25" hidden="1" customHeight="1" x14ac:dyDescent="0.2"/>
    <row r="2811" ht="14.25" hidden="1" customHeight="1" x14ac:dyDescent="0.2"/>
    <row r="2812" ht="14.25" hidden="1" customHeight="1" x14ac:dyDescent="0.2"/>
    <row r="2813" ht="14.25" hidden="1" customHeight="1" x14ac:dyDescent="0.2"/>
    <row r="2814" ht="14.25" hidden="1" customHeight="1" x14ac:dyDescent="0.2"/>
    <row r="2815" ht="14.25" hidden="1" customHeight="1" x14ac:dyDescent="0.2"/>
    <row r="2816" ht="14.25" hidden="1" customHeight="1" x14ac:dyDescent="0.2"/>
    <row r="2817" ht="14.25" hidden="1" customHeight="1" x14ac:dyDescent="0.2"/>
    <row r="2818" ht="14.25" hidden="1" customHeight="1" x14ac:dyDescent="0.2"/>
    <row r="2819" ht="14.25" hidden="1" customHeight="1" x14ac:dyDescent="0.2"/>
    <row r="2820" ht="14.25" hidden="1" customHeight="1" x14ac:dyDescent="0.2"/>
    <row r="2821" ht="14.25" hidden="1" customHeight="1" x14ac:dyDescent="0.2"/>
    <row r="2822" ht="14.25" hidden="1" customHeight="1" x14ac:dyDescent="0.2"/>
    <row r="2823" ht="14.25" hidden="1" customHeight="1" x14ac:dyDescent="0.2"/>
    <row r="2824" ht="14.25" hidden="1" customHeight="1" x14ac:dyDescent="0.2"/>
    <row r="2825" ht="14.25" hidden="1" customHeight="1" x14ac:dyDescent="0.2"/>
    <row r="2826" ht="14.25" hidden="1" customHeight="1" x14ac:dyDescent="0.2"/>
    <row r="2827" ht="14.25" hidden="1" customHeight="1" x14ac:dyDescent="0.2"/>
    <row r="2828" ht="14.25" hidden="1" customHeight="1" x14ac:dyDescent="0.2"/>
    <row r="2829" ht="14.25" hidden="1" customHeight="1" x14ac:dyDescent="0.2"/>
    <row r="2830" ht="14.25" hidden="1" customHeight="1" x14ac:dyDescent="0.2"/>
    <row r="2831" ht="14.25" hidden="1" customHeight="1" x14ac:dyDescent="0.2"/>
    <row r="2832" ht="14.25" hidden="1" customHeight="1" x14ac:dyDescent="0.2"/>
    <row r="2833" ht="14.25" hidden="1" customHeight="1" x14ac:dyDescent="0.2"/>
    <row r="2834" ht="14.25" hidden="1" customHeight="1" x14ac:dyDescent="0.2"/>
    <row r="2835" ht="14.25" hidden="1" customHeight="1" x14ac:dyDescent="0.2"/>
    <row r="2836" ht="14.25" hidden="1" customHeight="1" x14ac:dyDescent="0.2"/>
    <row r="2837" ht="14.25" hidden="1" customHeight="1" x14ac:dyDescent="0.2"/>
    <row r="2838" ht="14.25" hidden="1" customHeight="1" x14ac:dyDescent="0.2"/>
    <row r="2839" ht="14.25" hidden="1" customHeight="1" x14ac:dyDescent="0.2"/>
    <row r="2840" ht="14.25" hidden="1" customHeight="1" x14ac:dyDescent="0.2"/>
    <row r="2841" ht="14.25" hidden="1" customHeight="1" x14ac:dyDescent="0.2"/>
    <row r="2842" ht="14.25" hidden="1" customHeight="1" x14ac:dyDescent="0.2"/>
    <row r="2843" ht="14.25" hidden="1" customHeight="1" x14ac:dyDescent="0.2"/>
    <row r="2844" ht="14.25" hidden="1" customHeight="1" x14ac:dyDescent="0.2"/>
    <row r="2845" ht="14.25" hidden="1" customHeight="1" x14ac:dyDescent="0.2"/>
    <row r="2846" ht="14.25" hidden="1" customHeight="1" x14ac:dyDescent="0.2"/>
    <row r="2847" ht="14.25" hidden="1" customHeight="1" x14ac:dyDescent="0.2"/>
    <row r="2848" ht="14.25" hidden="1" customHeight="1" x14ac:dyDescent="0.2"/>
    <row r="2849" ht="14.25" hidden="1" customHeight="1" x14ac:dyDescent="0.2"/>
    <row r="2850" ht="14.25" hidden="1" customHeight="1" x14ac:dyDescent="0.2"/>
    <row r="2851" ht="14.25" hidden="1" customHeight="1" x14ac:dyDescent="0.2"/>
    <row r="2852" ht="14.25" hidden="1" customHeight="1" x14ac:dyDescent="0.2"/>
    <row r="2853" ht="14.25" hidden="1" customHeight="1" x14ac:dyDescent="0.2"/>
    <row r="2854" ht="14.25" hidden="1" customHeight="1" x14ac:dyDescent="0.2"/>
    <row r="2855" ht="14.25" hidden="1" customHeight="1" x14ac:dyDescent="0.2"/>
    <row r="2856" ht="14.25" hidden="1" customHeight="1" x14ac:dyDescent="0.2"/>
    <row r="2857" ht="14.25" hidden="1" customHeight="1" x14ac:dyDescent="0.2"/>
    <row r="2858" ht="14.25" hidden="1" customHeight="1" x14ac:dyDescent="0.2"/>
    <row r="2859" ht="14.25" hidden="1" customHeight="1" x14ac:dyDescent="0.2"/>
    <row r="2860" ht="14.25" hidden="1" customHeight="1" x14ac:dyDescent="0.2"/>
    <row r="2861" ht="14.25" hidden="1" customHeight="1" x14ac:dyDescent="0.2"/>
    <row r="2862" ht="14.25" hidden="1" customHeight="1" x14ac:dyDescent="0.2"/>
    <row r="2863" ht="14.25" hidden="1" customHeight="1" x14ac:dyDescent="0.2"/>
    <row r="2864" ht="14.25" hidden="1" customHeight="1" x14ac:dyDescent="0.2"/>
    <row r="2865" ht="14.25" hidden="1" customHeight="1" x14ac:dyDescent="0.2"/>
    <row r="2866" ht="14.25" hidden="1" customHeight="1" x14ac:dyDescent="0.2"/>
    <row r="2867" ht="14.25" hidden="1" customHeight="1" x14ac:dyDescent="0.2"/>
    <row r="2868" ht="14.25" hidden="1" customHeight="1" x14ac:dyDescent="0.2"/>
    <row r="2869" ht="14.25" hidden="1" customHeight="1" x14ac:dyDescent="0.2"/>
    <row r="2870" ht="14.25" hidden="1" customHeight="1" x14ac:dyDescent="0.2"/>
    <row r="2871" ht="14.25" hidden="1" customHeight="1" x14ac:dyDescent="0.2"/>
    <row r="2872" ht="14.25" hidden="1" customHeight="1" x14ac:dyDescent="0.2"/>
    <row r="2873" ht="14.25" hidden="1" customHeight="1" x14ac:dyDescent="0.2"/>
    <row r="2874" ht="14.25" hidden="1" customHeight="1" x14ac:dyDescent="0.2"/>
    <row r="2875" ht="14.25" hidden="1" customHeight="1" x14ac:dyDescent="0.2"/>
    <row r="2876" ht="14.25" hidden="1" customHeight="1" x14ac:dyDescent="0.2"/>
    <row r="2877" ht="14.25" hidden="1" customHeight="1" x14ac:dyDescent="0.2"/>
    <row r="2878" ht="14.25" hidden="1" customHeight="1" x14ac:dyDescent="0.2"/>
    <row r="2879" ht="14.25" hidden="1" customHeight="1" x14ac:dyDescent="0.2"/>
    <row r="2880" ht="14.25" hidden="1" customHeight="1" x14ac:dyDescent="0.2"/>
    <row r="2881" ht="14.25" hidden="1" customHeight="1" x14ac:dyDescent="0.2"/>
    <row r="2882" ht="14.25" hidden="1" customHeight="1" x14ac:dyDescent="0.2"/>
    <row r="2883" ht="14.25" hidden="1" customHeight="1" x14ac:dyDescent="0.2"/>
    <row r="2884" ht="14.25" hidden="1" customHeight="1" x14ac:dyDescent="0.2"/>
    <row r="2885" ht="14.25" hidden="1" customHeight="1" x14ac:dyDescent="0.2"/>
    <row r="2886" ht="14.25" hidden="1" customHeight="1" x14ac:dyDescent="0.2"/>
    <row r="2887" ht="14.25" hidden="1" customHeight="1" x14ac:dyDescent="0.2"/>
    <row r="2888" ht="14.25" hidden="1" customHeight="1" x14ac:dyDescent="0.2"/>
    <row r="2889" ht="14.25" hidden="1" customHeight="1" x14ac:dyDescent="0.2"/>
    <row r="2890" ht="14.25" hidden="1" customHeight="1" x14ac:dyDescent="0.2"/>
    <row r="2891" ht="14.25" hidden="1" customHeight="1" x14ac:dyDescent="0.2"/>
    <row r="2892" ht="14.25" hidden="1" customHeight="1" x14ac:dyDescent="0.2"/>
    <row r="2893" ht="14.25" hidden="1" x14ac:dyDescent="0.2"/>
    <row r="2894" ht="14.25" hidden="1" x14ac:dyDescent="0.2"/>
    <row r="2895" ht="14.25" hidden="1" x14ac:dyDescent="0.2"/>
    <row r="2896" ht="14.25" hidden="1" x14ac:dyDescent="0.2"/>
    <row r="2897" ht="14.25" hidden="1" x14ac:dyDescent="0.2"/>
    <row r="2898" ht="14.25" hidden="1" x14ac:dyDescent="0.2"/>
    <row r="2899" ht="14.25" hidden="1" x14ac:dyDescent="0.2"/>
    <row r="2900" ht="14.25" hidden="1" x14ac:dyDescent="0.2"/>
    <row r="2901" ht="14.25" hidden="1" x14ac:dyDescent="0.2"/>
    <row r="2902" ht="14.25" hidden="1" x14ac:dyDescent="0.2"/>
    <row r="2903" ht="14.25" hidden="1" x14ac:dyDescent="0.2"/>
    <row r="2904" ht="14.25" hidden="1" x14ac:dyDescent="0.2"/>
    <row r="2905" ht="14.25" hidden="1" x14ac:dyDescent="0.2"/>
    <row r="2906" ht="14.25" hidden="1" x14ac:dyDescent="0.2"/>
    <row r="2907" ht="14.25" hidden="1" x14ac:dyDescent="0.2"/>
    <row r="2908" ht="14.25" hidden="1" x14ac:dyDescent="0.2"/>
    <row r="2909" ht="14.25" hidden="1" x14ac:dyDescent="0.2"/>
    <row r="2910" ht="14.25" hidden="1" customHeight="1" x14ac:dyDescent="0.2"/>
    <row r="2911" ht="14.25" hidden="1" customHeight="1" x14ac:dyDescent="0.2"/>
    <row r="2912" ht="14.25" hidden="1" customHeight="1" x14ac:dyDescent="0.2"/>
    <row r="2913" ht="14.25" hidden="1" customHeight="1" x14ac:dyDescent="0.2"/>
    <row r="2914" ht="14.25" hidden="1" customHeight="1" x14ac:dyDescent="0.2"/>
    <row r="2915" ht="14.25" hidden="1" customHeight="1" x14ac:dyDescent="0.2"/>
    <row r="2916" ht="14.25" hidden="1" customHeight="1" x14ac:dyDescent="0.2"/>
    <row r="2917" ht="14.25" hidden="1" customHeight="1" x14ac:dyDescent="0.2"/>
    <row r="2918" ht="14.25" hidden="1" customHeight="1" x14ac:dyDescent="0.2"/>
    <row r="2919" ht="14.25" hidden="1" customHeight="1" x14ac:dyDescent="0.2"/>
    <row r="2920" ht="14.25" hidden="1" customHeight="1" x14ac:dyDescent="0.2"/>
    <row r="2921" ht="14.25" hidden="1" customHeight="1" x14ac:dyDescent="0.2"/>
    <row r="2922" ht="14.25" hidden="1" customHeight="1" x14ac:dyDescent="0.2"/>
    <row r="2923" ht="14.25" hidden="1" customHeight="1" x14ac:dyDescent="0.2"/>
    <row r="2924" ht="14.25" hidden="1" customHeight="1" x14ac:dyDescent="0.2"/>
    <row r="2925" ht="14.25" hidden="1" customHeight="1" x14ac:dyDescent="0.2"/>
  </sheetData>
  <sheetProtection algorithmName="SHA-512" hashValue="MC+tqk4TuG/y7WL5rV7Hd7SzZWMHlthDyGp7e40t6qSEtku37i05VouRiYgfHbTtBQL0Tu/kDQSKGNhxizcQvA==" saltValue="hDsY0NkVLl+eQ7OB5xSNfg==" spinCount="100000" sheet="1" formatCells="0" formatColumns="0" formatRows="0" insertHyperlinks="0"/>
  <mergeCells count="163">
    <mergeCell ref="B251:Q251"/>
    <mergeCell ref="CG18:CH18"/>
    <mergeCell ref="CI18:CJ18"/>
    <mergeCell ref="CK18:CL18"/>
    <mergeCell ref="CM18:CN18"/>
    <mergeCell ref="CJ52:CJ53"/>
    <mergeCell ref="CM52:CM53"/>
    <mergeCell ref="BN9:BP9"/>
    <mergeCell ref="BR9:BU9"/>
    <mergeCell ref="BW9:BZ9"/>
    <mergeCell ref="BQ18:BR18"/>
    <mergeCell ref="BS18:BT18"/>
    <mergeCell ref="AH14:BC14"/>
    <mergeCell ref="BN14:CI14"/>
    <mergeCell ref="AH9:AJ9"/>
    <mergeCell ref="AL9:AO9"/>
    <mergeCell ref="AQ9:AT9"/>
    <mergeCell ref="BX155:BX156"/>
    <mergeCell ref="CA155:CA156"/>
    <mergeCell ref="CD155:CD156"/>
    <mergeCell ref="CG155:CG156"/>
    <mergeCell ref="CE18:CF18"/>
    <mergeCell ref="BO52:BO53"/>
    <mergeCell ref="BR52:BR53"/>
    <mergeCell ref="BX52:BX53"/>
    <mergeCell ref="CA52:CA53"/>
    <mergeCell ref="CD52:CD53"/>
    <mergeCell ref="CG52:CG53"/>
    <mergeCell ref="BO18:BP18"/>
    <mergeCell ref="BU18:BV18"/>
    <mergeCell ref="BW18:BX18"/>
    <mergeCell ref="BY18:BZ18"/>
    <mergeCell ref="CA18:CB18"/>
    <mergeCell ref="CC18:CD18"/>
    <mergeCell ref="BN18:BN19"/>
    <mergeCell ref="CA189:CA190"/>
    <mergeCell ref="CD189:CD190"/>
    <mergeCell ref="CG189:CG190"/>
    <mergeCell ref="BO86:BO87"/>
    <mergeCell ref="BR86:BR87"/>
    <mergeCell ref="BU86:BU87"/>
    <mergeCell ref="BX86:BX87"/>
    <mergeCell ref="CA86:CA87"/>
    <mergeCell ref="CD86:CD87"/>
    <mergeCell ref="CG86:CG87"/>
    <mergeCell ref="BO155:BO156"/>
    <mergeCell ref="BR155:BR156"/>
    <mergeCell ref="BU155:BU156"/>
    <mergeCell ref="CE120:CH120"/>
    <mergeCell ref="BO120:BR120"/>
    <mergeCell ref="BS120:BV120"/>
    <mergeCell ref="BW120:BZ120"/>
    <mergeCell ref="CA120:CD120"/>
    <mergeCell ref="BO189:BO190"/>
    <mergeCell ref="BR189:BR190"/>
    <mergeCell ref="BU189:BU190"/>
    <mergeCell ref="BX189:BX190"/>
    <mergeCell ref="BU52:BU53"/>
    <mergeCell ref="BG52:BG53"/>
    <mergeCell ref="BC18:BD18"/>
    <mergeCell ref="BE18:BF18"/>
    <mergeCell ref="BG18:BH18"/>
    <mergeCell ref="BD52:BD53"/>
    <mergeCell ref="AH18:AH19"/>
    <mergeCell ref="AY18:AZ18"/>
    <mergeCell ref="AI18:AJ18"/>
    <mergeCell ref="AK18:AL18"/>
    <mergeCell ref="AM18:AN18"/>
    <mergeCell ref="AU52:AU53"/>
    <mergeCell ref="AU18:AV18"/>
    <mergeCell ref="AS18:AT18"/>
    <mergeCell ref="U186:U187"/>
    <mergeCell ref="O186:O187"/>
    <mergeCell ref="U152:U153"/>
    <mergeCell ref="AI52:AI53"/>
    <mergeCell ref="AL52:AL53"/>
    <mergeCell ref="AO52:AO53"/>
    <mergeCell ref="AR52:AR53"/>
    <mergeCell ref="AI86:AI87"/>
    <mergeCell ref="AL86:AL87"/>
    <mergeCell ref="AO86:AO87"/>
    <mergeCell ref="AR86:AR87"/>
    <mergeCell ref="AM120:AP120"/>
    <mergeCell ref="AQ120:AT120"/>
    <mergeCell ref="AR155:AR156"/>
    <mergeCell ref="X49:X50"/>
    <mergeCell ref="AA49:AA50"/>
    <mergeCell ref="AO155:AO156"/>
    <mergeCell ref="L83:L84"/>
    <mergeCell ref="R83:R84"/>
    <mergeCell ref="R49:R50"/>
    <mergeCell ref="S117:V117"/>
    <mergeCell ref="AI155:AI156"/>
    <mergeCell ref="AI120:AL120"/>
    <mergeCell ref="AL155:AL156"/>
    <mergeCell ref="U49:U50"/>
    <mergeCell ref="U83:U84"/>
    <mergeCell ref="B151:B153"/>
    <mergeCell ref="C152:C153"/>
    <mergeCell ref="I152:I153"/>
    <mergeCell ref="O152:O153"/>
    <mergeCell ref="F152:F153"/>
    <mergeCell ref="F186:F187"/>
    <mergeCell ref="B185:B187"/>
    <mergeCell ref="G117:J117"/>
    <mergeCell ref="B116:B119"/>
    <mergeCell ref="C186:C187"/>
    <mergeCell ref="I186:I187"/>
    <mergeCell ref="C117:F117"/>
    <mergeCell ref="O117:R117"/>
    <mergeCell ref="K117:N117"/>
    <mergeCell ref="R152:R153"/>
    <mergeCell ref="R186:R187"/>
    <mergeCell ref="L152:L153"/>
    <mergeCell ref="L186:L187"/>
    <mergeCell ref="I83:I84"/>
    <mergeCell ref="O83:O84"/>
    <mergeCell ref="F83:F84"/>
    <mergeCell ref="AY120:BB120"/>
    <mergeCell ref="O15:P15"/>
    <mergeCell ref="M15:N15"/>
    <mergeCell ref="B48:B50"/>
    <mergeCell ref="C49:C50"/>
    <mergeCell ref="I49:I50"/>
    <mergeCell ref="O49:O50"/>
    <mergeCell ref="F49:F50"/>
    <mergeCell ref="C15:D15"/>
    <mergeCell ref="B14:B16"/>
    <mergeCell ref="K15:L15"/>
    <mergeCell ref="I15:J15"/>
    <mergeCell ref="G15:H15"/>
    <mergeCell ref="E15:F15"/>
    <mergeCell ref="L49:L50"/>
    <mergeCell ref="U15:V15"/>
    <mergeCell ref="W15:X15"/>
    <mergeCell ref="Y15:Z15"/>
    <mergeCell ref="BA18:BB18"/>
    <mergeCell ref="AO18:AP18"/>
    <mergeCell ref="AQ18:AR18"/>
    <mergeCell ref="E9:G9"/>
    <mergeCell ref="I9:K9"/>
    <mergeCell ref="B9:C9"/>
    <mergeCell ref="BA189:BA190"/>
    <mergeCell ref="AX52:AX53"/>
    <mergeCell ref="BA52:BA53"/>
    <mergeCell ref="AI189:AI190"/>
    <mergeCell ref="AL189:AL190"/>
    <mergeCell ref="AO189:AO190"/>
    <mergeCell ref="AR189:AR190"/>
    <mergeCell ref="AU189:AU190"/>
    <mergeCell ref="AX189:AX190"/>
    <mergeCell ref="BA155:BA156"/>
    <mergeCell ref="AX155:AX156"/>
    <mergeCell ref="AU155:AU156"/>
    <mergeCell ref="BA86:BA87"/>
    <mergeCell ref="AU86:AU87"/>
    <mergeCell ref="S15:T15"/>
    <mergeCell ref="Q15:R15"/>
    <mergeCell ref="AU120:AX120"/>
    <mergeCell ref="AX86:AX87"/>
    <mergeCell ref="AW18:AX18"/>
    <mergeCell ref="B82:B84"/>
    <mergeCell ref="C83:C84"/>
  </mergeCells>
  <dataValidations count="2">
    <dataValidation type="decimal" operator="greaterThanOrEqual" allowBlank="1" showInputMessage="1" showErrorMessage="1" error="Please enter non-negative number." sqref="BO40:CD41 C158:T177 C21:Z40 C225:Q244 C55:Z74 C192:T211 AI40:AX41 C89:T108 C143 D124:F143 G143 H124:J143 K143 L124:N143 P124:R143 O143" xr:uid="{00000000-0002-0000-0B00-000000000000}">
      <formula1>0</formula1>
    </dataValidation>
    <dataValidation operator="greaterThanOrEqual" allowBlank="1" showInputMessage="1" showErrorMessage="1" error="Please enter non-negative number." sqref="AH111:AH112 AI111:BC115 AH177:BC184 AI214:AS218 AH211:AH218 BC116:BC145 AH152 BN111:BN112 BO111:CI115 BN177:CI184 BO214:BY218 BN211:BN218 BN220 AH220 AH186 BN152 BN186 AH121:BB121 AH146:BC150 BZ214:CD221 AF148:AG234 CE214:CI234 BN146:CI150 AY214:BC234 X116:X145 AF50:AG114 AS116:AX117 AT214:AX221 Z146:AA147 AI90 AH51:AH79 BN51:BN79 BD52:BI73 AI50:BC81 BO50:CI81 CJ52:CO73 C124:C142 G124:G142 K124:K142 O124:O142" xr:uid="{00000000-0002-0000-0B00-000001000000}"/>
  </dataValidations>
  <hyperlinks>
    <hyperlink ref="E9" location="'1 macro-mapping'!A55" display="In floating exchange rates" xr:uid="{00000000-0004-0000-0B00-000000000000}"/>
    <hyperlink ref="I9" location="'1 macro-mapping'!A83" display="In constant (from 2016) exchange rates" xr:uid="{00000000-0004-0000-0B00-000001000000}"/>
    <hyperlink ref="I9:K9" location="'4 classification'!BN14" display="in USD million (constant 2017 exchange rate)" xr:uid="{00000000-0004-0000-0B00-000002000000}"/>
    <hyperlink ref="E9:F9" location="'1 macro-mapping'!A57" display="In floating exchange rates" xr:uid="{00000000-0004-0000-0B00-000003000000}"/>
    <hyperlink ref="E9:G9" location="'4 classification'!AH14" display="in USD million (floating exchange rates)" xr:uid="{00000000-0004-0000-0B00-000004000000}"/>
    <hyperlink ref="B9" location="'1 macro-mapping'!B16" display="In reported currency" xr:uid="{00000000-0004-0000-0B00-000005000000}"/>
    <hyperlink ref="B9:C9" location="'4 classification'!A8:A37" display="in reported currency (domestic currency)" xr:uid="{00000000-0004-0000-0B00-000006000000}"/>
    <hyperlink ref="AH9" location="'1 macro-mapping'!B16" display="In reported currency" xr:uid="{00000000-0004-0000-0B00-000007000000}"/>
    <hyperlink ref="AH9:AI9" location="'4 classification'!A8:A37" display="in reported currency (domestic currency)" xr:uid="{00000000-0004-0000-0B00-000008000000}"/>
    <hyperlink ref="AL9" location="'1 macro-mapping'!A55" display="In floating exchange rates" xr:uid="{00000000-0004-0000-0B00-000009000000}"/>
    <hyperlink ref="AQ9" location="'1 macro-mapping'!A83" display="In constant (from 2016) exchange rates" xr:uid="{00000000-0004-0000-0B00-00000A000000}"/>
    <hyperlink ref="AQ9:AS9" location="'4 classification'!BH13" display="in USD million (costant 2016 exchange rate)" xr:uid="{00000000-0004-0000-0B00-00000B000000}"/>
    <hyperlink ref="AL9:AM9" location="'1 macro-mapping'!A57" display="In floating exchange rates" xr:uid="{00000000-0004-0000-0B00-00000C000000}"/>
    <hyperlink ref="AL9:AN9" location="'4 classification'!AE13" display="in USD million (floating exchange rates)" xr:uid="{00000000-0004-0000-0B00-00000D000000}"/>
    <hyperlink ref="BN9" location="'1 macro-mapping'!B16" display="In reported currency" xr:uid="{00000000-0004-0000-0B00-00000E000000}"/>
    <hyperlink ref="BN9:BO9" location="'4 classification'!A8:A37" display="in reported currency (domestic currency)" xr:uid="{00000000-0004-0000-0B00-00000F000000}"/>
    <hyperlink ref="BR9" location="'1 macro-mapping'!A55" display="In floating exchange rates" xr:uid="{00000000-0004-0000-0B00-000010000000}"/>
    <hyperlink ref="BW9" location="'1 macro-mapping'!A83" display="In constant (from 2016) exchange rates" xr:uid="{00000000-0004-0000-0B00-000011000000}"/>
    <hyperlink ref="BW9:BY9" location="'4 classification'!BH13" display="in USD million (costant 2016 exchange rate)" xr:uid="{00000000-0004-0000-0B00-000012000000}"/>
    <hyperlink ref="BR9:BS9" location="'1 macro-mapping'!A57" display="In floating exchange rates" xr:uid="{00000000-0004-0000-0B00-000013000000}"/>
    <hyperlink ref="BR9:BT9" location="'4 classification'!AE13" display="in USD million (floating exchange rates)" xr:uid="{00000000-0004-0000-0B00-000014000000}"/>
    <hyperlink ref="AL9:AO9" location="'4 classification'!AH14" display="in USD million (floating exchange rates)" xr:uid="{00000000-0004-0000-0B00-000015000000}"/>
    <hyperlink ref="BR9:BU9" location="'4 classification'!AH14" display="in USD million (floating exchange rates)" xr:uid="{00000000-0004-0000-0B00-000016000000}"/>
    <hyperlink ref="BW9:BZ9" location="'4 classification'!BN14" display="in USD million (constant 2017 exchange rate)" xr:uid="{00000000-0004-0000-0B00-000017000000}"/>
    <hyperlink ref="AQ9:AT9" location="'4 classification'!BN14" display="in USD million (constant 2017 exchange rate)" xr:uid="{00000000-0004-0000-0B00-000018000000}"/>
  </hyperlinks>
  <pageMargins left="0.70866141732283472" right="0.70866141732283472" top="0.74803149606299213" bottom="0.74803149606299213" header="0.31496062992125984" footer="0.31496062992125984"/>
  <pageSetup paperSize="8" scale="48"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7" manualBreakCount="7">
    <brk id="9" min="11" max="89" man="1"/>
    <brk id="9" min="45" max="69" man="1"/>
    <brk id="9" min="79" max="103" man="1"/>
    <brk id="9" min="113" max="137" man="1"/>
    <brk id="9" min="148" max="172" man="1"/>
    <brk id="9" min="182" max="206" man="1"/>
    <brk id="9" min="216" max="24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sheetPr>
  <dimension ref="A1:FL290"/>
  <sheetViews>
    <sheetView zoomScale="70" zoomScaleNormal="70" workbookViewId="0">
      <pane xSplit="3" ySplit="7" topLeftCell="D55" activePane="bottomRight" state="frozen"/>
      <selection pane="topRight" activeCell="D1" sqref="D1"/>
      <selection pane="bottomLeft" activeCell="A8" sqref="A8"/>
      <selection pane="bottomRight" activeCell="ED196" sqref="ED196"/>
    </sheetView>
  </sheetViews>
  <sheetFormatPr defaultColWidth="8.625" defaultRowHeight="14.25" zeroHeight="1" x14ac:dyDescent="0.2"/>
  <cols>
    <col min="1" max="1" width="3.625" style="3" customWidth="1"/>
    <col min="2" max="2" width="4.5" style="3" customWidth="1"/>
    <col min="3" max="3" width="28.625" style="3" customWidth="1"/>
    <col min="4" max="16" width="8.75" style="3" customWidth="1"/>
    <col min="17" max="18" width="8.75" style="1765" customWidth="1"/>
    <col min="19" max="32" width="8.75" style="3" customWidth="1"/>
    <col min="33" max="34" width="8.75" style="1765" customWidth="1"/>
    <col min="35" max="45" width="8.75" style="3" customWidth="1"/>
    <col min="46" max="48" width="8.75" style="20" customWidth="1"/>
    <col min="49" max="50" width="8.75" style="1768" customWidth="1"/>
    <col min="51" max="51" width="12.5" style="20" customWidth="1"/>
    <col min="52" max="67" width="12.5" style="1768" customWidth="1"/>
    <col min="68" max="68" width="11.5" style="20" customWidth="1"/>
    <col min="69" max="69" width="8.75" style="20" customWidth="1"/>
    <col min="70" max="80" width="8.75" style="3" customWidth="1"/>
    <col min="81" max="82" width="8.75" style="1765" customWidth="1"/>
    <col min="83" max="83" width="8.75" style="3" customWidth="1"/>
    <col min="84" max="84" width="22.75" style="3" customWidth="1"/>
    <col min="85" max="85" width="12.5" style="3" customWidth="1"/>
    <col min="86" max="86" width="37.375" style="3" customWidth="1"/>
    <col min="87" max="87" width="22.75" style="3" customWidth="1"/>
    <col min="88" max="88" width="58.875" style="3" customWidth="1"/>
    <col min="89" max="101" width="8.125" style="3" customWidth="1"/>
    <col min="102" max="103" width="8.125" style="1765" customWidth="1"/>
    <col min="104" max="117" width="8.125" style="3" customWidth="1"/>
    <col min="118" max="119" width="8.125" style="1765" customWidth="1"/>
    <col min="120" max="133" width="8.125" style="3" customWidth="1"/>
    <col min="134" max="135" width="8.125" style="1765" customWidth="1"/>
    <col min="136" max="149" width="8.125" style="3" customWidth="1"/>
    <col min="150" max="151" width="8.125" style="1765" customWidth="1"/>
    <col min="152" max="152" width="8.125" style="3" customWidth="1"/>
    <col min="153" max="16383" width="8.625" style="3" customWidth="1"/>
    <col min="16384" max="16384" width="8.625" style="3"/>
  </cols>
  <sheetData>
    <row r="1" spans="1:168" s="2" customFormat="1" ht="14.25" customHeight="1" x14ac:dyDescent="0.2">
      <c r="A1" s="46"/>
      <c r="B1" s="46"/>
      <c r="C1" s="35"/>
      <c r="D1" s="35"/>
      <c r="E1" s="35"/>
      <c r="F1" s="35"/>
      <c r="G1" s="35"/>
      <c r="H1" s="35"/>
      <c r="I1" s="35"/>
      <c r="J1" s="35"/>
      <c r="K1" s="35"/>
      <c r="L1" s="35"/>
      <c r="M1" s="35"/>
      <c r="N1" s="35"/>
      <c r="O1" s="35"/>
      <c r="P1" s="35"/>
      <c r="Q1" s="1770"/>
      <c r="R1" s="1770"/>
      <c r="S1" s="35"/>
      <c r="T1" s="35"/>
      <c r="U1" s="35"/>
      <c r="V1" s="35"/>
      <c r="W1" s="35"/>
      <c r="X1" s="35"/>
      <c r="Y1" s="35"/>
      <c r="Z1" s="35"/>
      <c r="AA1" s="35"/>
      <c r="AB1" s="35"/>
      <c r="AC1" s="35"/>
      <c r="AD1" s="35"/>
      <c r="AE1" s="35"/>
      <c r="AF1" s="35"/>
      <c r="AG1" s="1770"/>
      <c r="AH1" s="1770"/>
      <c r="AI1" s="35"/>
      <c r="AJ1" s="35"/>
      <c r="AK1" s="35"/>
      <c r="AL1" s="35"/>
      <c r="AM1" s="35"/>
      <c r="AN1" s="35"/>
      <c r="AO1" s="35"/>
      <c r="AP1" s="35"/>
      <c r="AQ1" s="35"/>
      <c r="AR1" s="35"/>
      <c r="AS1" s="35"/>
      <c r="AW1" s="1764"/>
      <c r="AX1" s="1764"/>
      <c r="AZ1" s="1764"/>
      <c r="BA1" s="1764"/>
      <c r="BB1" s="1764"/>
      <c r="BC1" s="1764"/>
      <c r="BD1" s="1764"/>
      <c r="BE1" s="1764"/>
      <c r="BF1" s="1764"/>
      <c r="BG1" s="1764"/>
      <c r="BH1" s="1764"/>
      <c r="BI1" s="1764"/>
      <c r="BJ1" s="1764"/>
      <c r="BK1" s="1764"/>
      <c r="BL1" s="1764"/>
      <c r="BM1" s="1764"/>
      <c r="BN1" s="1764"/>
      <c r="BO1" s="1764"/>
      <c r="CC1" s="1764"/>
      <c r="CD1" s="1764"/>
      <c r="CX1" s="1764"/>
      <c r="CY1" s="1764"/>
      <c r="DN1" s="1764"/>
      <c r="DO1" s="1764"/>
      <c r="ED1" s="1764"/>
      <c r="EE1" s="1764"/>
      <c r="ET1" s="1764"/>
      <c r="EU1" s="1764"/>
    </row>
    <row r="2" spans="1:168" s="2" customFormat="1" ht="19.5" customHeight="1" x14ac:dyDescent="0.2">
      <c r="B2" s="66" t="s">
        <v>47</v>
      </c>
      <c r="C2" s="66"/>
      <c r="D2" s="66"/>
      <c r="E2" s="66"/>
      <c r="F2" s="66"/>
      <c r="G2" s="66"/>
      <c r="H2" s="66"/>
      <c r="I2" s="66"/>
      <c r="J2" s="66"/>
      <c r="K2" s="66"/>
      <c r="L2" s="66"/>
      <c r="M2" s="66"/>
      <c r="N2" s="66"/>
      <c r="O2" s="66"/>
      <c r="P2" s="66"/>
      <c r="Q2" s="1776"/>
      <c r="R2" s="1776"/>
      <c r="S2" s="66"/>
      <c r="T2" s="66"/>
      <c r="U2" s="66"/>
      <c r="V2" s="66"/>
      <c r="W2" s="66"/>
      <c r="X2" s="66"/>
      <c r="Y2" s="66"/>
      <c r="Z2" s="66"/>
      <c r="AA2" s="66"/>
      <c r="AB2" s="66"/>
      <c r="AC2" s="66"/>
      <c r="AD2" s="66"/>
      <c r="AE2" s="66"/>
      <c r="AF2" s="66"/>
      <c r="AG2" s="1776"/>
      <c r="AH2" s="1776"/>
      <c r="AI2" s="66"/>
      <c r="AJ2" s="66"/>
      <c r="AK2" s="66"/>
      <c r="AL2" s="66"/>
      <c r="AM2" s="66"/>
      <c r="AN2" s="66"/>
      <c r="AO2" s="66"/>
      <c r="AP2" s="66"/>
      <c r="AQ2" s="66"/>
      <c r="AR2" s="66"/>
      <c r="AS2" s="66"/>
      <c r="AT2" s="66"/>
      <c r="AU2" s="66"/>
      <c r="AV2" s="66"/>
      <c r="AW2" s="1776"/>
      <c r="AX2" s="1776"/>
      <c r="AY2" s="66"/>
      <c r="AZ2" s="1776"/>
      <c r="BA2" s="1776"/>
      <c r="BB2" s="1776"/>
      <c r="BC2" s="1776"/>
      <c r="BD2" s="1776"/>
      <c r="BE2" s="1776"/>
      <c r="BF2" s="1776"/>
      <c r="BG2" s="1776"/>
      <c r="BH2" s="1776"/>
      <c r="BI2" s="1776"/>
      <c r="BJ2" s="1776"/>
      <c r="BK2" s="1776"/>
      <c r="BL2" s="1776"/>
      <c r="BM2" s="1776"/>
      <c r="BN2" s="1776"/>
      <c r="BO2" s="1776"/>
      <c r="BP2" s="66"/>
      <c r="BQ2" s="66"/>
      <c r="BR2" s="66"/>
      <c r="BS2" s="66"/>
      <c r="BT2" s="66"/>
      <c r="BU2" s="66"/>
      <c r="BV2" s="66"/>
      <c r="BW2" s="66"/>
      <c r="BX2" s="66"/>
      <c r="BY2" s="66"/>
      <c r="BZ2" s="66"/>
      <c r="CA2" s="66"/>
      <c r="CB2" s="66"/>
      <c r="CC2" s="1776"/>
      <c r="CD2" s="1776"/>
      <c r="CE2" s="66"/>
      <c r="CF2" s="66"/>
      <c r="CG2" s="66"/>
      <c r="CH2" s="66"/>
      <c r="CI2" s="66"/>
      <c r="CJ2" s="66"/>
      <c r="CK2" s="66"/>
      <c r="CL2" s="66"/>
      <c r="CM2" s="66"/>
      <c r="CN2" s="66"/>
      <c r="CO2" s="66"/>
      <c r="CP2" s="66"/>
      <c r="CQ2" s="66"/>
      <c r="CR2" s="66"/>
      <c r="CS2" s="66"/>
      <c r="CT2" s="66"/>
      <c r="CU2" s="66"/>
      <c r="CV2" s="66"/>
      <c r="CW2" s="66"/>
      <c r="CX2" s="1776"/>
      <c r="CY2" s="1776"/>
      <c r="CZ2" s="66"/>
      <c r="DA2" s="66"/>
      <c r="DB2" s="66"/>
      <c r="DC2" s="66"/>
      <c r="DD2" s="66"/>
      <c r="DE2" s="66"/>
      <c r="DF2" s="66"/>
      <c r="DG2" s="66"/>
      <c r="DH2" s="66"/>
      <c r="DI2" s="66"/>
      <c r="DJ2" s="66"/>
      <c r="DK2" s="66"/>
      <c r="DL2" s="66"/>
      <c r="DM2" s="66"/>
      <c r="DN2" s="1776"/>
      <c r="DO2" s="1776"/>
      <c r="DP2" s="66"/>
      <c r="DQ2" s="66"/>
      <c r="DR2" s="66"/>
      <c r="DS2" s="66"/>
      <c r="DT2" s="66"/>
      <c r="DU2" s="66"/>
      <c r="DV2" s="66"/>
      <c r="DW2" s="66"/>
      <c r="DX2" s="66"/>
      <c r="DY2" s="66"/>
      <c r="DZ2" s="66"/>
      <c r="EA2" s="66"/>
      <c r="EB2" s="66"/>
      <c r="EC2" s="66"/>
      <c r="ED2" s="1776"/>
      <c r="EE2" s="1776"/>
      <c r="EF2" s="66"/>
      <c r="EG2" s="66"/>
      <c r="EH2" s="66"/>
      <c r="EI2" s="66"/>
      <c r="EJ2" s="66"/>
      <c r="EK2" s="66"/>
      <c r="EL2" s="66"/>
      <c r="EM2" s="66"/>
      <c r="EN2" s="66"/>
      <c r="EO2" s="66"/>
      <c r="EP2" s="66"/>
      <c r="EQ2" s="66"/>
      <c r="ER2" s="66"/>
      <c r="ES2" s="66"/>
      <c r="ET2" s="1776"/>
      <c r="EU2" s="1776"/>
      <c r="EV2" s="66"/>
    </row>
    <row r="3" spans="1:168" ht="9.9499999999999993" customHeight="1" x14ac:dyDescent="0.2">
      <c r="B3" s="4"/>
      <c r="C3" s="4"/>
      <c r="D3" s="4"/>
      <c r="E3" s="4"/>
      <c r="F3" s="4"/>
      <c r="G3" s="4"/>
      <c r="H3" s="4"/>
      <c r="I3" s="4"/>
      <c r="J3" s="4"/>
      <c r="K3" s="4"/>
      <c r="L3" s="4"/>
      <c r="M3" s="4"/>
      <c r="N3" s="4"/>
      <c r="O3" s="4"/>
      <c r="P3" s="4"/>
      <c r="Q3" s="1766"/>
      <c r="R3" s="1766"/>
      <c r="S3" s="4"/>
      <c r="T3" s="4"/>
      <c r="U3" s="4"/>
      <c r="V3" s="4"/>
      <c r="W3" s="4"/>
      <c r="X3" s="4"/>
      <c r="Y3" s="4"/>
      <c r="Z3" s="4"/>
      <c r="AA3" s="4"/>
      <c r="AB3" s="4"/>
      <c r="AC3" s="4"/>
      <c r="AD3" s="4"/>
      <c r="AE3" s="4"/>
      <c r="AF3" s="4"/>
      <c r="AG3" s="1766"/>
      <c r="AH3" s="1766"/>
      <c r="AI3" s="4"/>
      <c r="AJ3" s="4"/>
      <c r="AK3" s="4"/>
      <c r="AL3" s="4"/>
      <c r="AM3" s="4"/>
      <c r="AN3" s="4"/>
      <c r="AO3" s="4"/>
      <c r="AP3" s="4"/>
      <c r="AQ3" s="4"/>
      <c r="AR3" s="4"/>
      <c r="AS3" s="4"/>
      <c r="AT3" s="4"/>
      <c r="AU3" s="4"/>
      <c r="AV3" s="4"/>
      <c r="AW3" s="1766"/>
      <c r="AX3" s="1766"/>
      <c r="AY3" s="4"/>
      <c r="AZ3" s="1766"/>
      <c r="BA3" s="1766"/>
      <c r="BB3" s="1766"/>
      <c r="BC3" s="1766"/>
      <c r="BD3" s="1766"/>
      <c r="BE3" s="1766"/>
      <c r="BF3" s="1766"/>
      <c r="BG3" s="1766"/>
      <c r="BH3" s="1766"/>
      <c r="BI3" s="1766"/>
      <c r="BJ3" s="1766"/>
      <c r="BK3" s="1766"/>
      <c r="BL3" s="1766"/>
      <c r="BM3" s="1766"/>
      <c r="BN3" s="1766"/>
      <c r="BO3" s="1766"/>
      <c r="BP3" s="4"/>
      <c r="BQ3" s="4"/>
      <c r="BR3" s="4"/>
      <c r="BS3" s="4"/>
      <c r="BT3" s="4"/>
      <c r="BU3" s="4"/>
      <c r="BV3" s="4"/>
      <c r="BW3" s="4"/>
      <c r="BX3" s="4"/>
      <c r="BY3" s="4"/>
      <c r="BZ3" s="4"/>
      <c r="CA3" s="4"/>
      <c r="CB3" s="4"/>
      <c r="CC3" s="1766"/>
      <c r="CD3" s="1766"/>
      <c r="CE3" s="4"/>
      <c r="CF3" s="4"/>
      <c r="CG3" s="4"/>
      <c r="CH3" s="4"/>
      <c r="CI3" s="4"/>
      <c r="CJ3" s="4"/>
      <c r="CK3" s="4"/>
      <c r="CL3" s="4"/>
      <c r="CM3" s="4"/>
      <c r="CN3" s="4"/>
      <c r="CO3" s="4"/>
      <c r="CP3" s="4"/>
      <c r="CQ3" s="4"/>
      <c r="CR3" s="4"/>
      <c r="CS3" s="4"/>
      <c r="CT3" s="4"/>
      <c r="CU3" s="4"/>
      <c r="CV3" s="4"/>
      <c r="CW3" s="4"/>
      <c r="CX3" s="1766"/>
      <c r="CY3" s="1766"/>
      <c r="CZ3" s="4"/>
      <c r="DA3" s="4"/>
      <c r="DB3" s="4"/>
      <c r="DC3" s="4"/>
      <c r="DD3" s="4"/>
      <c r="DE3" s="4"/>
      <c r="DF3" s="4"/>
      <c r="DG3" s="4"/>
      <c r="DH3" s="4"/>
      <c r="DI3" s="4"/>
      <c r="DJ3" s="4"/>
      <c r="DK3" s="4"/>
      <c r="DL3" s="4"/>
      <c r="DM3" s="4"/>
      <c r="DN3" s="1766"/>
      <c r="DO3" s="1766"/>
      <c r="DP3" s="4"/>
    </row>
    <row r="4" spans="1:168" s="2" customFormat="1" ht="45.95" customHeight="1" x14ac:dyDescent="0.2">
      <c r="B4" s="2697" t="s">
        <v>1607</v>
      </c>
      <c r="C4" s="2697"/>
      <c r="D4" s="2697"/>
      <c r="E4" s="2697"/>
      <c r="F4" s="2697"/>
      <c r="G4" s="2697"/>
      <c r="H4" s="2697"/>
      <c r="I4" s="2697"/>
      <c r="J4" s="2697"/>
      <c r="K4" s="2697"/>
      <c r="L4" s="2697"/>
      <c r="M4" s="2697"/>
      <c r="N4" s="2697"/>
      <c r="O4" s="2697"/>
      <c r="P4" s="2697"/>
      <c r="Q4" s="1825"/>
      <c r="R4" s="1906"/>
      <c r="S4" s="1898" t="s">
        <v>1746</v>
      </c>
      <c r="T4" s="65"/>
      <c r="U4" s="65"/>
      <c r="V4" s="65"/>
      <c r="W4" s="65"/>
      <c r="X4" s="65"/>
      <c r="Y4" s="65"/>
      <c r="Z4" s="65"/>
      <c r="AA4" s="65"/>
      <c r="AB4" s="65"/>
      <c r="AC4" s="65"/>
      <c r="AD4" s="65"/>
      <c r="AE4" s="65"/>
      <c r="AF4" s="65"/>
      <c r="AG4" s="1775"/>
      <c r="AH4" s="1775"/>
      <c r="AI4" s="65"/>
      <c r="AJ4" s="65"/>
      <c r="AK4" s="65"/>
      <c r="AL4" s="65"/>
      <c r="AM4" s="65"/>
      <c r="AN4" s="65"/>
      <c r="AO4" s="65"/>
      <c r="AP4" s="65"/>
      <c r="AQ4" s="65"/>
      <c r="AR4" s="65"/>
      <c r="AS4" s="65"/>
      <c r="AT4" s="65"/>
      <c r="AU4" s="65"/>
      <c r="AV4" s="65"/>
      <c r="AW4" s="1775"/>
      <c r="AX4" s="1775"/>
      <c r="AY4" s="65"/>
      <c r="AZ4" s="1775"/>
      <c r="BA4" s="1775"/>
      <c r="BB4" s="1775"/>
      <c r="BC4" s="1775"/>
      <c r="BD4" s="1775"/>
      <c r="BE4" s="1775"/>
      <c r="BF4" s="1775"/>
      <c r="BG4" s="1775"/>
      <c r="BH4" s="1775"/>
      <c r="BI4" s="1775"/>
      <c r="BJ4" s="1775"/>
      <c r="BK4" s="1775"/>
      <c r="BL4" s="1775"/>
      <c r="BM4" s="1775"/>
      <c r="BN4" s="1775"/>
      <c r="BO4" s="1775"/>
      <c r="BP4" s="65"/>
      <c r="BQ4" s="65"/>
      <c r="BR4" s="65"/>
      <c r="BS4" s="65"/>
      <c r="BT4" s="65"/>
      <c r="BU4" s="65"/>
      <c r="BV4" s="65"/>
      <c r="BW4" s="65"/>
      <c r="BX4" s="65"/>
      <c r="BY4" s="65"/>
      <c r="BZ4" s="65"/>
      <c r="CA4" s="65"/>
      <c r="CB4" s="65"/>
      <c r="CC4" s="1775"/>
      <c r="CD4" s="1775"/>
      <c r="CE4" s="65"/>
      <c r="CF4" s="65"/>
      <c r="CG4" s="65"/>
      <c r="CH4" s="65"/>
      <c r="CI4" s="65"/>
      <c r="CJ4" s="65"/>
      <c r="CK4" s="65"/>
      <c r="CL4" s="65"/>
      <c r="CM4" s="65"/>
      <c r="CN4" s="65"/>
      <c r="CO4" s="65"/>
      <c r="CP4" s="65"/>
      <c r="CQ4" s="65"/>
      <c r="CR4" s="65"/>
      <c r="CS4" s="65"/>
      <c r="CT4" s="65"/>
      <c r="CU4" s="65"/>
      <c r="CV4" s="65"/>
      <c r="CW4" s="65"/>
      <c r="CX4" s="1775"/>
      <c r="CY4" s="1775"/>
      <c r="CZ4" s="65"/>
      <c r="DA4" s="65"/>
      <c r="DB4" s="65"/>
      <c r="DC4" s="65"/>
      <c r="DD4" s="65"/>
      <c r="DE4" s="65"/>
      <c r="DF4" s="65"/>
      <c r="DG4" s="65"/>
      <c r="DH4" s="65"/>
      <c r="DI4" s="65"/>
      <c r="DJ4" s="65"/>
      <c r="DK4" s="65"/>
      <c r="DL4" s="65"/>
      <c r="DM4" s="65"/>
      <c r="DN4" s="1775"/>
      <c r="DO4" s="1775"/>
      <c r="DP4" s="65"/>
      <c r="ED4" s="1764"/>
      <c r="EE4" s="1764"/>
      <c r="ET4" s="1764"/>
      <c r="EU4" s="1764"/>
    </row>
    <row r="5" spans="1:168" s="2" customFormat="1" ht="45.95" customHeight="1" x14ac:dyDescent="0.2">
      <c r="B5" s="2697" t="s">
        <v>458</v>
      </c>
      <c r="C5" s="2697"/>
      <c r="D5" s="2697"/>
      <c r="E5" s="2697"/>
      <c r="F5" s="2697"/>
      <c r="G5" s="2697"/>
      <c r="H5" s="2697"/>
      <c r="I5" s="2697"/>
      <c r="J5" s="2697"/>
      <c r="K5" s="2697"/>
      <c r="L5" s="2697"/>
      <c r="M5" s="2697"/>
      <c r="N5" s="2697"/>
      <c r="O5" s="2697"/>
      <c r="P5" s="2697"/>
      <c r="Q5" s="1825"/>
      <c r="R5" s="1906"/>
      <c r="S5" s="1917"/>
      <c r="T5" s="1916" t="s">
        <v>1747</v>
      </c>
      <c r="U5" s="65"/>
      <c r="V5" s="65"/>
      <c r="W5" s="65"/>
      <c r="X5" s="65"/>
      <c r="Y5" s="65"/>
      <c r="Z5" s="65"/>
      <c r="AA5" s="65"/>
      <c r="AB5" s="65"/>
      <c r="AC5" s="65"/>
      <c r="AD5" s="65"/>
      <c r="AE5" s="65"/>
      <c r="AF5" s="65"/>
      <c r="AG5" s="1775"/>
      <c r="AH5" s="1775"/>
      <c r="AI5" s="65"/>
      <c r="AJ5" s="65"/>
      <c r="AK5" s="65"/>
      <c r="AL5" s="65"/>
      <c r="AM5" s="65"/>
      <c r="AN5" s="65"/>
      <c r="AO5" s="65"/>
      <c r="AP5" s="65"/>
      <c r="AQ5" s="65"/>
      <c r="AR5" s="65"/>
      <c r="AS5" s="65"/>
      <c r="AT5" s="65"/>
      <c r="AU5" s="65"/>
      <c r="AV5" s="65"/>
      <c r="AW5" s="1775"/>
      <c r="AX5" s="1775"/>
      <c r="AY5" s="65"/>
      <c r="AZ5" s="1775"/>
      <c r="BA5" s="1775"/>
      <c r="BB5" s="1775"/>
      <c r="BC5" s="1775"/>
      <c r="BD5" s="1775"/>
      <c r="BE5" s="1775"/>
      <c r="BF5" s="1775"/>
      <c r="BG5" s="1775"/>
      <c r="BH5" s="1775"/>
      <c r="BI5" s="1775"/>
      <c r="BJ5" s="1775"/>
      <c r="BK5" s="1775"/>
      <c r="BL5" s="1775"/>
      <c r="BM5" s="1775"/>
      <c r="BN5" s="1775"/>
      <c r="BO5" s="1775"/>
      <c r="BP5" s="65"/>
      <c r="BQ5" s="65"/>
      <c r="BR5" s="65"/>
      <c r="BS5" s="65"/>
      <c r="BT5" s="65"/>
      <c r="BU5" s="65"/>
      <c r="BV5" s="65"/>
      <c r="BW5" s="65"/>
      <c r="BX5" s="65"/>
      <c r="BY5" s="65"/>
      <c r="BZ5" s="65"/>
      <c r="CA5" s="65"/>
      <c r="CB5" s="65"/>
      <c r="CC5" s="1775"/>
      <c r="CD5" s="1775"/>
      <c r="CE5" s="65"/>
      <c r="CF5" s="65"/>
      <c r="CG5" s="65"/>
      <c r="CH5" s="65"/>
      <c r="CI5" s="65"/>
      <c r="CJ5" s="65"/>
      <c r="CK5" s="65"/>
      <c r="CL5" s="65"/>
      <c r="CM5" s="65"/>
      <c r="CN5" s="65"/>
      <c r="CO5" s="65"/>
      <c r="CP5" s="65"/>
      <c r="CQ5" s="65"/>
      <c r="CR5" s="65"/>
      <c r="CS5" s="65"/>
      <c r="CT5" s="65"/>
      <c r="CU5" s="65"/>
      <c r="CV5" s="65"/>
      <c r="CW5" s="65"/>
      <c r="CX5" s="1775"/>
      <c r="CY5" s="1775"/>
      <c r="CZ5" s="65"/>
      <c r="DA5" s="65"/>
      <c r="DB5" s="65"/>
      <c r="DC5" s="65"/>
      <c r="DD5" s="65"/>
      <c r="DE5" s="65"/>
      <c r="DF5" s="65"/>
      <c r="DG5" s="65"/>
      <c r="DH5" s="65"/>
      <c r="DI5" s="65"/>
      <c r="DJ5" s="65"/>
      <c r="DK5" s="65"/>
      <c r="DL5" s="65"/>
      <c r="DM5" s="65"/>
      <c r="DN5" s="1775"/>
      <c r="DO5" s="1775"/>
      <c r="DP5" s="65"/>
      <c r="ED5" s="1764"/>
      <c r="EE5" s="1764"/>
      <c r="ET5" s="1764"/>
      <c r="EU5" s="1764"/>
    </row>
    <row r="6" spans="1:168" s="2" customFormat="1" ht="33.6" customHeight="1" x14ac:dyDescent="0.2">
      <c r="C6" s="65"/>
      <c r="D6" s="65"/>
      <c r="E6" s="65"/>
      <c r="F6" s="65"/>
      <c r="G6" s="65"/>
      <c r="H6" s="65"/>
      <c r="I6" s="65"/>
      <c r="J6" s="65"/>
      <c r="K6" s="65"/>
      <c r="L6" s="65"/>
      <c r="M6" s="65"/>
      <c r="N6" s="65"/>
      <c r="O6" s="65"/>
      <c r="P6" s="65"/>
      <c r="Q6" s="1775"/>
      <c r="R6" s="1775"/>
      <c r="S6" s="1671"/>
      <c r="T6" s="2319" t="s">
        <v>1750</v>
      </c>
      <c r="U6" s="2319"/>
      <c r="V6" s="2319"/>
      <c r="W6" s="2319"/>
      <c r="X6" s="2319"/>
      <c r="Y6" s="2319"/>
      <c r="Z6" s="2319"/>
      <c r="AA6" s="2319"/>
      <c r="AB6" s="2319"/>
      <c r="AC6" s="65"/>
      <c r="AD6" s="65"/>
      <c r="AE6" s="65"/>
      <c r="AF6" s="65"/>
      <c r="AG6" s="1775"/>
      <c r="AH6" s="1775"/>
      <c r="AI6" s="65"/>
      <c r="AJ6" s="65"/>
      <c r="AK6" s="65"/>
      <c r="AL6" s="65"/>
      <c r="AM6" s="65"/>
      <c r="AN6" s="65"/>
      <c r="AO6" s="65"/>
      <c r="AP6" s="65"/>
      <c r="AQ6" s="65"/>
      <c r="AR6" s="65"/>
      <c r="AS6" s="65"/>
      <c r="AT6" s="65"/>
      <c r="AU6" s="65"/>
      <c r="AV6" s="65"/>
      <c r="AW6" s="1775"/>
      <c r="AX6" s="1775"/>
      <c r="AY6" s="65"/>
      <c r="AZ6" s="1775"/>
      <c r="BA6" s="1775"/>
      <c r="BB6" s="1775"/>
      <c r="BC6" s="1775"/>
      <c r="BD6" s="1775"/>
      <c r="BE6" s="1775"/>
      <c r="BF6" s="1775"/>
      <c r="BG6" s="1775"/>
      <c r="BH6" s="1775"/>
      <c r="BI6" s="1775"/>
      <c r="BJ6" s="1775"/>
      <c r="BK6" s="1775"/>
      <c r="BL6" s="1775"/>
      <c r="BM6" s="1775"/>
      <c r="BN6" s="1775"/>
      <c r="BO6" s="1775"/>
      <c r="BP6" s="65"/>
      <c r="BQ6" s="65"/>
      <c r="BR6" s="65"/>
      <c r="BS6" s="65"/>
      <c r="BT6" s="65"/>
      <c r="BU6" s="65"/>
      <c r="BV6" s="65"/>
      <c r="BW6" s="65"/>
      <c r="BX6" s="65"/>
      <c r="BY6" s="65"/>
      <c r="BZ6" s="65"/>
      <c r="CA6" s="65"/>
      <c r="CB6" s="65"/>
      <c r="CC6" s="1775"/>
      <c r="CD6" s="1775"/>
      <c r="CE6" s="65"/>
      <c r="CF6" s="65"/>
      <c r="CG6" s="65"/>
      <c r="CH6" s="65"/>
      <c r="CI6" s="65"/>
      <c r="CJ6" s="65"/>
      <c r="CK6" s="65"/>
      <c r="CL6" s="65"/>
      <c r="CM6" s="65"/>
      <c r="CN6" s="65"/>
      <c r="CO6" s="65"/>
      <c r="CP6" s="65"/>
      <c r="CQ6" s="65"/>
      <c r="CR6" s="65"/>
      <c r="CS6" s="65"/>
      <c r="CT6" s="65"/>
      <c r="CU6" s="65"/>
      <c r="CV6" s="65"/>
      <c r="CW6" s="65"/>
      <c r="CX6" s="1775"/>
      <c r="CY6" s="1775"/>
      <c r="CZ6" s="65"/>
      <c r="DA6" s="65"/>
      <c r="DB6" s="65"/>
      <c r="DC6" s="65"/>
      <c r="DD6" s="65"/>
      <c r="DE6" s="65"/>
      <c r="DF6" s="65"/>
      <c r="DG6" s="65"/>
      <c r="DH6" s="65"/>
      <c r="DI6" s="65"/>
      <c r="DJ6" s="65"/>
      <c r="DK6" s="65"/>
      <c r="DL6" s="65"/>
      <c r="DM6" s="65"/>
      <c r="DN6" s="1775"/>
      <c r="DO6" s="1775"/>
      <c r="DP6" s="65"/>
      <c r="ED6" s="1764"/>
      <c r="EE6" s="1764"/>
      <c r="ET6" s="1764"/>
      <c r="EU6" s="1764"/>
    </row>
    <row r="7" spans="1:168" s="2" customFormat="1" ht="42.6" customHeight="1" x14ac:dyDescent="0.2">
      <c r="C7" s="65"/>
      <c r="D7" s="65"/>
      <c r="E7" s="65"/>
      <c r="F7" s="65"/>
      <c r="G7" s="65"/>
      <c r="H7" s="65"/>
      <c r="I7" s="65"/>
      <c r="J7" s="65"/>
      <c r="K7" s="65"/>
      <c r="L7" s="65"/>
      <c r="M7" s="65"/>
      <c r="N7" s="65"/>
      <c r="O7" s="65"/>
      <c r="P7" s="65"/>
      <c r="Q7" s="1775"/>
      <c r="R7" s="1775"/>
      <c r="S7" s="1914"/>
      <c r="T7" s="2319" t="s">
        <v>1748</v>
      </c>
      <c r="U7" s="2319"/>
      <c r="V7" s="2319"/>
      <c r="W7" s="2319"/>
      <c r="X7" s="2319"/>
      <c r="Y7" s="2319"/>
      <c r="Z7" s="2319"/>
      <c r="AA7" s="2319"/>
      <c r="AB7" s="2319"/>
      <c r="AC7" s="65"/>
      <c r="AD7" s="65"/>
      <c r="AE7" s="65"/>
      <c r="AF7" s="65"/>
      <c r="AG7" s="1775"/>
      <c r="AH7" s="1775"/>
      <c r="AI7" s="65"/>
      <c r="AJ7" s="65"/>
      <c r="AK7" s="65"/>
      <c r="AL7" s="65"/>
      <c r="AM7" s="65"/>
      <c r="AN7" s="65"/>
      <c r="AO7" s="65"/>
      <c r="AP7" s="65"/>
      <c r="AQ7" s="65"/>
      <c r="AR7" s="65"/>
      <c r="AS7" s="65"/>
      <c r="AT7" s="65"/>
      <c r="AU7" s="65"/>
      <c r="AV7" s="65"/>
      <c r="AW7" s="1775"/>
      <c r="AX7" s="1775"/>
      <c r="AY7" s="65"/>
      <c r="AZ7" s="1775"/>
      <c r="BA7" s="1775"/>
      <c r="BB7" s="1775"/>
      <c r="BC7" s="1775"/>
      <c r="BD7" s="1775"/>
      <c r="BE7" s="1775"/>
      <c r="BF7" s="1775"/>
      <c r="BG7" s="1775"/>
      <c r="BH7" s="1775"/>
      <c r="BI7" s="1775"/>
      <c r="BJ7" s="1775"/>
      <c r="BK7" s="1775"/>
      <c r="BL7" s="1775"/>
      <c r="BM7" s="1775"/>
      <c r="BN7" s="1775"/>
      <c r="BO7" s="1775"/>
      <c r="BP7" s="65"/>
      <c r="BQ7" s="65"/>
      <c r="BR7" s="65"/>
      <c r="BS7" s="65"/>
      <c r="BT7" s="65"/>
      <c r="BU7" s="65"/>
      <c r="BV7" s="65"/>
      <c r="BW7" s="65"/>
      <c r="BX7" s="65"/>
      <c r="BY7" s="65"/>
      <c r="BZ7" s="65"/>
      <c r="CA7" s="65"/>
      <c r="CB7" s="65"/>
      <c r="CC7" s="1775"/>
      <c r="CD7" s="1775"/>
      <c r="CE7" s="65"/>
      <c r="CF7" s="65"/>
      <c r="CG7" s="65"/>
      <c r="CH7" s="65"/>
      <c r="CI7" s="65"/>
      <c r="CJ7" s="65"/>
      <c r="CK7" s="65"/>
      <c r="CL7" s="65"/>
      <c r="CM7" s="65"/>
      <c r="CN7" s="65"/>
      <c r="CO7" s="65"/>
      <c r="CP7" s="65"/>
      <c r="CQ7" s="65"/>
      <c r="CR7" s="65"/>
      <c r="CS7" s="65"/>
      <c r="CT7" s="65"/>
      <c r="CU7" s="65"/>
      <c r="CV7" s="65"/>
      <c r="CW7" s="65"/>
      <c r="CX7" s="1775"/>
      <c r="CY7" s="1775"/>
      <c r="CZ7" s="65"/>
      <c r="DA7" s="65"/>
      <c r="DB7" s="65"/>
      <c r="DC7" s="65"/>
      <c r="DD7" s="65"/>
      <c r="DE7" s="65"/>
      <c r="DF7" s="65"/>
      <c r="DG7" s="65"/>
      <c r="DH7" s="65"/>
      <c r="DI7" s="65"/>
      <c r="DJ7" s="65"/>
      <c r="DK7" s="65"/>
      <c r="DL7" s="65"/>
      <c r="DM7" s="65"/>
      <c r="DN7" s="1775"/>
      <c r="DO7" s="1775"/>
      <c r="DP7" s="65"/>
      <c r="ED7" s="1764"/>
      <c r="EE7" s="1764"/>
      <c r="ET7" s="1764"/>
      <c r="EU7" s="1764"/>
    </row>
    <row r="8" spans="1:168" s="2" customFormat="1" x14ac:dyDescent="0.2">
      <c r="C8" s="7"/>
      <c r="D8" s="7"/>
      <c r="E8" s="7"/>
      <c r="F8" s="7"/>
      <c r="G8" s="7"/>
      <c r="H8" s="7"/>
      <c r="I8" s="7"/>
      <c r="J8" s="7"/>
      <c r="K8" s="7"/>
      <c r="L8" s="7"/>
      <c r="M8" s="7"/>
      <c r="N8" s="7"/>
      <c r="O8" s="7"/>
      <c r="P8" s="7"/>
      <c r="Q8" s="1767"/>
      <c r="R8" s="1767"/>
      <c r="S8" s="7"/>
      <c r="T8" s="7"/>
      <c r="U8" s="7"/>
      <c r="V8" s="7"/>
      <c r="W8" s="7"/>
      <c r="X8" s="7"/>
      <c r="Y8" s="7"/>
      <c r="Z8" s="7"/>
      <c r="AA8" s="7"/>
      <c r="AB8" s="7"/>
      <c r="AC8" s="7"/>
      <c r="AD8" s="7"/>
      <c r="AE8" s="7"/>
      <c r="AF8" s="7"/>
      <c r="AG8" s="1767"/>
      <c r="AH8" s="1767"/>
      <c r="AI8" s="7"/>
      <c r="AJ8" s="7"/>
      <c r="AK8" s="7"/>
      <c r="AL8" s="7"/>
      <c r="AM8" s="7"/>
      <c r="AN8" s="7"/>
      <c r="AO8" s="7"/>
      <c r="AP8" s="7"/>
      <c r="AQ8" s="7"/>
      <c r="AR8" s="7"/>
      <c r="AS8" s="7"/>
      <c r="AT8" s="7"/>
      <c r="AU8" s="7"/>
      <c r="AV8" s="7"/>
      <c r="AW8" s="1767"/>
      <c r="AX8" s="1767"/>
      <c r="AY8" s="7"/>
      <c r="AZ8" s="1767"/>
      <c r="BA8" s="1767"/>
      <c r="BB8" s="1767"/>
      <c r="BC8" s="1767"/>
      <c r="BD8" s="1767"/>
      <c r="BE8" s="1767"/>
      <c r="BF8" s="1767"/>
      <c r="BG8" s="1767"/>
      <c r="BH8" s="1767"/>
      <c r="BI8" s="1767"/>
      <c r="BJ8" s="1767"/>
      <c r="BK8" s="1767"/>
      <c r="BL8" s="1767"/>
      <c r="BM8" s="1767"/>
      <c r="BN8" s="1767"/>
      <c r="BO8" s="1767"/>
      <c r="BP8" s="7"/>
      <c r="BQ8" s="7"/>
      <c r="BR8" s="7"/>
      <c r="BS8" s="7"/>
      <c r="BT8" s="7"/>
      <c r="BU8" s="7"/>
      <c r="BV8" s="7"/>
      <c r="BW8" s="7"/>
      <c r="BX8" s="7"/>
      <c r="BY8" s="7"/>
      <c r="BZ8" s="7"/>
      <c r="CA8" s="7"/>
      <c r="CB8" s="7"/>
      <c r="CC8" s="1767"/>
      <c r="CD8" s="1767"/>
      <c r="CE8" s="7"/>
      <c r="CF8" s="7"/>
      <c r="CG8" s="7"/>
      <c r="CH8" s="7"/>
      <c r="CI8" s="7"/>
      <c r="CJ8" s="7"/>
      <c r="CK8" s="7"/>
      <c r="CL8" s="7"/>
      <c r="CM8" s="7"/>
      <c r="CN8" s="7"/>
      <c r="CO8" s="7"/>
      <c r="CP8" s="7"/>
      <c r="CQ8" s="7"/>
      <c r="CR8" s="7"/>
      <c r="CS8" s="7"/>
      <c r="CT8" s="7"/>
      <c r="CU8" s="7"/>
      <c r="CV8" s="7"/>
      <c r="CW8" s="7"/>
      <c r="CX8" s="1767"/>
      <c r="CY8" s="1767"/>
      <c r="CZ8" s="7"/>
      <c r="DA8" s="7"/>
      <c r="DB8" s="7"/>
      <c r="DC8" s="7"/>
      <c r="DD8" s="7"/>
      <c r="DE8" s="7"/>
      <c r="DF8" s="7"/>
      <c r="DG8" s="7"/>
      <c r="DH8" s="7"/>
      <c r="DI8" s="7"/>
      <c r="DJ8" s="7"/>
      <c r="DK8" s="7"/>
      <c r="DL8" s="7"/>
      <c r="DM8" s="7"/>
      <c r="DN8" s="1767"/>
      <c r="DO8" s="1767"/>
      <c r="DP8" s="7"/>
      <c r="ED8" s="1764"/>
      <c r="EE8" s="1764"/>
      <c r="ET8" s="1764"/>
      <c r="EU8" s="1764"/>
    </row>
    <row r="9" spans="1:168" s="2" customFormat="1" ht="20.100000000000001" customHeight="1" x14ac:dyDescent="0.2">
      <c r="B9" s="294"/>
      <c r="C9" s="7"/>
      <c r="D9" s="7"/>
      <c r="E9" s="7"/>
      <c r="F9" s="7"/>
      <c r="G9" s="7"/>
      <c r="H9" s="7"/>
      <c r="I9" s="7"/>
      <c r="J9" s="7"/>
      <c r="K9" s="7"/>
      <c r="L9" s="7"/>
      <c r="M9" s="7"/>
      <c r="N9" s="7"/>
      <c r="O9" s="7"/>
      <c r="P9" s="7"/>
      <c r="Q9" s="1767"/>
      <c r="R9" s="1767"/>
      <c r="S9" s="7"/>
      <c r="T9" s="7"/>
      <c r="U9" s="7"/>
      <c r="V9" s="7"/>
      <c r="W9" s="7"/>
      <c r="X9" s="7"/>
      <c r="Y9" s="7"/>
      <c r="Z9" s="7"/>
      <c r="AA9" s="7"/>
      <c r="AB9" s="7"/>
      <c r="AC9" s="7"/>
      <c r="AD9" s="7"/>
      <c r="AE9" s="7"/>
      <c r="AF9" s="7"/>
      <c r="AG9" s="1767"/>
      <c r="AH9" s="1767"/>
      <c r="AI9" s="7"/>
      <c r="AJ9" s="7"/>
      <c r="AK9" s="7"/>
      <c r="AL9" s="7"/>
      <c r="AM9" s="7"/>
      <c r="AN9" s="7"/>
      <c r="AO9" s="7"/>
      <c r="AP9" s="7"/>
      <c r="AQ9" s="7"/>
      <c r="AR9" s="7"/>
      <c r="AS9" s="7"/>
      <c r="AT9" s="7"/>
      <c r="AU9" s="7"/>
      <c r="AV9" s="7"/>
      <c r="AW9" s="1767"/>
      <c r="AX9" s="1767"/>
      <c r="AY9" s="7"/>
      <c r="AZ9" s="1767"/>
      <c r="BA9" s="1767"/>
      <c r="BB9" s="1767"/>
      <c r="BC9" s="1767"/>
      <c r="BD9" s="1767"/>
      <c r="BE9" s="1767"/>
      <c r="BF9" s="1767"/>
      <c r="BG9" s="1767"/>
      <c r="BH9" s="1767"/>
      <c r="BI9" s="1767"/>
      <c r="BJ9" s="1767"/>
      <c r="BK9" s="1767"/>
      <c r="BL9" s="1767"/>
      <c r="BM9" s="1767"/>
      <c r="BN9" s="1767"/>
      <c r="BO9" s="1767"/>
      <c r="BP9" s="7"/>
      <c r="BQ9" s="7"/>
      <c r="BR9" s="7"/>
      <c r="BS9" s="7"/>
      <c r="BT9" s="7"/>
      <c r="BU9" s="7"/>
      <c r="BV9" s="7"/>
      <c r="BW9" s="7"/>
      <c r="BX9" s="7"/>
      <c r="BY9" s="7"/>
      <c r="BZ9" s="7"/>
      <c r="CA9" s="7"/>
      <c r="CB9" s="7"/>
      <c r="CC9" s="1767"/>
      <c r="CD9" s="1767"/>
      <c r="CE9" s="7"/>
      <c r="CF9" s="7"/>
      <c r="CG9" s="7"/>
      <c r="CH9" s="7"/>
      <c r="CI9" s="7"/>
      <c r="CJ9" s="7"/>
      <c r="CK9" s="7"/>
      <c r="CL9" s="7"/>
      <c r="CM9" s="7"/>
      <c r="CN9" s="7"/>
      <c r="CO9" s="7"/>
      <c r="CP9" s="7"/>
      <c r="CQ9" s="7"/>
      <c r="CR9" s="7"/>
      <c r="CS9" s="7"/>
      <c r="CT9" s="7"/>
      <c r="CU9" s="7"/>
      <c r="CV9" s="7"/>
      <c r="CW9" s="7"/>
      <c r="CX9" s="1767"/>
      <c r="CY9" s="1767"/>
      <c r="CZ9" s="7"/>
      <c r="DA9" s="7"/>
      <c r="DB9" s="7"/>
      <c r="DC9" s="7"/>
      <c r="DD9" s="7"/>
      <c r="DE9" s="7"/>
      <c r="DF9" s="7"/>
      <c r="DG9" s="7"/>
      <c r="DH9" s="7"/>
      <c r="DI9" s="7"/>
      <c r="DJ9" s="7"/>
      <c r="DK9" s="7"/>
      <c r="DL9" s="7"/>
      <c r="DM9" s="7"/>
      <c r="DN9" s="1767"/>
      <c r="DO9" s="1767"/>
      <c r="DP9" s="7"/>
      <c r="ED9" s="1764"/>
      <c r="EE9" s="1764"/>
      <c r="ET9" s="1764"/>
      <c r="EU9" s="1764"/>
    </row>
    <row r="10" spans="1:168" s="2" customFormat="1" ht="19.5" customHeight="1" x14ac:dyDescent="0.25">
      <c r="B10" s="86" t="s">
        <v>140</v>
      </c>
      <c r="C10" s="86"/>
      <c r="D10" s="86"/>
      <c r="E10" s="86"/>
      <c r="F10" s="86"/>
      <c r="G10" s="86"/>
      <c r="H10" s="86"/>
      <c r="I10" s="86"/>
      <c r="J10" s="86"/>
      <c r="K10" s="86"/>
      <c r="L10" s="2116" t="s">
        <v>1935</v>
      </c>
      <c r="M10" s="86"/>
      <c r="N10" s="86"/>
      <c r="O10" s="86"/>
      <c r="P10" s="86"/>
      <c r="Q10" s="1777"/>
      <c r="R10" s="1777"/>
      <c r="S10" s="86"/>
      <c r="T10" s="86"/>
      <c r="U10" s="86"/>
      <c r="V10" s="86"/>
      <c r="W10" s="86"/>
      <c r="X10" s="86"/>
      <c r="Y10" s="86"/>
      <c r="Z10" s="86"/>
      <c r="AA10" s="86"/>
      <c r="AB10" s="86"/>
      <c r="AC10" s="86"/>
      <c r="AD10" s="86"/>
      <c r="AE10" s="86"/>
      <c r="AF10" s="86"/>
      <c r="AG10" s="1777"/>
      <c r="AH10" s="1777"/>
      <c r="AI10" s="86"/>
      <c r="AJ10" s="86"/>
      <c r="AK10" s="86"/>
      <c r="AL10" s="86"/>
      <c r="AM10" s="86"/>
      <c r="AN10" s="86"/>
      <c r="AO10" s="86"/>
      <c r="AP10" s="86"/>
      <c r="AQ10" s="86"/>
      <c r="AR10" s="86"/>
      <c r="AS10" s="86"/>
      <c r="AT10" s="7"/>
      <c r="AU10" s="7"/>
      <c r="AV10" s="7"/>
      <c r="AW10" s="1767"/>
      <c r="AX10" s="1767"/>
      <c r="AY10" s="7"/>
      <c r="AZ10" s="1767"/>
      <c r="BA10" s="1767"/>
      <c r="BB10" s="1767"/>
      <c r="BC10" s="1767"/>
      <c r="BD10" s="1767"/>
      <c r="BE10" s="1767"/>
      <c r="BF10" s="1767"/>
      <c r="BG10" s="1767"/>
      <c r="BH10" s="1767"/>
      <c r="BI10" s="1767"/>
      <c r="BJ10" s="1767"/>
      <c r="BK10" s="1767"/>
      <c r="BL10" s="1767"/>
      <c r="BM10" s="1767"/>
      <c r="BN10" s="1767"/>
      <c r="BO10" s="1767"/>
      <c r="BP10" s="7"/>
      <c r="BQ10" s="7"/>
      <c r="BR10" s="7"/>
      <c r="BS10" s="7"/>
      <c r="BT10" s="7"/>
      <c r="BU10" s="7"/>
      <c r="BV10" s="7"/>
      <c r="BW10" s="7"/>
      <c r="BX10" s="7"/>
      <c r="BY10" s="7"/>
      <c r="BZ10" s="7"/>
      <c r="CA10" s="7"/>
      <c r="CB10" s="7"/>
      <c r="CC10" s="1767"/>
      <c r="CD10" s="1767"/>
      <c r="CE10" s="7"/>
      <c r="CF10" s="7"/>
      <c r="CG10" s="7"/>
      <c r="CH10" s="7"/>
      <c r="CI10" s="7"/>
      <c r="CJ10" s="7"/>
      <c r="CK10" s="7"/>
      <c r="CL10" s="7"/>
      <c r="CM10" s="7"/>
      <c r="CN10" s="7"/>
      <c r="CO10" s="7"/>
      <c r="CP10" s="7"/>
      <c r="CQ10" s="7"/>
      <c r="CR10" s="7"/>
      <c r="CS10" s="7"/>
      <c r="CT10" s="7"/>
      <c r="CU10" s="7"/>
      <c r="CV10" s="7"/>
      <c r="CW10" s="7"/>
      <c r="CX10" s="1767"/>
      <c r="CY10" s="1767"/>
      <c r="CZ10" s="7"/>
      <c r="DA10" s="7"/>
      <c r="DB10" s="7"/>
      <c r="DC10" s="7"/>
      <c r="DD10" s="7"/>
      <c r="DE10" s="7"/>
      <c r="DF10" s="7"/>
      <c r="DG10" s="7"/>
      <c r="DH10" s="7"/>
      <c r="DI10" s="7"/>
      <c r="DJ10" s="7"/>
      <c r="DK10" s="7"/>
      <c r="DL10" s="7"/>
      <c r="DM10" s="7"/>
      <c r="DN10" s="1767"/>
      <c r="DO10" s="1767"/>
      <c r="DP10" s="7"/>
      <c r="ED10" s="1764"/>
      <c r="EE10" s="1764"/>
      <c r="ET10" s="1764"/>
      <c r="EU10" s="1764"/>
    </row>
    <row r="11" spans="1:168" s="2" customFormat="1" ht="19.5" customHeight="1" x14ac:dyDescent="0.2">
      <c r="C11" s="7"/>
      <c r="D11" s="7"/>
      <c r="E11" s="7"/>
      <c r="F11" s="7"/>
      <c r="G11" s="7"/>
      <c r="H11" s="7"/>
      <c r="I11" s="7"/>
      <c r="J11" s="7"/>
      <c r="K11" s="7"/>
      <c r="L11" s="7"/>
      <c r="M11" s="7"/>
      <c r="N11" s="7"/>
      <c r="O11" s="7"/>
      <c r="P11" s="7"/>
      <c r="Q11" s="1767"/>
      <c r="R11" s="1767"/>
      <c r="S11" s="7"/>
      <c r="T11" s="7"/>
      <c r="U11" s="7"/>
      <c r="V11" s="7"/>
      <c r="W11" s="7"/>
      <c r="X11" s="7"/>
      <c r="Y11" s="7"/>
      <c r="Z11" s="7"/>
      <c r="AA11" s="7"/>
      <c r="AB11" s="7"/>
      <c r="AC11" s="7"/>
      <c r="AD11" s="7"/>
      <c r="AE11" s="7"/>
      <c r="AF11" s="7"/>
      <c r="AG11" s="1767"/>
      <c r="AH11" s="1767"/>
      <c r="AI11" s="7"/>
      <c r="AJ11" s="7"/>
      <c r="AK11" s="7"/>
      <c r="AL11" s="7"/>
      <c r="AM11" s="7"/>
      <c r="AN11" s="7"/>
      <c r="AO11" s="7"/>
      <c r="AP11" s="7"/>
      <c r="AQ11" s="7"/>
      <c r="AR11" s="7"/>
      <c r="AS11" s="7"/>
      <c r="AT11" s="7"/>
      <c r="AU11" s="7"/>
      <c r="AV11" s="7"/>
      <c r="AW11" s="1767"/>
      <c r="AX11" s="1767"/>
      <c r="AY11" s="7"/>
      <c r="AZ11" s="1767"/>
      <c r="BA11" s="1767"/>
      <c r="BB11" s="1767"/>
      <c r="BC11" s="1767"/>
      <c r="BD11" s="1767"/>
      <c r="BE11" s="1767"/>
      <c r="BF11" s="1767"/>
      <c r="BG11" s="1767"/>
      <c r="BH11" s="1767"/>
      <c r="BI11" s="1767"/>
      <c r="BJ11" s="1767"/>
      <c r="BK11" s="1767"/>
      <c r="BL11" s="1767"/>
      <c r="BM11" s="1767"/>
      <c r="BN11" s="1767"/>
      <c r="BO11" s="1767"/>
      <c r="BP11" s="7"/>
      <c r="BQ11" s="7"/>
      <c r="BR11" s="7"/>
      <c r="BS11" s="7"/>
      <c r="BT11" s="7"/>
      <c r="BU11" s="7"/>
      <c r="BV11" s="7"/>
      <c r="BW11" s="7"/>
      <c r="BX11" s="7"/>
      <c r="BY11" s="7"/>
      <c r="BZ11" s="7"/>
      <c r="CA11" s="7"/>
      <c r="CB11" s="7"/>
      <c r="CC11" s="1767"/>
      <c r="CD11" s="1767"/>
      <c r="CE11" s="7"/>
      <c r="CF11" s="7"/>
      <c r="CG11" s="7"/>
      <c r="CH11" s="7"/>
      <c r="CI11" s="7"/>
      <c r="CJ11" s="7"/>
      <c r="CK11" s="7"/>
      <c r="CL11" s="7"/>
      <c r="CM11" s="7"/>
      <c r="CN11" s="7"/>
      <c r="CO11" s="7"/>
      <c r="CP11" s="7"/>
      <c r="CQ11" s="7"/>
      <c r="CR11" s="7"/>
      <c r="CS11" s="7"/>
      <c r="CT11" s="7"/>
      <c r="CU11" s="7"/>
      <c r="CV11" s="7"/>
      <c r="CW11" s="7"/>
      <c r="CX11" s="1767"/>
      <c r="CY11" s="1767"/>
      <c r="CZ11" s="7"/>
      <c r="DA11" s="7"/>
      <c r="DB11" s="7"/>
      <c r="DC11" s="7"/>
      <c r="DD11" s="7"/>
      <c r="DE11" s="7"/>
      <c r="DF11" s="7"/>
      <c r="DG11" s="7"/>
      <c r="DH11" s="7"/>
      <c r="DI11" s="7"/>
      <c r="DJ11" s="7"/>
      <c r="DK11" s="7"/>
      <c r="DL11" s="7"/>
      <c r="DM11" s="7"/>
      <c r="DN11" s="1767"/>
      <c r="DO11" s="1767"/>
      <c r="DP11" s="7"/>
      <c r="ED11" s="1764"/>
      <c r="EE11" s="1764"/>
      <c r="ET11" s="1764"/>
      <c r="EU11" s="1764"/>
    </row>
    <row r="12" spans="1:168" s="2" customFormat="1" ht="34.35" customHeight="1" x14ac:dyDescent="0.2">
      <c r="B12" s="211" t="s">
        <v>162</v>
      </c>
      <c r="C12" s="209"/>
      <c r="D12" s="209"/>
      <c r="E12" s="209"/>
      <c r="F12" s="209"/>
      <c r="G12" s="209"/>
      <c r="H12" s="209"/>
      <c r="I12" s="209"/>
      <c r="J12" s="209"/>
      <c r="K12" s="209"/>
      <c r="L12" s="209"/>
      <c r="M12" s="209"/>
      <c r="N12" s="209"/>
      <c r="O12" s="209"/>
      <c r="P12" s="209"/>
      <c r="Q12" s="1780"/>
      <c r="R12" s="1780"/>
      <c r="S12" s="209"/>
      <c r="T12" s="209"/>
      <c r="U12" s="209"/>
      <c r="V12" s="209"/>
      <c r="W12" s="209"/>
      <c r="X12" s="209"/>
      <c r="Y12" s="209"/>
      <c r="Z12" s="209"/>
      <c r="AA12" s="209"/>
      <c r="AB12" s="209"/>
      <c r="AC12" s="209"/>
      <c r="AD12" s="209"/>
      <c r="AE12" s="209"/>
      <c r="AF12" s="209"/>
      <c r="AG12" s="1780"/>
      <c r="AH12" s="1780"/>
      <c r="AI12" s="209"/>
      <c r="AJ12" s="209"/>
      <c r="AK12" s="209"/>
      <c r="AL12" s="209"/>
      <c r="AM12" s="209"/>
      <c r="AN12" s="209"/>
      <c r="AO12" s="209"/>
      <c r="AP12" s="209"/>
      <c r="AQ12" s="209"/>
      <c r="AR12" s="209"/>
      <c r="AS12" s="209"/>
      <c r="AT12" s="212"/>
      <c r="AU12" s="212"/>
      <c r="AV12" s="212"/>
      <c r="AW12" s="1781"/>
      <c r="AX12" s="1781"/>
      <c r="AY12" s="212"/>
      <c r="AZ12" s="1781"/>
      <c r="BA12" s="1781"/>
      <c r="BB12" s="1781"/>
      <c r="BC12" s="1781"/>
      <c r="BD12" s="1781"/>
      <c r="BE12" s="1781"/>
      <c r="BF12" s="1781"/>
      <c r="BG12" s="1781"/>
      <c r="BH12" s="1781"/>
      <c r="BI12" s="1781"/>
      <c r="BJ12" s="1781"/>
      <c r="BK12" s="1781"/>
      <c r="BL12" s="1781"/>
      <c r="BM12" s="1781"/>
      <c r="BN12" s="1781"/>
      <c r="BO12" s="1781"/>
      <c r="BP12" s="212"/>
      <c r="BQ12" s="213"/>
      <c r="BS12" s="213"/>
      <c r="BT12" s="213"/>
      <c r="BU12" s="213"/>
      <c r="BV12" s="213"/>
      <c r="BW12" s="213"/>
      <c r="BX12" s="213"/>
      <c r="BY12" s="213"/>
      <c r="BZ12" s="213"/>
      <c r="CA12" s="213"/>
      <c r="CB12" s="213"/>
      <c r="CC12" s="1782"/>
      <c r="CD12" s="1782"/>
      <c r="CE12" s="213"/>
      <c r="CF12" s="213"/>
      <c r="CG12" s="54"/>
      <c r="CH12" s="1752" t="s">
        <v>82</v>
      </c>
      <c r="CI12" s="54"/>
      <c r="CJ12" s="54"/>
      <c r="CK12" s="213"/>
      <c r="CL12" s="213"/>
      <c r="CM12" s="213"/>
      <c r="CN12" s="213"/>
      <c r="CO12" s="213"/>
      <c r="CP12" s="213"/>
      <c r="CQ12" s="213"/>
      <c r="CR12" s="213"/>
      <c r="CS12" s="213"/>
      <c r="CT12" s="213"/>
      <c r="CU12" s="213"/>
      <c r="CV12" s="213"/>
      <c r="CW12" s="213"/>
      <c r="CX12" s="1782"/>
      <c r="CY12" s="1782"/>
      <c r="CZ12" s="213"/>
      <c r="DA12" s="213"/>
      <c r="DB12" s="213"/>
      <c r="DC12" s="213"/>
      <c r="DD12" s="213"/>
      <c r="DE12" s="213"/>
      <c r="DF12" s="213"/>
      <c r="DG12" s="213"/>
      <c r="DH12" s="212"/>
      <c r="DI12" s="212"/>
      <c r="DJ12" s="212"/>
      <c r="DK12" s="1452"/>
      <c r="DL12" s="54"/>
      <c r="DN12" s="1764"/>
      <c r="DO12" s="1764"/>
      <c r="ED12" s="1764"/>
      <c r="EE12" s="1764"/>
      <c r="ET12" s="1764"/>
      <c r="EU12" s="1764"/>
    </row>
    <row r="13" spans="1:168" s="2" customFormat="1" ht="14.25" customHeight="1" x14ac:dyDescent="0.2">
      <c r="B13" s="211"/>
      <c r="C13" s="209"/>
      <c r="D13" s="1364" t="s">
        <v>1</v>
      </c>
      <c r="E13" s="1364" t="s">
        <v>2</v>
      </c>
      <c r="F13" s="1364" t="s">
        <v>3</v>
      </c>
      <c r="G13" s="1364" t="s">
        <v>86</v>
      </c>
      <c r="H13" s="1364" t="s">
        <v>4</v>
      </c>
      <c r="I13" s="1364" t="s">
        <v>5</v>
      </c>
      <c r="J13" s="1364" t="s">
        <v>6</v>
      </c>
      <c r="K13" s="1364" t="s">
        <v>7</v>
      </c>
      <c r="L13" s="1364" t="s">
        <v>8</v>
      </c>
      <c r="M13" s="1364" t="s">
        <v>9</v>
      </c>
      <c r="N13" s="1364" t="s">
        <v>10</v>
      </c>
      <c r="O13" s="1364" t="s">
        <v>11</v>
      </c>
      <c r="P13" s="1364" t="s">
        <v>12</v>
      </c>
      <c r="Q13" s="1793" t="s">
        <v>13</v>
      </c>
      <c r="R13" s="1793" t="s">
        <v>14</v>
      </c>
      <c r="S13" s="1793" t="s">
        <v>15</v>
      </c>
      <c r="T13" s="1793" t="s">
        <v>16</v>
      </c>
      <c r="U13" s="1793" t="s">
        <v>17</v>
      </c>
      <c r="V13" s="1793" t="s">
        <v>18</v>
      </c>
      <c r="W13" s="1793" t="s">
        <v>19</v>
      </c>
      <c r="X13" s="1793" t="s">
        <v>20</v>
      </c>
      <c r="Y13" s="1793" t="s">
        <v>21</v>
      </c>
      <c r="Z13" s="1793" t="s">
        <v>22</v>
      </c>
      <c r="AA13" s="1793" t="s">
        <v>23</v>
      </c>
      <c r="AB13" s="1793" t="s">
        <v>24</v>
      </c>
      <c r="AC13" s="1793" t="s">
        <v>25</v>
      </c>
      <c r="AD13" s="1793" t="s">
        <v>26</v>
      </c>
      <c r="AE13" s="1793" t="s">
        <v>27</v>
      </c>
      <c r="AF13" s="1793" t="s">
        <v>28</v>
      </c>
      <c r="AG13" s="1793" t="s">
        <v>29</v>
      </c>
      <c r="AH13" s="1793" t="s">
        <v>30</v>
      </c>
      <c r="AI13" s="1793" t="s">
        <v>31</v>
      </c>
      <c r="AJ13" s="1793" t="s">
        <v>32</v>
      </c>
      <c r="AK13" s="1793" t="s">
        <v>33</v>
      </c>
      <c r="AL13" s="1793" t="s">
        <v>34</v>
      </c>
      <c r="AM13" s="1793" t="s">
        <v>35</v>
      </c>
      <c r="AN13" s="1793" t="s">
        <v>88</v>
      </c>
      <c r="AO13" s="1793" t="s">
        <v>112</v>
      </c>
      <c r="AP13" s="1793" t="s">
        <v>113</v>
      </c>
      <c r="AQ13" s="1793" t="s">
        <v>223</v>
      </c>
      <c r="AR13" s="1793" t="s">
        <v>337</v>
      </c>
      <c r="AS13" s="1793" t="s">
        <v>1011</v>
      </c>
      <c r="AT13" s="1793" t="s">
        <v>1020</v>
      </c>
      <c r="AU13" s="1793" t="s">
        <v>1523</v>
      </c>
      <c r="AV13" s="1793" t="s">
        <v>1544</v>
      </c>
      <c r="AW13" s="1793" t="s">
        <v>1545</v>
      </c>
      <c r="AX13" s="1793" t="s">
        <v>1546</v>
      </c>
      <c r="AY13" s="1793" t="s">
        <v>1547</v>
      </c>
      <c r="AZ13" s="2282" t="s">
        <v>1548</v>
      </c>
      <c r="BA13" s="2282" t="s">
        <v>1549</v>
      </c>
      <c r="BB13" s="2282" t="s">
        <v>1617</v>
      </c>
      <c r="BC13" s="2282" t="s">
        <v>1618</v>
      </c>
      <c r="BD13" s="2282" t="s">
        <v>1619</v>
      </c>
      <c r="BE13" s="2282" t="s">
        <v>1620</v>
      </c>
      <c r="BF13" s="2282" t="s">
        <v>1550</v>
      </c>
      <c r="BG13" s="2282" t="s">
        <v>1551</v>
      </c>
      <c r="BH13" s="2282" t="s">
        <v>1552</v>
      </c>
      <c r="BI13" s="2282" t="s">
        <v>1553</v>
      </c>
      <c r="BJ13" s="2282" t="s">
        <v>1621</v>
      </c>
      <c r="BK13" s="2282" t="s">
        <v>1622</v>
      </c>
      <c r="BL13" s="2282" t="s">
        <v>1623</v>
      </c>
      <c r="BM13" s="2282" t="s">
        <v>1756</v>
      </c>
      <c r="BN13" s="2282" t="s">
        <v>1757</v>
      </c>
      <c r="BO13" s="2282" t="s">
        <v>1762</v>
      </c>
      <c r="BP13" s="2282" t="s">
        <v>1763</v>
      </c>
      <c r="BQ13" s="2282" t="s">
        <v>1919</v>
      </c>
      <c r="BR13" s="2282" t="s">
        <v>1920</v>
      </c>
      <c r="BS13" s="2282" t="s">
        <v>1921</v>
      </c>
      <c r="BT13" s="2282" t="s">
        <v>1922</v>
      </c>
      <c r="BU13" s="2282" t="s">
        <v>1923</v>
      </c>
      <c r="BV13" s="2282" t="s">
        <v>1924</v>
      </c>
      <c r="BW13" s="2282" t="s">
        <v>1925</v>
      </c>
      <c r="BX13" s="2282" t="s">
        <v>1926</v>
      </c>
      <c r="BY13" s="2282" t="s">
        <v>1927</v>
      </c>
      <c r="BZ13" s="2282" t="s">
        <v>1928</v>
      </c>
      <c r="CA13" s="2282" t="s">
        <v>1929</v>
      </c>
      <c r="CB13" s="2282" t="s">
        <v>1930</v>
      </c>
      <c r="CC13" s="2282" t="s">
        <v>1931</v>
      </c>
      <c r="CD13" s="2282" t="s">
        <v>1932</v>
      </c>
      <c r="CE13" s="2282" t="s">
        <v>1933</v>
      </c>
      <c r="CF13" s="2282" t="s">
        <v>1934</v>
      </c>
      <c r="CG13" s="1079"/>
      <c r="CH13" s="1752"/>
      <c r="CI13" s="1752"/>
      <c r="CJ13" s="1752"/>
      <c r="CK13" s="2267"/>
      <c r="CL13" s="2267"/>
      <c r="CM13" s="2267"/>
      <c r="CN13" s="2267"/>
      <c r="CO13" s="2267"/>
      <c r="CP13" s="2267"/>
      <c r="CQ13" s="2267"/>
      <c r="CR13" s="2267"/>
      <c r="CS13" s="2267"/>
      <c r="CT13" s="2267"/>
      <c r="CU13" s="2267"/>
      <c r="CV13" s="2267"/>
      <c r="CW13" s="2267"/>
      <c r="CX13" s="2267"/>
      <c r="CY13" s="2267"/>
      <c r="CZ13" s="2267"/>
      <c r="DA13" s="2267"/>
      <c r="DB13" s="2267"/>
      <c r="DC13" s="2267"/>
      <c r="DD13" s="2267"/>
      <c r="DE13" s="2267"/>
      <c r="DF13" s="2267"/>
      <c r="DG13" s="2267"/>
      <c r="DH13" s="2267"/>
      <c r="DI13" s="2267"/>
      <c r="DJ13" s="2267"/>
      <c r="DK13" s="2268"/>
      <c r="DL13" s="2268"/>
      <c r="DM13" s="2268"/>
      <c r="DN13" s="2268"/>
      <c r="DO13" s="2268"/>
      <c r="DP13" s="2268"/>
      <c r="DQ13" s="2268"/>
      <c r="DR13" s="2268"/>
      <c r="DS13" s="2268"/>
      <c r="DT13" s="2268"/>
      <c r="DU13" s="2268"/>
      <c r="DV13" s="2268"/>
      <c r="DW13" s="2248"/>
      <c r="DX13" s="2248"/>
      <c r="DY13" s="2248"/>
      <c r="DZ13" s="2248"/>
      <c r="EA13" s="2248"/>
      <c r="EB13" s="2248"/>
      <c r="EC13" s="2268"/>
      <c r="ED13" s="2268"/>
      <c r="EE13" s="2268"/>
      <c r="EF13" s="2269"/>
      <c r="EG13" s="2268"/>
      <c r="EH13" s="2268"/>
      <c r="EI13" s="2268"/>
      <c r="EJ13" s="2268"/>
      <c r="EK13" s="2268"/>
      <c r="EL13" s="2268"/>
      <c r="EM13" s="2281"/>
      <c r="EN13" s="2281"/>
      <c r="EO13" s="2281"/>
      <c r="EP13" s="2281"/>
      <c r="EQ13" s="2281"/>
      <c r="ER13" s="2281"/>
      <c r="ES13" s="2268"/>
      <c r="ET13" s="2268"/>
      <c r="EU13" s="2268"/>
      <c r="EV13" s="2269"/>
      <c r="EW13" s="2269"/>
      <c r="EX13" s="2269"/>
      <c r="EY13" s="2269"/>
      <c r="EZ13" s="2269"/>
      <c r="FA13" s="2269"/>
      <c r="FB13" s="2269"/>
      <c r="FC13" s="2269"/>
      <c r="FD13" s="2269"/>
      <c r="FE13" s="2269"/>
      <c r="FF13" s="2269"/>
      <c r="FG13" s="2269"/>
      <c r="FH13" s="2269"/>
      <c r="FI13" s="2269"/>
      <c r="FJ13" s="2269"/>
      <c r="FK13" s="2269"/>
      <c r="FL13" s="2269"/>
    </row>
    <row r="14" spans="1:168" s="2" customFormat="1" ht="32.25" customHeight="1" x14ac:dyDescent="0.2">
      <c r="C14" s="210"/>
      <c r="D14" s="2704" t="s">
        <v>1717</v>
      </c>
      <c r="E14" s="2705"/>
      <c r="F14" s="2705"/>
      <c r="G14" s="2705"/>
      <c r="H14" s="2705"/>
      <c r="I14" s="2705"/>
      <c r="J14" s="2705"/>
      <c r="K14" s="2705"/>
      <c r="L14" s="2705"/>
      <c r="M14" s="2705"/>
      <c r="N14" s="2705"/>
      <c r="O14" s="2705"/>
      <c r="P14" s="2705"/>
      <c r="Q14" s="2705"/>
      <c r="R14" s="2705"/>
      <c r="S14" s="2706"/>
      <c r="T14" s="2707" t="s">
        <v>1718</v>
      </c>
      <c r="U14" s="2705"/>
      <c r="V14" s="2705"/>
      <c r="W14" s="2705"/>
      <c r="X14" s="2705"/>
      <c r="Y14" s="2705"/>
      <c r="Z14" s="2705"/>
      <c r="AA14" s="2705"/>
      <c r="AB14" s="2705"/>
      <c r="AC14" s="2705"/>
      <c r="AD14" s="2705"/>
      <c r="AE14" s="2705"/>
      <c r="AF14" s="2705"/>
      <c r="AG14" s="2705"/>
      <c r="AH14" s="2705"/>
      <c r="AI14" s="2706"/>
      <c r="AJ14" s="2717" t="s">
        <v>1831</v>
      </c>
      <c r="AK14" s="2718"/>
      <c r="AL14" s="2718"/>
      <c r="AM14" s="2718"/>
      <c r="AN14" s="2718"/>
      <c r="AO14" s="2718"/>
      <c r="AP14" s="2718"/>
      <c r="AQ14" s="2718"/>
      <c r="AR14" s="2718"/>
      <c r="AS14" s="2718"/>
      <c r="AT14" s="2718"/>
      <c r="AU14" s="2718"/>
      <c r="AV14" s="2718"/>
      <c r="AW14" s="2718"/>
      <c r="AX14" s="2718"/>
      <c r="AY14" s="2719"/>
      <c r="AZ14" s="2694" t="s">
        <v>2006</v>
      </c>
      <c r="BA14" s="2695"/>
      <c r="BB14" s="2695"/>
      <c r="BC14" s="2695"/>
      <c r="BD14" s="2695"/>
      <c r="BE14" s="2695"/>
      <c r="BF14" s="2695"/>
      <c r="BG14" s="2695"/>
      <c r="BH14" s="2695"/>
      <c r="BI14" s="2695"/>
      <c r="BJ14" s="2695"/>
      <c r="BK14" s="2695"/>
      <c r="BL14" s="2695"/>
      <c r="BM14" s="2695"/>
      <c r="BN14" s="2695"/>
      <c r="BO14" s="2696"/>
      <c r="BP14" s="2694" t="s">
        <v>2007</v>
      </c>
      <c r="BQ14" s="2695"/>
      <c r="BR14" s="2695"/>
      <c r="BS14" s="2695"/>
      <c r="BT14" s="2695"/>
      <c r="BU14" s="2695"/>
      <c r="BV14" s="2695"/>
      <c r="BW14" s="2695"/>
      <c r="BX14" s="2695"/>
      <c r="BY14" s="2695"/>
      <c r="BZ14" s="2695"/>
      <c r="CA14" s="2695"/>
      <c r="CB14" s="2695"/>
      <c r="CC14" s="2695"/>
      <c r="CD14" s="2695"/>
      <c r="CE14" s="2696"/>
      <c r="CF14" s="2720" t="s">
        <v>1461</v>
      </c>
      <c r="CG14" s="1079"/>
      <c r="CH14" s="14"/>
      <c r="CK14" s="2714" t="s">
        <v>1717</v>
      </c>
      <c r="CL14" s="2715"/>
      <c r="CM14" s="2715"/>
      <c r="CN14" s="2715"/>
      <c r="CO14" s="2715"/>
      <c r="CP14" s="2715"/>
      <c r="CQ14" s="2715"/>
      <c r="CR14" s="2715"/>
      <c r="CS14" s="2715"/>
      <c r="CT14" s="2715"/>
      <c r="CU14" s="2715"/>
      <c r="CV14" s="2715"/>
      <c r="CW14" s="2715"/>
      <c r="CX14" s="2715"/>
      <c r="CY14" s="2715"/>
      <c r="CZ14" s="2716"/>
      <c r="DA14" s="2714" t="s">
        <v>1718</v>
      </c>
      <c r="DB14" s="2715"/>
      <c r="DC14" s="2715"/>
      <c r="DD14" s="2715"/>
      <c r="DE14" s="2715"/>
      <c r="DF14" s="2715"/>
      <c r="DG14" s="2715"/>
      <c r="DH14" s="2715"/>
      <c r="DI14" s="2715"/>
      <c r="DJ14" s="2715"/>
      <c r="DK14" s="2715"/>
      <c r="DL14" s="2715"/>
      <c r="DM14" s="2715"/>
      <c r="DN14" s="2715"/>
      <c r="DO14" s="2715"/>
      <c r="DP14" s="2716"/>
      <c r="DQ14" s="2715" t="s">
        <v>1831</v>
      </c>
      <c r="DR14" s="2715"/>
      <c r="DS14" s="2715"/>
      <c r="DT14" s="2715"/>
      <c r="DU14" s="2715"/>
      <c r="DV14" s="2715"/>
      <c r="DW14" s="2715"/>
      <c r="DX14" s="2715"/>
      <c r="DY14" s="2715"/>
      <c r="DZ14" s="2715"/>
      <c r="EA14" s="2715"/>
      <c r="EB14" s="2715"/>
      <c r="EC14" s="2715"/>
      <c r="ED14" s="2715"/>
      <c r="EE14" s="2715"/>
      <c r="EF14" s="2716"/>
      <c r="EG14" s="2694" t="s">
        <v>2003</v>
      </c>
      <c r="EH14" s="2695"/>
      <c r="EI14" s="2695"/>
      <c r="EJ14" s="2695"/>
      <c r="EK14" s="2695"/>
      <c r="EL14" s="2695"/>
      <c r="EM14" s="2695"/>
      <c r="EN14" s="2695"/>
      <c r="EO14" s="2695"/>
      <c r="EP14" s="2695"/>
      <c r="EQ14" s="2695"/>
      <c r="ER14" s="2695"/>
      <c r="ES14" s="2695"/>
      <c r="ET14" s="2695"/>
      <c r="EU14" s="2695"/>
      <c r="EV14" s="2696"/>
      <c r="EW14" s="2694" t="s">
        <v>2002</v>
      </c>
      <c r="EX14" s="2695"/>
      <c r="EY14" s="2695"/>
      <c r="EZ14" s="2695"/>
      <c r="FA14" s="2695"/>
      <c r="FB14" s="2695"/>
      <c r="FC14" s="2695"/>
      <c r="FD14" s="2695"/>
      <c r="FE14" s="2695"/>
      <c r="FF14" s="2695"/>
      <c r="FG14" s="2695"/>
      <c r="FH14" s="2695"/>
      <c r="FI14" s="2695"/>
      <c r="FJ14" s="2695"/>
      <c r="FK14" s="2695"/>
      <c r="FL14" s="2696"/>
    </row>
    <row r="15" spans="1:168" s="2" customFormat="1" ht="51.75" thickBot="1" x14ac:dyDescent="0.25">
      <c r="C15" s="210"/>
      <c r="D15" s="1711" t="s">
        <v>998</v>
      </c>
      <c r="E15" s="1712" t="s">
        <v>999</v>
      </c>
      <c r="F15" s="1711" t="s">
        <v>1000</v>
      </c>
      <c r="G15" s="1712" t="s">
        <v>1001</v>
      </c>
      <c r="H15" s="1711" t="s">
        <v>1002</v>
      </c>
      <c r="I15" s="1712" t="s">
        <v>1003</v>
      </c>
      <c r="J15" s="1711" t="s">
        <v>1004</v>
      </c>
      <c r="K15" s="1712" t="s">
        <v>1005</v>
      </c>
      <c r="L15" s="1711" t="s">
        <v>1006</v>
      </c>
      <c r="M15" s="1712" t="s">
        <v>1007</v>
      </c>
      <c r="N15" s="1713">
        <v>2016</v>
      </c>
      <c r="O15" s="1714">
        <v>2017</v>
      </c>
      <c r="P15" s="1715">
        <v>2018</v>
      </c>
      <c r="Q15" s="1788">
        <v>2019</v>
      </c>
      <c r="R15" s="1788">
        <v>2020</v>
      </c>
      <c r="S15" s="1716" t="s">
        <v>1008</v>
      </c>
      <c r="T15" s="1711" t="s">
        <v>998</v>
      </c>
      <c r="U15" s="1712" t="s">
        <v>999</v>
      </c>
      <c r="V15" s="1711" t="s">
        <v>1000</v>
      </c>
      <c r="W15" s="1712" t="s">
        <v>1001</v>
      </c>
      <c r="X15" s="1711" t="s">
        <v>1002</v>
      </c>
      <c r="Y15" s="1712" t="s">
        <v>1003</v>
      </c>
      <c r="Z15" s="1711" t="s">
        <v>1004</v>
      </c>
      <c r="AA15" s="1712" t="s">
        <v>1005</v>
      </c>
      <c r="AB15" s="1711" t="s">
        <v>1006</v>
      </c>
      <c r="AC15" s="1712" t="s">
        <v>1007</v>
      </c>
      <c r="AD15" s="1713">
        <v>2016</v>
      </c>
      <c r="AE15" s="1714">
        <v>2017</v>
      </c>
      <c r="AF15" s="1715">
        <v>2018</v>
      </c>
      <c r="AG15" s="1788">
        <v>2019</v>
      </c>
      <c r="AH15" s="1788">
        <v>2020</v>
      </c>
      <c r="AI15" s="1716" t="s">
        <v>1008</v>
      </c>
      <c r="AJ15" s="1711" t="s">
        <v>998</v>
      </c>
      <c r="AK15" s="1712" t="s">
        <v>999</v>
      </c>
      <c r="AL15" s="1711" t="s">
        <v>1000</v>
      </c>
      <c r="AM15" s="1712" t="s">
        <v>1001</v>
      </c>
      <c r="AN15" s="1711" t="s">
        <v>1002</v>
      </c>
      <c r="AO15" s="1712" t="s">
        <v>1003</v>
      </c>
      <c r="AP15" s="1711" t="s">
        <v>1004</v>
      </c>
      <c r="AQ15" s="1712" t="s">
        <v>1005</v>
      </c>
      <c r="AR15" s="1711" t="s">
        <v>1006</v>
      </c>
      <c r="AS15" s="1712" t="s">
        <v>1007</v>
      </c>
      <c r="AT15" s="1713">
        <v>2016</v>
      </c>
      <c r="AU15" s="1714">
        <v>2017</v>
      </c>
      <c r="AV15" s="1715">
        <v>2018</v>
      </c>
      <c r="AW15" s="1788">
        <v>2019</v>
      </c>
      <c r="AX15" s="1788">
        <v>2020</v>
      </c>
      <c r="AY15" s="1716" t="s">
        <v>1008</v>
      </c>
      <c r="AZ15" s="1801" t="s">
        <v>998</v>
      </c>
      <c r="BA15" s="1802" t="s">
        <v>999</v>
      </c>
      <c r="BB15" s="1801" t="s">
        <v>1000</v>
      </c>
      <c r="BC15" s="1802" t="s">
        <v>1001</v>
      </c>
      <c r="BD15" s="1801" t="s">
        <v>1002</v>
      </c>
      <c r="BE15" s="1802" t="s">
        <v>1003</v>
      </c>
      <c r="BF15" s="1801" t="s">
        <v>1004</v>
      </c>
      <c r="BG15" s="1802" t="s">
        <v>1005</v>
      </c>
      <c r="BH15" s="1801" t="s">
        <v>1006</v>
      </c>
      <c r="BI15" s="1802" t="s">
        <v>1007</v>
      </c>
      <c r="BJ15" s="1802" t="s">
        <v>1639</v>
      </c>
      <c r="BK15" s="1802" t="s">
        <v>1640</v>
      </c>
      <c r="BL15" s="1802" t="s">
        <v>1642</v>
      </c>
      <c r="BM15" s="1802" t="s">
        <v>1641</v>
      </c>
      <c r="BN15" s="1802" t="s">
        <v>1754</v>
      </c>
      <c r="BO15" s="1794" t="s">
        <v>1008</v>
      </c>
      <c r="BP15" s="1711" t="s">
        <v>998</v>
      </c>
      <c r="BQ15" s="1712" t="s">
        <v>999</v>
      </c>
      <c r="BR15" s="1711" t="s">
        <v>1000</v>
      </c>
      <c r="BS15" s="1712" t="s">
        <v>1001</v>
      </c>
      <c r="BT15" s="1711" t="s">
        <v>1002</v>
      </c>
      <c r="BU15" s="1712" t="s">
        <v>1003</v>
      </c>
      <c r="BV15" s="1711" t="s">
        <v>1004</v>
      </c>
      <c r="BW15" s="1712" t="s">
        <v>1005</v>
      </c>
      <c r="BX15" s="1711" t="s">
        <v>1006</v>
      </c>
      <c r="BY15" s="1802" t="s">
        <v>1007</v>
      </c>
      <c r="BZ15" s="1802" t="s">
        <v>1639</v>
      </c>
      <c r="CA15" s="1802" t="s">
        <v>1640</v>
      </c>
      <c r="CB15" s="1802" t="s">
        <v>1642</v>
      </c>
      <c r="CC15" s="1802" t="s">
        <v>1641</v>
      </c>
      <c r="CD15" s="1802" t="s">
        <v>1754</v>
      </c>
      <c r="CE15" s="1794" t="s">
        <v>1008</v>
      </c>
      <c r="CF15" s="2721"/>
      <c r="CG15" s="45"/>
      <c r="CI15" s="904" t="s">
        <v>164</v>
      </c>
      <c r="CJ15" s="860" t="s">
        <v>196</v>
      </c>
      <c r="CK15" s="1373">
        <v>2006</v>
      </c>
      <c r="CL15" s="1374">
        <v>2007</v>
      </c>
      <c r="CM15" s="1374">
        <v>2008</v>
      </c>
      <c r="CN15" s="1374">
        <v>2009</v>
      </c>
      <c r="CO15" s="1374">
        <v>2010</v>
      </c>
      <c r="CP15" s="1374">
        <v>2011</v>
      </c>
      <c r="CQ15" s="1374">
        <v>2012</v>
      </c>
      <c r="CR15" s="1374">
        <v>2013</v>
      </c>
      <c r="CS15" s="1374">
        <v>2014</v>
      </c>
      <c r="CT15" s="1374">
        <v>2015</v>
      </c>
      <c r="CU15" s="1374">
        <v>2016</v>
      </c>
      <c r="CV15" s="1374">
        <v>2017</v>
      </c>
      <c r="CW15" s="1374">
        <v>2018</v>
      </c>
      <c r="CX15" s="1374">
        <v>2019</v>
      </c>
      <c r="CY15" s="1374">
        <v>2020</v>
      </c>
      <c r="CZ15" s="1375" t="s">
        <v>774</v>
      </c>
      <c r="DA15" s="1373">
        <v>2006</v>
      </c>
      <c r="DB15" s="1374">
        <v>2007</v>
      </c>
      <c r="DC15" s="1374">
        <v>2008</v>
      </c>
      <c r="DD15" s="1374">
        <v>2009</v>
      </c>
      <c r="DE15" s="1374">
        <v>2010</v>
      </c>
      <c r="DF15" s="1374">
        <v>2011</v>
      </c>
      <c r="DG15" s="1374">
        <v>2012</v>
      </c>
      <c r="DH15" s="1374">
        <v>2013</v>
      </c>
      <c r="DI15" s="1374">
        <v>2014</v>
      </c>
      <c r="DJ15" s="1374">
        <v>2015</v>
      </c>
      <c r="DK15" s="1374">
        <v>2016</v>
      </c>
      <c r="DL15" s="1374">
        <v>2017</v>
      </c>
      <c r="DM15" s="1374">
        <v>2018</v>
      </c>
      <c r="DN15" s="1374">
        <v>2019</v>
      </c>
      <c r="DO15" s="1374">
        <v>2020</v>
      </c>
      <c r="DP15" s="1375" t="s">
        <v>774</v>
      </c>
      <c r="DQ15" s="1400">
        <v>2006</v>
      </c>
      <c r="DR15" s="1374">
        <v>2007</v>
      </c>
      <c r="DS15" s="1374">
        <v>2008</v>
      </c>
      <c r="DT15" s="1374">
        <v>2009</v>
      </c>
      <c r="DU15" s="1374">
        <v>2010</v>
      </c>
      <c r="DV15" s="1374">
        <v>2011</v>
      </c>
      <c r="DW15" s="1374">
        <v>2012</v>
      </c>
      <c r="DX15" s="1374">
        <v>2013</v>
      </c>
      <c r="DY15" s="1374">
        <v>2014</v>
      </c>
      <c r="DZ15" s="1374">
        <v>2015</v>
      </c>
      <c r="EA15" s="1374">
        <v>2016</v>
      </c>
      <c r="EB15" s="1374">
        <v>2017</v>
      </c>
      <c r="EC15" s="1374">
        <v>2018</v>
      </c>
      <c r="ED15" s="2258">
        <v>2019</v>
      </c>
      <c r="EE15" s="1374">
        <v>2020</v>
      </c>
      <c r="EF15" s="1405" t="s">
        <v>774</v>
      </c>
      <c r="EG15" s="1400">
        <v>2006</v>
      </c>
      <c r="EH15" s="1374">
        <v>2007</v>
      </c>
      <c r="EI15" s="1374">
        <v>2008</v>
      </c>
      <c r="EJ15" s="1374">
        <v>2009</v>
      </c>
      <c r="EK15" s="1374">
        <v>2010</v>
      </c>
      <c r="EL15" s="1374">
        <v>2011</v>
      </c>
      <c r="EM15" s="1374">
        <v>2012</v>
      </c>
      <c r="EN15" s="1374">
        <v>2013</v>
      </c>
      <c r="EO15" s="1374">
        <v>2014</v>
      </c>
      <c r="EP15" s="1374">
        <v>2015</v>
      </c>
      <c r="EQ15" s="1374">
        <v>2016</v>
      </c>
      <c r="ER15" s="1374">
        <v>2017</v>
      </c>
      <c r="ES15" s="1374">
        <v>2018</v>
      </c>
      <c r="ET15" s="2258">
        <v>2019</v>
      </c>
      <c r="EU15" s="1374">
        <v>2020</v>
      </c>
      <c r="EV15" s="1405" t="s">
        <v>774</v>
      </c>
      <c r="EW15" s="1400">
        <v>2006</v>
      </c>
      <c r="EX15" s="1374">
        <v>2007</v>
      </c>
      <c r="EY15" s="1374">
        <v>2008</v>
      </c>
      <c r="EZ15" s="1374">
        <v>2009</v>
      </c>
      <c r="FA15" s="1374">
        <v>2010</v>
      </c>
      <c r="FB15" s="1374">
        <v>2011</v>
      </c>
      <c r="FC15" s="1374">
        <v>2012</v>
      </c>
      <c r="FD15" s="1374">
        <v>2013</v>
      </c>
      <c r="FE15" s="1374">
        <v>2014</v>
      </c>
      <c r="FF15" s="1374">
        <v>2015</v>
      </c>
      <c r="FG15" s="1374">
        <v>2016</v>
      </c>
      <c r="FH15" s="1374">
        <v>2017</v>
      </c>
      <c r="FI15" s="1374">
        <v>2018</v>
      </c>
      <c r="FJ15" s="2258">
        <v>2019</v>
      </c>
      <c r="FK15" s="1374">
        <v>2020</v>
      </c>
      <c r="FL15" s="1405" t="s">
        <v>774</v>
      </c>
    </row>
    <row r="16" spans="1:168" s="2" customFormat="1" ht="28.5" customHeight="1" x14ac:dyDescent="0.2">
      <c r="B16" s="2053" t="s">
        <v>141</v>
      </c>
      <c r="C16" s="2054"/>
      <c r="D16" s="2055"/>
      <c r="E16" s="2056"/>
      <c r="F16" s="2056"/>
      <c r="G16" s="2056"/>
      <c r="H16" s="2056"/>
      <c r="I16" s="2056"/>
      <c r="J16" s="2056"/>
      <c r="K16" s="2056"/>
      <c r="L16" s="2056"/>
      <c r="M16" s="2057"/>
      <c r="N16" s="2057"/>
      <c r="O16" s="2057"/>
      <c r="P16" s="2058"/>
      <c r="Q16" s="2058"/>
      <c r="R16" s="2058"/>
      <c r="S16" s="2059"/>
      <c r="T16" s="2055"/>
      <c r="U16" s="2056"/>
      <c r="V16" s="2056"/>
      <c r="W16" s="2056"/>
      <c r="X16" s="2056"/>
      <c r="Y16" s="2056"/>
      <c r="Z16" s="2056"/>
      <c r="AA16" s="2056"/>
      <c r="AB16" s="2056"/>
      <c r="AC16" s="2057"/>
      <c r="AD16" s="2057"/>
      <c r="AE16" s="2057"/>
      <c r="AF16" s="2058"/>
      <c r="AG16" s="2058"/>
      <c r="AH16" s="2058"/>
      <c r="AI16" s="2059"/>
      <c r="AJ16" s="2055"/>
      <c r="AK16" s="2056"/>
      <c r="AL16" s="2056"/>
      <c r="AM16" s="2056"/>
      <c r="AN16" s="2056"/>
      <c r="AO16" s="2056"/>
      <c r="AP16" s="2056"/>
      <c r="AQ16" s="2056"/>
      <c r="AR16" s="2056"/>
      <c r="AS16" s="2057"/>
      <c r="AT16" s="2057"/>
      <c r="AU16" s="2057"/>
      <c r="AV16" s="2058"/>
      <c r="AW16" s="2058"/>
      <c r="AX16" s="2058"/>
      <c r="AY16" s="2059"/>
      <c r="AZ16" s="2055"/>
      <c r="BA16" s="2056"/>
      <c r="BB16" s="2056"/>
      <c r="BC16" s="2056"/>
      <c r="BD16" s="2056"/>
      <c r="BE16" s="2056"/>
      <c r="BF16" s="2056"/>
      <c r="BG16" s="2056"/>
      <c r="BH16" s="2056"/>
      <c r="BI16" s="2056"/>
      <c r="BJ16" s="2056"/>
      <c r="BK16" s="2056"/>
      <c r="BL16" s="2056"/>
      <c r="BM16" s="2056"/>
      <c r="BN16" s="2060"/>
      <c r="BO16" s="2061"/>
      <c r="BP16" s="2055"/>
      <c r="BQ16" s="2056"/>
      <c r="BR16" s="2056"/>
      <c r="BS16" s="2056"/>
      <c r="BT16" s="2056"/>
      <c r="BU16" s="2056"/>
      <c r="BV16" s="2056"/>
      <c r="BW16" s="2056"/>
      <c r="BX16" s="2056"/>
      <c r="BY16" s="2056"/>
      <c r="BZ16" s="2056"/>
      <c r="CA16" s="2056"/>
      <c r="CB16" s="2056"/>
      <c r="CC16" s="2056"/>
      <c r="CD16" s="2060"/>
      <c r="CE16" s="2061"/>
      <c r="CF16" s="2062"/>
      <c r="CG16" s="2063"/>
      <c r="CH16" s="2064" t="s">
        <v>81</v>
      </c>
      <c r="CI16" s="2065"/>
      <c r="CJ16" s="2066"/>
      <c r="CK16" s="2067"/>
      <c r="CL16" s="2068"/>
      <c r="CM16" s="2068"/>
      <c r="CN16" s="2068"/>
      <c r="CO16" s="2068"/>
      <c r="CP16" s="2068"/>
      <c r="CQ16" s="2068"/>
      <c r="CR16" s="2068"/>
      <c r="CS16" s="2057"/>
      <c r="CT16" s="2057"/>
      <c r="CU16" s="2057"/>
      <c r="CV16" s="2057"/>
      <c r="CW16" s="2057"/>
      <c r="CX16" s="2058"/>
      <c r="CY16" s="2058"/>
      <c r="CZ16" s="2059"/>
      <c r="DA16" s="2069"/>
      <c r="DB16" s="2069"/>
      <c r="DC16" s="2069"/>
      <c r="DD16" s="2069"/>
      <c r="DE16" s="2069"/>
      <c r="DF16" s="2069"/>
      <c r="DG16" s="2069"/>
      <c r="DH16" s="2069"/>
      <c r="DI16" s="2069"/>
      <c r="DJ16" s="2069"/>
      <c r="DK16" s="2069"/>
      <c r="DL16" s="2069"/>
      <c r="DM16" s="2069"/>
      <c r="DN16" s="2070"/>
      <c r="DO16" s="2070"/>
      <c r="DP16" s="2071"/>
      <c r="DQ16" s="2067"/>
      <c r="DR16" s="2068"/>
      <c r="DS16" s="2068"/>
      <c r="DT16" s="2068"/>
      <c r="DU16" s="2068"/>
      <c r="DV16" s="2068"/>
      <c r="DW16" s="2068"/>
      <c r="DX16" s="2068"/>
      <c r="DY16" s="2057"/>
      <c r="DZ16" s="2057"/>
      <c r="EA16" s="2057"/>
      <c r="EB16" s="2057"/>
      <c r="EC16" s="2057"/>
      <c r="ED16" s="2058"/>
      <c r="EE16" s="2058"/>
      <c r="EF16" s="2059"/>
      <c r="EG16" s="2067"/>
      <c r="EH16" s="2068"/>
      <c r="EI16" s="2068"/>
      <c r="EJ16" s="2068"/>
      <c r="EK16" s="2068"/>
      <c r="EL16" s="2068"/>
      <c r="EM16" s="2068"/>
      <c r="EN16" s="2068"/>
      <c r="EO16" s="2057"/>
      <c r="EP16" s="2057"/>
      <c r="EQ16" s="2057"/>
      <c r="ER16" s="2057"/>
      <c r="ES16" s="2057"/>
      <c r="ET16" s="2058"/>
      <c r="EU16" s="2058"/>
      <c r="EV16" s="2059"/>
      <c r="EW16" s="2067"/>
      <c r="EX16" s="2068"/>
      <c r="EY16" s="2068"/>
      <c r="EZ16" s="2068"/>
      <c r="FA16" s="2068"/>
      <c r="FB16" s="2068"/>
      <c r="FC16" s="2068"/>
      <c r="FD16" s="2068"/>
      <c r="FE16" s="2057"/>
      <c r="FF16" s="2057"/>
      <c r="FG16" s="2057"/>
      <c r="FH16" s="2057"/>
      <c r="FI16" s="2057"/>
      <c r="FJ16" s="2058"/>
      <c r="FK16" s="2058"/>
      <c r="FL16" s="2059"/>
    </row>
    <row r="17" spans="1:168" s="2" customFormat="1" ht="28.5" customHeight="1" x14ac:dyDescent="0.2">
      <c r="B17" s="2050" t="s">
        <v>142</v>
      </c>
      <c r="C17" s="2048" t="s">
        <v>51</v>
      </c>
      <c r="D17" s="1568"/>
      <c r="E17" s="1569"/>
      <c r="F17" s="1569"/>
      <c r="G17" s="1569"/>
      <c r="H17" s="1370"/>
      <c r="I17" s="1370"/>
      <c r="J17" s="1370"/>
      <c r="K17" s="1370"/>
      <c r="L17" s="1370"/>
      <c r="M17" s="1370"/>
      <c r="N17" s="2036"/>
      <c r="O17" s="2036"/>
      <c r="P17" s="2037"/>
      <c r="Q17" s="2037"/>
      <c r="R17" s="2037"/>
      <c r="S17" s="2238"/>
      <c r="T17" s="1568"/>
      <c r="U17" s="1569"/>
      <c r="V17" s="1569"/>
      <c r="W17" s="1569"/>
      <c r="X17" s="1370"/>
      <c r="Y17" s="1370"/>
      <c r="Z17" s="1370"/>
      <c r="AA17" s="1370"/>
      <c r="AB17" s="1370"/>
      <c r="AC17" s="1370"/>
      <c r="AD17" s="2036"/>
      <c r="AE17" s="2036"/>
      <c r="AF17" s="2037"/>
      <c r="AG17" s="2037"/>
      <c r="AH17" s="2037"/>
      <c r="AI17" s="2238"/>
      <c r="AJ17" s="1568"/>
      <c r="AK17" s="1569"/>
      <c r="AL17" s="1569"/>
      <c r="AM17" s="1569"/>
      <c r="AN17" s="1370"/>
      <c r="AO17" s="1370"/>
      <c r="AP17" s="1370"/>
      <c r="AQ17" s="1370"/>
      <c r="AR17" s="1370"/>
      <c r="AS17" s="1370"/>
      <c r="AT17" s="2036"/>
      <c r="AU17" s="2036"/>
      <c r="AV17" s="2037"/>
      <c r="AW17" s="2037"/>
      <c r="AX17" s="2037"/>
      <c r="AY17" s="2238"/>
      <c r="AZ17" s="1804"/>
      <c r="BA17" s="1805"/>
      <c r="BB17" s="1805"/>
      <c r="BC17" s="1805"/>
      <c r="BD17" s="1797"/>
      <c r="BE17" s="1797"/>
      <c r="BF17" s="1797"/>
      <c r="BG17" s="1797"/>
      <c r="BH17" s="1797"/>
      <c r="BI17" s="1797"/>
      <c r="BJ17" s="1797"/>
      <c r="BK17" s="1797"/>
      <c r="BL17" s="1803"/>
      <c r="BM17" s="1803"/>
      <c r="BN17" s="1803"/>
      <c r="BO17" s="1790"/>
      <c r="BP17" s="1568"/>
      <c r="BQ17" s="1569"/>
      <c r="BR17" s="1569"/>
      <c r="BS17" s="1569"/>
      <c r="BT17" s="1370"/>
      <c r="BU17" s="1370"/>
      <c r="BV17" s="1370"/>
      <c r="BW17" s="1370"/>
      <c r="BX17" s="1370"/>
      <c r="BY17" s="1797"/>
      <c r="BZ17" s="1797"/>
      <c r="CA17" s="1797"/>
      <c r="CB17" s="1803"/>
      <c r="CC17" s="1803"/>
      <c r="CD17" s="1803"/>
      <c r="CE17" s="1790"/>
      <c r="CF17" s="1583"/>
      <c r="CG17" s="1690"/>
      <c r="CH17" s="1436" t="s">
        <v>69</v>
      </c>
      <c r="CI17" s="225" t="s">
        <v>165</v>
      </c>
      <c r="CJ17" s="2038" t="s">
        <v>189</v>
      </c>
      <c r="CK17" s="1377" t="str">
        <f t="shared" ref="CK17:DP17" si="0">IF(SUM(COUNTBLANK(D17),COUNTBLANK(D19))=0,D19/D17,"-")</f>
        <v>-</v>
      </c>
      <c r="CL17" s="1377" t="str">
        <f t="shared" si="0"/>
        <v>-</v>
      </c>
      <c r="CM17" s="1377" t="str">
        <f t="shared" si="0"/>
        <v>-</v>
      </c>
      <c r="CN17" s="1377" t="str">
        <f t="shared" si="0"/>
        <v>-</v>
      </c>
      <c r="CO17" s="1377" t="str">
        <f t="shared" si="0"/>
        <v>-</v>
      </c>
      <c r="CP17" s="1377" t="str">
        <f t="shared" si="0"/>
        <v>-</v>
      </c>
      <c r="CQ17" s="1377" t="str">
        <f t="shared" si="0"/>
        <v>-</v>
      </c>
      <c r="CR17" s="1377" t="str">
        <f t="shared" si="0"/>
        <v>-</v>
      </c>
      <c r="CS17" s="1377" t="str">
        <f t="shared" si="0"/>
        <v>-</v>
      </c>
      <c r="CT17" s="1377" t="str">
        <f t="shared" si="0"/>
        <v>-</v>
      </c>
      <c r="CU17" s="1377" t="str">
        <f t="shared" si="0"/>
        <v>-</v>
      </c>
      <c r="CV17" s="1377" t="str">
        <f t="shared" si="0"/>
        <v>-</v>
      </c>
      <c r="CW17" s="1377" t="str">
        <f t="shared" si="0"/>
        <v>-</v>
      </c>
      <c r="CX17" s="1377" t="str">
        <f t="shared" si="0"/>
        <v>-</v>
      </c>
      <c r="CY17" s="1377" t="str">
        <f t="shared" si="0"/>
        <v>-</v>
      </c>
      <c r="CZ17" s="1377" t="str">
        <f t="shared" si="0"/>
        <v>-</v>
      </c>
      <c r="DA17" s="1377" t="str">
        <f t="shared" si="0"/>
        <v>-</v>
      </c>
      <c r="DB17" s="1377" t="str">
        <f t="shared" si="0"/>
        <v>-</v>
      </c>
      <c r="DC17" s="1377" t="str">
        <f t="shared" si="0"/>
        <v>-</v>
      </c>
      <c r="DD17" s="1377" t="str">
        <f t="shared" si="0"/>
        <v>-</v>
      </c>
      <c r="DE17" s="1377" t="str">
        <f t="shared" si="0"/>
        <v>-</v>
      </c>
      <c r="DF17" s="1377" t="str">
        <f t="shared" si="0"/>
        <v>-</v>
      </c>
      <c r="DG17" s="1377" t="str">
        <f t="shared" si="0"/>
        <v>-</v>
      </c>
      <c r="DH17" s="1377" t="str">
        <f t="shared" si="0"/>
        <v>-</v>
      </c>
      <c r="DI17" s="1377" t="str">
        <f t="shared" si="0"/>
        <v>-</v>
      </c>
      <c r="DJ17" s="1377" t="str">
        <f t="shared" si="0"/>
        <v>-</v>
      </c>
      <c r="DK17" s="1377" t="str">
        <f t="shared" si="0"/>
        <v>-</v>
      </c>
      <c r="DL17" s="1377" t="str">
        <f t="shared" si="0"/>
        <v>-</v>
      </c>
      <c r="DM17" s="1377" t="str">
        <f t="shared" si="0"/>
        <v>-</v>
      </c>
      <c r="DN17" s="1377" t="str">
        <f t="shared" si="0"/>
        <v>-</v>
      </c>
      <c r="DO17" s="1377" t="str">
        <f t="shared" si="0"/>
        <v>-</v>
      </c>
      <c r="DP17" s="1377" t="str">
        <f t="shared" si="0"/>
        <v>-</v>
      </c>
      <c r="DQ17" s="1377" t="str">
        <f t="shared" ref="DQ17:EV17" si="1">IF(SUM(COUNTBLANK(AJ17),COUNTBLANK(AJ19))=0,AJ19/AJ17,"-")</f>
        <v>-</v>
      </c>
      <c r="DR17" s="1377" t="str">
        <f t="shared" si="1"/>
        <v>-</v>
      </c>
      <c r="DS17" s="1377" t="str">
        <f t="shared" si="1"/>
        <v>-</v>
      </c>
      <c r="DT17" s="1377" t="str">
        <f t="shared" si="1"/>
        <v>-</v>
      </c>
      <c r="DU17" s="1377" t="str">
        <f t="shared" si="1"/>
        <v>-</v>
      </c>
      <c r="DV17" s="1377" t="str">
        <f t="shared" si="1"/>
        <v>-</v>
      </c>
      <c r="DW17" s="1377" t="str">
        <f t="shared" si="1"/>
        <v>-</v>
      </c>
      <c r="DX17" s="1377" t="str">
        <f t="shared" si="1"/>
        <v>-</v>
      </c>
      <c r="DY17" s="1377" t="str">
        <f t="shared" si="1"/>
        <v>-</v>
      </c>
      <c r="DZ17" s="1377" t="str">
        <f t="shared" si="1"/>
        <v>-</v>
      </c>
      <c r="EA17" s="1377" t="str">
        <f t="shared" si="1"/>
        <v>-</v>
      </c>
      <c r="EB17" s="1377" t="str">
        <f t="shared" si="1"/>
        <v>-</v>
      </c>
      <c r="EC17" s="1377" t="str">
        <f t="shared" si="1"/>
        <v>-</v>
      </c>
      <c r="ED17" s="1377" t="str">
        <f t="shared" si="1"/>
        <v>-</v>
      </c>
      <c r="EE17" s="1377" t="str">
        <f t="shared" si="1"/>
        <v>-</v>
      </c>
      <c r="EF17" s="1406" t="str">
        <f t="shared" si="1"/>
        <v>-</v>
      </c>
      <c r="EG17" s="1377" t="str">
        <f t="shared" si="1"/>
        <v>-</v>
      </c>
      <c r="EH17" s="1377" t="str">
        <f t="shared" si="1"/>
        <v>-</v>
      </c>
      <c r="EI17" s="1377" t="str">
        <f t="shared" si="1"/>
        <v>-</v>
      </c>
      <c r="EJ17" s="1377" t="str">
        <f t="shared" si="1"/>
        <v>-</v>
      </c>
      <c r="EK17" s="1377" t="str">
        <f t="shared" si="1"/>
        <v>-</v>
      </c>
      <c r="EL17" s="1377" t="str">
        <f t="shared" si="1"/>
        <v>-</v>
      </c>
      <c r="EM17" s="1377" t="str">
        <f t="shared" si="1"/>
        <v>-</v>
      </c>
      <c r="EN17" s="1377" t="str">
        <f t="shared" si="1"/>
        <v>-</v>
      </c>
      <c r="EO17" s="1377" t="str">
        <f t="shared" si="1"/>
        <v>-</v>
      </c>
      <c r="EP17" s="1377" t="str">
        <f t="shared" si="1"/>
        <v>-</v>
      </c>
      <c r="EQ17" s="1377" t="str">
        <f t="shared" si="1"/>
        <v>-</v>
      </c>
      <c r="ER17" s="1377" t="str">
        <f t="shared" si="1"/>
        <v>-</v>
      </c>
      <c r="ES17" s="1377" t="str">
        <f t="shared" si="1"/>
        <v>-</v>
      </c>
      <c r="ET17" s="1377" t="str">
        <f t="shared" si="1"/>
        <v>-</v>
      </c>
      <c r="EU17" s="1377" t="str">
        <f t="shared" si="1"/>
        <v>-</v>
      </c>
      <c r="EV17" s="1406" t="str">
        <f t="shared" si="1"/>
        <v>-</v>
      </c>
      <c r="EW17" s="1377" t="str">
        <f t="shared" ref="EW17:FL17" si="2">IF(SUM(COUNTBLANK(BP17),COUNTBLANK(BP19))=0,BP19/BP17,"-")</f>
        <v>-</v>
      </c>
      <c r="EX17" s="1377" t="str">
        <f t="shared" si="2"/>
        <v>-</v>
      </c>
      <c r="EY17" s="1377" t="str">
        <f t="shared" si="2"/>
        <v>-</v>
      </c>
      <c r="EZ17" s="1377" t="str">
        <f t="shared" si="2"/>
        <v>-</v>
      </c>
      <c r="FA17" s="1377" t="str">
        <f t="shared" si="2"/>
        <v>-</v>
      </c>
      <c r="FB17" s="1377" t="str">
        <f t="shared" si="2"/>
        <v>-</v>
      </c>
      <c r="FC17" s="1377" t="str">
        <f t="shared" si="2"/>
        <v>-</v>
      </c>
      <c r="FD17" s="1377" t="str">
        <f t="shared" si="2"/>
        <v>-</v>
      </c>
      <c r="FE17" s="1377" t="str">
        <f t="shared" si="2"/>
        <v>-</v>
      </c>
      <c r="FF17" s="1377" t="str">
        <f t="shared" si="2"/>
        <v>-</v>
      </c>
      <c r="FG17" s="1377" t="str">
        <f t="shared" si="2"/>
        <v>-</v>
      </c>
      <c r="FH17" s="1377" t="str">
        <f t="shared" si="2"/>
        <v>-</v>
      </c>
      <c r="FI17" s="1377" t="str">
        <f t="shared" si="2"/>
        <v>-</v>
      </c>
      <c r="FJ17" s="1377" t="str">
        <f t="shared" si="2"/>
        <v>-</v>
      </c>
      <c r="FK17" s="1377" t="str">
        <f t="shared" si="2"/>
        <v>-</v>
      </c>
      <c r="FL17" s="1406" t="str">
        <f t="shared" si="2"/>
        <v>-</v>
      </c>
    </row>
    <row r="18" spans="1:168" s="2" customFormat="1" ht="28.5" customHeight="1" x14ac:dyDescent="0.2">
      <c r="B18" s="1759" t="s">
        <v>143</v>
      </c>
      <c r="C18" s="1760" t="s">
        <v>459</v>
      </c>
      <c r="D18" s="1804"/>
      <c r="E18" s="1805"/>
      <c r="F18" s="1805"/>
      <c r="G18" s="1805"/>
      <c r="H18" s="1797"/>
      <c r="I18" s="1797"/>
      <c r="J18" s="1797"/>
      <c r="K18" s="1797"/>
      <c r="L18" s="1797"/>
      <c r="M18" s="1797"/>
      <c r="N18" s="1797"/>
      <c r="O18" s="1797"/>
      <c r="P18" s="1803"/>
      <c r="Q18" s="1803"/>
      <c r="R18" s="1803"/>
      <c r="S18" s="1790"/>
      <c r="T18" s="1804"/>
      <c r="U18" s="1805"/>
      <c r="V18" s="1805"/>
      <c r="W18" s="1805"/>
      <c r="X18" s="1797"/>
      <c r="Y18" s="1797"/>
      <c r="Z18" s="1797"/>
      <c r="AA18" s="1797"/>
      <c r="AB18" s="1797"/>
      <c r="AC18" s="1797"/>
      <c r="AD18" s="1797"/>
      <c r="AE18" s="1797"/>
      <c r="AF18" s="1803"/>
      <c r="AG18" s="1803"/>
      <c r="AH18" s="1803"/>
      <c r="AI18" s="1790"/>
      <c r="AJ18" s="1804"/>
      <c r="AK18" s="1805"/>
      <c r="AL18" s="1805"/>
      <c r="AM18" s="1805"/>
      <c r="AN18" s="1797"/>
      <c r="AO18" s="1797"/>
      <c r="AP18" s="1797"/>
      <c r="AQ18" s="1797"/>
      <c r="AR18" s="1797"/>
      <c r="AS18" s="1797"/>
      <c r="AT18" s="1797"/>
      <c r="AU18" s="1797"/>
      <c r="AV18" s="1803"/>
      <c r="AW18" s="1803"/>
      <c r="AX18" s="1803"/>
      <c r="AY18" s="1790"/>
      <c r="AZ18" s="1804"/>
      <c r="BA18" s="1805"/>
      <c r="BB18" s="1805"/>
      <c r="BC18" s="1805"/>
      <c r="BD18" s="1797"/>
      <c r="BE18" s="1797"/>
      <c r="BF18" s="1797"/>
      <c r="BG18" s="1797"/>
      <c r="BH18" s="1797"/>
      <c r="BI18" s="1797"/>
      <c r="BJ18" s="1797"/>
      <c r="BK18" s="1797"/>
      <c r="BL18" s="1803"/>
      <c r="BM18" s="1803"/>
      <c r="BN18" s="1803"/>
      <c r="BO18" s="1790"/>
      <c r="BP18" s="1804"/>
      <c r="BQ18" s="1805"/>
      <c r="BR18" s="1805"/>
      <c r="BS18" s="1805"/>
      <c r="BT18" s="1797"/>
      <c r="BU18" s="1797"/>
      <c r="BV18" s="1797"/>
      <c r="BW18" s="1797"/>
      <c r="BX18" s="1797"/>
      <c r="BY18" s="1797"/>
      <c r="BZ18" s="1797"/>
      <c r="CA18" s="1797"/>
      <c r="CB18" s="1803"/>
      <c r="CC18" s="1803"/>
      <c r="CD18" s="1803"/>
      <c r="CE18" s="1790"/>
      <c r="CF18" s="1583"/>
      <c r="CG18" s="1690"/>
      <c r="CH18" s="1436" t="s">
        <v>71</v>
      </c>
      <c r="CI18" s="225" t="s">
        <v>166</v>
      </c>
      <c r="CJ18" s="2038" t="s">
        <v>190</v>
      </c>
      <c r="CK18" s="1377" t="str">
        <f t="shared" ref="CK18:DP18" si="3">IF(SUM(COUNTBLANK(D17),COUNTBLANK(D20))=0,D20/D17,"-")</f>
        <v>-</v>
      </c>
      <c r="CL18" s="1377" t="str">
        <f t="shared" si="3"/>
        <v>-</v>
      </c>
      <c r="CM18" s="1377" t="str">
        <f t="shared" si="3"/>
        <v>-</v>
      </c>
      <c r="CN18" s="1377" t="str">
        <f t="shared" si="3"/>
        <v>-</v>
      </c>
      <c r="CO18" s="1377" t="str">
        <f t="shared" si="3"/>
        <v>-</v>
      </c>
      <c r="CP18" s="1377" t="str">
        <f t="shared" si="3"/>
        <v>-</v>
      </c>
      <c r="CQ18" s="1377" t="str">
        <f t="shared" si="3"/>
        <v>-</v>
      </c>
      <c r="CR18" s="1377" t="str">
        <f t="shared" si="3"/>
        <v>-</v>
      </c>
      <c r="CS18" s="1377" t="str">
        <f t="shared" si="3"/>
        <v>-</v>
      </c>
      <c r="CT18" s="1377" t="str">
        <f t="shared" si="3"/>
        <v>-</v>
      </c>
      <c r="CU18" s="1377" t="str">
        <f t="shared" si="3"/>
        <v>-</v>
      </c>
      <c r="CV18" s="1377" t="str">
        <f t="shared" si="3"/>
        <v>-</v>
      </c>
      <c r="CW18" s="1377" t="str">
        <f t="shared" si="3"/>
        <v>-</v>
      </c>
      <c r="CX18" s="1377" t="str">
        <f t="shared" si="3"/>
        <v>-</v>
      </c>
      <c r="CY18" s="1377" t="str">
        <f t="shared" si="3"/>
        <v>-</v>
      </c>
      <c r="CZ18" s="1377" t="str">
        <f t="shared" si="3"/>
        <v>-</v>
      </c>
      <c r="DA18" s="1377" t="str">
        <f t="shared" si="3"/>
        <v>-</v>
      </c>
      <c r="DB18" s="1377" t="str">
        <f t="shared" si="3"/>
        <v>-</v>
      </c>
      <c r="DC18" s="1377" t="str">
        <f t="shared" si="3"/>
        <v>-</v>
      </c>
      <c r="DD18" s="1377" t="str">
        <f t="shared" si="3"/>
        <v>-</v>
      </c>
      <c r="DE18" s="1377" t="str">
        <f t="shared" si="3"/>
        <v>-</v>
      </c>
      <c r="DF18" s="1377" t="str">
        <f t="shared" si="3"/>
        <v>-</v>
      </c>
      <c r="DG18" s="1377" t="str">
        <f t="shared" si="3"/>
        <v>-</v>
      </c>
      <c r="DH18" s="1377" t="str">
        <f t="shared" si="3"/>
        <v>-</v>
      </c>
      <c r="DI18" s="1377" t="str">
        <f t="shared" si="3"/>
        <v>-</v>
      </c>
      <c r="DJ18" s="1377" t="str">
        <f t="shared" si="3"/>
        <v>-</v>
      </c>
      <c r="DK18" s="1377" t="str">
        <f t="shared" si="3"/>
        <v>-</v>
      </c>
      <c r="DL18" s="1377" t="str">
        <f t="shared" si="3"/>
        <v>-</v>
      </c>
      <c r="DM18" s="1377" t="str">
        <f t="shared" si="3"/>
        <v>-</v>
      </c>
      <c r="DN18" s="1377" t="str">
        <f t="shared" si="3"/>
        <v>-</v>
      </c>
      <c r="DO18" s="1377" t="str">
        <f t="shared" si="3"/>
        <v>-</v>
      </c>
      <c r="DP18" s="1377" t="str">
        <f t="shared" si="3"/>
        <v>-</v>
      </c>
      <c r="DQ18" s="1377" t="str">
        <f t="shared" ref="DQ18:EV18" si="4">IF(SUM(COUNTBLANK(AJ17),COUNTBLANK(AJ20))=0,AJ20/AJ17,"-")</f>
        <v>-</v>
      </c>
      <c r="DR18" s="1377" t="str">
        <f t="shared" si="4"/>
        <v>-</v>
      </c>
      <c r="DS18" s="1377" t="str">
        <f t="shared" si="4"/>
        <v>-</v>
      </c>
      <c r="DT18" s="1377" t="str">
        <f t="shared" si="4"/>
        <v>-</v>
      </c>
      <c r="DU18" s="1377" t="str">
        <f t="shared" si="4"/>
        <v>-</v>
      </c>
      <c r="DV18" s="1377" t="str">
        <f t="shared" si="4"/>
        <v>-</v>
      </c>
      <c r="DW18" s="1377" t="str">
        <f t="shared" si="4"/>
        <v>-</v>
      </c>
      <c r="DX18" s="1377" t="str">
        <f t="shared" si="4"/>
        <v>-</v>
      </c>
      <c r="DY18" s="1377" t="str">
        <f t="shared" si="4"/>
        <v>-</v>
      </c>
      <c r="DZ18" s="1377" t="str">
        <f t="shared" si="4"/>
        <v>-</v>
      </c>
      <c r="EA18" s="1377" t="str">
        <f t="shared" si="4"/>
        <v>-</v>
      </c>
      <c r="EB18" s="1377" t="str">
        <f t="shared" si="4"/>
        <v>-</v>
      </c>
      <c r="EC18" s="1377" t="str">
        <f t="shared" si="4"/>
        <v>-</v>
      </c>
      <c r="ED18" s="1377" t="str">
        <f t="shared" si="4"/>
        <v>-</v>
      </c>
      <c r="EE18" s="1377" t="str">
        <f t="shared" si="4"/>
        <v>-</v>
      </c>
      <c r="EF18" s="1406" t="str">
        <f t="shared" si="4"/>
        <v>-</v>
      </c>
      <c r="EG18" s="1377" t="str">
        <f t="shared" si="4"/>
        <v>-</v>
      </c>
      <c r="EH18" s="1377" t="str">
        <f t="shared" si="4"/>
        <v>-</v>
      </c>
      <c r="EI18" s="1377" t="str">
        <f t="shared" si="4"/>
        <v>-</v>
      </c>
      <c r="EJ18" s="1377" t="str">
        <f t="shared" si="4"/>
        <v>-</v>
      </c>
      <c r="EK18" s="1377" t="str">
        <f t="shared" si="4"/>
        <v>-</v>
      </c>
      <c r="EL18" s="1377" t="str">
        <f t="shared" si="4"/>
        <v>-</v>
      </c>
      <c r="EM18" s="1377" t="str">
        <f t="shared" si="4"/>
        <v>-</v>
      </c>
      <c r="EN18" s="1377" t="str">
        <f t="shared" si="4"/>
        <v>-</v>
      </c>
      <c r="EO18" s="1377" t="str">
        <f t="shared" si="4"/>
        <v>-</v>
      </c>
      <c r="EP18" s="1377" t="str">
        <f t="shared" si="4"/>
        <v>-</v>
      </c>
      <c r="EQ18" s="1377" t="str">
        <f t="shared" si="4"/>
        <v>-</v>
      </c>
      <c r="ER18" s="1377" t="str">
        <f t="shared" si="4"/>
        <v>-</v>
      </c>
      <c r="ES18" s="1377" t="str">
        <f t="shared" si="4"/>
        <v>-</v>
      </c>
      <c r="ET18" s="1377" t="str">
        <f t="shared" si="4"/>
        <v>-</v>
      </c>
      <c r="EU18" s="1377" t="str">
        <f t="shared" si="4"/>
        <v>-</v>
      </c>
      <c r="EV18" s="1406" t="str">
        <f t="shared" si="4"/>
        <v>-</v>
      </c>
      <c r="EW18" s="1377" t="str">
        <f t="shared" ref="EW18:FL18" si="5">IF(SUM(COUNTBLANK(BP17),COUNTBLANK(BP20))=0,BP20/BP17,"-")</f>
        <v>-</v>
      </c>
      <c r="EX18" s="1377" t="str">
        <f t="shared" si="5"/>
        <v>-</v>
      </c>
      <c r="EY18" s="1377" t="str">
        <f t="shared" si="5"/>
        <v>-</v>
      </c>
      <c r="EZ18" s="1377" t="str">
        <f t="shared" si="5"/>
        <v>-</v>
      </c>
      <c r="FA18" s="1377" t="str">
        <f t="shared" si="5"/>
        <v>-</v>
      </c>
      <c r="FB18" s="1377" t="str">
        <f t="shared" si="5"/>
        <v>-</v>
      </c>
      <c r="FC18" s="1377" t="str">
        <f t="shared" si="5"/>
        <v>-</v>
      </c>
      <c r="FD18" s="1377" t="str">
        <f t="shared" si="5"/>
        <v>-</v>
      </c>
      <c r="FE18" s="1377" t="str">
        <f t="shared" si="5"/>
        <v>-</v>
      </c>
      <c r="FF18" s="1377" t="str">
        <f t="shared" si="5"/>
        <v>-</v>
      </c>
      <c r="FG18" s="1377" t="str">
        <f t="shared" si="5"/>
        <v>-</v>
      </c>
      <c r="FH18" s="1377" t="str">
        <f t="shared" si="5"/>
        <v>-</v>
      </c>
      <c r="FI18" s="1377" t="str">
        <f t="shared" si="5"/>
        <v>-</v>
      </c>
      <c r="FJ18" s="1377" t="str">
        <f t="shared" si="5"/>
        <v>-</v>
      </c>
      <c r="FK18" s="1377" t="str">
        <f t="shared" si="5"/>
        <v>-</v>
      </c>
      <c r="FL18" s="1406" t="str">
        <f t="shared" si="5"/>
        <v>-</v>
      </c>
    </row>
    <row r="19" spans="1:168" s="2" customFormat="1" ht="28.5" customHeight="1" x14ac:dyDescent="0.2">
      <c r="B19" s="2050" t="s">
        <v>144</v>
      </c>
      <c r="C19" s="2048" t="s">
        <v>182</v>
      </c>
      <c r="D19" s="1568"/>
      <c r="E19" s="1569"/>
      <c r="F19" s="1569"/>
      <c r="G19" s="1569"/>
      <c r="H19" s="1370"/>
      <c r="I19" s="1370"/>
      <c r="J19" s="1370"/>
      <c r="K19" s="1370"/>
      <c r="L19" s="1370"/>
      <c r="M19" s="1370"/>
      <c r="N19" s="2036"/>
      <c r="O19" s="2036"/>
      <c r="P19" s="2037"/>
      <c r="Q19" s="2037"/>
      <c r="R19" s="2037"/>
      <c r="S19" s="2238"/>
      <c r="T19" s="1568"/>
      <c r="U19" s="1569"/>
      <c r="V19" s="1569"/>
      <c r="W19" s="1569"/>
      <c r="X19" s="1370"/>
      <c r="Y19" s="1370"/>
      <c r="Z19" s="1370"/>
      <c r="AA19" s="1370"/>
      <c r="AB19" s="1370"/>
      <c r="AC19" s="1370"/>
      <c r="AD19" s="2036"/>
      <c r="AE19" s="2036"/>
      <c r="AF19" s="2037"/>
      <c r="AG19" s="2037"/>
      <c r="AH19" s="2037"/>
      <c r="AI19" s="2238"/>
      <c r="AJ19" s="1568"/>
      <c r="AK19" s="1569"/>
      <c r="AL19" s="1569"/>
      <c r="AM19" s="1569"/>
      <c r="AN19" s="1370"/>
      <c r="AO19" s="1370"/>
      <c r="AP19" s="1370"/>
      <c r="AQ19" s="1370"/>
      <c r="AR19" s="1370"/>
      <c r="AS19" s="1370"/>
      <c r="AT19" s="2036"/>
      <c r="AU19" s="2036"/>
      <c r="AV19" s="2037"/>
      <c r="AW19" s="2037"/>
      <c r="AX19" s="2037"/>
      <c r="AY19" s="2238"/>
      <c r="AZ19" s="1804"/>
      <c r="BA19" s="1805"/>
      <c r="BB19" s="1805"/>
      <c r="BC19" s="1805"/>
      <c r="BD19" s="1797"/>
      <c r="BE19" s="1797"/>
      <c r="BF19" s="1797"/>
      <c r="BG19" s="1797"/>
      <c r="BH19" s="1797"/>
      <c r="BI19" s="1797"/>
      <c r="BJ19" s="1797"/>
      <c r="BK19" s="1797"/>
      <c r="BL19" s="1803"/>
      <c r="BM19" s="1803"/>
      <c r="BN19" s="1803"/>
      <c r="BO19" s="1790"/>
      <c r="BP19" s="1568"/>
      <c r="BQ19" s="1569"/>
      <c r="BR19" s="1569"/>
      <c r="BS19" s="1569"/>
      <c r="BT19" s="1370"/>
      <c r="BU19" s="1370"/>
      <c r="BV19" s="1370"/>
      <c r="BW19" s="1370"/>
      <c r="BX19" s="1370"/>
      <c r="BY19" s="1797"/>
      <c r="BZ19" s="1797"/>
      <c r="CA19" s="1797"/>
      <c r="CB19" s="1803"/>
      <c r="CC19" s="1803"/>
      <c r="CD19" s="1803"/>
      <c r="CE19" s="1790"/>
      <c r="CF19" s="1583"/>
      <c r="CG19" s="1690"/>
      <c r="CH19" s="2039" t="s">
        <v>70</v>
      </c>
      <c r="CI19" s="2040" t="s">
        <v>167</v>
      </c>
      <c r="CJ19" s="2041" t="s">
        <v>194</v>
      </c>
      <c r="CK19" s="2042" t="str">
        <f t="shared" ref="CK19:DP19" si="6">IF(SUM(COUNTBLANK(D19),COUNTBLANK(D17),COUNTBLANK(D35),COUNTBLANK(D36))=0,(D19+D36)/(D17+D35),"-")</f>
        <v>-</v>
      </c>
      <c r="CL19" s="2042" t="str">
        <f t="shared" si="6"/>
        <v>-</v>
      </c>
      <c r="CM19" s="2042" t="str">
        <f t="shared" si="6"/>
        <v>-</v>
      </c>
      <c r="CN19" s="2042" t="str">
        <f t="shared" si="6"/>
        <v>-</v>
      </c>
      <c r="CO19" s="2042" t="str">
        <f t="shared" si="6"/>
        <v>-</v>
      </c>
      <c r="CP19" s="2042" t="str">
        <f t="shared" si="6"/>
        <v>-</v>
      </c>
      <c r="CQ19" s="2042" t="str">
        <f t="shared" si="6"/>
        <v>-</v>
      </c>
      <c r="CR19" s="2042" t="str">
        <f t="shared" si="6"/>
        <v>-</v>
      </c>
      <c r="CS19" s="2042" t="str">
        <f t="shared" si="6"/>
        <v>-</v>
      </c>
      <c r="CT19" s="2042" t="str">
        <f t="shared" si="6"/>
        <v>-</v>
      </c>
      <c r="CU19" s="2042" t="str">
        <f t="shared" si="6"/>
        <v>-</v>
      </c>
      <c r="CV19" s="2042" t="str">
        <f t="shared" si="6"/>
        <v>-</v>
      </c>
      <c r="CW19" s="2042" t="str">
        <f t="shared" si="6"/>
        <v>-</v>
      </c>
      <c r="CX19" s="2042" t="str">
        <f t="shared" si="6"/>
        <v>-</v>
      </c>
      <c r="CY19" s="2042" t="str">
        <f t="shared" si="6"/>
        <v>-</v>
      </c>
      <c r="CZ19" s="2042" t="str">
        <f t="shared" si="6"/>
        <v>-</v>
      </c>
      <c r="DA19" s="2042" t="str">
        <f t="shared" si="6"/>
        <v>-</v>
      </c>
      <c r="DB19" s="2042" t="str">
        <f t="shared" si="6"/>
        <v>-</v>
      </c>
      <c r="DC19" s="2042" t="str">
        <f t="shared" si="6"/>
        <v>-</v>
      </c>
      <c r="DD19" s="2042" t="str">
        <f t="shared" si="6"/>
        <v>-</v>
      </c>
      <c r="DE19" s="2042" t="str">
        <f t="shared" si="6"/>
        <v>-</v>
      </c>
      <c r="DF19" s="2042" t="str">
        <f t="shared" si="6"/>
        <v>-</v>
      </c>
      <c r="DG19" s="2042" t="str">
        <f t="shared" si="6"/>
        <v>-</v>
      </c>
      <c r="DH19" s="2042" t="str">
        <f t="shared" si="6"/>
        <v>-</v>
      </c>
      <c r="DI19" s="2042" t="str">
        <f t="shared" si="6"/>
        <v>-</v>
      </c>
      <c r="DJ19" s="2042" t="str">
        <f t="shared" si="6"/>
        <v>-</v>
      </c>
      <c r="DK19" s="2042" t="str">
        <f t="shared" si="6"/>
        <v>-</v>
      </c>
      <c r="DL19" s="2042" t="str">
        <f t="shared" si="6"/>
        <v>-</v>
      </c>
      <c r="DM19" s="2042" t="str">
        <f t="shared" si="6"/>
        <v>-</v>
      </c>
      <c r="DN19" s="2042" t="str">
        <f t="shared" si="6"/>
        <v>-</v>
      </c>
      <c r="DO19" s="2042" t="str">
        <f t="shared" si="6"/>
        <v>-</v>
      </c>
      <c r="DP19" s="2042" t="str">
        <f t="shared" si="6"/>
        <v>-</v>
      </c>
      <c r="DQ19" s="2042" t="str">
        <f t="shared" ref="DQ19:EV19" si="7">IF(SUM(COUNTBLANK(AJ19),COUNTBLANK(AJ17),COUNTBLANK(AJ35),COUNTBLANK(AJ36))=0,(AJ19+AJ36)/(AJ17+AJ35),"-")</f>
        <v>-</v>
      </c>
      <c r="DR19" s="2042" t="str">
        <f t="shared" si="7"/>
        <v>-</v>
      </c>
      <c r="DS19" s="2042" t="str">
        <f t="shared" si="7"/>
        <v>-</v>
      </c>
      <c r="DT19" s="2042" t="str">
        <f t="shared" si="7"/>
        <v>-</v>
      </c>
      <c r="DU19" s="2042" t="str">
        <f t="shared" si="7"/>
        <v>-</v>
      </c>
      <c r="DV19" s="2042" t="str">
        <f t="shared" si="7"/>
        <v>-</v>
      </c>
      <c r="DW19" s="2042" t="str">
        <f t="shared" si="7"/>
        <v>-</v>
      </c>
      <c r="DX19" s="2042" t="str">
        <f t="shared" si="7"/>
        <v>-</v>
      </c>
      <c r="DY19" s="2042" t="str">
        <f t="shared" si="7"/>
        <v>-</v>
      </c>
      <c r="DZ19" s="2042" t="str">
        <f t="shared" si="7"/>
        <v>-</v>
      </c>
      <c r="EA19" s="2042" t="str">
        <f t="shared" si="7"/>
        <v>-</v>
      </c>
      <c r="EB19" s="2042" t="str">
        <f t="shared" si="7"/>
        <v>-</v>
      </c>
      <c r="EC19" s="2042" t="str">
        <f t="shared" si="7"/>
        <v>-</v>
      </c>
      <c r="ED19" s="2042" t="str">
        <f t="shared" si="7"/>
        <v>-</v>
      </c>
      <c r="EE19" s="2042" t="str">
        <f t="shared" si="7"/>
        <v>-</v>
      </c>
      <c r="EF19" s="2121" t="str">
        <f t="shared" si="7"/>
        <v>-</v>
      </c>
      <c r="EG19" s="2042" t="str">
        <f t="shared" si="7"/>
        <v>-</v>
      </c>
      <c r="EH19" s="2042" t="str">
        <f t="shared" si="7"/>
        <v>-</v>
      </c>
      <c r="EI19" s="2042" t="str">
        <f t="shared" si="7"/>
        <v>-</v>
      </c>
      <c r="EJ19" s="2042" t="str">
        <f t="shared" si="7"/>
        <v>-</v>
      </c>
      <c r="EK19" s="2042" t="str">
        <f t="shared" si="7"/>
        <v>-</v>
      </c>
      <c r="EL19" s="2042" t="str">
        <f t="shared" si="7"/>
        <v>-</v>
      </c>
      <c r="EM19" s="2042" t="str">
        <f t="shared" si="7"/>
        <v>-</v>
      </c>
      <c r="EN19" s="2042" t="str">
        <f t="shared" si="7"/>
        <v>-</v>
      </c>
      <c r="EO19" s="2042" t="str">
        <f t="shared" si="7"/>
        <v>-</v>
      </c>
      <c r="EP19" s="2042" t="str">
        <f t="shared" si="7"/>
        <v>-</v>
      </c>
      <c r="EQ19" s="2042" t="str">
        <f t="shared" si="7"/>
        <v>-</v>
      </c>
      <c r="ER19" s="2042" t="str">
        <f t="shared" si="7"/>
        <v>-</v>
      </c>
      <c r="ES19" s="2042" t="str">
        <f t="shared" si="7"/>
        <v>-</v>
      </c>
      <c r="ET19" s="2042" t="str">
        <f t="shared" si="7"/>
        <v>-</v>
      </c>
      <c r="EU19" s="2042" t="str">
        <f t="shared" si="7"/>
        <v>-</v>
      </c>
      <c r="EV19" s="2121" t="str">
        <f t="shared" si="7"/>
        <v>-</v>
      </c>
      <c r="EW19" s="2042" t="str">
        <f t="shared" ref="EW19:FL19" si="8">IF(SUM(COUNTBLANK(BP19),COUNTBLANK(BP17),COUNTBLANK(BP35),COUNTBLANK(BP36))=0,(BP19+BP36)/(BP17+BP35),"-")</f>
        <v>-</v>
      </c>
      <c r="EX19" s="2042" t="str">
        <f t="shared" si="8"/>
        <v>-</v>
      </c>
      <c r="EY19" s="2042" t="str">
        <f t="shared" si="8"/>
        <v>-</v>
      </c>
      <c r="EZ19" s="2042" t="str">
        <f t="shared" si="8"/>
        <v>-</v>
      </c>
      <c r="FA19" s="2042" t="str">
        <f t="shared" si="8"/>
        <v>-</v>
      </c>
      <c r="FB19" s="2042" t="str">
        <f t="shared" si="8"/>
        <v>-</v>
      </c>
      <c r="FC19" s="2042" t="str">
        <f t="shared" si="8"/>
        <v>-</v>
      </c>
      <c r="FD19" s="2042" t="str">
        <f t="shared" si="8"/>
        <v>-</v>
      </c>
      <c r="FE19" s="2042" t="str">
        <f t="shared" si="8"/>
        <v>-</v>
      </c>
      <c r="FF19" s="2042" t="str">
        <f t="shared" si="8"/>
        <v>-</v>
      </c>
      <c r="FG19" s="2042" t="str">
        <f t="shared" si="8"/>
        <v>-</v>
      </c>
      <c r="FH19" s="2042" t="str">
        <f t="shared" si="8"/>
        <v>-</v>
      </c>
      <c r="FI19" s="2042" t="str">
        <f t="shared" si="8"/>
        <v>-</v>
      </c>
      <c r="FJ19" s="2042" t="str">
        <f t="shared" si="8"/>
        <v>-</v>
      </c>
      <c r="FK19" s="2042" t="str">
        <f t="shared" si="8"/>
        <v>-</v>
      </c>
      <c r="FL19" s="2121" t="str">
        <f t="shared" si="8"/>
        <v>-</v>
      </c>
    </row>
    <row r="20" spans="1:168" s="2" customFormat="1" ht="28.5" customHeight="1" x14ac:dyDescent="0.2">
      <c r="B20" s="2050" t="s">
        <v>145</v>
      </c>
      <c r="C20" s="2048" t="s">
        <v>186</v>
      </c>
      <c r="D20" s="1568"/>
      <c r="E20" s="1569"/>
      <c r="F20" s="1569"/>
      <c r="G20" s="1569"/>
      <c r="H20" s="1370"/>
      <c r="I20" s="1370"/>
      <c r="J20" s="1370"/>
      <c r="K20" s="1370"/>
      <c r="L20" s="1370"/>
      <c r="M20" s="1370"/>
      <c r="N20" s="2036"/>
      <c r="O20" s="2036"/>
      <c r="P20" s="2037"/>
      <c r="Q20" s="2037"/>
      <c r="R20" s="2037"/>
      <c r="S20" s="2238"/>
      <c r="T20" s="1568"/>
      <c r="U20" s="1569"/>
      <c r="V20" s="1569"/>
      <c r="W20" s="1569"/>
      <c r="X20" s="1370"/>
      <c r="Y20" s="1370"/>
      <c r="Z20" s="1370"/>
      <c r="AA20" s="1370"/>
      <c r="AB20" s="1370"/>
      <c r="AC20" s="1370"/>
      <c r="AD20" s="2036"/>
      <c r="AE20" s="2036"/>
      <c r="AF20" s="2037"/>
      <c r="AG20" s="2037"/>
      <c r="AH20" s="2037"/>
      <c r="AI20" s="2238"/>
      <c r="AJ20" s="1568"/>
      <c r="AK20" s="1569"/>
      <c r="AL20" s="1569"/>
      <c r="AM20" s="1569"/>
      <c r="AN20" s="1370"/>
      <c r="AO20" s="1370"/>
      <c r="AP20" s="1370"/>
      <c r="AQ20" s="1370"/>
      <c r="AR20" s="1370"/>
      <c r="AS20" s="1370"/>
      <c r="AT20" s="2036"/>
      <c r="AU20" s="2036"/>
      <c r="AV20" s="2037"/>
      <c r="AW20" s="2037"/>
      <c r="AX20" s="2037"/>
      <c r="AY20" s="2238"/>
      <c r="AZ20" s="1804"/>
      <c r="BA20" s="1805"/>
      <c r="BB20" s="1805"/>
      <c r="BC20" s="1805"/>
      <c r="BD20" s="1797"/>
      <c r="BE20" s="1797"/>
      <c r="BF20" s="1797"/>
      <c r="BG20" s="1797"/>
      <c r="BH20" s="1797"/>
      <c r="BI20" s="1797"/>
      <c r="BJ20" s="1797"/>
      <c r="BK20" s="1797"/>
      <c r="BL20" s="1803"/>
      <c r="BM20" s="1803"/>
      <c r="BN20" s="1803"/>
      <c r="BO20" s="1790"/>
      <c r="BP20" s="1568"/>
      <c r="BQ20" s="1569"/>
      <c r="BR20" s="1569"/>
      <c r="BS20" s="1569"/>
      <c r="BT20" s="1370"/>
      <c r="BU20" s="1370"/>
      <c r="BV20" s="1370"/>
      <c r="BW20" s="1370"/>
      <c r="BX20" s="1370"/>
      <c r="BY20" s="1797"/>
      <c r="BZ20" s="1797"/>
      <c r="CA20" s="1797"/>
      <c r="CB20" s="1803"/>
      <c r="CC20" s="1803"/>
      <c r="CD20" s="1803"/>
      <c r="CE20" s="1790"/>
      <c r="CF20" s="1583"/>
      <c r="CG20" s="1690"/>
      <c r="CH20" s="2081" t="s">
        <v>80</v>
      </c>
      <c r="CI20" s="2082"/>
      <c r="CJ20" s="2083"/>
      <c r="CK20" s="2084"/>
      <c r="CL20" s="2085"/>
      <c r="CM20" s="2085"/>
      <c r="CN20" s="2085"/>
      <c r="CO20" s="2085"/>
      <c r="CP20" s="2085"/>
      <c r="CQ20" s="2085"/>
      <c r="CR20" s="2085"/>
      <c r="CS20" s="2086"/>
      <c r="CT20" s="2086"/>
      <c r="CU20" s="2086"/>
      <c r="CV20" s="2086"/>
      <c r="CW20" s="2086"/>
      <c r="CX20" s="2086"/>
      <c r="CY20" s="2086"/>
      <c r="CZ20" s="2087"/>
      <c r="DA20" s="2088"/>
      <c r="DB20" s="2088"/>
      <c r="DC20" s="2088"/>
      <c r="DD20" s="2088"/>
      <c r="DE20" s="2088"/>
      <c r="DF20" s="2088"/>
      <c r="DG20" s="2088"/>
      <c r="DH20" s="2088"/>
      <c r="DI20" s="2088"/>
      <c r="DJ20" s="2088"/>
      <c r="DK20" s="2088"/>
      <c r="DL20" s="2088"/>
      <c r="DM20" s="2088"/>
      <c r="DN20" s="2086"/>
      <c r="DO20" s="2086"/>
      <c r="DP20" s="2089"/>
      <c r="DQ20" s="2084"/>
      <c r="DR20" s="2085"/>
      <c r="DS20" s="2085"/>
      <c r="DT20" s="2085"/>
      <c r="DU20" s="2085"/>
      <c r="DV20" s="2085"/>
      <c r="DW20" s="2085"/>
      <c r="DX20" s="2085"/>
      <c r="DY20" s="2086"/>
      <c r="DZ20" s="2086"/>
      <c r="EA20" s="2086"/>
      <c r="EB20" s="2086"/>
      <c r="EC20" s="2086"/>
      <c r="ED20" s="2086"/>
      <c r="EE20" s="2086"/>
      <c r="EF20" s="2087"/>
      <c r="EG20" s="2084"/>
      <c r="EH20" s="2085"/>
      <c r="EI20" s="2085"/>
      <c r="EJ20" s="2085"/>
      <c r="EK20" s="2085"/>
      <c r="EL20" s="2085"/>
      <c r="EM20" s="2085"/>
      <c r="EN20" s="2085"/>
      <c r="EO20" s="2086"/>
      <c r="EP20" s="2086"/>
      <c r="EQ20" s="2086"/>
      <c r="ER20" s="2086"/>
      <c r="ES20" s="2086"/>
      <c r="ET20" s="2086"/>
      <c r="EU20" s="2086"/>
      <c r="EV20" s="2087"/>
      <c r="EW20" s="2084"/>
      <c r="EX20" s="2085"/>
      <c r="EY20" s="2085"/>
      <c r="EZ20" s="2085"/>
      <c r="FA20" s="2085"/>
      <c r="FB20" s="2085"/>
      <c r="FC20" s="2085"/>
      <c r="FD20" s="2085"/>
      <c r="FE20" s="2086"/>
      <c r="FF20" s="2086"/>
      <c r="FG20" s="2086"/>
      <c r="FH20" s="2086"/>
      <c r="FI20" s="2086"/>
      <c r="FJ20" s="2086"/>
      <c r="FK20" s="2086"/>
      <c r="FL20" s="2087"/>
    </row>
    <row r="21" spans="1:168" s="2" customFormat="1" ht="28.5" customHeight="1" x14ac:dyDescent="0.2">
      <c r="B21" s="2050" t="s">
        <v>146</v>
      </c>
      <c r="C21" s="2048" t="s">
        <v>183</v>
      </c>
      <c r="D21" s="1568"/>
      <c r="E21" s="1569"/>
      <c r="F21" s="1569"/>
      <c r="G21" s="1569"/>
      <c r="H21" s="1370"/>
      <c r="I21" s="1370"/>
      <c r="J21" s="1370"/>
      <c r="K21" s="1370"/>
      <c r="L21" s="1370"/>
      <c r="M21" s="1370"/>
      <c r="N21" s="2036"/>
      <c r="O21" s="2036"/>
      <c r="P21" s="2037"/>
      <c r="Q21" s="2037"/>
      <c r="R21" s="2037"/>
      <c r="S21" s="2238"/>
      <c r="T21" s="1568"/>
      <c r="U21" s="1569"/>
      <c r="V21" s="1569"/>
      <c r="W21" s="1569"/>
      <c r="X21" s="1370"/>
      <c r="Y21" s="1370"/>
      <c r="Z21" s="1370"/>
      <c r="AA21" s="1370"/>
      <c r="AB21" s="1370"/>
      <c r="AC21" s="1370"/>
      <c r="AD21" s="2036"/>
      <c r="AE21" s="2036"/>
      <c r="AF21" s="2037"/>
      <c r="AG21" s="2037"/>
      <c r="AH21" s="2037"/>
      <c r="AI21" s="2238"/>
      <c r="AJ21" s="1568"/>
      <c r="AK21" s="1569"/>
      <c r="AL21" s="1569"/>
      <c r="AM21" s="1569"/>
      <c r="AN21" s="1370"/>
      <c r="AO21" s="1370"/>
      <c r="AP21" s="1370"/>
      <c r="AQ21" s="1370"/>
      <c r="AR21" s="1370"/>
      <c r="AS21" s="1370"/>
      <c r="AT21" s="2036"/>
      <c r="AU21" s="2036"/>
      <c r="AV21" s="2037"/>
      <c r="AW21" s="2037"/>
      <c r="AX21" s="2037"/>
      <c r="AY21" s="2238"/>
      <c r="AZ21" s="1804"/>
      <c r="BA21" s="1805"/>
      <c r="BB21" s="1805"/>
      <c r="BC21" s="1805"/>
      <c r="BD21" s="1797"/>
      <c r="BE21" s="1797"/>
      <c r="BF21" s="1797"/>
      <c r="BG21" s="1797"/>
      <c r="BH21" s="1797"/>
      <c r="BI21" s="1797"/>
      <c r="BJ21" s="1797"/>
      <c r="BK21" s="1797"/>
      <c r="BL21" s="1803"/>
      <c r="BM21" s="1803"/>
      <c r="BN21" s="1803"/>
      <c r="BO21" s="1790"/>
      <c r="BP21" s="1568"/>
      <c r="BQ21" s="1569"/>
      <c r="BR21" s="1569"/>
      <c r="BS21" s="1569"/>
      <c r="BT21" s="1370"/>
      <c r="BU21" s="1370"/>
      <c r="BV21" s="1370"/>
      <c r="BW21" s="1370"/>
      <c r="BX21" s="1370"/>
      <c r="BY21" s="1797"/>
      <c r="BZ21" s="1797"/>
      <c r="CA21" s="1797"/>
      <c r="CB21" s="1803"/>
      <c r="CC21" s="1803"/>
      <c r="CD21" s="1803"/>
      <c r="CE21" s="1790"/>
      <c r="CF21" s="1583"/>
      <c r="CG21" s="1690"/>
      <c r="CH21" s="1436" t="s">
        <v>72</v>
      </c>
      <c r="CI21" s="225" t="s">
        <v>168</v>
      </c>
      <c r="CJ21" s="2038" t="s">
        <v>195</v>
      </c>
      <c r="CK21" s="1377" t="str">
        <f t="shared" ref="CK21:DP21" si="9">IF(SUM(COUNTBLANK(D21),COUNTBLANK(D27),COUNTBLANK(D31),COUNTBLANK(D17))=0,(D21-D27-D31)/(D17),"-")</f>
        <v>-</v>
      </c>
      <c r="CL21" s="1377" t="str">
        <f t="shared" si="9"/>
        <v>-</v>
      </c>
      <c r="CM21" s="1377" t="str">
        <f t="shared" si="9"/>
        <v>-</v>
      </c>
      <c r="CN21" s="1377" t="str">
        <f t="shared" si="9"/>
        <v>-</v>
      </c>
      <c r="CO21" s="1377" t="str">
        <f t="shared" si="9"/>
        <v>-</v>
      </c>
      <c r="CP21" s="1377" t="str">
        <f t="shared" si="9"/>
        <v>-</v>
      </c>
      <c r="CQ21" s="1377" t="str">
        <f t="shared" si="9"/>
        <v>-</v>
      </c>
      <c r="CR21" s="1377" t="str">
        <f t="shared" si="9"/>
        <v>-</v>
      </c>
      <c r="CS21" s="1377" t="str">
        <f t="shared" si="9"/>
        <v>-</v>
      </c>
      <c r="CT21" s="1377" t="str">
        <f t="shared" si="9"/>
        <v>-</v>
      </c>
      <c r="CU21" s="1377" t="str">
        <f t="shared" si="9"/>
        <v>-</v>
      </c>
      <c r="CV21" s="1377" t="str">
        <f t="shared" si="9"/>
        <v>-</v>
      </c>
      <c r="CW21" s="1377" t="str">
        <f t="shared" si="9"/>
        <v>-</v>
      </c>
      <c r="CX21" s="1377" t="str">
        <f t="shared" si="9"/>
        <v>-</v>
      </c>
      <c r="CY21" s="1377" t="str">
        <f t="shared" si="9"/>
        <v>-</v>
      </c>
      <c r="CZ21" s="1377" t="str">
        <f t="shared" si="9"/>
        <v>-</v>
      </c>
      <c r="DA21" s="1377" t="str">
        <f t="shared" si="9"/>
        <v>-</v>
      </c>
      <c r="DB21" s="1377" t="str">
        <f t="shared" si="9"/>
        <v>-</v>
      </c>
      <c r="DC21" s="1377" t="str">
        <f t="shared" si="9"/>
        <v>-</v>
      </c>
      <c r="DD21" s="1377" t="str">
        <f t="shared" si="9"/>
        <v>-</v>
      </c>
      <c r="DE21" s="1377" t="str">
        <f t="shared" si="9"/>
        <v>-</v>
      </c>
      <c r="DF21" s="1377" t="str">
        <f t="shared" si="9"/>
        <v>-</v>
      </c>
      <c r="DG21" s="1377" t="str">
        <f t="shared" si="9"/>
        <v>-</v>
      </c>
      <c r="DH21" s="1377" t="str">
        <f t="shared" si="9"/>
        <v>-</v>
      </c>
      <c r="DI21" s="1377" t="str">
        <f t="shared" si="9"/>
        <v>-</v>
      </c>
      <c r="DJ21" s="1377" t="str">
        <f t="shared" si="9"/>
        <v>-</v>
      </c>
      <c r="DK21" s="1377" t="str">
        <f t="shared" si="9"/>
        <v>-</v>
      </c>
      <c r="DL21" s="1377" t="str">
        <f t="shared" si="9"/>
        <v>-</v>
      </c>
      <c r="DM21" s="1377" t="str">
        <f t="shared" si="9"/>
        <v>-</v>
      </c>
      <c r="DN21" s="1377" t="str">
        <f t="shared" si="9"/>
        <v>-</v>
      </c>
      <c r="DO21" s="1377" t="str">
        <f t="shared" si="9"/>
        <v>-</v>
      </c>
      <c r="DP21" s="1377" t="str">
        <f t="shared" si="9"/>
        <v>-</v>
      </c>
      <c r="DQ21" s="1377" t="str">
        <f t="shared" ref="DQ21:EV21" si="10">IF(SUM(COUNTBLANK(AJ21),COUNTBLANK(AJ27),COUNTBLANK(AJ31),COUNTBLANK(AJ17))=0,(AJ21-AJ27-AJ31)/(AJ17),"-")</f>
        <v>-</v>
      </c>
      <c r="DR21" s="1377" t="str">
        <f t="shared" si="10"/>
        <v>-</v>
      </c>
      <c r="DS21" s="1377" t="str">
        <f t="shared" si="10"/>
        <v>-</v>
      </c>
      <c r="DT21" s="1377" t="str">
        <f t="shared" si="10"/>
        <v>-</v>
      </c>
      <c r="DU21" s="1377" t="str">
        <f t="shared" si="10"/>
        <v>-</v>
      </c>
      <c r="DV21" s="1377" t="str">
        <f t="shared" si="10"/>
        <v>-</v>
      </c>
      <c r="DW21" s="1377" t="str">
        <f t="shared" si="10"/>
        <v>-</v>
      </c>
      <c r="DX21" s="1377" t="str">
        <f t="shared" si="10"/>
        <v>-</v>
      </c>
      <c r="DY21" s="1377" t="str">
        <f t="shared" si="10"/>
        <v>-</v>
      </c>
      <c r="DZ21" s="1377" t="str">
        <f t="shared" si="10"/>
        <v>-</v>
      </c>
      <c r="EA21" s="1377" t="str">
        <f t="shared" si="10"/>
        <v>-</v>
      </c>
      <c r="EB21" s="1377" t="str">
        <f t="shared" si="10"/>
        <v>-</v>
      </c>
      <c r="EC21" s="1377" t="str">
        <f t="shared" si="10"/>
        <v>-</v>
      </c>
      <c r="ED21" s="1377" t="str">
        <f t="shared" si="10"/>
        <v>-</v>
      </c>
      <c r="EE21" s="1377" t="str">
        <f t="shared" si="10"/>
        <v>-</v>
      </c>
      <c r="EF21" s="1406" t="str">
        <f t="shared" si="10"/>
        <v>-</v>
      </c>
      <c r="EG21" s="1377" t="str">
        <f t="shared" si="10"/>
        <v>-</v>
      </c>
      <c r="EH21" s="1377" t="str">
        <f t="shared" si="10"/>
        <v>-</v>
      </c>
      <c r="EI21" s="1377" t="str">
        <f t="shared" si="10"/>
        <v>-</v>
      </c>
      <c r="EJ21" s="1377" t="str">
        <f t="shared" si="10"/>
        <v>-</v>
      </c>
      <c r="EK21" s="1377" t="str">
        <f t="shared" si="10"/>
        <v>-</v>
      </c>
      <c r="EL21" s="1377" t="str">
        <f t="shared" si="10"/>
        <v>-</v>
      </c>
      <c r="EM21" s="1377" t="str">
        <f t="shared" si="10"/>
        <v>-</v>
      </c>
      <c r="EN21" s="1377" t="str">
        <f t="shared" si="10"/>
        <v>-</v>
      </c>
      <c r="EO21" s="1377" t="str">
        <f t="shared" si="10"/>
        <v>-</v>
      </c>
      <c r="EP21" s="1377" t="str">
        <f t="shared" si="10"/>
        <v>-</v>
      </c>
      <c r="EQ21" s="1377" t="str">
        <f t="shared" si="10"/>
        <v>-</v>
      </c>
      <c r="ER21" s="1377" t="str">
        <f t="shared" si="10"/>
        <v>-</v>
      </c>
      <c r="ES21" s="1377" t="str">
        <f t="shared" si="10"/>
        <v>-</v>
      </c>
      <c r="ET21" s="1377" t="str">
        <f t="shared" si="10"/>
        <v>-</v>
      </c>
      <c r="EU21" s="1377" t="str">
        <f t="shared" si="10"/>
        <v>-</v>
      </c>
      <c r="EV21" s="1406" t="str">
        <f t="shared" si="10"/>
        <v>-</v>
      </c>
      <c r="EW21" s="1377" t="str">
        <f t="shared" ref="EW21:FL21" si="11">IF(SUM(COUNTBLANK(BP21),COUNTBLANK(BP27),COUNTBLANK(BP31),COUNTBLANK(BP17))=0,(BP21-BP27-BP31)/(BP17),"-")</f>
        <v>-</v>
      </c>
      <c r="EX21" s="1377" t="str">
        <f t="shared" si="11"/>
        <v>-</v>
      </c>
      <c r="EY21" s="1377" t="str">
        <f t="shared" si="11"/>
        <v>-</v>
      </c>
      <c r="EZ21" s="1377" t="str">
        <f t="shared" si="11"/>
        <v>-</v>
      </c>
      <c r="FA21" s="1377" t="str">
        <f t="shared" si="11"/>
        <v>-</v>
      </c>
      <c r="FB21" s="1377" t="str">
        <f t="shared" si="11"/>
        <v>-</v>
      </c>
      <c r="FC21" s="1377" t="str">
        <f t="shared" si="11"/>
        <v>-</v>
      </c>
      <c r="FD21" s="1377" t="str">
        <f t="shared" si="11"/>
        <v>-</v>
      </c>
      <c r="FE21" s="1377" t="str">
        <f t="shared" si="11"/>
        <v>-</v>
      </c>
      <c r="FF21" s="1377" t="str">
        <f t="shared" si="11"/>
        <v>-</v>
      </c>
      <c r="FG21" s="1377" t="str">
        <f t="shared" si="11"/>
        <v>-</v>
      </c>
      <c r="FH21" s="1377" t="str">
        <f t="shared" si="11"/>
        <v>-</v>
      </c>
      <c r="FI21" s="1377" t="str">
        <f t="shared" si="11"/>
        <v>-</v>
      </c>
      <c r="FJ21" s="1377" t="str">
        <f t="shared" si="11"/>
        <v>-</v>
      </c>
      <c r="FK21" s="1377" t="str">
        <f t="shared" si="11"/>
        <v>-</v>
      </c>
      <c r="FL21" s="1406" t="str">
        <f t="shared" si="11"/>
        <v>-</v>
      </c>
    </row>
    <row r="22" spans="1:168" s="2" customFormat="1" ht="28.5" customHeight="1" x14ac:dyDescent="0.2">
      <c r="B22" s="2093" t="s">
        <v>147</v>
      </c>
      <c r="C22" s="2094" t="s">
        <v>184</v>
      </c>
      <c r="D22" s="2099"/>
      <c r="E22" s="2100"/>
      <c r="F22" s="2100"/>
      <c r="G22" s="2100"/>
      <c r="H22" s="2101"/>
      <c r="I22" s="2101"/>
      <c r="J22" s="2101"/>
      <c r="K22" s="2101"/>
      <c r="L22" s="2101"/>
      <c r="M22" s="2101"/>
      <c r="N22" s="2101"/>
      <c r="O22" s="2101"/>
      <c r="P22" s="2102"/>
      <c r="Q22" s="2102"/>
      <c r="R22" s="2102"/>
      <c r="S22" s="2103"/>
      <c r="T22" s="2099"/>
      <c r="U22" s="2100"/>
      <c r="V22" s="2100"/>
      <c r="W22" s="2100"/>
      <c r="X22" s="2101"/>
      <c r="Y22" s="2101"/>
      <c r="Z22" s="2101"/>
      <c r="AA22" s="2101"/>
      <c r="AB22" s="2101"/>
      <c r="AC22" s="2101"/>
      <c r="AD22" s="2101"/>
      <c r="AE22" s="2101"/>
      <c r="AF22" s="2102"/>
      <c r="AG22" s="2102"/>
      <c r="AH22" s="2102"/>
      <c r="AI22" s="2103"/>
      <c r="AJ22" s="2099"/>
      <c r="AK22" s="2100"/>
      <c r="AL22" s="2100"/>
      <c r="AM22" s="2100"/>
      <c r="AN22" s="2101"/>
      <c r="AO22" s="2101"/>
      <c r="AP22" s="2101"/>
      <c r="AQ22" s="2101"/>
      <c r="AR22" s="2101"/>
      <c r="AS22" s="2101"/>
      <c r="AT22" s="2101"/>
      <c r="AU22" s="2101"/>
      <c r="AV22" s="2102"/>
      <c r="AW22" s="2102"/>
      <c r="AX22" s="2102"/>
      <c r="AY22" s="2103"/>
      <c r="AZ22" s="2099"/>
      <c r="BA22" s="2100"/>
      <c r="BB22" s="2100"/>
      <c r="BC22" s="2100"/>
      <c r="BD22" s="2101"/>
      <c r="BE22" s="2101"/>
      <c r="BF22" s="2101"/>
      <c r="BG22" s="2101"/>
      <c r="BH22" s="2101"/>
      <c r="BI22" s="2101"/>
      <c r="BJ22" s="2101"/>
      <c r="BK22" s="2101"/>
      <c r="BL22" s="2102"/>
      <c r="BM22" s="2102"/>
      <c r="BN22" s="2102"/>
      <c r="BO22" s="2103"/>
      <c r="BP22" s="2099"/>
      <c r="BQ22" s="2100"/>
      <c r="BR22" s="2100"/>
      <c r="BS22" s="2100"/>
      <c r="BT22" s="2101"/>
      <c r="BU22" s="2101"/>
      <c r="BV22" s="2101"/>
      <c r="BW22" s="2101"/>
      <c r="BX22" s="2101"/>
      <c r="BY22" s="2101"/>
      <c r="BZ22" s="2101"/>
      <c r="CA22" s="2101"/>
      <c r="CB22" s="2102"/>
      <c r="CC22" s="2102"/>
      <c r="CD22" s="2102"/>
      <c r="CE22" s="2103"/>
      <c r="CF22" s="1583"/>
      <c r="CG22" s="1690"/>
      <c r="CH22" s="2046" t="s">
        <v>73</v>
      </c>
      <c r="CI22" s="2047" t="s">
        <v>169</v>
      </c>
      <c r="CJ22" s="2052" t="s">
        <v>205</v>
      </c>
      <c r="CK22" s="2045" t="str">
        <f t="shared" ref="CK22:DP22" si="12">IF(SUM(COUNTBLANK(D28),COUNTBLANK(D32),COUNTBLANK(D22))=0,(D28+D32)/(D22),"-")</f>
        <v>-</v>
      </c>
      <c r="CL22" s="2045" t="str">
        <f t="shared" si="12"/>
        <v>-</v>
      </c>
      <c r="CM22" s="2045" t="str">
        <f t="shared" si="12"/>
        <v>-</v>
      </c>
      <c r="CN22" s="2045" t="str">
        <f t="shared" si="12"/>
        <v>-</v>
      </c>
      <c r="CO22" s="2045" t="str">
        <f t="shared" si="12"/>
        <v>-</v>
      </c>
      <c r="CP22" s="2045" t="str">
        <f t="shared" si="12"/>
        <v>-</v>
      </c>
      <c r="CQ22" s="2045" t="str">
        <f t="shared" si="12"/>
        <v>-</v>
      </c>
      <c r="CR22" s="2045" t="str">
        <f t="shared" si="12"/>
        <v>-</v>
      </c>
      <c r="CS22" s="2045" t="str">
        <f t="shared" si="12"/>
        <v>-</v>
      </c>
      <c r="CT22" s="2045" t="str">
        <f t="shared" si="12"/>
        <v>-</v>
      </c>
      <c r="CU22" s="2045" t="str">
        <f t="shared" si="12"/>
        <v>-</v>
      </c>
      <c r="CV22" s="2045" t="str">
        <f t="shared" si="12"/>
        <v>-</v>
      </c>
      <c r="CW22" s="2045" t="str">
        <f t="shared" si="12"/>
        <v>-</v>
      </c>
      <c r="CX22" s="2045" t="str">
        <f t="shared" si="12"/>
        <v>-</v>
      </c>
      <c r="CY22" s="2045" t="str">
        <f t="shared" si="12"/>
        <v>-</v>
      </c>
      <c r="CZ22" s="2045" t="str">
        <f t="shared" si="12"/>
        <v>-</v>
      </c>
      <c r="DA22" s="2045" t="str">
        <f t="shared" si="12"/>
        <v>-</v>
      </c>
      <c r="DB22" s="2045" t="str">
        <f t="shared" si="12"/>
        <v>-</v>
      </c>
      <c r="DC22" s="2045" t="str">
        <f t="shared" si="12"/>
        <v>-</v>
      </c>
      <c r="DD22" s="2045" t="str">
        <f t="shared" si="12"/>
        <v>-</v>
      </c>
      <c r="DE22" s="2045" t="str">
        <f t="shared" si="12"/>
        <v>-</v>
      </c>
      <c r="DF22" s="2045" t="str">
        <f t="shared" si="12"/>
        <v>-</v>
      </c>
      <c r="DG22" s="2045" t="str">
        <f t="shared" si="12"/>
        <v>-</v>
      </c>
      <c r="DH22" s="2045" t="str">
        <f t="shared" si="12"/>
        <v>-</v>
      </c>
      <c r="DI22" s="2045" t="str">
        <f t="shared" si="12"/>
        <v>-</v>
      </c>
      <c r="DJ22" s="2045" t="str">
        <f t="shared" si="12"/>
        <v>-</v>
      </c>
      <c r="DK22" s="2045" t="str">
        <f t="shared" si="12"/>
        <v>-</v>
      </c>
      <c r="DL22" s="2045" t="str">
        <f t="shared" si="12"/>
        <v>-</v>
      </c>
      <c r="DM22" s="2045" t="str">
        <f t="shared" si="12"/>
        <v>-</v>
      </c>
      <c r="DN22" s="2045" t="str">
        <f t="shared" si="12"/>
        <v>-</v>
      </c>
      <c r="DO22" s="2045" t="str">
        <f t="shared" si="12"/>
        <v>-</v>
      </c>
      <c r="DP22" s="2045" t="str">
        <f t="shared" si="12"/>
        <v>-</v>
      </c>
      <c r="DQ22" s="2045" t="str">
        <f t="shared" ref="DQ22:EV22" si="13">IF(SUM(COUNTBLANK(AJ28),COUNTBLANK(AJ32),COUNTBLANK(AJ22))=0,(AJ28+AJ32)/(AJ22),"-")</f>
        <v>-</v>
      </c>
      <c r="DR22" s="2045" t="str">
        <f t="shared" si="13"/>
        <v>-</v>
      </c>
      <c r="DS22" s="2045" t="str">
        <f t="shared" si="13"/>
        <v>-</v>
      </c>
      <c r="DT22" s="2045" t="str">
        <f t="shared" si="13"/>
        <v>-</v>
      </c>
      <c r="DU22" s="2045" t="str">
        <f t="shared" si="13"/>
        <v>-</v>
      </c>
      <c r="DV22" s="2045" t="str">
        <f t="shared" si="13"/>
        <v>-</v>
      </c>
      <c r="DW22" s="2045" t="str">
        <f t="shared" si="13"/>
        <v>-</v>
      </c>
      <c r="DX22" s="2045" t="str">
        <f t="shared" si="13"/>
        <v>-</v>
      </c>
      <c r="DY22" s="2045" t="str">
        <f t="shared" si="13"/>
        <v>-</v>
      </c>
      <c r="DZ22" s="2045" t="str">
        <f t="shared" si="13"/>
        <v>-</v>
      </c>
      <c r="EA22" s="2045" t="str">
        <f t="shared" si="13"/>
        <v>-</v>
      </c>
      <c r="EB22" s="2045" t="str">
        <f t="shared" si="13"/>
        <v>-</v>
      </c>
      <c r="EC22" s="2045" t="str">
        <f t="shared" si="13"/>
        <v>-</v>
      </c>
      <c r="ED22" s="2045" t="str">
        <f t="shared" si="13"/>
        <v>-</v>
      </c>
      <c r="EE22" s="2045" t="str">
        <f t="shared" si="13"/>
        <v>-</v>
      </c>
      <c r="EF22" s="2129" t="str">
        <f t="shared" si="13"/>
        <v>-</v>
      </c>
      <c r="EG22" s="2045" t="str">
        <f t="shared" si="13"/>
        <v>-</v>
      </c>
      <c r="EH22" s="2045" t="str">
        <f t="shared" si="13"/>
        <v>-</v>
      </c>
      <c r="EI22" s="2045" t="str">
        <f t="shared" si="13"/>
        <v>-</v>
      </c>
      <c r="EJ22" s="2045" t="str">
        <f t="shared" si="13"/>
        <v>-</v>
      </c>
      <c r="EK22" s="2045" t="str">
        <f t="shared" si="13"/>
        <v>-</v>
      </c>
      <c r="EL22" s="2045" t="str">
        <f t="shared" si="13"/>
        <v>-</v>
      </c>
      <c r="EM22" s="2045" t="str">
        <f t="shared" si="13"/>
        <v>-</v>
      </c>
      <c r="EN22" s="2045" t="str">
        <f t="shared" si="13"/>
        <v>-</v>
      </c>
      <c r="EO22" s="2045" t="str">
        <f t="shared" si="13"/>
        <v>-</v>
      </c>
      <c r="EP22" s="2045" t="str">
        <f t="shared" si="13"/>
        <v>-</v>
      </c>
      <c r="EQ22" s="2045" t="str">
        <f t="shared" si="13"/>
        <v>-</v>
      </c>
      <c r="ER22" s="2045" t="str">
        <f t="shared" si="13"/>
        <v>-</v>
      </c>
      <c r="ES22" s="2045" t="str">
        <f t="shared" si="13"/>
        <v>-</v>
      </c>
      <c r="ET22" s="2045" t="str">
        <f t="shared" si="13"/>
        <v>-</v>
      </c>
      <c r="EU22" s="2045" t="str">
        <f t="shared" si="13"/>
        <v>-</v>
      </c>
      <c r="EV22" s="2129" t="str">
        <f t="shared" si="13"/>
        <v>-</v>
      </c>
      <c r="EW22" s="2045" t="str">
        <f t="shared" ref="EW22:FL22" si="14">IF(SUM(COUNTBLANK(BP28),COUNTBLANK(BP32),COUNTBLANK(BP22))=0,(BP28+BP32)/(BP22),"-")</f>
        <v>-</v>
      </c>
      <c r="EX22" s="2045" t="str">
        <f t="shared" si="14"/>
        <v>-</v>
      </c>
      <c r="EY22" s="2045" t="str">
        <f t="shared" si="14"/>
        <v>-</v>
      </c>
      <c r="EZ22" s="2045" t="str">
        <f t="shared" si="14"/>
        <v>-</v>
      </c>
      <c r="FA22" s="2045" t="str">
        <f t="shared" si="14"/>
        <v>-</v>
      </c>
      <c r="FB22" s="2045" t="str">
        <f t="shared" si="14"/>
        <v>-</v>
      </c>
      <c r="FC22" s="2045" t="str">
        <f t="shared" si="14"/>
        <v>-</v>
      </c>
      <c r="FD22" s="2045" t="str">
        <f t="shared" si="14"/>
        <v>-</v>
      </c>
      <c r="FE22" s="2045" t="str">
        <f t="shared" si="14"/>
        <v>-</v>
      </c>
      <c r="FF22" s="2045" t="str">
        <f t="shared" si="14"/>
        <v>-</v>
      </c>
      <c r="FG22" s="2045" t="str">
        <f t="shared" si="14"/>
        <v>-</v>
      </c>
      <c r="FH22" s="2045" t="str">
        <f t="shared" si="14"/>
        <v>-</v>
      </c>
      <c r="FI22" s="2045" t="str">
        <f t="shared" si="14"/>
        <v>-</v>
      </c>
      <c r="FJ22" s="2045" t="str">
        <f t="shared" si="14"/>
        <v>-</v>
      </c>
      <c r="FK22" s="2045" t="str">
        <f t="shared" si="14"/>
        <v>-</v>
      </c>
      <c r="FL22" s="2129" t="str">
        <f t="shared" si="14"/>
        <v>-</v>
      </c>
    </row>
    <row r="23" spans="1:168" s="2" customFormat="1" ht="28.5" customHeight="1" x14ac:dyDescent="0.2">
      <c r="B23" s="2050" t="s">
        <v>148</v>
      </c>
      <c r="C23" s="2048" t="s">
        <v>256</v>
      </c>
      <c r="D23" s="1568"/>
      <c r="E23" s="1569"/>
      <c r="F23" s="1569"/>
      <c r="G23" s="1569"/>
      <c r="H23" s="1370"/>
      <c r="I23" s="1370"/>
      <c r="J23" s="1370"/>
      <c r="K23" s="1370"/>
      <c r="L23" s="1370"/>
      <c r="M23" s="1370"/>
      <c r="N23" s="2036"/>
      <c r="O23" s="2036"/>
      <c r="P23" s="2037"/>
      <c r="Q23" s="2037"/>
      <c r="R23" s="2037"/>
      <c r="S23" s="2238"/>
      <c r="T23" s="1568"/>
      <c r="U23" s="1569"/>
      <c r="V23" s="1569"/>
      <c r="W23" s="1569"/>
      <c r="X23" s="1370"/>
      <c r="Y23" s="1370"/>
      <c r="Z23" s="1370"/>
      <c r="AA23" s="1370"/>
      <c r="AB23" s="1370"/>
      <c r="AC23" s="1370"/>
      <c r="AD23" s="2036"/>
      <c r="AE23" s="2036"/>
      <c r="AF23" s="2037"/>
      <c r="AG23" s="2037"/>
      <c r="AH23" s="2037"/>
      <c r="AI23" s="2238"/>
      <c r="AJ23" s="1568"/>
      <c r="AK23" s="1569"/>
      <c r="AL23" s="1569"/>
      <c r="AM23" s="1569"/>
      <c r="AN23" s="1370"/>
      <c r="AO23" s="1370"/>
      <c r="AP23" s="1370"/>
      <c r="AQ23" s="1370"/>
      <c r="AR23" s="1370"/>
      <c r="AS23" s="1370"/>
      <c r="AT23" s="2036"/>
      <c r="AU23" s="2036"/>
      <c r="AV23" s="2037"/>
      <c r="AW23" s="2037"/>
      <c r="AX23" s="2037"/>
      <c r="AY23" s="2238"/>
      <c r="AZ23" s="1804"/>
      <c r="BA23" s="1805"/>
      <c r="BB23" s="1805"/>
      <c r="BC23" s="1805"/>
      <c r="BD23" s="1797"/>
      <c r="BE23" s="1797"/>
      <c r="BF23" s="1797"/>
      <c r="BG23" s="1797"/>
      <c r="BH23" s="1797"/>
      <c r="BI23" s="1797"/>
      <c r="BJ23" s="1797"/>
      <c r="BK23" s="1797"/>
      <c r="BL23" s="1803"/>
      <c r="BM23" s="1803"/>
      <c r="BN23" s="1803"/>
      <c r="BO23" s="1790"/>
      <c r="BP23" s="1568"/>
      <c r="BQ23" s="1569"/>
      <c r="BR23" s="1569"/>
      <c r="BS23" s="1569"/>
      <c r="BT23" s="1370"/>
      <c r="BU23" s="1370"/>
      <c r="BV23" s="1370"/>
      <c r="BW23" s="1370"/>
      <c r="BX23" s="1370"/>
      <c r="BY23" s="1797"/>
      <c r="BZ23" s="1797"/>
      <c r="CA23" s="1797"/>
      <c r="CB23" s="1803"/>
      <c r="CC23" s="1803"/>
      <c r="CD23" s="1803"/>
      <c r="CE23" s="1790"/>
      <c r="CF23" s="1583"/>
      <c r="CG23" s="1690"/>
      <c r="CH23" s="2081" t="s">
        <v>78</v>
      </c>
      <c r="CI23" s="2082"/>
      <c r="CJ23" s="2083"/>
      <c r="CK23" s="2084"/>
      <c r="CL23" s="2085"/>
      <c r="CM23" s="2085"/>
      <c r="CN23" s="2085"/>
      <c r="CO23" s="2085"/>
      <c r="CP23" s="2085"/>
      <c r="CQ23" s="2085"/>
      <c r="CR23" s="2085"/>
      <c r="CS23" s="2086"/>
      <c r="CT23" s="2086"/>
      <c r="CU23" s="2086"/>
      <c r="CV23" s="2086"/>
      <c r="CW23" s="2086"/>
      <c r="CX23" s="2086"/>
      <c r="CY23" s="2086"/>
      <c r="CZ23" s="2087"/>
      <c r="DA23" s="2088"/>
      <c r="DB23" s="2088"/>
      <c r="DC23" s="2088"/>
      <c r="DD23" s="2088"/>
      <c r="DE23" s="2088"/>
      <c r="DF23" s="2088"/>
      <c r="DG23" s="2088"/>
      <c r="DH23" s="2088"/>
      <c r="DI23" s="2088"/>
      <c r="DJ23" s="2088"/>
      <c r="DK23" s="2088"/>
      <c r="DL23" s="2088"/>
      <c r="DM23" s="2088"/>
      <c r="DN23" s="2086"/>
      <c r="DO23" s="2086"/>
      <c r="DP23" s="2089"/>
      <c r="DQ23" s="2084"/>
      <c r="DR23" s="2085"/>
      <c r="DS23" s="2085"/>
      <c r="DT23" s="2085"/>
      <c r="DU23" s="2085"/>
      <c r="DV23" s="2085"/>
      <c r="DW23" s="2085"/>
      <c r="DX23" s="2085"/>
      <c r="DY23" s="2086"/>
      <c r="DZ23" s="2086"/>
      <c r="EA23" s="2086"/>
      <c r="EB23" s="2086"/>
      <c r="EC23" s="2086"/>
      <c r="ED23" s="2086"/>
      <c r="EE23" s="2086"/>
      <c r="EF23" s="2087"/>
      <c r="EG23" s="2084"/>
      <c r="EH23" s="2085"/>
      <c r="EI23" s="2085"/>
      <c r="EJ23" s="2085"/>
      <c r="EK23" s="2085"/>
      <c r="EL23" s="2085"/>
      <c r="EM23" s="2085"/>
      <c r="EN23" s="2085"/>
      <c r="EO23" s="2086"/>
      <c r="EP23" s="2086"/>
      <c r="EQ23" s="2086"/>
      <c r="ER23" s="2086"/>
      <c r="ES23" s="2086"/>
      <c r="ET23" s="2086"/>
      <c r="EU23" s="2086"/>
      <c r="EV23" s="2087"/>
      <c r="EW23" s="2084"/>
      <c r="EX23" s="2085"/>
      <c r="EY23" s="2085"/>
      <c r="EZ23" s="2085"/>
      <c r="FA23" s="2085"/>
      <c r="FB23" s="2085"/>
      <c r="FC23" s="2085"/>
      <c r="FD23" s="2085"/>
      <c r="FE23" s="2086"/>
      <c r="FF23" s="2086"/>
      <c r="FG23" s="2086"/>
      <c r="FH23" s="2086"/>
      <c r="FI23" s="2086"/>
      <c r="FJ23" s="2086"/>
      <c r="FK23" s="2086"/>
      <c r="FL23" s="2087"/>
    </row>
    <row r="24" spans="1:168" s="2" customFormat="1" ht="28.5" customHeight="1" x14ac:dyDescent="0.2">
      <c r="B24" s="2050" t="s">
        <v>149</v>
      </c>
      <c r="C24" s="2048" t="s">
        <v>262</v>
      </c>
      <c r="D24" s="1568"/>
      <c r="E24" s="1569"/>
      <c r="F24" s="1569"/>
      <c r="G24" s="1569"/>
      <c r="H24" s="1370"/>
      <c r="I24" s="1370"/>
      <c r="J24" s="1370"/>
      <c r="K24" s="1370"/>
      <c r="L24" s="1370"/>
      <c r="M24" s="1370"/>
      <c r="N24" s="2036"/>
      <c r="O24" s="2036"/>
      <c r="P24" s="2037"/>
      <c r="Q24" s="2037"/>
      <c r="R24" s="2037"/>
      <c r="S24" s="2238"/>
      <c r="T24" s="1568"/>
      <c r="U24" s="1569"/>
      <c r="V24" s="1569"/>
      <c r="W24" s="1569"/>
      <c r="X24" s="1370"/>
      <c r="Y24" s="1370"/>
      <c r="Z24" s="1370"/>
      <c r="AA24" s="1370"/>
      <c r="AB24" s="1370"/>
      <c r="AC24" s="1370"/>
      <c r="AD24" s="2036"/>
      <c r="AE24" s="2036"/>
      <c r="AF24" s="2037"/>
      <c r="AG24" s="2037"/>
      <c r="AH24" s="2037"/>
      <c r="AI24" s="2238"/>
      <c r="AJ24" s="1568"/>
      <c r="AK24" s="1569"/>
      <c r="AL24" s="1569"/>
      <c r="AM24" s="1569"/>
      <c r="AN24" s="1370"/>
      <c r="AO24" s="1370"/>
      <c r="AP24" s="1370"/>
      <c r="AQ24" s="1370"/>
      <c r="AR24" s="1370"/>
      <c r="AS24" s="1370"/>
      <c r="AT24" s="2036"/>
      <c r="AU24" s="2036"/>
      <c r="AV24" s="2037"/>
      <c r="AW24" s="2037"/>
      <c r="AX24" s="2037"/>
      <c r="AY24" s="2238"/>
      <c r="AZ24" s="1804"/>
      <c r="BA24" s="1805"/>
      <c r="BB24" s="1805"/>
      <c r="BC24" s="1805"/>
      <c r="BD24" s="1797"/>
      <c r="BE24" s="1797"/>
      <c r="BF24" s="1797"/>
      <c r="BG24" s="1797"/>
      <c r="BH24" s="1797"/>
      <c r="BI24" s="1797"/>
      <c r="BJ24" s="1797"/>
      <c r="BK24" s="1797"/>
      <c r="BL24" s="1803"/>
      <c r="BM24" s="1803"/>
      <c r="BN24" s="1803"/>
      <c r="BO24" s="1790"/>
      <c r="BP24" s="1568"/>
      <c r="BQ24" s="1569"/>
      <c r="BR24" s="1569"/>
      <c r="BS24" s="1569"/>
      <c r="BT24" s="1370"/>
      <c r="BU24" s="1370"/>
      <c r="BV24" s="1370"/>
      <c r="BW24" s="1370"/>
      <c r="BX24" s="1370"/>
      <c r="BY24" s="1797"/>
      <c r="BZ24" s="1797"/>
      <c r="CA24" s="1797"/>
      <c r="CB24" s="1803"/>
      <c r="CC24" s="1803"/>
      <c r="CD24" s="1803"/>
      <c r="CE24" s="1790"/>
      <c r="CF24" s="1583"/>
      <c r="CG24" s="1690"/>
      <c r="CH24" s="1436" t="s">
        <v>160</v>
      </c>
      <c r="CI24" s="225" t="s">
        <v>265</v>
      </c>
      <c r="CJ24" s="2038" t="s">
        <v>260</v>
      </c>
      <c r="CK24" s="1377" t="str">
        <f t="shared" ref="CK24:DP24" si="15">IF(SUM(COUNTBLANK(D17),COUNTBLANK(D24),COUNTBLANK(D29),COUNTBLANK(D33))=0,(D17-D24+D29+D33)/(D17),"-")</f>
        <v>-</v>
      </c>
      <c r="CL24" s="1377" t="str">
        <f t="shared" si="15"/>
        <v>-</v>
      </c>
      <c r="CM24" s="1377" t="str">
        <f t="shared" si="15"/>
        <v>-</v>
      </c>
      <c r="CN24" s="1377" t="str">
        <f t="shared" si="15"/>
        <v>-</v>
      </c>
      <c r="CO24" s="1377" t="str">
        <f t="shared" si="15"/>
        <v>-</v>
      </c>
      <c r="CP24" s="1377" t="str">
        <f t="shared" si="15"/>
        <v>-</v>
      </c>
      <c r="CQ24" s="1377" t="str">
        <f t="shared" si="15"/>
        <v>-</v>
      </c>
      <c r="CR24" s="1377" t="str">
        <f t="shared" si="15"/>
        <v>-</v>
      </c>
      <c r="CS24" s="1377" t="str">
        <f t="shared" si="15"/>
        <v>-</v>
      </c>
      <c r="CT24" s="1377" t="str">
        <f t="shared" si="15"/>
        <v>-</v>
      </c>
      <c r="CU24" s="1377" t="str">
        <f t="shared" si="15"/>
        <v>-</v>
      </c>
      <c r="CV24" s="1377" t="str">
        <f t="shared" si="15"/>
        <v>-</v>
      </c>
      <c r="CW24" s="1377" t="str">
        <f t="shared" si="15"/>
        <v>-</v>
      </c>
      <c r="CX24" s="1377" t="str">
        <f t="shared" si="15"/>
        <v>-</v>
      </c>
      <c r="CY24" s="1377" t="str">
        <f t="shared" si="15"/>
        <v>-</v>
      </c>
      <c r="CZ24" s="1377" t="str">
        <f t="shared" si="15"/>
        <v>-</v>
      </c>
      <c r="DA24" s="1377" t="str">
        <f t="shared" si="15"/>
        <v>-</v>
      </c>
      <c r="DB24" s="1377" t="str">
        <f t="shared" si="15"/>
        <v>-</v>
      </c>
      <c r="DC24" s="1377" t="str">
        <f t="shared" si="15"/>
        <v>-</v>
      </c>
      <c r="DD24" s="1377" t="str">
        <f t="shared" si="15"/>
        <v>-</v>
      </c>
      <c r="DE24" s="1377" t="str">
        <f t="shared" si="15"/>
        <v>-</v>
      </c>
      <c r="DF24" s="1377" t="str">
        <f t="shared" si="15"/>
        <v>-</v>
      </c>
      <c r="DG24" s="1377" t="str">
        <f t="shared" si="15"/>
        <v>-</v>
      </c>
      <c r="DH24" s="1377" t="str">
        <f t="shared" si="15"/>
        <v>-</v>
      </c>
      <c r="DI24" s="1377" t="str">
        <f t="shared" si="15"/>
        <v>-</v>
      </c>
      <c r="DJ24" s="1377" t="str">
        <f t="shared" si="15"/>
        <v>-</v>
      </c>
      <c r="DK24" s="1377" t="str">
        <f t="shared" si="15"/>
        <v>-</v>
      </c>
      <c r="DL24" s="1377" t="str">
        <f t="shared" si="15"/>
        <v>-</v>
      </c>
      <c r="DM24" s="1377" t="str">
        <f t="shared" si="15"/>
        <v>-</v>
      </c>
      <c r="DN24" s="1377" t="str">
        <f t="shared" si="15"/>
        <v>-</v>
      </c>
      <c r="DO24" s="1377" t="str">
        <f t="shared" si="15"/>
        <v>-</v>
      </c>
      <c r="DP24" s="1377" t="str">
        <f t="shared" si="15"/>
        <v>-</v>
      </c>
      <c r="DQ24" s="1377" t="str">
        <f t="shared" ref="DQ24:EV24" si="16">IF(SUM(COUNTBLANK(AJ17),COUNTBLANK(AJ24),COUNTBLANK(AJ29),COUNTBLANK(AJ33))=0,(AJ17-AJ24+AJ29+AJ33)/(AJ17),"-")</f>
        <v>-</v>
      </c>
      <c r="DR24" s="1377" t="str">
        <f t="shared" si="16"/>
        <v>-</v>
      </c>
      <c r="DS24" s="1377" t="str">
        <f t="shared" si="16"/>
        <v>-</v>
      </c>
      <c r="DT24" s="1377" t="str">
        <f t="shared" si="16"/>
        <v>-</v>
      </c>
      <c r="DU24" s="1377" t="str">
        <f t="shared" si="16"/>
        <v>-</v>
      </c>
      <c r="DV24" s="1377" t="str">
        <f t="shared" si="16"/>
        <v>-</v>
      </c>
      <c r="DW24" s="1377" t="str">
        <f t="shared" si="16"/>
        <v>-</v>
      </c>
      <c r="DX24" s="1377" t="str">
        <f t="shared" si="16"/>
        <v>-</v>
      </c>
      <c r="DY24" s="1377" t="str">
        <f t="shared" si="16"/>
        <v>-</v>
      </c>
      <c r="DZ24" s="1377" t="str">
        <f t="shared" si="16"/>
        <v>-</v>
      </c>
      <c r="EA24" s="1377" t="str">
        <f t="shared" si="16"/>
        <v>-</v>
      </c>
      <c r="EB24" s="1377" t="str">
        <f t="shared" si="16"/>
        <v>-</v>
      </c>
      <c r="EC24" s="1377" t="str">
        <f t="shared" si="16"/>
        <v>-</v>
      </c>
      <c r="ED24" s="1377" t="str">
        <f t="shared" si="16"/>
        <v>-</v>
      </c>
      <c r="EE24" s="1377" t="str">
        <f t="shared" si="16"/>
        <v>-</v>
      </c>
      <c r="EF24" s="1406" t="str">
        <f t="shared" si="16"/>
        <v>-</v>
      </c>
      <c r="EG24" s="1377" t="str">
        <f t="shared" si="16"/>
        <v>-</v>
      </c>
      <c r="EH24" s="1377" t="str">
        <f t="shared" si="16"/>
        <v>-</v>
      </c>
      <c r="EI24" s="1377" t="str">
        <f t="shared" si="16"/>
        <v>-</v>
      </c>
      <c r="EJ24" s="1377" t="str">
        <f t="shared" si="16"/>
        <v>-</v>
      </c>
      <c r="EK24" s="1377" t="str">
        <f t="shared" si="16"/>
        <v>-</v>
      </c>
      <c r="EL24" s="1377" t="str">
        <f t="shared" si="16"/>
        <v>-</v>
      </c>
      <c r="EM24" s="1377" t="str">
        <f t="shared" si="16"/>
        <v>-</v>
      </c>
      <c r="EN24" s="1377" t="str">
        <f t="shared" si="16"/>
        <v>-</v>
      </c>
      <c r="EO24" s="1377" t="str">
        <f t="shared" si="16"/>
        <v>-</v>
      </c>
      <c r="EP24" s="1377" t="str">
        <f t="shared" si="16"/>
        <v>-</v>
      </c>
      <c r="EQ24" s="1377" t="str">
        <f t="shared" si="16"/>
        <v>-</v>
      </c>
      <c r="ER24" s="1377" t="str">
        <f t="shared" si="16"/>
        <v>-</v>
      </c>
      <c r="ES24" s="1377" t="str">
        <f t="shared" si="16"/>
        <v>-</v>
      </c>
      <c r="ET24" s="1377" t="str">
        <f t="shared" si="16"/>
        <v>-</v>
      </c>
      <c r="EU24" s="1377" t="str">
        <f t="shared" si="16"/>
        <v>-</v>
      </c>
      <c r="EV24" s="1406" t="str">
        <f t="shared" si="16"/>
        <v>-</v>
      </c>
      <c r="EW24" s="1377" t="str">
        <f t="shared" ref="EW24:FL24" si="17">IF(SUM(COUNTBLANK(BP17),COUNTBLANK(BP24),COUNTBLANK(BP29),COUNTBLANK(BP33))=0,(BP17-BP24+BP29+BP33)/(BP17),"-")</f>
        <v>-</v>
      </c>
      <c r="EX24" s="1377" t="str">
        <f t="shared" si="17"/>
        <v>-</v>
      </c>
      <c r="EY24" s="1377" t="str">
        <f t="shared" si="17"/>
        <v>-</v>
      </c>
      <c r="EZ24" s="1377" t="str">
        <f t="shared" si="17"/>
        <v>-</v>
      </c>
      <c r="FA24" s="1377" t="str">
        <f t="shared" si="17"/>
        <v>-</v>
      </c>
      <c r="FB24" s="1377" t="str">
        <f t="shared" si="17"/>
        <v>-</v>
      </c>
      <c r="FC24" s="1377" t="str">
        <f t="shared" si="17"/>
        <v>-</v>
      </c>
      <c r="FD24" s="1377" t="str">
        <f t="shared" si="17"/>
        <v>-</v>
      </c>
      <c r="FE24" s="1377" t="str">
        <f t="shared" si="17"/>
        <v>-</v>
      </c>
      <c r="FF24" s="1377" t="str">
        <f t="shared" si="17"/>
        <v>-</v>
      </c>
      <c r="FG24" s="1377" t="str">
        <f t="shared" si="17"/>
        <v>-</v>
      </c>
      <c r="FH24" s="1377" t="str">
        <f t="shared" si="17"/>
        <v>-</v>
      </c>
      <c r="FI24" s="1377" t="str">
        <f t="shared" si="17"/>
        <v>-</v>
      </c>
      <c r="FJ24" s="1377" t="str">
        <f t="shared" si="17"/>
        <v>-</v>
      </c>
      <c r="FK24" s="1377" t="str">
        <f t="shared" si="17"/>
        <v>-</v>
      </c>
      <c r="FL24" s="1406" t="str">
        <f t="shared" si="17"/>
        <v>-</v>
      </c>
    </row>
    <row r="25" spans="1:168" s="2" customFormat="1" ht="28.5" customHeight="1" thickBot="1" x14ac:dyDescent="0.25">
      <c r="B25" s="1759" t="s">
        <v>150</v>
      </c>
      <c r="C25" s="1879" t="s">
        <v>1598</v>
      </c>
      <c r="D25" s="1811"/>
      <c r="E25" s="1812"/>
      <c r="F25" s="1812"/>
      <c r="G25" s="1812"/>
      <c r="H25" s="1813"/>
      <c r="I25" s="1813"/>
      <c r="J25" s="1813"/>
      <c r="K25" s="1813"/>
      <c r="L25" s="1813"/>
      <c r="M25" s="1813"/>
      <c r="N25" s="1813"/>
      <c r="O25" s="1813"/>
      <c r="P25" s="1815"/>
      <c r="Q25" s="1815"/>
      <c r="R25" s="1815"/>
      <c r="S25" s="1814"/>
      <c r="T25" s="1811"/>
      <c r="U25" s="1812"/>
      <c r="V25" s="1812"/>
      <c r="W25" s="1812"/>
      <c r="X25" s="1813"/>
      <c r="Y25" s="1813"/>
      <c r="Z25" s="1813"/>
      <c r="AA25" s="1813"/>
      <c r="AB25" s="1813"/>
      <c r="AC25" s="1813"/>
      <c r="AD25" s="1813"/>
      <c r="AE25" s="1813"/>
      <c r="AF25" s="1815"/>
      <c r="AG25" s="1815"/>
      <c r="AH25" s="1815"/>
      <c r="AI25" s="1814"/>
      <c r="AJ25" s="1811"/>
      <c r="AK25" s="1812"/>
      <c r="AL25" s="1812"/>
      <c r="AM25" s="1812"/>
      <c r="AN25" s="1813"/>
      <c r="AO25" s="1813"/>
      <c r="AP25" s="1813"/>
      <c r="AQ25" s="1813"/>
      <c r="AR25" s="1813"/>
      <c r="AS25" s="1813"/>
      <c r="AT25" s="1813"/>
      <c r="AU25" s="1813"/>
      <c r="AV25" s="1815"/>
      <c r="AW25" s="1815"/>
      <c r="AX25" s="1815"/>
      <c r="AY25" s="1814"/>
      <c r="AZ25" s="1811"/>
      <c r="BA25" s="1812"/>
      <c r="BB25" s="1812"/>
      <c r="BC25" s="1812"/>
      <c r="BD25" s="1813"/>
      <c r="BE25" s="1813"/>
      <c r="BF25" s="1813"/>
      <c r="BG25" s="1813"/>
      <c r="BH25" s="1813"/>
      <c r="BI25" s="1813"/>
      <c r="BJ25" s="1813"/>
      <c r="BK25" s="1813"/>
      <c r="BL25" s="1815"/>
      <c r="BM25" s="1815"/>
      <c r="BN25" s="1815"/>
      <c r="BO25" s="1814"/>
      <c r="BP25" s="1811"/>
      <c r="BQ25" s="1812"/>
      <c r="BR25" s="1812"/>
      <c r="BS25" s="1812"/>
      <c r="BT25" s="1813"/>
      <c r="BU25" s="1813"/>
      <c r="BV25" s="1813"/>
      <c r="BW25" s="1813"/>
      <c r="BX25" s="1813"/>
      <c r="BY25" s="1813"/>
      <c r="BZ25" s="1813"/>
      <c r="CA25" s="1813"/>
      <c r="CB25" s="1815"/>
      <c r="CC25" s="1815"/>
      <c r="CD25" s="1815"/>
      <c r="CE25" s="1814"/>
      <c r="CF25" s="1592"/>
      <c r="CG25" s="1690"/>
      <c r="CH25" s="1436" t="s">
        <v>258</v>
      </c>
      <c r="CI25" s="225" t="s">
        <v>1800</v>
      </c>
      <c r="CJ25" s="2038" t="s">
        <v>261</v>
      </c>
      <c r="CK25" s="1378" t="str">
        <f t="shared" ref="CK25:DP25" si="18">IF(SUM(COUNTBLANK(D17),COUNTBLANK(D23),COUNTBLANK(D29),COUNTBLANK(D33))=0,(D17-D23+D29+D33)/(D17),"-")</f>
        <v>-</v>
      </c>
      <c r="CL25" s="1378" t="str">
        <f t="shared" si="18"/>
        <v>-</v>
      </c>
      <c r="CM25" s="1378" t="str">
        <f t="shared" si="18"/>
        <v>-</v>
      </c>
      <c r="CN25" s="1378" t="str">
        <f t="shared" si="18"/>
        <v>-</v>
      </c>
      <c r="CO25" s="1378" t="str">
        <f t="shared" si="18"/>
        <v>-</v>
      </c>
      <c r="CP25" s="1378" t="str">
        <f t="shared" si="18"/>
        <v>-</v>
      </c>
      <c r="CQ25" s="1378" t="str">
        <f t="shared" si="18"/>
        <v>-</v>
      </c>
      <c r="CR25" s="1378" t="str">
        <f t="shared" si="18"/>
        <v>-</v>
      </c>
      <c r="CS25" s="1378" t="str">
        <f t="shared" si="18"/>
        <v>-</v>
      </c>
      <c r="CT25" s="1378" t="str">
        <f t="shared" si="18"/>
        <v>-</v>
      </c>
      <c r="CU25" s="1378" t="str">
        <f t="shared" si="18"/>
        <v>-</v>
      </c>
      <c r="CV25" s="1378" t="str">
        <f t="shared" si="18"/>
        <v>-</v>
      </c>
      <c r="CW25" s="1378" t="str">
        <f t="shared" si="18"/>
        <v>-</v>
      </c>
      <c r="CX25" s="1378" t="str">
        <f t="shared" si="18"/>
        <v>-</v>
      </c>
      <c r="CY25" s="1378" t="str">
        <f t="shared" si="18"/>
        <v>-</v>
      </c>
      <c r="CZ25" s="1378" t="str">
        <f t="shared" si="18"/>
        <v>-</v>
      </c>
      <c r="DA25" s="1378" t="str">
        <f t="shared" si="18"/>
        <v>-</v>
      </c>
      <c r="DB25" s="1378" t="str">
        <f t="shared" si="18"/>
        <v>-</v>
      </c>
      <c r="DC25" s="1378" t="str">
        <f t="shared" si="18"/>
        <v>-</v>
      </c>
      <c r="DD25" s="1378" t="str">
        <f t="shared" si="18"/>
        <v>-</v>
      </c>
      <c r="DE25" s="1378" t="str">
        <f t="shared" si="18"/>
        <v>-</v>
      </c>
      <c r="DF25" s="1378" t="str">
        <f t="shared" si="18"/>
        <v>-</v>
      </c>
      <c r="DG25" s="1378" t="str">
        <f t="shared" si="18"/>
        <v>-</v>
      </c>
      <c r="DH25" s="1378" t="str">
        <f t="shared" si="18"/>
        <v>-</v>
      </c>
      <c r="DI25" s="1378" t="str">
        <f t="shared" si="18"/>
        <v>-</v>
      </c>
      <c r="DJ25" s="1378" t="str">
        <f t="shared" si="18"/>
        <v>-</v>
      </c>
      <c r="DK25" s="1378" t="str">
        <f t="shared" si="18"/>
        <v>-</v>
      </c>
      <c r="DL25" s="1378" t="str">
        <f t="shared" si="18"/>
        <v>-</v>
      </c>
      <c r="DM25" s="1378" t="str">
        <f t="shared" si="18"/>
        <v>-</v>
      </c>
      <c r="DN25" s="1378" t="str">
        <f t="shared" si="18"/>
        <v>-</v>
      </c>
      <c r="DO25" s="1378" t="str">
        <f t="shared" si="18"/>
        <v>-</v>
      </c>
      <c r="DP25" s="1378" t="str">
        <f t="shared" si="18"/>
        <v>-</v>
      </c>
      <c r="DQ25" s="1378" t="str">
        <f t="shared" ref="DQ25:EV25" si="19">IF(SUM(COUNTBLANK(AJ17),COUNTBLANK(AJ23),COUNTBLANK(AJ29),COUNTBLANK(AJ33))=0,(AJ17-AJ23+AJ29+AJ33)/(AJ17),"-")</f>
        <v>-</v>
      </c>
      <c r="DR25" s="1378" t="str">
        <f t="shared" si="19"/>
        <v>-</v>
      </c>
      <c r="DS25" s="1378" t="str">
        <f t="shared" si="19"/>
        <v>-</v>
      </c>
      <c r="DT25" s="1378" t="str">
        <f t="shared" si="19"/>
        <v>-</v>
      </c>
      <c r="DU25" s="1378" t="str">
        <f t="shared" si="19"/>
        <v>-</v>
      </c>
      <c r="DV25" s="1378" t="str">
        <f t="shared" si="19"/>
        <v>-</v>
      </c>
      <c r="DW25" s="1378" t="str">
        <f t="shared" si="19"/>
        <v>-</v>
      </c>
      <c r="DX25" s="1378" t="str">
        <f t="shared" si="19"/>
        <v>-</v>
      </c>
      <c r="DY25" s="1378" t="str">
        <f t="shared" si="19"/>
        <v>-</v>
      </c>
      <c r="DZ25" s="1378" t="str">
        <f t="shared" si="19"/>
        <v>-</v>
      </c>
      <c r="EA25" s="1378" t="str">
        <f t="shared" si="19"/>
        <v>-</v>
      </c>
      <c r="EB25" s="1378" t="str">
        <f t="shared" si="19"/>
        <v>-</v>
      </c>
      <c r="EC25" s="1378" t="str">
        <f t="shared" si="19"/>
        <v>-</v>
      </c>
      <c r="ED25" s="1378" t="str">
        <f t="shared" si="19"/>
        <v>-</v>
      </c>
      <c r="EE25" s="1378" t="str">
        <f t="shared" si="19"/>
        <v>-</v>
      </c>
      <c r="EF25" s="1407" t="str">
        <f t="shared" si="19"/>
        <v>-</v>
      </c>
      <c r="EG25" s="1378" t="str">
        <f t="shared" si="19"/>
        <v>-</v>
      </c>
      <c r="EH25" s="1378" t="str">
        <f t="shared" si="19"/>
        <v>-</v>
      </c>
      <c r="EI25" s="1378" t="str">
        <f t="shared" si="19"/>
        <v>-</v>
      </c>
      <c r="EJ25" s="1378" t="str">
        <f t="shared" si="19"/>
        <v>-</v>
      </c>
      <c r="EK25" s="1378" t="str">
        <f t="shared" si="19"/>
        <v>-</v>
      </c>
      <c r="EL25" s="1378" t="str">
        <f t="shared" si="19"/>
        <v>-</v>
      </c>
      <c r="EM25" s="1378" t="str">
        <f t="shared" si="19"/>
        <v>-</v>
      </c>
      <c r="EN25" s="1378" t="str">
        <f t="shared" si="19"/>
        <v>-</v>
      </c>
      <c r="EO25" s="1378" t="str">
        <f t="shared" si="19"/>
        <v>-</v>
      </c>
      <c r="EP25" s="1378" t="str">
        <f t="shared" si="19"/>
        <v>-</v>
      </c>
      <c r="EQ25" s="1378" t="str">
        <f t="shared" si="19"/>
        <v>-</v>
      </c>
      <c r="ER25" s="1378" t="str">
        <f t="shared" si="19"/>
        <v>-</v>
      </c>
      <c r="ES25" s="1378" t="str">
        <f t="shared" si="19"/>
        <v>-</v>
      </c>
      <c r="ET25" s="1378" t="str">
        <f t="shared" si="19"/>
        <v>-</v>
      </c>
      <c r="EU25" s="1378" t="str">
        <f t="shared" si="19"/>
        <v>-</v>
      </c>
      <c r="EV25" s="1407" t="str">
        <f t="shared" si="19"/>
        <v>-</v>
      </c>
      <c r="EW25" s="1378" t="str">
        <f t="shared" ref="EW25:FL25" si="20">IF(SUM(COUNTBLANK(BP17),COUNTBLANK(BP23),COUNTBLANK(BP29),COUNTBLANK(BP33))=0,(BP17-BP23+BP29+BP33)/(BP17),"-")</f>
        <v>-</v>
      </c>
      <c r="EX25" s="1378" t="str">
        <f t="shared" si="20"/>
        <v>-</v>
      </c>
      <c r="EY25" s="1378" t="str">
        <f t="shared" si="20"/>
        <v>-</v>
      </c>
      <c r="EZ25" s="1378" t="str">
        <f t="shared" si="20"/>
        <v>-</v>
      </c>
      <c r="FA25" s="1378" t="str">
        <f t="shared" si="20"/>
        <v>-</v>
      </c>
      <c r="FB25" s="1378" t="str">
        <f t="shared" si="20"/>
        <v>-</v>
      </c>
      <c r="FC25" s="1378" t="str">
        <f t="shared" si="20"/>
        <v>-</v>
      </c>
      <c r="FD25" s="1378" t="str">
        <f t="shared" si="20"/>
        <v>-</v>
      </c>
      <c r="FE25" s="1378" t="str">
        <f t="shared" si="20"/>
        <v>-</v>
      </c>
      <c r="FF25" s="1378" t="str">
        <f t="shared" si="20"/>
        <v>-</v>
      </c>
      <c r="FG25" s="1378" t="str">
        <f t="shared" si="20"/>
        <v>-</v>
      </c>
      <c r="FH25" s="1378" t="str">
        <f t="shared" si="20"/>
        <v>-</v>
      </c>
      <c r="FI25" s="1378" t="str">
        <f t="shared" si="20"/>
        <v>-</v>
      </c>
      <c r="FJ25" s="1378" t="str">
        <f t="shared" si="20"/>
        <v>-</v>
      </c>
      <c r="FK25" s="1378" t="str">
        <f t="shared" si="20"/>
        <v>-</v>
      </c>
      <c r="FL25" s="1407" t="str">
        <f t="shared" si="20"/>
        <v>-</v>
      </c>
    </row>
    <row r="26" spans="1:168" s="48" customFormat="1" ht="28.5" customHeight="1" x14ac:dyDescent="0.2">
      <c r="A26" s="47"/>
      <c r="B26" s="2091" t="s">
        <v>48</v>
      </c>
      <c r="C26" s="2054"/>
      <c r="D26" s="2072"/>
      <c r="E26" s="2073"/>
      <c r="F26" s="2073"/>
      <c r="G26" s="2073"/>
      <c r="H26" s="2073"/>
      <c r="I26" s="2073"/>
      <c r="J26" s="2073"/>
      <c r="K26" s="2073"/>
      <c r="L26" s="2073"/>
      <c r="M26" s="2073"/>
      <c r="N26" s="2074"/>
      <c r="O26" s="2074"/>
      <c r="P26" s="2075"/>
      <c r="Q26" s="2075"/>
      <c r="R26" s="2075"/>
      <c r="S26" s="2076"/>
      <c r="T26" s="2072"/>
      <c r="U26" s="2073"/>
      <c r="V26" s="2073"/>
      <c r="W26" s="2073"/>
      <c r="X26" s="2073"/>
      <c r="Y26" s="2073"/>
      <c r="Z26" s="2073"/>
      <c r="AA26" s="2073"/>
      <c r="AB26" s="2073"/>
      <c r="AC26" s="2073"/>
      <c r="AD26" s="2074"/>
      <c r="AE26" s="2074"/>
      <c r="AF26" s="2075"/>
      <c r="AG26" s="2075"/>
      <c r="AH26" s="2075"/>
      <c r="AI26" s="2076"/>
      <c r="AJ26" s="2072"/>
      <c r="AK26" s="2073"/>
      <c r="AL26" s="2073"/>
      <c r="AM26" s="2073"/>
      <c r="AN26" s="2073"/>
      <c r="AO26" s="2073"/>
      <c r="AP26" s="2073"/>
      <c r="AQ26" s="2073"/>
      <c r="AR26" s="2073"/>
      <c r="AS26" s="2073"/>
      <c r="AT26" s="2074"/>
      <c r="AU26" s="2074"/>
      <c r="AV26" s="2075"/>
      <c r="AW26" s="2075"/>
      <c r="AX26" s="2075"/>
      <c r="AY26" s="2076"/>
      <c r="AZ26" s="2072"/>
      <c r="BA26" s="2073"/>
      <c r="BB26" s="2073"/>
      <c r="BC26" s="2073"/>
      <c r="BD26" s="2073"/>
      <c r="BE26" s="2073"/>
      <c r="BF26" s="2073"/>
      <c r="BG26" s="2073"/>
      <c r="BH26" s="2073"/>
      <c r="BI26" s="2073"/>
      <c r="BJ26" s="2073"/>
      <c r="BK26" s="2073"/>
      <c r="BL26" s="2073"/>
      <c r="BM26" s="2073"/>
      <c r="BN26" s="2077"/>
      <c r="BO26" s="2078"/>
      <c r="BP26" s="2072"/>
      <c r="BQ26" s="2073"/>
      <c r="BR26" s="2073"/>
      <c r="BS26" s="2073"/>
      <c r="BT26" s="2073"/>
      <c r="BU26" s="2073"/>
      <c r="BV26" s="2073"/>
      <c r="BW26" s="2073"/>
      <c r="BX26" s="2073"/>
      <c r="BY26" s="2073"/>
      <c r="BZ26" s="2073"/>
      <c r="CA26" s="2073"/>
      <c r="CB26" s="2073"/>
      <c r="CC26" s="2073"/>
      <c r="CD26" s="2077"/>
      <c r="CE26" s="2078"/>
      <c r="CF26" s="2079"/>
      <c r="CG26" s="2080"/>
      <c r="CH26" s="2081" t="s">
        <v>75</v>
      </c>
      <c r="CI26" s="2082"/>
      <c r="CJ26" s="2083"/>
      <c r="CK26" s="2084"/>
      <c r="CL26" s="2085"/>
      <c r="CM26" s="2085"/>
      <c r="CN26" s="2085"/>
      <c r="CO26" s="2085"/>
      <c r="CP26" s="2085"/>
      <c r="CQ26" s="2085"/>
      <c r="CR26" s="2085"/>
      <c r="CS26" s="2086"/>
      <c r="CT26" s="2086"/>
      <c r="CU26" s="2086"/>
      <c r="CV26" s="2086"/>
      <c r="CW26" s="2086"/>
      <c r="CX26" s="2086"/>
      <c r="CY26" s="2086"/>
      <c r="CZ26" s="2087"/>
      <c r="DA26" s="2088"/>
      <c r="DB26" s="2088"/>
      <c r="DC26" s="2088"/>
      <c r="DD26" s="2088"/>
      <c r="DE26" s="2088"/>
      <c r="DF26" s="2088"/>
      <c r="DG26" s="2088"/>
      <c r="DH26" s="2088"/>
      <c r="DI26" s="2088"/>
      <c r="DJ26" s="2088"/>
      <c r="DK26" s="2088"/>
      <c r="DL26" s="2088"/>
      <c r="DM26" s="2088"/>
      <c r="DN26" s="2086"/>
      <c r="DO26" s="2086"/>
      <c r="DP26" s="2089"/>
      <c r="DQ26" s="2084"/>
      <c r="DR26" s="2085"/>
      <c r="DS26" s="2085"/>
      <c r="DT26" s="2085"/>
      <c r="DU26" s="2085"/>
      <c r="DV26" s="2085"/>
      <c r="DW26" s="2085"/>
      <c r="DX26" s="2085"/>
      <c r="DY26" s="2086"/>
      <c r="DZ26" s="2086"/>
      <c r="EA26" s="2086"/>
      <c r="EB26" s="2086"/>
      <c r="EC26" s="2086"/>
      <c r="ED26" s="2086"/>
      <c r="EE26" s="2086"/>
      <c r="EF26" s="2087"/>
      <c r="EG26" s="2084"/>
      <c r="EH26" s="2085"/>
      <c r="EI26" s="2085"/>
      <c r="EJ26" s="2085"/>
      <c r="EK26" s="2085"/>
      <c r="EL26" s="2085"/>
      <c r="EM26" s="2085"/>
      <c r="EN26" s="2085"/>
      <c r="EO26" s="2086"/>
      <c r="EP26" s="2086"/>
      <c r="EQ26" s="2086"/>
      <c r="ER26" s="2086"/>
      <c r="ES26" s="2086"/>
      <c r="ET26" s="2086"/>
      <c r="EU26" s="2086"/>
      <c r="EV26" s="2087"/>
      <c r="EW26" s="2084"/>
      <c r="EX26" s="2085"/>
      <c r="EY26" s="2085"/>
      <c r="EZ26" s="2085"/>
      <c r="FA26" s="2085"/>
      <c r="FB26" s="2085"/>
      <c r="FC26" s="2085"/>
      <c r="FD26" s="2085"/>
      <c r="FE26" s="2086"/>
      <c r="FF26" s="2086"/>
      <c r="FG26" s="2086"/>
      <c r="FH26" s="2086"/>
      <c r="FI26" s="2086"/>
      <c r="FJ26" s="2086"/>
      <c r="FK26" s="2086"/>
      <c r="FL26" s="2087"/>
    </row>
    <row r="27" spans="1:168" s="2" customFormat="1" ht="28.5" customHeight="1" x14ac:dyDescent="0.2">
      <c r="B27" s="2050" t="s">
        <v>151</v>
      </c>
      <c r="C27" s="2048" t="s">
        <v>267</v>
      </c>
      <c r="D27" s="1568"/>
      <c r="E27" s="1569"/>
      <c r="F27" s="1569"/>
      <c r="G27" s="1569"/>
      <c r="H27" s="1569"/>
      <c r="I27" s="1569"/>
      <c r="J27" s="1569"/>
      <c r="K27" s="1569"/>
      <c r="L27" s="1569"/>
      <c r="M27" s="1569"/>
      <c r="N27" s="2036"/>
      <c r="O27" s="2036"/>
      <c r="P27" s="2037"/>
      <c r="Q27" s="2037"/>
      <c r="R27" s="2037"/>
      <c r="S27" s="1054"/>
      <c r="T27" s="1568"/>
      <c r="U27" s="1569"/>
      <c r="V27" s="1569"/>
      <c r="W27" s="1569"/>
      <c r="X27" s="1569"/>
      <c r="Y27" s="1569"/>
      <c r="Z27" s="1569"/>
      <c r="AA27" s="1569"/>
      <c r="AB27" s="1569"/>
      <c r="AC27" s="1569"/>
      <c r="AD27" s="2036"/>
      <c r="AE27" s="2036"/>
      <c r="AF27" s="2037"/>
      <c r="AG27" s="2037"/>
      <c r="AH27" s="2037"/>
      <c r="AI27" s="1054"/>
      <c r="AJ27" s="1568"/>
      <c r="AK27" s="1569"/>
      <c r="AL27" s="1569"/>
      <c r="AM27" s="1569"/>
      <c r="AN27" s="1569"/>
      <c r="AO27" s="1569"/>
      <c r="AP27" s="1569"/>
      <c r="AQ27" s="1569"/>
      <c r="AR27" s="1569"/>
      <c r="AS27" s="1569"/>
      <c r="AT27" s="2036"/>
      <c r="AU27" s="2036"/>
      <c r="AV27" s="2037"/>
      <c r="AW27" s="2037"/>
      <c r="AX27" s="2037"/>
      <c r="AY27" s="1054"/>
      <c r="AZ27" s="1804"/>
      <c r="BA27" s="1805"/>
      <c r="BB27" s="1805"/>
      <c r="BC27" s="1805"/>
      <c r="BD27" s="1805"/>
      <c r="BE27" s="1805"/>
      <c r="BF27" s="1805"/>
      <c r="BG27" s="1805"/>
      <c r="BH27" s="1805"/>
      <c r="BI27" s="1805"/>
      <c r="BJ27" s="1797"/>
      <c r="BK27" s="1797"/>
      <c r="BL27" s="1803"/>
      <c r="BM27" s="1803"/>
      <c r="BN27" s="1803"/>
      <c r="BO27" s="1790"/>
      <c r="BP27" s="1568"/>
      <c r="BQ27" s="1569"/>
      <c r="BR27" s="1569"/>
      <c r="BS27" s="1569"/>
      <c r="BT27" s="1569"/>
      <c r="BU27" s="1569"/>
      <c r="BV27" s="1569"/>
      <c r="BW27" s="1569"/>
      <c r="BX27" s="1569"/>
      <c r="BY27" s="1805"/>
      <c r="BZ27" s="1797"/>
      <c r="CA27" s="1797"/>
      <c r="CB27" s="1803"/>
      <c r="CC27" s="1803"/>
      <c r="CD27" s="1803"/>
      <c r="CE27" s="1790"/>
      <c r="CF27" s="1583"/>
      <c r="CG27" s="1690"/>
      <c r="CH27" s="2046" t="s">
        <v>1710</v>
      </c>
      <c r="CI27" s="2047" t="s">
        <v>170</v>
      </c>
      <c r="CJ27" s="2041" t="s">
        <v>191</v>
      </c>
      <c r="CK27" s="2042" t="str">
        <f t="shared" ref="CK27:DP27" si="21">IF(SUM(COUNTBLANK(D36),COUNTBLANK(D17),COUNTBLANK(D35))=0,(D36)/(D17+D35),"-")</f>
        <v>-</v>
      </c>
      <c r="CL27" s="2042" t="str">
        <f t="shared" si="21"/>
        <v>-</v>
      </c>
      <c r="CM27" s="2042" t="str">
        <f t="shared" si="21"/>
        <v>-</v>
      </c>
      <c r="CN27" s="2042" t="str">
        <f t="shared" si="21"/>
        <v>-</v>
      </c>
      <c r="CO27" s="2042" t="str">
        <f t="shared" si="21"/>
        <v>-</v>
      </c>
      <c r="CP27" s="2042" t="str">
        <f t="shared" si="21"/>
        <v>-</v>
      </c>
      <c r="CQ27" s="2042" t="str">
        <f t="shared" si="21"/>
        <v>-</v>
      </c>
      <c r="CR27" s="2042" t="str">
        <f t="shared" si="21"/>
        <v>-</v>
      </c>
      <c r="CS27" s="2042" t="str">
        <f t="shared" si="21"/>
        <v>-</v>
      </c>
      <c r="CT27" s="2042" t="str">
        <f t="shared" si="21"/>
        <v>-</v>
      </c>
      <c r="CU27" s="2042" t="str">
        <f t="shared" si="21"/>
        <v>-</v>
      </c>
      <c r="CV27" s="2042" t="str">
        <f t="shared" si="21"/>
        <v>-</v>
      </c>
      <c r="CW27" s="2042" t="str">
        <f t="shared" si="21"/>
        <v>-</v>
      </c>
      <c r="CX27" s="2042" t="str">
        <f t="shared" si="21"/>
        <v>-</v>
      </c>
      <c r="CY27" s="2042" t="str">
        <f t="shared" si="21"/>
        <v>-</v>
      </c>
      <c r="CZ27" s="2042" t="str">
        <f t="shared" si="21"/>
        <v>-</v>
      </c>
      <c r="DA27" s="2042" t="str">
        <f t="shared" si="21"/>
        <v>-</v>
      </c>
      <c r="DB27" s="2042" t="str">
        <f t="shared" si="21"/>
        <v>-</v>
      </c>
      <c r="DC27" s="2042" t="str">
        <f t="shared" si="21"/>
        <v>-</v>
      </c>
      <c r="DD27" s="2042" t="str">
        <f t="shared" si="21"/>
        <v>-</v>
      </c>
      <c r="DE27" s="2042" t="str">
        <f t="shared" si="21"/>
        <v>-</v>
      </c>
      <c r="DF27" s="2042" t="str">
        <f t="shared" si="21"/>
        <v>-</v>
      </c>
      <c r="DG27" s="2042" t="str">
        <f t="shared" si="21"/>
        <v>-</v>
      </c>
      <c r="DH27" s="2042" t="str">
        <f t="shared" si="21"/>
        <v>-</v>
      </c>
      <c r="DI27" s="2042" t="str">
        <f t="shared" si="21"/>
        <v>-</v>
      </c>
      <c r="DJ27" s="2042" t="str">
        <f t="shared" si="21"/>
        <v>-</v>
      </c>
      <c r="DK27" s="2042" t="str">
        <f t="shared" si="21"/>
        <v>-</v>
      </c>
      <c r="DL27" s="2042" t="str">
        <f t="shared" si="21"/>
        <v>-</v>
      </c>
      <c r="DM27" s="2042" t="str">
        <f t="shared" si="21"/>
        <v>-</v>
      </c>
      <c r="DN27" s="2042" t="str">
        <f t="shared" si="21"/>
        <v>-</v>
      </c>
      <c r="DO27" s="2042" t="str">
        <f t="shared" si="21"/>
        <v>-</v>
      </c>
      <c r="DP27" s="2042" t="str">
        <f t="shared" si="21"/>
        <v>-</v>
      </c>
      <c r="DQ27" s="2042" t="str">
        <f t="shared" ref="DQ27:EV27" si="22">IF(SUM(COUNTBLANK(AJ36),COUNTBLANK(AJ17),COUNTBLANK(AJ35))=0,(AJ36)/(AJ17+AJ35),"-")</f>
        <v>-</v>
      </c>
      <c r="DR27" s="2042" t="str">
        <f t="shared" si="22"/>
        <v>-</v>
      </c>
      <c r="DS27" s="2042" t="str">
        <f t="shared" si="22"/>
        <v>-</v>
      </c>
      <c r="DT27" s="2042" t="str">
        <f t="shared" si="22"/>
        <v>-</v>
      </c>
      <c r="DU27" s="2042" t="str">
        <f t="shared" si="22"/>
        <v>-</v>
      </c>
      <c r="DV27" s="2042" t="str">
        <f t="shared" si="22"/>
        <v>-</v>
      </c>
      <c r="DW27" s="2042" t="str">
        <f t="shared" si="22"/>
        <v>-</v>
      </c>
      <c r="DX27" s="2042" t="str">
        <f t="shared" si="22"/>
        <v>-</v>
      </c>
      <c r="DY27" s="2042" t="str">
        <f t="shared" si="22"/>
        <v>-</v>
      </c>
      <c r="DZ27" s="2042" t="str">
        <f t="shared" si="22"/>
        <v>-</v>
      </c>
      <c r="EA27" s="2042" t="str">
        <f t="shared" si="22"/>
        <v>-</v>
      </c>
      <c r="EB27" s="2042" t="str">
        <f t="shared" si="22"/>
        <v>-</v>
      </c>
      <c r="EC27" s="2042" t="str">
        <f t="shared" si="22"/>
        <v>-</v>
      </c>
      <c r="ED27" s="2042" t="str">
        <f t="shared" si="22"/>
        <v>-</v>
      </c>
      <c r="EE27" s="2042" t="str">
        <f t="shared" si="22"/>
        <v>-</v>
      </c>
      <c r="EF27" s="2121" t="str">
        <f t="shared" si="22"/>
        <v>-</v>
      </c>
      <c r="EG27" s="2042" t="str">
        <f t="shared" si="22"/>
        <v>-</v>
      </c>
      <c r="EH27" s="2042" t="str">
        <f t="shared" si="22"/>
        <v>-</v>
      </c>
      <c r="EI27" s="2042" t="str">
        <f t="shared" si="22"/>
        <v>-</v>
      </c>
      <c r="EJ27" s="2042" t="str">
        <f t="shared" si="22"/>
        <v>-</v>
      </c>
      <c r="EK27" s="2042" t="str">
        <f t="shared" si="22"/>
        <v>-</v>
      </c>
      <c r="EL27" s="2042" t="str">
        <f t="shared" si="22"/>
        <v>-</v>
      </c>
      <c r="EM27" s="2042" t="str">
        <f t="shared" si="22"/>
        <v>-</v>
      </c>
      <c r="EN27" s="2042" t="str">
        <f t="shared" si="22"/>
        <v>-</v>
      </c>
      <c r="EO27" s="2042" t="str">
        <f t="shared" si="22"/>
        <v>-</v>
      </c>
      <c r="EP27" s="2042" t="str">
        <f t="shared" si="22"/>
        <v>-</v>
      </c>
      <c r="EQ27" s="2042" t="str">
        <f t="shared" si="22"/>
        <v>-</v>
      </c>
      <c r="ER27" s="2042" t="str">
        <f t="shared" si="22"/>
        <v>-</v>
      </c>
      <c r="ES27" s="2042" t="str">
        <f t="shared" si="22"/>
        <v>-</v>
      </c>
      <c r="ET27" s="2042" t="str">
        <f t="shared" si="22"/>
        <v>-</v>
      </c>
      <c r="EU27" s="2042" t="str">
        <f t="shared" si="22"/>
        <v>-</v>
      </c>
      <c r="EV27" s="2121" t="str">
        <f t="shared" si="22"/>
        <v>-</v>
      </c>
      <c r="EW27" s="2042" t="str">
        <f t="shared" ref="EW27:FL27" si="23">IF(SUM(COUNTBLANK(BP36),COUNTBLANK(BP17),COUNTBLANK(BP35))=0,(BP36)/(BP17+BP35),"-")</f>
        <v>-</v>
      </c>
      <c r="EX27" s="2042" t="str">
        <f t="shared" si="23"/>
        <v>-</v>
      </c>
      <c r="EY27" s="2042" t="str">
        <f t="shared" si="23"/>
        <v>-</v>
      </c>
      <c r="EZ27" s="2042" t="str">
        <f t="shared" si="23"/>
        <v>-</v>
      </c>
      <c r="FA27" s="2042" t="str">
        <f t="shared" si="23"/>
        <v>-</v>
      </c>
      <c r="FB27" s="2042" t="str">
        <f t="shared" si="23"/>
        <v>-</v>
      </c>
      <c r="FC27" s="2042" t="str">
        <f t="shared" si="23"/>
        <v>-</v>
      </c>
      <c r="FD27" s="2042" t="str">
        <f t="shared" si="23"/>
        <v>-</v>
      </c>
      <c r="FE27" s="2042" t="str">
        <f t="shared" si="23"/>
        <v>-</v>
      </c>
      <c r="FF27" s="2042" t="str">
        <f t="shared" si="23"/>
        <v>-</v>
      </c>
      <c r="FG27" s="2042" t="str">
        <f t="shared" si="23"/>
        <v>-</v>
      </c>
      <c r="FH27" s="2042" t="str">
        <f t="shared" si="23"/>
        <v>-</v>
      </c>
      <c r="FI27" s="2042" t="str">
        <f t="shared" si="23"/>
        <v>-</v>
      </c>
      <c r="FJ27" s="2042" t="str">
        <f t="shared" si="23"/>
        <v>-</v>
      </c>
      <c r="FK27" s="2042" t="str">
        <f t="shared" si="23"/>
        <v>-</v>
      </c>
      <c r="FL27" s="2121" t="str">
        <f t="shared" si="23"/>
        <v>-</v>
      </c>
    </row>
    <row r="28" spans="1:168" s="2" customFormat="1" ht="28.5" customHeight="1" x14ac:dyDescent="0.2">
      <c r="B28" s="2093" t="s">
        <v>152</v>
      </c>
      <c r="C28" s="2094" t="s">
        <v>268</v>
      </c>
      <c r="D28" s="2099"/>
      <c r="E28" s="2100"/>
      <c r="F28" s="2100"/>
      <c r="G28" s="2100"/>
      <c r="H28" s="2100"/>
      <c r="I28" s="2100"/>
      <c r="J28" s="2100"/>
      <c r="K28" s="2100"/>
      <c r="L28" s="2100"/>
      <c r="M28" s="2100"/>
      <c r="N28" s="2101"/>
      <c r="O28" s="2101"/>
      <c r="P28" s="2102"/>
      <c r="Q28" s="2102"/>
      <c r="R28" s="2102"/>
      <c r="S28" s="2103"/>
      <c r="T28" s="2099"/>
      <c r="U28" s="2100"/>
      <c r="V28" s="2100"/>
      <c r="W28" s="2100"/>
      <c r="X28" s="2100"/>
      <c r="Y28" s="2100"/>
      <c r="Z28" s="2100"/>
      <c r="AA28" s="2100"/>
      <c r="AB28" s="2100"/>
      <c r="AC28" s="2100"/>
      <c r="AD28" s="2101"/>
      <c r="AE28" s="2101"/>
      <c r="AF28" s="2102"/>
      <c r="AG28" s="2102"/>
      <c r="AH28" s="2102"/>
      <c r="AI28" s="2103"/>
      <c r="AJ28" s="2099"/>
      <c r="AK28" s="2100"/>
      <c r="AL28" s="2100"/>
      <c r="AM28" s="2100"/>
      <c r="AN28" s="2100"/>
      <c r="AO28" s="2100"/>
      <c r="AP28" s="2100"/>
      <c r="AQ28" s="2100"/>
      <c r="AR28" s="2100"/>
      <c r="AS28" s="2100"/>
      <c r="AT28" s="2101"/>
      <c r="AU28" s="2101"/>
      <c r="AV28" s="2102"/>
      <c r="AW28" s="2102"/>
      <c r="AX28" s="2102"/>
      <c r="AY28" s="2103"/>
      <c r="AZ28" s="2099"/>
      <c r="BA28" s="2100"/>
      <c r="BB28" s="2100"/>
      <c r="BC28" s="2100"/>
      <c r="BD28" s="2100"/>
      <c r="BE28" s="2100"/>
      <c r="BF28" s="2100"/>
      <c r="BG28" s="2100"/>
      <c r="BH28" s="2100"/>
      <c r="BI28" s="2100"/>
      <c r="BJ28" s="2101"/>
      <c r="BK28" s="2101"/>
      <c r="BL28" s="2102"/>
      <c r="BM28" s="2102"/>
      <c r="BN28" s="2102"/>
      <c r="BO28" s="2103"/>
      <c r="BP28" s="2099"/>
      <c r="BQ28" s="2100"/>
      <c r="BR28" s="2100"/>
      <c r="BS28" s="2100"/>
      <c r="BT28" s="2100"/>
      <c r="BU28" s="2100"/>
      <c r="BV28" s="2100"/>
      <c r="BW28" s="2100"/>
      <c r="BX28" s="2100"/>
      <c r="BY28" s="2100"/>
      <c r="BZ28" s="2101"/>
      <c r="CA28" s="2101"/>
      <c r="CB28" s="2102"/>
      <c r="CC28" s="2102"/>
      <c r="CD28" s="2102"/>
      <c r="CE28" s="2103"/>
      <c r="CF28" s="1583"/>
      <c r="CG28" s="1690"/>
      <c r="CH28" s="2081" t="s">
        <v>79</v>
      </c>
      <c r="CI28" s="2082"/>
      <c r="CJ28" s="2083"/>
      <c r="CK28" s="2084"/>
      <c r="CL28" s="2085"/>
      <c r="CM28" s="2085"/>
      <c r="CN28" s="2085"/>
      <c r="CO28" s="2085"/>
      <c r="CP28" s="2085"/>
      <c r="CQ28" s="2085"/>
      <c r="CR28" s="2085"/>
      <c r="CS28" s="2086"/>
      <c r="CT28" s="2086"/>
      <c r="CU28" s="2086"/>
      <c r="CV28" s="2086"/>
      <c r="CW28" s="2086"/>
      <c r="CX28" s="2086"/>
      <c r="CY28" s="2086"/>
      <c r="CZ28" s="2087"/>
      <c r="DA28" s="2088"/>
      <c r="DB28" s="2088"/>
      <c r="DC28" s="2088"/>
      <c r="DD28" s="2088"/>
      <c r="DE28" s="2088"/>
      <c r="DF28" s="2088"/>
      <c r="DG28" s="2088"/>
      <c r="DH28" s="2088"/>
      <c r="DI28" s="2088"/>
      <c r="DJ28" s="2088"/>
      <c r="DK28" s="2088"/>
      <c r="DL28" s="2088"/>
      <c r="DM28" s="2088"/>
      <c r="DN28" s="2086"/>
      <c r="DO28" s="2086"/>
      <c r="DP28" s="2089"/>
      <c r="DQ28" s="2084"/>
      <c r="DR28" s="2085"/>
      <c r="DS28" s="2085"/>
      <c r="DT28" s="2085"/>
      <c r="DU28" s="2085"/>
      <c r="DV28" s="2085"/>
      <c r="DW28" s="2085"/>
      <c r="DX28" s="2085"/>
      <c r="DY28" s="2086"/>
      <c r="DZ28" s="2086"/>
      <c r="EA28" s="2086"/>
      <c r="EB28" s="2086"/>
      <c r="EC28" s="2086"/>
      <c r="ED28" s="2086"/>
      <c r="EE28" s="2086"/>
      <c r="EF28" s="2087"/>
      <c r="EG28" s="2084"/>
      <c r="EH28" s="2085"/>
      <c r="EI28" s="2085"/>
      <c r="EJ28" s="2085"/>
      <c r="EK28" s="2085"/>
      <c r="EL28" s="2085"/>
      <c r="EM28" s="2085"/>
      <c r="EN28" s="2085"/>
      <c r="EO28" s="2086"/>
      <c r="EP28" s="2086"/>
      <c r="EQ28" s="2086"/>
      <c r="ER28" s="2086"/>
      <c r="ES28" s="2086"/>
      <c r="ET28" s="2086"/>
      <c r="EU28" s="2086"/>
      <c r="EV28" s="2087"/>
      <c r="EW28" s="2084"/>
      <c r="EX28" s="2085"/>
      <c r="EY28" s="2085"/>
      <c r="EZ28" s="2085"/>
      <c r="FA28" s="2085"/>
      <c r="FB28" s="2085"/>
      <c r="FC28" s="2085"/>
      <c r="FD28" s="2085"/>
      <c r="FE28" s="2086"/>
      <c r="FF28" s="2086"/>
      <c r="FG28" s="2086"/>
      <c r="FH28" s="2086"/>
      <c r="FI28" s="2086"/>
      <c r="FJ28" s="2086"/>
      <c r="FK28" s="2086"/>
      <c r="FL28" s="2087"/>
    </row>
    <row r="29" spans="1:168" s="2" customFormat="1" ht="28.5" customHeight="1" x14ac:dyDescent="0.2">
      <c r="B29" s="2050" t="s">
        <v>153</v>
      </c>
      <c r="C29" s="2048" t="s">
        <v>269</v>
      </c>
      <c r="D29" s="1568"/>
      <c r="E29" s="1569"/>
      <c r="F29" s="1569"/>
      <c r="G29" s="1569"/>
      <c r="H29" s="1569"/>
      <c r="I29" s="1569"/>
      <c r="J29" s="1569"/>
      <c r="K29" s="1569"/>
      <c r="L29" s="1569"/>
      <c r="M29" s="1569"/>
      <c r="N29" s="2036"/>
      <c r="O29" s="2036"/>
      <c r="P29" s="2037"/>
      <c r="Q29" s="2037"/>
      <c r="R29" s="2037"/>
      <c r="S29" s="1054"/>
      <c r="T29" s="1568"/>
      <c r="U29" s="1569"/>
      <c r="V29" s="1569"/>
      <c r="W29" s="1569"/>
      <c r="X29" s="1569"/>
      <c r="Y29" s="1569"/>
      <c r="Z29" s="1569"/>
      <c r="AA29" s="1569"/>
      <c r="AB29" s="1569"/>
      <c r="AC29" s="1569"/>
      <c r="AD29" s="2036"/>
      <c r="AE29" s="2036"/>
      <c r="AF29" s="2037"/>
      <c r="AG29" s="2037"/>
      <c r="AH29" s="2037"/>
      <c r="AI29" s="1054"/>
      <c r="AJ29" s="1568"/>
      <c r="AK29" s="1569"/>
      <c r="AL29" s="1569"/>
      <c r="AM29" s="1569"/>
      <c r="AN29" s="1569"/>
      <c r="AO29" s="1569"/>
      <c r="AP29" s="1569"/>
      <c r="AQ29" s="1569"/>
      <c r="AR29" s="1569"/>
      <c r="AS29" s="1569"/>
      <c r="AT29" s="2036"/>
      <c r="AU29" s="2036"/>
      <c r="AV29" s="2037"/>
      <c r="AW29" s="2037"/>
      <c r="AX29" s="2037"/>
      <c r="AY29" s="1054"/>
      <c r="AZ29" s="1804"/>
      <c r="BA29" s="1805"/>
      <c r="BB29" s="1805"/>
      <c r="BC29" s="1805"/>
      <c r="BD29" s="1805"/>
      <c r="BE29" s="1805"/>
      <c r="BF29" s="1805"/>
      <c r="BG29" s="1805"/>
      <c r="BH29" s="1805"/>
      <c r="BI29" s="1805"/>
      <c r="BJ29" s="1797"/>
      <c r="BK29" s="1797"/>
      <c r="BL29" s="1803"/>
      <c r="BM29" s="1803"/>
      <c r="BN29" s="1803"/>
      <c r="BO29" s="1790"/>
      <c r="BP29" s="1568"/>
      <c r="BQ29" s="1569"/>
      <c r="BR29" s="1569"/>
      <c r="BS29" s="1569"/>
      <c r="BT29" s="1569"/>
      <c r="BU29" s="1569"/>
      <c r="BV29" s="1569"/>
      <c r="BW29" s="1569"/>
      <c r="BX29" s="1569"/>
      <c r="BY29" s="1805"/>
      <c r="BZ29" s="1797"/>
      <c r="CA29" s="1797"/>
      <c r="CB29" s="1803"/>
      <c r="CC29" s="1803"/>
      <c r="CD29" s="1803"/>
      <c r="CE29" s="1790"/>
      <c r="CF29" s="1583"/>
      <c r="CG29" s="1690"/>
      <c r="CH29" s="1436" t="s">
        <v>76</v>
      </c>
      <c r="CI29" s="225" t="s">
        <v>177</v>
      </c>
      <c r="CJ29" s="2038" t="s">
        <v>192</v>
      </c>
      <c r="CK29" s="1377" t="str">
        <f t="shared" ref="CK29:DP29" si="24">IF(SUM(COUNTBLANK(D17),COUNTBLANK(D30))=0,(D17)/(D30),"-")</f>
        <v>-</v>
      </c>
      <c r="CL29" s="1377" t="str">
        <f t="shared" si="24"/>
        <v>-</v>
      </c>
      <c r="CM29" s="1377" t="str">
        <f t="shared" si="24"/>
        <v>-</v>
      </c>
      <c r="CN29" s="1377" t="str">
        <f t="shared" si="24"/>
        <v>-</v>
      </c>
      <c r="CO29" s="1377" t="str">
        <f t="shared" si="24"/>
        <v>-</v>
      </c>
      <c r="CP29" s="1377" t="str">
        <f t="shared" si="24"/>
        <v>-</v>
      </c>
      <c r="CQ29" s="1377" t="str">
        <f t="shared" si="24"/>
        <v>-</v>
      </c>
      <c r="CR29" s="1377" t="str">
        <f t="shared" si="24"/>
        <v>-</v>
      </c>
      <c r="CS29" s="1377" t="str">
        <f t="shared" si="24"/>
        <v>-</v>
      </c>
      <c r="CT29" s="1377" t="str">
        <f t="shared" si="24"/>
        <v>-</v>
      </c>
      <c r="CU29" s="1377" t="str">
        <f t="shared" si="24"/>
        <v>-</v>
      </c>
      <c r="CV29" s="1377" t="str">
        <f t="shared" si="24"/>
        <v>-</v>
      </c>
      <c r="CW29" s="1377" t="str">
        <f t="shared" si="24"/>
        <v>-</v>
      </c>
      <c r="CX29" s="1377" t="str">
        <f t="shared" si="24"/>
        <v>-</v>
      </c>
      <c r="CY29" s="1377" t="str">
        <f t="shared" si="24"/>
        <v>-</v>
      </c>
      <c r="CZ29" s="1377" t="str">
        <f t="shared" si="24"/>
        <v>-</v>
      </c>
      <c r="DA29" s="1377" t="str">
        <f t="shared" si="24"/>
        <v>-</v>
      </c>
      <c r="DB29" s="1377" t="str">
        <f t="shared" si="24"/>
        <v>-</v>
      </c>
      <c r="DC29" s="1377" t="str">
        <f t="shared" si="24"/>
        <v>-</v>
      </c>
      <c r="DD29" s="1377" t="str">
        <f t="shared" si="24"/>
        <v>-</v>
      </c>
      <c r="DE29" s="1377" t="str">
        <f t="shared" si="24"/>
        <v>-</v>
      </c>
      <c r="DF29" s="1377" t="str">
        <f t="shared" si="24"/>
        <v>-</v>
      </c>
      <c r="DG29" s="1377" t="str">
        <f t="shared" si="24"/>
        <v>-</v>
      </c>
      <c r="DH29" s="1377" t="str">
        <f t="shared" si="24"/>
        <v>-</v>
      </c>
      <c r="DI29" s="1377" t="str">
        <f t="shared" si="24"/>
        <v>-</v>
      </c>
      <c r="DJ29" s="1377" t="str">
        <f t="shared" si="24"/>
        <v>-</v>
      </c>
      <c r="DK29" s="1377" t="str">
        <f t="shared" si="24"/>
        <v>-</v>
      </c>
      <c r="DL29" s="1377" t="str">
        <f t="shared" si="24"/>
        <v>-</v>
      </c>
      <c r="DM29" s="1377" t="str">
        <f t="shared" si="24"/>
        <v>-</v>
      </c>
      <c r="DN29" s="1377" t="str">
        <f t="shared" si="24"/>
        <v>-</v>
      </c>
      <c r="DO29" s="1377" t="str">
        <f t="shared" si="24"/>
        <v>-</v>
      </c>
      <c r="DP29" s="1377" t="str">
        <f t="shared" si="24"/>
        <v>-</v>
      </c>
      <c r="DQ29" s="1377" t="str">
        <f t="shared" ref="DQ29:EV29" si="25">IF(SUM(COUNTBLANK(AJ17),COUNTBLANK(AJ30))=0,(AJ17)/(AJ30),"-")</f>
        <v>-</v>
      </c>
      <c r="DR29" s="1377" t="str">
        <f t="shared" si="25"/>
        <v>-</v>
      </c>
      <c r="DS29" s="1377" t="str">
        <f t="shared" si="25"/>
        <v>-</v>
      </c>
      <c r="DT29" s="1377" t="str">
        <f t="shared" si="25"/>
        <v>-</v>
      </c>
      <c r="DU29" s="1377" t="str">
        <f t="shared" si="25"/>
        <v>-</v>
      </c>
      <c r="DV29" s="1377" t="str">
        <f t="shared" si="25"/>
        <v>-</v>
      </c>
      <c r="DW29" s="1377" t="str">
        <f t="shared" si="25"/>
        <v>-</v>
      </c>
      <c r="DX29" s="1377" t="str">
        <f t="shared" si="25"/>
        <v>-</v>
      </c>
      <c r="DY29" s="1377" t="str">
        <f t="shared" si="25"/>
        <v>-</v>
      </c>
      <c r="DZ29" s="1377" t="str">
        <f t="shared" si="25"/>
        <v>-</v>
      </c>
      <c r="EA29" s="1377" t="str">
        <f t="shared" si="25"/>
        <v>-</v>
      </c>
      <c r="EB29" s="1377" t="str">
        <f t="shared" si="25"/>
        <v>-</v>
      </c>
      <c r="EC29" s="1377" t="str">
        <f t="shared" si="25"/>
        <v>-</v>
      </c>
      <c r="ED29" s="1377" t="str">
        <f t="shared" si="25"/>
        <v>-</v>
      </c>
      <c r="EE29" s="1377" t="str">
        <f t="shared" si="25"/>
        <v>-</v>
      </c>
      <c r="EF29" s="1406" t="str">
        <f t="shared" si="25"/>
        <v>-</v>
      </c>
      <c r="EG29" s="1377" t="str">
        <f t="shared" si="25"/>
        <v>-</v>
      </c>
      <c r="EH29" s="1377" t="str">
        <f t="shared" si="25"/>
        <v>-</v>
      </c>
      <c r="EI29" s="1377" t="str">
        <f t="shared" si="25"/>
        <v>-</v>
      </c>
      <c r="EJ29" s="1377" t="str">
        <f t="shared" si="25"/>
        <v>-</v>
      </c>
      <c r="EK29" s="1377" t="str">
        <f t="shared" si="25"/>
        <v>-</v>
      </c>
      <c r="EL29" s="1377" t="str">
        <f t="shared" si="25"/>
        <v>-</v>
      </c>
      <c r="EM29" s="1377" t="str">
        <f t="shared" si="25"/>
        <v>-</v>
      </c>
      <c r="EN29" s="1377" t="str">
        <f t="shared" si="25"/>
        <v>-</v>
      </c>
      <c r="EO29" s="1377" t="str">
        <f t="shared" si="25"/>
        <v>-</v>
      </c>
      <c r="EP29" s="1377" t="str">
        <f t="shared" si="25"/>
        <v>-</v>
      </c>
      <c r="EQ29" s="1377" t="str">
        <f t="shared" si="25"/>
        <v>-</v>
      </c>
      <c r="ER29" s="1377" t="str">
        <f t="shared" si="25"/>
        <v>-</v>
      </c>
      <c r="ES29" s="1377" t="str">
        <f t="shared" si="25"/>
        <v>-</v>
      </c>
      <c r="ET29" s="1377" t="str">
        <f t="shared" si="25"/>
        <v>-</v>
      </c>
      <c r="EU29" s="1377" t="str">
        <f t="shared" si="25"/>
        <v>-</v>
      </c>
      <c r="EV29" s="1406" t="str">
        <f t="shared" si="25"/>
        <v>-</v>
      </c>
      <c r="EW29" s="1377" t="str">
        <f t="shared" ref="EW29:FL29" si="26">IF(SUM(COUNTBLANK(BP17),COUNTBLANK(BP30))=0,(BP17)/(BP30),"-")</f>
        <v>-</v>
      </c>
      <c r="EX29" s="1377" t="str">
        <f t="shared" si="26"/>
        <v>-</v>
      </c>
      <c r="EY29" s="1377" t="str">
        <f t="shared" si="26"/>
        <v>-</v>
      </c>
      <c r="EZ29" s="1377" t="str">
        <f t="shared" si="26"/>
        <v>-</v>
      </c>
      <c r="FA29" s="1377" t="str">
        <f t="shared" si="26"/>
        <v>-</v>
      </c>
      <c r="FB29" s="1377" t="str">
        <f t="shared" si="26"/>
        <v>-</v>
      </c>
      <c r="FC29" s="1377" t="str">
        <f t="shared" si="26"/>
        <v>-</v>
      </c>
      <c r="FD29" s="1377" t="str">
        <f t="shared" si="26"/>
        <v>-</v>
      </c>
      <c r="FE29" s="1377" t="str">
        <f t="shared" si="26"/>
        <v>-</v>
      </c>
      <c r="FF29" s="1377" t="str">
        <f t="shared" si="26"/>
        <v>-</v>
      </c>
      <c r="FG29" s="1377" t="str">
        <f t="shared" si="26"/>
        <v>-</v>
      </c>
      <c r="FH29" s="1377" t="str">
        <f t="shared" si="26"/>
        <v>-</v>
      </c>
      <c r="FI29" s="1377" t="str">
        <f t="shared" si="26"/>
        <v>-</v>
      </c>
      <c r="FJ29" s="1377" t="str">
        <f t="shared" si="26"/>
        <v>-</v>
      </c>
      <c r="FK29" s="1377" t="str">
        <f t="shared" si="26"/>
        <v>-</v>
      </c>
      <c r="FL29" s="1406" t="str">
        <f t="shared" si="26"/>
        <v>-</v>
      </c>
    </row>
    <row r="30" spans="1:168" s="2" customFormat="1" ht="28.5" customHeight="1" x14ac:dyDescent="0.2">
      <c r="B30" s="2050" t="s">
        <v>154</v>
      </c>
      <c r="C30" s="2048" t="s">
        <v>460</v>
      </c>
      <c r="D30" s="1804"/>
      <c r="E30" s="1805"/>
      <c r="F30" s="1805"/>
      <c r="G30" s="1805"/>
      <c r="H30" s="1805"/>
      <c r="I30" s="1805"/>
      <c r="J30" s="1805"/>
      <c r="K30" s="1805"/>
      <c r="L30" s="1805"/>
      <c r="M30" s="1805"/>
      <c r="N30" s="2036"/>
      <c r="O30" s="2036"/>
      <c r="P30" s="2037"/>
      <c r="Q30" s="2037"/>
      <c r="R30" s="2037"/>
      <c r="S30" s="1790"/>
      <c r="T30" s="1804"/>
      <c r="U30" s="1805"/>
      <c r="V30" s="1805"/>
      <c r="W30" s="1805"/>
      <c r="X30" s="1805"/>
      <c r="Y30" s="1805"/>
      <c r="Z30" s="1805"/>
      <c r="AA30" s="1805"/>
      <c r="AB30" s="1805"/>
      <c r="AC30" s="1805"/>
      <c r="AD30" s="2036"/>
      <c r="AE30" s="2036"/>
      <c r="AF30" s="2037"/>
      <c r="AG30" s="2037"/>
      <c r="AH30" s="2037"/>
      <c r="AI30" s="1790"/>
      <c r="AJ30" s="1804"/>
      <c r="AK30" s="1805"/>
      <c r="AL30" s="1805"/>
      <c r="AM30" s="1805"/>
      <c r="AN30" s="1805"/>
      <c r="AO30" s="1805"/>
      <c r="AP30" s="1805"/>
      <c r="AQ30" s="1805"/>
      <c r="AR30" s="1805"/>
      <c r="AS30" s="1805"/>
      <c r="AT30" s="2036"/>
      <c r="AU30" s="2036"/>
      <c r="AV30" s="2037"/>
      <c r="AW30" s="2037"/>
      <c r="AX30" s="2037"/>
      <c r="AY30" s="1790"/>
      <c r="AZ30" s="1804"/>
      <c r="BA30" s="1805"/>
      <c r="BB30" s="1805"/>
      <c r="BC30" s="1805"/>
      <c r="BD30" s="1805"/>
      <c r="BE30" s="1805"/>
      <c r="BF30" s="1805"/>
      <c r="BG30" s="1805"/>
      <c r="BH30" s="1805"/>
      <c r="BI30" s="1805"/>
      <c r="BJ30" s="1797"/>
      <c r="BK30" s="1797"/>
      <c r="BL30" s="1803"/>
      <c r="BM30" s="1803"/>
      <c r="BN30" s="1803"/>
      <c r="BO30" s="1790"/>
      <c r="BP30" s="1804"/>
      <c r="BQ30" s="1805"/>
      <c r="BR30" s="1805"/>
      <c r="BS30" s="1805"/>
      <c r="BT30" s="1805"/>
      <c r="BU30" s="1805"/>
      <c r="BV30" s="1805"/>
      <c r="BW30" s="1805"/>
      <c r="BX30" s="1805"/>
      <c r="BY30" s="1805"/>
      <c r="BZ30" s="1797"/>
      <c r="CA30" s="1797"/>
      <c r="CB30" s="1803"/>
      <c r="CC30" s="1803"/>
      <c r="CD30" s="1803"/>
      <c r="CE30" s="1790"/>
      <c r="CF30" s="1583"/>
      <c r="CG30" s="1690"/>
      <c r="CH30" s="2043" t="s">
        <v>1714</v>
      </c>
      <c r="CI30" s="2044" t="s">
        <v>178</v>
      </c>
      <c r="CJ30" s="2041" t="s">
        <v>193</v>
      </c>
      <c r="CK30" s="2045" t="str">
        <f t="shared" ref="CK30:DP30" si="27">IF(SUM(COUNTBLANK(D17),COUNTBLANK(D35),COUNTBLANK(D30))=0,(D17+D35)/(D30),"-")</f>
        <v>-</v>
      </c>
      <c r="CL30" s="2045" t="str">
        <f t="shared" si="27"/>
        <v>-</v>
      </c>
      <c r="CM30" s="2045" t="str">
        <f t="shared" si="27"/>
        <v>-</v>
      </c>
      <c r="CN30" s="2045" t="str">
        <f t="shared" si="27"/>
        <v>-</v>
      </c>
      <c r="CO30" s="2045" t="str">
        <f t="shared" si="27"/>
        <v>-</v>
      </c>
      <c r="CP30" s="2045" t="str">
        <f t="shared" si="27"/>
        <v>-</v>
      </c>
      <c r="CQ30" s="2045" t="str">
        <f t="shared" si="27"/>
        <v>-</v>
      </c>
      <c r="CR30" s="2045" t="str">
        <f t="shared" si="27"/>
        <v>-</v>
      </c>
      <c r="CS30" s="2045" t="str">
        <f t="shared" si="27"/>
        <v>-</v>
      </c>
      <c r="CT30" s="2045" t="str">
        <f t="shared" si="27"/>
        <v>-</v>
      </c>
      <c r="CU30" s="2045" t="str">
        <f t="shared" si="27"/>
        <v>-</v>
      </c>
      <c r="CV30" s="2045" t="str">
        <f t="shared" si="27"/>
        <v>-</v>
      </c>
      <c r="CW30" s="2045" t="str">
        <f t="shared" si="27"/>
        <v>-</v>
      </c>
      <c r="CX30" s="2045" t="str">
        <f t="shared" si="27"/>
        <v>-</v>
      </c>
      <c r="CY30" s="2045" t="str">
        <f t="shared" si="27"/>
        <v>-</v>
      </c>
      <c r="CZ30" s="2045" t="str">
        <f t="shared" si="27"/>
        <v>-</v>
      </c>
      <c r="DA30" s="2045" t="str">
        <f t="shared" si="27"/>
        <v>-</v>
      </c>
      <c r="DB30" s="2045" t="str">
        <f t="shared" si="27"/>
        <v>-</v>
      </c>
      <c r="DC30" s="2045" t="str">
        <f t="shared" si="27"/>
        <v>-</v>
      </c>
      <c r="DD30" s="2045" t="str">
        <f t="shared" si="27"/>
        <v>-</v>
      </c>
      <c r="DE30" s="2045" t="str">
        <f t="shared" si="27"/>
        <v>-</v>
      </c>
      <c r="DF30" s="2045" t="str">
        <f t="shared" si="27"/>
        <v>-</v>
      </c>
      <c r="DG30" s="2045" t="str">
        <f t="shared" si="27"/>
        <v>-</v>
      </c>
      <c r="DH30" s="2045" t="str">
        <f t="shared" si="27"/>
        <v>-</v>
      </c>
      <c r="DI30" s="2045" t="str">
        <f t="shared" si="27"/>
        <v>-</v>
      </c>
      <c r="DJ30" s="2045" t="str">
        <f t="shared" si="27"/>
        <v>-</v>
      </c>
      <c r="DK30" s="2045" t="str">
        <f t="shared" si="27"/>
        <v>-</v>
      </c>
      <c r="DL30" s="2045" t="str">
        <f t="shared" si="27"/>
        <v>-</v>
      </c>
      <c r="DM30" s="2045" t="str">
        <f t="shared" si="27"/>
        <v>-</v>
      </c>
      <c r="DN30" s="2045" t="str">
        <f t="shared" si="27"/>
        <v>-</v>
      </c>
      <c r="DO30" s="2045" t="str">
        <f t="shared" si="27"/>
        <v>-</v>
      </c>
      <c r="DP30" s="2045" t="str">
        <f t="shared" si="27"/>
        <v>-</v>
      </c>
      <c r="DQ30" s="2045" t="str">
        <f t="shared" ref="DQ30:EV30" si="28">IF(SUM(COUNTBLANK(AJ17),COUNTBLANK(AJ35),COUNTBLANK(AJ30))=0,(AJ17+AJ35)/(AJ30),"-")</f>
        <v>-</v>
      </c>
      <c r="DR30" s="2045" t="str">
        <f t="shared" si="28"/>
        <v>-</v>
      </c>
      <c r="DS30" s="2045" t="str">
        <f t="shared" si="28"/>
        <v>-</v>
      </c>
      <c r="DT30" s="2045" t="str">
        <f t="shared" si="28"/>
        <v>-</v>
      </c>
      <c r="DU30" s="2045" t="str">
        <f t="shared" si="28"/>
        <v>-</v>
      </c>
      <c r="DV30" s="2045" t="str">
        <f t="shared" si="28"/>
        <v>-</v>
      </c>
      <c r="DW30" s="2045" t="str">
        <f t="shared" si="28"/>
        <v>-</v>
      </c>
      <c r="DX30" s="2045" t="str">
        <f t="shared" si="28"/>
        <v>-</v>
      </c>
      <c r="DY30" s="2045" t="str">
        <f t="shared" si="28"/>
        <v>-</v>
      </c>
      <c r="DZ30" s="2045" t="str">
        <f t="shared" si="28"/>
        <v>-</v>
      </c>
      <c r="EA30" s="2045" t="str">
        <f t="shared" si="28"/>
        <v>-</v>
      </c>
      <c r="EB30" s="2045" t="str">
        <f t="shared" si="28"/>
        <v>-</v>
      </c>
      <c r="EC30" s="2045" t="str">
        <f t="shared" si="28"/>
        <v>-</v>
      </c>
      <c r="ED30" s="2045" t="str">
        <f t="shared" si="28"/>
        <v>-</v>
      </c>
      <c r="EE30" s="2045" t="str">
        <f t="shared" si="28"/>
        <v>-</v>
      </c>
      <c r="EF30" s="2129" t="str">
        <f t="shared" si="28"/>
        <v>-</v>
      </c>
      <c r="EG30" s="2045" t="str">
        <f t="shared" si="28"/>
        <v>-</v>
      </c>
      <c r="EH30" s="2045" t="str">
        <f t="shared" si="28"/>
        <v>-</v>
      </c>
      <c r="EI30" s="2045" t="str">
        <f t="shared" si="28"/>
        <v>-</v>
      </c>
      <c r="EJ30" s="2045" t="str">
        <f t="shared" si="28"/>
        <v>-</v>
      </c>
      <c r="EK30" s="2045" t="str">
        <f t="shared" si="28"/>
        <v>-</v>
      </c>
      <c r="EL30" s="2045" t="str">
        <f t="shared" si="28"/>
        <v>-</v>
      </c>
      <c r="EM30" s="2045" t="str">
        <f t="shared" si="28"/>
        <v>-</v>
      </c>
      <c r="EN30" s="2045" t="str">
        <f t="shared" si="28"/>
        <v>-</v>
      </c>
      <c r="EO30" s="2045" t="str">
        <f t="shared" si="28"/>
        <v>-</v>
      </c>
      <c r="EP30" s="2045" t="str">
        <f t="shared" si="28"/>
        <v>-</v>
      </c>
      <c r="EQ30" s="2045" t="str">
        <f t="shared" si="28"/>
        <v>-</v>
      </c>
      <c r="ER30" s="2045" t="str">
        <f t="shared" si="28"/>
        <v>-</v>
      </c>
      <c r="ES30" s="2045" t="str">
        <f t="shared" si="28"/>
        <v>-</v>
      </c>
      <c r="ET30" s="2045" t="str">
        <f t="shared" si="28"/>
        <v>-</v>
      </c>
      <c r="EU30" s="2045" t="str">
        <f t="shared" si="28"/>
        <v>-</v>
      </c>
      <c r="EV30" s="2129" t="str">
        <f t="shared" si="28"/>
        <v>-</v>
      </c>
      <c r="EW30" s="2045" t="str">
        <f t="shared" ref="EW30:FL30" si="29">IF(SUM(COUNTBLANK(BP17),COUNTBLANK(BP35),COUNTBLANK(BP30))=0,(BP17+BP35)/(BP30),"-")</f>
        <v>-</v>
      </c>
      <c r="EX30" s="2045" t="str">
        <f t="shared" si="29"/>
        <v>-</v>
      </c>
      <c r="EY30" s="2045" t="str">
        <f t="shared" si="29"/>
        <v>-</v>
      </c>
      <c r="EZ30" s="2045" t="str">
        <f t="shared" si="29"/>
        <v>-</v>
      </c>
      <c r="FA30" s="2045" t="str">
        <f t="shared" si="29"/>
        <v>-</v>
      </c>
      <c r="FB30" s="2045" t="str">
        <f t="shared" si="29"/>
        <v>-</v>
      </c>
      <c r="FC30" s="2045" t="str">
        <f t="shared" si="29"/>
        <v>-</v>
      </c>
      <c r="FD30" s="2045" t="str">
        <f t="shared" si="29"/>
        <v>-</v>
      </c>
      <c r="FE30" s="2045" t="str">
        <f t="shared" si="29"/>
        <v>-</v>
      </c>
      <c r="FF30" s="2045" t="str">
        <f t="shared" si="29"/>
        <v>-</v>
      </c>
      <c r="FG30" s="2045" t="str">
        <f t="shared" si="29"/>
        <v>-</v>
      </c>
      <c r="FH30" s="2045" t="str">
        <f t="shared" si="29"/>
        <v>-</v>
      </c>
      <c r="FI30" s="2045" t="str">
        <f t="shared" si="29"/>
        <v>-</v>
      </c>
      <c r="FJ30" s="2045" t="str">
        <f t="shared" si="29"/>
        <v>-</v>
      </c>
      <c r="FK30" s="2045" t="str">
        <f t="shared" si="29"/>
        <v>-</v>
      </c>
      <c r="FL30" s="2129" t="str">
        <f t="shared" si="29"/>
        <v>-</v>
      </c>
    </row>
    <row r="31" spans="1:168" s="2" customFormat="1" ht="28.5" customHeight="1" thickBot="1" x14ac:dyDescent="0.25">
      <c r="B31" s="2050" t="s">
        <v>155</v>
      </c>
      <c r="C31" s="2048" t="s">
        <v>270</v>
      </c>
      <c r="D31" s="1568"/>
      <c r="E31" s="1569"/>
      <c r="F31" s="1569"/>
      <c r="G31" s="1569"/>
      <c r="H31" s="1569"/>
      <c r="I31" s="1569"/>
      <c r="J31" s="1569"/>
      <c r="K31" s="1569"/>
      <c r="L31" s="1569"/>
      <c r="M31" s="1569"/>
      <c r="N31" s="2036"/>
      <c r="O31" s="2036"/>
      <c r="P31" s="2037"/>
      <c r="Q31" s="2037"/>
      <c r="R31" s="2037"/>
      <c r="S31" s="1054"/>
      <c r="T31" s="1568"/>
      <c r="U31" s="1569"/>
      <c r="V31" s="1569"/>
      <c r="W31" s="1569"/>
      <c r="X31" s="1569"/>
      <c r="Y31" s="1569"/>
      <c r="Z31" s="1569"/>
      <c r="AA31" s="1569"/>
      <c r="AB31" s="1569"/>
      <c r="AC31" s="1569"/>
      <c r="AD31" s="2036"/>
      <c r="AE31" s="2036"/>
      <c r="AF31" s="2037"/>
      <c r="AG31" s="2037"/>
      <c r="AH31" s="2037"/>
      <c r="AI31" s="1054"/>
      <c r="AJ31" s="1568"/>
      <c r="AK31" s="1569"/>
      <c r="AL31" s="1569"/>
      <c r="AM31" s="1569"/>
      <c r="AN31" s="1569"/>
      <c r="AO31" s="1569"/>
      <c r="AP31" s="1569"/>
      <c r="AQ31" s="1569"/>
      <c r="AR31" s="1569"/>
      <c r="AS31" s="1569"/>
      <c r="AT31" s="2036"/>
      <c r="AU31" s="2036"/>
      <c r="AV31" s="2037"/>
      <c r="AW31" s="2037"/>
      <c r="AX31" s="2037"/>
      <c r="AY31" s="1054"/>
      <c r="AZ31" s="1804"/>
      <c r="BA31" s="1805"/>
      <c r="BB31" s="1805"/>
      <c r="BC31" s="1805"/>
      <c r="BD31" s="1805"/>
      <c r="BE31" s="1805"/>
      <c r="BF31" s="1805"/>
      <c r="BG31" s="1805"/>
      <c r="BH31" s="1805"/>
      <c r="BI31" s="1805"/>
      <c r="BJ31" s="1797"/>
      <c r="BK31" s="1797"/>
      <c r="BL31" s="1803"/>
      <c r="BM31" s="1803"/>
      <c r="BN31" s="1803"/>
      <c r="BO31" s="1790"/>
      <c r="BP31" s="1568"/>
      <c r="BQ31" s="1569"/>
      <c r="BR31" s="1569"/>
      <c r="BS31" s="1569"/>
      <c r="BT31" s="1569"/>
      <c r="BU31" s="1569"/>
      <c r="BV31" s="1569"/>
      <c r="BW31" s="1569"/>
      <c r="BX31" s="1569"/>
      <c r="BY31" s="1805"/>
      <c r="BZ31" s="1797"/>
      <c r="CA31" s="1797"/>
      <c r="CB31" s="1803"/>
      <c r="CC31" s="1803"/>
      <c r="CD31" s="1803"/>
      <c r="CE31" s="1790"/>
      <c r="CF31" s="1583"/>
      <c r="CG31" s="1690"/>
      <c r="CH31" s="2095" t="s">
        <v>254</v>
      </c>
      <c r="CI31" s="2096" t="s">
        <v>266</v>
      </c>
      <c r="CJ31" s="2097" t="s">
        <v>255</v>
      </c>
      <c r="CK31" s="2098" t="str">
        <f t="shared" ref="CK31:DP31" si="30">IF(SUM(COUNTBLANK(D18),COUNTBLANK(D30))=0,(D18)/(D30),"-")</f>
        <v>-</v>
      </c>
      <c r="CL31" s="2098" t="str">
        <f t="shared" si="30"/>
        <v>-</v>
      </c>
      <c r="CM31" s="2098" t="str">
        <f t="shared" si="30"/>
        <v>-</v>
      </c>
      <c r="CN31" s="2098" t="str">
        <f t="shared" si="30"/>
        <v>-</v>
      </c>
      <c r="CO31" s="2098" t="str">
        <f t="shared" si="30"/>
        <v>-</v>
      </c>
      <c r="CP31" s="2098" t="str">
        <f t="shared" si="30"/>
        <v>-</v>
      </c>
      <c r="CQ31" s="2098" t="str">
        <f t="shared" si="30"/>
        <v>-</v>
      </c>
      <c r="CR31" s="2098" t="str">
        <f t="shared" si="30"/>
        <v>-</v>
      </c>
      <c r="CS31" s="2098" t="str">
        <f t="shared" si="30"/>
        <v>-</v>
      </c>
      <c r="CT31" s="2098" t="str">
        <f t="shared" si="30"/>
        <v>-</v>
      </c>
      <c r="CU31" s="2098" t="str">
        <f t="shared" si="30"/>
        <v>-</v>
      </c>
      <c r="CV31" s="2098" t="str">
        <f t="shared" si="30"/>
        <v>-</v>
      </c>
      <c r="CW31" s="2098" t="str">
        <f t="shared" si="30"/>
        <v>-</v>
      </c>
      <c r="CX31" s="2098" t="str">
        <f t="shared" si="30"/>
        <v>-</v>
      </c>
      <c r="CY31" s="2098" t="str">
        <f t="shared" si="30"/>
        <v>-</v>
      </c>
      <c r="CZ31" s="2098" t="str">
        <f t="shared" si="30"/>
        <v>-</v>
      </c>
      <c r="DA31" s="2098" t="str">
        <f t="shared" si="30"/>
        <v>-</v>
      </c>
      <c r="DB31" s="2098" t="str">
        <f t="shared" si="30"/>
        <v>-</v>
      </c>
      <c r="DC31" s="2098" t="str">
        <f t="shared" si="30"/>
        <v>-</v>
      </c>
      <c r="DD31" s="2098" t="str">
        <f t="shared" si="30"/>
        <v>-</v>
      </c>
      <c r="DE31" s="2098" t="str">
        <f t="shared" si="30"/>
        <v>-</v>
      </c>
      <c r="DF31" s="2098" t="str">
        <f t="shared" si="30"/>
        <v>-</v>
      </c>
      <c r="DG31" s="2098" t="str">
        <f t="shared" si="30"/>
        <v>-</v>
      </c>
      <c r="DH31" s="2098" t="str">
        <f t="shared" si="30"/>
        <v>-</v>
      </c>
      <c r="DI31" s="2098" t="str">
        <f t="shared" si="30"/>
        <v>-</v>
      </c>
      <c r="DJ31" s="2098" t="str">
        <f t="shared" si="30"/>
        <v>-</v>
      </c>
      <c r="DK31" s="2098" t="str">
        <f t="shared" si="30"/>
        <v>-</v>
      </c>
      <c r="DL31" s="2098" t="str">
        <f t="shared" si="30"/>
        <v>-</v>
      </c>
      <c r="DM31" s="2098" t="str">
        <f t="shared" si="30"/>
        <v>-</v>
      </c>
      <c r="DN31" s="2098" t="str">
        <f t="shared" si="30"/>
        <v>-</v>
      </c>
      <c r="DO31" s="2098" t="str">
        <f t="shared" si="30"/>
        <v>-</v>
      </c>
      <c r="DP31" s="2098" t="str">
        <f t="shared" si="30"/>
        <v>-</v>
      </c>
      <c r="DQ31" s="2098" t="str">
        <f t="shared" ref="DQ31:EV31" si="31">IF(SUM(COUNTBLANK(AJ18),COUNTBLANK(AJ30))=0,(AJ18)/(AJ30),"-")</f>
        <v>-</v>
      </c>
      <c r="DR31" s="2098" t="str">
        <f t="shared" si="31"/>
        <v>-</v>
      </c>
      <c r="DS31" s="2098" t="str">
        <f t="shared" si="31"/>
        <v>-</v>
      </c>
      <c r="DT31" s="2098" t="str">
        <f t="shared" si="31"/>
        <v>-</v>
      </c>
      <c r="DU31" s="2098" t="str">
        <f t="shared" si="31"/>
        <v>-</v>
      </c>
      <c r="DV31" s="2098" t="str">
        <f t="shared" si="31"/>
        <v>-</v>
      </c>
      <c r="DW31" s="2098" t="str">
        <f t="shared" si="31"/>
        <v>-</v>
      </c>
      <c r="DX31" s="2098" t="str">
        <f t="shared" si="31"/>
        <v>-</v>
      </c>
      <c r="DY31" s="2098" t="str">
        <f t="shared" si="31"/>
        <v>-</v>
      </c>
      <c r="DZ31" s="2098" t="str">
        <f t="shared" si="31"/>
        <v>-</v>
      </c>
      <c r="EA31" s="2098" t="str">
        <f t="shared" si="31"/>
        <v>-</v>
      </c>
      <c r="EB31" s="2098" t="str">
        <f t="shared" si="31"/>
        <v>-</v>
      </c>
      <c r="EC31" s="2098" t="str">
        <f t="shared" si="31"/>
        <v>-</v>
      </c>
      <c r="ED31" s="2098" t="str">
        <f t="shared" si="31"/>
        <v>-</v>
      </c>
      <c r="EE31" s="2098" t="str">
        <f t="shared" si="31"/>
        <v>-</v>
      </c>
      <c r="EF31" s="2263" t="str">
        <f t="shared" si="31"/>
        <v>-</v>
      </c>
      <c r="EG31" s="2098" t="str">
        <f t="shared" si="31"/>
        <v>-</v>
      </c>
      <c r="EH31" s="2098" t="str">
        <f t="shared" si="31"/>
        <v>-</v>
      </c>
      <c r="EI31" s="2098" t="str">
        <f t="shared" si="31"/>
        <v>-</v>
      </c>
      <c r="EJ31" s="2098" t="str">
        <f t="shared" si="31"/>
        <v>-</v>
      </c>
      <c r="EK31" s="2098" t="str">
        <f t="shared" si="31"/>
        <v>-</v>
      </c>
      <c r="EL31" s="2098" t="str">
        <f t="shared" si="31"/>
        <v>-</v>
      </c>
      <c r="EM31" s="2098" t="str">
        <f t="shared" si="31"/>
        <v>-</v>
      </c>
      <c r="EN31" s="2098" t="str">
        <f t="shared" si="31"/>
        <v>-</v>
      </c>
      <c r="EO31" s="2098" t="str">
        <f t="shared" si="31"/>
        <v>-</v>
      </c>
      <c r="EP31" s="2098" t="str">
        <f t="shared" si="31"/>
        <v>-</v>
      </c>
      <c r="EQ31" s="2098" t="str">
        <f t="shared" si="31"/>
        <v>-</v>
      </c>
      <c r="ER31" s="2098" t="str">
        <f t="shared" si="31"/>
        <v>-</v>
      </c>
      <c r="ES31" s="2098" t="str">
        <f t="shared" si="31"/>
        <v>-</v>
      </c>
      <c r="ET31" s="2098" t="str">
        <f t="shared" si="31"/>
        <v>-</v>
      </c>
      <c r="EU31" s="2098" t="str">
        <f t="shared" si="31"/>
        <v>-</v>
      </c>
      <c r="EV31" s="2263" t="str">
        <f t="shared" si="31"/>
        <v>-</v>
      </c>
      <c r="EW31" s="2098" t="str">
        <f t="shared" ref="EW31:FL31" si="32">IF(SUM(COUNTBLANK(BP18),COUNTBLANK(BP30))=0,(BP18)/(BP30),"-")</f>
        <v>-</v>
      </c>
      <c r="EX31" s="2098" t="str">
        <f t="shared" si="32"/>
        <v>-</v>
      </c>
      <c r="EY31" s="2098" t="str">
        <f t="shared" si="32"/>
        <v>-</v>
      </c>
      <c r="EZ31" s="2098" t="str">
        <f t="shared" si="32"/>
        <v>-</v>
      </c>
      <c r="FA31" s="2098" t="str">
        <f t="shared" si="32"/>
        <v>-</v>
      </c>
      <c r="FB31" s="2098" t="str">
        <f t="shared" si="32"/>
        <v>-</v>
      </c>
      <c r="FC31" s="2098" t="str">
        <f t="shared" si="32"/>
        <v>-</v>
      </c>
      <c r="FD31" s="2098" t="str">
        <f t="shared" si="32"/>
        <v>-</v>
      </c>
      <c r="FE31" s="2098" t="str">
        <f t="shared" si="32"/>
        <v>-</v>
      </c>
      <c r="FF31" s="2098" t="str">
        <f t="shared" si="32"/>
        <v>-</v>
      </c>
      <c r="FG31" s="2098" t="str">
        <f t="shared" si="32"/>
        <v>-</v>
      </c>
      <c r="FH31" s="2098" t="str">
        <f t="shared" si="32"/>
        <v>-</v>
      </c>
      <c r="FI31" s="2098" t="str">
        <f t="shared" si="32"/>
        <v>-</v>
      </c>
      <c r="FJ31" s="2098" t="str">
        <f t="shared" si="32"/>
        <v>-</v>
      </c>
      <c r="FK31" s="2098" t="str">
        <f t="shared" si="32"/>
        <v>-</v>
      </c>
      <c r="FL31" s="2263" t="str">
        <f t="shared" si="32"/>
        <v>-</v>
      </c>
    </row>
    <row r="32" spans="1:168" s="2" customFormat="1" ht="28.5" customHeight="1" x14ac:dyDescent="0.2">
      <c r="B32" s="2093" t="s">
        <v>156</v>
      </c>
      <c r="C32" s="2094" t="s">
        <v>271</v>
      </c>
      <c r="D32" s="2099"/>
      <c r="E32" s="2100"/>
      <c r="F32" s="2100"/>
      <c r="G32" s="2100"/>
      <c r="H32" s="2100"/>
      <c r="I32" s="2100"/>
      <c r="J32" s="2100"/>
      <c r="K32" s="2100"/>
      <c r="L32" s="2100"/>
      <c r="M32" s="2100"/>
      <c r="N32" s="2101"/>
      <c r="O32" s="2101"/>
      <c r="P32" s="2102"/>
      <c r="Q32" s="2102"/>
      <c r="R32" s="2102"/>
      <c r="S32" s="2103"/>
      <c r="T32" s="2099"/>
      <c r="U32" s="2100"/>
      <c r="V32" s="2100"/>
      <c r="W32" s="2100"/>
      <c r="X32" s="2100"/>
      <c r="Y32" s="2100"/>
      <c r="Z32" s="2100"/>
      <c r="AA32" s="2100"/>
      <c r="AB32" s="2100"/>
      <c r="AC32" s="2100"/>
      <c r="AD32" s="2101"/>
      <c r="AE32" s="2101"/>
      <c r="AF32" s="2102"/>
      <c r="AG32" s="2102"/>
      <c r="AH32" s="2102"/>
      <c r="AI32" s="2103"/>
      <c r="AJ32" s="2099"/>
      <c r="AK32" s="2100"/>
      <c r="AL32" s="2100"/>
      <c r="AM32" s="2100"/>
      <c r="AN32" s="2100"/>
      <c r="AO32" s="2100"/>
      <c r="AP32" s="2100"/>
      <c r="AQ32" s="2100"/>
      <c r="AR32" s="2100"/>
      <c r="AS32" s="2100"/>
      <c r="AT32" s="2101"/>
      <c r="AU32" s="2101"/>
      <c r="AV32" s="2102"/>
      <c r="AW32" s="2102"/>
      <c r="AX32" s="2102"/>
      <c r="AY32" s="2103"/>
      <c r="AZ32" s="2099"/>
      <c r="BA32" s="2100"/>
      <c r="BB32" s="2100"/>
      <c r="BC32" s="2100"/>
      <c r="BD32" s="2100"/>
      <c r="BE32" s="2100"/>
      <c r="BF32" s="2100"/>
      <c r="BG32" s="2100"/>
      <c r="BH32" s="2100"/>
      <c r="BI32" s="2100"/>
      <c r="BJ32" s="2101"/>
      <c r="BK32" s="2101"/>
      <c r="BL32" s="2102"/>
      <c r="BM32" s="2102"/>
      <c r="BN32" s="2102"/>
      <c r="BO32" s="2103"/>
      <c r="BP32" s="2099"/>
      <c r="BQ32" s="2100"/>
      <c r="BR32" s="2100"/>
      <c r="BS32" s="2100"/>
      <c r="BT32" s="2100"/>
      <c r="BU32" s="2100"/>
      <c r="BV32" s="2100"/>
      <c r="BW32" s="2100"/>
      <c r="BX32" s="2100"/>
      <c r="BY32" s="2100"/>
      <c r="BZ32" s="2101"/>
      <c r="CA32" s="2101"/>
      <c r="CB32" s="2102"/>
      <c r="CC32" s="2102"/>
      <c r="CD32" s="2102"/>
      <c r="CE32" s="2103"/>
      <c r="CF32" s="1583"/>
      <c r="CG32" s="1690"/>
      <c r="CH32" s="2" t="s">
        <v>1706</v>
      </c>
      <c r="CK32" s="972" t="s">
        <v>1251</v>
      </c>
      <c r="CL32" s="972" t="s">
        <v>1252</v>
      </c>
      <c r="CM32" s="972" t="s">
        <v>1253</v>
      </c>
      <c r="CN32" s="972" t="s">
        <v>1254</v>
      </c>
      <c r="CO32" s="972" t="s">
        <v>1255</v>
      </c>
      <c r="CP32" s="972" t="s">
        <v>1256</v>
      </c>
      <c r="CQ32" s="972" t="s">
        <v>1257</v>
      </c>
      <c r="CR32" s="972" t="s">
        <v>1258</v>
      </c>
      <c r="CS32" s="972" t="s">
        <v>1259</v>
      </c>
      <c r="CT32" s="972" t="s">
        <v>1260</v>
      </c>
      <c r="CU32" s="972" t="s">
        <v>1261</v>
      </c>
      <c r="CV32" s="972" t="s">
        <v>1262</v>
      </c>
      <c r="CW32" s="972" t="s">
        <v>1263</v>
      </c>
      <c r="CX32" s="1789" t="s">
        <v>1643</v>
      </c>
      <c r="CY32" s="2035" t="s">
        <v>1775</v>
      </c>
      <c r="CZ32" s="972" t="s">
        <v>1264</v>
      </c>
      <c r="DA32" s="972" t="s">
        <v>1265</v>
      </c>
      <c r="DB32" s="972" t="s">
        <v>1266</v>
      </c>
      <c r="DC32" s="972" t="s">
        <v>1267</v>
      </c>
      <c r="DD32" s="972" t="s">
        <v>1268</v>
      </c>
      <c r="DE32" s="972" t="s">
        <v>1269</v>
      </c>
      <c r="DF32" s="972" t="s">
        <v>1270</v>
      </c>
      <c r="DG32" s="972" t="s">
        <v>1271</v>
      </c>
      <c r="DH32" s="972" t="s">
        <v>1272</v>
      </c>
      <c r="DI32" s="972" t="s">
        <v>1273</v>
      </c>
      <c r="DJ32" s="972" t="s">
        <v>1274</v>
      </c>
      <c r="DK32" s="972" t="s">
        <v>1275</v>
      </c>
      <c r="DL32" s="972" t="s">
        <v>1276</v>
      </c>
      <c r="DM32" s="972" t="s">
        <v>1277</v>
      </c>
      <c r="DN32" s="1789" t="s">
        <v>1644</v>
      </c>
      <c r="DO32" s="2035" t="s">
        <v>1776</v>
      </c>
      <c r="DP32" s="972" t="s">
        <v>1278</v>
      </c>
      <c r="DQ32" s="972" t="s">
        <v>1279</v>
      </c>
      <c r="DR32" s="972" t="s">
        <v>1280</v>
      </c>
      <c r="DS32" s="972" t="s">
        <v>1281</v>
      </c>
      <c r="DT32" s="972" t="s">
        <v>1282</v>
      </c>
      <c r="DU32" s="972" t="s">
        <v>1283</v>
      </c>
      <c r="DV32" s="972" t="s">
        <v>1284</v>
      </c>
      <c r="DW32" s="972" t="s">
        <v>1285</v>
      </c>
      <c r="DX32" s="972" t="s">
        <v>1286</v>
      </c>
      <c r="DY32" s="972" t="s">
        <v>1287</v>
      </c>
      <c r="DZ32" s="972" t="s">
        <v>1288</v>
      </c>
      <c r="EA32" s="972" t="s">
        <v>1289</v>
      </c>
      <c r="EB32" s="972" t="s">
        <v>1290</v>
      </c>
      <c r="EC32" s="972" t="s">
        <v>1291</v>
      </c>
      <c r="ED32" s="1789" t="s">
        <v>1645</v>
      </c>
      <c r="EE32" s="2035" t="s">
        <v>1774</v>
      </c>
      <c r="EF32" s="972" t="s">
        <v>1292</v>
      </c>
      <c r="EG32" s="2035" t="s">
        <v>1952</v>
      </c>
      <c r="EH32" s="2035" t="s">
        <v>1953</v>
      </c>
      <c r="EI32" s="2035" t="s">
        <v>1954</v>
      </c>
      <c r="EJ32" s="2035" t="s">
        <v>1955</v>
      </c>
      <c r="EK32" s="2035" t="s">
        <v>1956</v>
      </c>
      <c r="EL32" s="2035" t="s">
        <v>1957</v>
      </c>
      <c r="EM32" s="2035" t="s">
        <v>1958</v>
      </c>
      <c r="EN32" s="2035" t="s">
        <v>1959</v>
      </c>
      <c r="EO32" s="2035" t="s">
        <v>1960</v>
      </c>
      <c r="EP32" s="2035" t="s">
        <v>1961</v>
      </c>
      <c r="EQ32" s="2035" t="s">
        <v>1962</v>
      </c>
      <c r="ER32" s="2035" t="s">
        <v>1963</v>
      </c>
      <c r="ES32" s="2035" t="s">
        <v>1964</v>
      </c>
      <c r="ET32" s="2035" t="s">
        <v>1965</v>
      </c>
      <c r="EU32" s="2035" t="s">
        <v>1966</v>
      </c>
      <c r="EV32" s="2035" t="s">
        <v>1967</v>
      </c>
      <c r="EW32" s="2035" t="s">
        <v>1936</v>
      </c>
      <c r="EX32" s="2035" t="s">
        <v>1937</v>
      </c>
      <c r="EY32" s="2035" t="s">
        <v>1938</v>
      </c>
      <c r="EZ32" s="2035" t="s">
        <v>1939</v>
      </c>
      <c r="FA32" s="2035" t="s">
        <v>1940</v>
      </c>
      <c r="FB32" s="2035" t="s">
        <v>1941</v>
      </c>
      <c r="FC32" s="2035" t="s">
        <v>1942</v>
      </c>
      <c r="FD32" s="2035" t="s">
        <v>1943</v>
      </c>
      <c r="FE32" s="2035" t="s">
        <v>1944</v>
      </c>
      <c r="FF32" s="2035" t="s">
        <v>1945</v>
      </c>
      <c r="FG32" s="2035" t="s">
        <v>1946</v>
      </c>
      <c r="FH32" s="2035" t="s">
        <v>1947</v>
      </c>
      <c r="FI32" s="2035" t="s">
        <v>1948</v>
      </c>
      <c r="FJ32" s="2035" t="s">
        <v>1949</v>
      </c>
      <c r="FK32" s="2035" t="s">
        <v>1950</v>
      </c>
      <c r="FL32" s="2035" t="s">
        <v>1951</v>
      </c>
    </row>
    <row r="33" spans="1:153" s="2" customFormat="1" ht="28.5" customHeight="1" thickBot="1" x14ac:dyDescent="0.25">
      <c r="B33" s="2051" t="s">
        <v>157</v>
      </c>
      <c r="C33" s="2049" t="s">
        <v>272</v>
      </c>
      <c r="D33" s="1586"/>
      <c r="E33" s="1587"/>
      <c r="F33" s="1587"/>
      <c r="G33" s="1587"/>
      <c r="H33" s="1587"/>
      <c r="I33" s="1587"/>
      <c r="J33" s="1587"/>
      <c r="K33" s="1587"/>
      <c r="L33" s="1587"/>
      <c r="M33" s="1587"/>
      <c r="N33" s="2104"/>
      <c r="O33" s="2104"/>
      <c r="P33" s="2105"/>
      <c r="Q33" s="2105"/>
      <c r="R33" s="2105"/>
      <c r="S33" s="1591"/>
      <c r="T33" s="1586"/>
      <c r="U33" s="1587"/>
      <c r="V33" s="1587"/>
      <c r="W33" s="1587"/>
      <c r="X33" s="1587"/>
      <c r="Y33" s="1587"/>
      <c r="Z33" s="1587"/>
      <c r="AA33" s="1587"/>
      <c r="AB33" s="1587"/>
      <c r="AC33" s="1587"/>
      <c r="AD33" s="2104"/>
      <c r="AE33" s="2104"/>
      <c r="AF33" s="2105"/>
      <c r="AG33" s="2105"/>
      <c r="AH33" s="2105"/>
      <c r="AI33" s="1591"/>
      <c r="AJ33" s="1586"/>
      <c r="AK33" s="1587"/>
      <c r="AL33" s="1587"/>
      <c r="AM33" s="1587"/>
      <c r="AN33" s="1587"/>
      <c r="AO33" s="1587"/>
      <c r="AP33" s="1587"/>
      <c r="AQ33" s="1587"/>
      <c r="AR33" s="1587"/>
      <c r="AS33" s="1587"/>
      <c r="AT33" s="2104"/>
      <c r="AU33" s="2104"/>
      <c r="AV33" s="2105"/>
      <c r="AW33" s="2105"/>
      <c r="AX33" s="2105"/>
      <c r="AY33" s="1591"/>
      <c r="AZ33" s="1811"/>
      <c r="BA33" s="1812"/>
      <c r="BB33" s="1812"/>
      <c r="BC33" s="1812"/>
      <c r="BD33" s="1812"/>
      <c r="BE33" s="1812"/>
      <c r="BF33" s="1812"/>
      <c r="BG33" s="1812"/>
      <c r="BH33" s="1812"/>
      <c r="BI33" s="1812"/>
      <c r="BJ33" s="1813"/>
      <c r="BK33" s="1813"/>
      <c r="BL33" s="1815"/>
      <c r="BM33" s="1815"/>
      <c r="BN33" s="1815"/>
      <c r="BO33" s="1814"/>
      <c r="BP33" s="1586"/>
      <c r="BQ33" s="1587"/>
      <c r="BR33" s="1587"/>
      <c r="BS33" s="1587"/>
      <c r="BT33" s="1587"/>
      <c r="BU33" s="1587"/>
      <c r="BV33" s="1587"/>
      <c r="BW33" s="1587"/>
      <c r="BX33" s="1587"/>
      <c r="BY33" s="1812"/>
      <c r="BZ33" s="1813"/>
      <c r="CA33" s="1813"/>
      <c r="CB33" s="1815"/>
      <c r="CC33" s="1815"/>
      <c r="CD33" s="1815"/>
      <c r="CE33" s="1814"/>
      <c r="CF33" s="1600"/>
      <c r="CG33" s="1690"/>
      <c r="CH33" s="48"/>
      <c r="CI33" s="48"/>
      <c r="CJ33" s="48"/>
      <c r="CK33" s="48"/>
      <c r="CL33" s="48"/>
      <c r="CM33" s="48"/>
      <c r="CN33" s="48"/>
      <c r="CO33" s="48"/>
      <c r="CP33" s="48"/>
      <c r="CQ33" s="48"/>
      <c r="CR33" s="48"/>
      <c r="CS33" s="48"/>
      <c r="CT33" s="48"/>
      <c r="CU33" s="48"/>
      <c r="CV33" s="48"/>
      <c r="CW33" s="48"/>
      <c r="CX33" s="1772"/>
      <c r="CY33" s="1772"/>
      <c r="CZ33" s="48"/>
      <c r="DA33" s="48"/>
      <c r="DB33" s="48"/>
      <c r="DC33" s="48"/>
      <c r="DD33" s="48"/>
      <c r="DE33" s="48"/>
      <c r="DF33" s="48"/>
      <c r="DG33" s="48"/>
      <c r="DH33" s="48"/>
      <c r="DI33" s="48"/>
      <c r="DJ33" s="48"/>
      <c r="DK33" s="48"/>
      <c r="DL33" s="48"/>
      <c r="DM33" s="48"/>
      <c r="DN33" s="1772"/>
      <c r="DO33" s="1772"/>
      <c r="DP33" s="48"/>
      <c r="DQ33" s="48"/>
      <c r="DR33" s="48"/>
      <c r="DS33" s="48"/>
      <c r="DT33" s="48"/>
      <c r="DU33" s="48"/>
      <c r="DV33" s="48"/>
      <c r="DW33" s="48"/>
      <c r="DX33" s="48"/>
      <c r="DY33" s="48"/>
      <c r="DZ33" s="48"/>
      <c r="EA33" s="48"/>
      <c r="EB33" s="48"/>
      <c r="EC33" s="48"/>
      <c r="ED33" s="1772"/>
      <c r="EE33" s="1772"/>
      <c r="EF33" s="48"/>
      <c r="EG33" s="48"/>
      <c r="EH33" s="48"/>
      <c r="EI33" s="48"/>
      <c r="EJ33" s="48"/>
      <c r="EK33" s="48"/>
      <c r="EL33" s="48"/>
      <c r="EM33" s="48"/>
      <c r="EN33" s="48"/>
      <c r="EO33" s="48"/>
      <c r="EP33" s="48"/>
      <c r="EQ33" s="48"/>
      <c r="ER33" s="48"/>
      <c r="ES33" s="48"/>
      <c r="ET33" s="1772"/>
      <c r="EU33" s="1772"/>
      <c r="EV33" s="48"/>
    </row>
    <row r="34" spans="1:153" s="48" customFormat="1" ht="28.5" customHeight="1" x14ac:dyDescent="0.2">
      <c r="A34" s="47"/>
      <c r="B34" s="2091" t="s">
        <v>1705</v>
      </c>
      <c r="C34" s="2054"/>
      <c r="D34" s="2072"/>
      <c r="E34" s="2073"/>
      <c r="F34" s="2073"/>
      <c r="G34" s="2073"/>
      <c r="H34" s="2073"/>
      <c r="I34" s="2073"/>
      <c r="J34" s="2073"/>
      <c r="K34" s="2073"/>
      <c r="L34" s="2073"/>
      <c r="M34" s="2073"/>
      <c r="N34" s="2074"/>
      <c r="O34" s="2074"/>
      <c r="P34" s="2075"/>
      <c r="Q34" s="2075"/>
      <c r="R34" s="2075"/>
      <c r="S34" s="2076"/>
      <c r="T34" s="2072"/>
      <c r="U34" s="2073"/>
      <c r="V34" s="2073"/>
      <c r="W34" s="2073"/>
      <c r="X34" s="2073"/>
      <c r="Y34" s="2073"/>
      <c r="Z34" s="2073"/>
      <c r="AA34" s="2073"/>
      <c r="AB34" s="2073"/>
      <c r="AC34" s="2073"/>
      <c r="AD34" s="2074"/>
      <c r="AE34" s="2074"/>
      <c r="AF34" s="2075"/>
      <c r="AG34" s="2075"/>
      <c r="AH34" s="2075"/>
      <c r="AI34" s="2076"/>
      <c r="AJ34" s="2072"/>
      <c r="AK34" s="2073"/>
      <c r="AL34" s="2073"/>
      <c r="AM34" s="2073"/>
      <c r="AN34" s="2073"/>
      <c r="AO34" s="2073"/>
      <c r="AP34" s="2073"/>
      <c r="AQ34" s="2073"/>
      <c r="AR34" s="2073"/>
      <c r="AS34" s="2073"/>
      <c r="AT34" s="2074"/>
      <c r="AU34" s="2074"/>
      <c r="AV34" s="2075"/>
      <c r="AW34" s="2075"/>
      <c r="AX34" s="2075"/>
      <c r="AY34" s="2076"/>
      <c r="AZ34" s="2072"/>
      <c r="BA34" s="2073"/>
      <c r="BB34" s="2073"/>
      <c r="BC34" s="2073"/>
      <c r="BD34" s="2073"/>
      <c r="BE34" s="2073"/>
      <c r="BF34" s="2073"/>
      <c r="BG34" s="2073"/>
      <c r="BH34" s="2073"/>
      <c r="BI34" s="2073"/>
      <c r="BJ34" s="2073"/>
      <c r="BK34" s="2073"/>
      <c r="BL34" s="2073"/>
      <c r="BM34" s="2073"/>
      <c r="BN34" s="2077"/>
      <c r="BO34" s="2078"/>
      <c r="BP34" s="2072"/>
      <c r="BQ34" s="2073"/>
      <c r="BR34" s="2073"/>
      <c r="BS34" s="2073"/>
      <c r="BT34" s="2073"/>
      <c r="BU34" s="2073"/>
      <c r="BV34" s="2073"/>
      <c r="BW34" s="2073"/>
      <c r="BX34" s="2073"/>
      <c r="BY34" s="2073"/>
      <c r="BZ34" s="2073"/>
      <c r="CA34" s="2073"/>
      <c r="CB34" s="2073"/>
      <c r="CC34" s="2073"/>
      <c r="CD34" s="2077"/>
      <c r="CE34" s="2078"/>
      <c r="CF34" s="2092"/>
      <c r="CG34" s="2080"/>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090"/>
    </row>
    <row r="35" spans="1:153" s="2" customFormat="1" ht="28.5" customHeight="1" x14ac:dyDescent="0.2">
      <c r="B35" s="2093" t="s">
        <v>158</v>
      </c>
      <c r="C35" s="2094" t="s">
        <v>50</v>
      </c>
      <c r="D35" s="2099"/>
      <c r="E35" s="2100"/>
      <c r="F35" s="2100"/>
      <c r="G35" s="2100"/>
      <c r="H35" s="2100"/>
      <c r="I35" s="2100"/>
      <c r="J35" s="2100"/>
      <c r="K35" s="2100"/>
      <c r="L35" s="2100"/>
      <c r="M35" s="2100"/>
      <c r="N35" s="2101"/>
      <c r="O35" s="2101"/>
      <c r="P35" s="2102"/>
      <c r="Q35" s="2102"/>
      <c r="R35" s="2102"/>
      <c r="S35" s="2103"/>
      <c r="T35" s="2099"/>
      <c r="U35" s="2100"/>
      <c r="V35" s="2100"/>
      <c r="W35" s="2100"/>
      <c r="X35" s="2100"/>
      <c r="Y35" s="2100"/>
      <c r="Z35" s="2100"/>
      <c r="AA35" s="2100"/>
      <c r="AB35" s="2100"/>
      <c r="AC35" s="2100"/>
      <c r="AD35" s="2101"/>
      <c r="AE35" s="2101"/>
      <c r="AF35" s="2102"/>
      <c r="AG35" s="2102"/>
      <c r="AH35" s="2102"/>
      <c r="AI35" s="2102"/>
      <c r="AJ35" s="2107"/>
      <c r="AK35" s="2100"/>
      <c r="AL35" s="2100"/>
      <c r="AM35" s="2100"/>
      <c r="AN35" s="2100"/>
      <c r="AO35" s="2100"/>
      <c r="AP35" s="2100"/>
      <c r="AQ35" s="2100"/>
      <c r="AR35" s="2100"/>
      <c r="AS35" s="2100"/>
      <c r="AT35" s="2101"/>
      <c r="AU35" s="2101"/>
      <c r="AV35" s="2102"/>
      <c r="AW35" s="2102"/>
      <c r="AX35" s="2102"/>
      <c r="AY35" s="2103"/>
      <c r="AZ35" s="2107"/>
      <c r="BA35" s="2100"/>
      <c r="BB35" s="2100"/>
      <c r="BC35" s="2100"/>
      <c r="BD35" s="2100"/>
      <c r="BE35" s="2100"/>
      <c r="BF35" s="2100"/>
      <c r="BG35" s="2100"/>
      <c r="BH35" s="2100"/>
      <c r="BI35" s="2100"/>
      <c r="BJ35" s="2101"/>
      <c r="BK35" s="2101"/>
      <c r="BL35" s="2102"/>
      <c r="BM35" s="2102"/>
      <c r="BN35" s="2102"/>
      <c r="BO35" s="2103"/>
      <c r="BP35" s="2107"/>
      <c r="BQ35" s="2100"/>
      <c r="BR35" s="2100"/>
      <c r="BS35" s="2100"/>
      <c r="BT35" s="2100"/>
      <c r="BU35" s="2100"/>
      <c r="BV35" s="2100"/>
      <c r="BW35" s="2100"/>
      <c r="BX35" s="2100"/>
      <c r="BY35" s="2100"/>
      <c r="BZ35" s="2101"/>
      <c r="CA35" s="2101"/>
      <c r="CB35" s="2102"/>
      <c r="CC35" s="2102"/>
      <c r="CD35" s="2102"/>
      <c r="CE35" s="2103"/>
      <c r="CF35" s="1602"/>
      <c r="CG35" s="1690"/>
      <c r="CX35" s="1764"/>
      <c r="CY35" s="1764"/>
      <c r="DN35" s="1764"/>
      <c r="DO35" s="1764"/>
      <c r="ED35" s="1764"/>
      <c r="EE35" s="1764"/>
      <c r="ET35" s="1764"/>
      <c r="EU35" s="1764"/>
    </row>
    <row r="36" spans="1:153" s="2" customFormat="1" ht="28.5" customHeight="1" thickBot="1" x14ac:dyDescent="0.25">
      <c r="B36" s="2115" t="s">
        <v>159</v>
      </c>
      <c r="C36" s="2108" t="s">
        <v>462</v>
      </c>
      <c r="D36" s="2109"/>
      <c r="E36" s="2110"/>
      <c r="F36" s="2110"/>
      <c r="G36" s="2110"/>
      <c r="H36" s="2110"/>
      <c r="I36" s="2110"/>
      <c r="J36" s="2110"/>
      <c r="K36" s="2110"/>
      <c r="L36" s="2110"/>
      <c r="M36" s="2110"/>
      <c r="N36" s="2111"/>
      <c r="O36" s="2111"/>
      <c r="P36" s="2112"/>
      <c r="Q36" s="2112"/>
      <c r="R36" s="2112"/>
      <c r="S36" s="2113"/>
      <c r="T36" s="2109"/>
      <c r="U36" s="2110"/>
      <c r="V36" s="2110"/>
      <c r="W36" s="2110"/>
      <c r="X36" s="2110"/>
      <c r="Y36" s="2110"/>
      <c r="Z36" s="2110"/>
      <c r="AA36" s="2110"/>
      <c r="AB36" s="2110"/>
      <c r="AC36" s="2110"/>
      <c r="AD36" s="2111"/>
      <c r="AE36" s="2111"/>
      <c r="AF36" s="2112"/>
      <c r="AG36" s="2112"/>
      <c r="AH36" s="2112"/>
      <c r="AI36" s="2112"/>
      <c r="AJ36" s="2114"/>
      <c r="AK36" s="2110"/>
      <c r="AL36" s="2110"/>
      <c r="AM36" s="2110"/>
      <c r="AN36" s="2110"/>
      <c r="AO36" s="2110"/>
      <c r="AP36" s="2110"/>
      <c r="AQ36" s="2110"/>
      <c r="AR36" s="2110"/>
      <c r="AS36" s="2110"/>
      <c r="AT36" s="2111"/>
      <c r="AU36" s="2111"/>
      <c r="AV36" s="2112"/>
      <c r="AW36" s="2112"/>
      <c r="AX36" s="2112"/>
      <c r="AY36" s="2113"/>
      <c r="AZ36" s="2114"/>
      <c r="BA36" s="2110"/>
      <c r="BB36" s="2110"/>
      <c r="BC36" s="2110"/>
      <c r="BD36" s="2110"/>
      <c r="BE36" s="2110"/>
      <c r="BF36" s="2110"/>
      <c r="BG36" s="2110"/>
      <c r="BH36" s="2110"/>
      <c r="BI36" s="2110"/>
      <c r="BJ36" s="2111"/>
      <c r="BK36" s="2111"/>
      <c r="BL36" s="2112"/>
      <c r="BM36" s="2112"/>
      <c r="BN36" s="2112"/>
      <c r="BO36" s="2113"/>
      <c r="BP36" s="2114"/>
      <c r="BQ36" s="2110"/>
      <c r="BR36" s="2110"/>
      <c r="BS36" s="2110"/>
      <c r="BT36" s="2110"/>
      <c r="BU36" s="2110"/>
      <c r="BV36" s="2110"/>
      <c r="BW36" s="2110"/>
      <c r="BX36" s="2110"/>
      <c r="BY36" s="2110"/>
      <c r="BZ36" s="2111"/>
      <c r="CA36" s="2111"/>
      <c r="CB36" s="2112"/>
      <c r="CC36" s="2112"/>
      <c r="CD36" s="2112"/>
      <c r="CE36" s="2113"/>
      <c r="CF36" s="1600"/>
      <c r="CG36" s="1690"/>
      <c r="CX36" s="1764"/>
      <c r="CY36" s="1764"/>
      <c r="DN36" s="1764"/>
      <c r="DO36" s="1764"/>
      <c r="ED36" s="1764"/>
      <c r="EE36" s="1764"/>
      <c r="ET36" s="1764"/>
      <c r="EU36" s="1764"/>
    </row>
    <row r="37" spans="1:153" s="2" customFormat="1" ht="42" customHeight="1" x14ac:dyDescent="0.2">
      <c r="B37" s="1823" t="s">
        <v>163</v>
      </c>
      <c r="C37" s="1824" t="s">
        <v>1010</v>
      </c>
      <c r="D37" s="1872" t="s">
        <v>1040</v>
      </c>
      <c r="E37" s="1873" t="s">
        <v>1040</v>
      </c>
      <c r="F37" s="1873" t="s">
        <v>1040</v>
      </c>
      <c r="G37" s="1873" t="s">
        <v>1040</v>
      </c>
      <c r="H37" s="1873" t="s">
        <v>1040</v>
      </c>
      <c r="I37" s="1873" t="s">
        <v>1040</v>
      </c>
      <c r="J37" s="1873" t="s">
        <v>1040</v>
      </c>
      <c r="K37" s="1873" t="s">
        <v>1040</v>
      </c>
      <c r="L37" s="1873" t="s">
        <v>1040</v>
      </c>
      <c r="M37" s="1873" t="s">
        <v>1040</v>
      </c>
      <c r="N37" s="1873" t="s">
        <v>1040</v>
      </c>
      <c r="O37" s="1873" t="s">
        <v>1040</v>
      </c>
      <c r="P37" s="1873" t="s">
        <v>1040</v>
      </c>
      <c r="Q37" s="1873" t="s">
        <v>1040</v>
      </c>
      <c r="R37" s="1873" t="s">
        <v>1040</v>
      </c>
      <c r="S37" s="1816" t="s">
        <v>1040</v>
      </c>
      <c r="T37" s="1873" t="s">
        <v>1040</v>
      </c>
      <c r="U37" s="1873" t="s">
        <v>1040</v>
      </c>
      <c r="V37" s="1873" t="s">
        <v>1040</v>
      </c>
      <c r="W37" s="1873" t="s">
        <v>1040</v>
      </c>
      <c r="X37" s="1873" t="s">
        <v>1040</v>
      </c>
      <c r="Y37" s="1873" t="s">
        <v>1040</v>
      </c>
      <c r="Z37" s="1873" t="s">
        <v>1040</v>
      </c>
      <c r="AA37" s="1873" t="s">
        <v>1040</v>
      </c>
      <c r="AB37" s="1873" t="s">
        <v>1040</v>
      </c>
      <c r="AC37" s="1873" t="s">
        <v>1040</v>
      </c>
      <c r="AD37" s="1873" t="s">
        <v>1040</v>
      </c>
      <c r="AE37" s="1873" t="s">
        <v>1040</v>
      </c>
      <c r="AF37" s="1873" t="s">
        <v>1040</v>
      </c>
      <c r="AG37" s="1873" t="s">
        <v>1040</v>
      </c>
      <c r="AH37" s="1873" t="s">
        <v>1040</v>
      </c>
      <c r="AI37" s="1817" t="s">
        <v>1040</v>
      </c>
      <c r="AJ37" s="1874" t="s">
        <v>1040</v>
      </c>
      <c r="AK37" s="1873" t="s">
        <v>1040</v>
      </c>
      <c r="AL37" s="1873" t="s">
        <v>1040</v>
      </c>
      <c r="AM37" s="1873" t="s">
        <v>1040</v>
      </c>
      <c r="AN37" s="1873" t="s">
        <v>1040</v>
      </c>
      <c r="AO37" s="1873" t="s">
        <v>1040</v>
      </c>
      <c r="AP37" s="1873" t="s">
        <v>1040</v>
      </c>
      <c r="AQ37" s="1873" t="s">
        <v>1040</v>
      </c>
      <c r="AR37" s="1873" t="s">
        <v>1040</v>
      </c>
      <c r="AS37" s="1873" t="s">
        <v>1040</v>
      </c>
      <c r="AT37" s="1873" t="s">
        <v>1040</v>
      </c>
      <c r="AU37" s="1873" t="s">
        <v>1040</v>
      </c>
      <c r="AV37" s="1873" t="s">
        <v>1040</v>
      </c>
      <c r="AW37" s="1873" t="s">
        <v>1040</v>
      </c>
      <c r="AX37" s="1873" t="s">
        <v>1040</v>
      </c>
      <c r="AY37" s="1818" t="s">
        <v>1040</v>
      </c>
      <c r="AZ37" s="1874" t="s">
        <v>1040</v>
      </c>
      <c r="BA37" s="1873" t="s">
        <v>1040</v>
      </c>
      <c r="BB37" s="1873" t="s">
        <v>1040</v>
      </c>
      <c r="BC37" s="1873" t="s">
        <v>1040</v>
      </c>
      <c r="BD37" s="1873" t="s">
        <v>1040</v>
      </c>
      <c r="BE37" s="1873" t="s">
        <v>1040</v>
      </c>
      <c r="BF37" s="1873" t="s">
        <v>1040</v>
      </c>
      <c r="BG37" s="1873" t="s">
        <v>1040</v>
      </c>
      <c r="BH37" s="1873" t="s">
        <v>1040</v>
      </c>
      <c r="BI37" s="1873" t="s">
        <v>1040</v>
      </c>
      <c r="BJ37" s="1873" t="s">
        <v>1040</v>
      </c>
      <c r="BK37" s="1873" t="s">
        <v>1040</v>
      </c>
      <c r="BL37" s="1873" t="s">
        <v>1040</v>
      </c>
      <c r="BM37" s="1873" t="s">
        <v>1040</v>
      </c>
      <c r="BN37" s="1873" t="s">
        <v>1040</v>
      </c>
      <c r="BO37" s="1818" t="s">
        <v>1040</v>
      </c>
      <c r="BP37" s="1874" t="s">
        <v>1040</v>
      </c>
      <c r="BQ37" s="1873" t="s">
        <v>1040</v>
      </c>
      <c r="BR37" s="1873" t="s">
        <v>1040</v>
      </c>
      <c r="BS37" s="1873" t="s">
        <v>1040</v>
      </c>
      <c r="BT37" s="1873" t="s">
        <v>1040</v>
      </c>
      <c r="BU37" s="1873" t="s">
        <v>1040</v>
      </c>
      <c r="BV37" s="1873" t="s">
        <v>1040</v>
      </c>
      <c r="BW37" s="1873" t="s">
        <v>1040</v>
      </c>
      <c r="BX37" s="1873" t="s">
        <v>1040</v>
      </c>
      <c r="BY37" s="1873" t="s">
        <v>1040</v>
      </c>
      <c r="BZ37" s="1873" t="s">
        <v>1040</v>
      </c>
      <c r="CA37" s="1873" t="s">
        <v>1040</v>
      </c>
      <c r="CB37" s="1873" t="s">
        <v>1040</v>
      </c>
      <c r="CC37" s="1873" t="s">
        <v>1040</v>
      </c>
      <c r="CD37" s="1873" t="s">
        <v>1040</v>
      </c>
      <c r="CE37" s="1818" t="s">
        <v>1040</v>
      </c>
      <c r="CF37" s="1539"/>
      <c r="CG37" s="1690"/>
      <c r="CX37" s="1764"/>
      <c r="CY37" s="1764"/>
      <c r="DN37" s="1764"/>
      <c r="DO37" s="1764"/>
      <c r="ED37" s="1764"/>
      <c r="EE37" s="1764"/>
      <c r="ET37" s="1764"/>
      <c r="EU37" s="1764"/>
    </row>
    <row r="38" spans="1:153" s="2" customFormat="1" ht="45.6" customHeight="1" thickBot="1" x14ac:dyDescent="0.25">
      <c r="B38" s="1761" t="s">
        <v>341</v>
      </c>
      <c r="C38" s="1762" t="s">
        <v>463</v>
      </c>
      <c r="D38" s="1875" t="s">
        <v>1040</v>
      </c>
      <c r="E38" s="1876" t="s">
        <v>1040</v>
      </c>
      <c r="F38" s="1876" t="s">
        <v>1040</v>
      </c>
      <c r="G38" s="1876" t="s">
        <v>1040</v>
      </c>
      <c r="H38" s="1876" t="s">
        <v>1040</v>
      </c>
      <c r="I38" s="1876" t="s">
        <v>1040</v>
      </c>
      <c r="J38" s="1876" t="s">
        <v>1040</v>
      </c>
      <c r="K38" s="1876" t="s">
        <v>1040</v>
      </c>
      <c r="L38" s="1876" t="s">
        <v>1040</v>
      </c>
      <c r="M38" s="1876" t="s">
        <v>1040</v>
      </c>
      <c r="N38" s="1876" t="s">
        <v>1040</v>
      </c>
      <c r="O38" s="1876" t="s">
        <v>1040</v>
      </c>
      <c r="P38" s="1876" t="s">
        <v>1040</v>
      </c>
      <c r="Q38" s="1876" t="s">
        <v>1040</v>
      </c>
      <c r="R38" s="1876" t="s">
        <v>1040</v>
      </c>
      <c r="S38" s="1813" t="s">
        <v>1040</v>
      </c>
      <c r="T38" s="1876" t="s">
        <v>1040</v>
      </c>
      <c r="U38" s="1876" t="s">
        <v>1040</v>
      </c>
      <c r="V38" s="1876" t="s">
        <v>1040</v>
      </c>
      <c r="W38" s="1876" t="s">
        <v>1040</v>
      </c>
      <c r="X38" s="1876" t="s">
        <v>1040</v>
      </c>
      <c r="Y38" s="1876" t="s">
        <v>1040</v>
      </c>
      <c r="Z38" s="1876" t="s">
        <v>1040</v>
      </c>
      <c r="AA38" s="1876" t="s">
        <v>1040</v>
      </c>
      <c r="AB38" s="1876" t="s">
        <v>1040</v>
      </c>
      <c r="AC38" s="1876" t="s">
        <v>1040</v>
      </c>
      <c r="AD38" s="1876" t="s">
        <v>1040</v>
      </c>
      <c r="AE38" s="1876" t="s">
        <v>1040</v>
      </c>
      <c r="AF38" s="1876" t="s">
        <v>1040</v>
      </c>
      <c r="AG38" s="1876" t="s">
        <v>1040</v>
      </c>
      <c r="AH38" s="1876" t="s">
        <v>1040</v>
      </c>
      <c r="AI38" s="1815" t="s">
        <v>1040</v>
      </c>
      <c r="AJ38" s="1877" t="s">
        <v>1040</v>
      </c>
      <c r="AK38" s="1876" t="s">
        <v>1040</v>
      </c>
      <c r="AL38" s="1876" t="s">
        <v>1040</v>
      </c>
      <c r="AM38" s="1876" t="s">
        <v>1040</v>
      </c>
      <c r="AN38" s="1876" t="s">
        <v>1040</v>
      </c>
      <c r="AO38" s="1876" t="s">
        <v>1040</v>
      </c>
      <c r="AP38" s="1876" t="s">
        <v>1040</v>
      </c>
      <c r="AQ38" s="1876" t="s">
        <v>1040</v>
      </c>
      <c r="AR38" s="1876" t="s">
        <v>1040</v>
      </c>
      <c r="AS38" s="1876" t="s">
        <v>1040</v>
      </c>
      <c r="AT38" s="1876" t="s">
        <v>1040</v>
      </c>
      <c r="AU38" s="1876" t="s">
        <v>1040</v>
      </c>
      <c r="AV38" s="1876" t="s">
        <v>1040</v>
      </c>
      <c r="AW38" s="1876" t="s">
        <v>1040</v>
      </c>
      <c r="AX38" s="1876" t="s">
        <v>1040</v>
      </c>
      <c r="AY38" s="1819" t="s">
        <v>1040</v>
      </c>
      <c r="AZ38" s="1877" t="s">
        <v>1040</v>
      </c>
      <c r="BA38" s="1876" t="s">
        <v>1040</v>
      </c>
      <c r="BB38" s="1876" t="s">
        <v>1040</v>
      </c>
      <c r="BC38" s="1876" t="s">
        <v>1040</v>
      </c>
      <c r="BD38" s="1876" t="s">
        <v>1040</v>
      </c>
      <c r="BE38" s="1876" t="s">
        <v>1040</v>
      </c>
      <c r="BF38" s="1876" t="s">
        <v>1040</v>
      </c>
      <c r="BG38" s="1876" t="s">
        <v>1040</v>
      </c>
      <c r="BH38" s="1876" t="s">
        <v>1040</v>
      </c>
      <c r="BI38" s="1876" t="s">
        <v>1040</v>
      </c>
      <c r="BJ38" s="1876" t="s">
        <v>1040</v>
      </c>
      <c r="BK38" s="1876" t="s">
        <v>1040</v>
      </c>
      <c r="BL38" s="1876" t="s">
        <v>1040</v>
      </c>
      <c r="BM38" s="1876" t="s">
        <v>1040</v>
      </c>
      <c r="BN38" s="1876" t="s">
        <v>1040</v>
      </c>
      <c r="BO38" s="1819" t="s">
        <v>1040</v>
      </c>
      <c r="BP38" s="1877" t="s">
        <v>1040</v>
      </c>
      <c r="BQ38" s="1876" t="s">
        <v>1040</v>
      </c>
      <c r="BR38" s="1876" t="s">
        <v>1040</v>
      </c>
      <c r="BS38" s="1876" t="s">
        <v>1040</v>
      </c>
      <c r="BT38" s="1876" t="s">
        <v>1040</v>
      </c>
      <c r="BU38" s="1876" t="s">
        <v>1040</v>
      </c>
      <c r="BV38" s="1876" t="s">
        <v>1040</v>
      </c>
      <c r="BW38" s="1876" t="s">
        <v>1040</v>
      </c>
      <c r="BX38" s="1876" t="s">
        <v>1040</v>
      </c>
      <c r="BY38" s="1876" t="s">
        <v>1040</v>
      </c>
      <c r="BZ38" s="1876" t="s">
        <v>1040</v>
      </c>
      <c r="CA38" s="1876" t="s">
        <v>1040</v>
      </c>
      <c r="CB38" s="1876" t="s">
        <v>1040</v>
      </c>
      <c r="CC38" s="1876" t="s">
        <v>1040</v>
      </c>
      <c r="CD38" s="1876" t="s">
        <v>1040</v>
      </c>
      <c r="CE38" s="1819" t="s">
        <v>1040</v>
      </c>
      <c r="CF38" s="1539"/>
      <c r="CG38" s="971"/>
      <c r="CX38" s="1764"/>
      <c r="CY38" s="1764"/>
      <c r="DN38" s="1764"/>
      <c r="DO38" s="1764"/>
      <c r="ED38" s="1764"/>
      <c r="EE38" s="1764"/>
      <c r="ET38" s="1764"/>
      <c r="EU38" s="1764"/>
    </row>
    <row r="39" spans="1:153" s="2" customFormat="1" ht="39.75" customHeight="1" x14ac:dyDescent="0.2">
      <c r="B39" s="2708" t="s">
        <v>1034</v>
      </c>
      <c r="C39" s="2709"/>
      <c r="D39" s="1576" t="str">
        <f t="shared" ref="D39" si="33">IF(NOT(D17=D21+D22),"Please check ","")</f>
        <v/>
      </c>
      <c r="E39" s="1576" t="str">
        <f t="shared" ref="E39:BP39" si="34">IF(NOT(E17=E21+E22),"Please check ","")</f>
        <v/>
      </c>
      <c r="F39" s="1576" t="str">
        <f t="shared" si="34"/>
        <v/>
      </c>
      <c r="G39" s="1576" t="str">
        <f t="shared" si="34"/>
        <v/>
      </c>
      <c r="H39" s="1576" t="str">
        <f t="shared" si="34"/>
        <v/>
      </c>
      <c r="I39" s="1576" t="str">
        <f t="shared" si="34"/>
        <v/>
      </c>
      <c r="J39" s="1576" t="str">
        <f t="shared" si="34"/>
        <v/>
      </c>
      <c r="K39" s="1576" t="str">
        <f t="shared" si="34"/>
        <v/>
      </c>
      <c r="L39" s="1576" t="str">
        <f t="shared" si="34"/>
        <v/>
      </c>
      <c r="M39" s="1576" t="str">
        <f t="shared" si="34"/>
        <v/>
      </c>
      <c r="N39" s="1576" t="str">
        <f t="shared" si="34"/>
        <v/>
      </c>
      <c r="O39" s="1576" t="str">
        <f t="shared" si="34"/>
        <v/>
      </c>
      <c r="P39" s="1576" t="str">
        <f t="shared" si="34"/>
        <v/>
      </c>
      <c r="Q39" s="1810" t="str">
        <f t="shared" si="34"/>
        <v/>
      </c>
      <c r="R39" s="1810" t="str">
        <f t="shared" si="34"/>
        <v/>
      </c>
      <c r="S39" s="1576" t="str">
        <f t="shared" si="34"/>
        <v/>
      </c>
      <c r="T39" s="1576" t="str">
        <f t="shared" si="34"/>
        <v/>
      </c>
      <c r="U39" s="1576" t="str">
        <f t="shared" si="34"/>
        <v/>
      </c>
      <c r="V39" s="1576" t="str">
        <f t="shared" si="34"/>
        <v/>
      </c>
      <c r="W39" s="1576" t="str">
        <f t="shared" si="34"/>
        <v/>
      </c>
      <c r="X39" s="1576" t="str">
        <f t="shared" si="34"/>
        <v/>
      </c>
      <c r="Y39" s="1576" t="str">
        <f t="shared" si="34"/>
        <v/>
      </c>
      <c r="Z39" s="1576" t="str">
        <f t="shared" si="34"/>
        <v/>
      </c>
      <c r="AA39" s="1576" t="str">
        <f t="shared" si="34"/>
        <v/>
      </c>
      <c r="AB39" s="1576" t="str">
        <f t="shared" si="34"/>
        <v/>
      </c>
      <c r="AC39" s="1576" t="str">
        <f t="shared" si="34"/>
        <v/>
      </c>
      <c r="AD39" s="1576" t="str">
        <f t="shared" si="34"/>
        <v/>
      </c>
      <c r="AE39" s="1576" t="str">
        <f t="shared" si="34"/>
        <v/>
      </c>
      <c r="AF39" s="1576" t="str">
        <f t="shared" si="34"/>
        <v/>
      </c>
      <c r="AG39" s="1810" t="str">
        <f t="shared" si="34"/>
        <v/>
      </c>
      <c r="AH39" s="1810" t="str">
        <f t="shared" si="34"/>
        <v/>
      </c>
      <c r="AI39" s="1576" t="str">
        <f t="shared" si="34"/>
        <v/>
      </c>
      <c r="AJ39" s="1576" t="str">
        <f t="shared" si="34"/>
        <v/>
      </c>
      <c r="AK39" s="1576" t="str">
        <f t="shared" si="34"/>
        <v/>
      </c>
      <c r="AL39" s="1576" t="str">
        <f t="shared" si="34"/>
        <v/>
      </c>
      <c r="AM39" s="1576" t="str">
        <f t="shared" si="34"/>
        <v/>
      </c>
      <c r="AN39" s="1576" t="str">
        <f t="shared" si="34"/>
        <v/>
      </c>
      <c r="AO39" s="1576" t="str">
        <f t="shared" si="34"/>
        <v/>
      </c>
      <c r="AP39" s="1576" t="str">
        <f t="shared" si="34"/>
        <v/>
      </c>
      <c r="AQ39" s="1576" t="str">
        <f t="shared" si="34"/>
        <v/>
      </c>
      <c r="AR39" s="1576" t="str">
        <f t="shared" si="34"/>
        <v/>
      </c>
      <c r="AS39" s="1576" t="str">
        <f t="shared" si="34"/>
        <v/>
      </c>
      <c r="AT39" s="1576" t="str">
        <f t="shared" si="34"/>
        <v/>
      </c>
      <c r="AU39" s="1576" t="str">
        <f t="shared" si="34"/>
        <v/>
      </c>
      <c r="AV39" s="1576" t="str">
        <f t="shared" si="34"/>
        <v/>
      </c>
      <c r="AW39" s="1826" t="str">
        <f t="shared" si="34"/>
        <v/>
      </c>
      <c r="AX39" s="1826" t="str">
        <f t="shared" si="34"/>
        <v/>
      </c>
      <c r="AY39" s="1607" t="str">
        <f t="shared" si="34"/>
        <v/>
      </c>
      <c r="AZ39" s="1810" t="str">
        <f t="shared" si="34"/>
        <v/>
      </c>
      <c r="BA39" s="1810" t="str">
        <f t="shared" si="34"/>
        <v/>
      </c>
      <c r="BB39" s="1810" t="str">
        <f t="shared" si="34"/>
        <v/>
      </c>
      <c r="BC39" s="1810" t="str">
        <f t="shared" si="34"/>
        <v/>
      </c>
      <c r="BD39" s="1810" t="str">
        <f t="shared" si="34"/>
        <v/>
      </c>
      <c r="BE39" s="1810" t="str">
        <f t="shared" si="34"/>
        <v/>
      </c>
      <c r="BF39" s="1810" t="str">
        <f t="shared" si="34"/>
        <v/>
      </c>
      <c r="BG39" s="1810" t="str">
        <f t="shared" si="34"/>
        <v/>
      </c>
      <c r="BH39" s="1810" t="str">
        <f t="shared" si="34"/>
        <v/>
      </c>
      <c r="BI39" s="1810" t="str">
        <f t="shared" si="34"/>
        <v/>
      </c>
      <c r="BJ39" s="1810" t="str">
        <f t="shared" si="34"/>
        <v/>
      </c>
      <c r="BK39" s="1810" t="str">
        <f t="shared" si="34"/>
        <v/>
      </c>
      <c r="BL39" s="1810" t="str">
        <f t="shared" si="34"/>
        <v/>
      </c>
      <c r="BM39" s="1826" t="str">
        <f t="shared" si="34"/>
        <v/>
      </c>
      <c r="BN39" s="1826" t="str">
        <f t="shared" si="34"/>
        <v/>
      </c>
      <c r="BO39" s="1607" t="str">
        <f t="shared" si="34"/>
        <v/>
      </c>
      <c r="BP39" s="1576" t="str">
        <f t="shared" si="34"/>
        <v/>
      </c>
      <c r="BQ39" s="1576" t="str">
        <f t="shared" ref="BQ39:CE39" si="35">IF(NOT(BQ17=BQ21+BQ22),"Please check ","")</f>
        <v/>
      </c>
      <c r="BR39" s="1576" t="str">
        <f t="shared" si="35"/>
        <v/>
      </c>
      <c r="BS39" s="1576" t="str">
        <f t="shared" si="35"/>
        <v/>
      </c>
      <c r="BT39" s="1576" t="str">
        <f t="shared" si="35"/>
        <v/>
      </c>
      <c r="BU39" s="1576" t="str">
        <f t="shared" si="35"/>
        <v/>
      </c>
      <c r="BV39" s="1576" t="str">
        <f t="shared" si="35"/>
        <v/>
      </c>
      <c r="BW39" s="1576" t="str">
        <f t="shared" si="35"/>
        <v/>
      </c>
      <c r="BX39" s="1576" t="str">
        <f t="shared" si="35"/>
        <v/>
      </c>
      <c r="BY39" s="1576" t="str">
        <f t="shared" si="35"/>
        <v/>
      </c>
      <c r="BZ39" s="1576" t="str">
        <f t="shared" si="35"/>
        <v/>
      </c>
      <c r="CA39" s="1576" t="str">
        <f t="shared" si="35"/>
        <v/>
      </c>
      <c r="CB39" s="1576" t="str">
        <f t="shared" si="35"/>
        <v/>
      </c>
      <c r="CC39" s="1826" t="str">
        <f t="shared" si="35"/>
        <v/>
      </c>
      <c r="CD39" s="1826" t="str">
        <f t="shared" si="35"/>
        <v/>
      </c>
      <c r="CE39" s="1607" t="str">
        <f t="shared" si="35"/>
        <v/>
      </c>
      <c r="CF39" s="1538"/>
      <c r="CG39" s="971"/>
      <c r="CX39" s="1764"/>
      <c r="CY39" s="1764"/>
      <c r="DN39" s="1764"/>
      <c r="DO39" s="1764"/>
      <c r="ED39" s="1764"/>
      <c r="EE39" s="1764"/>
      <c r="ET39" s="1764"/>
      <c r="EU39" s="1764"/>
    </row>
    <row r="40" spans="1:153" s="2" customFormat="1" ht="38.25" customHeight="1" x14ac:dyDescent="0.2">
      <c r="B40" s="2702" t="s">
        <v>1036</v>
      </c>
      <c r="C40" s="2703"/>
      <c r="D40" s="1573" t="str">
        <f t="shared" ref="D40" si="36">IF(NOT(D17=D27+D28+D31+D32),"Please check","")</f>
        <v/>
      </c>
      <c r="E40" s="1571" t="str">
        <f t="shared" ref="E40:BP40" si="37">IF(NOT(E17=E27+E28+E31+E32),"Please check","")</f>
        <v/>
      </c>
      <c r="F40" s="1571" t="str">
        <f t="shared" si="37"/>
        <v/>
      </c>
      <c r="G40" s="1571" t="str">
        <f t="shared" si="37"/>
        <v/>
      </c>
      <c r="H40" s="1571" t="str">
        <f t="shared" si="37"/>
        <v/>
      </c>
      <c r="I40" s="1571" t="str">
        <f t="shared" si="37"/>
        <v/>
      </c>
      <c r="J40" s="1571" t="str">
        <f t="shared" si="37"/>
        <v/>
      </c>
      <c r="K40" s="1571" t="str">
        <f t="shared" si="37"/>
        <v/>
      </c>
      <c r="L40" s="1571" t="str">
        <f t="shared" si="37"/>
        <v/>
      </c>
      <c r="M40" s="1571" t="str">
        <f t="shared" si="37"/>
        <v/>
      </c>
      <c r="N40" s="1571" t="str">
        <f t="shared" si="37"/>
        <v/>
      </c>
      <c r="O40" s="1571" t="str">
        <f t="shared" si="37"/>
        <v/>
      </c>
      <c r="P40" s="1571" t="str">
        <f t="shared" si="37"/>
        <v/>
      </c>
      <c r="Q40" s="1806" t="str">
        <f t="shared" si="37"/>
        <v/>
      </c>
      <c r="R40" s="1806" t="str">
        <f t="shared" si="37"/>
        <v/>
      </c>
      <c r="S40" s="1571" t="str">
        <f t="shared" si="37"/>
        <v/>
      </c>
      <c r="T40" s="1571" t="str">
        <f t="shared" si="37"/>
        <v/>
      </c>
      <c r="U40" s="1571" t="str">
        <f t="shared" si="37"/>
        <v/>
      </c>
      <c r="V40" s="1571" t="str">
        <f t="shared" si="37"/>
        <v/>
      </c>
      <c r="W40" s="1571" t="str">
        <f t="shared" si="37"/>
        <v/>
      </c>
      <c r="X40" s="1571" t="str">
        <f t="shared" si="37"/>
        <v/>
      </c>
      <c r="Y40" s="1571" t="str">
        <f t="shared" si="37"/>
        <v/>
      </c>
      <c r="Z40" s="1571" t="str">
        <f t="shared" si="37"/>
        <v/>
      </c>
      <c r="AA40" s="1571" t="str">
        <f t="shared" si="37"/>
        <v/>
      </c>
      <c r="AB40" s="1571" t="str">
        <f t="shared" si="37"/>
        <v/>
      </c>
      <c r="AC40" s="1571" t="str">
        <f t="shared" si="37"/>
        <v/>
      </c>
      <c r="AD40" s="1571" t="str">
        <f t="shared" si="37"/>
        <v/>
      </c>
      <c r="AE40" s="1571" t="str">
        <f t="shared" si="37"/>
        <v/>
      </c>
      <c r="AF40" s="1571" t="str">
        <f t="shared" si="37"/>
        <v/>
      </c>
      <c r="AG40" s="1806" t="str">
        <f t="shared" si="37"/>
        <v/>
      </c>
      <c r="AH40" s="1806" t="str">
        <f t="shared" si="37"/>
        <v/>
      </c>
      <c r="AI40" s="1571" t="str">
        <f t="shared" si="37"/>
        <v/>
      </c>
      <c r="AJ40" s="1571" t="str">
        <f t="shared" si="37"/>
        <v/>
      </c>
      <c r="AK40" s="1571" t="str">
        <f t="shared" si="37"/>
        <v/>
      </c>
      <c r="AL40" s="1571" t="str">
        <f t="shared" si="37"/>
        <v/>
      </c>
      <c r="AM40" s="1571" t="str">
        <f t="shared" si="37"/>
        <v/>
      </c>
      <c r="AN40" s="1571" t="str">
        <f t="shared" si="37"/>
        <v/>
      </c>
      <c r="AO40" s="1571" t="str">
        <f t="shared" si="37"/>
        <v/>
      </c>
      <c r="AP40" s="1571" t="str">
        <f t="shared" si="37"/>
        <v/>
      </c>
      <c r="AQ40" s="1571" t="str">
        <f t="shared" si="37"/>
        <v/>
      </c>
      <c r="AR40" s="1571" t="str">
        <f t="shared" si="37"/>
        <v/>
      </c>
      <c r="AS40" s="1571" t="str">
        <f t="shared" si="37"/>
        <v/>
      </c>
      <c r="AT40" s="1365" t="str">
        <f t="shared" si="37"/>
        <v/>
      </c>
      <c r="AU40" s="1365" t="str">
        <f t="shared" si="37"/>
        <v/>
      </c>
      <c r="AV40" s="1365" t="str">
        <f t="shared" si="37"/>
        <v/>
      </c>
      <c r="AW40" s="1827" t="str">
        <f t="shared" si="37"/>
        <v/>
      </c>
      <c r="AX40" s="1827" t="str">
        <f t="shared" si="37"/>
        <v/>
      </c>
      <c r="AY40" s="1372" t="str">
        <f t="shared" si="37"/>
        <v/>
      </c>
      <c r="AZ40" s="1806" t="str">
        <f t="shared" si="37"/>
        <v/>
      </c>
      <c r="BA40" s="1806" t="str">
        <f t="shared" si="37"/>
        <v/>
      </c>
      <c r="BB40" s="1806" t="str">
        <f t="shared" si="37"/>
        <v/>
      </c>
      <c r="BC40" s="1806" t="str">
        <f t="shared" si="37"/>
        <v/>
      </c>
      <c r="BD40" s="1806" t="str">
        <f t="shared" si="37"/>
        <v/>
      </c>
      <c r="BE40" s="1806" t="str">
        <f t="shared" si="37"/>
        <v/>
      </c>
      <c r="BF40" s="1806" t="str">
        <f t="shared" si="37"/>
        <v/>
      </c>
      <c r="BG40" s="1806" t="str">
        <f t="shared" si="37"/>
        <v/>
      </c>
      <c r="BH40" s="1806" t="str">
        <f t="shared" si="37"/>
        <v/>
      </c>
      <c r="BI40" s="1806" t="str">
        <f t="shared" si="37"/>
        <v/>
      </c>
      <c r="BJ40" s="1365" t="str">
        <f t="shared" si="37"/>
        <v/>
      </c>
      <c r="BK40" s="1365" t="str">
        <f t="shared" si="37"/>
        <v/>
      </c>
      <c r="BL40" s="1365" t="str">
        <f t="shared" si="37"/>
        <v/>
      </c>
      <c r="BM40" s="1827" t="str">
        <f t="shared" si="37"/>
        <v/>
      </c>
      <c r="BN40" s="1827" t="str">
        <f t="shared" si="37"/>
        <v/>
      </c>
      <c r="BO40" s="1372" t="str">
        <f t="shared" si="37"/>
        <v/>
      </c>
      <c r="BP40" s="1571" t="str">
        <f t="shared" si="37"/>
        <v/>
      </c>
      <c r="BQ40" s="1571" t="str">
        <f t="shared" ref="BQ40:CE40" si="38">IF(NOT(BQ17=BQ27+BQ28+BQ31+BQ32),"Please check","")</f>
        <v/>
      </c>
      <c r="BR40" s="1571" t="str">
        <f t="shared" si="38"/>
        <v/>
      </c>
      <c r="BS40" s="1571" t="str">
        <f t="shared" si="38"/>
        <v/>
      </c>
      <c r="BT40" s="1571" t="str">
        <f t="shared" si="38"/>
        <v/>
      </c>
      <c r="BU40" s="1571" t="str">
        <f t="shared" si="38"/>
        <v/>
      </c>
      <c r="BV40" s="1571" t="str">
        <f t="shared" si="38"/>
        <v/>
      </c>
      <c r="BW40" s="1571" t="str">
        <f t="shared" si="38"/>
        <v/>
      </c>
      <c r="BX40" s="1571" t="str">
        <f t="shared" si="38"/>
        <v/>
      </c>
      <c r="BY40" s="1571" t="str">
        <f t="shared" si="38"/>
        <v/>
      </c>
      <c r="BZ40" s="1365" t="str">
        <f t="shared" si="38"/>
        <v/>
      </c>
      <c r="CA40" s="1365" t="str">
        <f t="shared" si="38"/>
        <v/>
      </c>
      <c r="CB40" s="1365" t="str">
        <f t="shared" si="38"/>
        <v/>
      </c>
      <c r="CC40" s="1827" t="str">
        <f t="shared" si="38"/>
        <v/>
      </c>
      <c r="CD40" s="1827" t="str">
        <f t="shared" si="38"/>
        <v/>
      </c>
      <c r="CE40" s="1372" t="str">
        <f t="shared" si="38"/>
        <v/>
      </c>
      <c r="CF40" s="1538"/>
      <c r="CG40" s="971"/>
      <c r="CX40" s="1764"/>
      <c r="CY40" s="1764"/>
      <c r="DN40" s="1764"/>
      <c r="DO40" s="1764"/>
      <c r="ED40" s="1764"/>
      <c r="EE40" s="1764"/>
      <c r="ET40" s="1764"/>
      <c r="EU40" s="1764"/>
    </row>
    <row r="41" spans="1:153" s="2" customFormat="1" ht="46.5" customHeight="1" x14ac:dyDescent="0.2">
      <c r="B41" s="2702" t="s">
        <v>1037</v>
      </c>
      <c r="C41" s="2703"/>
      <c r="D41" s="1574" t="str">
        <f t="shared" ref="D41" si="39">IF(D28&lt;D29,"Please check","")</f>
        <v/>
      </c>
      <c r="E41" s="1574" t="str">
        <f t="shared" ref="E41:BP41" si="40">IF(E28&lt;E29,"Please check","")</f>
        <v/>
      </c>
      <c r="F41" s="1574" t="str">
        <f t="shared" si="40"/>
        <v/>
      </c>
      <c r="G41" s="1574" t="str">
        <f t="shared" si="40"/>
        <v/>
      </c>
      <c r="H41" s="1574" t="str">
        <f t="shared" si="40"/>
        <v/>
      </c>
      <c r="I41" s="1574" t="str">
        <f t="shared" si="40"/>
        <v/>
      </c>
      <c r="J41" s="1574" t="str">
        <f t="shared" si="40"/>
        <v/>
      </c>
      <c r="K41" s="1574" t="str">
        <f t="shared" si="40"/>
        <v/>
      </c>
      <c r="L41" s="1574" t="str">
        <f t="shared" si="40"/>
        <v/>
      </c>
      <c r="M41" s="1574" t="str">
        <f t="shared" si="40"/>
        <v/>
      </c>
      <c r="N41" s="1574" t="str">
        <f t="shared" si="40"/>
        <v/>
      </c>
      <c r="O41" s="1574" t="str">
        <f t="shared" si="40"/>
        <v/>
      </c>
      <c r="P41" s="1574" t="str">
        <f t="shared" si="40"/>
        <v/>
      </c>
      <c r="Q41" s="1808" t="str">
        <f t="shared" si="40"/>
        <v/>
      </c>
      <c r="R41" s="1808" t="str">
        <f t="shared" si="40"/>
        <v/>
      </c>
      <c r="S41" s="1574" t="str">
        <f t="shared" si="40"/>
        <v/>
      </c>
      <c r="T41" s="1574" t="str">
        <f t="shared" si="40"/>
        <v/>
      </c>
      <c r="U41" s="1574" t="str">
        <f t="shared" si="40"/>
        <v/>
      </c>
      <c r="V41" s="1574" t="str">
        <f t="shared" si="40"/>
        <v/>
      </c>
      <c r="W41" s="1574" t="str">
        <f t="shared" si="40"/>
        <v/>
      </c>
      <c r="X41" s="1574" t="str">
        <f t="shared" si="40"/>
        <v/>
      </c>
      <c r="Y41" s="1574" t="str">
        <f t="shared" si="40"/>
        <v/>
      </c>
      <c r="Z41" s="1574" t="str">
        <f t="shared" si="40"/>
        <v/>
      </c>
      <c r="AA41" s="1574" t="str">
        <f t="shared" si="40"/>
        <v/>
      </c>
      <c r="AB41" s="1574" t="str">
        <f t="shared" si="40"/>
        <v/>
      </c>
      <c r="AC41" s="1574" t="str">
        <f t="shared" si="40"/>
        <v/>
      </c>
      <c r="AD41" s="1574" t="str">
        <f t="shared" si="40"/>
        <v/>
      </c>
      <c r="AE41" s="1574" t="str">
        <f t="shared" si="40"/>
        <v/>
      </c>
      <c r="AF41" s="1574" t="str">
        <f t="shared" si="40"/>
        <v/>
      </c>
      <c r="AG41" s="1808" t="str">
        <f t="shared" si="40"/>
        <v/>
      </c>
      <c r="AH41" s="1808" t="str">
        <f t="shared" si="40"/>
        <v/>
      </c>
      <c r="AI41" s="1574" t="str">
        <f t="shared" si="40"/>
        <v/>
      </c>
      <c r="AJ41" s="1574" t="str">
        <f t="shared" si="40"/>
        <v/>
      </c>
      <c r="AK41" s="1574" t="str">
        <f t="shared" si="40"/>
        <v/>
      </c>
      <c r="AL41" s="1574" t="str">
        <f t="shared" si="40"/>
        <v/>
      </c>
      <c r="AM41" s="1574" t="str">
        <f t="shared" si="40"/>
        <v/>
      </c>
      <c r="AN41" s="1574" t="str">
        <f t="shared" si="40"/>
        <v/>
      </c>
      <c r="AO41" s="1574" t="str">
        <f t="shared" si="40"/>
        <v/>
      </c>
      <c r="AP41" s="1574" t="str">
        <f t="shared" si="40"/>
        <v/>
      </c>
      <c r="AQ41" s="1574" t="str">
        <f t="shared" si="40"/>
        <v/>
      </c>
      <c r="AR41" s="1574" t="str">
        <f t="shared" si="40"/>
        <v/>
      </c>
      <c r="AS41" s="1574" t="str">
        <f t="shared" si="40"/>
        <v/>
      </c>
      <c r="AT41" s="1365" t="str">
        <f t="shared" si="40"/>
        <v/>
      </c>
      <c r="AU41" s="1365" t="str">
        <f t="shared" si="40"/>
        <v/>
      </c>
      <c r="AV41" s="1365" t="str">
        <f t="shared" si="40"/>
        <v/>
      </c>
      <c r="AW41" s="1827" t="str">
        <f t="shared" si="40"/>
        <v/>
      </c>
      <c r="AX41" s="1827" t="str">
        <f t="shared" si="40"/>
        <v/>
      </c>
      <c r="AY41" s="1372" t="str">
        <f t="shared" si="40"/>
        <v/>
      </c>
      <c r="AZ41" s="1808" t="str">
        <f t="shared" si="40"/>
        <v/>
      </c>
      <c r="BA41" s="1808" t="str">
        <f t="shared" si="40"/>
        <v/>
      </c>
      <c r="BB41" s="1808" t="str">
        <f t="shared" si="40"/>
        <v/>
      </c>
      <c r="BC41" s="1808" t="str">
        <f t="shared" si="40"/>
        <v/>
      </c>
      <c r="BD41" s="1808" t="str">
        <f t="shared" si="40"/>
        <v/>
      </c>
      <c r="BE41" s="1808" t="str">
        <f t="shared" si="40"/>
        <v/>
      </c>
      <c r="BF41" s="1808" t="str">
        <f t="shared" si="40"/>
        <v/>
      </c>
      <c r="BG41" s="1808" t="str">
        <f t="shared" si="40"/>
        <v/>
      </c>
      <c r="BH41" s="1808" t="str">
        <f t="shared" si="40"/>
        <v/>
      </c>
      <c r="BI41" s="1808" t="str">
        <f t="shared" si="40"/>
        <v/>
      </c>
      <c r="BJ41" s="1365" t="str">
        <f t="shared" si="40"/>
        <v/>
      </c>
      <c r="BK41" s="1365" t="str">
        <f t="shared" si="40"/>
        <v/>
      </c>
      <c r="BL41" s="1365" t="str">
        <f t="shared" si="40"/>
        <v/>
      </c>
      <c r="BM41" s="1827" t="str">
        <f t="shared" si="40"/>
        <v/>
      </c>
      <c r="BN41" s="1827" t="str">
        <f t="shared" si="40"/>
        <v/>
      </c>
      <c r="BO41" s="1372" t="str">
        <f t="shared" si="40"/>
        <v/>
      </c>
      <c r="BP41" s="1574" t="str">
        <f t="shared" si="40"/>
        <v/>
      </c>
      <c r="BQ41" s="1574" t="str">
        <f t="shared" ref="BQ41:CE41" si="41">IF(BQ28&lt;BQ29,"Please check","")</f>
        <v/>
      </c>
      <c r="BR41" s="1574" t="str">
        <f t="shared" si="41"/>
        <v/>
      </c>
      <c r="BS41" s="1574" t="str">
        <f t="shared" si="41"/>
        <v/>
      </c>
      <c r="BT41" s="1574" t="str">
        <f t="shared" si="41"/>
        <v/>
      </c>
      <c r="BU41" s="1574" t="str">
        <f t="shared" si="41"/>
        <v/>
      </c>
      <c r="BV41" s="1574" t="str">
        <f t="shared" si="41"/>
        <v/>
      </c>
      <c r="BW41" s="1574" t="str">
        <f t="shared" si="41"/>
        <v/>
      </c>
      <c r="BX41" s="1574" t="str">
        <f t="shared" si="41"/>
        <v/>
      </c>
      <c r="BY41" s="1574" t="str">
        <f t="shared" si="41"/>
        <v/>
      </c>
      <c r="BZ41" s="1365" t="str">
        <f t="shared" si="41"/>
        <v/>
      </c>
      <c r="CA41" s="1365" t="str">
        <f t="shared" si="41"/>
        <v/>
      </c>
      <c r="CB41" s="1365" t="str">
        <f t="shared" si="41"/>
        <v/>
      </c>
      <c r="CC41" s="1827" t="str">
        <f t="shared" si="41"/>
        <v/>
      </c>
      <c r="CD41" s="1827" t="str">
        <f t="shared" si="41"/>
        <v/>
      </c>
      <c r="CE41" s="1372" t="str">
        <f t="shared" si="41"/>
        <v/>
      </c>
      <c r="CF41" s="1538"/>
      <c r="CG41" s="971"/>
      <c r="CX41" s="1764"/>
      <c r="CY41" s="1764"/>
      <c r="DN41" s="1764"/>
      <c r="DO41" s="1764"/>
      <c r="ED41" s="1764"/>
      <c r="EE41" s="1764"/>
      <c r="ET41" s="1764"/>
      <c r="EU41" s="1764"/>
    </row>
    <row r="42" spans="1:153" s="2" customFormat="1" ht="45.75" customHeight="1" x14ac:dyDescent="0.2">
      <c r="B42" s="2702" t="s">
        <v>1038</v>
      </c>
      <c r="C42" s="2703"/>
      <c r="D42" s="1573" t="str">
        <f>IF(D23&lt;D24,"Please check","")</f>
        <v/>
      </c>
      <c r="E42" s="1573" t="str">
        <f t="shared" ref="E42:BP42" si="42">IF(E23&lt;E24,"Please check","")</f>
        <v/>
      </c>
      <c r="F42" s="1573" t="str">
        <f t="shared" si="42"/>
        <v/>
      </c>
      <c r="G42" s="1573" t="str">
        <f t="shared" si="42"/>
        <v/>
      </c>
      <c r="H42" s="1573" t="str">
        <f t="shared" si="42"/>
        <v/>
      </c>
      <c r="I42" s="1573" t="str">
        <f t="shared" si="42"/>
        <v/>
      </c>
      <c r="J42" s="1573" t="str">
        <f t="shared" si="42"/>
        <v/>
      </c>
      <c r="K42" s="1573" t="str">
        <f t="shared" si="42"/>
        <v/>
      </c>
      <c r="L42" s="1573" t="str">
        <f t="shared" si="42"/>
        <v/>
      </c>
      <c r="M42" s="1573" t="str">
        <f t="shared" si="42"/>
        <v/>
      </c>
      <c r="N42" s="1573" t="str">
        <f t="shared" si="42"/>
        <v/>
      </c>
      <c r="O42" s="1573" t="str">
        <f t="shared" si="42"/>
        <v/>
      </c>
      <c r="P42" s="1573" t="str">
        <f t="shared" si="42"/>
        <v/>
      </c>
      <c r="Q42" s="1807" t="str">
        <f t="shared" si="42"/>
        <v/>
      </c>
      <c r="R42" s="1807" t="str">
        <f t="shared" si="42"/>
        <v/>
      </c>
      <c r="S42" s="1573" t="str">
        <f t="shared" si="42"/>
        <v/>
      </c>
      <c r="T42" s="1573" t="str">
        <f t="shared" si="42"/>
        <v/>
      </c>
      <c r="U42" s="1573" t="str">
        <f t="shared" si="42"/>
        <v/>
      </c>
      <c r="V42" s="1573" t="str">
        <f t="shared" si="42"/>
        <v/>
      </c>
      <c r="W42" s="1573" t="str">
        <f t="shared" si="42"/>
        <v/>
      </c>
      <c r="X42" s="1573" t="str">
        <f t="shared" si="42"/>
        <v/>
      </c>
      <c r="Y42" s="1573" t="str">
        <f t="shared" si="42"/>
        <v/>
      </c>
      <c r="Z42" s="1573" t="str">
        <f t="shared" si="42"/>
        <v/>
      </c>
      <c r="AA42" s="1573" t="str">
        <f t="shared" si="42"/>
        <v/>
      </c>
      <c r="AB42" s="1573" t="str">
        <f t="shared" si="42"/>
        <v/>
      </c>
      <c r="AC42" s="1573" t="str">
        <f t="shared" si="42"/>
        <v/>
      </c>
      <c r="AD42" s="1573" t="str">
        <f t="shared" si="42"/>
        <v/>
      </c>
      <c r="AE42" s="1573" t="str">
        <f t="shared" si="42"/>
        <v/>
      </c>
      <c r="AF42" s="1573" t="str">
        <f t="shared" si="42"/>
        <v/>
      </c>
      <c r="AG42" s="1807" t="str">
        <f t="shared" si="42"/>
        <v/>
      </c>
      <c r="AH42" s="1807" t="str">
        <f t="shared" si="42"/>
        <v/>
      </c>
      <c r="AI42" s="1573" t="str">
        <f t="shared" si="42"/>
        <v/>
      </c>
      <c r="AJ42" s="1573" t="str">
        <f t="shared" si="42"/>
        <v/>
      </c>
      <c r="AK42" s="1573" t="str">
        <f t="shared" si="42"/>
        <v/>
      </c>
      <c r="AL42" s="1573" t="str">
        <f t="shared" si="42"/>
        <v/>
      </c>
      <c r="AM42" s="1573" t="str">
        <f t="shared" si="42"/>
        <v/>
      </c>
      <c r="AN42" s="1573" t="str">
        <f t="shared" si="42"/>
        <v/>
      </c>
      <c r="AO42" s="1573" t="str">
        <f t="shared" si="42"/>
        <v/>
      </c>
      <c r="AP42" s="1573" t="str">
        <f t="shared" si="42"/>
        <v/>
      </c>
      <c r="AQ42" s="1573" t="str">
        <f t="shared" si="42"/>
        <v/>
      </c>
      <c r="AR42" s="1573" t="str">
        <f t="shared" si="42"/>
        <v/>
      </c>
      <c r="AS42" s="1573" t="str">
        <f t="shared" si="42"/>
        <v/>
      </c>
      <c r="AT42" s="1365" t="str">
        <f t="shared" si="42"/>
        <v/>
      </c>
      <c r="AU42" s="1365" t="str">
        <f t="shared" si="42"/>
        <v/>
      </c>
      <c r="AV42" s="1365" t="str">
        <f t="shared" si="42"/>
        <v/>
      </c>
      <c r="AW42" s="1827" t="str">
        <f t="shared" si="42"/>
        <v/>
      </c>
      <c r="AX42" s="1827" t="str">
        <f t="shared" si="42"/>
        <v/>
      </c>
      <c r="AY42" s="1372" t="str">
        <f t="shared" si="42"/>
        <v/>
      </c>
      <c r="AZ42" s="1807" t="str">
        <f t="shared" si="42"/>
        <v/>
      </c>
      <c r="BA42" s="1807" t="str">
        <f t="shared" si="42"/>
        <v/>
      </c>
      <c r="BB42" s="1807" t="str">
        <f t="shared" si="42"/>
        <v/>
      </c>
      <c r="BC42" s="1807" t="str">
        <f t="shared" si="42"/>
        <v/>
      </c>
      <c r="BD42" s="1807" t="str">
        <f t="shared" si="42"/>
        <v/>
      </c>
      <c r="BE42" s="1807" t="str">
        <f t="shared" si="42"/>
        <v/>
      </c>
      <c r="BF42" s="1807" t="str">
        <f t="shared" si="42"/>
        <v/>
      </c>
      <c r="BG42" s="1807" t="str">
        <f t="shared" si="42"/>
        <v/>
      </c>
      <c r="BH42" s="1807" t="str">
        <f t="shared" si="42"/>
        <v/>
      </c>
      <c r="BI42" s="1807" t="str">
        <f t="shared" si="42"/>
        <v/>
      </c>
      <c r="BJ42" s="1365" t="str">
        <f t="shared" si="42"/>
        <v/>
      </c>
      <c r="BK42" s="1365" t="str">
        <f t="shared" si="42"/>
        <v/>
      </c>
      <c r="BL42" s="1365" t="str">
        <f t="shared" si="42"/>
        <v/>
      </c>
      <c r="BM42" s="1827" t="str">
        <f t="shared" si="42"/>
        <v/>
      </c>
      <c r="BN42" s="1827" t="str">
        <f t="shared" si="42"/>
        <v/>
      </c>
      <c r="BO42" s="1372" t="str">
        <f t="shared" si="42"/>
        <v/>
      </c>
      <c r="BP42" s="1573" t="str">
        <f t="shared" si="42"/>
        <v/>
      </c>
      <c r="BQ42" s="1573" t="str">
        <f t="shared" ref="BQ42:CE42" si="43">IF(BQ23&lt;BQ24,"Please check","")</f>
        <v/>
      </c>
      <c r="BR42" s="1573" t="str">
        <f t="shared" si="43"/>
        <v/>
      </c>
      <c r="BS42" s="1573" t="str">
        <f t="shared" si="43"/>
        <v/>
      </c>
      <c r="BT42" s="1573" t="str">
        <f t="shared" si="43"/>
        <v/>
      </c>
      <c r="BU42" s="1573" t="str">
        <f t="shared" si="43"/>
        <v/>
      </c>
      <c r="BV42" s="1573" t="str">
        <f t="shared" si="43"/>
        <v/>
      </c>
      <c r="BW42" s="1573" t="str">
        <f t="shared" si="43"/>
        <v/>
      </c>
      <c r="BX42" s="1573" t="str">
        <f t="shared" si="43"/>
        <v/>
      </c>
      <c r="BY42" s="1573" t="str">
        <f t="shared" si="43"/>
        <v/>
      </c>
      <c r="BZ42" s="1365" t="str">
        <f t="shared" si="43"/>
        <v/>
      </c>
      <c r="CA42" s="1365" t="str">
        <f t="shared" si="43"/>
        <v/>
      </c>
      <c r="CB42" s="1365" t="str">
        <f t="shared" si="43"/>
        <v/>
      </c>
      <c r="CC42" s="1827" t="str">
        <f t="shared" si="43"/>
        <v/>
      </c>
      <c r="CD42" s="1827" t="str">
        <f t="shared" si="43"/>
        <v/>
      </c>
      <c r="CE42" s="1372" t="str">
        <f t="shared" si="43"/>
        <v/>
      </c>
      <c r="CF42" s="1538"/>
      <c r="CG42" s="971"/>
      <c r="CX42" s="1764"/>
      <c r="CY42" s="1764"/>
      <c r="DN42" s="1764"/>
      <c r="DO42" s="1764"/>
      <c r="ED42" s="1764"/>
      <c r="EE42" s="1764"/>
      <c r="ET42" s="1764"/>
      <c r="EU42" s="1764"/>
    </row>
    <row r="43" spans="1:153" s="2" customFormat="1" ht="42.75" customHeight="1" x14ac:dyDescent="0.2">
      <c r="B43" s="2702" t="s">
        <v>1039</v>
      </c>
      <c r="C43" s="2703"/>
      <c r="D43" s="1575" t="str">
        <f t="shared" ref="D43" si="44">IF(D32&lt;D33,"Please check","")</f>
        <v/>
      </c>
      <c r="E43" s="1575" t="str">
        <f t="shared" ref="E43:BP43" si="45">IF(E32&lt;E33,"Please check","")</f>
        <v/>
      </c>
      <c r="F43" s="1575" t="str">
        <f t="shared" si="45"/>
        <v/>
      </c>
      <c r="G43" s="1575" t="str">
        <f t="shared" si="45"/>
        <v/>
      </c>
      <c r="H43" s="1575" t="str">
        <f t="shared" si="45"/>
        <v/>
      </c>
      <c r="I43" s="1575" t="str">
        <f t="shared" si="45"/>
        <v/>
      </c>
      <c r="J43" s="1575" t="str">
        <f t="shared" si="45"/>
        <v/>
      </c>
      <c r="K43" s="1575" t="str">
        <f t="shared" si="45"/>
        <v/>
      </c>
      <c r="L43" s="1575" t="str">
        <f t="shared" si="45"/>
        <v/>
      </c>
      <c r="M43" s="1575" t="str">
        <f t="shared" si="45"/>
        <v/>
      </c>
      <c r="N43" s="1575" t="str">
        <f t="shared" si="45"/>
        <v/>
      </c>
      <c r="O43" s="1575" t="str">
        <f t="shared" si="45"/>
        <v/>
      </c>
      <c r="P43" s="1575" t="str">
        <f t="shared" si="45"/>
        <v/>
      </c>
      <c r="Q43" s="1809" t="str">
        <f t="shared" si="45"/>
        <v/>
      </c>
      <c r="R43" s="1809" t="str">
        <f t="shared" si="45"/>
        <v/>
      </c>
      <c r="S43" s="1575" t="str">
        <f t="shared" si="45"/>
        <v/>
      </c>
      <c r="T43" s="1575" t="str">
        <f t="shared" si="45"/>
        <v/>
      </c>
      <c r="U43" s="1575" t="str">
        <f t="shared" si="45"/>
        <v/>
      </c>
      <c r="V43" s="1575" t="str">
        <f t="shared" si="45"/>
        <v/>
      </c>
      <c r="W43" s="1575" t="str">
        <f t="shared" si="45"/>
        <v/>
      </c>
      <c r="X43" s="1575" t="str">
        <f t="shared" si="45"/>
        <v/>
      </c>
      <c r="Y43" s="1575" t="str">
        <f t="shared" si="45"/>
        <v/>
      </c>
      <c r="Z43" s="1575" t="str">
        <f t="shared" si="45"/>
        <v/>
      </c>
      <c r="AA43" s="1575" t="str">
        <f t="shared" si="45"/>
        <v/>
      </c>
      <c r="AB43" s="1575" t="str">
        <f t="shared" si="45"/>
        <v/>
      </c>
      <c r="AC43" s="1575" t="str">
        <f t="shared" si="45"/>
        <v/>
      </c>
      <c r="AD43" s="1575" t="str">
        <f t="shared" si="45"/>
        <v/>
      </c>
      <c r="AE43" s="1575" t="str">
        <f t="shared" si="45"/>
        <v/>
      </c>
      <c r="AF43" s="1575" t="str">
        <f t="shared" si="45"/>
        <v/>
      </c>
      <c r="AG43" s="1809" t="str">
        <f t="shared" si="45"/>
        <v/>
      </c>
      <c r="AH43" s="1809" t="str">
        <f t="shared" si="45"/>
        <v/>
      </c>
      <c r="AI43" s="1575" t="str">
        <f t="shared" si="45"/>
        <v/>
      </c>
      <c r="AJ43" s="1575" t="str">
        <f t="shared" si="45"/>
        <v/>
      </c>
      <c r="AK43" s="1575" t="str">
        <f t="shared" si="45"/>
        <v/>
      </c>
      <c r="AL43" s="1575" t="str">
        <f t="shared" si="45"/>
        <v/>
      </c>
      <c r="AM43" s="1575" t="str">
        <f t="shared" si="45"/>
        <v/>
      </c>
      <c r="AN43" s="1575" t="str">
        <f t="shared" si="45"/>
        <v/>
      </c>
      <c r="AO43" s="1575" t="str">
        <f t="shared" si="45"/>
        <v/>
      </c>
      <c r="AP43" s="1575" t="str">
        <f t="shared" si="45"/>
        <v/>
      </c>
      <c r="AQ43" s="1575" t="str">
        <f t="shared" si="45"/>
        <v/>
      </c>
      <c r="AR43" s="1575" t="str">
        <f t="shared" si="45"/>
        <v/>
      </c>
      <c r="AS43" s="1575" t="str">
        <f t="shared" si="45"/>
        <v/>
      </c>
      <c r="AT43" s="1365" t="str">
        <f t="shared" si="45"/>
        <v/>
      </c>
      <c r="AU43" s="1365" t="str">
        <f t="shared" si="45"/>
        <v/>
      </c>
      <c r="AV43" s="1365" t="str">
        <f t="shared" si="45"/>
        <v/>
      </c>
      <c r="AW43" s="1827" t="str">
        <f t="shared" si="45"/>
        <v/>
      </c>
      <c r="AX43" s="1827" t="str">
        <f t="shared" si="45"/>
        <v/>
      </c>
      <c r="AY43" s="1372" t="str">
        <f t="shared" si="45"/>
        <v/>
      </c>
      <c r="AZ43" s="1809" t="str">
        <f t="shared" si="45"/>
        <v/>
      </c>
      <c r="BA43" s="1809" t="str">
        <f t="shared" si="45"/>
        <v/>
      </c>
      <c r="BB43" s="1809" t="str">
        <f t="shared" si="45"/>
        <v/>
      </c>
      <c r="BC43" s="1809" t="str">
        <f t="shared" si="45"/>
        <v/>
      </c>
      <c r="BD43" s="1809" t="str">
        <f t="shared" si="45"/>
        <v/>
      </c>
      <c r="BE43" s="1809" t="str">
        <f t="shared" si="45"/>
        <v/>
      </c>
      <c r="BF43" s="1809" t="str">
        <f t="shared" si="45"/>
        <v/>
      </c>
      <c r="BG43" s="1809" t="str">
        <f t="shared" si="45"/>
        <v/>
      </c>
      <c r="BH43" s="1809" t="str">
        <f t="shared" si="45"/>
        <v/>
      </c>
      <c r="BI43" s="1809" t="str">
        <f t="shared" si="45"/>
        <v/>
      </c>
      <c r="BJ43" s="1365" t="str">
        <f t="shared" si="45"/>
        <v/>
      </c>
      <c r="BK43" s="1365" t="str">
        <f t="shared" si="45"/>
        <v/>
      </c>
      <c r="BL43" s="1365" t="str">
        <f t="shared" si="45"/>
        <v/>
      </c>
      <c r="BM43" s="1827" t="str">
        <f t="shared" si="45"/>
        <v/>
      </c>
      <c r="BN43" s="1827" t="str">
        <f t="shared" si="45"/>
        <v/>
      </c>
      <c r="BO43" s="1372" t="str">
        <f t="shared" si="45"/>
        <v/>
      </c>
      <c r="BP43" s="1575" t="str">
        <f t="shared" si="45"/>
        <v/>
      </c>
      <c r="BQ43" s="1575" t="str">
        <f t="shared" ref="BQ43:CE43" si="46">IF(BQ32&lt;BQ33,"Please check","")</f>
        <v/>
      </c>
      <c r="BR43" s="1575" t="str">
        <f t="shared" si="46"/>
        <v/>
      </c>
      <c r="BS43" s="1575" t="str">
        <f t="shared" si="46"/>
        <v/>
      </c>
      <c r="BT43" s="1575" t="str">
        <f t="shared" si="46"/>
        <v/>
      </c>
      <c r="BU43" s="1575" t="str">
        <f t="shared" si="46"/>
        <v/>
      </c>
      <c r="BV43" s="1575" t="str">
        <f t="shared" si="46"/>
        <v/>
      </c>
      <c r="BW43" s="1575" t="str">
        <f t="shared" si="46"/>
        <v/>
      </c>
      <c r="BX43" s="1575" t="str">
        <f t="shared" si="46"/>
        <v/>
      </c>
      <c r="BY43" s="1575" t="str">
        <f t="shared" si="46"/>
        <v/>
      </c>
      <c r="BZ43" s="1365" t="str">
        <f t="shared" si="46"/>
        <v/>
      </c>
      <c r="CA43" s="1365" t="str">
        <f t="shared" si="46"/>
        <v/>
      </c>
      <c r="CB43" s="1365" t="str">
        <f t="shared" si="46"/>
        <v/>
      </c>
      <c r="CC43" s="1827" t="str">
        <f t="shared" si="46"/>
        <v/>
      </c>
      <c r="CD43" s="1827" t="str">
        <f t="shared" si="46"/>
        <v/>
      </c>
      <c r="CE43" s="1372" t="str">
        <f t="shared" si="46"/>
        <v/>
      </c>
      <c r="CF43" s="1538"/>
      <c r="CG43" s="971"/>
      <c r="CX43" s="1764"/>
      <c r="CY43" s="1764"/>
      <c r="DN43" s="1764"/>
      <c r="DO43" s="1764"/>
      <c r="ED43" s="1764"/>
      <c r="EE43" s="1764"/>
      <c r="ET43" s="1764"/>
      <c r="EU43" s="1764"/>
    </row>
    <row r="44" spans="1:153" s="2" customFormat="1" ht="31.5" customHeight="1" x14ac:dyDescent="0.2">
      <c r="B44" s="2700" t="s">
        <v>1707</v>
      </c>
      <c r="C44" s="2701"/>
      <c r="D44" s="1640"/>
      <c r="E44" s="1640"/>
      <c r="F44" s="1640"/>
      <c r="G44" s="1640"/>
      <c r="H44" s="1640"/>
      <c r="I44" s="1640"/>
      <c r="J44" s="1640"/>
      <c r="K44" s="1640"/>
      <c r="L44" s="1640"/>
      <c r="M44" s="1640"/>
      <c r="N44" s="1640"/>
      <c r="O44" s="1640"/>
      <c r="P44" s="1640"/>
      <c r="Q44" s="1821"/>
      <c r="R44" s="1821"/>
      <c r="S44" s="1640"/>
      <c r="T44" s="1640"/>
      <c r="U44" s="1640"/>
      <c r="V44" s="1640"/>
      <c r="W44" s="1640"/>
      <c r="X44" s="1640"/>
      <c r="Y44" s="1640"/>
      <c r="Z44" s="1640"/>
      <c r="AA44" s="1640"/>
      <c r="AB44" s="1640"/>
      <c r="AC44" s="1640"/>
      <c r="AD44" s="1640"/>
      <c r="AE44" s="1640"/>
      <c r="AF44" s="1640"/>
      <c r="AG44" s="1821"/>
      <c r="AH44" s="1821"/>
      <c r="AI44" s="1640"/>
      <c r="AJ44" s="1640"/>
      <c r="AK44" s="1640"/>
      <c r="AL44" s="1640"/>
      <c r="AM44" s="1640"/>
      <c r="AN44" s="1640"/>
      <c r="AO44" s="1640"/>
      <c r="AP44" s="1640"/>
      <c r="AQ44" s="1640"/>
      <c r="AR44" s="1640"/>
      <c r="AS44" s="1640"/>
      <c r="AT44" s="1638"/>
      <c r="AU44" s="1638"/>
      <c r="AV44" s="1638"/>
      <c r="AW44" s="1828"/>
      <c r="AX44" s="1828"/>
      <c r="AY44" s="1639"/>
      <c r="AZ44" s="1821"/>
      <c r="BA44" s="1821"/>
      <c r="BB44" s="1821"/>
      <c r="BC44" s="1821"/>
      <c r="BD44" s="1821"/>
      <c r="BE44" s="1821"/>
      <c r="BF44" s="1821"/>
      <c r="BG44" s="1821"/>
      <c r="BH44" s="1821"/>
      <c r="BI44" s="1821"/>
      <c r="BJ44" s="1638"/>
      <c r="BK44" s="1638"/>
      <c r="BL44" s="1638"/>
      <c r="BM44" s="1828"/>
      <c r="BN44" s="1828"/>
      <c r="BO44" s="1639"/>
      <c r="BP44" s="1640"/>
      <c r="BQ44" s="1640"/>
      <c r="BR44" s="1640"/>
      <c r="BS44" s="1640"/>
      <c r="BT44" s="1640"/>
      <c r="BU44" s="1640"/>
      <c r="BV44" s="1640"/>
      <c r="BW44" s="1640"/>
      <c r="BX44" s="1640"/>
      <c r="BY44" s="1640"/>
      <c r="BZ44" s="1638"/>
      <c r="CA44" s="1638"/>
      <c r="CB44" s="1638"/>
      <c r="CC44" s="1828"/>
      <c r="CD44" s="1828"/>
      <c r="CE44" s="1639"/>
      <c r="CF44" s="1538"/>
      <c r="CG44" s="971"/>
      <c r="CX44" s="1764"/>
      <c r="CY44" s="1764"/>
      <c r="DN44" s="1764"/>
      <c r="DO44" s="1764"/>
      <c r="ED44" s="1764"/>
      <c r="EE44" s="1764"/>
      <c r="ET44" s="1764"/>
      <c r="EU44" s="1764"/>
    </row>
    <row r="45" spans="1:153" s="2" customFormat="1" ht="27.75" customHeight="1" x14ac:dyDescent="0.2">
      <c r="B45" s="2698"/>
      <c r="C45" s="2699"/>
      <c r="D45" s="1641"/>
      <c r="E45" s="1641"/>
      <c r="F45" s="1641"/>
      <c r="G45" s="1641"/>
      <c r="H45" s="1641"/>
      <c r="I45" s="1641"/>
      <c r="J45" s="1641"/>
      <c r="K45" s="1641"/>
      <c r="L45" s="1641"/>
      <c r="M45" s="1641"/>
      <c r="N45" s="1641"/>
      <c r="O45" s="1641"/>
      <c r="P45" s="1641"/>
      <c r="Q45" s="1822"/>
      <c r="R45" s="1822"/>
      <c r="S45" s="1641"/>
      <c r="T45" s="1641"/>
      <c r="U45" s="1641"/>
      <c r="V45" s="1641"/>
      <c r="W45" s="1641"/>
      <c r="X45" s="1641"/>
      <c r="Y45" s="1641"/>
      <c r="Z45" s="1641"/>
      <c r="AA45" s="1641"/>
      <c r="AB45" s="1641"/>
      <c r="AC45" s="1641"/>
      <c r="AD45" s="1641"/>
      <c r="AE45" s="1641"/>
      <c r="AF45" s="1641"/>
      <c r="AG45" s="1822"/>
      <c r="AH45" s="1822"/>
      <c r="AI45" s="1641"/>
      <c r="AJ45" s="1641"/>
      <c r="AK45" s="1641"/>
      <c r="AL45" s="1641"/>
      <c r="AM45" s="1641"/>
      <c r="AN45" s="1641"/>
      <c r="AO45" s="1641"/>
      <c r="AP45" s="1641"/>
      <c r="AQ45" s="1641"/>
      <c r="AR45" s="1641"/>
      <c r="AS45" s="1641"/>
      <c r="AT45" s="1638"/>
      <c r="AU45" s="1638"/>
      <c r="AV45" s="1638"/>
      <c r="AW45" s="1828"/>
      <c r="AX45" s="1828"/>
      <c r="AY45" s="1639"/>
      <c r="AZ45" s="1822"/>
      <c r="BA45" s="1822"/>
      <c r="BB45" s="1822"/>
      <c r="BC45" s="1822"/>
      <c r="BD45" s="1822"/>
      <c r="BE45" s="1822"/>
      <c r="BF45" s="1822"/>
      <c r="BG45" s="1822"/>
      <c r="BH45" s="1822"/>
      <c r="BI45" s="1822"/>
      <c r="BJ45" s="1638"/>
      <c r="BK45" s="1638"/>
      <c r="BL45" s="1638"/>
      <c r="BM45" s="1828"/>
      <c r="BN45" s="1828"/>
      <c r="BO45" s="1639"/>
      <c r="BP45" s="1641"/>
      <c r="BQ45" s="1641"/>
      <c r="BR45" s="1641"/>
      <c r="BS45" s="1641"/>
      <c r="BT45" s="1641"/>
      <c r="BU45" s="1641"/>
      <c r="BV45" s="1641"/>
      <c r="BW45" s="1641"/>
      <c r="BX45" s="1641"/>
      <c r="BY45" s="1641"/>
      <c r="BZ45" s="1638"/>
      <c r="CA45" s="1638"/>
      <c r="CB45" s="1638"/>
      <c r="CC45" s="1828"/>
      <c r="CD45" s="1828"/>
      <c r="CE45" s="1639"/>
      <c r="CF45" s="1538"/>
      <c r="CG45" s="971"/>
      <c r="CX45" s="1764"/>
      <c r="CY45" s="1764"/>
      <c r="DN45" s="1764"/>
      <c r="DO45" s="1764"/>
      <c r="ED45" s="1764"/>
      <c r="EE45" s="1764"/>
      <c r="ET45" s="1764"/>
      <c r="EU45" s="1764"/>
    </row>
    <row r="46" spans="1:153" s="2" customFormat="1" ht="27.75" customHeight="1" x14ac:dyDescent="0.2">
      <c r="B46" s="422"/>
      <c r="C46" s="972" t="s">
        <v>498</v>
      </c>
      <c r="D46" s="972" t="s">
        <v>1041</v>
      </c>
      <c r="E46" s="972" t="s">
        <v>1042</v>
      </c>
      <c r="F46" s="972" t="s">
        <v>1043</v>
      </c>
      <c r="G46" s="972" t="s">
        <v>1044</v>
      </c>
      <c r="H46" s="972" t="s">
        <v>1045</v>
      </c>
      <c r="I46" s="972" t="s">
        <v>1046</v>
      </c>
      <c r="J46" s="972" t="s">
        <v>1047</v>
      </c>
      <c r="K46" s="972" t="s">
        <v>1048</v>
      </c>
      <c r="L46" s="972" t="s">
        <v>1049</v>
      </c>
      <c r="M46" s="972" t="s">
        <v>1050</v>
      </c>
      <c r="N46" s="972" t="s">
        <v>1051</v>
      </c>
      <c r="O46" s="972" t="s">
        <v>1052</v>
      </c>
      <c r="P46" s="972" t="s">
        <v>1053</v>
      </c>
      <c r="Q46" s="1789" t="s">
        <v>1624</v>
      </c>
      <c r="R46" s="2035" t="s">
        <v>1764</v>
      </c>
      <c r="S46" s="972" t="s">
        <v>1236</v>
      </c>
      <c r="T46" s="972" t="s">
        <v>1054</v>
      </c>
      <c r="U46" s="972" t="s">
        <v>1055</v>
      </c>
      <c r="V46" s="972" t="s">
        <v>1056</v>
      </c>
      <c r="W46" s="972" t="s">
        <v>1057</v>
      </c>
      <c r="X46" s="972" t="s">
        <v>1058</v>
      </c>
      <c r="Y46" s="972" t="s">
        <v>1059</v>
      </c>
      <c r="Z46" s="972" t="s">
        <v>1060</v>
      </c>
      <c r="AA46" s="972" t="s">
        <v>1061</v>
      </c>
      <c r="AB46" s="972" t="s">
        <v>1062</v>
      </c>
      <c r="AC46" s="972" t="s">
        <v>1063</v>
      </c>
      <c r="AD46" s="972" t="s">
        <v>1064</v>
      </c>
      <c r="AE46" s="972" t="s">
        <v>1065</v>
      </c>
      <c r="AF46" s="972" t="s">
        <v>1066</v>
      </c>
      <c r="AG46" s="1789" t="s">
        <v>1625</v>
      </c>
      <c r="AH46" s="2035" t="s">
        <v>1765</v>
      </c>
      <c r="AI46" s="972" t="s">
        <v>1237</v>
      </c>
      <c r="AJ46" s="972" t="s">
        <v>1067</v>
      </c>
      <c r="AK46" s="972" t="s">
        <v>1068</v>
      </c>
      <c r="AL46" s="972" t="s">
        <v>1069</v>
      </c>
      <c r="AM46" s="972" t="s">
        <v>1070</v>
      </c>
      <c r="AN46" s="972" t="s">
        <v>1071</v>
      </c>
      <c r="AO46" s="972" t="s">
        <v>1072</v>
      </c>
      <c r="AP46" s="972" t="s">
        <v>1073</v>
      </c>
      <c r="AQ46" s="972" t="s">
        <v>1074</v>
      </c>
      <c r="AR46" s="972" t="s">
        <v>1075</v>
      </c>
      <c r="AS46" s="972" t="s">
        <v>1076</v>
      </c>
      <c r="AT46" s="972" t="s">
        <v>1077</v>
      </c>
      <c r="AU46" s="972" t="s">
        <v>1078</v>
      </c>
      <c r="AV46" s="972" t="s">
        <v>1079</v>
      </c>
      <c r="AW46" s="1789" t="s">
        <v>1626</v>
      </c>
      <c r="AX46" s="2035" t="s">
        <v>1755</v>
      </c>
      <c r="AY46" s="972" t="s">
        <v>1238</v>
      </c>
      <c r="AZ46" s="2035" t="s">
        <v>1887</v>
      </c>
      <c r="BA46" s="2035" t="s">
        <v>1888</v>
      </c>
      <c r="BB46" s="2035" t="s">
        <v>1889</v>
      </c>
      <c r="BC46" s="2035" t="s">
        <v>1890</v>
      </c>
      <c r="BD46" s="2035" t="s">
        <v>1891</v>
      </c>
      <c r="BE46" s="2035" t="s">
        <v>1892</v>
      </c>
      <c r="BF46" s="2035" t="s">
        <v>1893</v>
      </c>
      <c r="BG46" s="2035" t="s">
        <v>1894</v>
      </c>
      <c r="BH46" s="2035" t="s">
        <v>1895</v>
      </c>
      <c r="BI46" s="2035" t="s">
        <v>1896</v>
      </c>
      <c r="BJ46" s="2035" t="s">
        <v>1897</v>
      </c>
      <c r="BK46" s="2035" t="s">
        <v>1898</v>
      </c>
      <c r="BL46" s="2035" t="s">
        <v>1899</v>
      </c>
      <c r="BM46" s="2035" t="s">
        <v>1900</v>
      </c>
      <c r="BN46" s="2035" t="s">
        <v>1901</v>
      </c>
      <c r="BO46" s="2035" t="s">
        <v>1902</v>
      </c>
      <c r="BP46" s="2035" t="s">
        <v>1903</v>
      </c>
      <c r="BQ46" s="2035" t="s">
        <v>1904</v>
      </c>
      <c r="BR46" s="2035" t="s">
        <v>1905</v>
      </c>
      <c r="BS46" s="2035" t="s">
        <v>1906</v>
      </c>
      <c r="BT46" s="2035" t="s">
        <v>1907</v>
      </c>
      <c r="BU46" s="2035" t="s">
        <v>1908</v>
      </c>
      <c r="BV46" s="2035" t="s">
        <v>1909</v>
      </c>
      <c r="BW46" s="2035" t="s">
        <v>1910</v>
      </c>
      <c r="BX46" s="2035" t="s">
        <v>1911</v>
      </c>
      <c r="BY46" s="2035" t="s">
        <v>1912</v>
      </c>
      <c r="BZ46" s="2035" t="s">
        <v>1913</v>
      </c>
      <c r="CA46" s="2035" t="s">
        <v>1914</v>
      </c>
      <c r="CB46" s="2035" t="s">
        <v>1915</v>
      </c>
      <c r="CC46" s="2035" t="s">
        <v>1916</v>
      </c>
      <c r="CD46" s="2035" t="s">
        <v>1917</v>
      </c>
      <c r="CE46" s="2035" t="s">
        <v>1918</v>
      </c>
      <c r="CF46" s="1538"/>
      <c r="CG46" s="971"/>
      <c r="CX46" s="1764"/>
      <c r="CY46" s="1764"/>
      <c r="DN46" s="1764"/>
      <c r="DO46" s="1764"/>
      <c r="ED46" s="1764"/>
      <c r="EE46" s="1764"/>
      <c r="ET46" s="1764"/>
      <c r="EU46" s="1764"/>
    </row>
    <row r="47" spans="1:153" s="2" customFormat="1" ht="27.75" customHeight="1" x14ac:dyDescent="0.2">
      <c r="Q47" s="1764"/>
      <c r="R47" s="1764"/>
      <c r="AG47" s="1764"/>
      <c r="AH47" s="1764"/>
      <c r="AW47" s="1764"/>
      <c r="AX47" s="1764"/>
      <c r="AZ47" s="1764"/>
      <c r="BA47" s="1764"/>
      <c r="BB47" s="1764"/>
      <c r="BC47" s="1764"/>
      <c r="BD47" s="1764"/>
      <c r="BE47" s="1764"/>
      <c r="BF47" s="1764"/>
      <c r="BG47" s="1764"/>
      <c r="BH47" s="1764"/>
      <c r="BI47" s="1764"/>
      <c r="BJ47" s="1764"/>
      <c r="BK47" s="1764"/>
      <c r="BL47" s="1764"/>
      <c r="BM47" s="1764"/>
      <c r="BN47" s="1764"/>
      <c r="BO47" s="1764"/>
      <c r="BQ47" s="469"/>
      <c r="BR47" s="469"/>
      <c r="BS47" s="469"/>
      <c r="BT47" s="469"/>
      <c r="BU47" s="469"/>
      <c r="BV47" s="469"/>
      <c r="BW47" s="469"/>
      <c r="BX47" s="469"/>
      <c r="BY47" s="469"/>
      <c r="BZ47" s="469"/>
      <c r="CA47" s="469"/>
      <c r="CB47" s="469"/>
      <c r="CC47" s="1785"/>
      <c r="CD47" s="1785"/>
      <c r="CE47" s="469"/>
      <c r="CF47" s="972"/>
      <c r="CG47" s="971"/>
      <c r="CX47" s="1764"/>
      <c r="CY47" s="1764"/>
      <c r="DN47" s="1764"/>
      <c r="DO47" s="1764"/>
      <c r="EB47" s="1690"/>
      <c r="ED47" s="1764"/>
      <c r="EE47" s="1764"/>
      <c r="ET47" s="1764"/>
      <c r="EU47" s="1764"/>
    </row>
    <row r="48" spans="1:153" s="2" customFormat="1" ht="14.25" customHeight="1" x14ac:dyDescent="0.2">
      <c r="B48" s="422"/>
      <c r="C48" s="421"/>
      <c r="D48" s="421"/>
      <c r="E48" s="421"/>
      <c r="F48" s="421"/>
      <c r="G48" s="421"/>
      <c r="H48" s="421"/>
      <c r="I48" s="421"/>
      <c r="J48" s="421"/>
      <c r="K48" s="421"/>
      <c r="L48" s="421"/>
      <c r="M48" s="421"/>
      <c r="N48" s="421"/>
      <c r="O48" s="421"/>
      <c r="P48" s="421"/>
      <c r="Q48" s="1784"/>
      <c r="R48" s="1784"/>
      <c r="S48" s="421"/>
      <c r="T48" s="421"/>
      <c r="U48" s="421"/>
      <c r="V48" s="421"/>
      <c r="W48" s="421"/>
      <c r="X48" s="421"/>
      <c r="Y48" s="421"/>
      <c r="Z48" s="421"/>
      <c r="AA48" s="421"/>
      <c r="AB48" s="421"/>
      <c r="AC48" s="421"/>
      <c r="AD48" s="421"/>
      <c r="AE48" s="421"/>
      <c r="AF48" s="421"/>
      <c r="AG48" s="1784"/>
      <c r="AH48" s="1784"/>
      <c r="AI48" s="421"/>
      <c r="AJ48" s="421"/>
      <c r="AK48" s="421"/>
      <c r="AL48" s="421"/>
      <c r="AM48" s="421"/>
      <c r="AN48" s="421"/>
      <c r="AO48" s="421"/>
      <c r="AP48" s="421"/>
      <c r="AQ48" s="421"/>
      <c r="AR48" s="421"/>
      <c r="AS48" s="421"/>
      <c r="AT48" s="469"/>
      <c r="AU48" s="469"/>
      <c r="AV48" s="469"/>
      <c r="AW48" s="1785"/>
      <c r="AX48" s="1785"/>
      <c r="AY48" s="469"/>
      <c r="AZ48" s="1785"/>
      <c r="BA48" s="1785"/>
      <c r="BB48" s="1785"/>
      <c r="BC48" s="1785"/>
      <c r="BD48" s="1785"/>
      <c r="BE48" s="1785"/>
      <c r="BF48" s="1785"/>
      <c r="BG48" s="1785"/>
      <c r="BH48" s="1785"/>
      <c r="BI48" s="1785"/>
      <c r="BJ48" s="1785"/>
      <c r="BK48" s="1785"/>
      <c r="BL48" s="1785"/>
      <c r="BM48" s="1785"/>
      <c r="BN48" s="1785"/>
      <c r="BO48" s="1785"/>
      <c r="BP48" s="469"/>
      <c r="BQ48" s="316"/>
      <c r="BR48" s="316"/>
      <c r="BS48" s="316"/>
      <c r="BT48" s="316"/>
      <c r="BU48" s="316"/>
      <c r="BV48" s="316"/>
      <c r="BW48" s="316"/>
      <c r="BX48" s="316"/>
      <c r="BY48" s="316"/>
      <c r="BZ48" s="316"/>
      <c r="CA48" s="316"/>
      <c r="CB48" s="316"/>
      <c r="CC48" s="1783"/>
      <c r="CD48" s="1783"/>
      <c r="CE48" s="316"/>
      <c r="CF48" s="469"/>
      <c r="CH48" s="469"/>
      <c r="CI48" s="469"/>
      <c r="CJ48" s="469"/>
      <c r="CK48" s="469"/>
      <c r="CL48" s="469"/>
      <c r="CM48" s="469"/>
      <c r="CN48" s="469"/>
      <c r="CO48" s="469"/>
      <c r="CP48" s="469"/>
      <c r="CQ48" s="469"/>
      <c r="CR48" s="469"/>
      <c r="CS48" s="469"/>
      <c r="CT48" s="469"/>
      <c r="CU48" s="469"/>
      <c r="CV48" s="469"/>
      <c r="CW48" s="469"/>
      <c r="CX48" s="1785"/>
      <c r="CY48" s="1785"/>
      <c r="CZ48" s="469"/>
      <c r="DA48" s="469"/>
      <c r="DB48" s="469"/>
      <c r="DC48" s="469"/>
      <c r="DD48" s="469"/>
      <c r="DE48" s="469"/>
      <c r="DF48" s="469"/>
      <c r="DG48" s="469"/>
      <c r="DH48" s="469"/>
      <c r="DI48" s="469"/>
      <c r="DJ48" s="469"/>
      <c r="DK48" s="316"/>
      <c r="DL48" s="1690"/>
      <c r="DN48" s="1764"/>
      <c r="DO48" s="1764"/>
      <c r="ED48" s="1764"/>
      <c r="EE48" s="1764"/>
      <c r="ET48" s="1764"/>
      <c r="EU48" s="1764"/>
    </row>
    <row r="49" spans="1:152" s="2" customFormat="1" ht="14.25" customHeight="1" x14ac:dyDescent="0.2">
      <c r="B49" s="3"/>
      <c r="C49" s="165"/>
      <c r="D49" s="165"/>
      <c r="E49" s="165"/>
      <c r="F49" s="165"/>
      <c r="G49" s="165"/>
      <c r="H49" s="165"/>
      <c r="I49" s="165"/>
      <c r="J49" s="165"/>
      <c r="K49" s="165"/>
      <c r="L49" s="165"/>
      <c r="M49" s="165"/>
      <c r="N49" s="165"/>
      <c r="O49" s="165"/>
      <c r="P49" s="165"/>
      <c r="Q49" s="1778"/>
      <c r="R49" s="1778"/>
      <c r="S49" s="165"/>
      <c r="T49" s="165"/>
      <c r="U49" s="165"/>
      <c r="V49" s="165"/>
      <c r="W49" s="165"/>
      <c r="X49" s="165"/>
      <c r="Y49" s="165"/>
      <c r="Z49" s="165"/>
      <c r="AA49" s="165"/>
      <c r="AB49" s="165"/>
      <c r="AC49" s="165"/>
      <c r="AD49" s="165"/>
      <c r="AE49" s="165"/>
      <c r="AF49" s="165"/>
      <c r="AG49" s="1778"/>
      <c r="AH49" s="1778"/>
      <c r="AI49" s="165"/>
      <c r="AJ49" s="165"/>
      <c r="AK49" s="165"/>
      <c r="AL49" s="165"/>
      <c r="AM49" s="165"/>
      <c r="AN49" s="165"/>
      <c r="AO49" s="165"/>
      <c r="AP49" s="165"/>
      <c r="AQ49" s="165"/>
      <c r="AR49" s="165"/>
      <c r="AS49" s="165"/>
      <c r="AT49" s="316"/>
      <c r="AU49" s="316"/>
      <c r="AV49" s="316"/>
      <c r="AW49" s="1783"/>
      <c r="AX49" s="1783"/>
      <c r="AY49" s="316"/>
      <c r="AZ49" s="1783"/>
      <c r="BA49" s="1783"/>
      <c r="BB49" s="1783"/>
      <c r="BC49" s="1783"/>
      <c r="BD49" s="1783"/>
      <c r="BE49" s="1783"/>
      <c r="BF49" s="1783"/>
      <c r="BG49" s="1783"/>
      <c r="BH49" s="1783"/>
      <c r="BI49" s="1783"/>
      <c r="BJ49" s="1783"/>
      <c r="BK49" s="1783"/>
      <c r="BL49" s="1783"/>
      <c r="BM49" s="1783"/>
      <c r="BN49" s="1783"/>
      <c r="BO49" s="1783"/>
      <c r="BP49" s="316"/>
      <c r="BQ49" s="7"/>
      <c r="BR49" s="7"/>
      <c r="BS49" s="7"/>
      <c r="BT49" s="7"/>
      <c r="BU49" s="7"/>
      <c r="BV49" s="7"/>
      <c r="BW49" s="7"/>
      <c r="BX49" s="7"/>
      <c r="BY49" s="7"/>
      <c r="BZ49" s="7"/>
      <c r="CA49" s="7"/>
      <c r="CB49" s="7"/>
      <c r="CC49" s="1767"/>
      <c r="CD49" s="1767"/>
      <c r="CE49" s="7"/>
      <c r="CF49" s="316"/>
      <c r="CG49" s="469"/>
      <c r="CH49" s="316"/>
      <c r="CI49" s="316"/>
      <c r="CJ49" s="316"/>
      <c r="CK49" s="316"/>
      <c r="CL49" s="316"/>
      <c r="CM49" s="316"/>
      <c r="CN49" s="316"/>
      <c r="CO49" s="316"/>
      <c r="CP49" s="316"/>
      <c r="CQ49" s="316"/>
      <c r="CR49" s="316"/>
      <c r="CS49" s="316"/>
      <c r="CT49" s="316"/>
      <c r="CU49" s="316"/>
      <c r="CV49" s="316"/>
      <c r="CW49" s="316"/>
      <c r="CX49" s="1783"/>
      <c r="CY49" s="1783"/>
      <c r="CZ49" s="316"/>
      <c r="DA49" s="316"/>
      <c r="DB49" s="316"/>
      <c r="DC49" s="316"/>
      <c r="DD49" s="316"/>
      <c r="DE49" s="316"/>
      <c r="DF49" s="316"/>
      <c r="DG49" s="316"/>
      <c r="DH49" s="316"/>
      <c r="DI49" s="316"/>
      <c r="DJ49" s="316"/>
      <c r="DK49" s="316"/>
      <c r="DL49" s="316"/>
      <c r="DM49" s="316"/>
      <c r="DN49" s="1783"/>
      <c r="DO49" s="1783"/>
      <c r="DP49" s="316"/>
      <c r="DQ49" s="20"/>
      <c r="DR49" s="20"/>
      <c r="DS49" s="20"/>
      <c r="DT49" s="20"/>
      <c r="DU49" s="20"/>
      <c r="DV49" s="20"/>
      <c r="DW49" s="20"/>
      <c r="DX49" s="20"/>
      <c r="DY49" s="20"/>
      <c r="DZ49" s="20"/>
      <c r="EA49" s="20"/>
      <c r="EB49" s="20"/>
      <c r="EC49" s="20"/>
      <c r="ED49" s="1768"/>
      <c r="EE49" s="1768"/>
      <c r="EF49" s="20"/>
      <c r="EG49" s="20"/>
      <c r="EH49" s="20"/>
      <c r="EI49" s="20"/>
      <c r="EJ49" s="20"/>
      <c r="EK49" s="20"/>
      <c r="EL49" s="20"/>
      <c r="EM49" s="20"/>
      <c r="EN49" s="20"/>
      <c r="EO49" s="20"/>
      <c r="EP49" s="20"/>
      <c r="EQ49" s="20"/>
      <c r="ER49" s="20"/>
      <c r="ES49" s="20"/>
      <c r="ET49" s="1768"/>
      <c r="EU49" s="1768"/>
      <c r="EV49" s="20"/>
    </row>
    <row r="50" spans="1:152" s="20" customFormat="1" ht="20.100000000000001" customHeight="1" x14ac:dyDescent="0.2">
      <c r="A50" s="3"/>
      <c r="B50" s="2"/>
      <c r="C50" s="7"/>
      <c r="D50" s="7"/>
      <c r="E50" s="7"/>
      <c r="F50" s="7"/>
      <c r="G50" s="7"/>
      <c r="H50" s="7"/>
      <c r="I50" s="7"/>
      <c r="J50" s="7"/>
      <c r="K50" s="7"/>
      <c r="L50" s="7"/>
      <c r="M50" s="7"/>
      <c r="N50" s="7"/>
      <c r="O50" s="7"/>
      <c r="P50" s="7"/>
      <c r="Q50" s="1767"/>
      <c r="R50" s="1767"/>
      <c r="S50" s="7"/>
      <c r="T50" s="7"/>
      <c r="U50" s="7"/>
      <c r="V50" s="7"/>
      <c r="W50" s="7"/>
      <c r="X50" s="7"/>
      <c r="Y50" s="7"/>
      <c r="Z50" s="7"/>
      <c r="AA50" s="7"/>
      <c r="AB50" s="7"/>
      <c r="AC50" s="7"/>
      <c r="AD50" s="7"/>
      <c r="AE50" s="7"/>
      <c r="AF50" s="7"/>
      <c r="AG50" s="1767"/>
      <c r="AH50" s="1767"/>
      <c r="AI50" s="7"/>
      <c r="AJ50" s="7"/>
      <c r="AK50" s="7"/>
      <c r="AL50" s="7"/>
      <c r="AM50" s="7"/>
      <c r="AN50" s="7"/>
      <c r="AO50" s="7"/>
      <c r="AP50" s="7"/>
      <c r="AQ50" s="7"/>
      <c r="AR50" s="7"/>
      <c r="AS50" s="7"/>
      <c r="AT50" s="7"/>
      <c r="AU50" s="7"/>
      <c r="AV50" s="7"/>
      <c r="AW50" s="1767"/>
      <c r="AX50" s="1767"/>
      <c r="AY50" s="7"/>
      <c r="AZ50" s="1767"/>
      <c r="BA50" s="1767"/>
      <c r="BB50" s="1767"/>
      <c r="BC50" s="1767"/>
      <c r="BD50" s="1767"/>
      <c r="BE50" s="1767"/>
      <c r="BF50" s="1767"/>
      <c r="BG50" s="1767"/>
      <c r="BH50" s="1767"/>
      <c r="BI50" s="1767"/>
      <c r="BJ50" s="1767"/>
      <c r="BK50" s="1767"/>
      <c r="BL50" s="1767"/>
      <c r="BM50" s="1767"/>
      <c r="BN50" s="1767"/>
      <c r="BO50" s="1767"/>
      <c r="BP50" s="7"/>
      <c r="BQ50" s="7"/>
      <c r="BR50" s="7"/>
      <c r="BS50" s="7"/>
      <c r="BT50" s="7"/>
      <c r="BU50" s="7"/>
      <c r="BV50" s="7"/>
      <c r="BW50" s="7"/>
      <c r="BX50" s="7"/>
      <c r="BY50" s="7"/>
      <c r="BZ50" s="7"/>
      <c r="CA50" s="7"/>
      <c r="CB50" s="7"/>
      <c r="CC50" s="1767"/>
      <c r="CD50" s="1767"/>
      <c r="CE50" s="7"/>
      <c r="CF50" s="7"/>
      <c r="CG50" s="316"/>
      <c r="CH50" s="7"/>
      <c r="CI50" s="7"/>
      <c r="CJ50" s="7"/>
      <c r="CK50" s="7"/>
      <c r="CL50" s="7"/>
      <c r="CM50" s="7"/>
      <c r="CN50" s="7"/>
      <c r="CO50" s="7"/>
      <c r="CP50" s="7"/>
      <c r="CQ50" s="7"/>
      <c r="CR50" s="7"/>
      <c r="CS50" s="7"/>
      <c r="CT50" s="7"/>
      <c r="CU50" s="7"/>
      <c r="CV50" s="7"/>
      <c r="CW50" s="7"/>
      <c r="CX50" s="1767"/>
      <c r="CY50" s="1767"/>
      <c r="CZ50" s="7"/>
      <c r="DA50" s="7"/>
      <c r="DB50" s="7"/>
      <c r="DC50" s="7"/>
      <c r="DD50" s="7"/>
      <c r="DE50" s="7"/>
      <c r="DF50" s="7"/>
      <c r="DG50" s="7"/>
      <c r="DH50" s="7"/>
      <c r="DI50" s="7"/>
      <c r="DJ50" s="7"/>
      <c r="DK50" s="7"/>
      <c r="DL50" s="7"/>
      <c r="DM50" s="7"/>
      <c r="DN50" s="1767"/>
      <c r="DO50" s="1767"/>
      <c r="DP50" s="7"/>
      <c r="DQ50" s="2"/>
      <c r="DR50" s="2"/>
      <c r="DS50" s="2"/>
      <c r="DT50" s="2"/>
      <c r="DU50" s="2"/>
      <c r="DV50" s="2"/>
      <c r="DW50" s="2"/>
      <c r="DX50" s="2"/>
      <c r="DY50" s="2"/>
      <c r="DZ50" s="2"/>
      <c r="EA50" s="2"/>
      <c r="EB50" s="2"/>
      <c r="EC50" s="2"/>
      <c r="ED50" s="1764"/>
      <c r="EE50" s="1764"/>
      <c r="EF50" s="2"/>
      <c r="EG50" s="2"/>
      <c r="EH50" s="2"/>
      <c r="EI50" s="2"/>
      <c r="EJ50" s="2"/>
      <c r="EK50" s="2"/>
      <c r="EL50" s="2"/>
      <c r="EM50" s="2"/>
      <c r="EN50" s="2"/>
      <c r="EO50" s="2"/>
      <c r="EP50" s="2"/>
      <c r="EQ50" s="2"/>
      <c r="ER50" s="2"/>
      <c r="ES50" s="2"/>
      <c r="ET50" s="1764"/>
      <c r="EU50" s="1764"/>
      <c r="EV50" s="2"/>
    </row>
    <row r="51" spans="1:152" s="2" customFormat="1" ht="20.100000000000001" customHeight="1" x14ac:dyDescent="0.25">
      <c r="B51" s="87" t="s">
        <v>107</v>
      </c>
      <c r="C51" s="86"/>
      <c r="D51" s="86"/>
      <c r="E51" s="86"/>
      <c r="F51" s="86"/>
      <c r="G51" s="86"/>
      <c r="H51" s="86"/>
      <c r="I51" s="86"/>
      <c r="J51" s="86"/>
      <c r="K51" s="86"/>
      <c r="L51" s="86"/>
      <c r="M51" s="2116" t="s">
        <v>1780</v>
      </c>
      <c r="N51" s="86"/>
      <c r="O51" s="86"/>
      <c r="P51" s="86"/>
      <c r="Q51" s="1777"/>
      <c r="R51" s="1777"/>
      <c r="S51" s="86"/>
      <c r="T51" s="86"/>
      <c r="U51" s="86"/>
      <c r="V51" s="86"/>
      <c r="W51" s="86"/>
      <c r="X51" s="86"/>
      <c r="Y51" s="86"/>
      <c r="Z51" s="86"/>
      <c r="AA51" s="86"/>
      <c r="AB51" s="86"/>
      <c r="AC51" s="86"/>
      <c r="AD51" s="86"/>
      <c r="AE51" s="86"/>
      <c r="AF51" s="86"/>
      <c r="AG51" s="1777"/>
      <c r="AH51" s="1777"/>
      <c r="AI51" s="86"/>
      <c r="AJ51" s="86"/>
      <c r="AK51" s="86"/>
      <c r="AL51" s="86"/>
      <c r="AM51" s="86"/>
      <c r="AN51" s="86"/>
      <c r="AO51" s="86"/>
      <c r="AP51" s="86"/>
      <c r="AQ51" s="86"/>
      <c r="AR51" s="86"/>
      <c r="AS51" s="86"/>
      <c r="AT51" s="7"/>
      <c r="AU51" s="7"/>
      <c r="AV51" s="7"/>
      <c r="AW51" s="1767"/>
      <c r="AX51" s="1767"/>
      <c r="AY51" s="7"/>
      <c r="AZ51" s="1767"/>
      <c r="BA51" s="1767"/>
      <c r="BB51" s="1767"/>
      <c r="BC51" s="1767"/>
      <c r="BD51" s="1767"/>
      <c r="BE51" s="1767"/>
      <c r="BF51" s="1767"/>
      <c r="BG51" s="1767"/>
      <c r="BH51" s="1767"/>
      <c r="BI51" s="1767"/>
      <c r="BJ51" s="1767"/>
      <c r="BK51" s="1767"/>
      <c r="BL51" s="1767"/>
      <c r="BM51" s="1767"/>
      <c r="BN51" s="1767"/>
      <c r="BO51" s="1767"/>
      <c r="BP51" s="7"/>
      <c r="BQ51" s="7"/>
      <c r="BR51" s="7"/>
      <c r="BS51" s="7"/>
      <c r="BT51" s="7"/>
      <c r="BU51" s="7"/>
      <c r="BV51" s="7"/>
      <c r="BW51" s="7"/>
      <c r="BX51" s="7"/>
      <c r="BY51" s="7"/>
      <c r="BZ51" s="7"/>
      <c r="CA51" s="7"/>
      <c r="CB51" s="7"/>
      <c r="CC51" s="1767"/>
      <c r="CD51" s="1767"/>
      <c r="CE51" s="7"/>
      <c r="CF51" s="7"/>
      <c r="CG51" s="7"/>
      <c r="CH51" s="7"/>
      <c r="CI51" s="7"/>
      <c r="CJ51" s="7"/>
      <c r="CK51" s="7"/>
      <c r="CL51" s="7"/>
      <c r="CM51" s="7"/>
      <c r="CN51" s="7"/>
      <c r="CO51" s="7"/>
      <c r="CP51" s="7"/>
      <c r="CQ51" s="7"/>
      <c r="CR51" s="7"/>
      <c r="CS51" s="7"/>
      <c r="CT51" s="7"/>
      <c r="CU51" s="7"/>
      <c r="CV51" s="7"/>
      <c r="CW51" s="7"/>
      <c r="CX51" s="1767"/>
      <c r="CY51" s="1767"/>
      <c r="CZ51" s="7"/>
      <c r="DA51" s="7"/>
      <c r="DB51" s="7"/>
      <c r="DC51" s="7"/>
      <c r="DD51" s="7"/>
      <c r="DE51" s="7"/>
      <c r="DF51" s="7"/>
      <c r="DG51" s="7"/>
      <c r="DH51" s="7"/>
      <c r="DI51" s="7"/>
      <c r="DJ51" s="7"/>
      <c r="DK51" s="7"/>
      <c r="DL51" s="7"/>
      <c r="DM51" s="7"/>
      <c r="DN51" s="1767"/>
      <c r="DO51" s="1767"/>
      <c r="DP51" s="7"/>
      <c r="ED51" s="1764"/>
      <c r="EE51" s="1764"/>
      <c r="ET51" s="1764"/>
      <c r="EU51" s="1764"/>
    </row>
    <row r="52" spans="1:152" s="2" customFormat="1" ht="14.25" customHeight="1" x14ac:dyDescent="0.2">
      <c r="C52" s="7"/>
      <c r="D52" s="7"/>
      <c r="E52" s="7"/>
      <c r="F52" s="7"/>
      <c r="G52" s="7"/>
      <c r="H52" s="7"/>
      <c r="I52" s="7"/>
      <c r="J52" s="7"/>
      <c r="K52" s="7"/>
      <c r="L52" s="7"/>
      <c r="M52" s="7"/>
      <c r="N52" s="7"/>
      <c r="O52" s="7"/>
      <c r="P52" s="7"/>
      <c r="Q52" s="1767"/>
      <c r="R52" s="1767"/>
      <c r="S52" s="7"/>
      <c r="T52" s="7"/>
      <c r="U52" s="7"/>
      <c r="V52" s="7"/>
      <c r="W52" s="7"/>
      <c r="X52" s="7"/>
      <c r="Y52" s="7"/>
      <c r="Z52" s="7"/>
      <c r="AA52" s="7"/>
      <c r="AB52" s="7"/>
      <c r="AC52" s="7"/>
      <c r="AD52" s="7"/>
      <c r="AE52" s="7"/>
      <c r="AF52" s="7"/>
      <c r="AG52" s="1767"/>
      <c r="AH52" s="1767"/>
      <c r="AI52" s="7"/>
      <c r="AJ52" s="7"/>
      <c r="AK52" s="7"/>
      <c r="AL52" s="7"/>
      <c r="AM52" s="7"/>
      <c r="AN52" s="7"/>
      <c r="AO52" s="7"/>
      <c r="AP52" s="7"/>
      <c r="AQ52" s="7"/>
      <c r="AR52" s="7"/>
      <c r="AS52" s="7"/>
      <c r="AT52" s="7"/>
      <c r="AU52" s="7"/>
      <c r="AV52" s="7"/>
      <c r="AW52" s="1767"/>
      <c r="AX52" s="1767"/>
      <c r="AY52" s="7"/>
      <c r="AZ52" s="1767"/>
      <c r="BA52" s="1767"/>
      <c r="BB52" s="1767"/>
      <c r="BC52" s="1767"/>
      <c r="BD52" s="1767"/>
      <c r="BE52" s="1767"/>
      <c r="BF52" s="1767"/>
      <c r="BG52" s="1767"/>
      <c r="BH52" s="1767"/>
      <c r="BI52" s="1767"/>
      <c r="BJ52" s="1767"/>
      <c r="BK52" s="1767"/>
      <c r="BL52" s="1767"/>
      <c r="BM52" s="1767"/>
      <c r="BN52" s="1767"/>
      <c r="BO52" s="1767"/>
      <c r="BP52" s="7"/>
      <c r="BQ52" s="54"/>
      <c r="BR52" s="54"/>
      <c r="BS52" s="54"/>
      <c r="BT52" s="54"/>
      <c r="BU52" s="54"/>
      <c r="BV52" s="54"/>
      <c r="BW52" s="54"/>
      <c r="BX52" s="54"/>
      <c r="BY52" s="54"/>
      <c r="BZ52" s="54"/>
      <c r="CA52" s="54"/>
      <c r="CB52" s="54"/>
      <c r="CC52" s="1773"/>
      <c r="CD52" s="1773"/>
      <c r="CE52" s="54"/>
      <c r="CF52" s="7"/>
      <c r="CG52" s="7"/>
      <c r="CH52" s="7"/>
      <c r="CI52" s="7"/>
      <c r="CJ52" s="7"/>
      <c r="CK52" s="7"/>
      <c r="CL52" s="7"/>
      <c r="CM52" s="7"/>
      <c r="CN52" s="7"/>
      <c r="CO52" s="7"/>
      <c r="CP52" s="7"/>
      <c r="CQ52" s="7"/>
      <c r="CR52" s="7"/>
      <c r="CS52" s="7"/>
      <c r="CT52" s="7"/>
      <c r="CU52" s="7"/>
      <c r="CV52" s="7"/>
      <c r="CW52" s="7"/>
      <c r="CX52" s="1767"/>
      <c r="CY52" s="1767"/>
      <c r="CZ52" s="7"/>
      <c r="DA52" s="7"/>
      <c r="DB52" s="7"/>
      <c r="DC52" s="7"/>
      <c r="DD52" s="7"/>
      <c r="DE52" s="7"/>
      <c r="DF52" s="7"/>
      <c r="DG52" s="7"/>
      <c r="DH52" s="7"/>
      <c r="DI52" s="7"/>
      <c r="DJ52" s="7"/>
      <c r="DK52" s="7"/>
      <c r="DL52" s="7"/>
      <c r="DM52" s="7"/>
      <c r="DN52" s="1767"/>
      <c r="DO52" s="1767"/>
      <c r="DP52" s="7"/>
      <c r="ED52" s="1764"/>
      <c r="EE52" s="1764"/>
      <c r="ET52" s="1764"/>
      <c r="EU52" s="1764"/>
    </row>
    <row r="53" spans="1:152" s="2" customFormat="1" ht="38.1" customHeight="1" x14ac:dyDescent="0.2">
      <c r="B53" s="211" t="s">
        <v>162</v>
      </c>
      <c r="C53" s="209"/>
      <c r="D53" s="209"/>
      <c r="E53" s="209"/>
      <c r="F53" s="209"/>
      <c r="G53" s="209"/>
      <c r="H53" s="209"/>
      <c r="I53" s="209"/>
      <c r="J53" s="209"/>
      <c r="K53" s="209"/>
      <c r="L53" s="209"/>
      <c r="M53" s="209"/>
      <c r="N53" s="209"/>
      <c r="O53" s="209"/>
      <c r="P53" s="209"/>
      <c r="Q53" s="1780"/>
      <c r="R53" s="1780"/>
      <c r="S53" s="209"/>
      <c r="T53" s="209"/>
      <c r="U53" s="209"/>
      <c r="V53" s="209"/>
      <c r="W53" s="209"/>
      <c r="X53" s="209"/>
      <c r="Y53" s="209"/>
      <c r="Z53" s="209"/>
      <c r="AA53" s="209"/>
      <c r="AB53" s="209"/>
      <c r="AC53" s="209"/>
      <c r="AD53" s="209"/>
      <c r="AE53" s="209"/>
      <c r="AF53" s="209"/>
      <c r="AG53" s="1780"/>
      <c r="AH53" s="1780"/>
      <c r="AI53" s="209"/>
      <c r="AJ53" s="209"/>
      <c r="AK53" s="209"/>
      <c r="AL53" s="209"/>
      <c r="AM53" s="209"/>
      <c r="AN53" s="209"/>
      <c r="AO53" s="209"/>
      <c r="AP53" s="209"/>
      <c r="AQ53" s="209"/>
      <c r="AR53" s="209"/>
      <c r="AS53" s="209"/>
      <c r="AT53" s="212"/>
      <c r="AU53" s="212"/>
      <c r="AV53" s="212"/>
      <c r="AW53" s="1781"/>
      <c r="AX53" s="1781"/>
      <c r="AY53" s="212"/>
      <c r="AZ53" s="1798"/>
      <c r="BA53" s="1798"/>
      <c r="BB53" s="1798"/>
      <c r="BC53" s="1798"/>
      <c r="BD53" s="1798"/>
      <c r="BE53" s="1798"/>
      <c r="BF53" s="1798"/>
      <c r="BG53" s="1798"/>
      <c r="BH53" s="1798"/>
      <c r="BI53" s="1798"/>
      <c r="BJ53" s="1798"/>
      <c r="BK53" s="1798"/>
      <c r="BL53" s="1798"/>
      <c r="BM53" s="1798"/>
      <c r="BN53" s="1798"/>
      <c r="BO53" s="1798"/>
      <c r="BP53" s="1798"/>
      <c r="BQ53" s="1452"/>
      <c r="BR53" s="1452"/>
      <c r="BS53" s="1452"/>
      <c r="BT53" s="1452"/>
      <c r="BU53" s="1452"/>
      <c r="BV53" s="1452"/>
      <c r="BW53" s="1452"/>
      <c r="BX53" s="1452"/>
      <c r="BY53" s="1452"/>
      <c r="BZ53" s="1452"/>
      <c r="CA53" s="1452"/>
      <c r="CB53" s="1452"/>
      <c r="CC53" s="1798"/>
      <c r="CD53" s="1798"/>
      <c r="CE53" s="1452"/>
      <c r="CF53" s="54"/>
      <c r="CG53" s="7"/>
      <c r="CH53" s="54"/>
      <c r="CI53" s="54"/>
      <c r="CJ53" s="54"/>
      <c r="CK53" s="213"/>
      <c r="CL53" s="213"/>
      <c r="CM53" s="213"/>
      <c r="CN53" s="213"/>
      <c r="CO53" s="213"/>
      <c r="CP53" s="213"/>
      <c r="CQ53" s="213"/>
      <c r="CR53" s="213"/>
      <c r="CS53" s="213"/>
      <c r="CT53" s="213"/>
      <c r="CU53" s="213"/>
      <c r="CV53" s="213"/>
      <c r="CW53" s="213"/>
      <c r="CX53" s="1782"/>
      <c r="CY53" s="1782"/>
      <c r="CZ53" s="213"/>
      <c r="DA53" s="213"/>
      <c r="DB53" s="213"/>
      <c r="DC53" s="213"/>
      <c r="DD53" s="213"/>
      <c r="DE53" s="213"/>
      <c r="DF53" s="213"/>
      <c r="DG53" s="213"/>
      <c r="DH53" s="212"/>
      <c r="DI53" s="212"/>
      <c r="DJ53" s="212"/>
      <c r="DK53" s="212"/>
      <c r="DL53" s="1781"/>
      <c r="DM53" s="1781"/>
      <c r="DN53" s="1781"/>
      <c r="DO53" s="1781"/>
      <c r="DP53" s="1781"/>
      <c r="DQ53" s="1781"/>
      <c r="DR53" s="1781"/>
      <c r="DS53" s="1781"/>
      <c r="DT53" s="1781"/>
      <c r="DU53" s="1781"/>
      <c r="DV53" s="1781"/>
      <c r="DW53" s="1781"/>
      <c r="DX53" s="1781"/>
      <c r="DY53" s="1781"/>
      <c r="DZ53" s="1781"/>
      <c r="EA53" s="1781"/>
      <c r="EB53" s="1781"/>
      <c r="EC53" s="1781"/>
      <c r="ED53" s="1781"/>
      <c r="EE53" s="1781"/>
      <c r="EF53" s="1781"/>
      <c r="ET53" s="1764"/>
      <c r="EU53" s="1764"/>
    </row>
    <row r="54" spans="1:152" s="2" customFormat="1" ht="34.35" customHeight="1" x14ac:dyDescent="0.2">
      <c r="B54" s="211"/>
      <c r="C54" s="209"/>
      <c r="D54" s="1364" t="s">
        <v>1</v>
      </c>
      <c r="E54" s="1364" t="s">
        <v>2</v>
      </c>
      <c r="F54" s="1793" t="s">
        <v>3</v>
      </c>
      <c r="G54" s="1793" t="s">
        <v>86</v>
      </c>
      <c r="H54" s="1793" t="s">
        <v>4</v>
      </c>
      <c r="I54" s="1793" t="s">
        <v>5</v>
      </c>
      <c r="J54" s="1793" t="s">
        <v>6</v>
      </c>
      <c r="K54" s="1793" t="s">
        <v>7</v>
      </c>
      <c r="L54" s="1793" t="s">
        <v>8</v>
      </c>
      <c r="M54" s="1793" t="s">
        <v>9</v>
      </c>
      <c r="N54" s="1793" t="s">
        <v>10</v>
      </c>
      <c r="O54" s="1793" t="s">
        <v>11</v>
      </c>
      <c r="P54" s="1793" t="s">
        <v>12</v>
      </c>
      <c r="Q54" s="1793" t="s">
        <v>13</v>
      </c>
      <c r="R54" s="1793" t="s">
        <v>14</v>
      </c>
      <c r="S54" s="1793" t="s">
        <v>15</v>
      </c>
      <c r="T54" s="1793" t="s">
        <v>16</v>
      </c>
      <c r="U54" s="1793" t="s">
        <v>17</v>
      </c>
      <c r="V54" s="1793" t="s">
        <v>18</v>
      </c>
      <c r="W54" s="1793" t="s">
        <v>19</v>
      </c>
      <c r="X54" s="1793" t="s">
        <v>20</v>
      </c>
      <c r="Y54" s="1793" t="s">
        <v>21</v>
      </c>
      <c r="Z54" s="1793" t="s">
        <v>22</v>
      </c>
      <c r="AA54" s="1793" t="s">
        <v>23</v>
      </c>
      <c r="AB54" s="1793" t="s">
        <v>24</v>
      </c>
      <c r="AC54" s="1793" t="s">
        <v>25</v>
      </c>
      <c r="AD54" s="1793" t="s">
        <v>26</v>
      </c>
      <c r="AE54" s="1793" t="s">
        <v>27</v>
      </c>
      <c r="AF54" s="1793" t="s">
        <v>28</v>
      </c>
      <c r="AG54" s="1793" t="s">
        <v>29</v>
      </c>
      <c r="AH54" s="1793" t="s">
        <v>30</v>
      </c>
      <c r="AI54" s="1793" t="s">
        <v>31</v>
      </c>
      <c r="AJ54" s="1793" t="s">
        <v>32</v>
      </c>
      <c r="AK54" s="1793" t="s">
        <v>33</v>
      </c>
      <c r="AL54" s="1793" t="s">
        <v>34</v>
      </c>
      <c r="AM54" s="1793" t="s">
        <v>35</v>
      </c>
      <c r="AN54" s="1793" t="s">
        <v>88</v>
      </c>
      <c r="AO54" s="1793" t="s">
        <v>112</v>
      </c>
      <c r="AP54" s="1793" t="s">
        <v>113</v>
      </c>
      <c r="AQ54" s="1793" t="s">
        <v>223</v>
      </c>
      <c r="AR54" s="1793" t="s">
        <v>337</v>
      </c>
      <c r="AS54" s="1793" t="s">
        <v>1011</v>
      </c>
      <c r="AT54" s="1793" t="s">
        <v>1020</v>
      </c>
      <c r="AU54" s="1793" t="s">
        <v>1523</v>
      </c>
      <c r="AV54" s="1793" t="s">
        <v>1544</v>
      </c>
      <c r="AW54" s="1793" t="s">
        <v>1545</v>
      </c>
      <c r="AX54" s="1793" t="s">
        <v>1546</v>
      </c>
      <c r="AY54" s="1793" t="s">
        <v>1547</v>
      </c>
      <c r="AZ54" s="2728" t="s">
        <v>1548</v>
      </c>
      <c r="BA54" s="2728"/>
      <c r="BB54" s="1798"/>
      <c r="BC54" s="1798"/>
      <c r="BD54" s="1798"/>
      <c r="BE54" s="1798"/>
      <c r="BF54" s="1798"/>
      <c r="BG54" s="1798"/>
      <c r="BH54" s="1798"/>
      <c r="BI54" s="1798"/>
      <c r="BJ54" s="1798"/>
      <c r="BK54" s="1798"/>
      <c r="BL54" s="1798"/>
      <c r="BM54" s="1798"/>
      <c r="BN54" s="1798"/>
      <c r="BO54" s="1798"/>
      <c r="BP54" s="1798"/>
      <c r="BQ54" s="1798"/>
      <c r="BR54" s="1798"/>
      <c r="BS54" s="1452"/>
      <c r="BT54" s="1452"/>
      <c r="BU54" s="1452"/>
      <c r="BV54" s="1452"/>
      <c r="BW54" s="1452"/>
      <c r="BX54" s="1452"/>
      <c r="BY54" s="1452"/>
      <c r="BZ54" s="1452"/>
      <c r="CA54" s="1452"/>
      <c r="CB54" s="1452"/>
      <c r="CC54" s="1798"/>
      <c r="CD54" s="1798"/>
      <c r="CE54" s="1452"/>
      <c r="CF54" s="1452"/>
      <c r="CG54" s="54"/>
      <c r="CH54" s="1752"/>
      <c r="CI54" s="1752"/>
      <c r="CJ54" s="1752"/>
      <c r="CK54" s="208"/>
      <c r="CL54" s="208"/>
      <c r="CM54" s="208"/>
      <c r="CN54" s="208"/>
      <c r="CO54" s="208"/>
      <c r="CP54" s="208"/>
      <c r="CQ54" s="208"/>
      <c r="CR54" s="208"/>
      <c r="CS54" s="208"/>
      <c r="CT54" s="208"/>
      <c r="CU54" s="208"/>
      <c r="CV54" s="208"/>
      <c r="CW54" s="208"/>
      <c r="CX54" s="1779"/>
      <c r="CY54" s="1779"/>
      <c r="CZ54" s="208"/>
      <c r="DA54" s="208"/>
      <c r="DB54" s="208"/>
      <c r="DC54" s="208"/>
      <c r="DD54" s="208"/>
      <c r="DE54" s="208"/>
      <c r="DF54" s="208"/>
      <c r="DG54" s="208"/>
      <c r="DH54" s="208"/>
      <c r="DI54" s="208"/>
      <c r="DJ54" s="208"/>
      <c r="DK54" s="208"/>
      <c r="DL54" s="1779"/>
      <c r="DM54" s="1779"/>
      <c r="DN54" s="1779"/>
      <c r="DO54" s="1779"/>
      <c r="DP54" s="1779"/>
      <c r="DQ54" s="1779"/>
      <c r="DR54" s="1779"/>
      <c r="DS54" s="1779"/>
      <c r="DT54" s="1779"/>
      <c r="DU54" s="1779"/>
      <c r="DV54" s="1779"/>
      <c r="DW54" s="1779"/>
      <c r="DX54" s="1779"/>
      <c r="DY54" s="1779"/>
      <c r="DZ54" s="1779"/>
      <c r="EA54" s="1779"/>
      <c r="EB54" s="1779"/>
      <c r="EC54" s="1779"/>
      <c r="ED54" s="1779"/>
      <c r="EE54" s="1779"/>
      <c r="EF54" s="1779"/>
      <c r="EG54" s="1779"/>
      <c r="ET54" s="1764"/>
      <c r="EU54" s="1764"/>
    </row>
    <row r="55" spans="1:152" s="2" customFormat="1" ht="38.450000000000003" customHeight="1" x14ac:dyDescent="0.2">
      <c r="C55" s="210"/>
      <c r="D55" s="2704" t="s">
        <v>37</v>
      </c>
      <c r="E55" s="2705"/>
      <c r="F55" s="2705"/>
      <c r="G55" s="2705"/>
      <c r="H55" s="2705"/>
      <c r="I55" s="2705"/>
      <c r="J55" s="2705"/>
      <c r="K55" s="2705"/>
      <c r="L55" s="2705"/>
      <c r="M55" s="2705"/>
      <c r="N55" s="2705"/>
      <c r="O55" s="2705"/>
      <c r="P55" s="2705"/>
      <c r="Q55" s="2705"/>
      <c r="R55" s="2705"/>
      <c r="S55" s="2706"/>
      <c r="T55" s="2707" t="s">
        <v>57</v>
      </c>
      <c r="U55" s="2705"/>
      <c r="V55" s="2705"/>
      <c r="W55" s="2705"/>
      <c r="X55" s="2705"/>
      <c r="Y55" s="2705"/>
      <c r="Z55" s="2705"/>
      <c r="AA55" s="2705"/>
      <c r="AB55" s="2705"/>
      <c r="AC55" s="2705"/>
      <c r="AD55" s="2705"/>
      <c r="AE55" s="2705"/>
      <c r="AF55" s="2705"/>
      <c r="AG55" s="2705"/>
      <c r="AH55" s="2705"/>
      <c r="AI55" s="2706"/>
      <c r="AJ55" s="2707" t="s">
        <v>63</v>
      </c>
      <c r="AK55" s="2705"/>
      <c r="AL55" s="2705"/>
      <c r="AM55" s="2705"/>
      <c r="AN55" s="2705"/>
      <c r="AO55" s="2705"/>
      <c r="AP55" s="2705"/>
      <c r="AQ55" s="2705"/>
      <c r="AR55" s="2705"/>
      <c r="AS55" s="2705"/>
      <c r="AT55" s="2705"/>
      <c r="AU55" s="2705"/>
      <c r="AV55" s="2705"/>
      <c r="AW55" s="2705"/>
      <c r="AX55" s="2705"/>
      <c r="AY55" s="2706"/>
      <c r="AZ55" s="2729" t="s">
        <v>1461</v>
      </c>
      <c r="BA55" s="2730"/>
      <c r="BB55" s="1798"/>
      <c r="BC55" s="1798"/>
      <c r="BD55" s="1798"/>
      <c r="BE55" s="1798"/>
      <c r="BF55" s="1798"/>
      <c r="BG55" s="1798"/>
      <c r="BH55" s="1798"/>
      <c r="BI55" s="1798"/>
      <c r="BJ55" s="1798"/>
      <c r="BK55" s="1798"/>
      <c r="BL55" s="1798"/>
      <c r="BM55" s="1798"/>
      <c r="BN55" s="1798"/>
      <c r="BO55" s="1798"/>
      <c r="BP55" s="1798"/>
      <c r="BQ55" s="1798"/>
      <c r="BR55" s="1798"/>
      <c r="BS55" s="1729"/>
      <c r="BT55" s="1729"/>
      <c r="BU55" s="1729"/>
      <c r="BV55" s="1729"/>
      <c r="BW55" s="1729"/>
      <c r="BX55" s="1729"/>
      <c r="BY55" s="1729"/>
      <c r="BZ55" s="1729"/>
      <c r="CA55" s="1729"/>
      <c r="CB55" s="1729"/>
      <c r="CC55" s="1787"/>
      <c r="CD55" s="1904"/>
      <c r="CE55" s="1729"/>
      <c r="CF55" s="1452"/>
      <c r="CG55" s="45"/>
      <c r="CK55" s="2714" t="s">
        <v>37</v>
      </c>
      <c r="CL55" s="2715"/>
      <c r="CM55" s="2715"/>
      <c r="CN55" s="2715"/>
      <c r="CO55" s="2715"/>
      <c r="CP55" s="2715"/>
      <c r="CQ55" s="2715"/>
      <c r="CR55" s="2715"/>
      <c r="CS55" s="2715"/>
      <c r="CT55" s="2715"/>
      <c r="CU55" s="2715"/>
      <c r="CV55" s="2715"/>
      <c r="CW55" s="2715"/>
      <c r="CX55" s="2715"/>
      <c r="CY55" s="2715"/>
      <c r="CZ55" s="2716"/>
      <c r="DA55" s="2714" t="s">
        <v>57</v>
      </c>
      <c r="DB55" s="2715"/>
      <c r="DC55" s="2715"/>
      <c r="DD55" s="2715"/>
      <c r="DE55" s="2715"/>
      <c r="DF55" s="2715"/>
      <c r="DG55" s="2715"/>
      <c r="DH55" s="2715"/>
      <c r="DI55" s="2715"/>
      <c r="DJ55" s="2715"/>
      <c r="DK55" s="2715"/>
      <c r="DL55" s="2715"/>
      <c r="DM55" s="2715"/>
      <c r="DN55" s="2715"/>
      <c r="DO55" s="2715"/>
      <c r="DP55" s="2716"/>
      <c r="DQ55" s="2714" t="s">
        <v>63</v>
      </c>
      <c r="DR55" s="2715"/>
      <c r="DS55" s="2715"/>
      <c r="DT55" s="2715"/>
      <c r="DU55" s="2715"/>
      <c r="DV55" s="2715"/>
      <c r="DW55" s="2715"/>
      <c r="DX55" s="2715"/>
      <c r="DY55" s="2715"/>
      <c r="DZ55" s="2715"/>
      <c r="EA55" s="2715"/>
      <c r="EB55" s="2715"/>
      <c r="EC55" s="2715"/>
      <c r="ED55" s="2715"/>
      <c r="EE55" s="2715"/>
      <c r="EF55" s="2716"/>
      <c r="ET55" s="1764"/>
      <c r="EU55" s="1764"/>
    </row>
    <row r="56" spans="1:152" s="2" customFormat="1" ht="32.1" customHeight="1" thickBot="1" x14ac:dyDescent="0.25">
      <c r="C56" s="210"/>
      <c r="D56" s="1711" t="s">
        <v>998</v>
      </c>
      <c r="E56" s="1712" t="s">
        <v>999</v>
      </c>
      <c r="F56" s="1711" t="s">
        <v>1000</v>
      </c>
      <c r="G56" s="1712" t="s">
        <v>1001</v>
      </c>
      <c r="H56" s="1711" t="s">
        <v>1002</v>
      </c>
      <c r="I56" s="1712" t="s">
        <v>1003</v>
      </c>
      <c r="J56" s="1711" t="s">
        <v>1004</v>
      </c>
      <c r="K56" s="1712" t="s">
        <v>1005</v>
      </c>
      <c r="L56" s="1711" t="s">
        <v>1006</v>
      </c>
      <c r="M56" s="1712" t="s">
        <v>1007</v>
      </c>
      <c r="N56" s="1713">
        <v>2016</v>
      </c>
      <c r="O56" s="1714">
        <v>2017</v>
      </c>
      <c r="P56" s="1715">
        <v>2018</v>
      </c>
      <c r="Q56" s="1788">
        <v>2019</v>
      </c>
      <c r="R56" s="1788">
        <v>2020</v>
      </c>
      <c r="S56" s="1716" t="s">
        <v>1008</v>
      </c>
      <c r="T56" s="1711" t="s">
        <v>998</v>
      </c>
      <c r="U56" s="1712" t="s">
        <v>999</v>
      </c>
      <c r="V56" s="1711" t="s">
        <v>1000</v>
      </c>
      <c r="W56" s="1712" t="s">
        <v>1001</v>
      </c>
      <c r="X56" s="1711" t="s">
        <v>1002</v>
      </c>
      <c r="Y56" s="1712" t="s">
        <v>1003</v>
      </c>
      <c r="Z56" s="1711" t="s">
        <v>1004</v>
      </c>
      <c r="AA56" s="1712" t="s">
        <v>1005</v>
      </c>
      <c r="AB56" s="1711" t="s">
        <v>1006</v>
      </c>
      <c r="AC56" s="1712" t="s">
        <v>1007</v>
      </c>
      <c r="AD56" s="1713">
        <v>2016</v>
      </c>
      <c r="AE56" s="1714">
        <v>2017</v>
      </c>
      <c r="AF56" s="1715">
        <v>2018</v>
      </c>
      <c r="AG56" s="1788">
        <v>2019</v>
      </c>
      <c r="AH56" s="1788">
        <v>2020</v>
      </c>
      <c r="AI56" s="1716" t="s">
        <v>1008</v>
      </c>
      <c r="AJ56" s="1711" t="s">
        <v>998</v>
      </c>
      <c r="AK56" s="1712" t="s">
        <v>999</v>
      </c>
      <c r="AL56" s="1711" t="s">
        <v>1000</v>
      </c>
      <c r="AM56" s="1712" t="s">
        <v>1001</v>
      </c>
      <c r="AN56" s="1711" t="s">
        <v>1002</v>
      </c>
      <c r="AO56" s="1712" t="s">
        <v>1003</v>
      </c>
      <c r="AP56" s="1711" t="s">
        <v>1004</v>
      </c>
      <c r="AQ56" s="1712" t="s">
        <v>1005</v>
      </c>
      <c r="AR56" s="1711" t="s">
        <v>1006</v>
      </c>
      <c r="AS56" s="1712" t="s">
        <v>1007</v>
      </c>
      <c r="AT56" s="1713">
        <v>2016</v>
      </c>
      <c r="AU56" s="1714">
        <v>2017</v>
      </c>
      <c r="AV56" s="1715">
        <v>2018</v>
      </c>
      <c r="AW56" s="1788">
        <v>2019</v>
      </c>
      <c r="AX56" s="1788">
        <v>2020</v>
      </c>
      <c r="AY56" s="1716" t="s">
        <v>1008</v>
      </c>
      <c r="AZ56" s="2729"/>
      <c r="BA56" s="2730"/>
      <c r="BB56" s="1798"/>
      <c r="BC56" s="1798"/>
      <c r="BD56" s="1798"/>
      <c r="BE56" s="1798"/>
      <c r="BF56" s="1798"/>
      <c r="BG56" s="1798"/>
      <c r="BH56" s="1798"/>
      <c r="BI56" s="1798"/>
      <c r="BJ56" s="1798"/>
      <c r="BK56" s="1798"/>
      <c r="BL56" s="1798"/>
      <c r="BM56" s="1798"/>
      <c r="BN56" s="1798"/>
      <c r="BO56" s="1798"/>
      <c r="BP56" s="1798"/>
      <c r="BQ56" s="1798"/>
      <c r="BR56" s="1798"/>
      <c r="BS56" s="1729"/>
      <c r="BT56" s="1729"/>
      <c r="BU56" s="1729"/>
      <c r="BV56" s="1729"/>
      <c r="BW56" s="1729"/>
      <c r="BX56" s="1729"/>
      <c r="BY56" s="1729"/>
      <c r="BZ56" s="1729"/>
      <c r="CA56" s="1729"/>
      <c r="CB56" s="1729"/>
      <c r="CC56" s="1787"/>
      <c r="CD56" s="1904"/>
      <c r="CE56" s="1729"/>
      <c r="CF56" s="1729"/>
      <c r="CG56" s="45"/>
      <c r="CI56" s="904" t="s">
        <v>164</v>
      </c>
      <c r="CJ56" s="860" t="s">
        <v>196</v>
      </c>
      <c r="CK56" s="1373">
        <v>2006</v>
      </c>
      <c r="CL56" s="1374">
        <v>2007</v>
      </c>
      <c r="CM56" s="1374">
        <v>2008</v>
      </c>
      <c r="CN56" s="1374">
        <v>2009</v>
      </c>
      <c r="CO56" s="1374">
        <v>2010</v>
      </c>
      <c r="CP56" s="1374">
        <v>2011</v>
      </c>
      <c r="CQ56" s="1374">
        <v>2012</v>
      </c>
      <c r="CR56" s="1374">
        <v>2013</v>
      </c>
      <c r="CS56" s="1374">
        <v>2014</v>
      </c>
      <c r="CT56" s="1374">
        <v>2015</v>
      </c>
      <c r="CU56" s="1374">
        <v>2016</v>
      </c>
      <c r="CV56" s="1374">
        <v>2017</v>
      </c>
      <c r="CW56" s="1374">
        <v>2018</v>
      </c>
      <c r="CX56" s="2257">
        <v>2019</v>
      </c>
      <c r="CY56" s="1374">
        <v>2020</v>
      </c>
      <c r="CZ56" s="1375" t="s">
        <v>774</v>
      </c>
      <c r="DA56" s="1373">
        <v>2006</v>
      </c>
      <c r="DB56" s="1374">
        <v>2007</v>
      </c>
      <c r="DC56" s="1374">
        <v>2008</v>
      </c>
      <c r="DD56" s="1374">
        <v>2009</v>
      </c>
      <c r="DE56" s="1374">
        <v>2010</v>
      </c>
      <c r="DF56" s="1374">
        <v>2011</v>
      </c>
      <c r="DG56" s="1374">
        <v>2012</v>
      </c>
      <c r="DH56" s="1374">
        <v>2013</v>
      </c>
      <c r="DI56" s="1374">
        <v>2014</v>
      </c>
      <c r="DJ56" s="1374">
        <v>2015</v>
      </c>
      <c r="DK56" s="1374">
        <v>2016</v>
      </c>
      <c r="DL56" s="1374">
        <v>2017</v>
      </c>
      <c r="DM56" s="1374">
        <v>2018</v>
      </c>
      <c r="DN56" s="2258">
        <v>2019</v>
      </c>
      <c r="DO56" s="1374">
        <v>2020</v>
      </c>
      <c r="DP56" s="1405" t="s">
        <v>774</v>
      </c>
      <c r="DQ56" s="1400">
        <v>2006</v>
      </c>
      <c r="DR56" s="1374">
        <v>2007</v>
      </c>
      <c r="DS56" s="1374">
        <v>2008</v>
      </c>
      <c r="DT56" s="1374">
        <v>2009</v>
      </c>
      <c r="DU56" s="1374">
        <v>2010</v>
      </c>
      <c r="DV56" s="1374">
        <v>2011</v>
      </c>
      <c r="DW56" s="1374">
        <v>2012</v>
      </c>
      <c r="DX56" s="1374">
        <v>2013</v>
      </c>
      <c r="DY56" s="1374">
        <v>2014</v>
      </c>
      <c r="DZ56" s="1374">
        <v>2015</v>
      </c>
      <c r="EA56" s="1374">
        <v>2016</v>
      </c>
      <c r="EB56" s="1374">
        <v>2017</v>
      </c>
      <c r="EC56" s="1374">
        <v>2018</v>
      </c>
      <c r="ED56" s="2258">
        <v>2019</v>
      </c>
      <c r="EE56" s="1374">
        <v>2020</v>
      </c>
      <c r="EF56" s="1405" t="s">
        <v>774</v>
      </c>
      <c r="ET56" s="1764"/>
      <c r="EU56" s="1764"/>
    </row>
    <row r="57" spans="1:152" s="2" customFormat="1" ht="50.1" customHeight="1" x14ac:dyDescent="0.2">
      <c r="B57" s="2053" t="s">
        <v>141</v>
      </c>
      <c r="C57" s="2054"/>
      <c r="D57" s="2055"/>
      <c r="E57" s="2056"/>
      <c r="F57" s="2056"/>
      <c r="G57" s="2056"/>
      <c r="H57" s="2056"/>
      <c r="I57" s="2056"/>
      <c r="J57" s="2056"/>
      <c r="K57" s="2056"/>
      <c r="L57" s="2056"/>
      <c r="M57" s="2057"/>
      <c r="N57" s="2057"/>
      <c r="O57" s="2057"/>
      <c r="P57" s="2058"/>
      <c r="Q57" s="2058"/>
      <c r="R57" s="2058"/>
      <c r="S57" s="2059"/>
      <c r="T57" s="2055"/>
      <c r="U57" s="2056"/>
      <c r="V57" s="2056"/>
      <c r="W57" s="2056"/>
      <c r="X57" s="2056"/>
      <c r="Y57" s="2056"/>
      <c r="Z57" s="2056"/>
      <c r="AA57" s="2056"/>
      <c r="AB57" s="2056"/>
      <c r="AC57" s="2057"/>
      <c r="AD57" s="2057"/>
      <c r="AE57" s="2057"/>
      <c r="AF57" s="2058"/>
      <c r="AG57" s="2058"/>
      <c r="AH57" s="2058"/>
      <c r="AI57" s="2059"/>
      <c r="AJ57" s="2055"/>
      <c r="AK57" s="2056"/>
      <c r="AL57" s="2056"/>
      <c r="AM57" s="2056"/>
      <c r="AN57" s="2056"/>
      <c r="AO57" s="2056"/>
      <c r="AP57" s="2056"/>
      <c r="AQ57" s="2056"/>
      <c r="AR57" s="2056"/>
      <c r="AS57" s="2057"/>
      <c r="AT57" s="2057"/>
      <c r="AU57" s="2057"/>
      <c r="AV57" s="2058"/>
      <c r="AW57" s="2058"/>
      <c r="AX57" s="2058"/>
      <c r="AY57" s="2059"/>
      <c r="AZ57" s="2726"/>
      <c r="BA57" s="2727"/>
      <c r="BB57" s="1798"/>
      <c r="BC57" s="1798"/>
      <c r="BD57" s="1798"/>
      <c r="BE57" s="1798"/>
      <c r="BF57" s="1798"/>
      <c r="BG57" s="1798"/>
      <c r="BH57" s="1798"/>
      <c r="BI57" s="1798"/>
      <c r="BJ57" s="1798"/>
      <c r="BK57" s="1798"/>
      <c r="BL57" s="1798"/>
      <c r="BM57" s="1798"/>
      <c r="BN57" s="1798"/>
      <c r="BO57" s="1798"/>
      <c r="BP57" s="1798"/>
      <c r="BQ57" s="1798"/>
      <c r="BR57" s="1798"/>
      <c r="BS57" s="1749"/>
      <c r="BT57" s="1749"/>
      <c r="BU57" s="1749"/>
      <c r="BV57" s="1749"/>
      <c r="BW57" s="1749"/>
      <c r="BX57" s="1749"/>
      <c r="BY57" s="1749"/>
      <c r="BZ57" s="1749"/>
      <c r="CA57" s="1749"/>
      <c r="CB57" s="1749"/>
      <c r="CC57" s="1749"/>
      <c r="CD57" s="1749"/>
      <c r="CE57" s="1749"/>
      <c r="CF57" s="1729"/>
      <c r="CG57" s="45"/>
      <c r="CH57" s="2122" t="s">
        <v>81</v>
      </c>
      <c r="CI57" s="2065"/>
      <c r="CJ57" s="2123"/>
      <c r="CK57" s="2067"/>
      <c r="CL57" s="2068"/>
      <c r="CM57" s="2068"/>
      <c r="CN57" s="2068"/>
      <c r="CO57" s="2068"/>
      <c r="CP57" s="2068"/>
      <c r="CQ57" s="2068"/>
      <c r="CR57" s="2068"/>
      <c r="CS57" s="2057"/>
      <c r="CT57" s="2057"/>
      <c r="CU57" s="2057"/>
      <c r="CV57" s="2057"/>
      <c r="CW57" s="2057"/>
      <c r="CX57" s="2057"/>
      <c r="CY57" s="2058"/>
      <c r="CZ57" s="2059"/>
      <c r="DA57" s="2069"/>
      <c r="DB57" s="2069"/>
      <c r="DC57" s="2069"/>
      <c r="DD57" s="2069"/>
      <c r="DE57" s="2069"/>
      <c r="DF57" s="2069"/>
      <c r="DG57" s="2069"/>
      <c r="DH57" s="2069"/>
      <c r="DI57" s="2069"/>
      <c r="DJ57" s="2069"/>
      <c r="DK57" s="2069"/>
      <c r="DL57" s="2069"/>
      <c r="DM57" s="2069"/>
      <c r="DN57" s="2057"/>
      <c r="DO57" s="2057"/>
      <c r="DP57" s="2059"/>
      <c r="DQ57" s="2067"/>
      <c r="DR57" s="2068"/>
      <c r="DS57" s="2068"/>
      <c r="DT57" s="2068"/>
      <c r="DU57" s="2068"/>
      <c r="DV57" s="2068"/>
      <c r="DW57" s="2068"/>
      <c r="DX57" s="2068"/>
      <c r="DY57" s="2057"/>
      <c r="DZ57" s="2057"/>
      <c r="EA57" s="2057"/>
      <c r="EB57" s="2057"/>
      <c r="EC57" s="2057"/>
      <c r="ED57" s="2057"/>
      <c r="EE57" s="2057"/>
      <c r="EF57" s="2059"/>
      <c r="ET57" s="1764"/>
      <c r="EU57" s="1764"/>
    </row>
    <row r="58" spans="1:152" s="2" customFormat="1" ht="53.45" customHeight="1" x14ac:dyDescent="0.2">
      <c r="B58" s="2050" t="s">
        <v>142</v>
      </c>
      <c r="C58" s="2048" t="s">
        <v>181</v>
      </c>
      <c r="D58" s="1568"/>
      <c r="E58" s="1569"/>
      <c r="F58" s="1569"/>
      <c r="G58" s="1569"/>
      <c r="H58" s="1370"/>
      <c r="I58" s="1370"/>
      <c r="J58" s="1370"/>
      <c r="K58" s="1370"/>
      <c r="L58" s="1370"/>
      <c r="M58" s="1370"/>
      <c r="N58" s="2036"/>
      <c r="O58" s="2036"/>
      <c r="P58" s="2037"/>
      <c r="Q58" s="2037"/>
      <c r="R58" s="2037"/>
      <c r="S58" s="1054"/>
      <c r="T58" s="1568"/>
      <c r="U58" s="1569"/>
      <c r="V58" s="1569"/>
      <c r="W58" s="1569"/>
      <c r="X58" s="1370"/>
      <c r="Y58" s="1370"/>
      <c r="Z58" s="1370"/>
      <c r="AA58" s="1370"/>
      <c r="AB58" s="1370"/>
      <c r="AC58" s="1370"/>
      <c r="AD58" s="2036"/>
      <c r="AE58" s="2036"/>
      <c r="AF58" s="2037"/>
      <c r="AG58" s="2037"/>
      <c r="AH58" s="2037"/>
      <c r="AI58" s="1054"/>
      <c r="AJ58" s="1568"/>
      <c r="AK58" s="1569"/>
      <c r="AL58" s="1569"/>
      <c r="AM58" s="1569"/>
      <c r="AN58" s="1370"/>
      <c r="AO58" s="1370"/>
      <c r="AP58" s="1370"/>
      <c r="AQ58" s="1370"/>
      <c r="AR58" s="1370"/>
      <c r="AS58" s="1370"/>
      <c r="AT58" s="2036"/>
      <c r="AU58" s="2036"/>
      <c r="AV58" s="2037"/>
      <c r="AW58" s="2037"/>
      <c r="AX58" s="2037"/>
      <c r="AY58" s="1054"/>
      <c r="AZ58" s="2722"/>
      <c r="BA58" s="2723"/>
      <c r="BB58" s="1798"/>
      <c r="BC58" s="1798"/>
      <c r="BD58" s="1798"/>
      <c r="BE58" s="1798"/>
      <c r="BF58" s="1798"/>
      <c r="BG58" s="1798"/>
      <c r="BH58" s="1798"/>
      <c r="BI58" s="1798"/>
      <c r="BJ58" s="1798"/>
      <c r="BK58" s="1798"/>
      <c r="BL58" s="1798"/>
      <c r="BM58" s="1798"/>
      <c r="BN58" s="1798"/>
      <c r="BO58" s="1798"/>
      <c r="BP58" s="1798"/>
      <c r="BQ58" s="1798"/>
      <c r="BR58" s="1798"/>
      <c r="BS58" s="1539"/>
      <c r="BT58" s="1539"/>
      <c r="BU58" s="1539"/>
      <c r="BV58" s="1539"/>
      <c r="BW58" s="1539"/>
      <c r="BX58" s="1539"/>
      <c r="BY58" s="1539"/>
      <c r="BZ58" s="1539"/>
      <c r="CA58" s="1539"/>
      <c r="CB58" s="1539"/>
      <c r="CC58" s="1800"/>
      <c r="CD58" s="1800"/>
      <c r="CE58" s="1539"/>
      <c r="CF58" s="1749"/>
      <c r="CG58" s="1690"/>
      <c r="CH58" s="1458" t="s">
        <v>69</v>
      </c>
      <c r="CI58" s="222" t="s">
        <v>171</v>
      </c>
      <c r="CJ58" s="1757" t="s">
        <v>187</v>
      </c>
      <c r="CK58" s="1459" t="str">
        <f t="shared" ref="CK58:EF58" si="47">IF(SUM(COUNTBLANK(D58),COUNTBLANK(D59))=0,D59/D58,"-")</f>
        <v>-</v>
      </c>
      <c r="CL58" s="1459" t="str">
        <f t="shared" si="47"/>
        <v>-</v>
      </c>
      <c r="CM58" s="1459" t="str">
        <f t="shared" si="47"/>
        <v>-</v>
      </c>
      <c r="CN58" s="1459" t="str">
        <f t="shared" si="47"/>
        <v>-</v>
      </c>
      <c r="CO58" s="1459" t="str">
        <f t="shared" si="47"/>
        <v>-</v>
      </c>
      <c r="CP58" s="1459" t="str">
        <f t="shared" si="47"/>
        <v>-</v>
      </c>
      <c r="CQ58" s="1459" t="str">
        <f t="shared" si="47"/>
        <v>-</v>
      </c>
      <c r="CR58" s="1459" t="str">
        <f t="shared" si="47"/>
        <v>-</v>
      </c>
      <c r="CS58" s="1459" t="str">
        <f t="shared" si="47"/>
        <v>-</v>
      </c>
      <c r="CT58" s="1459" t="str">
        <f t="shared" si="47"/>
        <v>-</v>
      </c>
      <c r="CU58" s="1459" t="str">
        <f t="shared" si="47"/>
        <v>-</v>
      </c>
      <c r="CV58" s="1459" t="str">
        <f t="shared" si="47"/>
        <v>-</v>
      </c>
      <c r="CW58" s="1459" t="str">
        <f t="shared" si="47"/>
        <v>-</v>
      </c>
      <c r="CX58" s="1459" t="str">
        <f t="shared" si="47"/>
        <v>-</v>
      </c>
      <c r="CY58" s="1459" t="str">
        <f t="shared" si="47"/>
        <v>-</v>
      </c>
      <c r="CZ58" s="1460" t="str">
        <f t="shared" si="47"/>
        <v>-</v>
      </c>
      <c r="DA58" s="1459" t="str">
        <f t="shared" si="47"/>
        <v>-</v>
      </c>
      <c r="DB58" s="1459" t="str">
        <f t="shared" si="47"/>
        <v>-</v>
      </c>
      <c r="DC58" s="1459" t="str">
        <f t="shared" si="47"/>
        <v>-</v>
      </c>
      <c r="DD58" s="1459" t="str">
        <f t="shared" si="47"/>
        <v>-</v>
      </c>
      <c r="DE58" s="1459" t="str">
        <f t="shared" si="47"/>
        <v>-</v>
      </c>
      <c r="DF58" s="1459" t="str">
        <f t="shared" si="47"/>
        <v>-</v>
      </c>
      <c r="DG58" s="1459" t="str">
        <f t="shared" si="47"/>
        <v>-</v>
      </c>
      <c r="DH58" s="1459" t="str">
        <f t="shared" si="47"/>
        <v>-</v>
      </c>
      <c r="DI58" s="1459" t="str">
        <f t="shared" si="47"/>
        <v>-</v>
      </c>
      <c r="DJ58" s="1459" t="str">
        <f t="shared" si="47"/>
        <v>-</v>
      </c>
      <c r="DK58" s="1459" t="str">
        <f t="shared" si="47"/>
        <v>-</v>
      </c>
      <c r="DL58" s="1459" t="str">
        <f t="shared" si="47"/>
        <v>-</v>
      </c>
      <c r="DM58" s="1459" t="str">
        <f t="shared" si="47"/>
        <v>-</v>
      </c>
      <c r="DN58" s="1459" t="str">
        <f t="shared" si="47"/>
        <v>-</v>
      </c>
      <c r="DO58" s="1459" t="str">
        <f t="shared" si="47"/>
        <v>-</v>
      </c>
      <c r="DP58" s="1460" t="str">
        <f t="shared" si="47"/>
        <v>-</v>
      </c>
      <c r="DQ58" s="1459" t="str">
        <f t="shared" si="47"/>
        <v>-</v>
      </c>
      <c r="DR58" s="1459" t="str">
        <f t="shared" si="47"/>
        <v>-</v>
      </c>
      <c r="DS58" s="1459" t="str">
        <f t="shared" si="47"/>
        <v>-</v>
      </c>
      <c r="DT58" s="1459" t="str">
        <f t="shared" si="47"/>
        <v>-</v>
      </c>
      <c r="DU58" s="1459" t="str">
        <f t="shared" si="47"/>
        <v>-</v>
      </c>
      <c r="DV58" s="1459" t="str">
        <f t="shared" si="47"/>
        <v>-</v>
      </c>
      <c r="DW58" s="1459" t="str">
        <f t="shared" si="47"/>
        <v>-</v>
      </c>
      <c r="DX58" s="1459" t="str">
        <f t="shared" si="47"/>
        <v>-</v>
      </c>
      <c r="DY58" s="1459" t="str">
        <f t="shared" si="47"/>
        <v>-</v>
      </c>
      <c r="DZ58" s="1459" t="str">
        <f t="shared" si="47"/>
        <v>-</v>
      </c>
      <c r="EA58" s="1459" t="str">
        <f t="shared" si="47"/>
        <v>-</v>
      </c>
      <c r="EB58" s="1459" t="str">
        <f t="shared" si="47"/>
        <v>-</v>
      </c>
      <c r="EC58" s="1459" t="str">
        <f t="shared" si="47"/>
        <v>-</v>
      </c>
      <c r="ED58" s="1459" t="str">
        <f t="shared" si="47"/>
        <v>-</v>
      </c>
      <c r="EE58" s="1459" t="str">
        <f t="shared" si="47"/>
        <v>-</v>
      </c>
      <c r="EF58" s="1460" t="str">
        <f t="shared" si="47"/>
        <v>-</v>
      </c>
      <c r="ET58" s="1764"/>
      <c r="EU58" s="1764"/>
    </row>
    <row r="59" spans="1:152" s="2" customFormat="1" ht="28.5" customHeight="1" x14ac:dyDescent="0.2">
      <c r="B59" s="1759" t="s">
        <v>143</v>
      </c>
      <c r="C59" s="1760" t="s">
        <v>182</v>
      </c>
      <c r="D59" s="1804"/>
      <c r="E59" s="1805"/>
      <c r="F59" s="1805"/>
      <c r="G59" s="1805"/>
      <c r="H59" s="1797"/>
      <c r="I59" s="1797"/>
      <c r="J59" s="1797"/>
      <c r="K59" s="1797"/>
      <c r="L59" s="1797"/>
      <c r="M59" s="1797"/>
      <c r="N59" s="1797"/>
      <c r="O59" s="1797"/>
      <c r="P59" s="1803"/>
      <c r="Q59" s="1803"/>
      <c r="R59" s="1803"/>
      <c r="S59" s="1790"/>
      <c r="T59" s="1804"/>
      <c r="U59" s="1805"/>
      <c r="V59" s="1805"/>
      <c r="W59" s="1805"/>
      <c r="X59" s="1797"/>
      <c r="Y59" s="1797"/>
      <c r="Z59" s="1797"/>
      <c r="AA59" s="1797"/>
      <c r="AB59" s="1797"/>
      <c r="AC59" s="1797"/>
      <c r="AD59" s="1797"/>
      <c r="AE59" s="1797"/>
      <c r="AF59" s="1803"/>
      <c r="AG59" s="1803"/>
      <c r="AH59" s="1803"/>
      <c r="AI59" s="1790"/>
      <c r="AJ59" s="1804"/>
      <c r="AK59" s="1805"/>
      <c r="AL59" s="1805"/>
      <c r="AM59" s="1805"/>
      <c r="AN59" s="1797"/>
      <c r="AO59" s="1797"/>
      <c r="AP59" s="1797"/>
      <c r="AQ59" s="1797"/>
      <c r="AR59" s="1797"/>
      <c r="AS59" s="1797"/>
      <c r="AT59" s="1797"/>
      <c r="AU59" s="1797"/>
      <c r="AV59" s="1803"/>
      <c r="AW59" s="1803"/>
      <c r="AX59" s="1803"/>
      <c r="AY59" s="1790"/>
      <c r="AZ59" s="2722"/>
      <c r="BA59" s="2723"/>
      <c r="BB59" s="1798"/>
      <c r="BC59" s="1798"/>
      <c r="BD59" s="1798"/>
      <c r="BE59" s="1798"/>
      <c r="BF59" s="1798"/>
      <c r="BG59" s="1798"/>
      <c r="BH59" s="1798"/>
      <c r="BI59" s="1798"/>
      <c r="BJ59" s="1798"/>
      <c r="BK59" s="1798"/>
      <c r="BL59" s="1798"/>
      <c r="BM59" s="1798"/>
      <c r="BN59" s="1798"/>
      <c r="BO59" s="1798"/>
      <c r="BP59" s="1798"/>
      <c r="BQ59" s="1798"/>
      <c r="BR59" s="1798"/>
      <c r="BS59" s="1539"/>
      <c r="BT59" s="1539"/>
      <c r="BU59" s="1539"/>
      <c r="BV59" s="1539"/>
      <c r="BW59" s="1539"/>
      <c r="BX59" s="1539"/>
      <c r="BY59" s="1539"/>
      <c r="BZ59" s="1539"/>
      <c r="CA59" s="1539"/>
      <c r="CB59" s="1539"/>
      <c r="CC59" s="1800"/>
      <c r="CD59" s="1800"/>
      <c r="CE59" s="1539"/>
      <c r="CF59" s="1539"/>
      <c r="CG59" s="1690"/>
      <c r="CH59" s="2117" t="s">
        <v>71</v>
      </c>
      <c r="CI59" s="225" t="s">
        <v>165</v>
      </c>
      <c r="CJ59" s="1754" t="s">
        <v>188</v>
      </c>
      <c r="CK59" s="1377" t="str">
        <f t="shared" ref="CK59:EF59" si="48">IF(SUM(COUNTBLANK(D58),COUNTBLANK(D60))=0,D60/D58,"-")</f>
        <v>-</v>
      </c>
      <c r="CL59" s="1377" t="str">
        <f t="shared" si="48"/>
        <v>-</v>
      </c>
      <c r="CM59" s="1377" t="str">
        <f t="shared" si="48"/>
        <v>-</v>
      </c>
      <c r="CN59" s="1377" t="str">
        <f t="shared" si="48"/>
        <v>-</v>
      </c>
      <c r="CO59" s="1377" t="str">
        <f t="shared" si="48"/>
        <v>-</v>
      </c>
      <c r="CP59" s="1377" t="str">
        <f t="shared" si="48"/>
        <v>-</v>
      </c>
      <c r="CQ59" s="1377" t="str">
        <f t="shared" si="48"/>
        <v>-</v>
      </c>
      <c r="CR59" s="1377" t="str">
        <f t="shared" si="48"/>
        <v>-</v>
      </c>
      <c r="CS59" s="1377" t="str">
        <f t="shared" si="48"/>
        <v>-</v>
      </c>
      <c r="CT59" s="1377" t="str">
        <f t="shared" si="48"/>
        <v>-</v>
      </c>
      <c r="CU59" s="1377" t="str">
        <f t="shared" si="48"/>
        <v>-</v>
      </c>
      <c r="CV59" s="1377" t="str">
        <f t="shared" si="48"/>
        <v>-</v>
      </c>
      <c r="CW59" s="1377" t="str">
        <f t="shared" si="48"/>
        <v>-</v>
      </c>
      <c r="CX59" s="1377" t="str">
        <f t="shared" si="48"/>
        <v>-</v>
      </c>
      <c r="CY59" s="1377" t="str">
        <f t="shared" si="48"/>
        <v>-</v>
      </c>
      <c r="CZ59" s="1406" t="str">
        <f t="shared" si="48"/>
        <v>-</v>
      </c>
      <c r="DA59" s="1377" t="str">
        <f t="shared" si="48"/>
        <v>-</v>
      </c>
      <c r="DB59" s="1377" t="str">
        <f t="shared" si="48"/>
        <v>-</v>
      </c>
      <c r="DC59" s="1377" t="str">
        <f t="shared" si="48"/>
        <v>-</v>
      </c>
      <c r="DD59" s="1377" t="str">
        <f t="shared" si="48"/>
        <v>-</v>
      </c>
      <c r="DE59" s="1377" t="str">
        <f t="shared" si="48"/>
        <v>-</v>
      </c>
      <c r="DF59" s="1377" t="str">
        <f t="shared" si="48"/>
        <v>-</v>
      </c>
      <c r="DG59" s="1377" t="str">
        <f t="shared" si="48"/>
        <v>-</v>
      </c>
      <c r="DH59" s="1377" t="str">
        <f t="shared" si="48"/>
        <v>-</v>
      </c>
      <c r="DI59" s="1377" t="str">
        <f t="shared" si="48"/>
        <v>-</v>
      </c>
      <c r="DJ59" s="1377" t="str">
        <f t="shared" si="48"/>
        <v>-</v>
      </c>
      <c r="DK59" s="1377" t="str">
        <f t="shared" si="48"/>
        <v>-</v>
      </c>
      <c r="DL59" s="1377" t="str">
        <f t="shared" si="48"/>
        <v>-</v>
      </c>
      <c r="DM59" s="1377" t="str">
        <f t="shared" si="48"/>
        <v>-</v>
      </c>
      <c r="DN59" s="1377" t="str">
        <f t="shared" si="48"/>
        <v>-</v>
      </c>
      <c r="DO59" s="1377" t="str">
        <f t="shared" si="48"/>
        <v>-</v>
      </c>
      <c r="DP59" s="1406" t="str">
        <f t="shared" si="48"/>
        <v>-</v>
      </c>
      <c r="DQ59" s="1377" t="str">
        <f t="shared" si="48"/>
        <v>-</v>
      </c>
      <c r="DR59" s="1377" t="str">
        <f t="shared" si="48"/>
        <v>-</v>
      </c>
      <c r="DS59" s="1377" t="str">
        <f t="shared" si="48"/>
        <v>-</v>
      </c>
      <c r="DT59" s="1377" t="str">
        <f t="shared" si="48"/>
        <v>-</v>
      </c>
      <c r="DU59" s="1377" t="str">
        <f t="shared" si="48"/>
        <v>-</v>
      </c>
      <c r="DV59" s="1377" t="str">
        <f t="shared" si="48"/>
        <v>-</v>
      </c>
      <c r="DW59" s="1377" t="str">
        <f t="shared" si="48"/>
        <v>-</v>
      </c>
      <c r="DX59" s="1377" t="str">
        <f t="shared" si="48"/>
        <v>-</v>
      </c>
      <c r="DY59" s="1377" t="str">
        <f t="shared" si="48"/>
        <v>-</v>
      </c>
      <c r="DZ59" s="1377" t="str">
        <f t="shared" si="48"/>
        <v>-</v>
      </c>
      <c r="EA59" s="1377" t="str">
        <f t="shared" si="48"/>
        <v>-</v>
      </c>
      <c r="EB59" s="1377" t="str">
        <f t="shared" si="48"/>
        <v>-</v>
      </c>
      <c r="EC59" s="1377" t="str">
        <f t="shared" si="48"/>
        <v>-</v>
      </c>
      <c r="ED59" s="1377" t="str">
        <f t="shared" si="48"/>
        <v>-</v>
      </c>
      <c r="EE59" s="1377" t="str">
        <f t="shared" si="48"/>
        <v>-</v>
      </c>
      <c r="EF59" s="1406" t="str">
        <f t="shared" si="48"/>
        <v>-</v>
      </c>
      <c r="ET59" s="1764"/>
      <c r="EU59" s="1764"/>
    </row>
    <row r="60" spans="1:152" s="2" customFormat="1" ht="28.5" customHeight="1" x14ac:dyDescent="0.2">
      <c r="B60" s="2050" t="s">
        <v>144</v>
      </c>
      <c r="C60" s="2130" t="s">
        <v>186</v>
      </c>
      <c r="D60" s="1568"/>
      <c r="E60" s="1569"/>
      <c r="F60" s="1569"/>
      <c r="G60" s="1569"/>
      <c r="H60" s="1370"/>
      <c r="I60" s="1370"/>
      <c r="J60" s="1370"/>
      <c r="K60" s="1370"/>
      <c r="L60" s="1370"/>
      <c r="M60" s="1370"/>
      <c r="N60" s="2036"/>
      <c r="O60" s="2036"/>
      <c r="P60" s="2037"/>
      <c r="Q60" s="2037"/>
      <c r="R60" s="2037"/>
      <c r="S60" s="1054"/>
      <c r="T60" s="1568"/>
      <c r="U60" s="1569"/>
      <c r="V60" s="1569"/>
      <c r="W60" s="1569"/>
      <c r="X60" s="1370"/>
      <c r="Y60" s="1370"/>
      <c r="Z60" s="1370"/>
      <c r="AA60" s="1370"/>
      <c r="AB60" s="1370"/>
      <c r="AC60" s="1370"/>
      <c r="AD60" s="2036"/>
      <c r="AE60" s="2036"/>
      <c r="AF60" s="2037"/>
      <c r="AG60" s="2037"/>
      <c r="AH60" s="2037"/>
      <c r="AI60" s="1054"/>
      <c r="AJ60" s="1568"/>
      <c r="AK60" s="1569"/>
      <c r="AL60" s="1569"/>
      <c r="AM60" s="1569"/>
      <c r="AN60" s="1370"/>
      <c r="AO60" s="1370"/>
      <c r="AP60" s="1370"/>
      <c r="AQ60" s="1370"/>
      <c r="AR60" s="1370"/>
      <c r="AS60" s="1370"/>
      <c r="AT60" s="2036"/>
      <c r="AU60" s="2036"/>
      <c r="AV60" s="2037"/>
      <c r="AW60" s="2037"/>
      <c r="AX60" s="2037"/>
      <c r="AY60" s="1054"/>
      <c r="AZ60" s="2722"/>
      <c r="BA60" s="2723"/>
      <c r="BB60" s="1798"/>
      <c r="BC60" s="1798"/>
      <c r="BD60" s="1798"/>
      <c r="BE60" s="1798"/>
      <c r="BF60" s="1798"/>
      <c r="BG60" s="1798"/>
      <c r="BH60" s="1798"/>
      <c r="BI60" s="1798"/>
      <c r="BJ60" s="1798"/>
      <c r="BK60" s="1798"/>
      <c r="BL60" s="1798"/>
      <c r="BM60" s="1798"/>
      <c r="BN60" s="1798"/>
      <c r="BO60" s="1798"/>
      <c r="BP60" s="1798"/>
      <c r="BQ60" s="1798"/>
      <c r="BR60" s="1798"/>
      <c r="BS60" s="1539"/>
      <c r="BT60" s="1539"/>
      <c r="BU60" s="1539"/>
      <c r="BV60" s="1539"/>
      <c r="BW60" s="1539"/>
      <c r="BX60" s="1539"/>
      <c r="BY60" s="1539"/>
      <c r="BZ60" s="1539"/>
      <c r="CA60" s="1539"/>
      <c r="CB60" s="1539"/>
      <c r="CC60" s="1800"/>
      <c r="CD60" s="1800"/>
      <c r="CE60" s="1539"/>
      <c r="CF60" s="1539"/>
      <c r="CG60" s="1690"/>
      <c r="CH60" s="2119" t="s">
        <v>70</v>
      </c>
      <c r="CI60" s="2040" t="s">
        <v>1608</v>
      </c>
      <c r="CJ60" s="2120" t="s">
        <v>197</v>
      </c>
      <c r="CK60" s="2042" t="str">
        <f t="shared" ref="CK60:EF60" si="49">IF(SUM(COUNTBLANK(D58),COUNTBLANK(D59),COUNTBLANK(D74),COUNTBLANK(D75))=0,(D59+D75)/(D58+D74),"-")</f>
        <v>-</v>
      </c>
      <c r="CL60" s="2042" t="str">
        <f t="shared" si="49"/>
        <v>-</v>
      </c>
      <c r="CM60" s="2042" t="str">
        <f t="shared" si="49"/>
        <v>-</v>
      </c>
      <c r="CN60" s="2042" t="str">
        <f t="shared" si="49"/>
        <v>-</v>
      </c>
      <c r="CO60" s="2042" t="str">
        <f t="shared" si="49"/>
        <v>-</v>
      </c>
      <c r="CP60" s="2042" t="str">
        <f t="shared" si="49"/>
        <v>-</v>
      </c>
      <c r="CQ60" s="2042" t="str">
        <f t="shared" si="49"/>
        <v>-</v>
      </c>
      <c r="CR60" s="2042" t="str">
        <f t="shared" si="49"/>
        <v>-</v>
      </c>
      <c r="CS60" s="2042" t="str">
        <f t="shared" si="49"/>
        <v>-</v>
      </c>
      <c r="CT60" s="2042" t="str">
        <f t="shared" si="49"/>
        <v>-</v>
      </c>
      <c r="CU60" s="2042" t="str">
        <f t="shared" si="49"/>
        <v>-</v>
      </c>
      <c r="CV60" s="2042" t="str">
        <f t="shared" si="49"/>
        <v>-</v>
      </c>
      <c r="CW60" s="2042" t="str">
        <f t="shared" si="49"/>
        <v>-</v>
      </c>
      <c r="CX60" s="2042" t="str">
        <f t="shared" si="49"/>
        <v>-</v>
      </c>
      <c r="CY60" s="2042" t="str">
        <f t="shared" si="49"/>
        <v>-</v>
      </c>
      <c r="CZ60" s="2121" t="str">
        <f t="shared" si="49"/>
        <v>-</v>
      </c>
      <c r="DA60" s="2042" t="str">
        <f t="shared" si="49"/>
        <v>-</v>
      </c>
      <c r="DB60" s="2042" t="str">
        <f t="shared" si="49"/>
        <v>-</v>
      </c>
      <c r="DC60" s="2042" t="str">
        <f t="shared" si="49"/>
        <v>-</v>
      </c>
      <c r="DD60" s="2042" t="str">
        <f t="shared" si="49"/>
        <v>-</v>
      </c>
      <c r="DE60" s="2042" t="str">
        <f t="shared" si="49"/>
        <v>-</v>
      </c>
      <c r="DF60" s="2042" t="str">
        <f t="shared" si="49"/>
        <v>-</v>
      </c>
      <c r="DG60" s="2042" t="str">
        <f t="shared" si="49"/>
        <v>-</v>
      </c>
      <c r="DH60" s="2042" t="str">
        <f t="shared" si="49"/>
        <v>-</v>
      </c>
      <c r="DI60" s="2042" t="str">
        <f t="shared" si="49"/>
        <v>-</v>
      </c>
      <c r="DJ60" s="2042" t="str">
        <f t="shared" si="49"/>
        <v>-</v>
      </c>
      <c r="DK60" s="2042" t="str">
        <f t="shared" si="49"/>
        <v>-</v>
      </c>
      <c r="DL60" s="2042" t="str">
        <f t="shared" si="49"/>
        <v>-</v>
      </c>
      <c r="DM60" s="2042" t="str">
        <f t="shared" si="49"/>
        <v>-</v>
      </c>
      <c r="DN60" s="2042" t="str">
        <f t="shared" si="49"/>
        <v>-</v>
      </c>
      <c r="DO60" s="2042" t="str">
        <f t="shared" si="49"/>
        <v>-</v>
      </c>
      <c r="DP60" s="2121" t="str">
        <f t="shared" si="49"/>
        <v>-</v>
      </c>
      <c r="DQ60" s="2042" t="str">
        <f t="shared" si="49"/>
        <v>-</v>
      </c>
      <c r="DR60" s="2042" t="str">
        <f t="shared" si="49"/>
        <v>-</v>
      </c>
      <c r="DS60" s="2042" t="str">
        <f t="shared" si="49"/>
        <v>-</v>
      </c>
      <c r="DT60" s="2042" t="str">
        <f t="shared" si="49"/>
        <v>-</v>
      </c>
      <c r="DU60" s="2042" t="str">
        <f t="shared" si="49"/>
        <v>-</v>
      </c>
      <c r="DV60" s="2042" t="str">
        <f t="shared" si="49"/>
        <v>-</v>
      </c>
      <c r="DW60" s="2042" t="str">
        <f t="shared" si="49"/>
        <v>-</v>
      </c>
      <c r="DX60" s="2042" t="str">
        <f t="shared" si="49"/>
        <v>-</v>
      </c>
      <c r="DY60" s="2042" t="str">
        <f t="shared" si="49"/>
        <v>-</v>
      </c>
      <c r="DZ60" s="2042" t="str">
        <f t="shared" si="49"/>
        <v>-</v>
      </c>
      <c r="EA60" s="2042" t="str">
        <f t="shared" si="49"/>
        <v>-</v>
      </c>
      <c r="EB60" s="2042" t="str">
        <f t="shared" si="49"/>
        <v>-</v>
      </c>
      <c r="EC60" s="2042" t="str">
        <f t="shared" si="49"/>
        <v>-</v>
      </c>
      <c r="ED60" s="2042" t="str">
        <f t="shared" si="49"/>
        <v>-</v>
      </c>
      <c r="EE60" s="2042" t="str">
        <f t="shared" si="49"/>
        <v>-</v>
      </c>
      <c r="EF60" s="2121" t="str">
        <f t="shared" si="49"/>
        <v>-</v>
      </c>
      <c r="ET60" s="1764"/>
      <c r="EU60" s="1764"/>
    </row>
    <row r="61" spans="1:152" s="2" customFormat="1" ht="28.5" customHeight="1" x14ac:dyDescent="0.2">
      <c r="B61" s="2050" t="s">
        <v>145</v>
      </c>
      <c r="C61" s="2048" t="s">
        <v>183</v>
      </c>
      <c r="D61" s="1804"/>
      <c r="E61" s="1805"/>
      <c r="F61" s="1805"/>
      <c r="G61" s="1805"/>
      <c r="H61" s="1797"/>
      <c r="I61" s="1797"/>
      <c r="J61" s="1797"/>
      <c r="K61" s="1797"/>
      <c r="L61" s="1797"/>
      <c r="M61" s="1797"/>
      <c r="N61" s="2036"/>
      <c r="O61" s="2036"/>
      <c r="P61" s="2037"/>
      <c r="Q61" s="2037"/>
      <c r="R61" s="2037"/>
      <c r="S61" s="1790"/>
      <c r="T61" s="1804"/>
      <c r="U61" s="1805"/>
      <c r="V61" s="1805"/>
      <c r="W61" s="1805"/>
      <c r="X61" s="1797"/>
      <c r="Y61" s="1797"/>
      <c r="Z61" s="1797"/>
      <c r="AA61" s="1797"/>
      <c r="AB61" s="1797"/>
      <c r="AC61" s="1797"/>
      <c r="AD61" s="2036"/>
      <c r="AE61" s="2036"/>
      <c r="AF61" s="2037"/>
      <c r="AG61" s="2037"/>
      <c r="AH61" s="2037"/>
      <c r="AI61" s="1790"/>
      <c r="AJ61" s="1804"/>
      <c r="AK61" s="1805"/>
      <c r="AL61" s="1805"/>
      <c r="AM61" s="1805"/>
      <c r="AN61" s="1797"/>
      <c r="AO61" s="1797"/>
      <c r="AP61" s="1797"/>
      <c r="AQ61" s="1797"/>
      <c r="AR61" s="1797"/>
      <c r="AS61" s="1797"/>
      <c r="AT61" s="2036"/>
      <c r="AU61" s="2036"/>
      <c r="AV61" s="2037"/>
      <c r="AW61" s="2037"/>
      <c r="AX61" s="2037"/>
      <c r="AY61" s="1790"/>
      <c r="AZ61" s="2722"/>
      <c r="BA61" s="2723"/>
      <c r="BB61" s="1798"/>
      <c r="BC61" s="1798"/>
      <c r="BD61" s="1798"/>
      <c r="BE61" s="1798"/>
      <c r="BF61" s="1798"/>
      <c r="BG61" s="1798"/>
      <c r="BH61" s="1798"/>
      <c r="BI61" s="1798"/>
      <c r="BJ61" s="1798"/>
      <c r="BK61" s="1798"/>
      <c r="BL61" s="1798"/>
      <c r="BM61" s="1798"/>
      <c r="BN61" s="1798"/>
      <c r="BO61" s="1798"/>
      <c r="BP61" s="1798"/>
      <c r="BQ61" s="1798"/>
      <c r="BR61" s="1798"/>
      <c r="BS61" s="1539"/>
      <c r="BT61" s="1539"/>
      <c r="BU61" s="1539"/>
      <c r="BV61" s="1539"/>
      <c r="BW61" s="1539"/>
      <c r="BX61" s="1539"/>
      <c r="BY61" s="1539"/>
      <c r="BZ61" s="1539"/>
      <c r="CA61" s="1539"/>
      <c r="CB61" s="1539"/>
      <c r="CC61" s="1800"/>
      <c r="CD61" s="1800"/>
      <c r="CE61" s="1539"/>
      <c r="CF61" s="1539"/>
      <c r="CG61" s="1690"/>
      <c r="CH61" s="2124" t="s">
        <v>80</v>
      </c>
      <c r="CI61" s="2082"/>
      <c r="CJ61" s="2125"/>
      <c r="CK61" s="2084"/>
      <c r="CL61" s="2085"/>
      <c r="CM61" s="2085"/>
      <c r="CN61" s="2085"/>
      <c r="CO61" s="2085"/>
      <c r="CP61" s="2085"/>
      <c r="CQ61" s="2085"/>
      <c r="CR61" s="2085"/>
      <c r="CS61" s="2086"/>
      <c r="CT61" s="2086"/>
      <c r="CU61" s="2086"/>
      <c r="CV61" s="2086"/>
      <c r="CW61" s="2086"/>
      <c r="CX61" s="2086"/>
      <c r="CY61" s="2086"/>
      <c r="CZ61" s="2087"/>
      <c r="DA61" s="2088"/>
      <c r="DB61" s="2088"/>
      <c r="DC61" s="2088"/>
      <c r="DD61" s="2088"/>
      <c r="DE61" s="2088"/>
      <c r="DF61" s="2088"/>
      <c r="DG61" s="2088"/>
      <c r="DH61" s="2088"/>
      <c r="DI61" s="2088"/>
      <c r="DJ61" s="2088"/>
      <c r="DK61" s="2088"/>
      <c r="DL61" s="2088"/>
      <c r="DM61" s="2088"/>
      <c r="DN61" s="2086"/>
      <c r="DO61" s="2086"/>
      <c r="DP61" s="2087"/>
      <c r="DQ61" s="2084"/>
      <c r="DR61" s="2085"/>
      <c r="DS61" s="2085"/>
      <c r="DT61" s="2085"/>
      <c r="DU61" s="2085"/>
      <c r="DV61" s="2085"/>
      <c r="DW61" s="2085"/>
      <c r="DX61" s="2085"/>
      <c r="DY61" s="2086"/>
      <c r="DZ61" s="2086"/>
      <c r="EA61" s="2086"/>
      <c r="EB61" s="2086"/>
      <c r="EC61" s="2086"/>
      <c r="ED61" s="2086"/>
      <c r="EE61" s="2086"/>
      <c r="EF61" s="2087"/>
      <c r="ET61" s="1764"/>
      <c r="EU61" s="1764"/>
    </row>
    <row r="62" spans="1:152" s="2" customFormat="1" ht="28.5" customHeight="1" x14ac:dyDescent="0.2">
      <c r="B62" s="2050" t="s">
        <v>146</v>
      </c>
      <c r="C62" s="2048" t="s">
        <v>184</v>
      </c>
      <c r="D62" s="1568"/>
      <c r="E62" s="1569"/>
      <c r="F62" s="1569"/>
      <c r="G62" s="1569"/>
      <c r="H62" s="1370"/>
      <c r="I62" s="1370"/>
      <c r="J62" s="1370"/>
      <c r="K62" s="1370"/>
      <c r="L62" s="1370"/>
      <c r="M62" s="1370"/>
      <c r="N62" s="2036"/>
      <c r="O62" s="2036"/>
      <c r="P62" s="2037"/>
      <c r="Q62" s="2037"/>
      <c r="R62" s="2037"/>
      <c r="S62" s="1054"/>
      <c r="T62" s="1568"/>
      <c r="U62" s="1569"/>
      <c r="V62" s="1569"/>
      <c r="W62" s="1569"/>
      <c r="X62" s="1370"/>
      <c r="Y62" s="1370"/>
      <c r="Z62" s="1370"/>
      <c r="AA62" s="1370"/>
      <c r="AB62" s="1370"/>
      <c r="AC62" s="1370"/>
      <c r="AD62" s="2036"/>
      <c r="AE62" s="2036"/>
      <c r="AF62" s="2037"/>
      <c r="AG62" s="2037"/>
      <c r="AH62" s="2037"/>
      <c r="AI62" s="1054"/>
      <c r="AJ62" s="1568"/>
      <c r="AK62" s="1569"/>
      <c r="AL62" s="1569"/>
      <c r="AM62" s="1569"/>
      <c r="AN62" s="1370"/>
      <c r="AO62" s="1370"/>
      <c r="AP62" s="1370"/>
      <c r="AQ62" s="1370"/>
      <c r="AR62" s="1370"/>
      <c r="AS62" s="1370"/>
      <c r="AT62" s="2036"/>
      <c r="AU62" s="2036"/>
      <c r="AV62" s="2037"/>
      <c r="AW62" s="2037"/>
      <c r="AX62" s="2037"/>
      <c r="AY62" s="1054"/>
      <c r="AZ62" s="2722"/>
      <c r="BA62" s="2723"/>
      <c r="BB62" s="1798"/>
      <c r="BC62" s="1798"/>
      <c r="BD62" s="1798"/>
      <c r="BE62" s="1798"/>
      <c r="BF62" s="1798"/>
      <c r="BG62" s="1798"/>
      <c r="BH62" s="1798"/>
      <c r="BI62" s="1798"/>
      <c r="BJ62" s="1798"/>
      <c r="BK62" s="1798"/>
      <c r="BL62" s="1798"/>
      <c r="BM62" s="1798"/>
      <c r="BN62" s="1798"/>
      <c r="BO62" s="1798"/>
      <c r="BP62" s="1798"/>
      <c r="BQ62" s="1798"/>
      <c r="BR62" s="1798"/>
      <c r="BS62" s="1539"/>
      <c r="BT62" s="1539"/>
      <c r="BU62" s="1539"/>
      <c r="BV62" s="1539"/>
      <c r="BW62" s="1539"/>
      <c r="BX62" s="1539"/>
      <c r="BY62" s="1539"/>
      <c r="BZ62" s="1539"/>
      <c r="CA62" s="1539"/>
      <c r="CB62" s="1539"/>
      <c r="CC62" s="1800"/>
      <c r="CD62" s="1800"/>
      <c r="CE62" s="1539"/>
      <c r="CF62" s="1539"/>
      <c r="CG62" s="1690"/>
      <c r="CH62" s="2117" t="s">
        <v>72</v>
      </c>
      <c r="CI62" s="225" t="s">
        <v>1609</v>
      </c>
      <c r="CJ62" s="1754" t="s">
        <v>273</v>
      </c>
      <c r="CK62" s="1377" t="str">
        <f t="shared" ref="CK62:EF62" si="50">IF(SUM(COUNTBLANK(D58),COUNTBLANK(D61),COUNTBLANK(D68),COUNTBLANK(D71))=0,(D61-D68-D71)/D58,"-")</f>
        <v>-</v>
      </c>
      <c r="CL62" s="1377" t="str">
        <f t="shared" si="50"/>
        <v>-</v>
      </c>
      <c r="CM62" s="1377" t="str">
        <f t="shared" si="50"/>
        <v>-</v>
      </c>
      <c r="CN62" s="1377" t="str">
        <f t="shared" si="50"/>
        <v>-</v>
      </c>
      <c r="CO62" s="1377" t="str">
        <f t="shared" si="50"/>
        <v>-</v>
      </c>
      <c r="CP62" s="1377" t="str">
        <f t="shared" si="50"/>
        <v>-</v>
      </c>
      <c r="CQ62" s="1377" t="str">
        <f t="shared" si="50"/>
        <v>-</v>
      </c>
      <c r="CR62" s="1377" t="str">
        <f t="shared" si="50"/>
        <v>-</v>
      </c>
      <c r="CS62" s="1377" t="str">
        <f t="shared" si="50"/>
        <v>-</v>
      </c>
      <c r="CT62" s="1377" t="str">
        <f t="shared" si="50"/>
        <v>-</v>
      </c>
      <c r="CU62" s="1377" t="str">
        <f t="shared" si="50"/>
        <v>-</v>
      </c>
      <c r="CV62" s="1377" t="str">
        <f t="shared" si="50"/>
        <v>-</v>
      </c>
      <c r="CW62" s="1377" t="str">
        <f t="shared" si="50"/>
        <v>-</v>
      </c>
      <c r="CX62" s="1377" t="str">
        <f t="shared" si="50"/>
        <v>-</v>
      </c>
      <c r="CY62" s="1377" t="str">
        <f t="shared" si="50"/>
        <v>-</v>
      </c>
      <c r="CZ62" s="1406" t="str">
        <f t="shared" si="50"/>
        <v>-</v>
      </c>
      <c r="DA62" s="1377" t="str">
        <f t="shared" si="50"/>
        <v>-</v>
      </c>
      <c r="DB62" s="1377" t="str">
        <f t="shared" si="50"/>
        <v>-</v>
      </c>
      <c r="DC62" s="1377" t="str">
        <f t="shared" si="50"/>
        <v>-</v>
      </c>
      <c r="DD62" s="1377" t="str">
        <f t="shared" si="50"/>
        <v>-</v>
      </c>
      <c r="DE62" s="1377" t="str">
        <f t="shared" si="50"/>
        <v>-</v>
      </c>
      <c r="DF62" s="1377" t="str">
        <f t="shared" si="50"/>
        <v>-</v>
      </c>
      <c r="DG62" s="1377" t="str">
        <f t="shared" si="50"/>
        <v>-</v>
      </c>
      <c r="DH62" s="1377" t="str">
        <f t="shared" si="50"/>
        <v>-</v>
      </c>
      <c r="DI62" s="1377" t="str">
        <f t="shared" si="50"/>
        <v>-</v>
      </c>
      <c r="DJ62" s="1377" t="str">
        <f t="shared" si="50"/>
        <v>-</v>
      </c>
      <c r="DK62" s="1377" t="str">
        <f t="shared" si="50"/>
        <v>-</v>
      </c>
      <c r="DL62" s="1377" t="str">
        <f t="shared" si="50"/>
        <v>-</v>
      </c>
      <c r="DM62" s="1377" t="str">
        <f t="shared" si="50"/>
        <v>-</v>
      </c>
      <c r="DN62" s="1377" t="str">
        <f t="shared" si="50"/>
        <v>-</v>
      </c>
      <c r="DO62" s="1377" t="str">
        <f t="shared" si="50"/>
        <v>-</v>
      </c>
      <c r="DP62" s="1406" t="str">
        <f t="shared" si="50"/>
        <v>-</v>
      </c>
      <c r="DQ62" s="1377" t="str">
        <f t="shared" si="50"/>
        <v>-</v>
      </c>
      <c r="DR62" s="1377" t="str">
        <f t="shared" si="50"/>
        <v>-</v>
      </c>
      <c r="DS62" s="1377" t="str">
        <f t="shared" si="50"/>
        <v>-</v>
      </c>
      <c r="DT62" s="1377" t="str">
        <f t="shared" si="50"/>
        <v>-</v>
      </c>
      <c r="DU62" s="1377" t="str">
        <f t="shared" si="50"/>
        <v>-</v>
      </c>
      <c r="DV62" s="1377" t="str">
        <f t="shared" si="50"/>
        <v>-</v>
      </c>
      <c r="DW62" s="1377" t="str">
        <f t="shared" si="50"/>
        <v>-</v>
      </c>
      <c r="DX62" s="1377" t="str">
        <f t="shared" si="50"/>
        <v>-</v>
      </c>
      <c r="DY62" s="1377" t="str">
        <f t="shared" si="50"/>
        <v>-</v>
      </c>
      <c r="DZ62" s="1377" t="str">
        <f t="shared" si="50"/>
        <v>-</v>
      </c>
      <c r="EA62" s="1377" t="str">
        <f t="shared" si="50"/>
        <v>-</v>
      </c>
      <c r="EB62" s="1377" t="str">
        <f t="shared" si="50"/>
        <v>-</v>
      </c>
      <c r="EC62" s="1377" t="str">
        <f t="shared" si="50"/>
        <v>-</v>
      </c>
      <c r="ED62" s="1377" t="str">
        <f t="shared" si="50"/>
        <v>-</v>
      </c>
      <c r="EE62" s="1377" t="str">
        <f t="shared" si="50"/>
        <v>-</v>
      </c>
      <c r="EF62" s="1406" t="str">
        <f t="shared" si="50"/>
        <v>-</v>
      </c>
      <c r="ET62" s="1764"/>
      <c r="EU62" s="1764"/>
    </row>
    <row r="63" spans="1:152" s="2" customFormat="1" ht="28.5" customHeight="1" x14ac:dyDescent="0.2">
      <c r="B63" s="1759" t="s">
        <v>147</v>
      </c>
      <c r="C63" s="1760" t="s">
        <v>185</v>
      </c>
      <c r="D63" s="1804"/>
      <c r="E63" s="1805"/>
      <c r="F63" s="1805"/>
      <c r="G63" s="1805"/>
      <c r="H63" s="1797"/>
      <c r="I63" s="1797"/>
      <c r="J63" s="1797"/>
      <c r="K63" s="1797"/>
      <c r="L63" s="1797"/>
      <c r="M63" s="1797"/>
      <c r="N63" s="1797"/>
      <c r="O63" s="1797"/>
      <c r="P63" s="1803"/>
      <c r="Q63" s="1803"/>
      <c r="R63" s="1803"/>
      <c r="S63" s="1790"/>
      <c r="T63" s="1804"/>
      <c r="U63" s="1805"/>
      <c r="V63" s="1805"/>
      <c r="W63" s="1805"/>
      <c r="X63" s="1797"/>
      <c r="Y63" s="1797"/>
      <c r="Z63" s="1797"/>
      <c r="AA63" s="1797"/>
      <c r="AB63" s="1797"/>
      <c r="AC63" s="1797"/>
      <c r="AD63" s="1797"/>
      <c r="AE63" s="1797"/>
      <c r="AF63" s="1803"/>
      <c r="AG63" s="1803"/>
      <c r="AH63" s="1803"/>
      <c r="AI63" s="1790"/>
      <c r="AJ63" s="1804"/>
      <c r="AK63" s="1805"/>
      <c r="AL63" s="1805"/>
      <c r="AM63" s="1805"/>
      <c r="AN63" s="1797"/>
      <c r="AO63" s="1797"/>
      <c r="AP63" s="1797"/>
      <c r="AQ63" s="1797"/>
      <c r="AR63" s="1797"/>
      <c r="AS63" s="1797"/>
      <c r="AT63" s="1797"/>
      <c r="AU63" s="1797"/>
      <c r="AV63" s="1803"/>
      <c r="AW63" s="1803"/>
      <c r="AX63" s="1803"/>
      <c r="AY63" s="1790"/>
      <c r="AZ63" s="2722"/>
      <c r="BA63" s="2723"/>
      <c r="BB63" s="1798"/>
      <c r="BC63" s="1798"/>
      <c r="BD63" s="1798"/>
      <c r="BE63" s="1798"/>
      <c r="BF63" s="1798"/>
      <c r="BG63" s="1798"/>
      <c r="BH63" s="1798"/>
      <c r="BI63" s="1798"/>
      <c r="BJ63" s="1798"/>
      <c r="BK63" s="1798"/>
      <c r="BL63" s="1798"/>
      <c r="BM63" s="1798"/>
      <c r="BN63" s="1798"/>
      <c r="BO63" s="1798"/>
      <c r="BP63" s="1798"/>
      <c r="BQ63" s="1798"/>
      <c r="BR63" s="1798"/>
      <c r="BS63" s="1539"/>
      <c r="BT63" s="1539"/>
      <c r="BU63" s="1539"/>
      <c r="BV63" s="1539"/>
      <c r="BW63" s="1539"/>
      <c r="BX63" s="1539"/>
      <c r="BY63" s="1539"/>
      <c r="BZ63" s="1539"/>
      <c r="CA63" s="1539"/>
      <c r="CB63" s="1539"/>
      <c r="CC63" s="1800"/>
      <c r="CD63" s="1800"/>
      <c r="CE63" s="1539"/>
      <c r="CF63" s="1539"/>
      <c r="CG63" s="1690"/>
      <c r="CH63" s="2117" t="s">
        <v>73</v>
      </c>
      <c r="CI63" s="225" t="s">
        <v>450</v>
      </c>
      <c r="CJ63" s="1754" t="s">
        <v>274</v>
      </c>
      <c r="CK63" s="1377" t="str">
        <f t="shared" ref="CK63:CT64" si="51">IF(SUM(COUNTBLANK(D62),COUNTBLANK(D69))=0,D69/D62,"-")</f>
        <v>-</v>
      </c>
      <c r="CL63" s="1377" t="str">
        <f t="shared" si="51"/>
        <v>-</v>
      </c>
      <c r="CM63" s="1377" t="str">
        <f t="shared" si="51"/>
        <v>-</v>
      </c>
      <c r="CN63" s="1377" t="str">
        <f t="shared" si="51"/>
        <v>-</v>
      </c>
      <c r="CO63" s="1377" t="str">
        <f t="shared" si="51"/>
        <v>-</v>
      </c>
      <c r="CP63" s="1377" t="str">
        <f t="shared" si="51"/>
        <v>-</v>
      </c>
      <c r="CQ63" s="1377" t="str">
        <f t="shared" si="51"/>
        <v>-</v>
      </c>
      <c r="CR63" s="1377" t="str">
        <f t="shared" si="51"/>
        <v>-</v>
      </c>
      <c r="CS63" s="1377" t="str">
        <f t="shared" si="51"/>
        <v>-</v>
      </c>
      <c r="CT63" s="1377" t="str">
        <f t="shared" si="51"/>
        <v>-</v>
      </c>
      <c r="CU63" s="1377" t="str">
        <f t="shared" ref="CU63:DD64" si="52">IF(SUM(COUNTBLANK(N62),COUNTBLANK(N69))=0,N69/N62,"-")</f>
        <v>-</v>
      </c>
      <c r="CV63" s="1377" t="str">
        <f t="shared" si="52"/>
        <v>-</v>
      </c>
      <c r="CW63" s="1377" t="str">
        <f t="shared" si="52"/>
        <v>-</v>
      </c>
      <c r="CX63" s="1377" t="str">
        <f t="shared" si="52"/>
        <v>-</v>
      </c>
      <c r="CY63" s="1377" t="str">
        <f t="shared" si="52"/>
        <v>-</v>
      </c>
      <c r="CZ63" s="1406" t="str">
        <f t="shared" si="52"/>
        <v>-</v>
      </c>
      <c r="DA63" s="1377" t="str">
        <f t="shared" si="52"/>
        <v>-</v>
      </c>
      <c r="DB63" s="1377" t="str">
        <f t="shared" si="52"/>
        <v>-</v>
      </c>
      <c r="DC63" s="1377" t="str">
        <f t="shared" si="52"/>
        <v>-</v>
      </c>
      <c r="DD63" s="1377" t="str">
        <f t="shared" si="52"/>
        <v>-</v>
      </c>
      <c r="DE63" s="1377" t="str">
        <f t="shared" ref="DE63:DN64" si="53">IF(SUM(COUNTBLANK(X62),COUNTBLANK(X69))=0,X69/X62,"-")</f>
        <v>-</v>
      </c>
      <c r="DF63" s="1377" t="str">
        <f t="shared" si="53"/>
        <v>-</v>
      </c>
      <c r="DG63" s="1377" t="str">
        <f t="shared" si="53"/>
        <v>-</v>
      </c>
      <c r="DH63" s="1377" t="str">
        <f t="shared" si="53"/>
        <v>-</v>
      </c>
      <c r="DI63" s="1377" t="str">
        <f t="shared" si="53"/>
        <v>-</v>
      </c>
      <c r="DJ63" s="1377" t="str">
        <f t="shared" si="53"/>
        <v>-</v>
      </c>
      <c r="DK63" s="1377" t="str">
        <f t="shared" si="53"/>
        <v>-</v>
      </c>
      <c r="DL63" s="1377" t="str">
        <f t="shared" si="53"/>
        <v>-</v>
      </c>
      <c r="DM63" s="1377" t="str">
        <f t="shared" si="53"/>
        <v>-</v>
      </c>
      <c r="DN63" s="1377" t="str">
        <f t="shared" si="53"/>
        <v>-</v>
      </c>
      <c r="DO63" s="1377" t="str">
        <f t="shared" ref="DO63:DX64" si="54">IF(SUM(COUNTBLANK(AH62),COUNTBLANK(AH69))=0,AH69/AH62,"-")</f>
        <v>-</v>
      </c>
      <c r="DP63" s="1406" t="str">
        <f t="shared" si="54"/>
        <v>-</v>
      </c>
      <c r="DQ63" s="1377" t="str">
        <f t="shared" si="54"/>
        <v>-</v>
      </c>
      <c r="DR63" s="1377" t="str">
        <f t="shared" si="54"/>
        <v>-</v>
      </c>
      <c r="DS63" s="1377" t="str">
        <f t="shared" si="54"/>
        <v>-</v>
      </c>
      <c r="DT63" s="1377" t="str">
        <f t="shared" si="54"/>
        <v>-</v>
      </c>
      <c r="DU63" s="1377" t="str">
        <f t="shared" si="54"/>
        <v>-</v>
      </c>
      <c r="DV63" s="1377" t="str">
        <f t="shared" si="54"/>
        <v>-</v>
      </c>
      <c r="DW63" s="1377" t="str">
        <f t="shared" si="54"/>
        <v>-</v>
      </c>
      <c r="DX63" s="1377" t="str">
        <f t="shared" si="54"/>
        <v>-</v>
      </c>
      <c r="DY63" s="1377" t="str">
        <f t="shared" ref="DY63:EF64" si="55">IF(SUM(COUNTBLANK(AR62),COUNTBLANK(AR69))=0,AR69/AR62,"-")</f>
        <v>-</v>
      </c>
      <c r="DZ63" s="1377" t="str">
        <f t="shared" si="55"/>
        <v>-</v>
      </c>
      <c r="EA63" s="1377" t="str">
        <f t="shared" si="55"/>
        <v>-</v>
      </c>
      <c r="EB63" s="1377" t="str">
        <f t="shared" si="55"/>
        <v>-</v>
      </c>
      <c r="EC63" s="1377" t="str">
        <f t="shared" si="55"/>
        <v>-</v>
      </c>
      <c r="ED63" s="1377" t="str">
        <f t="shared" si="55"/>
        <v>-</v>
      </c>
      <c r="EE63" s="1377" t="str">
        <f t="shared" si="55"/>
        <v>-</v>
      </c>
      <c r="EF63" s="1406" t="str">
        <f t="shared" si="55"/>
        <v>-</v>
      </c>
      <c r="ET63" s="1764"/>
      <c r="EU63" s="1764"/>
    </row>
    <row r="64" spans="1:152" s="2" customFormat="1" ht="28.5" customHeight="1" x14ac:dyDescent="0.2">
      <c r="B64" s="2132" t="s">
        <v>148</v>
      </c>
      <c r="C64" s="2094" t="s">
        <v>256</v>
      </c>
      <c r="D64" s="2099"/>
      <c r="E64" s="2100"/>
      <c r="F64" s="2100"/>
      <c r="G64" s="2100"/>
      <c r="H64" s="2101"/>
      <c r="I64" s="2101"/>
      <c r="J64" s="2101"/>
      <c r="K64" s="2101"/>
      <c r="L64" s="2101"/>
      <c r="M64" s="2101"/>
      <c r="N64" s="2101"/>
      <c r="O64" s="2101"/>
      <c r="P64" s="2102"/>
      <c r="Q64" s="2102"/>
      <c r="R64" s="2102"/>
      <c r="S64" s="2103"/>
      <c r="T64" s="2099"/>
      <c r="U64" s="2100"/>
      <c r="V64" s="2100"/>
      <c r="W64" s="2100"/>
      <c r="X64" s="2101"/>
      <c r="Y64" s="2101"/>
      <c r="Z64" s="2101"/>
      <c r="AA64" s="2101"/>
      <c r="AB64" s="2101"/>
      <c r="AC64" s="2101"/>
      <c r="AD64" s="2101"/>
      <c r="AE64" s="2101"/>
      <c r="AF64" s="2102"/>
      <c r="AG64" s="2102"/>
      <c r="AH64" s="2102"/>
      <c r="AI64" s="2103"/>
      <c r="AJ64" s="2099"/>
      <c r="AK64" s="2100"/>
      <c r="AL64" s="2100"/>
      <c r="AM64" s="2100"/>
      <c r="AN64" s="2101"/>
      <c r="AO64" s="2101"/>
      <c r="AP64" s="2101"/>
      <c r="AQ64" s="2101"/>
      <c r="AR64" s="2101"/>
      <c r="AS64" s="2101"/>
      <c r="AT64" s="2101"/>
      <c r="AU64" s="2101"/>
      <c r="AV64" s="2102"/>
      <c r="AW64" s="2102"/>
      <c r="AX64" s="2102"/>
      <c r="AY64" s="2103"/>
      <c r="AZ64" s="2722"/>
      <c r="BA64" s="2723"/>
      <c r="BB64" s="1798"/>
      <c r="BC64" s="1798"/>
      <c r="BD64" s="1798"/>
      <c r="BE64" s="1798"/>
      <c r="BF64" s="1798"/>
      <c r="BG64" s="1798"/>
      <c r="BH64" s="1798"/>
      <c r="BI64" s="1798"/>
      <c r="BJ64" s="1798"/>
      <c r="BK64" s="1798"/>
      <c r="BL64" s="1798"/>
      <c r="BM64" s="1798"/>
      <c r="BN64" s="1798"/>
      <c r="BO64" s="1798"/>
      <c r="BP64" s="1798"/>
      <c r="BQ64" s="1798"/>
      <c r="BR64" s="1798"/>
      <c r="BS64" s="1539"/>
      <c r="BT64" s="1539"/>
      <c r="BU64" s="1539"/>
      <c r="BV64" s="1539"/>
      <c r="BW64" s="1539"/>
      <c r="BX64" s="1539"/>
      <c r="BY64" s="1539"/>
      <c r="BZ64" s="1539"/>
      <c r="CA64" s="1539"/>
      <c r="CB64" s="1539"/>
      <c r="CC64" s="1800"/>
      <c r="CD64" s="1800"/>
      <c r="CE64" s="1539"/>
      <c r="CF64" s="1539"/>
      <c r="CG64" s="1690"/>
      <c r="CH64" s="2119" t="s">
        <v>74</v>
      </c>
      <c r="CI64" s="2040" t="s">
        <v>451</v>
      </c>
      <c r="CJ64" s="2120" t="s">
        <v>275</v>
      </c>
      <c r="CK64" s="2042" t="str">
        <f t="shared" si="51"/>
        <v>-</v>
      </c>
      <c r="CL64" s="2042" t="str">
        <f t="shared" si="51"/>
        <v>-</v>
      </c>
      <c r="CM64" s="2042" t="str">
        <f t="shared" si="51"/>
        <v>-</v>
      </c>
      <c r="CN64" s="2042" t="str">
        <f t="shared" si="51"/>
        <v>-</v>
      </c>
      <c r="CO64" s="2042" t="str">
        <f t="shared" si="51"/>
        <v>-</v>
      </c>
      <c r="CP64" s="2042" t="str">
        <f t="shared" si="51"/>
        <v>-</v>
      </c>
      <c r="CQ64" s="2042" t="str">
        <f t="shared" si="51"/>
        <v>-</v>
      </c>
      <c r="CR64" s="2042" t="str">
        <f t="shared" si="51"/>
        <v>-</v>
      </c>
      <c r="CS64" s="2042" t="str">
        <f t="shared" si="51"/>
        <v>-</v>
      </c>
      <c r="CT64" s="2042" t="str">
        <f t="shared" si="51"/>
        <v>-</v>
      </c>
      <c r="CU64" s="2042" t="str">
        <f t="shared" si="52"/>
        <v>-</v>
      </c>
      <c r="CV64" s="2042" t="str">
        <f t="shared" si="52"/>
        <v>-</v>
      </c>
      <c r="CW64" s="2042" t="str">
        <f t="shared" si="52"/>
        <v>-</v>
      </c>
      <c r="CX64" s="2042" t="str">
        <f t="shared" si="52"/>
        <v>-</v>
      </c>
      <c r="CY64" s="2042" t="str">
        <f t="shared" si="52"/>
        <v>-</v>
      </c>
      <c r="CZ64" s="2121" t="str">
        <f t="shared" si="52"/>
        <v>-</v>
      </c>
      <c r="DA64" s="2042" t="str">
        <f t="shared" si="52"/>
        <v>-</v>
      </c>
      <c r="DB64" s="2042" t="str">
        <f t="shared" si="52"/>
        <v>-</v>
      </c>
      <c r="DC64" s="2042" t="str">
        <f t="shared" si="52"/>
        <v>-</v>
      </c>
      <c r="DD64" s="2042" t="str">
        <f t="shared" si="52"/>
        <v>-</v>
      </c>
      <c r="DE64" s="2042" t="str">
        <f t="shared" si="53"/>
        <v>-</v>
      </c>
      <c r="DF64" s="2042" t="str">
        <f t="shared" si="53"/>
        <v>-</v>
      </c>
      <c r="DG64" s="2042" t="str">
        <f t="shared" si="53"/>
        <v>-</v>
      </c>
      <c r="DH64" s="2042" t="str">
        <f t="shared" si="53"/>
        <v>-</v>
      </c>
      <c r="DI64" s="2042" t="str">
        <f t="shared" si="53"/>
        <v>-</v>
      </c>
      <c r="DJ64" s="2042" t="str">
        <f t="shared" si="53"/>
        <v>-</v>
      </c>
      <c r="DK64" s="2042" t="str">
        <f t="shared" si="53"/>
        <v>-</v>
      </c>
      <c r="DL64" s="2042" t="str">
        <f t="shared" si="53"/>
        <v>-</v>
      </c>
      <c r="DM64" s="2042" t="str">
        <f t="shared" si="53"/>
        <v>-</v>
      </c>
      <c r="DN64" s="2042" t="str">
        <f t="shared" si="53"/>
        <v>-</v>
      </c>
      <c r="DO64" s="2042" t="str">
        <f t="shared" si="54"/>
        <v>-</v>
      </c>
      <c r="DP64" s="2121" t="str">
        <f t="shared" si="54"/>
        <v>-</v>
      </c>
      <c r="DQ64" s="2042" t="str">
        <f t="shared" si="54"/>
        <v>-</v>
      </c>
      <c r="DR64" s="2042" t="str">
        <f t="shared" si="54"/>
        <v>-</v>
      </c>
      <c r="DS64" s="2042" t="str">
        <f t="shared" si="54"/>
        <v>-</v>
      </c>
      <c r="DT64" s="2042" t="str">
        <f t="shared" si="54"/>
        <v>-</v>
      </c>
      <c r="DU64" s="2042" t="str">
        <f t="shared" si="54"/>
        <v>-</v>
      </c>
      <c r="DV64" s="2042" t="str">
        <f t="shared" si="54"/>
        <v>-</v>
      </c>
      <c r="DW64" s="2042" t="str">
        <f t="shared" si="54"/>
        <v>-</v>
      </c>
      <c r="DX64" s="2042" t="str">
        <f t="shared" si="54"/>
        <v>-</v>
      </c>
      <c r="DY64" s="2042" t="str">
        <f t="shared" si="55"/>
        <v>-</v>
      </c>
      <c r="DZ64" s="2042" t="str">
        <f t="shared" si="55"/>
        <v>-</v>
      </c>
      <c r="EA64" s="2042" t="str">
        <f t="shared" si="55"/>
        <v>-</v>
      </c>
      <c r="EB64" s="2042" t="str">
        <f t="shared" si="55"/>
        <v>-</v>
      </c>
      <c r="EC64" s="2042" t="str">
        <f t="shared" si="55"/>
        <v>-</v>
      </c>
      <c r="ED64" s="2042" t="str">
        <f t="shared" si="55"/>
        <v>-</v>
      </c>
      <c r="EE64" s="2042" t="str">
        <f t="shared" si="55"/>
        <v>-</v>
      </c>
      <c r="EF64" s="2121" t="str">
        <f t="shared" si="55"/>
        <v>-</v>
      </c>
      <c r="ET64" s="1764"/>
      <c r="EU64" s="1764"/>
    </row>
    <row r="65" spans="1:152" s="2" customFormat="1" ht="28.5" customHeight="1" x14ac:dyDescent="0.2">
      <c r="B65" s="2131" t="s">
        <v>149</v>
      </c>
      <c r="C65" s="2048" t="s">
        <v>262</v>
      </c>
      <c r="D65" s="1568"/>
      <c r="E65" s="1569"/>
      <c r="F65" s="1569"/>
      <c r="G65" s="1569"/>
      <c r="H65" s="1370"/>
      <c r="I65" s="1370"/>
      <c r="J65" s="1370"/>
      <c r="K65" s="1370"/>
      <c r="L65" s="1370"/>
      <c r="M65" s="1370"/>
      <c r="N65" s="2036"/>
      <c r="O65" s="2036"/>
      <c r="P65" s="2037"/>
      <c r="Q65" s="2037"/>
      <c r="R65" s="2037"/>
      <c r="S65" s="1054"/>
      <c r="T65" s="1568"/>
      <c r="U65" s="1569"/>
      <c r="V65" s="1569"/>
      <c r="W65" s="1569"/>
      <c r="X65" s="1370"/>
      <c r="Y65" s="1370"/>
      <c r="Z65" s="1370"/>
      <c r="AA65" s="1370"/>
      <c r="AB65" s="1370"/>
      <c r="AC65" s="1370"/>
      <c r="AD65" s="2036"/>
      <c r="AE65" s="2036"/>
      <c r="AF65" s="2037"/>
      <c r="AG65" s="2037"/>
      <c r="AH65" s="2037"/>
      <c r="AI65" s="1054"/>
      <c r="AJ65" s="1568"/>
      <c r="AK65" s="1569"/>
      <c r="AL65" s="1569"/>
      <c r="AM65" s="1569"/>
      <c r="AN65" s="1370"/>
      <c r="AO65" s="1370"/>
      <c r="AP65" s="1370"/>
      <c r="AQ65" s="1370"/>
      <c r="AR65" s="1370"/>
      <c r="AS65" s="1370"/>
      <c r="AT65" s="2036"/>
      <c r="AU65" s="2036"/>
      <c r="AV65" s="2037"/>
      <c r="AW65" s="2037"/>
      <c r="AX65" s="2037"/>
      <c r="AY65" s="1054"/>
      <c r="AZ65" s="2722"/>
      <c r="BA65" s="2723"/>
      <c r="BB65" s="1798"/>
      <c r="BC65" s="1798"/>
      <c r="BD65" s="1798"/>
      <c r="BE65" s="1798"/>
      <c r="BF65" s="1798"/>
      <c r="BG65" s="1798"/>
      <c r="BH65" s="1798"/>
      <c r="BI65" s="1798"/>
      <c r="BJ65" s="1798"/>
      <c r="BK65" s="1798"/>
      <c r="BL65" s="1798"/>
      <c r="BM65" s="1798"/>
      <c r="BN65" s="1798"/>
      <c r="BO65" s="1798"/>
      <c r="BP65" s="1798"/>
      <c r="BQ65" s="1798"/>
      <c r="BR65" s="1798"/>
      <c r="BS65" s="1539"/>
      <c r="BT65" s="1539"/>
      <c r="BU65" s="1539"/>
      <c r="BV65" s="1539"/>
      <c r="BW65" s="1539"/>
      <c r="BX65" s="1539"/>
      <c r="BY65" s="1539"/>
      <c r="BZ65" s="1539"/>
      <c r="CA65" s="1539"/>
      <c r="CB65" s="1539"/>
      <c r="CC65" s="1800"/>
      <c r="CD65" s="1800"/>
      <c r="CE65" s="1539"/>
      <c r="CF65" s="1539"/>
      <c r="CG65" s="1690"/>
      <c r="CH65" s="2124" t="s">
        <v>78</v>
      </c>
      <c r="CI65" s="2082"/>
      <c r="CJ65" s="2125"/>
      <c r="CK65" s="2084"/>
      <c r="CL65" s="2085"/>
      <c r="CM65" s="2085"/>
      <c r="CN65" s="2085"/>
      <c r="CO65" s="2085"/>
      <c r="CP65" s="2085"/>
      <c r="CQ65" s="2085"/>
      <c r="CR65" s="2085"/>
      <c r="CS65" s="2086"/>
      <c r="CT65" s="2086"/>
      <c r="CU65" s="2086"/>
      <c r="CV65" s="2086"/>
      <c r="CW65" s="2086"/>
      <c r="CX65" s="2086"/>
      <c r="CY65" s="2086"/>
      <c r="CZ65" s="2087"/>
      <c r="DA65" s="2088"/>
      <c r="DB65" s="2088"/>
      <c r="DC65" s="2088"/>
      <c r="DD65" s="2088"/>
      <c r="DE65" s="2088"/>
      <c r="DF65" s="2088"/>
      <c r="DG65" s="2088"/>
      <c r="DH65" s="2088"/>
      <c r="DI65" s="2088"/>
      <c r="DJ65" s="2088"/>
      <c r="DK65" s="2088"/>
      <c r="DL65" s="2088"/>
      <c r="DM65" s="2088"/>
      <c r="DN65" s="2086"/>
      <c r="DO65" s="2086"/>
      <c r="DP65" s="2087"/>
      <c r="DQ65" s="2084"/>
      <c r="DR65" s="2085"/>
      <c r="DS65" s="2085"/>
      <c r="DT65" s="2085"/>
      <c r="DU65" s="2085"/>
      <c r="DV65" s="2085"/>
      <c r="DW65" s="2085"/>
      <c r="DX65" s="2085"/>
      <c r="DY65" s="2086"/>
      <c r="DZ65" s="2086"/>
      <c r="EA65" s="2086"/>
      <c r="EB65" s="2086"/>
      <c r="EC65" s="2086"/>
      <c r="ED65" s="2086"/>
      <c r="EE65" s="2086"/>
      <c r="EF65" s="2087"/>
      <c r="ET65" s="1764"/>
      <c r="EU65" s="1764"/>
    </row>
    <row r="66" spans="1:152" s="2" customFormat="1" ht="28.5" customHeight="1" thickBot="1" x14ac:dyDescent="0.25">
      <c r="B66" s="1844" t="s">
        <v>150</v>
      </c>
      <c r="C66" s="1878" t="s">
        <v>1603</v>
      </c>
      <c r="D66" s="1811"/>
      <c r="E66" s="1812"/>
      <c r="F66" s="1812"/>
      <c r="G66" s="1812"/>
      <c r="H66" s="1813"/>
      <c r="I66" s="1813"/>
      <c r="J66" s="1813"/>
      <c r="K66" s="1813"/>
      <c r="L66" s="1813"/>
      <c r="M66" s="1813"/>
      <c r="N66" s="1813"/>
      <c r="O66" s="1813"/>
      <c r="P66" s="1815"/>
      <c r="Q66" s="1815"/>
      <c r="R66" s="1815"/>
      <c r="S66" s="1814"/>
      <c r="T66" s="1811"/>
      <c r="U66" s="1812"/>
      <c r="V66" s="1812"/>
      <c r="W66" s="1812"/>
      <c r="X66" s="1813"/>
      <c r="Y66" s="1813"/>
      <c r="Z66" s="1813"/>
      <c r="AA66" s="1813"/>
      <c r="AB66" s="1813"/>
      <c r="AC66" s="1813"/>
      <c r="AD66" s="1813"/>
      <c r="AE66" s="1813"/>
      <c r="AF66" s="1815"/>
      <c r="AG66" s="1815"/>
      <c r="AH66" s="1815"/>
      <c r="AI66" s="1814"/>
      <c r="AJ66" s="1811"/>
      <c r="AK66" s="1812"/>
      <c r="AL66" s="1812"/>
      <c r="AM66" s="1812"/>
      <c r="AN66" s="1813"/>
      <c r="AO66" s="1813"/>
      <c r="AP66" s="1813"/>
      <c r="AQ66" s="1813"/>
      <c r="AR66" s="1813"/>
      <c r="AS66" s="1813"/>
      <c r="AT66" s="1813"/>
      <c r="AU66" s="1813"/>
      <c r="AV66" s="1815"/>
      <c r="AW66" s="1815"/>
      <c r="AX66" s="1815"/>
      <c r="AY66" s="1814"/>
      <c r="AZ66" s="2724"/>
      <c r="BA66" s="2725"/>
      <c r="BB66" s="1798"/>
      <c r="BC66" s="1798"/>
      <c r="BD66" s="1798"/>
      <c r="BE66" s="1798"/>
      <c r="BF66" s="1798"/>
      <c r="BG66" s="1798"/>
      <c r="BH66" s="1798"/>
      <c r="BI66" s="1798"/>
      <c r="BJ66" s="1798"/>
      <c r="BK66" s="1798"/>
      <c r="BL66" s="1798"/>
      <c r="BM66" s="1798"/>
      <c r="BN66" s="1798"/>
      <c r="BO66" s="1798"/>
      <c r="BP66" s="1798"/>
      <c r="BQ66" s="1798"/>
      <c r="BR66" s="1798"/>
      <c r="BS66" s="1539"/>
      <c r="BT66" s="1539"/>
      <c r="BU66" s="1539"/>
      <c r="BV66" s="1539"/>
      <c r="BW66" s="1539"/>
      <c r="BX66" s="1539"/>
      <c r="BY66" s="1539"/>
      <c r="BZ66" s="1539"/>
      <c r="CA66" s="1539"/>
      <c r="CB66" s="1539"/>
      <c r="CC66" s="1800"/>
      <c r="CD66" s="1800"/>
      <c r="CE66" s="1539"/>
      <c r="CF66" s="1539"/>
      <c r="CG66" s="1690"/>
      <c r="CH66" s="2117" t="s">
        <v>160</v>
      </c>
      <c r="CI66" s="225" t="s">
        <v>452</v>
      </c>
      <c r="CJ66" s="1755" t="s">
        <v>277</v>
      </c>
      <c r="CK66" s="1377" t="str">
        <f t="shared" ref="CK66:EF66" si="56">IF(SUM(COUNTBLANK(D58),COUNTBLANK(D65),COUNTBLANK(D70))=0,(D58-D65+D70)/D58,"-")</f>
        <v>-</v>
      </c>
      <c r="CL66" s="1377" t="str">
        <f t="shared" si="56"/>
        <v>-</v>
      </c>
      <c r="CM66" s="1377" t="str">
        <f t="shared" si="56"/>
        <v>-</v>
      </c>
      <c r="CN66" s="1377" t="str">
        <f t="shared" si="56"/>
        <v>-</v>
      </c>
      <c r="CO66" s="1377" t="str">
        <f t="shared" si="56"/>
        <v>-</v>
      </c>
      <c r="CP66" s="1377" t="str">
        <f t="shared" si="56"/>
        <v>-</v>
      </c>
      <c r="CQ66" s="1377" t="str">
        <f t="shared" si="56"/>
        <v>-</v>
      </c>
      <c r="CR66" s="1377" t="str">
        <f t="shared" si="56"/>
        <v>-</v>
      </c>
      <c r="CS66" s="1377" t="str">
        <f t="shared" si="56"/>
        <v>-</v>
      </c>
      <c r="CT66" s="1377" t="str">
        <f t="shared" si="56"/>
        <v>-</v>
      </c>
      <c r="CU66" s="1377" t="str">
        <f t="shared" si="56"/>
        <v>-</v>
      </c>
      <c r="CV66" s="1377" t="str">
        <f t="shared" si="56"/>
        <v>-</v>
      </c>
      <c r="CW66" s="1377" t="str">
        <f t="shared" si="56"/>
        <v>-</v>
      </c>
      <c r="CX66" s="1377" t="str">
        <f t="shared" si="56"/>
        <v>-</v>
      </c>
      <c r="CY66" s="1377" t="str">
        <f t="shared" si="56"/>
        <v>-</v>
      </c>
      <c r="CZ66" s="1406" t="str">
        <f t="shared" si="56"/>
        <v>-</v>
      </c>
      <c r="DA66" s="1377" t="str">
        <f t="shared" si="56"/>
        <v>-</v>
      </c>
      <c r="DB66" s="1377" t="str">
        <f t="shared" si="56"/>
        <v>-</v>
      </c>
      <c r="DC66" s="1377" t="str">
        <f t="shared" si="56"/>
        <v>-</v>
      </c>
      <c r="DD66" s="1377" t="str">
        <f t="shared" si="56"/>
        <v>-</v>
      </c>
      <c r="DE66" s="1377" t="str">
        <f t="shared" si="56"/>
        <v>-</v>
      </c>
      <c r="DF66" s="1377" t="str">
        <f t="shared" si="56"/>
        <v>-</v>
      </c>
      <c r="DG66" s="1377" t="str">
        <f t="shared" si="56"/>
        <v>-</v>
      </c>
      <c r="DH66" s="1377" t="str">
        <f t="shared" si="56"/>
        <v>-</v>
      </c>
      <c r="DI66" s="1377" t="str">
        <f t="shared" si="56"/>
        <v>-</v>
      </c>
      <c r="DJ66" s="1377" t="str">
        <f t="shared" si="56"/>
        <v>-</v>
      </c>
      <c r="DK66" s="1377" t="str">
        <f t="shared" si="56"/>
        <v>-</v>
      </c>
      <c r="DL66" s="1377" t="str">
        <f t="shared" si="56"/>
        <v>-</v>
      </c>
      <c r="DM66" s="1377" t="str">
        <f t="shared" si="56"/>
        <v>-</v>
      </c>
      <c r="DN66" s="1377" t="str">
        <f t="shared" si="56"/>
        <v>-</v>
      </c>
      <c r="DO66" s="1377" t="str">
        <f t="shared" si="56"/>
        <v>-</v>
      </c>
      <c r="DP66" s="1406" t="str">
        <f t="shared" si="56"/>
        <v>-</v>
      </c>
      <c r="DQ66" s="1377" t="str">
        <f t="shared" si="56"/>
        <v>-</v>
      </c>
      <c r="DR66" s="1377" t="str">
        <f t="shared" si="56"/>
        <v>-</v>
      </c>
      <c r="DS66" s="1377" t="str">
        <f t="shared" si="56"/>
        <v>-</v>
      </c>
      <c r="DT66" s="1377" t="str">
        <f t="shared" si="56"/>
        <v>-</v>
      </c>
      <c r="DU66" s="1377" t="str">
        <f t="shared" si="56"/>
        <v>-</v>
      </c>
      <c r="DV66" s="1377" t="str">
        <f t="shared" si="56"/>
        <v>-</v>
      </c>
      <c r="DW66" s="1377" t="str">
        <f t="shared" si="56"/>
        <v>-</v>
      </c>
      <c r="DX66" s="1377" t="str">
        <f t="shared" si="56"/>
        <v>-</v>
      </c>
      <c r="DY66" s="1377" t="str">
        <f t="shared" si="56"/>
        <v>-</v>
      </c>
      <c r="DZ66" s="1377" t="str">
        <f t="shared" si="56"/>
        <v>-</v>
      </c>
      <c r="EA66" s="1377" t="str">
        <f t="shared" si="56"/>
        <v>-</v>
      </c>
      <c r="EB66" s="1377" t="str">
        <f t="shared" si="56"/>
        <v>-</v>
      </c>
      <c r="EC66" s="1377" t="str">
        <f t="shared" si="56"/>
        <v>-</v>
      </c>
      <c r="ED66" s="1377" t="str">
        <f t="shared" si="56"/>
        <v>-</v>
      </c>
      <c r="EE66" s="1377" t="str">
        <f t="shared" si="56"/>
        <v>-</v>
      </c>
      <c r="EF66" s="1406" t="str">
        <f t="shared" si="56"/>
        <v>-</v>
      </c>
      <c r="EG66" s="48"/>
      <c r="EH66" s="48"/>
      <c r="EI66" s="48"/>
      <c r="EJ66" s="48"/>
      <c r="EK66" s="48"/>
      <c r="EL66" s="48"/>
      <c r="EM66" s="48"/>
      <c r="EN66" s="48"/>
      <c r="EO66" s="48"/>
      <c r="EP66" s="48"/>
      <c r="EQ66" s="48"/>
      <c r="ER66" s="48"/>
      <c r="ES66" s="48"/>
      <c r="ET66" s="1772"/>
      <c r="EU66" s="1772"/>
      <c r="EV66" s="48"/>
    </row>
    <row r="67" spans="1:152" s="48" customFormat="1" ht="28.5" customHeight="1" x14ac:dyDescent="0.2">
      <c r="A67" s="47"/>
      <c r="B67" s="2091" t="s">
        <v>48</v>
      </c>
      <c r="C67" s="2054"/>
      <c r="D67" s="2072"/>
      <c r="E67" s="2073"/>
      <c r="F67" s="2073"/>
      <c r="G67" s="2073"/>
      <c r="H67" s="2073"/>
      <c r="I67" s="2073"/>
      <c r="J67" s="2073"/>
      <c r="K67" s="2073"/>
      <c r="L67" s="2073"/>
      <c r="M67" s="2073"/>
      <c r="N67" s="2074"/>
      <c r="O67" s="2074"/>
      <c r="P67" s="2075"/>
      <c r="Q67" s="2075"/>
      <c r="R67" s="2075"/>
      <c r="S67" s="2076"/>
      <c r="T67" s="2072"/>
      <c r="U67" s="2073"/>
      <c r="V67" s="2073"/>
      <c r="W67" s="2073"/>
      <c r="X67" s="2073"/>
      <c r="Y67" s="2073"/>
      <c r="Z67" s="2073"/>
      <c r="AA67" s="2073"/>
      <c r="AB67" s="2073"/>
      <c r="AC67" s="2073"/>
      <c r="AD67" s="2074"/>
      <c r="AE67" s="2074"/>
      <c r="AF67" s="2075"/>
      <c r="AG67" s="2075"/>
      <c r="AH67" s="2075"/>
      <c r="AI67" s="2076"/>
      <c r="AJ67" s="2072"/>
      <c r="AK67" s="2073"/>
      <c r="AL67" s="2073"/>
      <c r="AM67" s="2073"/>
      <c r="AN67" s="2073"/>
      <c r="AO67" s="2073"/>
      <c r="AP67" s="2073"/>
      <c r="AQ67" s="2073"/>
      <c r="AR67" s="2073"/>
      <c r="AS67" s="2073"/>
      <c r="AT67" s="2074"/>
      <c r="AU67" s="2074"/>
      <c r="AV67" s="2075"/>
      <c r="AW67" s="2075"/>
      <c r="AX67" s="2075"/>
      <c r="AY67" s="2076"/>
      <c r="AZ67" s="2731"/>
      <c r="BA67" s="2732"/>
      <c r="BB67" s="1798"/>
      <c r="BC67" s="1798"/>
      <c r="BD67" s="1798"/>
      <c r="BE67" s="1798"/>
      <c r="BF67" s="1798"/>
      <c r="BG67" s="1798"/>
      <c r="BH67" s="1798"/>
      <c r="BI67" s="1798"/>
      <c r="BJ67" s="1798"/>
      <c r="BK67" s="1798"/>
      <c r="BL67" s="1798"/>
      <c r="BM67" s="1798"/>
      <c r="BN67" s="1798"/>
      <c r="BO67" s="1798"/>
      <c r="BP67" s="1798"/>
      <c r="BQ67" s="1798"/>
      <c r="BR67" s="1798"/>
      <c r="BS67" s="1750"/>
      <c r="BT67" s="1750"/>
      <c r="BU67" s="1750"/>
      <c r="BV67" s="1750"/>
      <c r="BW67" s="1750"/>
      <c r="BX67" s="1750"/>
      <c r="BY67" s="1750"/>
      <c r="BZ67" s="1750"/>
      <c r="CA67" s="1750"/>
      <c r="CB67" s="1750"/>
      <c r="CC67" s="1750"/>
      <c r="CD67" s="1750"/>
      <c r="CE67" s="1750"/>
      <c r="CF67" s="1539"/>
      <c r="CG67" s="56"/>
      <c r="CH67" s="2127" t="s">
        <v>258</v>
      </c>
      <c r="CI67" s="2047" t="s">
        <v>453</v>
      </c>
      <c r="CJ67" s="2120" t="s">
        <v>278</v>
      </c>
      <c r="CK67" s="2045" t="str">
        <f t="shared" ref="CK67:EF67" si="57">IF(SUM(COUNTBLANK(D58),COUNTBLANK(D64),COUNTBLANK(D70))=0,(D58-D64+D70)/D58,"-")</f>
        <v>-</v>
      </c>
      <c r="CL67" s="2045" t="str">
        <f t="shared" si="57"/>
        <v>-</v>
      </c>
      <c r="CM67" s="2045" t="str">
        <f t="shared" si="57"/>
        <v>-</v>
      </c>
      <c r="CN67" s="2045" t="str">
        <f t="shared" si="57"/>
        <v>-</v>
      </c>
      <c r="CO67" s="2045" t="str">
        <f t="shared" si="57"/>
        <v>-</v>
      </c>
      <c r="CP67" s="2045" t="str">
        <f t="shared" si="57"/>
        <v>-</v>
      </c>
      <c r="CQ67" s="2045" t="str">
        <f t="shared" si="57"/>
        <v>-</v>
      </c>
      <c r="CR67" s="2045" t="str">
        <f t="shared" si="57"/>
        <v>-</v>
      </c>
      <c r="CS67" s="2045" t="str">
        <f t="shared" si="57"/>
        <v>-</v>
      </c>
      <c r="CT67" s="2045" t="str">
        <f t="shared" si="57"/>
        <v>-</v>
      </c>
      <c r="CU67" s="2045" t="str">
        <f t="shared" si="57"/>
        <v>-</v>
      </c>
      <c r="CV67" s="2045" t="str">
        <f t="shared" si="57"/>
        <v>-</v>
      </c>
      <c r="CW67" s="2045" t="str">
        <f t="shared" si="57"/>
        <v>-</v>
      </c>
      <c r="CX67" s="2045" t="str">
        <f t="shared" si="57"/>
        <v>-</v>
      </c>
      <c r="CY67" s="2045" t="str">
        <f t="shared" si="57"/>
        <v>-</v>
      </c>
      <c r="CZ67" s="2129" t="str">
        <f t="shared" si="57"/>
        <v>-</v>
      </c>
      <c r="DA67" s="2045" t="str">
        <f t="shared" si="57"/>
        <v>-</v>
      </c>
      <c r="DB67" s="2045" t="str">
        <f t="shared" si="57"/>
        <v>-</v>
      </c>
      <c r="DC67" s="2045" t="str">
        <f t="shared" si="57"/>
        <v>-</v>
      </c>
      <c r="DD67" s="2045" t="str">
        <f t="shared" si="57"/>
        <v>-</v>
      </c>
      <c r="DE67" s="2045" t="str">
        <f t="shared" si="57"/>
        <v>-</v>
      </c>
      <c r="DF67" s="2045" t="str">
        <f t="shared" si="57"/>
        <v>-</v>
      </c>
      <c r="DG67" s="2045" t="str">
        <f t="shared" si="57"/>
        <v>-</v>
      </c>
      <c r="DH67" s="2045" t="str">
        <f t="shared" si="57"/>
        <v>-</v>
      </c>
      <c r="DI67" s="2045" t="str">
        <f t="shared" si="57"/>
        <v>-</v>
      </c>
      <c r="DJ67" s="2045" t="str">
        <f t="shared" si="57"/>
        <v>-</v>
      </c>
      <c r="DK67" s="2045" t="str">
        <f t="shared" si="57"/>
        <v>-</v>
      </c>
      <c r="DL67" s="2045" t="str">
        <f t="shared" si="57"/>
        <v>-</v>
      </c>
      <c r="DM67" s="2045" t="str">
        <f t="shared" si="57"/>
        <v>-</v>
      </c>
      <c r="DN67" s="2045" t="str">
        <f t="shared" si="57"/>
        <v>-</v>
      </c>
      <c r="DO67" s="2045" t="str">
        <f t="shared" si="57"/>
        <v>-</v>
      </c>
      <c r="DP67" s="2129" t="str">
        <f t="shared" si="57"/>
        <v>-</v>
      </c>
      <c r="DQ67" s="2045" t="str">
        <f t="shared" si="57"/>
        <v>-</v>
      </c>
      <c r="DR67" s="2045" t="str">
        <f t="shared" si="57"/>
        <v>-</v>
      </c>
      <c r="DS67" s="2045" t="str">
        <f t="shared" si="57"/>
        <v>-</v>
      </c>
      <c r="DT67" s="2045" t="str">
        <f t="shared" si="57"/>
        <v>-</v>
      </c>
      <c r="DU67" s="2045" t="str">
        <f t="shared" si="57"/>
        <v>-</v>
      </c>
      <c r="DV67" s="2045" t="str">
        <f t="shared" si="57"/>
        <v>-</v>
      </c>
      <c r="DW67" s="2045" t="str">
        <f t="shared" si="57"/>
        <v>-</v>
      </c>
      <c r="DX67" s="2045" t="str">
        <f t="shared" si="57"/>
        <v>-</v>
      </c>
      <c r="DY67" s="2045" t="str">
        <f t="shared" si="57"/>
        <v>-</v>
      </c>
      <c r="DZ67" s="2045" t="str">
        <f t="shared" si="57"/>
        <v>-</v>
      </c>
      <c r="EA67" s="2045" t="str">
        <f t="shared" si="57"/>
        <v>-</v>
      </c>
      <c r="EB67" s="2045" t="str">
        <f t="shared" si="57"/>
        <v>-</v>
      </c>
      <c r="EC67" s="2045" t="str">
        <f t="shared" si="57"/>
        <v>-</v>
      </c>
      <c r="ED67" s="2045" t="str">
        <f t="shared" si="57"/>
        <v>-</v>
      </c>
      <c r="EE67" s="2045" t="str">
        <f t="shared" si="57"/>
        <v>-</v>
      </c>
      <c r="EF67" s="2129" t="str">
        <f t="shared" si="57"/>
        <v>-</v>
      </c>
      <c r="ET67" s="1772"/>
      <c r="EU67" s="1772"/>
    </row>
    <row r="68" spans="1:152" s="48" customFormat="1" ht="28.5" customHeight="1" x14ac:dyDescent="0.2">
      <c r="A68" s="47"/>
      <c r="B68" s="2050" t="s">
        <v>151</v>
      </c>
      <c r="C68" s="2048" t="s">
        <v>267</v>
      </c>
      <c r="D68" s="1568"/>
      <c r="E68" s="1569"/>
      <c r="F68" s="1569"/>
      <c r="G68" s="1569"/>
      <c r="H68" s="1569"/>
      <c r="I68" s="1569"/>
      <c r="J68" s="1569"/>
      <c r="K68" s="1569"/>
      <c r="L68" s="1569"/>
      <c r="M68" s="1569"/>
      <c r="N68" s="2036"/>
      <c r="O68" s="2036"/>
      <c r="P68" s="2037"/>
      <c r="Q68" s="2037"/>
      <c r="R68" s="2037"/>
      <c r="S68" s="1054"/>
      <c r="T68" s="1568"/>
      <c r="U68" s="1569"/>
      <c r="V68" s="1569"/>
      <c r="W68" s="1569"/>
      <c r="X68" s="1569"/>
      <c r="Y68" s="1569"/>
      <c r="Z68" s="1569"/>
      <c r="AA68" s="1569"/>
      <c r="AB68" s="1569"/>
      <c r="AC68" s="1569"/>
      <c r="AD68" s="2036"/>
      <c r="AE68" s="2036"/>
      <c r="AF68" s="2037"/>
      <c r="AG68" s="2037"/>
      <c r="AH68" s="2037"/>
      <c r="AI68" s="1054"/>
      <c r="AJ68" s="1568"/>
      <c r="AK68" s="1569"/>
      <c r="AL68" s="1569"/>
      <c r="AM68" s="1569"/>
      <c r="AN68" s="1569"/>
      <c r="AO68" s="1569"/>
      <c r="AP68" s="1569"/>
      <c r="AQ68" s="1569"/>
      <c r="AR68" s="1569"/>
      <c r="AS68" s="1569"/>
      <c r="AT68" s="2036"/>
      <c r="AU68" s="2036"/>
      <c r="AV68" s="2037"/>
      <c r="AW68" s="2037"/>
      <c r="AX68" s="2037"/>
      <c r="AY68" s="1054"/>
      <c r="AZ68" s="2722"/>
      <c r="BA68" s="2723"/>
      <c r="BB68" s="1798"/>
      <c r="BC68" s="1798"/>
      <c r="BD68" s="1798"/>
      <c r="BE68" s="1798"/>
      <c r="BF68" s="1798"/>
      <c r="BG68" s="1798"/>
      <c r="BH68" s="1798"/>
      <c r="BI68" s="1798"/>
      <c r="BJ68" s="1798"/>
      <c r="BK68" s="1798"/>
      <c r="BL68" s="1798"/>
      <c r="BM68" s="1798"/>
      <c r="BN68" s="1798"/>
      <c r="BO68" s="1798"/>
      <c r="BP68" s="1798"/>
      <c r="BQ68" s="1798"/>
      <c r="BR68" s="1798"/>
      <c r="BS68" s="1539"/>
      <c r="BT68" s="1539"/>
      <c r="BU68" s="1539"/>
      <c r="BV68" s="1539"/>
      <c r="BW68" s="1539"/>
      <c r="BX68" s="1539"/>
      <c r="BY68" s="1539"/>
      <c r="BZ68" s="1539"/>
      <c r="CA68" s="1539"/>
      <c r="CB68" s="1539"/>
      <c r="CC68" s="1800"/>
      <c r="CD68" s="1800"/>
      <c r="CE68" s="1539"/>
      <c r="CF68" s="1750"/>
      <c r="CG68" s="56"/>
      <c r="CH68" s="2127" t="s">
        <v>259</v>
      </c>
      <c r="CI68" s="2047" t="s">
        <v>454</v>
      </c>
      <c r="CJ68" s="2120" t="s">
        <v>281</v>
      </c>
      <c r="CK68" s="2042" t="str">
        <f t="shared" ref="CK68:EF68" si="58">IF(SUM(COUNTBLANK(D64),COUNTBLANK(D70))=0,D70/D64,"-")</f>
        <v>-</v>
      </c>
      <c r="CL68" s="2042" t="str">
        <f t="shared" si="58"/>
        <v>-</v>
      </c>
      <c r="CM68" s="2042" t="str">
        <f t="shared" si="58"/>
        <v>-</v>
      </c>
      <c r="CN68" s="2042" t="str">
        <f t="shared" si="58"/>
        <v>-</v>
      </c>
      <c r="CO68" s="2042" t="str">
        <f t="shared" si="58"/>
        <v>-</v>
      </c>
      <c r="CP68" s="2042" t="str">
        <f t="shared" si="58"/>
        <v>-</v>
      </c>
      <c r="CQ68" s="2042" t="str">
        <f t="shared" si="58"/>
        <v>-</v>
      </c>
      <c r="CR68" s="2042" t="str">
        <f t="shared" si="58"/>
        <v>-</v>
      </c>
      <c r="CS68" s="2042" t="str">
        <f t="shared" si="58"/>
        <v>-</v>
      </c>
      <c r="CT68" s="2042" t="str">
        <f t="shared" si="58"/>
        <v>-</v>
      </c>
      <c r="CU68" s="2042" t="str">
        <f t="shared" si="58"/>
        <v>-</v>
      </c>
      <c r="CV68" s="2042" t="str">
        <f t="shared" si="58"/>
        <v>-</v>
      </c>
      <c r="CW68" s="2042" t="str">
        <f t="shared" si="58"/>
        <v>-</v>
      </c>
      <c r="CX68" s="2042" t="str">
        <f t="shared" si="58"/>
        <v>-</v>
      </c>
      <c r="CY68" s="2042" t="str">
        <f t="shared" si="58"/>
        <v>-</v>
      </c>
      <c r="CZ68" s="2121" t="str">
        <f t="shared" si="58"/>
        <v>-</v>
      </c>
      <c r="DA68" s="2042" t="str">
        <f t="shared" si="58"/>
        <v>-</v>
      </c>
      <c r="DB68" s="2042" t="str">
        <f t="shared" si="58"/>
        <v>-</v>
      </c>
      <c r="DC68" s="2042" t="str">
        <f t="shared" si="58"/>
        <v>-</v>
      </c>
      <c r="DD68" s="2042" t="str">
        <f t="shared" si="58"/>
        <v>-</v>
      </c>
      <c r="DE68" s="2042" t="str">
        <f t="shared" si="58"/>
        <v>-</v>
      </c>
      <c r="DF68" s="2042" t="str">
        <f t="shared" si="58"/>
        <v>-</v>
      </c>
      <c r="DG68" s="2042" t="str">
        <f t="shared" si="58"/>
        <v>-</v>
      </c>
      <c r="DH68" s="2042" t="str">
        <f t="shared" si="58"/>
        <v>-</v>
      </c>
      <c r="DI68" s="2042" t="str">
        <f t="shared" si="58"/>
        <v>-</v>
      </c>
      <c r="DJ68" s="2042" t="str">
        <f t="shared" si="58"/>
        <v>-</v>
      </c>
      <c r="DK68" s="2042" t="str">
        <f t="shared" si="58"/>
        <v>-</v>
      </c>
      <c r="DL68" s="2042" t="str">
        <f t="shared" si="58"/>
        <v>-</v>
      </c>
      <c r="DM68" s="2042" t="str">
        <f t="shared" si="58"/>
        <v>-</v>
      </c>
      <c r="DN68" s="2042" t="str">
        <f t="shared" si="58"/>
        <v>-</v>
      </c>
      <c r="DO68" s="2042" t="str">
        <f t="shared" si="58"/>
        <v>-</v>
      </c>
      <c r="DP68" s="2121" t="str">
        <f t="shared" si="58"/>
        <v>-</v>
      </c>
      <c r="DQ68" s="2042" t="str">
        <f t="shared" si="58"/>
        <v>-</v>
      </c>
      <c r="DR68" s="2042" t="str">
        <f t="shared" si="58"/>
        <v>-</v>
      </c>
      <c r="DS68" s="2042" t="str">
        <f t="shared" si="58"/>
        <v>-</v>
      </c>
      <c r="DT68" s="2042" t="str">
        <f t="shared" si="58"/>
        <v>-</v>
      </c>
      <c r="DU68" s="2042" t="str">
        <f t="shared" si="58"/>
        <v>-</v>
      </c>
      <c r="DV68" s="2042" t="str">
        <f t="shared" si="58"/>
        <v>-</v>
      </c>
      <c r="DW68" s="2042" t="str">
        <f t="shared" si="58"/>
        <v>-</v>
      </c>
      <c r="DX68" s="2042" t="str">
        <f t="shared" si="58"/>
        <v>-</v>
      </c>
      <c r="DY68" s="2042" t="str">
        <f t="shared" si="58"/>
        <v>-</v>
      </c>
      <c r="DZ68" s="2042" t="str">
        <f t="shared" si="58"/>
        <v>-</v>
      </c>
      <c r="EA68" s="2042" t="str">
        <f t="shared" si="58"/>
        <v>-</v>
      </c>
      <c r="EB68" s="2042" t="str">
        <f t="shared" si="58"/>
        <v>-</v>
      </c>
      <c r="EC68" s="2042" t="str">
        <f t="shared" si="58"/>
        <v>-</v>
      </c>
      <c r="ED68" s="2042" t="str">
        <f t="shared" si="58"/>
        <v>-</v>
      </c>
      <c r="EE68" s="2042" t="str">
        <f t="shared" si="58"/>
        <v>-</v>
      </c>
      <c r="EF68" s="2121" t="str">
        <f t="shared" si="58"/>
        <v>-</v>
      </c>
      <c r="EG68" s="2"/>
      <c r="EH68" s="2"/>
      <c r="EI68" s="2"/>
      <c r="EJ68" s="2"/>
      <c r="EK68" s="2"/>
      <c r="EL68" s="2"/>
      <c r="EM68" s="2"/>
      <c r="EN68" s="2"/>
      <c r="EO68" s="2"/>
      <c r="EP68" s="2"/>
      <c r="EQ68" s="2"/>
      <c r="ER68" s="2"/>
      <c r="ES68" s="2"/>
      <c r="ET68" s="1764"/>
      <c r="EU68" s="1764"/>
      <c r="EV68" s="2"/>
    </row>
    <row r="69" spans="1:152" s="2" customFormat="1" ht="28.5" customHeight="1" x14ac:dyDescent="0.2">
      <c r="B69" s="2050" t="s">
        <v>152</v>
      </c>
      <c r="C69" s="2048" t="s">
        <v>268</v>
      </c>
      <c r="D69" s="1568"/>
      <c r="E69" s="1569"/>
      <c r="F69" s="1569"/>
      <c r="G69" s="1569"/>
      <c r="H69" s="1569"/>
      <c r="I69" s="1569"/>
      <c r="J69" s="1569"/>
      <c r="K69" s="1569"/>
      <c r="L69" s="1569"/>
      <c r="M69" s="1569"/>
      <c r="N69" s="2036"/>
      <c r="O69" s="2036"/>
      <c r="P69" s="2037"/>
      <c r="Q69" s="2037"/>
      <c r="R69" s="2037"/>
      <c r="S69" s="1054"/>
      <c r="T69" s="1568"/>
      <c r="U69" s="1569"/>
      <c r="V69" s="1569"/>
      <c r="W69" s="1569"/>
      <c r="X69" s="1569"/>
      <c r="Y69" s="1569"/>
      <c r="Z69" s="1569"/>
      <c r="AA69" s="1569"/>
      <c r="AB69" s="1569"/>
      <c r="AC69" s="1569"/>
      <c r="AD69" s="2036"/>
      <c r="AE69" s="2036"/>
      <c r="AF69" s="2037"/>
      <c r="AG69" s="2037"/>
      <c r="AH69" s="2037"/>
      <c r="AI69" s="1054"/>
      <c r="AJ69" s="1568"/>
      <c r="AK69" s="1569"/>
      <c r="AL69" s="1569"/>
      <c r="AM69" s="1569"/>
      <c r="AN69" s="1569"/>
      <c r="AO69" s="1569"/>
      <c r="AP69" s="1569"/>
      <c r="AQ69" s="1569"/>
      <c r="AR69" s="1569"/>
      <c r="AS69" s="1569"/>
      <c r="AT69" s="2036"/>
      <c r="AU69" s="2036"/>
      <c r="AV69" s="2037"/>
      <c r="AW69" s="2037"/>
      <c r="AX69" s="2037"/>
      <c r="AY69" s="1054"/>
      <c r="AZ69" s="2722"/>
      <c r="BA69" s="2723"/>
      <c r="BB69" s="1798"/>
      <c r="BC69" s="1798"/>
      <c r="BD69" s="1798"/>
      <c r="BE69" s="1798"/>
      <c r="BF69" s="1798"/>
      <c r="BG69" s="1798"/>
      <c r="BH69" s="1798"/>
      <c r="BI69" s="1798"/>
      <c r="BJ69" s="1798"/>
      <c r="BK69" s="1798"/>
      <c r="BL69" s="1798"/>
      <c r="BM69" s="1798"/>
      <c r="BN69" s="1798"/>
      <c r="BO69" s="1798"/>
      <c r="BP69" s="1798"/>
      <c r="BQ69" s="1798"/>
      <c r="BR69" s="1798"/>
      <c r="BS69" s="1539"/>
      <c r="BT69" s="1539"/>
      <c r="BU69" s="1539"/>
      <c r="BV69" s="1539"/>
      <c r="BW69" s="1539"/>
      <c r="BX69" s="1539"/>
      <c r="BY69" s="1539"/>
      <c r="BZ69" s="1539"/>
      <c r="CA69" s="1539"/>
      <c r="CB69" s="1539"/>
      <c r="CC69" s="1800"/>
      <c r="CD69" s="1800"/>
      <c r="CE69" s="1539"/>
      <c r="CF69" s="1539"/>
      <c r="CG69" s="1690"/>
      <c r="CH69" s="2124" t="s">
        <v>75</v>
      </c>
      <c r="CI69" s="2082"/>
      <c r="CJ69" s="2125"/>
      <c r="CK69" s="2084"/>
      <c r="CL69" s="2085"/>
      <c r="CM69" s="2085"/>
      <c r="CN69" s="2085"/>
      <c r="CO69" s="2085"/>
      <c r="CP69" s="2085"/>
      <c r="CQ69" s="2085"/>
      <c r="CR69" s="2085"/>
      <c r="CS69" s="2086"/>
      <c r="CT69" s="2086"/>
      <c r="CU69" s="2086"/>
      <c r="CV69" s="2086"/>
      <c r="CW69" s="2086"/>
      <c r="CX69" s="2086"/>
      <c r="CY69" s="2086"/>
      <c r="CZ69" s="2087"/>
      <c r="DA69" s="2088"/>
      <c r="DB69" s="2088"/>
      <c r="DC69" s="2088"/>
      <c r="DD69" s="2088"/>
      <c r="DE69" s="2088"/>
      <c r="DF69" s="2088"/>
      <c r="DG69" s="2088"/>
      <c r="DH69" s="2088"/>
      <c r="DI69" s="2088"/>
      <c r="DJ69" s="2088"/>
      <c r="DK69" s="2088"/>
      <c r="DL69" s="2088"/>
      <c r="DM69" s="2088"/>
      <c r="DN69" s="2086"/>
      <c r="DO69" s="2086"/>
      <c r="DP69" s="2087"/>
      <c r="DQ69" s="2084"/>
      <c r="DR69" s="2085"/>
      <c r="DS69" s="2085"/>
      <c r="DT69" s="2085"/>
      <c r="DU69" s="2085"/>
      <c r="DV69" s="2085"/>
      <c r="DW69" s="2085"/>
      <c r="DX69" s="2085"/>
      <c r="DY69" s="2086"/>
      <c r="DZ69" s="2086"/>
      <c r="EA69" s="2086"/>
      <c r="EB69" s="2086"/>
      <c r="EC69" s="2086"/>
      <c r="ED69" s="2086"/>
      <c r="EE69" s="2086"/>
      <c r="EF69" s="2087"/>
      <c r="ET69" s="1764"/>
      <c r="EU69" s="1764"/>
    </row>
    <row r="70" spans="1:152" s="2" customFormat="1" ht="28.5" customHeight="1" x14ac:dyDescent="0.2">
      <c r="B70" s="2050" t="s">
        <v>153</v>
      </c>
      <c r="C70" s="2048" t="s">
        <v>269</v>
      </c>
      <c r="D70" s="1568"/>
      <c r="E70" s="1569"/>
      <c r="F70" s="1569"/>
      <c r="G70" s="1569"/>
      <c r="H70" s="1569"/>
      <c r="I70" s="1569"/>
      <c r="J70" s="1569"/>
      <c r="K70" s="1569"/>
      <c r="L70" s="1569"/>
      <c r="M70" s="1569"/>
      <c r="N70" s="2036"/>
      <c r="O70" s="2036"/>
      <c r="P70" s="2037"/>
      <c r="Q70" s="2037"/>
      <c r="R70" s="2037"/>
      <c r="S70" s="1054"/>
      <c r="T70" s="1568"/>
      <c r="U70" s="1569"/>
      <c r="V70" s="1569"/>
      <c r="W70" s="1569"/>
      <c r="X70" s="1569"/>
      <c r="Y70" s="1569"/>
      <c r="Z70" s="1569"/>
      <c r="AA70" s="1569"/>
      <c r="AB70" s="1569"/>
      <c r="AC70" s="1569"/>
      <c r="AD70" s="2036"/>
      <c r="AE70" s="2036"/>
      <c r="AF70" s="2037"/>
      <c r="AG70" s="2037"/>
      <c r="AH70" s="2037"/>
      <c r="AI70" s="1054"/>
      <c r="AJ70" s="1568"/>
      <c r="AK70" s="1569"/>
      <c r="AL70" s="1569"/>
      <c r="AM70" s="1569"/>
      <c r="AN70" s="1569"/>
      <c r="AO70" s="1569"/>
      <c r="AP70" s="1569"/>
      <c r="AQ70" s="1569"/>
      <c r="AR70" s="1569"/>
      <c r="AS70" s="1569"/>
      <c r="AT70" s="2036"/>
      <c r="AU70" s="2036"/>
      <c r="AV70" s="2037"/>
      <c r="AW70" s="2037"/>
      <c r="AX70" s="2037"/>
      <c r="AY70" s="1054"/>
      <c r="AZ70" s="2722"/>
      <c r="BA70" s="2723"/>
      <c r="BB70" s="1798"/>
      <c r="BC70" s="1798"/>
      <c r="BD70" s="1798"/>
      <c r="BE70" s="1798"/>
      <c r="BF70" s="1798"/>
      <c r="BG70" s="1798"/>
      <c r="BH70" s="1798"/>
      <c r="BI70" s="1798"/>
      <c r="BJ70" s="1798"/>
      <c r="BK70" s="1798"/>
      <c r="BL70" s="1798"/>
      <c r="BM70" s="1798"/>
      <c r="BN70" s="1798"/>
      <c r="BO70" s="1798"/>
      <c r="BP70" s="1798"/>
      <c r="BQ70" s="1798"/>
      <c r="BR70" s="1798"/>
      <c r="BS70" s="1539"/>
      <c r="BT70" s="1539"/>
      <c r="BU70" s="1539"/>
      <c r="BV70" s="1539"/>
      <c r="BW70" s="1539"/>
      <c r="BX70" s="1539"/>
      <c r="BY70" s="1539"/>
      <c r="BZ70" s="1539"/>
      <c r="CA70" s="1539"/>
      <c r="CB70" s="1539"/>
      <c r="CC70" s="1800"/>
      <c r="CD70" s="1800"/>
      <c r="CE70" s="1539"/>
      <c r="CF70" s="1539"/>
      <c r="CG70" s="1690"/>
      <c r="CH70" s="2119" t="s">
        <v>161</v>
      </c>
      <c r="CI70" s="2047" t="s">
        <v>1610</v>
      </c>
      <c r="CJ70" s="2120" t="s">
        <v>198</v>
      </c>
      <c r="CK70" s="2042" t="str">
        <f t="shared" ref="CK70:EF70" si="59">IF(SUM(COUNTBLANK(D58),COUNTBLANK(D74),COUNTBLANK(D75))=0,D75/(D58+D74),"-")</f>
        <v>-</v>
      </c>
      <c r="CL70" s="2042" t="str">
        <f t="shared" si="59"/>
        <v>-</v>
      </c>
      <c r="CM70" s="2042" t="str">
        <f t="shared" si="59"/>
        <v>-</v>
      </c>
      <c r="CN70" s="2042" t="str">
        <f t="shared" si="59"/>
        <v>-</v>
      </c>
      <c r="CO70" s="2042" t="str">
        <f t="shared" si="59"/>
        <v>-</v>
      </c>
      <c r="CP70" s="2042" t="str">
        <f t="shared" si="59"/>
        <v>-</v>
      </c>
      <c r="CQ70" s="2042" t="str">
        <f t="shared" si="59"/>
        <v>-</v>
      </c>
      <c r="CR70" s="2042" t="str">
        <f t="shared" si="59"/>
        <v>-</v>
      </c>
      <c r="CS70" s="2042" t="str">
        <f t="shared" si="59"/>
        <v>-</v>
      </c>
      <c r="CT70" s="2042" t="str">
        <f t="shared" si="59"/>
        <v>-</v>
      </c>
      <c r="CU70" s="2042" t="str">
        <f t="shared" si="59"/>
        <v>-</v>
      </c>
      <c r="CV70" s="2042" t="str">
        <f t="shared" si="59"/>
        <v>-</v>
      </c>
      <c r="CW70" s="2042" t="str">
        <f t="shared" si="59"/>
        <v>-</v>
      </c>
      <c r="CX70" s="2042" t="str">
        <f t="shared" si="59"/>
        <v>-</v>
      </c>
      <c r="CY70" s="2042" t="str">
        <f t="shared" si="59"/>
        <v>-</v>
      </c>
      <c r="CZ70" s="2121" t="str">
        <f t="shared" si="59"/>
        <v>-</v>
      </c>
      <c r="DA70" s="2042" t="str">
        <f t="shared" si="59"/>
        <v>-</v>
      </c>
      <c r="DB70" s="2042" t="str">
        <f t="shared" si="59"/>
        <v>-</v>
      </c>
      <c r="DC70" s="2042" t="str">
        <f t="shared" si="59"/>
        <v>-</v>
      </c>
      <c r="DD70" s="2042" t="str">
        <f t="shared" si="59"/>
        <v>-</v>
      </c>
      <c r="DE70" s="2042" t="str">
        <f t="shared" si="59"/>
        <v>-</v>
      </c>
      <c r="DF70" s="2042" t="str">
        <f t="shared" si="59"/>
        <v>-</v>
      </c>
      <c r="DG70" s="2042" t="str">
        <f t="shared" si="59"/>
        <v>-</v>
      </c>
      <c r="DH70" s="2042" t="str">
        <f t="shared" si="59"/>
        <v>-</v>
      </c>
      <c r="DI70" s="2042" t="str">
        <f t="shared" si="59"/>
        <v>-</v>
      </c>
      <c r="DJ70" s="2042" t="str">
        <f t="shared" si="59"/>
        <v>-</v>
      </c>
      <c r="DK70" s="2042" t="str">
        <f t="shared" si="59"/>
        <v>-</v>
      </c>
      <c r="DL70" s="2042" t="str">
        <f t="shared" si="59"/>
        <v>-</v>
      </c>
      <c r="DM70" s="2042" t="str">
        <f t="shared" si="59"/>
        <v>-</v>
      </c>
      <c r="DN70" s="2042" t="str">
        <f t="shared" si="59"/>
        <v>-</v>
      </c>
      <c r="DO70" s="2042" t="str">
        <f t="shared" si="59"/>
        <v>-</v>
      </c>
      <c r="DP70" s="2121" t="str">
        <f t="shared" si="59"/>
        <v>-</v>
      </c>
      <c r="DQ70" s="2042" t="str">
        <f t="shared" si="59"/>
        <v>-</v>
      </c>
      <c r="DR70" s="2042" t="str">
        <f t="shared" si="59"/>
        <v>-</v>
      </c>
      <c r="DS70" s="2042" t="str">
        <f t="shared" si="59"/>
        <v>-</v>
      </c>
      <c r="DT70" s="2042" t="str">
        <f t="shared" si="59"/>
        <v>-</v>
      </c>
      <c r="DU70" s="2042" t="str">
        <f t="shared" si="59"/>
        <v>-</v>
      </c>
      <c r="DV70" s="2042" t="str">
        <f t="shared" si="59"/>
        <v>-</v>
      </c>
      <c r="DW70" s="2042" t="str">
        <f t="shared" si="59"/>
        <v>-</v>
      </c>
      <c r="DX70" s="2042" t="str">
        <f t="shared" si="59"/>
        <v>-</v>
      </c>
      <c r="DY70" s="2042" t="str">
        <f t="shared" si="59"/>
        <v>-</v>
      </c>
      <c r="DZ70" s="2042" t="str">
        <f t="shared" si="59"/>
        <v>-</v>
      </c>
      <c r="EA70" s="2042" t="str">
        <f t="shared" si="59"/>
        <v>-</v>
      </c>
      <c r="EB70" s="2042" t="str">
        <f t="shared" si="59"/>
        <v>-</v>
      </c>
      <c r="EC70" s="2042" t="str">
        <f t="shared" si="59"/>
        <v>-</v>
      </c>
      <c r="ED70" s="2042" t="str">
        <f t="shared" si="59"/>
        <v>-</v>
      </c>
      <c r="EE70" s="2042" t="str">
        <f t="shared" si="59"/>
        <v>-</v>
      </c>
      <c r="EF70" s="2121" t="str">
        <f t="shared" si="59"/>
        <v>-</v>
      </c>
      <c r="ET70" s="1764"/>
      <c r="EU70" s="1764"/>
    </row>
    <row r="71" spans="1:152" s="2" customFormat="1" ht="28.5" customHeight="1" x14ac:dyDescent="0.2">
      <c r="B71" s="2050" t="s">
        <v>154</v>
      </c>
      <c r="C71" s="2048" t="s">
        <v>461</v>
      </c>
      <c r="D71" s="1568"/>
      <c r="E71" s="1569"/>
      <c r="F71" s="1569"/>
      <c r="G71" s="1569"/>
      <c r="H71" s="1569"/>
      <c r="I71" s="1569"/>
      <c r="J71" s="1569"/>
      <c r="K71" s="1569"/>
      <c r="L71" s="1569"/>
      <c r="M71" s="1569"/>
      <c r="N71" s="2036"/>
      <c r="O71" s="2036"/>
      <c r="P71" s="2037"/>
      <c r="Q71" s="2037"/>
      <c r="R71" s="2037"/>
      <c r="S71" s="1054"/>
      <c r="T71" s="1568"/>
      <c r="U71" s="1569"/>
      <c r="V71" s="1569"/>
      <c r="W71" s="1569"/>
      <c r="X71" s="1569"/>
      <c r="Y71" s="1569"/>
      <c r="Z71" s="1569"/>
      <c r="AA71" s="1569"/>
      <c r="AB71" s="1569"/>
      <c r="AC71" s="1569"/>
      <c r="AD71" s="2036"/>
      <c r="AE71" s="2036"/>
      <c r="AF71" s="2037"/>
      <c r="AG71" s="2037"/>
      <c r="AH71" s="2037"/>
      <c r="AI71" s="1054"/>
      <c r="AJ71" s="1568"/>
      <c r="AK71" s="1569"/>
      <c r="AL71" s="1569"/>
      <c r="AM71" s="1569"/>
      <c r="AN71" s="1569"/>
      <c r="AO71" s="1569"/>
      <c r="AP71" s="1569"/>
      <c r="AQ71" s="1569"/>
      <c r="AR71" s="1569"/>
      <c r="AS71" s="1569"/>
      <c r="AT71" s="2036"/>
      <c r="AU71" s="2036"/>
      <c r="AV71" s="2037"/>
      <c r="AW71" s="2037"/>
      <c r="AX71" s="2037"/>
      <c r="AY71" s="1054"/>
      <c r="AZ71" s="2722"/>
      <c r="BA71" s="2723"/>
      <c r="BB71" s="1798"/>
      <c r="BC71" s="1798"/>
      <c r="BD71" s="1798"/>
      <c r="BE71" s="1798"/>
      <c r="BF71" s="1798"/>
      <c r="BG71" s="1798"/>
      <c r="BH71" s="1798"/>
      <c r="BI71" s="1798"/>
      <c r="BJ71" s="1798"/>
      <c r="BK71" s="1798"/>
      <c r="BL71" s="1798"/>
      <c r="BM71" s="1798"/>
      <c r="BN71" s="1798"/>
      <c r="BO71" s="1798"/>
      <c r="BP71" s="1798"/>
      <c r="BQ71" s="1798"/>
      <c r="BR71" s="1798"/>
      <c r="BS71" s="1539"/>
      <c r="BT71" s="1539"/>
      <c r="BU71" s="1539"/>
      <c r="BV71" s="1539"/>
      <c r="BW71" s="1539"/>
      <c r="BX71" s="1539"/>
      <c r="BY71" s="1539"/>
      <c r="BZ71" s="1539"/>
      <c r="CA71" s="1539"/>
      <c r="CB71" s="1539"/>
      <c r="CC71" s="1800"/>
      <c r="CD71" s="1800"/>
      <c r="CE71" s="1539"/>
      <c r="CF71" s="1539"/>
      <c r="CG71" s="1690"/>
      <c r="CH71" s="2126" t="s">
        <v>79</v>
      </c>
      <c r="CI71" s="2082"/>
      <c r="CJ71" s="2125"/>
      <c r="CK71" s="2084"/>
      <c r="CL71" s="2085"/>
      <c r="CM71" s="2085"/>
      <c r="CN71" s="2085"/>
      <c r="CO71" s="2085"/>
      <c r="CP71" s="2085"/>
      <c r="CQ71" s="2085"/>
      <c r="CR71" s="2085"/>
      <c r="CS71" s="2086"/>
      <c r="CT71" s="2086"/>
      <c r="CU71" s="2086"/>
      <c r="CV71" s="2086"/>
      <c r="CW71" s="2086"/>
      <c r="CX71" s="2086"/>
      <c r="CY71" s="2086"/>
      <c r="CZ71" s="2087"/>
      <c r="DA71" s="2088"/>
      <c r="DB71" s="2088"/>
      <c r="DC71" s="2088"/>
      <c r="DD71" s="2088"/>
      <c r="DE71" s="2088"/>
      <c r="DF71" s="2088"/>
      <c r="DG71" s="2088"/>
      <c r="DH71" s="2088"/>
      <c r="DI71" s="2088"/>
      <c r="DJ71" s="2088"/>
      <c r="DK71" s="2088"/>
      <c r="DL71" s="2088"/>
      <c r="DM71" s="2088"/>
      <c r="DN71" s="2086"/>
      <c r="DO71" s="2086"/>
      <c r="DP71" s="2087"/>
      <c r="DQ71" s="2084"/>
      <c r="DR71" s="2085"/>
      <c r="DS71" s="2085"/>
      <c r="DT71" s="2085"/>
      <c r="DU71" s="2085"/>
      <c r="DV71" s="2085"/>
      <c r="DW71" s="2085"/>
      <c r="DX71" s="2085"/>
      <c r="DY71" s="2086"/>
      <c r="DZ71" s="2086"/>
      <c r="EA71" s="2086"/>
      <c r="EB71" s="2086"/>
      <c r="EC71" s="2086"/>
      <c r="ED71" s="2086"/>
      <c r="EE71" s="2086"/>
      <c r="EF71" s="2087"/>
      <c r="ET71" s="1764"/>
      <c r="EU71" s="1764"/>
    </row>
    <row r="72" spans="1:152" s="2" customFormat="1" ht="28.5" customHeight="1" thickBot="1" x14ac:dyDescent="0.25">
      <c r="B72" s="1842" t="s">
        <v>155</v>
      </c>
      <c r="C72" s="1843" t="s">
        <v>443</v>
      </c>
      <c r="D72" s="1811"/>
      <c r="E72" s="1812"/>
      <c r="F72" s="1812"/>
      <c r="G72" s="1812"/>
      <c r="H72" s="1812"/>
      <c r="I72" s="1812"/>
      <c r="J72" s="1812"/>
      <c r="K72" s="1812"/>
      <c r="L72" s="1812"/>
      <c r="M72" s="1812"/>
      <c r="N72" s="1813"/>
      <c r="O72" s="1813"/>
      <c r="P72" s="1815"/>
      <c r="Q72" s="1815"/>
      <c r="R72" s="1815"/>
      <c r="S72" s="1814"/>
      <c r="T72" s="1811"/>
      <c r="U72" s="1812"/>
      <c r="V72" s="1812"/>
      <c r="W72" s="1812"/>
      <c r="X72" s="1812"/>
      <c r="Y72" s="1812"/>
      <c r="Z72" s="1812"/>
      <c r="AA72" s="1812"/>
      <c r="AB72" s="1812"/>
      <c r="AC72" s="1812"/>
      <c r="AD72" s="1813"/>
      <c r="AE72" s="1813"/>
      <c r="AF72" s="1815"/>
      <c r="AG72" s="1815"/>
      <c r="AH72" s="1815"/>
      <c r="AI72" s="1814"/>
      <c r="AJ72" s="1811"/>
      <c r="AK72" s="1812"/>
      <c r="AL72" s="1812"/>
      <c r="AM72" s="1812"/>
      <c r="AN72" s="1812"/>
      <c r="AO72" s="1812"/>
      <c r="AP72" s="1812"/>
      <c r="AQ72" s="1812"/>
      <c r="AR72" s="1812"/>
      <c r="AS72" s="1812"/>
      <c r="AT72" s="1813"/>
      <c r="AU72" s="1813"/>
      <c r="AV72" s="1815"/>
      <c r="AW72" s="1815"/>
      <c r="AX72" s="1815"/>
      <c r="AY72" s="1814"/>
      <c r="AZ72" s="2724"/>
      <c r="BA72" s="2725"/>
      <c r="BB72" s="1798"/>
      <c r="BC72" s="1798"/>
      <c r="BD72" s="1798"/>
      <c r="BE72" s="1798"/>
      <c r="BF72" s="1798"/>
      <c r="BG72" s="1798"/>
      <c r="BH72" s="1798"/>
      <c r="BI72" s="1798"/>
      <c r="BJ72" s="1798"/>
      <c r="BK72" s="1798"/>
      <c r="BL72" s="1798"/>
      <c r="BM72" s="1798"/>
      <c r="BN72" s="1798"/>
      <c r="BO72" s="1798"/>
      <c r="BP72" s="1798"/>
      <c r="BQ72" s="1798"/>
      <c r="BR72" s="1798"/>
      <c r="BS72" s="1539"/>
      <c r="BT72" s="1539"/>
      <c r="BU72" s="1539"/>
      <c r="BV72" s="1539"/>
      <c r="BW72" s="1539"/>
      <c r="BX72" s="1539"/>
      <c r="BY72" s="1539"/>
      <c r="BZ72" s="1539"/>
      <c r="CA72" s="1539"/>
      <c r="CB72" s="1539"/>
      <c r="CC72" s="1800"/>
      <c r="CD72" s="1800"/>
      <c r="CE72" s="1539"/>
      <c r="CF72" s="1539"/>
      <c r="CG72" s="1690"/>
      <c r="CH72" s="2127" t="s">
        <v>76</v>
      </c>
      <c r="CI72" s="2047" t="s">
        <v>177</v>
      </c>
      <c r="CJ72" s="2128" t="s">
        <v>199</v>
      </c>
      <c r="CK72" s="2045" t="str">
        <f t="shared" ref="CK72:EF72" si="60">IF(SUM(COUNTBLANK(D58),COUNTBLANK(D71))=0,D58/D71,"-")</f>
        <v>-</v>
      </c>
      <c r="CL72" s="2045" t="str">
        <f t="shared" si="60"/>
        <v>-</v>
      </c>
      <c r="CM72" s="2045" t="str">
        <f t="shared" si="60"/>
        <v>-</v>
      </c>
      <c r="CN72" s="2045" t="str">
        <f t="shared" si="60"/>
        <v>-</v>
      </c>
      <c r="CO72" s="2045" t="str">
        <f t="shared" si="60"/>
        <v>-</v>
      </c>
      <c r="CP72" s="2045" t="str">
        <f t="shared" si="60"/>
        <v>-</v>
      </c>
      <c r="CQ72" s="2045" t="str">
        <f t="shared" si="60"/>
        <v>-</v>
      </c>
      <c r="CR72" s="2045" t="str">
        <f t="shared" si="60"/>
        <v>-</v>
      </c>
      <c r="CS72" s="2045" t="str">
        <f t="shared" si="60"/>
        <v>-</v>
      </c>
      <c r="CT72" s="2045" t="str">
        <f t="shared" si="60"/>
        <v>-</v>
      </c>
      <c r="CU72" s="2045" t="str">
        <f t="shared" si="60"/>
        <v>-</v>
      </c>
      <c r="CV72" s="2045" t="str">
        <f t="shared" si="60"/>
        <v>-</v>
      </c>
      <c r="CW72" s="2045" t="str">
        <f t="shared" si="60"/>
        <v>-</v>
      </c>
      <c r="CX72" s="2045" t="str">
        <f t="shared" si="60"/>
        <v>-</v>
      </c>
      <c r="CY72" s="2045" t="str">
        <f t="shared" si="60"/>
        <v>-</v>
      </c>
      <c r="CZ72" s="2129" t="str">
        <f t="shared" si="60"/>
        <v>-</v>
      </c>
      <c r="DA72" s="2045" t="str">
        <f t="shared" si="60"/>
        <v>-</v>
      </c>
      <c r="DB72" s="2045" t="str">
        <f t="shared" si="60"/>
        <v>-</v>
      </c>
      <c r="DC72" s="2045" t="str">
        <f t="shared" si="60"/>
        <v>-</v>
      </c>
      <c r="DD72" s="2045" t="str">
        <f t="shared" si="60"/>
        <v>-</v>
      </c>
      <c r="DE72" s="2045" t="str">
        <f t="shared" si="60"/>
        <v>-</v>
      </c>
      <c r="DF72" s="2045" t="str">
        <f t="shared" si="60"/>
        <v>-</v>
      </c>
      <c r="DG72" s="2045" t="str">
        <f t="shared" si="60"/>
        <v>-</v>
      </c>
      <c r="DH72" s="2045" t="str">
        <f t="shared" si="60"/>
        <v>-</v>
      </c>
      <c r="DI72" s="2045" t="str">
        <f t="shared" si="60"/>
        <v>-</v>
      </c>
      <c r="DJ72" s="2045" t="str">
        <f t="shared" si="60"/>
        <v>-</v>
      </c>
      <c r="DK72" s="2045" t="str">
        <f t="shared" si="60"/>
        <v>-</v>
      </c>
      <c r="DL72" s="2045" t="str">
        <f t="shared" si="60"/>
        <v>-</v>
      </c>
      <c r="DM72" s="2045" t="str">
        <f t="shared" si="60"/>
        <v>-</v>
      </c>
      <c r="DN72" s="2045" t="str">
        <f t="shared" si="60"/>
        <v>-</v>
      </c>
      <c r="DO72" s="2045" t="str">
        <f t="shared" si="60"/>
        <v>-</v>
      </c>
      <c r="DP72" s="2129" t="str">
        <f t="shared" si="60"/>
        <v>-</v>
      </c>
      <c r="DQ72" s="2045" t="str">
        <f t="shared" si="60"/>
        <v>-</v>
      </c>
      <c r="DR72" s="2045" t="str">
        <f t="shared" si="60"/>
        <v>-</v>
      </c>
      <c r="DS72" s="2045" t="str">
        <f t="shared" si="60"/>
        <v>-</v>
      </c>
      <c r="DT72" s="2045" t="str">
        <f t="shared" si="60"/>
        <v>-</v>
      </c>
      <c r="DU72" s="2045" t="str">
        <f t="shared" si="60"/>
        <v>-</v>
      </c>
      <c r="DV72" s="2045" t="str">
        <f t="shared" si="60"/>
        <v>-</v>
      </c>
      <c r="DW72" s="2045" t="str">
        <f t="shared" si="60"/>
        <v>-</v>
      </c>
      <c r="DX72" s="2045" t="str">
        <f t="shared" si="60"/>
        <v>-</v>
      </c>
      <c r="DY72" s="2045" t="str">
        <f t="shared" si="60"/>
        <v>-</v>
      </c>
      <c r="DZ72" s="2045" t="str">
        <f t="shared" si="60"/>
        <v>-</v>
      </c>
      <c r="EA72" s="2045" t="str">
        <f t="shared" si="60"/>
        <v>-</v>
      </c>
      <c r="EB72" s="2045" t="str">
        <f t="shared" si="60"/>
        <v>-</v>
      </c>
      <c r="EC72" s="2045" t="str">
        <f t="shared" si="60"/>
        <v>-</v>
      </c>
      <c r="ED72" s="2045" t="str">
        <f t="shared" si="60"/>
        <v>-</v>
      </c>
      <c r="EE72" s="2045" t="str">
        <f t="shared" si="60"/>
        <v>-</v>
      </c>
      <c r="EF72" s="2129" t="str">
        <f t="shared" si="60"/>
        <v>-</v>
      </c>
      <c r="ET72" s="1764"/>
      <c r="EU72" s="1764"/>
    </row>
    <row r="73" spans="1:152" s="2" customFormat="1" ht="28.5" customHeight="1" thickBot="1" x14ac:dyDescent="0.25">
      <c r="B73" s="2091" t="s">
        <v>49</v>
      </c>
      <c r="C73" s="2054"/>
      <c r="D73" s="2072"/>
      <c r="E73" s="2073"/>
      <c r="F73" s="2073"/>
      <c r="G73" s="2073"/>
      <c r="H73" s="2073"/>
      <c r="I73" s="2073"/>
      <c r="J73" s="2073"/>
      <c r="K73" s="2073"/>
      <c r="L73" s="2073"/>
      <c r="M73" s="2073"/>
      <c r="N73" s="2074"/>
      <c r="O73" s="2074"/>
      <c r="P73" s="2075"/>
      <c r="Q73" s="2075"/>
      <c r="R73" s="2075"/>
      <c r="S73" s="2076"/>
      <c r="T73" s="2072"/>
      <c r="U73" s="2073"/>
      <c r="V73" s="2073"/>
      <c r="W73" s="2073"/>
      <c r="X73" s="2073"/>
      <c r="Y73" s="2073"/>
      <c r="Z73" s="2073"/>
      <c r="AA73" s="2073"/>
      <c r="AB73" s="2073"/>
      <c r="AC73" s="2073"/>
      <c r="AD73" s="2074"/>
      <c r="AE73" s="2074"/>
      <c r="AF73" s="2075"/>
      <c r="AG73" s="2075"/>
      <c r="AH73" s="2075"/>
      <c r="AI73" s="2076"/>
      <c r="AJ73" s="2072"/>
      <c r="AK73" s="2073"/>
      <c r="AL73" s="2073"/>
      <c r="AM73" s="2073"/>
      <c r="AN73" s="2073"/>
      <c r="AO73" s="2073"/>
      <c r="AP73" s="2073"/>
      <c r="AQ73" s="2073"/>
      <c r="AR73" s="2073"/>
      <c r="AS73" s="2073"/>
      <c r="AT73" s="2074"/>
      <c r="AU73" s="2074"/>
      <c r="AV73" s="2075"/>
      <c r="AW73" s="2075"/>
      <c r="AX73" s="2075"/>
      <c r="AY73" s="2076"/>
      <c r="AZ73" s="2731"/>
      <c r="BA73" s="2732"/>
      <c r="BB73" s="1798"/>
      <c r="BC73" s="1798"/>
      <c r="BD73" s="1798"/>
      <c r="BE73" s="1798"/>
      <c r="BF73" s="1798"/>
      <c r="BG73" s="1798"/>
      <c r="BH73" s="1798"/>
      <c r="BI73" s="1798"/>
      <c r="BJ73" s="1798"/>
      <c r="BK73" s="1798"/>
      <c r="BL73" s="1798"/>
      <c r="BM73" s="1798"/>
      <c r="BN73" s="1798"/>
      <c r="BO73" s="1798"/>
      <c r="BP73" s="1798"/>
      <c r="BQ73" s="1798"/>
      <c r="BR73" s="1798"/>
      <c r="BS73" s="1750"/>
      <c r="BT73" s="1750"/>
      <c r="BU73" s="1750"/>
      <c r="BV73" s="1750"/>
      <c r="BW73" s="1750"/>
      <c r="BX73" s="1750"/>
      <c r="BY73" s="1750"/>
      <c r="BZ73" s="1750"/>
      <c r="CA73" s="1750"/>
      <c r="CB73" s="1750"/>
      <c r="CC73" s="1750"/>
      <c r="CD73" s="1750"/>
      <c r="CE73" s="1750"/>
      <c r="CF73" s="1539"/>
      <c r="CG73" s="1690"/>
      <c r="CH73" s="2118" t="s">
        <v>1713</v>
      </c>
      <c r="CI73" s="226" t="s">
        <v>1615</v>
      </c>
      <c r="CJ73" s="1756" t="s">
        <v>1614</v>
      </c>
      <c r="CK73" s="1379" t="str">
        <f t="shared" ref="CK73:EF73" si="61">IF(SUM(COUNTBLANK(D68),COUNTBLANK(D69),COUNTBLANK(D71))=0,(D68+D69)/D71,"-")</f>
        <v>-</v>
      </c>
      <c r="CL73" s="1379" t="str">
        <f t="shared" si="61"/>
        <v>-</v>
      </c>
      <c r="CM73" s="1379" t="str">
        <f t="shared" si="61"/>
        <v>-</v>
      </c>
      <c r="CN73" s="1379" t="str">
        <f t="shared" si="61"/>
        <v>-</v>
      </c>
      <c r="CO73" s="1379" t="str">
        <f t="shared" si="61"/>
        <v>-</v>
      </c>
      <c r="CP73" s="1379" t="str">
        <f t="shared" si="61"/>
        <v>-</v>
      </c>
      <c r="CQ73" s="1379" t="str">
        <f t="shared" si="61"/>
        <v>-</v>
      </c>
      <c r="CR73" s="1379" t="str">
        <f t="shared" si="61"/>
        <v>-</v>
      </c>
      <c r="CS73" s="1379" t="str">
        <f t="shared" si="61"/>
        <v>-</v>
      </c>
      <c r="CT73" s="1379" t="str">
        <f t="shared" si="61"/>
        <v>-</v>
      </c>
      <c r="CU73" s="1379" t="str">
        <f t="shared" si="61"/>
        <v>-</v>
      </c>
      <c r="CV73" s="1379" t="str">
        <f t="shared" si="61"/>
        <v>-</v>
      </c>
      <c r="CW73" s="1379" t="str">
        <f t="shared" si="61"/>
        <v>-</v>
      </c>
      <c r="CX73" s="1379" t="str">
        <f t="shared" si="61"/>
        <v>-</v>
      </c>
      <c r="CY73" s="1379" t="str">
        <f t="shared" si="61"/>
        <v>-</v>
      </c>
      <c r="CZ73" s="1409" t="str">
        <f t="shared" si="61"/>
        <v>-</v>
      </c>
      <c r="DA73" s="1379" t="str">
        <f t="shared" si="61"/>
        <v>-</v>
      </c>
      <c r="DB73" s="1379" t="str">
        <f t="shared" si="61"/>
        <v>-</v>
      </c>
      <c r="DC73" s="1379" t="str">
        <f t="shared" si="61"/>
        <v>-</v>
      </c>
      <c r="DD73" s="1379" t="str">
        <f t="shared" si="61"/>
        <v>-</v>
      </c>
      <c r="DE73" s="1379" t="str">
        <f t="shared" si="61"/>
        <v>-</v>
      </c>
      <c r="DF73" s="1379" t="str">
        <f t="shared" si="61"/>
        <v>-</v>
      </c>
      <c r="DG73" s="1379" t="str">
        <f t="shared" si="61"/>
        <v>-</v>
      </c>
      <c r="DH73" s="1379" t="str">
        <f t="shared" si="61"/>
        <v>-</v>
      </c>
      <c r="DI73" s="1379" t="str">
        <f t="shared" si="61"/>
        <v>-</v>
      </c>
      <c r="DJ73" s="1379" t="str">
        <f t="shared" si="61"/>
        <v>-</v>
      </c>
      <c r="DK73" s="1379" t="str">
        <f t="shared" si="61"/>
        <v>-</v>
      </c>
      <c r="DL73" s="1379" t="str">
        <f t="shared" si="61"/>
        <v>-</v>
      </c>
      <c r="DM73" s="1379" t="str">
        <f t="shared" si="61"/>
        <v>-</v>
      </c>
      <c r="DN73" s="1379" t="str">
        <f t="shared" si="61"/>
        <v>-</v>
      </c>
      <c r="DO73" s="1379" t="str">
        <f t="shared" si="61"/>
        <v>-</v>
      </c>
      <c r="DP73" s="1409" t="str">
        <f t="shared" si="61"/>
        <v>-</v>
      </c>
      <c r="DQ73" s="1379" t="str">
        <f t="shared" si="61"/>
        <v>-</v>
      </c>
      <c r="DR73" s="1379" t="str">
        <f t="shared" si="61"/>
        <v>-</v>
      </c>
      <c r="DS73" s="1379" t="str">
        <f t="shared" si="61"/>
        <v>-</v>
      </c>
      <c r="DT73" s="1379" t="str">
        <f t="shared" si="61"/>
        <v>-</v>
      </c>
      <c r="DU73" s="1379" t="str">
        <f t="shared" si="61"/>
        <v>-</v>
      </c>
      <c r="DV73" s="1379" t="str">
        <f t="shared" si="61"/>
        <v>-</v>
      </c>
      <c r="DW73" s="1379" t="str">
        <f t="shared" si="61"/>
        <v>-</v>
      </c>
      <c r="DX73" s="1379" t="str">
        <f t="shared" si="61"/>
        <v>-</v>
      </c>
      <c r="DY73" s="1379" t="str">
        <f t="shared" si="61"/>
        <v>-</v>
      </c>
      <c r="DZ73" s="1379" t="str">
        <f t="shared" si="61"/>
        <v>-</v>
      </c>
      <c r="EA73" s="1379" t="str">
        <f t="shared" si="61"/>
        <v>-</v>
      </c>
      <c r="EB73" s="1379" t="str">
        <f t="shared" si="61"/>
        <v>-</v>
      </c>
      <c r="EC73" s="1379" t="str">
        <f t="shared" si="61"/>
        <v>-</v>
      </c>
      <c r="ED73" s="1379" t="str">
        <f t="shared" si="61"/>
        <v>-</v>
      </c>
      <c r="EE73" s="1379" t="str">
        <f t="shared" si="61"/>
        <v>-</v>
      </c>
      <c r="EF73" s="1409" t="str">
        <f t="shared" si="61"/>
        <v>-</v>
      </c>
      <c r="ET73" s="1764"/>
      <c r="EU73" s="1764"/>
    </row>
    <row r="74" spans="1:152" s="2" customFormat="1" ht="28.5" customHeight="1" x14ac:dyDescent="0.2">
      <c r="B74" s="2093" t="s">
        <v>156</v>
      </c>
      <c r="C74" s="2094" t="s">
        <v>50</v>
      </c>
      <c r="D74" s="2099"/>
      <c r="E74" s="2100"/>
      <c r="F74" s="2100"/>
      <c r="G74" s="2100"/>
      <c r="H74" s="2100"/>
      <c r="I74" s="2100"/>
      <c r="J74" s="2100"/>
      <c r="K74" s="2100"/>
      <c r="L74" s="2100"/>
      <c r="M74" s="2100"/>
      <c r="N74" s="2101"/>
      <c r="O74" s="2101"/>
      <c r="P74" s="2102"/>
      <c r="Q74" s="2102"/>
      <c r="R74" s="2102"/>
      <c r="S74" s="2103"/>
      <c r="T74" s="2099"/>
      <c r="U74" s="2100"/>
      <c r="V74" s="2100"/>
      <c r="W74" s="2100"/>
      <c r="X74" s="2100"/>
      <c r="Y74" s="2100"/>
      <c r="Z74" s="2100"/>
      <c r="AA74" s="2100"/>
      <c r="AB74" s="2100"/>
      <c r="AC74" s="2100"/>
      <c r="AD74" s="2101"/>
      <c r="AE74" s="2101"/>
      <c r="AF74" s="2102"/>
      <c r="AG74" s="2102"/>
      <c r="AH74" s="2102"/>
      <c r="AI74" s="2102"/>
      <c r="AJ74" s="2107"/>
      <c r="AK74" s="2100"/>
      <c r="AL74" s="2100"/>
      <c r="AM74" s="2100"/>
      <c r="AN74" s="2100"/>
      <c r="AO74" s="2100"/>
      <c r="AP74" s="2100"/>
      <c r="AQ74" s="2100"/>
      <c r="AR74" s="2100"/>
      <c r="AS74" s="2100"/>
      <c r="AT74" s="2101"/>
      <c r="AU74" s="2101"/>
      <c r="AV74" s="2102"/>
      <c r="AW74" s="2102"/>
      <c r="AX74" s="2102"/>
      <c r="AY74" s="2103"/>
      <c r="AZ74" s="2722"/>
      <c r="BA74" s="2723"/>
      <c r="BB74" s="1798"/>
      <c r="BC74" s="1798"/>
      <c r="BD74" s="1798"/>
      <c r="BE74" s="1798"/>
      <c r="BF74" s="1798"/>
      <c r="BG74" s="1798"/>
      <c r="BH74" s="1798"/>
      <c r="BI74" s="1798"/>
      <c r="BJ74" s="1798"/>
      <c r="BK74" s="1798"/>
      <c r="BL74" s="1798"/>
      <c r="BM74" s="1798"/>
      <c r="BN74" s="1798"/>
      <c r="BO74" s="1798"/>
      <c r="BP74" s="1798"/>
      <c r="BQ74" s="1798"/>
      <c r="BR74" s="1798"/>
      <c r="BS74" s="1539"/>
      <c r="BT74" s="1539"/>
      <c r="BU74" s="1539"/>
      <c r="BV74" s="1539"/>
      <c r="BW74" s="1539"/>
      <c r="BX74" s="1539"/>
      <c r="BY74" s="1539"/>
      <c r="BZ74" s="1539"/>
      <c r="CA74" s="1539"/>
      <c r="CB74" s="1539"/>
      <c r="CC74" s="1800"/>
      <c r="CD74" s="1800"/>
      <c r="CE74" s="1539"/>
      <c r="CF74" s="1750"/>
      <c r="CG74" s="56"/>
      <c r="CH74" s="2126" t="s">
        <v>1612</v>
      </c>
      <c r="CI74" s="2082"/>
      <c r="CJ74" s="2125"/>
      <c r="CK74" s="2084"/>
      <c r="CL74" s="2085"/>
      <c r="CM74" s="2085"/>
      <c r="CN74" s="2085"/>
      <c r="CO74" s="2085"/>
      <c r="CP74" s="2085"/>
      <c r="CQ74" s="2085"/>
      <c r="CR74" s="2085"/>
      <c r="CS74" s="2086"/>
      <c r="CT74" s="2086"/>
      <c r="CU74" s="2086"/>
      <c r="CV74" s="2086"/>
      <c r="CW74" s="2086"/>
      <c r="CX74" s="2086"/>
      <c r="CY74" s="2086"/>
      <c r="CZ74" s="2087"/>
      <c r="DA74" s="2088"/>
      <c r="DB74" s="2088"/>
      <c r="DC74" s="2088"/>
      <c r="DD74" s="2088"/>
      <c r="DE74" s="2088"/>
      <c r="DF74" s="2088"/>
      <c r="DG74" s="2088"/>
      <c r="DH74" s="2088"/>
      <c r="DI74" s="2088"/>
      <c r="DJ74" s="2088"/>
      <c r="DK74" s="2088"/>
      <c r="DL74" s="2088"/>
      <c r="DM74" s="2088"/>
      <c r="DN74" s="2086"/>
      <c r="DO74" s="2086"/>
      <c r="DP74" s="2087"/>
      <c r="DQ74" s="2084"/>
      <c r="DR74" s="2085"/>
      <c r="DS74" s="2085"/>
      <c r="DT74" s="2085"/>
      <c r="DU74" s="2085"/>
      <c r="DV74" s="2085"/>
      <c r="DW74" s="2085"/>
      <c r="DX74" s="2085"/>
      <c r="DY74" s="2086"/>
      <c r="DZ74" s="2086"/>
      <c r="EA74" s="2086"/>
      <c r="EB74" s="2086"/>
      <c r="EC74" s="2086"/>
      <c r="ED74" s="2086"/>
      <c r="EE74" s="2086"/>
      <c r="EF74" s="2087"/>
      <c r="ET74" s="1764"/>
      <c r="EU74" s="1764"/>
    </row>
    <row r="75" spans="1:152" s="2" customFormat="1" ht="28.5" customHeight="1" thickBot="1" x14ac:dyDescent="0.25">
      <c r="B75" s="2115" t="s">
        <v>157</v>
      </c>
      <c r="C75" s="2108" t="s">
        <v>462</v>
      </c>
      <c r="D75" s="2109"/>
      <c r="E75" s="2110"/>
      <c r="F75" s="2110"/>
      <c r="G75" s="2110"/>
      <c r="H75" s="2110"/>
      <c r="I75" s="2110"/>
      <c r="J75" s="2110"/>
      <c r="K75" s="2110"/>
      <c r="L75" s="2110"/>
      <c r="M75" s="2110"/>
      <c r="N75" s="2111"/>
      <c r="O75" s="2111"/>
      <c r="P75" s="2112"/>
      <c r="Q75" s="2112"/>
      <c r="R75" s="2112"/>
      <c r="S75" s="2113"/>
      <c r="T75" s="2109"/>
      <c r="U75" s="2110"/>
      <c r="V75" s="2110"/>
      <c r="W75" s="2110"/>
      <c r="X75" s="2110"/>
      <c r="Y75" s="2110"/>
      <c r="Z75" s="2110"/>
      <c r="AA75" s="2110"/>
      <c r="AB75" s="2110"/>
      <c r="AC75" s="2110"/>
      <c r="AD75" s="2111"/>
      <c r="AE75" s="2111"/>
      <c r="AF75" s="2112"/>
      <c r="AG75" s="2112"/>
      <c r="AH75" s="2112"/>
      <c r="AI75" s="2112"/>
      <c r="AJ75" s="2114"/>
      <c r="AK75" s="2110"/>
      <c r="AL75" s="2110"/>
      <c r="AM75" s="2110"/>
      <c r="AN75" s="2110"/>
      <c r="AO75" s="2110"/>
      <c r="AP75" s="2110"/>
      <c r="AQ75" s="2110"/>
      <c r="AR75" s="2110"/>
      <c r="AS75" s="2110"/>
      <c r="AT75" s="2111"/>
      <c r="AU75" s="2111"/>
      <c r="AV75" s="2112"/>
      <c r="AW75" s="2112"/>
      <c r="AX75" s="2112"/>
      <c r="AY75" s="2113"/>
      <c r="AZ75" s="2724"/>
      <c r="BA75" s="2725"/>
      <c r="BB75" s="1798"/>
      <c r="BC75" s="1798"/>
      <c r="BD75" s="1798"/>
      <c r="BE75" s="1798"/>
      <c r="BF75" s="1798"/>
      <c r="BG75" s="1798"/>
      <c r="BH75" s="1798"/>
      <c r="BI75" s="1798"/>
      <c r="BJ75" s="1798"/>
      <c r="BK75" s="1798"/>
      <c r="BL75" s="1798"/>
      <c r="BM75" s="1798"/>
      <c r="BN75" s="1798"/>
      <c r="BO75" s="1798"/>
      <c r="BP75" s="1798"/>
      <c r="BQ75" s="1798"/>
      <c r="BR75" s="1798"/>
      <c r="BS75" s="1539"/>
      <c r="BT75" s="1539"/>
      <c r="BU75" s="1539"/>
      <c r="BV75" s="1539"/>
      <c r="BW75" s="1539"/>
      <c r="BX75" s="1539"/>
      <c r="BY75" s="1539"/>
      <c r="BZ75" s="1539"/>
      <c r="CA75" s="1539"/>
      <c r="CB75" s="1539"/>
      <c r="CC75" s="1800"/>
      <c r="CD75" s="1800"/>
      <c r="CE75" s="1539"/>
      <c r="CF75" s="1539"/>
      <c r="CG75" s="1690"/>
      <c r="CH75" s="1882" t="s">
        <v>1611</v>
      </c>
      <c r="CI75" s="224" t="s">
        <v>1613</v>
      </c>
      <c r="CJ75" s="1849" t="s">
        <v>1616</v>
      </c>
      <c r="CK75" s="1465" t="str">
        <f t="shared" ref="CK75:EF75" si="62">IF(SUM(COUNTBLANK(D66),COUNTBLANK(D60))=0,D66/D60,"-")</f>
        <v>-</v>
      </c>
      <c r="CL75" s="1465" t="str">
        <f t="shared" si="62"/>
        <v>-</v>
      </c>
      <c r="CM75" s="1465" t="str">
        <f t="shared" si="62"/>
        <v>-</v>
      </c>
      <c r="CN75" s="1465" t="str">
        <f t="shared" si="62"/>
        <v>-</v>
      </c>
      <c r="CO75" s="1465" t="str">
        <f t="shared" si="62"/>
        <v>-</v>
      </c>
      <c r="CP75" s="1465" t="str">
        <f t="shared" si="62"/>
        <v>-</v>
      </c>
      <c r="CQ75" s="1465" t="str">
        <f t="shared" si="62"/>
        <v>-</v>
      </c>
      <c r="CR75" s="1465" t="str">
        <f t="shared" si="62"/>
        <v>-</v>
      </c>
      <c r="CS75" s="1465" t="str">
        <f t="shared" si="62"/>
        <v>-</v>
      </c>
      <c r="CT75" s="1465" t="str">
        <f t="shared" si="62"/>
        <v>-</v>
      </c>
      <c r="CU75" s="1465" t="str">
        <f t="shared" si="62"/>
        <v>-</v>
      </c>
      <c r="CV75" s="1465" t="str">
        <f t="shared" si="62"/>
        <v>-</v>
      </c>
      <c r="CW75" s="1465" t="str">
        <f t="shared" si="62"/>
        <v>-</v>
      </c>
      <c r="CX75" s="1465" t="str">
        <f t="shared" si="62"/>
        <v>-</v>
      </c>
      <c r="CY75" s="1465" t="str">
        <f t="shared" si="62"/>
        <v>-</v>
      </c>
      <c r="CZ75" s="1466" t="str">
        <f t="shared" si="62"/>
        <v>-</v>
      </c>
      <c r="DA75" s="1465" t="str">
        <f t="shared" si="62"/>
        <v>-</v>
      </c>
      <c r="DB75" s="1465" t="str">
        <f t="shared" si="62"/>
        <v>-</v>
      </c>
      <c r="DC75" s="1465" t="str">
        <f t="shared" si="62"/>
        <v>-</v>
      </c>
      <c r="DD75" s="1465" t="str">
        <f t="shared" si="62"/>
        <v>-</v>
      </c>
      <c r="DE75" s="1465" t="str">
        <f t="shared" si="62"/>
        <v>-</v>
      </c>
      <c r="DF75" s="1465" t="str">
        <f t="shared" si="62"/>
        <v>-</v>
      </c>
      <c r="DG75" s="1465" t="str">
        <f t="shared" si="62"/>
        <v>-</v>
      </c>
      <c r="DH75" s="1465" t="str">
        <f t="shared" si="62"/>
        <v>-</v>
      </c>
      <c r="DI75" s="1465" t="str">
        <f t="shared" si="62"/>
        <v>-</v>
      </c>
      <c r="DJ75" s="1465" t="str">
        <f t="shared" si="62"/>
        <v>-</v>
      </c>
      <c r="DK75" s="1465" t="str">
        <f t="shared" si="62"/>
        <v>-</v>
      </c>
      <c r="DL75" s="1465" t="str">
        <f t="shared" si="62"/>
        <v>-</v>
      </c>
      <c r="DM75" s="1465" t="str">
        <f t="shared" si="62"/>
        <v>-</v>
      </c>
      <c r="DN75" s="1465" t="str">
        <f t="shared" si="62"/>
        <v>-</v>
      </c>
      <c r="DO75" s="1465" t="str">
        <f t="shared" si="62"/>
        <v>-</v>
      </c>
      <c r="DP75" s="1466" t="str">
        <f t="shared" si="62"/>
        <v>-</v>
      </c>
      <c r="DQ75" s="1465" t="str">
        <f t="shared" si="62"/>
        <v>-</v>
      </c>
      <c r="DR75" s="1465" t="str">
        <f t="shared" si="62"/>
        <v>-</v>
      </c>
      <c r="DS75" s="1465" t="str">
        <f t="shared" si="62"/>
        <v>-</v>
      </c>
      <c r="DT75" s="1465" t="str">
        <f t="shared" si="62"/>
        <v>-</v>
      </c>
      <c r="DU75" s="1465" t="str">
        <f t="shared" si="62"/>
        <v>-</v>
      </c>
      <c r="DV75" s="1465" t="str">
        <f t="shared" si="62"/>
        <v>-</v>
      </c>
      <c r="DW75" s="1465" t="str">
        <f t="shared" si="62"/>
        <v>-</v>
      </c>
      <c r="DX75" s="1465" t="str">
        <f t="shared" si="62"/>
        <v>-</v>
      </c>
      <c r="DY75" s="1465" t="str">
        <f t="shared" si="62"/>
        <v>-</v>
      </c>
      <c r="DZ75" s="1465" t="str">
        <f t="shared" si="62"/>
        <v>-</v>
      </c>
      <c r="EA75" s="1465" t="str">
        <f t="shared" si="62"/>
        <v>-</v>
      </c>
      <c r="EB75" s="1465" t="str">
        <f t="shared" si="62"/>
        <v>-</v>
      </c>
      <c r="EC75" s="1465" t="str">
        <f t="shared" si="62"/>
        <v>-</v>
      </c>
      <c r="ED75" s="1465" t="str">
        <f t="shared" si="62"/>
        <v>-</v>
      </c>
      <c r="EE75" s="1465" t="str">
        <f t="shared" si="62"/>
        <v>-</v>
      </c>
      <c r="EF75" s="1466" t="str">
        <f t="shared" si="62"/>
        <v>-</v>
      </c>
      <c r="ET75" s="1764"/>
      <c r="EU75" s="1764"/>
    </row>
    <row r="76" spans="1:152" s="2" customFormat="1" ht="37.5" customHeight="1" x14ac:dyDescent="0.2">
      <c r="B76" s="1823" t="s">
        <v>158</v>
      </c>
      <c r="C76" s="1824" t="s">
        <v>1010</v>
      </c>
      <c r="D76" s="1872" t="s">
        <v>1040</v>
      </c>
      <c r="E76" s="1873" t="s">
        <v>1040</v>
      </c>
      <c r="F76" s="1873" t="s">
        <v>1040</v>
      </c>
      <c r="G76" s="1873" t="s">
        <v>1040</v>
      </c>
      <c r="H76" s="1873" t="s">
        <v>1040</v>
      </c>
      <c r="I76" s="1873" t="s">
        <v>1040</v>
      </c>
      <c r="J76" s="1873" t="s">
        <v>1040</v>
      </c>
      <c r="K76" s="1873" t="s">
        <v>1040</v>
      </c>
      <c r="L76" s="1873" t="s">
        <v>1040</v>
      </c>
      <c r="M76" s="1873" t="s">
        <v>1040</v>
      </c>
      <c r="N76" s="1873" t="s">
        <v>1040</v>
      </c>
      <c r="O76" s="1873" t="s">
        <v>1040</v>
      </c>
      <c r="P76" s="1873" t="s">
        <v>1040</v>
      </c>
      <c r="Q76" s="1873" t="s">
        <v>1040</v>
      </c>
      <c r="R76" s="1873" t="s">
        <v>1040</v>
      </c>
      <c r="S76" s="1816" t="s">
        <v>1040</v>
      </c>
      <c r="T76" s="1873" t="s">
        <v>1040</v>
      </c>
      <c r="U76" s="1873" t="s">
        <v>1040</v>
      </c>
      <c r="V76" s="1873" t="s">
        <v>1040</v>
      </c>
      <c r="W76" s="1873" t="s">
        <v>1040</v>
      </c>
      <c r="X76" s="1873" t="s">
        <v>1040</v>
      </c>
      <c r="Y76" s="1873" t="s">
        <v>1040</v>
      </c>
      <c r="Z76" s="1873" t="s">
        <v>1040</v>
      </c>
      <c r="AA76" s="1873" t="s">
        <v>1040</v>
      </c>
      <c r="AB76" s="1873" t="s">
        <v>1040</v>
      </c>
      <c r="AC76" s="1873" t="s">
        <v>1040</v>
      </c>
      <c r="AD76" s="1873" t="s">
        <v>1040</v>
      </c>
      <c r="AE76" s="1873" t="s">
        <v>1040</v>
      </c>
      <c r="AF76" s="1873" t="s">
        <v>1040</v>
      </c>
      <c r="AG76" s="1873" t="s">
        <v>1040</v>
      </c>
      <c r="AH76" s="1873" t="s">
        <v>1040</v>
      </c>
      <c r="AI76" s="1817" t="s">
        <v>1040</v>
      </c>
      <c r="AJ76" s="1874" t="s">
        <v>1040</v>
      </c>
      <c r="AK76" s="1873" t="s">
        <v>1040</v>
      </c>
      <c r="AL76" s="1873" t="s">
        <v>1040</v>
      </c>
      <c r="AM76" s="1873" t="s">
        <v>1040</v>
      </c>
      <c r="AN76" s="1873" t="s">
        <v>1040</v>
      </c>
      <c r="AO76" s="1873" t="s">
        <v>1040</v>
      </c>
      <c r="AP76" s="1873" t="s">
        <v>1040</v>
      </c>
      <c r="AQ76" s="1873" t="s">
        <v>1040</v>
      </c>
      <c r="AR76" s="1873" t="s">
        <v>1040</v>
      </c>
      <c r="AS76" s="1873" t="s">
        <v>1040</v>
      </c>
      <c r="AT76" s="1873" t="s">
        <v>1040</v>
      </c>
      <c r="AU76" s="1873" t="s">
        <v>1040</v>
      </c>
      <c r="AV76" s="1873" t="s">
        <v>1040</v>
      </c>
      <c r="AW76" s="1873" t="s">
        <v>1040</v>
      </c>
      <c r="AX76" s="1873" t="s">
        <v>1040</v>
      </c>
      <c r="AY76" s="1818" t="s">
        <v>1040</v>
      </c>
      <c r="AZ76" s="1798"/>
      <c r="BA76" s="1798"/>
      <c r="BB76" s="1798"/>
      <c r="BC76" s="1798"/>
      <c r="BD76" s="1798"/>
      <c r="BE76" s="1798"/>
      <c r="BF76" s="1798"/>
      <c r="BG76" s="1798"/>
      <c r="BH76" s="1798"/>
      <c r="BI76" s="1798"/>
      <c r="BJ76" s="1798"/>
      <c r="BK76" s="1798"/>
      <c r="BL76" s="1798"/>
      <c r="BM76" s="1798"/>
      <c r="BN76" s="1798"/>
      <c r="BO76" s="1798"/>
      <c r="BP76" s="1798"/>
      <c r="BQ76" s="1798"/>
      <c r="BR76" s="1798"/>
      <c r="BS76" s="1539"/>
      <c r="BT76" s="1539"/>
      <c r="BU76" s="1539"/>
      <c r="BV76" s="1539"/>
      <c r="BW76" s="1539"/>
      <c r="BX76" s="1539"/>
      <c r="BY76" s="1539"/>
      <c r="BZ76" s="1539"/>
      <c r="CA76" s="1539"/>
      <c r="CB76" s="1539"/>
      <c r="CC76" s="1800"/>
      <c r="CD76" s="1800"/>
      <c r="CE76" s="1539"/>
      <c r="CF76" s="1539"/>
      <c r="CG76" s="1690"/>
      <c r="CJ76" s="48"/>
      <c r="CK76" s="972" t="s">
        <v>1293</v>
      </c>
      <c r="CL76" s="972" t="s">
        <v>1294</v>
      </c>
      <c r="CM76" s="972" t="s">
        <v>1295</v>
      </c>
      <c r="CN76" s="972" t="s">
        <v>1296</v>
      </c>
      <c r="CO76" s="972" t="s">
        <v>1297</v>
      </c>
      <c r="CP76" s="972" t="s">
        <v>1298</v>
      </c>
      <c r="CQ76" s="972" t="s">
        <v>1299</v>
      </c>
      <c r="CR76" s="972" t="s">
        <v>1300</v>
      </c>
      <c r="CS76" s="972" t="s">
        <v>1301</v>
      </c>
      <c r="CT76" s="972" t="s">
        <v>1302</v>
      </c>
      <c r="CU76" s="972" t="s">
        <v>1303</v>
      </c>
      <c r="CV76" s="972" t="s">
        <v>1304</v>
      </c>
      <c r="CW76" s="972" t="s">
        <v>1305</v>
      </c>
      <c r="CX76" s="1789" t="s">
        <v>1646</v>
      </c>
      <c r="CY76" s="2035" t="s">
        <v>1777</v>
      </c>
      <c r="CZ76" s="972" t="s">
        <v>1306</v>
      </c>
      <c r="DA76" s="972" t="s">
        <v>1307</v>
      </c>
      <c r="DB76" s="972" t="s">
        <v>1308</v>
      </c>
      <c r="DC76" s="972" t="s">
        <v>1309</v>
      </c>
      <c r="DD76" s="972" t="s">
        <v>1310</v>
      </c>
      <c r="DE76" s="972" t="s">
        <v>1311</v>
      </c>
      <c r="DF76" s="972" t="s">
        <v>1312</v>
      </c>
      <c r="DG76" s="972" t="s">
        <v>1313</v>
      </c>
      <c r="DH76" s="972" t="s">
        <v>1314</v>
      </c>
      <c r="DI76" s="972" t="s">
        <v>1315</v>
      </c>
      <c r="DJ76" s="972" t="s">
        <v>1316</v>
      </c>
      <c r="DK76" s="972" t="s">
        <v>1317</v>
      </c>
      <c r="DL76" s="972" t="s">
        <v>1318</v>
      </c>
      <c r="DM76" s="972" t="s">
        <v>1319</v>
      </c>
      <c r="DN76" s="1789" t="s">
        <v>1647</v>
      </c>
      <c r="DO76" s="2035" t="s">
        <v>1778</v>
      </c>
      <c r="DP76" s="972" t="s">
        <v>1320</v>
      </c>
      <c r="DQ76" s="972" t="s">
        <v>1321</v>
      </c>
      <c r="DR76" s="972" t="s">
        <v>1322</v>
      </c>
      <c r="DS76" s="972" t="s">
        <v>1323</v>
      </c>
      <c r="DT76" s="972" t="s">
        <v>1324</v>
      </c>
      <c r="DU76" s="972" t="s">
        <v>1325</v>
      </c>
      <c r="DV76" s="972" t="s">
        <v>1326</v>
      </c>
      <c r="DW76" s="972" t="s">
        <v>1327</v>
      </c>
      <c r="DX76" s="972" t="s">
        <v>1328</v>
      </c>
      <c r="DY76" s="972" t="s">
        <v>1329</v>
      </c>
      <c r="DZ76" s="972" t="s">
        <v>1330</v>
      </c>
      <c r="EA76" s="972" t="s">
        <v>1331</v>
      </c>
      <c r="EB76" s="972" t="s">
        <v>1332</v>
      </c>
      <c r="EC76" s="972" t="s">
        <v>1333</v>
      </c>
      <c r="ED76" s="1789" t="s">
        <v>1648</v>
      </c>
      <c r="EE76" s="2035" t="s">
        <v>1779</v>
      </c>
      <c r="EF76" s="972" t="s">
        <v>1334</v>
      </c>
      <c r="EG76" s="48"/>
      <c r="EH76" s="48"/>
      <c r="ET76" s="1764"/>
      <c r="EU76" s="1764"/>
    </row>
    <row r="77" spans="1:152" s="2" customFormat="1" ht="44.25" customHeight="1" thickBot="1" x14ac:dyDescent="0.25">
      <c r="B77" s="1761" t="s">
        <v>159</v>
      </c>
      <c r="C77" s="1762" t="s">
        <v>463</v>
      </c>
      <c r="D77" s="1875" t="s">
        <v>1040</v>
      </c>
      <c r="E77" s="1876" t="s">
        <v>1040</v>
      </c>
      <c r="F77" s="1876" t="s">
        <v>1040</v>
      </c>
      <c r="G77" s="1876" t="s">
        <v>1040</v>
      </c>
      <c r="H77" s="1876" t="s">
        <v>1040</v>
      </c>
      <c r="I77" s="1876" t="s">
        <v>1040</v>
      </c>
      <c r="J77" s="1876" t="s">
        <v>1040</v>
      </c>
      <c r="K77" s="1876" t="s">
        <v>1040</v>
      </c>
      <c r="L77" s="1876" t="s">
        <v>1040</v>
      </c>
      <c r="M77" s="1876" t="s">
        <v>1040</v>
      </c>
      <c r="N77" s="1876" t="s">
        <v>1040</v>
      </c>
      <c r="O77" s="1876" t="s">
        <v>1040</v>
      </c>
      <c r="P77" s="1876" t="s">
        <v>1040</v>
      </c>
      <c r="Q77" s="1876" t="s">
        <v>1040</v>
      </c>
      <c r="R77" s="1876" t="s">
        <v>1040</v>
      </c>
      <c r="S77" s="1813" t="s">
        <v>1040</v>
      </c>
      <c r="T77" s="1876" t="s">
        <v>1040</v>
      </c>
      <c r="U77" s="1876" t="s">
        <v>1040</v>
      </c>
      <c r="V77" s="1876" t="s">
        <v>1040</v>
      </c>
      <c r="W77" s="1876" t="s">
        <v>1040</v>
      </c>
      <c r="X77" s="1876" t="s">
        <v>1040</v>
      </c>
      <c r="Y77" s="1876" t="s">
        <v>1040</v>
      </c>
      <c r="Z77" s="1876" t="s">
        <v>1040</v>
      </c>
      <c r="AA77" s="1876" t="s">
        <v>1040</v>
      </c>
      <c r="AB77" s="1876" t="s">
        <v>1040</v>
      </c>
      <c r="AC77" s="1876" t="s">
        <v>1040</v>
      </c>
      <c r="AD77" s="1876" t="s">
        <v>1040</v>
      </c>
      <c r="AE77" s="1876" t="s">
        <v>1040</v>
      </c>
      <c r="AF77" s="1876" t="s">
        <v>1040</v>
      </c>
      <c r="AG77" s="1876" t="s">
        <v>1040</v>
      </c>
      <c r="AH77" s="1876" t="s">
        <v>1040</v>
      </c>
      <c r="AI77" s="1815" t="s">
        <v>1040</v>
      </c>
      <c r="AJ77" s="1877" t="s">
        <v>1040</v>
      </c>
      <c r="AK77" s="1876" t="s">
        <v>1040</v>
      </c>
      <c r="AL77" s="1876" t="s">
        <v>1040</v>
      </c>
      <c r="AM77" s="1876" t="s">
        <v>1040</v>
      </c>
      <c r="AN77" s="1876" t="s">
        <v>1040</v>
      </c>
      <c r="AO77" s="1876" t="s">
        <v>1040</v>
      </c>
      <c r="AP77" s="1876" t="s">
        <v>1040</v>
      </c>
      <c r="AQ77" s="1876" t="s">
        <v>1040</v>
      </c>
      <c r="AR77" s="1876" t="s">
        <v>1040</v>
      </c>
      <c r="AS77" s="1876" t="s">
        <v>1040</v>
      </c>
      <c r="AT77" s="1876" t="s">
        <v>1040</v>
      </c>
      <c r="AU77" s="1876" t="s">
        <v>1040</v>
      </c>
      <c r="AV77" s="1876" t="s">
        <v>1040</v>
      </c>
      <c r="AW77" s="1876" t="s">
        <v>1040</v>
      </c>
      <c r="AX77" s="1876" t="s">
        <v>1040</v>
      </c>
      <c r="AY77" s="1819" t="s">
        <v>1040</v>
      </c>
      <c r="AZ77" s="1798"/>
      <c r="BA77" s="1798"/>
      <c r="BB77" s="1798"/>
      <c r="BC77" s="1798"/>
      <c r="BD77" s="1798"/>
      <c r="BE77" s="1798"/>
      <c r="BF77" s="1798"/>
      <c r="BG77" s="1798"/>
      <c r="BH77" s="1798"/>
      <c r="BI77" s="1798"/>
      <c r="BJ77" s="1798"/>
      <c r="BK77" s="1798"/>
      <c r="BL77" s="1798"/>
      <c r="BM77" s="1798"/>
      <c r="BN77" s="1798"/>
      <c r="BO77" s="1798"/>
      <c r="BP77" s="1798"/>
      <c r="BQ77" s="1798"/>
      <c r="BR77" s="1798"/>
      <c r="BS77" s="1539"/>
      <c r="BT77" s="1539"/>
      <c r="BU77" s="1539"/>
      <c r="BV77" s="1539"/>
      <c r="BW77" s="1539"/>
      <c r="BX77" s="1539"/>
      <c r="BY77" s="1539"/>
      <c r="BZ77" s="1539"/>
      <c r="CA77" s="1539"/>
      <c r="CB77" s="1539"/>
      <c r="CC77" s="1800"/>
      <c r="CD77" s="1800"/>
      <c r="CE77" s="1539"/>
      <c r="CF77" s="1539"/>
      <c r="CG77" s="1690"/>
      <c r="CX77" s="1764"/>
      <c r="CY77" s="1764"/>
      <c r="DN77" s="1764"/>
      <c r="DO77" s="1764"/>
      <c r="ED77" s="1764"/>
      <c r="EE77" s="1764"/>
      <c r="ET77" s="1764"/>
      <c r="EU77" s="1764"/>
    </row>
    <row r="78" spans="1:152" s="2" customFormat="1" ht="39.6" customHeight="1" x14ac:dyDescent="0.2">
      <c r="B78" s="2712" t="s">
        <v>1034</v>
      </c>
      <c r="C78" s="2713"/>
      <c r="D78" s="1575" t="str">
        <f>IF(NOT(D58=D61+D62),"Please check ","")</f>
        <v/>
      </c>
      <c r="E78" s="1576" t="str">
        <f t="shared" ref="E78:AY78" si="63">IF(NOT(E58=E61+E62),"Please check ","")</f>
        <v/>
      </c>
      <c r="F78" s="1576" t="str">
        <f t="shared" si="63"/>
        <v/>
      </c>
      <c r="G78" s="1576" t="str">
        <f t="shared" si="63"/>
        <v/>
      </c>
      <c r="H78" s="1576" t="str">
        <f t="shared" si="63"/>
        <v/>
      </c>
      <c r="I78" s="1576" t="str">
        <f t="shared" si="63"/>
        <v/>
      </c>
      <c r="J78" s="1576" t="str">
        <f t="shared" si="63"/>
        <v/>
      </c>
      <c r="K78" s="1576" t="str">
        <f t="shared" si="63"/>
        <v/>
      </c>
      <c r="L78" s="1576" t="str">
        <f t="shared" si="63"/>
        <v/>
      </c>
      <c r="M78" s="1576" t="str">
        <f t="shared" si="63"/>
        <v/>
      </c>
      <c r="N78" s="1576" t="str">
        <f t="shared" si="63"/>
        <v/>
      </c>
      <c r="O78" s="1576" t="str">
        <f t="shared" si="63"/>
        <v/>
      </c>
      <c r="P78" s="1576" t="str">
        <f t="shared" si="63"/>
        <v/>
      </c>
      <c r="Q78" s="1810" t="str">
        <f t="shared" si="63"/>
        <v/>
      </c>
      <c r="R78" s="1810" t="str">
        <f t="shared" si="63"/>
        <v/>
      </c>
      <c r="S78" s="1576" t="str">
        <f t="shared" si="63"/>
        <v/>
      </c>
      <c r="T78" s="1576" t="str">
        <f t="shared" si="63"/>
        <v/>
      </c>
      <c r="U78" s="1576" t="str">
        <f t="shared" si="63"/>
        <v/>
      </c>
      <c r="V78" s="1576" t="str">
        <f t="shared" si="63"/>
        <v/>
      </c>
      <c r="W78" s="1576" t="str">
        <f t="shared" si="63"/>
        <v/>
      </c>
      <c r="X78" s="1576" t="str">
        <f t="shared" si="63"/>
        <v/>
      </c>
      <c r="Y78" s="1576" t="str">
        <f t="shared" si="63"/>
        <v/>
      </c>
      <c r="Z78" s="1576" t="str">
        <f t="shared" si="63"/>
        <v/>
      </c>
      <c r="AA78" s="1576" t="str">
        <f t="shared" si="63"/>
        <v/>
      </c>
      <c r="AB78" s="1576" t="str">
        <f t="shared" si="63"/>
        <v/>
      </c>
      <c r="AC78" s="1576" t="str">
        <f t="shared" si="63"/>
        <v/>
      </c>
      <c r="AD78" s="1576" t="str">
        <f t="shared" si="63"/>
        <v/>
      </c>
      <c r="AE78" s="1576" t="str">
        <f t="shared" si="63"/>
        <v/>
      </c>
      <c r="AF78" s="1576" t="str">
        <f t="shared" si="63"/>
        <v/>
      </c>
      <c r="AG78" s="1810" t="str">
        <f t="shared" si="63"/>
        <v/>
      </c>
      <c r="AH78" s="1810" t="str">
        <f t="shared" si="63"/>
        <v/>
      </c>
      <c r="AI78" s="1576" t="str">
        <f t="shared" si="63"/>
        <v/>
      </c>
      <c r="AJ78" s="1576" t="str">
        <f t="shared" si="63"/>
        <v/>
      </c>
      <c r="AK78" s="1576" t="str">
        <f t="shared" si="63"/>
        <v/>
      </c>
      <c r="AL78" s="1576" t="str">
        <f t="shared" si="63"/>
        <v/>
      </c>
      <c r="AM78" s="1576" t="str">
        <f t="shared" si="63"/>
        <v/>
      </c>
      <c r="AN78" s="1576" t="str">
        <f t="shared" si="63"/>
        <v/>
      </c>
      <c r="AO78" s="1576" t="str">
        <f t="shared" si="63"/>
        <v/>
      </c>
      <c r="AP78" s="1576" t="str">
        <f t="shared" si="63"/>
        <v/>
      </c>
      <c r="AQ78" s="1576" t="str">
        <f t="shared" si="63"/>
        <v/>
      </c>
      <c r="AR78" s="1576" t="str">
        <f t="shared" si="63"/>
        <v/>
      </c>
      <c r="AS78" s="1576" t="str">
        <f t="shared" si="63"/>
        <v/>
      </c>
      <c r="AT78" s="1369" t="str">
        <f t="shared" si="63"/>
        <v/>
      </c>
      <c r="AU78" s="1369" t="str">
        <f t="shared" si="63"/>
        <v/>
      </c>
      <c r="AV78" s="1369" t="str">
        <f t="shared" si="63"/>
        <v/>
      </c>
      <c r="AW78" s="1829" t="str">
        <f t="shared" si="63"/>
        <v/>
      </c>
      <c r="AX78" s="1829" t="str">
        <f t="shared" si="63"/>
        <v/>
      </c>
      <c r="AY78" s="1623" t="str">
        <f t="shared" si="63"/>
        <v/>
      </c>
      <c r="AZ78" s="1798"/>
      <c r="BA78" s="1798"/>
      <c r="BB78" s="1798"/>
      <c r="BC78" s="1798"/>
      <c r="BD78" s="1798"/>
      <c r="BE78" s="1798"/>
      <c r="BF78" s="1798"/>
      <c r="BG78" s="1798"/>
      <c r="BH78" s="1798"/>
      <c r="BI78" s="1798"/>
      <c r="BJ78" s="1798"/>
      <c r="BK78" s="1798"/>
      <c r="BL78" s="1798"/>
      <c r="BM78" s="1798"/>
      <c r="BN78" s="1798"/>
      <c r="BO78" s="1798"/>
      <c r="BP78" s="1798"/>
      <c r="BQ78" s="1798"/>
      <c r="BR78" s="1798"/>
      <c r="BS78" s="1538"/>
      <c r="BT78" s="1538"/>
      <c r="BU78" s="1538"/>
      <c r="BV78" s="1538"/>
      <c r="BW78" s="1538"/>
      <c r="BX78" s="1538"/>
      <c r="BY78" s="1538"/>
      <c r="BZ78" s="1538"/>
      <c r="CA78" s="1538"/>
      <c r="CB78" s="1538"/>
      <c r="CC78" s="1799"/>
      <c r="CD78" s="1799"/>
      <c r="CE78" s="1538"/>
      <c r="CF78" s="1539"/>
      <c r="CG78" s="971"/>
      <c r="CX78" s="1764"/>
      <c r="CY78" s="1764"/>
      <c r="DN78" s="1764"/>
      <c r="DO78" s="1764"/>
      <c r="ED78" s="1764"/>
      <c r="EE78" s="1764"/>
      <c r="ET78" s="1764"/>
      <c r="EU78" s="1764"/>
    </row>
    <row r="79" spans="1:152" s="2" customFormat="1" ht="33" customHeight="1" x14ac:dyDescent="0.2">
      <c r="B79" s="2710" t="s">
        <v>1035</v>
      </c>
      <c r="C79" s="2711"/>
      <c r="D79" s="1573" t="str">
        <f>IF(D61&lt;D62,"Please check","")</f>
        <v/>
      </c>
      <c r="E79" s="1571" t="str">
        <f t="shared" ref="E79:AY79" si="64">IF(E61&lt;E62,"Please check","")</f>
        <v/>
      </c>
      <c r="F79" s="1571" t="str">
        <f t="shared" si="64"/>
        <v/>
      </c>
      <c r="G79" s="1571" t="str">
        <f t="shared" si="64"/>
        <v/>
      </c>
      <c r="H79" s="1571" t="str">
        <f t="shared" si="64"/>
        <v/>
      </c>
      <c r="I79" s="1571" t="str">
        <f t="shared" si="64"/>
        <v/>
      </c>
      <c r="J79" s="1571" t="str">
        <f t="shared" si="64"/>
        <v/>
      </c>
      <c r="K79" s="1571" t="str">
        <f t="shared" si="64"/>
        <v/>
      </c>
      <c r="L79" s="1571" t="str">
        <f t="shared" si="64"/>
        <v/>
      </c>
      <c r="M79" s="1571" t="str">
        <f t="shared" si="64"/>
        <v/>
      </c>
      <c r="N79" s="1571" t="str">
        <f t="shared" si="64"/>
        <v/>
      </c>
      <c r="O79" s="1571" t="str">
        <f t="shared" si="64"/>
        <v/>
      </c>
      <c r="P79" s="1571" t="str">
        <f t="shared" si="64"/>
        <v/>
      </c>
      <c r="Q79" s="1806" t="str">
        <f t="shared" si="64"/>
        <v/>
      </c>
      <c r="R79" s="1806" t="str">
        <f t="shared" si="64"/>
        <v/>
      </c>
      <c r="S79" s="1571" t="str">
        <f t="shared" si="64"/>
        <v/>
      </c>
      <c r="T79" s="1571" t="str">
        <f t="shared" si="64"/>
        <v/>
      </c>
      <c r="U79" s="1571" t="str">
        <f t="shared" si="64"/>
        <v/>
      </c>
      <c r="V79" s="1571" t="str">
        <f t="shared" si="64"/>
        <v/>
      </c>
      <c r="W79" s="1571" t="str">
        <f t="shared" si="64"/>
        <v/>
      </c>
      <c r="X79" s="1571" t="str">
        <f t="shared" si="64"/>
        <v/>
      </c>
      <c r="Y79" s="1571" t="str">
        <f t="shared" si="64"/>
        <v/>
      </c>
      <c r="Z79" s="1571" t="str">
        <f t="shared" si="64"/>
        <v/>
      </c>
      <c r="AA79" s="1571" t="str">
        <f t="shared" si="64"/>
        <v/>
      </c>
      <c r="AB79" s="1571" t="str">
        <f t="shared" si="64"/>
        <v/>
      </c>
      <c r="AC79" s="1571" t="str">
        <f t="shared" si="64"/>
        <v/>
      </c>
      <c r="AD79" s="1571" t="str">
        <f t="shared" si="64"/>
        <v/>
      </c>
      <c r="AE79" s="1571" t="str">
        <f t="shared" si="64"/>
        <v/>
      </c>
      <c r="AF79" s="1571" t="str">
        <f t="shared" si="64"/>
        <v/>
      </c>
      <c r="AG79" s="1806" t="str">
        <f t="shared" si="64"/>
        <v/>
      </c>
      <c r="AH79" s="1806" t="str">
        <f t="shared" si="64"/>
        <v/>
      </c>
      <c r="AI79" s="1571" t="str">
        <f t="shared" si="64"/>
        <v/>
      </c>
      <c r="AJ79" s="1571" t="str">
        <f t="shared" si="64"/>
        <v/>
      </c>
      <c r="AK79" s="1571" t="str">
        <f t="shared" si="64"/>
        <v/>
      </c>
      <c r="AL79" s="1571" t="str">
        <f t="shared" si="64"/>
        <v/>
      </c>
      <c r="AM79" s="1571" t="str">
        <f t="shared" si="64"/>
        <v/>
      </c>
      <c r="AN79" s="1571" t="str">
        <f t="shared" si="64"/>
        <v/>
      </c>
      <c r="AO79" s="1571" t="str">
        <f t="shared" si="64"/>
        <v/>
      </c>
      <c r="AP79" s="1571" t="str">
        <f t="shared" si="64"/>
        <v/>
      </c>
      <c r="AQ79" s="1571" t="str">
        <f t="shared" si="64"/>
        <v/>
      </c>
      <c r="AR79" s="1571" t="str">
        <f t="shared" si="64"/>
        <v/>
      </c>
      <c r="AS79" s="1571" t="str">
        <f t="shared" si="64"/>
        <v/>
      </c>
      <c r="AT79" s="1365" t="str">
        <f t="shared" si="64"/>
        <v/>
      </c>
      <c r="AU79" s="1365" t="str">
        <f t="shared" si="64"/>
        <v/>
      </c>
      <c r="AV79" s="1365" t="str">
        <f t="shared" si="64"/>
        <v/>
      </c>
      <c r="AW79" s="1827" t="str">
        <f t="shared" si="64"/>
        <v/>
      </c>
      <c r="AX79" s="1827" t="str">
        <f t="shared" si="64"/>
        <v/>
      </c>
      <c r="AY79" s="1372" t="str">
        <f t="shared" si="64"/>
        <v/>
      </c>
      <c r="AZ79" s="1798"/>
      <c r="BA79" s="1798"/>
      <c r="BB79" s="1798"/>
      <c r="BC79" s="1798"/>
      <c r="BD79" s="1798"/>
      <c r="BE79" s="1798"/>
      <c r="BF79" s="1798"/>
      <c r="BG79" s="1798"/>
      <c r="BH79" s="1798"/>
      <c r="BI79" s="1798"/>
      <c r="BJ79" s="1798"/>
      <c r="BK79" s="1798"/>
      <c r="BL79" s="1798"/>
      <c r="BM79" s="1798"/>
      <c r="BN79" s="1798"/>
      <c r="BO79" s="1798"/>
      <c r="BP79" s="1798"/>
      <c r="BQ79" s="1798"/>
      <c r="BR79" s="1798"/>
      <c r="BS79" s="1538"/>
      <c r="BT79" s="1538"/>
      <c r="BU79" s="1538"/>
      <c r="BV79" s="1538"/>
      <c r="BW79" s="1538"/>
      <c r="BX79" s="1538"/>
      <c r="BY79" s="1538"/>
      <c r="BZ79" s="1538"/>
      <c r="CA79" s="1538"/>
      <c r="CB79" s="1538"/>
      <c r="CC79" s="1799"/>
      <c r="CD79" s="1799"/>
      <c r="CE79" s="1538"/>
      <c r="CF79" s="1538"/>
      <c r="CG79" s="971"/>
      <c r="CX79" s="1764"/>
      <c r="CY79" s="1764"/>
      <c r="DN79" s="1764"/>
      <c r="DO79" s="1764"/>
      <c r="ED79" s="1764"/>
      <c r="EE79" s="1764"/>
      <c r="ET79" s="1764"/>
      <c r="EU79" s="1764"/>
    </row>
    <row r="80" spans="1:152" s="2" customFormat="1" ht="40.5" customHeight="1" x14ac:dyDescent="0.2">
      <c r="B80" s="2710" t="s">
        <v>1036</v>
      </c>
      <c r="C80" s="2711"/>
      <c r="D80" s="1573" t="str">
        <f>IF(NOT(D58=D68+D69+D71),"Please check","")</f>
        <v/>
      </c>
      <c r="E80" s="1571" t="str">
        <f t="shared" ref="E80:AY80" si="65">IF(NOT(E58=E68+E69+E71),"Please check","")</f>
        <v/>
      </c>
      <c r="F80" s="1571" t="str">
        <f t="shared" si="65"/>
        <v/>
      </c>
      <c r="G80" s="1571" t="str">
        <f t="shared" si="65"/>
        <v/>
      </c>
      <c r="H80" s="1571" t="str">
        <f t="shared" si="65"/>
        <v/>
      </c>
      <c r="I80" s="1571" t="str">
        <f t="shared" si="65"/>
        <v/>
      </c>
      <c r="J80" s="1571" t="str">
        <f t="shared" si="65"/>
        <v/>
      </c>
      <c r="K80" s="1571" t="str">
        <f t="shared" si="65"/>
        <v/>
      </c>
      <c r="L80" s="1571" t="str">
        <f t="shared" si="65"/>
        <v/>
      </c>
      <c r="M80" s="1571" t="str">
        <f t="shared" si="65"/>
        <v/>
      </c>
      <c r="N80" s="1571" t="str">
        <f t="shared" si="65"/>
        <v/>
      </c>
      <c r="O80" s="1571" t="str">
        <f t="shared" si="65"/>
        <v/>
      </c>
      <c r="P80" s="1571" t="str">
        <f t="shared" si="65"/>
        <v/>
      </c>
      <c r="Q80" s="1806" t="str">
        <f t="shared" si="65"/>
        <v/>
      </c>
      <c r="R80" s="1806" t="str">
        <f t="shared" si="65"/>
        <v/>
      </c>
      <c r="S80" s="1571" t="str">
        <f t="shared" si="65"/>
        <v/>
      </c>
      <c r="T80" s="1571" t="str">
        <f t="shared" si="65"/>
        <v/>
      </c>
      <c r="U80" s="1571" t="str">
        <f t="shared" si="65"/>
        <v/>
      </c>
      <c r="V80" s="1571" t="str">
        <f t="shared" si="65"/>
        <v/>
      </c>
      <c r="W80" s="1571" t="str">
        <f t="shared" si="65"/>
        <v/>
      </c>
      <c r="X80" s="1571" t="str">
        <f t="shared" si="65"/>
        <v/>
      </c>
      <c r="Y80" s="1571" t="str">
        <f t="shared" si="65"/>
        <v/>
      </c>
      <c r="Z80" s="1571" t="str">
        <f t="shared" si="65"/>
        <v/>
      </c>
      <c r="AA80" s="1571" t="str">
        <f t="shared" si="65"/>
        <v/>
      </c>
      <c r="AB80" s="1571" t="str">
        <f t="shared" si="65"/>
        <v/>
      </c>
      <c r="AC80" s="1571" t="str">
        <f t="shared" si="65"/>
        <v/>
      </c>
      <c r="AD80" s="1571" t="str">
        <f t="shared" si="65"/>
        <v/>
      </c>
      <c r="AE80" s="1571" t="str">
        <f t="shared" si="65"/>
        <v/>
      </c>
      <c r="AF80" s="1571" t="str">
        <f t="shared" si="65"/>
        <v/>
      </c>
      <c r="AG80" s="1806" t="str">
        <f t="shared" si="65"/>
        <v/>
      </c>
      <c r="AH80" s="1806" t="str">
        <f t="shared" si="65"/>
        <v/>
      </c>
      <c r="AI80" s="1571" t="str">
        <f t="shared" si="65"/>
        <v/>
      </c>
      <c r="AJ80" s="1571" t="str">
        <f t="shared" si="65"/>
        <v/>
      </c>
      <c r="AK80" s="1571" t="str">
        <f t="shared" si="65"/>
        <v/>
      </c>
      <c r="AL80" s="1571" t="str">
        <f t="shared" si="65"/>
        <v/>
      </c>
      <c r="AM80" s="1571" t="str">
        <f t="shared" si="65"/>
        <v/>
      </c>
      <c r="AN80" s="1571" t="str">
        <f t="shared" si="65"/>
        <v/>
      </c>
      <c r="AO80" s="1571" t="str">
        <f t="shared" si="65"/>
        <v/>
      </c>
      <c r="AP80" s="1571" t="str">
        <f t="shared" si="65"/>
        <v/>
      </c>
      <c r="AQ80" s="1571" t="str">
        <f t="shared" si="65"/>
        <v/>
      </c>
      <c r="AR80" s="1571" t="str">
        <f t="shared" si="65"/>
        <v/>
      </c>
      <c r="AS80" s="1571" t="str">
        <f t="shared" si="65"/>
        <v/>
      </c>
      <c r="AT80" s="1365" t="str">
        <f t="shared" si="65"/>
        <v/>
      </c>
      <c r="AU80" s="1365" t="str">
        <f t="shared" si="65"/>
        <v/>
      </c>
      <c r="AV80" s="1365" t="str">
        <f t="shared" si="65"/>
        <v/>
      </c>
      <c r="AW80" s="1827" t="str">
        <f t="shared" si="65"/>
        <v/>
      </c>
      <c r="AX80" s="1827" t="str">
        <f t="shared" si="65"/>
        <v/>
      </c>
      <c r="AY80" s="1372" t="str">
        <f t="shared" si="65"/>
        <v/>
      </c>
      <c r="AZ80" s="1798"/>
      <c r="BA80" s="1798"/>
      <c r="BB80" s="1798"/>
      <c r="BC80" s="1798"/>
      <c r="BD80" s="1798"/>
      <c r="BE80" s="1798"/>
      <c r="BF80" s="1798"/>
      <c r="BG80" s="1798"/>
      <c r="BH80" s="1798"/>
      <c r="BI80" s="1798"/>
      <c r="BJ80" s="1798"/>
      <c r="BK80" s="1798"/>
      <c r="BL80" s="1798"/>
      <c r="BM80" s="1798"/>
      <c r="BN80" s="1798"/>
      <c r="BO80" s="1798"/>
      <c r="BP80" s="1798"/>
      <c r="BQ80" s="1798"/>
      <c r="BR80" s="1798"/>
      <c r="BS80" s="1538"/>
      <c r="BT80" s="1538"/>
      <c r="BU80" s="1538"/>
      <c r="BV80" s="1538"/>
      <c r="BW80" s="1538"/>
      <c r="BX80" s="1538"/>
      <c r="BY80" s="1538"/>
      <c r="BZ80" s="1538"/>
      <c r="CA80" s="1538"/>
      <c r="CB80" s="1538"/>
      <c r="CC80" s="1799"/>
      <c r="CD80" s="1799"/>
      <c r="CE80" s="1538"/>
      <c r="CF80" s="1538"/>
      <c r="CG80" s="971"/>
      <c r="CX80" s="1764"/>
      <c r="CY80" s="1764"/>
      <c r="DN80" s="1764"/>
      <c r="DO80" s="1764"/>
      <c r="ED80" s="1764"/>
      <c r="EE80" s="1764"/>
      <c r="ET80" s="1764"/>
      <c r="EU80" s="1764"/>
    </row>
    <row r="81" spans="1:152" s="2" customFormat="1" ht="39.75" customHeight="1" x14ac:dyDescent="0.2">
      <c r="B81" s="2710" t="s">
        <v>1037</v>
      </c>
      <c r="C81" s="2711"/>
      <c r="D81" s="1573" t="str">
        <f>IF(D69&lt;D70,"Please check ","")</f>
        <v/>
      </c>
      <c r="E81" s="1574" t="str">
        <f t="shared" ref="E81:AY81" si="66">IF(E69&lt;E70,"Please check ","")</f>
        <v/>
      </c>
      <c r="F81" s="1574" t="str">
        <f t="shared" si="66"/>
        <v/>
      </c>
      <c r="G81" s="1574" t="str">
        <f t="shared" si="66"/>
        <v/>
      </c>
      <c r="H81" s="1574" t="str">
        <f t="shared" si="66"/>
        <v/>
      </c>
      <c r="I81" s="1574" t="str">
        <f t="shared" si="66"/>
        <v/>
      </c>
      <c r="J81" s="1574" t="str">
        <f t="shared" si="66"/>
        <v/>
      </c>
      <c r="K81" s="1574" t="str">
        <f t="shared" si="66"/>
        <v/>
      </c>
      <c r="L81" s="1574" t="str">
        <f t="shared" si="66"/>
        <v/>
      </c>
      <c r="M81" s="1574" t="str">
        <f t="shared" si="66"/>
        <v/>
      </c>
      <c r="N81" s="1574" t="str">
        <f t="shared" si="66"/>
        <v/>
      </c>
      <c r="O81" s="1574" t="str">
        <f t="shared" si="66"/>
        <v/>
      </c>
      <c r="P81" s="1574" t="str">
        <f t="shared" si="66"/>
        <v/>
      </c>
      <c r="Q81" s="1808" t="str">
        <f t="shared" si="66"/>
        <v/>
      </c>
      <c r="R81" s="1808" t="str">
        <f t="shared" si="66"/>
        <v/>
      </c>
      <c r="S81" s="1574" t="str">
        <f t="shared" si="66"/>
        <v/>
      </c>
      <c r="T81" s="1574" t="str">
        <f t="shared" si="66"/>
        <v/>
      </c>
      <c r="U81" s="1574" t="str">
        <f t="shared" si="66"/>
        <v/>
      </c>
      <c r="V81" s="1574" t="str">
        <f t="shared" si="66"/>
        <v/>
      </c>
      <c r="W81" s="1574" t="str">
        <f t="shared" si="66"/>
        <v/>
      </c>
      <c r="X81" s="1574" t="str">
        <f t="shared" si="66"/>
        <v/>
      </c>
      <c r="Y81" s="1574" t="str">
        <f t="shared" si="66"/>
        <v/>
      </c>
      <c r="Z81" s="1574" t="str">
        <f t="shared" si="66"/>
        <v/>
      </c>
      <c r="AA81" s="1574" t="str">
        <f t="shared" si="66"/>
        <v/>
      </c>
      <c r="AB81" s="1574" t="str">
        <f t="shared" si="66"/>
        <v/>
      </c>
      <c r="AC81" s="1574" t="str">
        <f t="shared" si="66"/>
        <v/>
      </c>
      <c r="AD81" s="1574" t="str">
        <f t="shared" si="66"/>
        <v/>
      </c>
      <c r="AE81" s="1574" t="str">
        <f t="shared" si="66"/>
        <v/>
      </c>
      <c r="AF81" s="1574" t="str">
        <f t="shared" si="66"/>
        <v/>
      </c>
      <c r="AG81" s="1808" t="str">
        <f t="shared" si="66"/>
        <v/>
      </c>
      <c r="AH81" s="1808" t="str">
        <f t="shared" si="66"/>
        <v/>
      </c>
      <c r="AI81" s="1574" t="str">
        <f t="shared" si="66"/>
        <v/>
      </c>
      <c r="AJ81" s="1574" t="str">
        <f t="shared" si="66"/>
        <v/>
      </c>
      <c r="AK81" s="1574" t="str">
        <f t="shared" si="66"/>
        <v/>
      </c>
      <c r="AL81" s="1574" t="str">
        <f t="shared" si="66"/>
        <v/>
      </c>
      <c r="AM81" s="1574" t="str">
        <f t="shared" si="66"/>
        <v/>
      </c>
      <c r="AN81" s="1574" t="str">
        <f t="shared" si="66"/>
        <v/>
      </c>
      <c r="AO81" s="1574" t="str">
        <f t="shared" si="66"/>
        <v/>
      </c>
      <c r="AP81" s="1574" t="str">
        <f t="shared" si="66"/>
        <v/>
      </c>
      <c r="AQ81" s="1574" t="str">
        <f t="shared" si="66"/>
        <v/>
      </c>
      <c r="AR81" s="1574" t="str">
        <f t="shared" si="66"/>
        <v/>
      </c>
      <c r="AS81" s="1574" t="str">
        <f t="shared" si="66"/>
        <v/>
      </c>
      <c r="AT81" s="1365" t="str">
        <f t="shared" si="66"/>
        <v/>
      </c>
      <c r="AU81" s="1365" t="str">
        <f t="shared" si="66"/>
        <v/>
      </c>
      <c r="AV81" s="1365" t="str">
        <f t="shared" si="66"/>
        <v/>
      </c>
      <c r="AW81" s="1827" t="str">
        <f t="shared" si="66"/>
        <v/>
      </c>
      <c r="AX81" s="1827" t="str">
        <f t="shared" si="66"/>
        <v/>
      </c>
      <c r="AY81" s="1372" t="str">
        <f t="shared" si="66"/>
        <v/>
      </c>
      <c r="AZ81" s="1798"/>
      <c r="BA81" s="1798"/>
      <c r="BB81" s="1798"/>
      <c r="BC81" s="1798"/>
      <c r="BD81" s="1798"/>
      <c r="BE81" s="1798"/>
      <c r="BF81" s="1798"/>
      <c r="BG81" s="1798"/>
      <c r="BH81" s="1798"/>
      <c r="BI81" s="1798"/>
      <c r="BJ81" s="1798"/>
      <c r="BK81" s="1798"/>
      <c r="BL81" s="1798"/>
      <c r="BM81" s="1798"/>
      <c r="BN81" s="1798"/>
      <c r="BO81" s="1798"/>
      <c r="BP81" s="1798"/>
      <c r="BQ81" s="1798"/>
      <c r="BR81" s="1798"/>
      <c r="BS81" s="1538"/>
      <c r="BT81" s="1538"/>
      <c r="BU81" s="1538"/>
      <c r="BV81" s="1538"/>
      <c r="BW81" s="1538"/>
      <c r="BX81" s="1538"/>
      <c r="BY81" s="1538"/>
      <c r="BZ81" s="1538"/>
      <c r="CA81" s="1538"/>
      <c r="CB81" s="1538"/>
      <c r="CC81" s="1799"/>
      <c r="CD81" s="1799"/>
      <c r="CE81" s="1538"/>
      <c r="CF81" s="1538"/>
      <c r="CG81" s="971"/>
      <c r="CX81" s="1764"/>
      <c r="CY81" s="1764"/>
      <c r="DN81" s="1764"/>
      <c r="DO81" s="1764"/>
      <c r="ED81" s="1764"/>
      <c r="EE81" s="1764"/>
      <c r="ET81" s="1764"/>
      <c r="EU81" s="1764"/>
    </row>
    <row r="82" spans="1:152" s="2" customFormat="1" ht="53.25" customHeight="1" x14ac:dyDescent="0.2">
      <c r="B82" s="2710" t="s">
        <v>1038</v>
      </c>
      <c r="C82" s="2711"/>
      <c r="D82" s="1575" t="str">
        <f>IF(D64&lt;D65,"Please check","")</f>
        <v/>
      </c>
      <c r="E82" s="1573" t="str">
        <f t="shared" ref="E82:AY82" si="67">IF(E64&lt;E65,"Please check","")</f>
        <v/>
      </c>
      <c r="F82" s="1573" t="str">
        <f t="shared" si="67"/>
        <v/>
      </c>
      <c r="G82" s="1573" t="str">
        <f t="shared" si="67"/>
        <v/>
      </c>
      <c r="H82" s="1573" t="str">
        <f t="shared" si="67"/>
        <v/>
      </c>
      <c r="I82" s="1573" t="str">
        <f t="shared" si="67"/>
        <v/>
      </c>
      <c r="J82" s="1573" t="str">
        <f t="shared" si="67"/>
        <v/>
      </c>
      <c r="K82" s="1573" t="str">
        <f t="shared" si="67"/>
        <v/>
      </c>
      <c r="L82" s="1573" t="str">
        <f t="shared" si="67"/>
        <v/>
      </c>
      <c r="M82" s="1573" t="str">
        <f t="shared" si="67"/>
        <v/>
      </c>
      <c r="N82" s="1573" t="str">
        <f t="shared" si="67"/>
        <v/>
      </c>
      <c r="O82" s="1573" t="str">
        <f t="shared" si="67"/>
        <v/>
      </c>
      <c r="P82" s="1573" t="str">
        <f t="shared" si="67"/>
        <v/>
      </c>
      <c r="Q82" s="1807" t="str">
        <f t="shared" si="67"/>
        <v/>
      </c>
      <c r="R82" s="1807" t="str">
        <f t="shared" si="67"/>
        <v/>
      </c>
      <c r="S82" s="1573" t="str">
        <f t="shared" si="67"/>
        <v/>
      </c>
      <c r="T82" s="1573" t="str">
        <f t="shared" si="67"/>
        <v/>
      </c>
      <c r="U82" s="1573" t="str">
        <f t="shared" si="67"/>
        <v/>
      </c>
      <c r="V82" s="1573" t="str">
        <f t="shared" si="67"/>
        <v/>
      </c>
      <c r="W82" s="1573" t="str">
        <f t="shared" si="67"/>
        <v/>
      </c>
      <c r="X82" s="1573" t="str">
        <f t="shared" si="67"/>
        <v/>
      </c>
      <c r="Y82" s="1573" t="str">
        <f t="shared" si="67"/>
        <v/>
      </c>
      <c r="Z82" s="1573" t="str">
        <f t="shared" si="67"/>
        <v/>
      </c>
      <c r="AA82" s="1573" t="str">
        <f t="shared" si="67"/>
        <v/>
      </c>
      <c r="AB82" s="1573" t="str">
        <f t="shared" si="67"/>
        <v/>
      </c>
      <c r="AC82" s="1573" t="str">
        <f t="shared" si="67"/>
        <v/>
      </c>
      <c r="AD82" s="1573" t="str">
        <f t="shared" si="67"/>
        <v/>
      </c>
      <c r="AE82" s="1573" t="str">
        <f t="shared" si="67"/>
        <v/>
      </c>
      <c r="AF82" s="1573" t="str">
        <f t="shared" si="67"/>
        <v/>
      </c>
      <c r="AG82" s="1807" t="str">
        <f t="shared" si="67"/>
        <v/>
      </c>
      <c r="AH82" s="1807" t="str">
        <f t="shared" si="67"/>
        <v/>
      </c>
      <c r="AI82" s="1573" t="str">
        <f t="shared" si="67"/>
        <v/>
      </c>
      <c r="AJ82" s="1573" t="str">
        <f t="shared" si="67"/>
        <v/>
      </c>
      <c r="AK82" s="1573" t="str">
        <f t="shared" si="67"/>
        <v/>
      </c>
      <c r="AL82" s="1573" t="str">
        <f t="shared" si="67"/>
        <v/>
      </c>
      <c r="AM82" s="1573" t="str">
        <f t="shared" si="67"/>
        <v/>
      </c>
      <c r="AN82" s="1573" t="str">
        <f t="shared" si="67"/>
        <v/>
      </c>
      <c r="AO82" s="1573" t="str">
        <f t="shared" si="67"/>
        <v/>
      </c>
      <c r="AP82" s="1573" t="str">
        <f t="shared" si="67"/>
        <v/>
      </c>
      <c r="AQ82" s="1573" t="str">
        <f t="shared" si="67"/>
        <v/>
      </c>
      <c r="AR82" s="1573" t="str">
        <f t="shared" si="67"/>
        <v/>
      </c>
      <c r="AS82" s="1573" t="str">
        <f t="shared" si="67"/>
        <v/>
      </c>
      <c r="AT82" s="1365" t="str">
        <f t="shared" si="67"/>
        <v/>
      </c>
      <c r="AU82" s="1365" t="str">
        <f t="shared" si="67"/>
        <v/>
      </c>
      <c r="AV82" s="1365" t="str">
        <f t="shared" si="67"/>
        <v/>
      </c>
      <c r="AW82" s="1827" t="str">
        <f t="shared" si="67"/>
        <v/>
      </c>
      <c r="AX82" s="1827" t="str">
        <f t="shared" si="67"/>
        <v/>
      </c>
      <c r="AY82" s="1372" t="str">
        <f t="shared" si="67"/>
        <v/>
      </c>
      <c r="AZ82" s="1798"/>
      <c r="BA82" s="1798"/>
      <c r="BB82" s="1798"/>
      <c r="BC82" s="1798"/>
      <c r="BD82" s="1798"/>
      <c r="BE82" s="1798"/>
      <c r="BF82" s="1798"/>
      <c r="BG82" s="1798"/>
      <c r="BH82" s="1798"/>
      <c r="BI82" s="1798"/>
      <c r="BJ82" s="1798"/>
      <c r="BK82" s="1798"/>
      <c r="BL82" s="1798"/>
      <c r="BM82" s="1798"/>
      <c r="BN82" s="1798"/>
      <c r="BO82" s="1798"/>
      <c r="BP82" s="1798"/>
      <c r="BQ82" s="1798"/>
      <c r="BR82" s="1798"/>
      <c r="BS82" s="1538"/>
      <c r="BT82" s="1538"/>
      <c r="BU82" s="1538"/>
      <c r="BV82" s="1538"/>
      <c r="BW82" s="1538"/>
      <c r="BX82" s="1538"/>
      <c r="BY82" s="1538"/>
      <c r="BZ82" s="1538"/>
      <c r="CA82" s="1538"/>
      <c r="CB82" s="1538"/>
      <c r="CC82" s="1799"/>
      <c r="CD82" s="1799"/>
      <c r="CE82" s="1538"/>
      <c r="CF82" s="1538"/>
      <c r="CG82" s="971"/>
      <c r="CX82" s="1764"/>
      <c r="CY82" s="1764"/>
      <c r="DN82" s="1764"/>
      <c r="DO82" s="1764"/>
      <c r="ED82" s="1764"/>
      <c r="EE82" s="1764"/>
      <c r="ET82" s="1764"/>
      <c r="EU82" s="1764"/>
    </row>
    <row r="83" spans="1:152" s="2" customFormat="1" ht="48" customHeight="1" x14ac:dyDescent="0.2">
      <c r="B83" s="2698"/>
      <c r="C83" s="2699"/>
      <c r="D83" s="1637"/>
      <c r="E83" s="1637"/>
      <c r="F83" s="1637"/>
      <c r="G83" s="1637"/>
      <c r="H83" s="1637"/>
      <c r="I83" s="1637"/>
      <c r="J83" s="1637"/>
      <c r="K83" s="1637"/>
      <c r="L83" s="1637"/>
      <c r="M83" s="1637"/>
      <c r="N83" s="1637"/>
      <c r="O83" s="1637"/>
      <c r="P83" s="1637"/>
      <c r="Q83" s="1820"/>
      <c r="R83" s="1820"/>
      <c r="S83" s="1637"/>
      <c r="T83" s="1637"/>
      <c r="U83" s="1637"/>
      <c r="V83" s="1637"/>
      <c r="W83" s="1637"/>
      <c r="X83" s="1637"/>
      <c r="Y83" s="1637"/>
      <c r="Z83" s="1637"/>
      <c r="AA83" s="1637"/>
      <c r="AB83" s="1637"/>
      <c r="AC83" s="1637"/>
      <c r="AD83" s="1637"/>
      <c r="AE83" s="1637"/>
      <c r="AF83" s="1637"/>
      <c r="AG83" s="1820"/>
      <c r="AH83" s="1820"/>
      <c r="AI83" s="1637"/>
      <c r="AJ83" s="1637"/>
      <c r="AK83" s="1637"/>
      <c r="AL83" s="1637"/>
      <c r="AM83" s="1637"/>
      <c r="AN83" s="1637"/>
      <c r="AO83" s="1637"/>
      <c r="AP83" s="1637"/>
      <c r="AQ83" s="1637"/>
      <c r="AR83" s="1637"/>
      <c r="AS83" s="1637"/>
      <c r="AT83" s="1638"/>
      <c r="AU83" s="1638"/>
      <c r="AV83" s="1638"/>
      <c r="AW83" s="1828"/>
      <c r="AX83" s="1828"/>
      <c r="AY83" s="1639"/>
      <c r="AZ83" s="1798"/>
      <c r="BA83" s="1798"/>
      <c r="BB83" s="1798"/>
      <c r="BC83" s="1798"/>
      <c r="BD83" s="1798"/>
      <c r="BE83" s="1798"/>
      <c r="BF83" s="1798"/>
      <c r="BG83" s="1798"/>
      <c r="BH83" s="1798"/>
      <c r="BI83" s="1798"/>
      <c r="BJ83" s="1798"/>
      <c r="BK83" s="1798"/>
      <c r="BL83" s="1798"/>
      <c r="BM83" s="1798"/>
      <c r="BN83" s="1798"/>
      <c r="BO83" s="1798"/>
      <c r="BP83" s="1798"/>
      <c r="BQ83" s="1798"/>
      <c r="BR83" s="1798"/>
      <c r="BS83" s="1538"/>
      <c r="BT83" s="1538"/>
      <c r="BU83" s="1538"/>
      <c r="BV83" s="1538"/>
      <c r="BW83" s="1538"/>
      <c r="BX83" s="1538"/>
      <c r="BY83" s="1538"/>
      <c r="BZ83" s="1538"/>
      <c r="CA83" s="1538"/>
      <c r="CB83" s="1538"/>
      <c r="CC83" s="1799"/>
      <c r="CD83" s="1799"/>
      <c r="CE83" s="1538"/>
      <c r="CF83" s="1538"/>
      <c r="CG83" s="971"/>
      <c r="CX83" s="1764"/>
      <c r="CY83" s="1764"/>
      <c r="DN83" s="1764"/>
      <c r="DO83" s="1764"/>
      <c r="ED83" s="1764"/>
      <c r="EE83" s="1764"/>
      <c r="ET83" s="1764"/>
      <c r="EU83" s="1764"/>
    </row>
    <row r="84" spans="1:152" s="2" customFormat="1" ht="27.75" customHeight="1" x14ac:dyDescent="0.2">
      <c r="B84" s="2698"/>
      <c r="C84" s="2699"/>
      <c r="D84" s="1640"/>
      <c r="E84" s="1640"/>
      <c r="F84" s="1640"/>
      <c r="G84" s="1640"/>
      <c r="H84" s="1640"/>
      <c r="I84" s="1640"/>
      <c r="J84" s="1640"/>
      <c r="K84" s="1640"/>
      <c r="L84" s="1640"/>
      <c r="M84" s="1640"/>
      <c r="N84" s="1640"/>
      <c r="O84" s="1640"/>
      <c r="P84" s="1640"/>
      <c r="Q84" s="1821"/>
      <c r="R84" s="1821"/>
      <c r="S84" s="1640"/>
      <c r="T84" s="1640"/>
      <c r="U84" s="1640"/>
      <c r="V84" s="1640"/>
      <c r="W84" s="1640"/>
      <c r="X84" s="1640"/>
      <c r="Y84" s="1640"/>
      <c r="Z84" s="1640"/>
      <c r="AA84" s="1640"/>
      <c r="AB84" s="1640"/>
      <c r="AC84" s="1640"/>
      <c r="AD84" s="1640"/>
      <c r="AE84" s="1640"/>
      <c r="AF84" s="1640"/>
      <c r="AG84" s="1821"/>
      <c r="AH84" s="1821"/>
      <c r="AI84" s="1640"/>
      <c r="AJ84" s="1640"/>
      <c r="AK84" s="1640"/>
      <c r="AL84" s="1640"/>
      <c r="AM84" s="1640"/>
      <c r="AN84" s="1640"/>
      <c r="AO84" s="1640"/>
      <c r="AP84" s="1640"/>
      <c r="AQ84" s="1640"/>
      <c r="AR84" s="1640"/>
      <c r="AS84" s="1640"/>
      <c r="AT84" s="1638"/>
      <c r="AU84" s="1638"/>
      <c r="AV84" s="1638"/>
      <c r="AW84" s="1828"/>
      <c r="AX84" s="1828"/>
      <c r="AY84" s="1639"/>
      <c r="AZ84" s="2306"/>
      <c r="BA84" s="2306"/>
      <c r="BB84" s="1798"/>
      <c r="BC84" s="1798"/>
      <c r="BD84" s="1798"/>
      <c r="BE84" s="1798"/>
      <c r="BF84" s="1798"/>
      <c r="BG84" s="1798"/>
      <c r="BH84" s="1798"/>
      <c r="BI84" s="1798"/>
      <c r="BJ84" s="1798"/>
      <c r="BK84" s="1798"/>
      <c r="BL84" s="1798"/>
      <c r="BM84" s="1798"/>
      <c r="BN84" s="1798"/>
      <c r="BO84" s="1798"/>
      <c r="BP84" s="1798"/>
      <c r="BQ84" s="1798"/>
      <c r="BR84" s="1798"/>
      <c r="BS84" s="1538"/>
      <c r="BT84" s="1538"/>
      <c r="BU84" s="1538"/>
      <c r="BV84" s="1538"/>
      <c r="BW84" s="1538"/>
      <c r="BX84" s="1538"/>
      <c r="BY84" s="1538"/>
      <c r="BZ84" s="1538"/>
      <c r="CA84" s="1538"/>
      <c r="CB84" s="1538"/>
      <c r="CC84" s="1799"/>
      <c r="CD84" s="1799"/>
      <c r="CE84" s="1538"/>
      <c r="CF84" s="1538"/>
      <c r="CG84" s="971"/>
      <c r="CX84" s="1764"/>
      <c r="CY84" s="1764"/>
      <c r="DN84" s="1764"/>
      <c r="DO84" s="1764"/>
      <c r="ED84" s="1764"/>
      <c r="EE84" s="1764"/>
      <c r="EG84" s="20"/>
      <c r="EH84" s="20"/>
      <c r="EI84" s="20"/>
      <c r="EJ84" s="20"/>
      <c r="EK84" s="20"/>
      <c r="EL84" s="20"/>
      <c r="EM84" s="20"/>
      <c r="EN84" s="20"/>
      <c r="EO84" s="20"/>
      <c r="EP84" s="20"/>
      <c r="EQ84" s="20"/>
      <c r="ER84" s="20"/>
      <c r="ES84" s="20"/>
      <c r="ET84" s="1768"/>
      <c r="EU84" s="1768"/>
      <c r="EV84" s="20"/>
    </row>
    <row r="85" spans="1:152" s="20" customFormat="1" ht="20.100000000000001" customHeight="1" x14ac:dyDescent="0.2">
      <c r="A85" s="3"/>
      <c r="B85" s="2698"/>
      <c r="C85" s="2699"/>
      <c r="D85" s="1641"/>
      <c r="E85" s="1641"/>
      <c r="F85" s="1641"/>
      <c r="G85" s="1641"/>
      <c r="H85" s="1641"/>
      <c r="I85" s="1641"/>
      <c r="J85" s="1641"/>
      <c r="K85" s="1641"/>
      <c r="L85" s="1641"/>
      <c r="M85" s="1641"/>
      <c r="N85" s="1641"/>
      <c r="O85" s="1641"/>
      <c r="P85" s="1641"/>
      <c r="Q85" s="1822"/>
      <c r="R85" s="1822"/>
      <c r="S85" s="1641"/>
      <c r="T85" s="1641"/>
      <c r="U85" s="1641"/>
      <c r="V85" s="1641"/>
      <c r="W85" s="1641"/>
      <c r="X85" s="1641"/>
      <c r="Y85" s="1641"/>
      <c r="Z85" s="1641"/>
      <c r="AA85" s="1641"/>
      <c r="AB85" s="1641"/>
      <c r="AC85" s="1641"/>
      <c r="AD85" s="1641"/>
      <c r="AE85" s="1641"/>
      <c r="AF85" s="1641"/>
      <c r="AG85" s="1822"/>
      <c r="AH85" s="1822"/>
      <c r="AI85" s="1641"/>
      <c r="AJ85" s="1641"/>
      <c r="AK85" s="1641"/>
      <c r="AL85" s="1641"/>
      <c r="AM85" s="1641"/>
      <c r="AN85" s="1641"/>
      <c r="AO85" s="1641"/>
      <c r="AP85" s="1641"/>
      <c r="AQ85" s="1641"/>
      <c r="AR85" s="1641"/>
      <c r="AS85" s="1641"/>
      <c r="AT85" s="1638"/>
      <c r="AU85" s="1638"/>
      <c r="AV85" s="1638"/>
      <c r="AW85" s="1828"/>
      <c r="AX85" s="1828"/>
      <c r="AY85" s="1639"/>
      <c r="AZ85" s="2306"/>
      <c r="BA85" s="2306"/>
      <c r="BB85" s="1798"/>
      <c r="BC85" s="1798"/>
      <c r="BD85" s="1798"/>
      <c r="BE85" s="1798"/>
      <c r="BF85" s="1798"/>
      <c r="BG85" s="1798"/>
      <c r="BH85" s="1798"/>
      <c r="BI85" s="1798"/>
      <c r="BJ85" s="1798"/>
      <c r="BK85" s="1798"/>
      <c r="BL85" s="1798"/>
      <c r="BM85" s="1798"/>
      <c r="BN85" s="1798"/>
      <c r="BO85" s="1798"/>
      <c r="BP85" s="1798"/>
      <c r="BQ85" s="1798"/>
      <c r="BR85" s="1798"/>
      <c r="BS85" s="1538"/>
      <c r="BT85" s="1538"/>
      <c r="BU85" s="1538"/>
      <c r="BV85" s="1538"/>
      <c r="BW85" s="1538"/>
      <c r="BX85" s="1538"/>
      <c r="BY85" s="1538"/>
      <c r="BZ85" s="1538"/>
      <c r="CA85" s="1538"/>
      <c r="CB85" s="1538"/>
      <c r="CC85" s="1799"/>
      <c r="CD85" s="1799"/>
      <c r="CE85" s="1538"/>
      <c r="CF85" s="1538"/>
      <c r="CG85" s="971"/>
      <c r="CH85" s="2"/>
      <c r="CI85" s="2"/>
      <c r="CJ85" s="2"/>
      <c r="CK85" s="2"/>
      <c r="CL85" s="2"/>
      <c r="CM85" s="2"/>
      <c r="CN85" s="2"/>
      <c r="CO85" s="2"/>
      <c r="CP85" s="2"/>
      <c r="CQ85" s="2"/>
      <c r="CR85" s="2"/>
      <c r="CS85" s="2"/>
      <c r="CT85" s="2"/>
      <c r="CU85" s="2"/>
      <c r="CV85" s="2"/>
      <c r="CW85" s="2"/>
      <c r="CX85" s="1764"/>
      <c r="CY85" s="1764"/>
      <c r="CZ85" s="2"/>
      <c r="DA85" s="2"/>
      <c r="DB85" s="2"/>
      <c r="DC85" s="2"/>
      <c r="DD85" s="2"/>
      <c r="DE85" s="2"/>
      <c r="DF85" s="2"/>
      <c r="DG85" s="2"/>
      <c r="DH85" s="2"/>
      <c r="DI85" s="2"/>
      <c r="DJ85" s="2"/>
      <c r="DK85" s="2"/>
      <c r="DL85" s="2"/>
      <c r="DM85" s="2"/>
      <c r="DN85" s="1764"/>
      <c r="DO85" s="1764"/>
      <c r="DP85" s="2"/>
      <c r="DQ85" s="2"/>
      <c r="DR85" s="2"/>
      <c r="DS85" s="2"/>
      <c r="DT85" s="2"/>
      <c r="DU85" s="2"/>
      <c r="DV85" s="2"/>
      <c r="DW85" s="2"/>
      <c r="DX85" s="2"/>
      <c r="DY85" s="2"/>
      <c r="DZ85" s="2"/>
      <c r="EA85" s="2"/>
      <c r="EB85" s="2"/>
      <c r="EC85" s="2"/>
      <c r="ED85" s="1764"/>
      <c r="EE85" s="1764"/>
      <c r="EF85" s="2"/>
      <c r="ET85" s="1768"/>
      <c r="EU85" s="1768"/>
    </row>
    <row r="86" spans="1:152" s="20" customFormat="1" ht="20.100000000000001" customHeight="1" x14ac:dyDescent="0.2">
      <c r="A86" s="3"/>
      <c r="B86" s="422"/>
      <c r="C86" s="972" t="s">
        <v>498</v>
      </c>
      <c r="D86" s="972" t="s">
        <v>1080</v>
      </c>
      <c r="E86" s="972" t="s">
        <v>1081</v>
      </c>
      <c r="F86" s="972" t="s">
        <v>1082</v>
      </c>
      <c r="G86" s="972" t="s">
        <v>1083</v>
      </c>
      <c r="H86" s="972" t="s">
        <v>1084</v>
      </c>
      <c r="I86" s="972" t="s">
        <v>1085</v>
      </c>
      <c r="J86" s="972" t="s">
        <v>1086</v>
      </c>
      <c r="K86" s="972" t="s">
        <v>1087</v>
      </c>
      <c r="L86" s="972" t="s">
        <v>1088</v>
      </c>
      <c r="M86" s="972" t="s">
        <v>1089</v>
      </c>
      <c r="N86" s="972" t="s">
        <v>1090</v>
      </c>
      <c r="O86" s="972" t="s">
        <v>1091</v>
      </c>
      <c r="P86" s="972" t="s">
        <v>1092</v>
      </c>
      <c r="Q86" s="1789" t="s">
        <v>1627</v>
      </c>
      <c r="R86" s="2035" t="s">
        <v>1766</v>
      </c>
      <c r="S86" s="972" t="s">
        <v>1239</v>
      </c>
      <c r="T86" s="972" t="s">
        <v>1093</v>
      </c>
      <c r="U86" s="972" t="s">
        <v>1094</v>
      </c>
      <c r="V86" s="972" t="s">
        <v>1095</v>
      </c>
      <c r="W86" s="972" t="s">
        <v>1096</v>
      </c>
      <c r="X86" s="972" t="s">
        <v>1097</v>
      </c>
      <c r="Y86" s="972" t="s">
        <v>1098</v>
      </c>
      <c r="Z86" s="972" t="s">
        <v>1099</v>
      </c>
      <c r="AA86" s="972" t="s">
        <v>1100</v>
      </c>
      <c r="AB86" s="972" t="s">
        <v>1101</v>
      </c>
      <c r="AC86" s="972" t="s">
        <v>1102</v>
      </c>
      <c r="AD86" s="972" t="s">
        <v>1103</v>
      </c>
      <c r="AE86" s="972" t="s">
        <v>1104</v>
      </c>
      <c r="AF86" s="972" t="s">
        <v>1105</v>
      </c>
      <c r="AG86" s="1789" t="s">
        <v>1628</v>
      </c>
      <c r="AH86" s="2035" t="s">
        <v>1767</v>
      </c>
      <c r="AI86" s="972" t="s">
        <v>1240</v>
      </c>
      <c r="AJ86" s="972" t="s">
        <v>1106</v>
      </c>
      <c r="AK86" s="972" t="s">
        <v>1107</v>
      </c>
      <c r="AL86" s="972" t="s">
        <v>1108</v>
      </c>
      <c r="AM86" s="972" t="s">
        <v>1109</v>
      </c>
      <c r="AN86" s="972" t="s">
        <v>1110</v>
      </c>
      <c r="AO86" s="972" t="s">
        <v>1111</v>
      </c>
      <c r="AP86" s="972" t="s">
        <v>1112</v>
      </c>
      <c r="AQ86" s="972" t="s">
        <v>1113</v>
      </c>
      <c r="AR86" s="972" t="s">
        <v>1114</v>
      </c>
      <c r="AS86" s="972" t="s">
        <v>1115</v>
      </c>
      <c r="AT86" s="972" t="s">
        <v>1116</v>
      </c>
      <c r="AU86" s="972" t="s">
        <v>1117</v>
      </c>
      <c r="AV86" s="972" t="s">
        <v>1118</v>
      </c>
      <c r="AW86" s="1789" t="s">
        <v>1629</v>
      </c>
      <c r="AX86" s="2035" t="s">
        <v>1758</v>
      </c>
      <c r="AY86" s="972" t="s">
        <v>1241</v>
      </c>
      <c r="AZ86" s="1789"/>
      <c r="BA86" s="1789"/>
      <c r="BB86" s="1798"/>
      <c r="BC86" s="1798"/>
      <c r="BD86" s="1798"/>
      <c r="BE86" s="1798"/>
      <c r="BF86" s="1798"/>
      <c r="BG86" s="1798"/>
      <c r="BH86" s="1798"/>
      <c r="BI86" s="1798"/>
      <c r="BJ86" s="1798"/>
      <c r="BK86" s="1798"/>
      <c r="BL86" s="1798"/>
      <c r="BM86" s="1798"/>
      <c r="BN86" s="1798"/>
      <c r="BO86" s="1798"/>
      <c r="BP86" s="1798"/>
      <c r="BQ86" s="1798"/>
      <c r="BR86" s="1798"/>
      <c r="BS86" s="972"/>
      <c r="BT86" s="972"/>
      <c r="BU86" s="972"/>
      <c r="BV86" s="972"/>
      <c r="BW86" s="972"/>
      <c r="BX86" s="972"/>
      <c r="BY86" s="972"/>
      <c r="BZ86" s="972"/>
      <c r="CA86" s="972"/>
      <c r="CB86" s="972"/>
      <c r="CC86" s="1789"/>
      <c r="CD86" s="1789"/>
      <c r="CE86" s="972"/>
      <c r="CF86" s="1538"/>
      <c r="CG86" s="971"/>
      <c r="CH86" s="2"/>
      <c r="CI86" s="2"/>
      <c r="CJ86" s="2"/>
      <c r="CK86" s="2"/>
      <c r="CL86" s="2"/>
      <c r="CM86" s="2"/>
      <c r="CN86" s="2"/>
      <c r="CO86" s="2"/>
      <c r="CP86" s="2"/>
      <c r="CQ86" s="2"/>
      <c r="CR86" s="2"/>
      <c r="CS86" s="2"/>
      <c r="CT86" s="2"/>
      <c r="CU86" s="2"/>
      <c r="CV86" s="2"/>
      <c r="CW86" s="2"/>
      <c r="CX86" s="1764"/>
      <c r="CY86" s="1764"/>
      <c r="CZ86" s="2"/>
      <c r="DA86" s="2"/>
      <c r="DB86" s="2"/>
      <c r="DC86" s="2"/>
      <c r="DD86" s="2"/>
      <c r="DE86" s="2"/>
      <c r="DF86" s="2"/>
      <c r="DG86" s="2"/>
      <c r="DH86" s="2"/>
      <c r="DI86" s="2"/>
      <c r="DJ86" s="2"/>
      <c r="DK86" s="2"/>
      <c r="DL86" s="2"/>
      <c r="DM86" s="2"/>
      <c r="DN86" s="1764"/>
      <c r="DO86" s="1764"/>
      <c r="DP86" s="2"/>
      <c r="DQ86" s="2"/>
      <c r="DR86" s="2"/>
      <c r="DS86" s="2"/>
      <c r="DT86" s="2"/>
      <c r="DU86" s="2"/>
      <c r="DV86" s="2"/>
      <c r="DW86" s="2"/>
      <c r="DX86" s="2"/>
      <c r="DY86" s="2"/>
      <c r="DZ86" s="2"/>
      <c r="EA86" s="2"/>
      <c r="EB86" s="2"/>
      <c r="EC86" s="2"/>
      <c r="ED86" s="1764"/>
      <c r="EE86" s="1764"/>
      <c r="EF86" s="2"/>
      <c r="EG86" s="2"/>
      <c r="EH86" s="2"/>
      <c r="EI86" s="2"/>
      <c r="EJ86" s="2"/>
      <c r="EK86" s="2"/>
      <c r="EL86" s="2"/>
      <c r="EM86" s="2"/>
      <c r="EN86" s="2"/>
      <c r="EO86" s="2"/>
      <c r="EP86" s="2"/>
      <c r="EQ86" s="2"/>
      <c r="ER86" s="2"/>
      <c r="ES86" s="2"/>
      <c r="ET86" s="1764"/>
      <c r="EU86" s="1764"/>
      <c r="EV86" s="2"/>
    </row>
    <row r="87" spans="1:152" s="2" customFormat="1" ht="20.100000000000001" customHeight="1" x14ac:dyDescent="0.2">
      <c r="B87" s="211"/>
      <c r="C87" s="209"/>
      <c r="D87" s="209"/>
      <c r="E87" s="209"/>
      <c r="F87" s="209"/>
      <c r="G87" s="209"/>
      <c r="H87" s="209"/>
      <c r="I87" s="209"/>
      <c r="J87" s="209"/>
      <c r="K87" s="209"/>
      <c r="L87" s="209"/>
      <c r="M87" s="209"/>
      <c r="N87" s="209"/>
      <c r="O87" s="209"/>
      <c r="P87" s="209"/>
      <c r="Q87" s="1780"/>
      <c r="R87" s="1780"/>
      <c r="S87" s="209"/>
      <c r="T87" s="209"/>
      <c r="U87" s="209"/>
      <c r="V87" s="209"/>
      <c r="W87" s="209"/>
      <c r="X87" s="209"/>
      <c r="Y87" s="209"/>
      <c r="Z87" s="209"/>
      <c r="AA87" s="209"/>
      <c r="AB87" s="209"/>
      <c r="AC87" s="209"/>
      <c r="AD87" s="209"/>
      <c r="AE87" s="209"/>
      <c r="AF87" s="209"/>
      <c r="AG87" s="1780"/>
      <c r="AH87" s="1780"/>
      <c r="AI87" s="209"/>
      <c r="AJ87" s="209"/>
      <c r="AK87" s="209"/>
      <c r="AL87" s="209"/>
      <c r="AM87" s="209"/>
      <c r="AN87" s="209"/>
      <c r="AO87" s="209"/>
      <c r="AP87" s="209"/>
      <c r="AQ87" s="209"/>
      <c r="AR87" s="209"/>
      <c r="AS87" s="209"/>
      <c r="AT87" s="45"/>
      <c r="AU87" s="1691"/>
      <c r="AV87" s="1691"/>
      <c r="AW87" s="1787"/>
      <c r="AX87" s="1904"/>
      <c r="AY87" s="7"/>
      <c r="AZ87" s="1767"/>
      <c r="BA87" s="1767"/>
      <c r="BB87" s="1798"/>
      <c r="BC87" s="1798"/>
      <c r="BD87" s="1798"/>
      <c r="BE87" s="1798"/>
      <c r="BF87" s="1798"/>
      <c r="BG87" s="1798"/>
      <c r="BH87" s="1798"/>
      <c r="BI87" s="1798"/>
      <c r="BJ87" s="1798"/>
      <c r="BK87" s="1798"/>
      <c r="BL87" s="1798"/>
      <c r="BM87" s="1798"/>
      <c r="BN87" s="1798"/>
      <c r="BO87" s="1798"/>
      <c r="BP87" s="1798"/>
      <c r="BQ87" s="1798"/>
      <c r="BR87" s="1798"/>
      <c r="BS87" s="55"/>
      <c r="BT87" s="55"/>
      <c r="BU87" s="55"/>
      <c r="BV87" s="55"/>
      <c r="BW87" s="55"/>
      <c r="BX87" s="55"/>
      <c r="BY87" s="55"/>
      <c r="BZ87" s="55"/>
      <c r="CA87" s="55"/>
      <c r="CB87" s="55"/>
      <c r="CC87" s="1774"/>
      <c r="CD87" s="1774"/>
      <c r="CE87" s="55"/>
      <c r="CF87" s="972"/>
      <c r="CG87" s="971"/>
      <c r="CX87" s="1764"/>
      <c r="CY87" s="1764"/>
      <c r="DN87" s="1764"/>
      <c r="DO87" s="1764"/>
      <c r="ED87" s="1764"/>
      <c r="EE87" s="1764"/>
      <c r="ET87" s="1764"/>
      <c r="EU87" s="1764"/>
    </row>
    <row r="88" spans="1:152" s="2" customFormat="1" ht="13.5" customHeight="1" x14ac:dyDescent="0.2">
      <c r="B88" s="20"/>
      <c r="C88" s="20"/>
      <c r="D88" s="20"/>
      <c r="E88" s="20"/>
      <c r="F88" s="20"/>
      <c r="G88" s="20"/>
      <c r="H88" s="20"/>
      <c r="I88" s="20"/>
      <c r="J88" s="20"/>
      <c r="K88" s="20"/>
      <c r="L88" s="20"/>
      <c r="M88" s="20"/>
      <c r="N88" s="20"/>
      <c r="O88" s="20"/>
      <c r="P88" s="20"/>
      <c r="Q88" s="1768"/>
      <c r="R88" s="1768"/>
      <c r="S88" s="20"/>
      <c r="T88" s="20"/>
      <c r="U88" s="20"/>
      <c r="V88" s="20"/>
      <c r="W88" s="20"/>
      <c r="X88" s="20"/>
      <c r="Y88" s="20"/>
      <c r="Z88" s="20"/>
      <c r="AA88" s="20"/>
      <c r="AB88" s="20"/>
      <c r="AC88" s="20"/>
      <c r="AD88" s="20"/>
      <c r="AE88" s="20"/>
      <c r="AF88" s="20"/>
      <c r="AG88" s="1768"/>
      <c r="AH88" s="1768"/>
      <c r="AI88" s="20"/>
      <c r="AJ88" s="20"/>
      <c r="AK88" s="20"/>
      <c r="AL88" s="20"/>
      <c r="AM88" s="20"/>
      <c r="AN88" s="20"/>
      <c r="AO88" s="20"/>
      <c r="AP88" s="20"/>
      <c r="AQ88" s="20"/>
      <c r="AR88" s="20"/>
      <c r="AS88" s="20"/>
      <c r="AT88" s="316"/>
      <c r="AU88" s="20"/>
      <c r="AV88" s="20"/>
      <c r="AW88" s="1768"/>
      <c r="AX88" s="1768"/>
      <c r="AY88" s="952"/>
      <c r="AZ88" s="952"/>
      <c r="BA88" s="952"/>
      <c r="BB88" s="1798"/>
      <c r="BC88" s="1798"/>
      <c r="BD88" s="1798"/>
      <c r="BE88" s="1798"/>
      <c r="BF88" s="1798"/>
      <c r="BG88" s="1798"/>
      <c r="BH88" s="1798"/>
      <c r="BI88" s="1798"/>
      <c r="BJ88" s="1798"/>
      <c r="BK88" s="1798"/>
      <c r="BL88" s="1798"/>
      <c r="BM88" s="1798"/>
      <c r="BN88" s="1798"/>
      <c r="BO88" s="1798"/>
      <c r="BP88" s="1798"/>
      <c r="BQ88" s="1798"/>
      <c r="BR88" s="1798"/>
      <c r="BS88" s="1751"/>
      <c r="BT88" s="1751"/>
      <c r="BU88" s="1751"/>
      <c r="BV88" s="1751"/>
      <c r="BW88" s="1751"/>
      <c r="BX88" s="1751"/>
      <c r="BY88" s="1751"/>
      <c r="BZ88" s="1751"/>
      <c r="CA88" s="1751"/>
      <c r="CB88" s="1751"/>
      <c r="CC88" s="1751"/>
      <c r="CD88" s="1751"/>
      <c r="CE88" s="1751"/>
      <c r="CF88" s="55"/>
      <c r="CG88" s="7"/>
      <c r="CX88" s="1764"/>
      <c r="CY88" s="1764"/>
      <c r="DN88" s="1764"/>
      <c r="DO88" s="1764"/>
      <c r="ED88" s="1764"/>
      <c r="EE88" s="1764"/>
      <c r="ET88" s="1764"/>
      <c r="EU88" s="1764"/>
    </row>
    <row r="89" spans="1:152" s="2" customFormat="1" ht="27.75" customHeight="1" x14ac:dyDescent="0.2">
      <c r="C89" s="7"/>
      <c r="D89" s="7"/>
      <c r="E89" s="7"/>
      <c r="F89" s="7"/>
      <c r="G89" s="7"/>
      <c r="H89" s="7"/>
      <c r="I89" s="7"/>
      <c r="J89" s="7"/>
      <c r="K89" s="7"/>
      <c r="L89" s="7"/>
      <c r="M89" s="7"/>
      <c r="N89" s="7"/>
      <c r="O89" s="7"/>
      <c r="P89" s="7"/>
      <c r="Q89" s="1767"/>
      <c r="R89" s="1767"/>
      <c r="S89" s="7"/>
      <c r="T89" s="7"/>
      <c r="U89" s="7"/>
      <c r="V89" s="7"/>
      <c r="W89" s="7"/>
      <c r="X89" s="7"/>
      <c r="Y89" s="7"/>
      <c r="Z89" s="7"/>
      <c r="AA89" s="7"/>
      <c r="AB89" s="7"/>
      <c r="AC89" s="7"/>
      <c r="AD89" s="7"/>
      <c r="AE89" s="7"/>
      <c r="AF89" s="7"/>
      <c r="AG89" s="1767"/>
      <c r="AH89" s="1767"/>
      <c r="AI89" s="7"/>
      <c r="AJ89" s="7"/>
      <c r="AK89" s="7"/>
      <c r="AL89" s="7"/>
      <c r="AM89" s="7"/>
      <c r="AN89" s="7"/>
      <c r="AO89" s="7"/>
      <c r="AP89" s="7"/>
      <c r="AQ89" s="7"/>
      <c r="AR89" s="7"/>
      <c r="AS89" s="7"/>
      <c r="AT89" s="7"/>
      <c r="AW89" s="1764"/>
      <c r="AX89" s="1764"/>
      <c r="AY89" s="952"/>
      <c r="AZ89" s="952"/>
      <c r="BA89" s="952"/>
      <c r="BB89" s="1798"/>
      <c r="BC89" s="1798"/>
      <c r="BD89" s="1798"/>
      <c r="BE89" s="1798"/>
      <c r="BF89" s="1798"/>
      <c r="BG89" s="1798"/>
      <c r="BH89" s="1798"/>
      <c r="BI89" s="1798"/>
      <c r="BJ89" s="1798"/>
      <c r="BK89" s="1798"/>
      <c r="BL89" s="1798"/>
      <c r="BM89" s="1798"/>
      <c r="BN89" s="1798"/>
      <c r="BO89" s="1798"/>
      <c r="BP89" s="1798"/>
      <c r="BQ89" s="1798"/>
      <c r="BR89" s="1798"/>
      <c r="BS89" s="1751"/>
      <c r="BT89" s="1751"/>
      <c r="BU89" s="1751"/>
      <c r="BV89" s="1751"/>
      <c r="BW89" s="1751"/>
      <c r="BX89" s="1751"/>
      <c r="BY89" s="1751"/>
      <c r="BZ89" s="1751"/>
      <c r="CA89" s="1751"/>
      <c r="CB89" s="1751"/>
      <c r="CC89" s="1751"/>
      <c r="CD89" s="1751"/>
      <c r="CE89" s="1751"/>
      <c r="CF89" s="1751"/>
      <c r="CG89" s="952"/>
      <c r="CX89" s="1764"/>
      <c r="CY89" s="1764"/>
      <c r="DN89" s="1764"/>
      <c r="DO89" s="1764"/>
      <c r="ED89" s="1764"/>
      <c r="EE89" s="1764"/>
      <c r="ET89" s="1764"/>
      <c r="EU89" s="1764"/>
    </row>
    <row r="90" spans="1:152" s="2" customFormat="1" ht="27.75" customHeight="1" x14ac:dyDescent="0.25">
      <c r="B90" s="89" t="s">
        <v>108</v>
      </c>
      <c r="C90" s="86"/>
      <c r="D90" s="86"/>
      <c r="E90" s="86"/>
      <c r="F90" s="86"/>
      <c r="G90" s="86"/>
      <c r="H90" s="86"/>
      <c r="I90" s="86"/>
      <c r="J90" s="86"/>
      <c r="K90" s="86"/>
      <c r="L90" s="86"/>
      <c r="M90" s="86"/>
      <c r="N90" s="2116" t="s">
        <v>1781</v>
      </c>
      <c r="O90" s="86"/>
      <c r="P90" s="86"/>
      <c r="Q90" s="1777"/>
      <c r="R90" s="1777"/>
      <c r="S90" s="86"/>
      <c r="T90" s="86"/>
      <c r="U90" s="86"/>
      <c r="V90" s="86"/>
      <c r="W90" s="86"/>
      <c r="X90" s="86"/>
      <c r="Y90" s="86"/>
      <c r="Z90" s="86"/>
      <c r="AA90" s="86"/>
      <c r="AB90" s="86"/>
      <c r="AC90" s="86"/>
      <c r="AD90" s="86"/>
      <c r="AE90" s="86"/>
      <c r="AF90" s="86"/>
      <c r="AG90" s="1777"/>
      <c r="AH90" s="1777"/>
      <c r="AI90" s="86"/>
      <c r="AJ90" s="86"/>
      <c r="AK90" s="86"/>
      <c r="AL90" s="86"/>
      <c r="AM90" s="86"/>
      <c r="AN90" s="86"/>
      <c r="AO90" s="86"/>
      <c r="AP90" s="86"/>
      <c r="AQ90" s="86"/>
      <c r="AR90" s="86"/>
      <c r="AS90" s="86"/>
      <c r="AT90" s="7"/>
      <c r="AW90" s="1764"/>
      <c r="AX90" s="1764"/>
      <c r="AY90" s="952"/>
      <c r="AZ90" s="952"/>
      <c r="BA90" s="952"/>
      <c r="BB90" s="952"/>
      <c r="BC90" s="952"/>
      <c r="BD90" s="952"/>
      <c r="BE90" s="952"/>
      <c r="BF90" s="952"/>
      <c r="BG90" s="952"/>
      <c r="BH90" s="952"/>
      <c r="BI90" s="952"/>
      <c r="BJ90" s="952"/>
      <c r="BK90" s="952"/>
      <c r="BL90" s="952"/>
      <c r="BM90" s="952"/>
      <c r="BN90" s="952"/>
      <c r="BO90" s="952"/>
      <c r="BP90" s="952"/>
      <c r="BQ90" s="1751"/>
      <c r="BR90" s="1751"/>
      <c r="BS90" s="1751"/>
      <c r="BT90" s="1751"/>
      <c r="BU90" s="1751"/>
      <c r="BV90" s="1751"/>
      <c r="BW90" s="1751"/>
      <c r="BX90" s="1751"/>
      <c r="BY90" s="1751"/>
      <c r="BZ90" s="1751"/>
      <c r="CA90" s="1751"/>
      <c r="CB90" s="1751"/>
      <c r="CC90" s="1751"/>
      <c r="CD90" s="1751"/>
      <c r="CE90" s="1751"/>
      <c r="CF90" s="1751"/>
      <c r="CG90" s="952"/>
      <c r="CX90" s="1764"/>
      <c r="CY90" s="1764"/>
      <c r="DN90" s="1764"/>
      <c r="DO90" s="1764"/>
      <c r="ED90" s="1764"/>
      <c r="EE90" s="1764"/>
      <c r="ET90" s="1764"/>
      <c r="EU90" s="1764"/>
    </row>
    <row r="91" spans="1:152" s="2" customFormat="1" ht="27.75" customHeight="1" x14ac:dyDescent="0.2">
      <c r="C91" s="7"/>
      <c r="D91" s="7"/>
      <c r="E91" s="7"/>
      <c r="F91" s="7"/>
      <c r="G91" s="7"/>
      <c r="H91" s="7"/>
      <c r="I91" s="7"/>
      <c r="J91" s="7"/>
      <c r="K91" s="7"/>
      <c r="L91" s="7"/>
      <c r="M91" s="7"/>
      <c r="N91" s="7"/>
      <c r="O91" s="7"/>
      <c r="P91" s="7"/>
      <c r="Q91" s="1767"/>
      <c r="R91" s="1767"/>
      <c r="S91" s="7"/>
      <c r="T91" s="7"/>
      <c r="U91" s="7"/>
      <c r="V91" s="7"/>
      <c r="W91" s="7"/>
      <c r="X91" s="7"/>
      <c r="Y91" s="7"/>
      <c r="Z91" s="7"/>
      <c r="AA91" s="7"/>
      <c r="AB91" s="7"/>
      <c r="AC91" s="7"/>
      <c r="AD91" s="7"/>
      <c r="AE91" s="7"/>
      <c r="AF91" s="7"/>
      <c r="AG91" s="1767"/>
      <c r="AH91" s="1767"/>
      <c r="AI91" s="7"/>
      <c r="AJ91" s="7"/>
      <c r="AK91" s="7"/>
      <c r="AL91" s="7"/>
      <c r="AM91" s="7"/>
      <c r="AN91" s="7"/>
      <c r="AO91" s="7"/>
      <c r="AP91" s="7"/>
      <c r="AQ91" s="7"/>
      <c r="AR91" s="7"/>
      <c r="AS91" s="7"/>
      <c r="AT91" s="7"/>
      <c r="AU91" s="7"/>
      <c r="AV91" s="7"/>
      <c r="AW91" s="1767"/>
      <c r="AX91" s="1767"/>
      <c r="AY91" s="729"/>
      <c r="AZ91" s="729"/>
      <c r="BA91" s="729"/>
      <c r="BB91" s="729"/>
      <c r="BC91" s="729"/>
      <c r="BD91" s="729"/>
      <c r="BE91" s="729"/>
      <c r="BF91" s="729"/>
      <c r="BG91" s="729"/>
      <c r="BH91" s="729"/>
      <c r="BI91" s="729"/>
      <c r="BJ91" s="729"/>
      <c r="BK91" s="729"/>
      <c r="BL91" s="729"/>
      <c r="BM91" s="729"/>
      <c r="BN91" s="729"/>
      <c r="BO91" s="729"/>
      <c r="BP91" s="729"/>
      <c r="BQ91" s="1783"/>
      <c r="BR91" s="316"/>
      <c r="BS91" s="316"/>
      <c r="BT91" s="316"/>
      <c r="BU91" s="316"/>
      <c r="BV91" s="316"/>
      <c r="BW91" s="316"/>
      <c r="BX91" s="316"/>
      <c r="BY91" s="316"/>
      <c r="BZ91" s="316"/>
      <c r="CA91" s="316"/>
      <c r="CB91" s="316"/>
      <c r="CC91" s="1783"/>
      <c r="CD91" s="1783"/>
      <c r="CE91" s="316"/>
      <c r="CF91" s="1751"/>
      <c r="CG91" s="952"/>
      <c r="CX91" s="1764"/>
      <c r="CY91" s="1764"/>
      <c r="DN91" s="1764"/>
      <c r="DO91" s="1764"/>
      <c r="ED91" s="1764"/>
      <c r="EE91" s="1764"/>
      <c r="EG91" s="20"/>
      <c r="EH91" s="20"/>
      <c r="EI91" s="20"/>
      <c r="EJ91" s="20"/>
      <c r="EK91" s="20"/>
      <c r="EL91" s="20"/>
      <c r="EM91" s="20"/>
      <c r="EN91" s="20"/>
      <c r="EO91" s="20"/>
      <c r="EP91" s="20"/>
      <c r="EQ91" s="20"/>
      <c r="ER91" s="20"/>
      <c r="ES91" s="20"/>
      <c r="ET91" s="1768"/>
      <c r="EU91" s="1768"/>
      <c r="EV91" s="20"/>
    </row>
    <row r="92" spans="1:152" s="20" customFormat="1" ht="20.100000000000001" customHeight="1" x14ac:dyDescent="0.2">
      <c r="A92" s="3"/>
      <c r="B92" s="211" t="s">
        <v>162</v>
      </c>
      <c r="C92" s="209"/>
      <c r="D92" s="209"/>
      <c r="E92" s="209"/>
      <c r="F92" s="209"/>
      <c r="G92" s="209"/>
      <c r="H92" s="209"/>
      <c r="I92" s="209"/>
      <c r="J92" s="209"/>
      <c r="K92" s="209"/>
      <c r="L92" s="209"/>
      <c r="M92" s="209"/>
      <c r="N92" s="209"/>
      <c r="O92" s="209"/>
      <c r="P92" s="209"/>
      <c r="Q92" s="1780"/>
      <c r="R92" s="1780"/>
      <c r="S92" s="209"/>
      <c r="T92" s="209"/>
      <c r="U92" s="209"/>
      <c r="V92" s="209"/>
      <c r="W92" s="209"/>
      <c r="X92" s="209"/>
      <c r="Y92" s="209"/>
      <c r="Z92" s="209"/>
      <c r="AA92" s="209"/>
      <c r="AB92" s="209"/>
      <c r="AC92" s="209"/>
      <c r="AD92" s="209"/>
      <c r="AE92" s="209"/>
      <c r="AF92" s="209"/>
      <c r="AG92" s="1780"/>
      <c r="AH92" s="1780"/>
      <c r="AI92" s="209"/>
      <c r="AJ92" s="209"/>
      <c r="AK92" s="209"/>
      <c r="AL92" s="209"/>
      <c r="AM92" s="209"/>
      <c r="AN92" s="209"/>
      <c r="AO92" s="209"/>
      <c r="AP92" s="209"/>
      <c r="AQ92" s="209"/>
      <c r="AR92" s="209"/>
      <c r="AS92" s="209"/>
      <c r="AT92" s="54"/>
      <c r="AU92" s="2"/>
      <c r="AV92" s="2"/>
      <c r="AW92" s="1764"/>
      <c r="AX92" s="1764"/>
      <c r="AY92" s="7"/>
      <c r="AZ92" s="1767"/>
      <c r="BA92" s="1767"/>
      <c r="BB92" s="1767"/>
      <c r="BC92" s="1767"/>
      <c r="BD92" s="1767"/>
      <c r="BE92" s="1767"/>
      <c r="BF92" s="1767"/>
      <c r="BG92" s="1767"/>
      <c r="BH92" s="1767"/>
      <c r="BI92" s="1767"/>
      <c r="BJ92" s="1767"/>
      <c r="BK92" s="1767"/>
      <c r="BL92" s="1767"/>
      <c r="BM92" s="1767"/>
      <c r="BN92" s="1767"/>
      <c r="BO92" s="1767"/>
      <c r="BP92" s="1767"/>
      <c r="BQ92" s="1774"/>
      <c r="BR92" s="55"/>
      <c r="BS92" s="55"/>
      <c r="BT92" s="55"/>
      <c r="BU92" s="55"/>
      <c r="BV92" s="55"/>
      <c r="BW92" s="55"/>
      <c r="BX92" s="55"/>
      <c r="BY92" s="55"/>
      <c r="BZ92" s="55"/>
      <c r="CA92" s="55"/>
      <c r="CB92" s="55"/>
      <c r="CC92" s="1774"/>
      <c r="CD92" s="1774"/>
      <c r="CE92" s="55"/>
      <c r="CF92" s="316"/>
      <c r="CG92" s="729"/>
      <c r="CH92" s="2"/>
      <c r="CI92" s="2"/>
      <c r="CJ92" s="2"/>
      <c r="CK92" s="2"/>
      <c r="CL92" s="2"/>
      <c r="CM92" s="2"/>
      <c r="CN92" s="2"/>
      <c r="CO92" s="2"/>
      <c r="CP92" s="2"/>
      <c r="CQ92" s="2"/>
      <c r="CR92" s="2"/>
      <c r="CS92" s="2"/>
      <c r="CT92" s="2"/>
      <c r="CU92" s="2"/>
      <c r="CV92" s="2"/>
      <c r="CW92" s="2"/>
      <c r="CX92" s="1764"/>
      <c r="CY92" s="1764"/>
      <c r="CZ92" s="2"/>
      <c r="DA92" s="2"/>
      <c r="DB92" s="2"/>
      <c r="DC92" s="2"/>
      <c r="DD92" s="2"/>
      <c r="DE92" s="2"/>
      <c r="DF92" s="2"/>
      <c r="DG92" s="2"/>
      <c r="DH92" s="2"/>
      <c r="DI92" s="2"/>
      <c r="DJ92" s="2"/>
      <c r="DK92" s="2"/>
      <c r="DL92" s="2"/>
      <c r="DM92" s="2"/>
      <c r="DN92" s="1764"/>
      <c r="DO92" s="1764"/>
      <c r="DP92" s="2"/>
      <c r="DQ92" s="2"/>
      <c r="DR92" s="2"/>
      <c r="DS92" s="2"/>
      <c r="DT92" s="2"/>
      <c r="DU92" s="2"/>
      <c r="DV92" s="2"/>
      <c r="DW92" s="2"/>
      <c r="DX92" s="2"/>
      <c r="DY92" s="2"/>
      <c r="DZ92" s="2"/>
      <c r="EA92" s="2"/>
      <c r="EB92" s="2"/>
      <c r="EC92" s="2"/>
      <c r="ED92" s="1764"/>
      <c r="EE92" s="1764"/>
      <c r="EF92" s="2"/>
      <c r="EG92" s="2"/>
      <c r="EH92" s="2"/>
      <c r="EI92" s="2"/>
      <c r="EJ92" s="2"/>
      <c r="EK92" s="2"/>
      <c r="EL92" s="2"/>
      <c r="EM92" s="2"/>
      <c r="EN92" s="2"/>
      <c r="EO92" s="2"/>
      <c r="EP92" s="2"/>
      <c r="EQ92" s="2"/>
      <c r="ER92" s="2"/>
      <c r="ES92" s="2"/>
      <c r="ET92" s="1764"/>
      <c r="EU92" s="1764"/>
      <c r="EV92" s="2"/>
    </row>
    <row r="93" spans="1:152" s="2" customFormat="1" ht="20.100000000000001" customHeight="1" x14ac:dyDescent="0.2">
      <c r="B93" s="211"/>
      <c r="C93" s="209"/>
      <c r="D93" s="209"/>
      <c r="E93" s="209"/>
      <c r="F93" s="209"/>
      <c r="G93" s="209"/>
      <c r="H93" s="209"/>
      <c r="I93" s="209"/>
      <c r="J93" s="209"/>
      <c r="K93" s="209"/>
      <c r="L93" s="209"/>
      <c r="M93" s="209"/>
      <c r="N93" s="209"/>
      <c r="O93" s="209"/>
      <c r="P93" s="209"/>
      <c r="Q93" s="1780"/>
      <c r="R93" s="1780"/>
      <c r="S93" s="209"/>
      <c r="T93" s="209"/>
      <c r="U93" s="209"/>
      <c r="V93" s="209"/>
      <c r="W93" s="209"/>
      <c r="X93" s="209"/>
      <c r="Y93" s="209"/>
      <c r="Z93" s="209"/>
      <c r="AA93" s="209"/>
      <c r="AB93" s="209"/>
      <c r="AC93" s="209"/>
      <c r="AD93" s="209"/>
      <c r="AE93" s="209"/>
      <c r="AF93" s="209"/>
      <c r="AG93" s="1780"/>
      <c r="AH93" s="1780"/>
      <c r="AI93" s="209"/>
      <c r="AJ93" s="209"/>
      <c r="AK93" s="209"/>
      <c r="AL93" s="209"/>
      <c r="AM93" s="209"/>
      <c r="AN93" s="209"/>
      <c r="AO93" s="209"/>
      <c r="AP93" s="209"/>
      <c r="AQ93" s="209"/>
      <c r="AR93" s="209"/>
      <c r="AS93" s="209"/>
      <c r="AT93" s="45"/>
      <c r="AU93" s="1691"/>
      <c r="AV93" s="1691"/>
      <c r="AW93" s="1787"/>
      <c r="AX93" s="1904"/>
      <c r="AY93" s="7"/>
      <c r="AZ93" s="1767"/>
      <c r="BA93" s="1767"/>
      <c r="BB93" s="1767"/>
      <c r="BC93" s="1767"/>
      <c r="BD93" s="1767"/>
      <c r="BE93" s="1767"/>
      <c r="BF93" s="1767"/>
      <c r="BG93" s="1767"/>
      <c r="BH93" s="1767"/>
      <c r="BI93" s="1767"/>
      <c r="BJ93" s="1767"/>
      <c r="BK93" s="1767"/>
      <c r="BL93" s="1767"/>
      <c r="BM93" s="1767"/>
      <c r="BN93" s="1767"/>
      <c r="BO93" s="1767"/>
      <c r="BP93" s="1767"/>
      <c r="BQ93" s="1774"/>
      <c r="BR93" s="55"/>
      <c r="BS93" s="55"/>
      <c r="BT93" s="55"/>
      <c r="BU93" s="55"/>
      <c r="BV93" s="55"/>
      <c r="BW93" s="55"/>
      <c r="BX93" s="55"/>
      <c r="BY93" s="55"/>
      <c r="BZ93" s="55"/>
      <c r="CA93" s="55"/>
      <c r="CB93" s="55"/>
      <c r="CC93" s="1774"/>
      <c r="CD93" s="1774"/>
      <c r="CE93" s="55"/>
      <c r="CF93" s="55"/>
      <c r="CG93" s="7"/>
      <c r="CH93" s="316"/>
      <c r="CI93" s="316"/>
      <c r="CJ93" s="316"/>
      <c r="CK93" s="316"/>
      <c r="CL93" s="20"/>
      <c r="CM93" s="20"/>
      <c r="CN93" s="20"/>
      <c r="CO93" s="20"/>
      <c r="CP93" s="20"/>
      <c r="CQ93" s="20"/>
      <c r="CR93" s="20"/>
      <c r="CS93" s="20"/>
      <c r="CT93" s="20"/>
      <c r="CU93" s="20"/>
      <c r="CV93" s="20"/>
      <c r="CW93" s="20"/>
      <c r="CX93" s="1768"/>
      <c r="CY93" s="1768"/>
      <c r="CZ93" s="20"/>
      <c r="DA93" s="20"/>
      <c r="DB93" s="20"/>
      <c r="DC93" s="20"/>
      <c r="DD93" s="20"/>
      <c r="DE93" s="20"/>
      <c r="DF93" s="20"/>
      <c r="DG93" s="20"/>
      <c r="DH93" s="20"/>
      <c r="DI93" s="20"/>
      <c r="DJ93" s="20"/>
      <c r="DK93" s="20"/>
      <c r="DL93" s="20"/>
      <c r="DM93" s="20"/>
      <c r="DN93" s="1768"/>
      <c r="DO93" s="1768"/>
      <c r="DP93" s="20"/>
      <c r="DQ93" s="20"/>
      <c r="DR93" s="20"/>
      <c r="DS93" s="20"/>
      <c r="DT93" s="20"/>
      <c r="DU93" s="20"/>
      <c r="DV93" s="20"/>
      <c r="DW93" s="20"/>
      <c r="DX93" s="20"/>
      <c r="DY93" s="20"/>
      <c r="DZ93" s="20"/>
      <c r="EA93" s="20"/>
      <c r="EB93" s="20"/>
      <c r="EC93" s="20"/>
      <c r="ED93" s="1768"/>
      <c r="EE93" s="1768"/>
      <c r="EF93" s="20"/>
      <c r="ET93" s="1764"/>
      <c r="EU93" s="1764"/>
    </row>
    <row r="94" spans="1:152" s="2" customFormat="1" ht="14.25" customHeight="1" x14ac:dyDescent="0.2">
      <c r="B94" s="211"/>
      <c r="C94" s="209"/>
      <c r="D94" s="1364" t="s">
        <v>1</v>
      </c>
      <c r="E94" s="1364" t="s">
        <v>2</v>
      </c>
      <c r="F94" s="1793" t="s">
        <v>3</v>
      </c>
      <c r="G94" s="1793" t="s">
        <v>86</v>
      </c>
      <c r="H94" s="1793" t="s">
        <v>4</v>
      </c>
      <c r="I94" s="1793" t="s">
        <v>5</v>
      </c>
      <c r="J94" s="1793" t="s">
        <v>6</v>
      </c>
      <c r="K94" s="1793" t="s">
        <v>7</v>
      </c>
      <c r="L94" s="1793" t="s">
        <v>8</v>
      </c>
      <c r="M94" s="1793" t="s">
        <v>9</v>
      </c>
      <c r="N94" s="1793" t="s">
        <v>10</v>
      </c>
      <c r="O94" s="1793" t="s">
        <v>11</v>
      </c>
      <c r="P94" s="1793" t="s">
        <v>12</v>
      </c>
      <c r="Q94" s="1793" t="s">
        <v>13</v>
      </c>
      <c r="R94" s="1793" t="s">
        <v>14</v>
      </c>
      <c r="S94" s="1793" t="s">
        <v>15</v>
      </c>
      <c r="T94" s="1793" t="s">
        <v>16</v>
      </c>
      <c r="U94" s="1793" t="s">
        <v>17</v>
      </c>
      <c r="V94" s="1793" t="s">
        <v>18</v>
      </c>
      <c r="W94" s="1793" t="s">
        <v>19</v>
      </c>
      <c r="X94" s="1793" t="s">
        <v>20</v>
      </c>
      <c r="Y94" s="1793" t="s">
        <v>21</v>
      </c>
      <c r="Z94" s="1793" t="s">
        <v>22</v>
      </c>
      <c r="AA94" s="1793" t="s">
        <v>23</v>
      </c>
      <c r="AB94" s="1793" t="s">
        <v>24</v>
      </c>
      <c r="AC94" s="1793" t="s">
        <v>25</v>
      </c>
      <c r="AD94" s="1793" t="s">
        <v>26</v>
      </c>
      <c r="AE94" s="1793" t="s">
        <v>27</v>
      </c>
      <c r="AF94" s="1793" t="s">
        <v>28</v>
      </c>
      <c r="AG94" s="1793" t="s">
        <v>29</v>
      </c>
      <c r="AH94" s="1793" t="s">
        <v>30</v>
      </c>
      <c r="AI94" s="1793" t="s">
        <v>31</v>
      </c>
      <c r="AJ94" s="1793" t="s">
        <v>32</v>
      </c>
      <c r="AK94" s="1793" t="s">
        <v>33</v>
      </c>
      <c r="AL94" s="1793" t="s">
        <v>34</v>
      </c>
      <c r="AM94" s="1793" t="s">
        <v>35</v>
      </c>
      <c r="AN94" s="1793" t="s">
        <v>88</v>
      </c>
      <c r="AO94" s="1793" t="s">
        <v>112</v>
      </c>
      <c r="AP94" s="1793" t="s">
        <v>113</v>
      </c>
      <c r="AQ94" s="1793" t="s">
        <v>223</v>
      </c>
      <c r="AR94" s="1793" t="s">
        <v>337</v>
      </c>
      <c r="AS94" s="1793" t="s">
        <v>1011</v>
      </c>
      <c r="AT94" s="1793" t="s">
        <v>1020</v>
      </c>
      <c r="AU94" s="1793" t="s">
        <v>1523</v>
      </c>
      <c r="AV94" s="1793" t="s">
        <v>1544</v>
      </c>
      <c r="AW94" s="1793" t="s">
        <v>1545</v>
      </c>
      <c r="AX94" s="1793" t="s">
        <v>1546</v>
      </c>
      <c r="AY94" s="1793" t="s">
        <v>1547</v>
      </c>
      <c r="AZ94" s="2728" t="s">
        <v>1548</v>
      </c>
      <c r="BA94" s="2728"/>
      <c r="BB94" s="1798"/>
      <c r="BC94" s="1798"/>
      <c r="BD94" s="1798"/>
      <c r="BE94" s="1798"/>
      <c r="BF94" s="1798"/>
      <c r="BG94" s="1798"/>
      <c r="BH94" s="1798"/>
      <c r="BI94" s="1798"/>
      <c r="BJ94" s="1798"/>
      <c r="BK94" s="1798"/>
      <c r="BL94" s="1798"/>
      <c r="BM94" s="1798"/>
      <c r="BN94" s="1798"/>
      <c r="BO94" s="1798"/>
      <c r="BP94" s="1798"/>
      <c r="BQ94" s="1798"/>
      <c r="BR94" s="1452"/>
      <c r="BS94" s="1452"/>
      <c r="BT94" s="1452"/>
      <c r="BU94" s="1452"/>
      <c r="BV94" s="1452"/>
      <c r="BW94" s="1452"/>
      <c r="BX94" s="1452"/>
      <c r="BY94" s="1452"/>
      <c r="BZ94" s="1452"/>
      <c r="CA94" s="1452"/>
      <c r="CB94" s="1452"/>
      <c r="CC94" s="1798"/>
      <c r="CD94" s="1798"/>
      <c r="CE94" s="1452"/>
      <c r="CF94" s="55"/>
      <c r="CG94" s="7"/>
      <c r="CH94" s="208"/>
      <c r="CI94" s="208"/>
      <c r="CJ94" s="208"/>
      <c r="CK94" s="208"/>
      <c r="CL94" s="208"/>
      <c r="CM94" s="208"/>
      <c r="CN94" s="208"/>
      <c r="CO94" s="208"/>
      <c r="CP94" s="208"/>
      <c r="CQ94" s="208"/>
      <c r="CR94" s="208"/>
      <c r="CS94" s="208"/>
      <c r="CT94" s="208"/>
      <c r="CU94" s="208"/>
      <c r="CV94" s="208"/>
      <c r="CW94" s="208"/>
      <c r="CX94" s="1779"/>
      <c r="CY94" s="1779"/>
      <c r="CZ94" s="208"/>
      <c r="DA94" s="208"/>
      <c r="DB94" s="208"/>
      <c r="DC94" s="208"/>
      <c r="DD94" s="208"/>
      <c r="DE94" s="208"/>
      <c r="DF94" s="208"/>
      <c r="DG94" s="208"/>
      <c r="DH94" s="208"/>
      <c r="DI94" s="208"/>
      <c r="DJ94" s="208"/>
      <c r="DK94" s="208"/>
      <c r="DL94" s="208"/>
      <c r="DM94" s="208"/>
      <c r="DN94" s="1779"/>
      <c r="DO94" s="1779"/>
      <c r="DP94" s="208"/>
      <c r="DQ94" s="208"/>
      <c r="DR94" s="208"/>
      <c r="DS94" s="208"/>
      <c r="DT94" s="208"/>
      <c r="DU94" s="208"/>
      <c r="DV94" s="208"/>
      <c r="DW94" s="1691"/>
      <c r="DX94" s="1691"/>
      <c r="DY94" s="1691"/>
      <c r="DZ94" s="1691"/>
      <c r="EA94" s="1691"/>
      <c r="EB94" s="1691"/>
      <c r="EC94" s="208"/>
      <c r="ED94" s="1779"/>
      <c r="EE94" s="1779"/>
      <c r="ET94" s="1764"/>
      <c r="EU94" s="1764"/>
    </row>
    <row r="95" spans="1:152" s="2" customFormat="1" ht="36.950000000000003" customHeight="1" x14ac:dyDescent="0.2">
      <c r="C95" s="210"/>
      <c r="D95" s="2704" t="s">
        <v>1786</v>
      </c>
      <c r="E95" s="2705"/>
      <c r="F95" s="2705"/>
      <c r="G95" s="2705"/>
      <c r="H95" s="2705"/>
      <c r="I95" s="2705"/>
      <c r="J95" s="2705"/>
      <c r="K95" s="2705"/>
      <c r="L95" s="2705"/>
      <c r="M95" s="2705"/>
      <c r="N95" s="2705"/>
      <c r="O95" s="2705"/>
      <c r="P95" s="2705"/>
      <c r="Q95" s="2705"/>
      <c r="R95" s="2705"/>
      <c r="S95" s="2706"/>
      <c r="T95" s="2707" t="s">
        <v>57</v>
      </c>
      <c r="U95" s="2705"/>
      <c r="V95" s="2705"/>
      <c r="W95" s="2705"/>
      <c r="X95" s="2705"/>
      <c r="Y95" s="2705"/>
      <c r="Z95" s="2705"/>
      <c r="AA95" s="2705"/>
      <c r="AB95" s="2705"/>
      <c r="AC95" s="2705"/>
      <c r="AD95" s="2705"/>
      <c r="AE95" s="2705"/>
      <c r="AF95" s="2705"/>
      <c r="AG95" s="2705"/>
      <c r="AH95" s="2705"/>
      <c r="AI95" s="2706"/>
      <c r="AJ95" s="2707" t="s">
        <v>63</v>
      </c>
      <c r="AK95" s="2705"/>
      <c r="AL95" s="2705"/>
      <c r="AM95" s="2705"/>
      <c r="AN95" s="2705"/>
      <c r="AO95" s="2705"/>
      <c r="AP95" s="2705"/>
      <c r="AQ95" s="2705"/>
      <c r="AR95" s="2705"/>
      <c r="AS95" s="2705"/>
      <c r="AT95" s="2705"/>
      <c r="AU95" s="2705"/>
      <c r="AV95" s="2705"/>
      <c r="AW95" s="2705"/>
      <c r="AX95" s="2705"/>
      <c r="AY95" s="2706"/>
      <c r="AZ95" s="2729" t="s">
        <v>1461</v>
      </c>
      <c r="BA95" s="2730"/>
      <c r="BB95" s="1798"/>
      <c r="BC95" s="1798"/>
      <c r="BD95" s="1798"/>
      <c r="BE95" s="1798"/>
      <c r="BF95" s="1798"/>
      <c r="BG95" s="1798"/>
      <c r="BH95" s="1798"/>
      <c r="BI95" s="1798"/>
      <c r="BJ95" s="1798"/>
      <c r="BK95" s="1798"/>
      <c r="BL95" s="1798"/>
      <c r="BM95" s="1798"/>
      <c r="BN95" s="1798"/>
      <c r="BO95" s="1798"/>
      <c r="BP95" s="1798"/>
      <c r="BQ95" s="1798"/>
      <c r="BR95" s="1729"/>
      <c r="BS95" s="1729"/>
      <c r="BT95" s="1729"/>
      <c r="BU95" s="1729"/>
      <c r="BV95" s="1729"/>
      <c r="BW95" s="1729"/>
      <c r="BX95" s="1729"/>
      <c r="BY95" s="1729"/>
      <c r="BZ95" s="1729"/>
      <c r="CA95" s="1729"/>
      <c r="CB95" s="1729"/>
      <c r="CC95" s="1787"/>
      <c r="CD95" s="1904"/>
      <c r="CE95" s="1729"/>
      <c r="CF95" s="1452"/>
      <c r="CG95" s="45"/>
      <c r="CK95" s="2714" t="s">
        <v>1786</v>
      </c>
      <c r="CL95" s="2715"/>
      <c r="CM95" s="2715"/>
      <c r="CN95" s="2715"/>
      <c r="CO95" s="2715"/>
      <c r="CP95" s="2715"/>
      <c r="CQ95" s="2715"/>
      <c r="CR95" s="2715"/>
      <c r="CS95" s="2715"/>
      <c r="CT95" s="2715"/>
      <c r="CU95" s="2715"/>
      <c r="CV95" s="2715"/>
      <c r="CW95" s="2715"/>
      <c r="CX95" s="2715"/>
      <c r="CY95" s="2715"/>
      <c r="CZ95" s="2716"/>
      <c r="DA95" s="2714" t="s">
        <v>57</v>
      </c>
      <c r="DB95" s="2715"/>
      <c r="DC95" s="2715"/>
      <c r="DD95" s="2715"/>
      <c r="DE95" s="2715"/>
      <c r="DF95" s="2715"/>
      <c r="DG95" s="2715"/>
      <c r="DH95" s="2715"/>
      <c r="DI95" s="2715"/>
      <c r="DJ95" s="2715"/>
      <c r="DK95" s="2715"/>
      <c r="DL95" s="2715"/>
      <c r="DM95" s="2715"/>
      <c r="DN95" s="2715"/>
      <c r="DO95" s="2715"/>
      <c r="DP95" s="2716"/>
      <c r="DQ95" s="2715" t="s">
        <v>63</v>
      </c>
      <c r="DR95" s="2715"/>
      <c r="DS95" s="2715"/>
      <c r="DT95" s="2715"/>
      <c r="DU95" s="2715"/>
      <c r="DV95" s="2715"/>
      <c r="DW95" s="2715"/>
      <c r="DX95" s="2715"/>
      <c r="DY95" s="2715"/>
      <c r="DZ95" s="2715"/>
      <c r="EA95" s="2715"/>
      <c r="EB95" s="2715"/>
      <c r="EC95" s="2715"/>
      <c r="ED95" s="2715"/>
      <c r="EE95" s="2715"/>
      <c r="EF95" s="2716"/>
      <c r="ET95" s="1764"/>
      <c r="EU95" s="1764"/>
    </row>
    <row r="96" spans="1:152" s="2" customFormat="1" ht="34.35" customHeight="1" thickBot="1" x14ac:dyDescent="0.25">
      <c r="C96" s="210"/>
      <c r="D96" s="1801" t="s">
        <v>998</v>
      </c>
      <c r="E96" s="1802" t="s">
        <v>999</v>
      </c>
      <c r="F96" s="1801" t="s">
        <v>1000</v>
      </c>
      <c r="G96" s="1802" t="s">
        <v>1001</v>
      </c>
      <c r="H96" s="1801" t="s">
        <v>1002</v>
      </c>
      <c r="I96" s="1802" t="s">
        <v>1003</v>
      </c>
      <c r="J96" s="1801" t="s">
        <v>1004</v>
      </c>
      <c r="K96" s="1802" t="s">
        <v>1005</v>
      </c>
      <c r="L96" s="1801" t="s">
        <v>1006</v>
      </c>
      <c r="M96" s="1802" t="s">
        <v>1007</v>
      </c>
      <c r="N96" s="1713">
        <v>2016</v>
      </c>
      <c r="O96" s="1714">
        <v>2017</v>
      </c>
      <c r="P96" s="1715">
        <v>2018</v>
      </c>
      <c r="Q96" s="1788">
        <v>2019</v>
      </c>
      <c r="R96" s="1788">
        <v>2020</v>
      </c>
      <c r="S96" s="1716" t="s">
        <v>1008</v>
      </c>
      <c r="T96" s="1711" t="s">
        <v>998</v>
      </c>
      <c r="U96" s="1712" t="s">
        <v>999</v>
      </c>
      <c r="V96" s="1711" t="s">
        <v>1000</v>
      </c>
      <c r="W96" s="1712" t="s">
        <v>1001</v>
      </c>
      <c r="X96" s="1711" t="s">
        <v>1002</v>
      </c>
      <c r="Y96" s="1712" t="s">
        <v>1003</v>
      </c>
      <c r="Z96" s="1711" t="s">
        <v>1004</v>
      </c>
      <c r="AA96" s="1712" t="s">
        <v>1005</v>
      </c>
      <c r="AB96" s="1711" t="s">
        <v>1006</v>
      </c>
      <c r="AC96" s="1712" t="s">
        <v>1007</v>
      </c>
      <c r="AD96" s="1713">
        <v>2016</v>
      </c>
      <c r="AE96" s="1714">
        <v>2017</v>
      </c>
      <c r="AF96" s="1715">
        <v>2018</v>
      </c>
      <c r="AG96" s="1788">
        <v>2019</v>
      </c>
      <c r="AH96" s="1788">
        <v>2020</v>
      </c>
      <c r="AI96" s="1716" t="s">
        <v>1008</v>
      </c>
      <c r="AJ96" s="1711" t="s">
        <v>998</v>
      </c>
      <c r="AK96" s="1712" t="s">
        <v>999</v>
      </c>
      <c r="AL96" s="1711" t="s">
        <v>1000</v>
      </c>
      <c r="AM96" s="1712" t="s">
        <v>1001</v>
      </c>
      <c r="AN96" s="1711" t="s">
        <v>1002</v>
      </c>
      <c r="AO96" s="1712" t="s">
        <v>1003</v>
      </c>
      <c r="AP96" s="1711" t="s">
        <v>1004</v>
      </c>
      <c r="AQ96" s="1712" t="s">
        <v>1005</v>
      </c>
      <c r="AR96" s="1711" t="s">
        <v>1006</v>
      </c>
      <c r="AS96" s="1712" t="s">
        <v>1007</v>
      </c>
      <c r="AT96" s="1713">
        <v>2016</v>
      </c>
      <c r="AU96" s="1714">
        <v>2017</v>
      </c>
      <c r="AV96" s="1715">
        <v>2018</v>
      </c>
      <c r="AW96" s="1788">
        <v>2019</v>
      </c>
      <c r="AX96" s="1788">
        <v>2020</v>
      </c>
      <c r="AY96" s="1716" t="s">
        <v>1008</v>
      </c>
      <c r="AZ96" s="2729"/>
      <c r="BA96" s="2730"/>
      <c r="BB96" s="1798"/>
      <c r="BC96" s="1798"/>
      <c r="BD96" s="1798"/>
      <c r="BE96" s="1798"/>
      <c r="BF96" s="1798"/>
      <c r="BG96" s="1798"/>
      <c r="BH96" s="1798"/>
      <c r="BI96" s="1798"/>
      <c r="BJ96" s="1798"/>
      <c r="BK96" s="1798"/>
      <c r="BL96" s="1798"/>
      <c r="BM96" s="1798"/>
      <c r="BN96" s="1798"/>
      <c r="BO96" s="1798"/>
      <c r="BP96" s="1798"/>
      <c r="BQ96" s="1798"/>
      <c r="BR96" s="1729"/>
      <c r="BS96" s="1729"/>
      <c r="BT96" s="1729"/>
      <c r="BU96" s="1729"/>
      <c r="BV96" s="1729"/>
      <c r="BW96" s="1729"/>
      <c r="BX96" s="1729"/>
      <c r="BY96" s="1729"/>
      <c r="BZ96" s="1729"/>
      <c r="CA96" s="1729"/>
      <c r="CB96" s="1729"/>
      <c r="CC96" s="1787"/>
      <c r="CD96" s="1904"/>
      <c r="CE96" s="1729"/>
      <c r="CF96" s="1729"/>
      <c r="CG96" s="45"/>
      <c r="CI96" s="904" t="s">
        <v>164</v>
      </c>
      <c r="CJ96" s="860" t="s">
        <v>196</v>
      </c>
      <c r="CK96" s="1373">
        <v>2006</v>
      </c>
      <c r="CL96" s="1374">
        <v>2007</v>
      </c>
      <c r="CM96" s="1374">
        <v>2008</v>
      </c>
      <c r="CN96" s="1374">
        <v>2009</v>
      </c>
      <c r="CO96" s="1374">
        <v>2010</v>
      </c>
      <c r="CP96" s="1374">
        <v>2011</v>
      </c>
      <c r="CQ96" s="1374">
        <v>2012</v>
      </c>
      <c r="CR96" s="1374">
        <v>2013</v>
      </c>
      <c r="CS96" s="1374">
        <v>2014</v>
      </c>
      <c r="CT96" s="1374">
        <v>2015</v>
      </c>
      <c r="CU96" s="1374">
        <v>2016</v>
      </c>
      <c r="CV96" s="1374">
        <v>2017</v>
      </c>
      <c r="CW96" s="1374">
        <v>2018</v>
      </c>
      <c r="CX96" s="2257">
        <v>2019</v>
      </c>
      <c r="CY96" s="1374">
        <v>2020</v>
      </c>
      <c r="CZ96" s="1375" t="s">
        <v>774</v>
      </c>
      <c r="DA96" s="1373">
        <v>2006</v>
      </c>
      <c r="DB96" s="1374">
        <v>2007</v>
      </c>
      <c r="DC96" s="1374">
        <v>2008</v>
      </c>
      <c r="DD96" s="1374">
        <v>2009</v>
      </c>
      <c r="DE96" s="1374">
        <v>2010</v>
      </c>
      <c r="DF96" s="1374">
        <v>2011</v>
      </c>
      <c r="DG96" s="1374">
        <v>2012</v>
      </c>
      <c r="DH96" s="1374">
        <v>2013</v>
      </c>
      <c r="DI96" s="1374">
        <v>2014</v>
      </c>
      <c r="DJ96" s="1374">
        <v>2015</v>
      </c>
      <c r="DK96" s="1374">
        <v>2016</v>
      </c>
      <c r="DL96" s="1374">
        <v>2017</v>
      </c>
      <c r="DM96" s="1374">
        <v>2018</v>
      </c>
      <c r="DN96" s="1374">
        <v>2019</v>
      </c>
      <c r="DO96" s="1374">
        <v>2020</v>
      </c>
      <c r="DP96" s="1375" t="s">
        <v>774</v>
      </c>
      <c r="DQ96" s="1400">
        <v>2006</v>
      </c>
      <c r="DR96" s="1374">
        <v>2007</v>
      </c>
      <c r="DS96" s="1374">
        <v>2008</v>
      </c>
      <c r="DT96" s="1374">
        <v>2009</v>
      </c>
      <c r="DU96" s="1374">
        <v>2010</v>
      </c>
      <c r="DV96" s="1374">
        <v>2011</v>
      </c>
      <c r="DW96" s="1374">
        <v>2012</v>
      </c>
      <c r="DX96" s="1374">
        <v>2013</v>
      </c>
      <c r="DY96" s="1374">
        <v>2014</v>
      </c>
      <c r="DZ96" s="1374">
        <v>2015</v>
      </c>
      <c r="EA96" s="1374">
        <v>2016</v>
      </c>
      <c r="EB96" s="1374">
        <v>2017</v>
      </c>
      <c r="EC96" s="1374">
        <v>2018</v>
      </c>
      <c r="ED96" s="2258">
        <v>2019</v>
      </c>
      <c r="EE96" s="1374">
        <v>2020</v>
      </c>
      <c r="EF96" s="1405" t="s">
        <v>774</v>
      </c>
      <c r="ET96" s="1764"/>
      <c r="EU96" s="1764"/>
    </row>
    <row r="97" spans="1:152" s="2" customFormat="1" ht="48" customHeight="1" x14ac:dyDescent="0.2">
      <c r="B97" s="2053" t="s">
        <v>141</v>
      </c>
      <c r="C97" s="2054"/>
      <c r="D97" s="2055"/>
      <c r="E97" s="2056"/>
      <c r="F97" s="2056"/>
      <c r="G97" s="2056"/>
      <c r="H97" s="2056"/>
      <c r="I97" s="2056"/>
      <c r="J97" s="2056"/>
      <c r="K97" s="2056"/>
      <c r="L97" s="2056"/>
      <c r="M97" s="2057"/>
      <c r="N97" s="2057"/>
      <c r="O97" s="2057"/>
      <c r="P97" s="2058"/>
      <c r="Q97" s="2058"/>
      <c r="R97" s="2058"/>
      <c r="S97" s="2059"/>
      <c r="T97" s="2055"/>
      <c r="U97" s="2056"/>
      <c r="V97" s="2056"/>
      <c r="W97" s="2056"/>
      <c r="X97" s="2056"/>
      <c r="Y97" s="2056"/>
      <c r="Z97" s="2056"/>
      <c r="AA97" s="2056"/>
      <c r="AB97" s="2056"/>
      <c r="AC97" s="2057"/>
      <c r="AD97" s="2057"/>
      <c r="AE97" s="2057"/>
      <c r="AF97" s="2058"/>
      <c r="AG97" s="2058"/>
      <c r="AH97" s="2058"/>
      <c r="AI97" s="2059"/>
      <c r="AJ97" s="2055"/>
      <c r="AK97" s="2056"/>
      <c r="AL97" s="2056"/>
      <c r="AM97" s="2056"/>
      <c r="AN97" s="2056"/>
      <c r="AO97" s="2056"/>
      <c r="AP97" s="2056"/>
      <c r="AQ97" s="2056"/>
      <c r="AR97" s="2056"/>
      <c r="AS97" s="2057"/>
      <c r="AT97" s="2057"/>
      <c r="AU97" s="2057"/>
      <c r="AV97" s="2058"/>
      <c r="AW97" s="2058"/>
      <c r="AX97" s="2058"/>
      <c r="AY97" s="2059"/>
      <c r="AZ97" s="2726"/>
      <c r="BA97" s="2727"/>
      <c r="BB97" s="1798"/>
      <c r="BC97" s="1798"/>
      <c r="BD97" s="1798"/>
      <c r="BE97" s="1798"/>
      <c r="BF97" s="1798"/>
      <c r="BG97" s="1798"/>
      <c r="BH97" s="1798"/>
      <c r="BI97" s="1798"/>
      <c r="BJ97" s="1798"/>
      <c r="BK97" s="1798"/>
      <c r="BL97" s="1798"/>
      <c r="BM97" s="1798"/>
      <c r="BN97" s="1798"/>
      <c r="BO97" s="1798"/>
      <c r="BP97" s="1798"/>
      <c r="BQ97" s="1798"/>
      <c r="BR97" s="1749"/>
      <c r="BS97" s="1749"/>
      <c r="BT97" s="1749"/>
      <c r="BU97" s="1749"/>
      <c r="BV97" s="1749"/>
      <c r="BW97" s="1749"/>
      <c r="BX97" s="1749"/>
      <c r="BY97" s="1749"/>
      <c r="BZ97" s="1749"/>
      <c r="CA97" s="1749"/>
      <c r="CB97" s="1749"/>
      <c r="CC97" s="1749"/>
      <c r="CD97" s="1749"/>
      <c r="CE97" s="1749"/>
      <c r="CF97" s="1729"/>
      <c r="CG97" s="45"/>
      <c r="CH97" s="2064" t="s">
        <v>81</v>
      </c>
      <c r="CI97" s="2065"/>
      <c r="CJ97" s="2123"/>
      <c r="CK97" s="2067"/>
      <c r="CL97" s="2068"/>
      <c r="CM97" s="2068"/>
      <c r="CN97" s="2068"/>
      <c r="CO97" s="2068"/>
      <c r="CP97" s="2068"/>
      <c r="CQ97" s="2068"/>
      <c r="CR97" s="2068"/>
      <c r="CS97" s="2057"/>
      <c r="CT97" s="2057"/>
      <c r="CU97" s="2057"/>
      <c r="CV97" s="2057"/>
      <c r="CW97" s="2057"/>
      <c r="CX97" s="2058"/>
      <c r="CY97" s="2057"/>
      <c r="CZ97" s="2059"/>
      <c r="DA97" s="2069"/>
      <c r="DB97" s="2069"/>
      <c r="DC97" s="2069"/>
      <c r="DD97" s="2069"/>
      <c r="DE97" s="2069"/>
      <c r="DF97" s="2069"/>
      <c r="DG97" s="2069"/>
      <c r="DH97" s="2069"/>
      <c r="DI97" s="2069"/>
      <c r="DJ97" s="2069"/>
      <c r="DK97" s="2069"/>
      <c r="DL97" s="2069"/>
      <c r="DM97" s="2069"/>
      <c r="DN97" s="2069"/>
      <c r="DO97" s="2069"/>
      <c r="DP97" s="2071"/>
      <c r="DQ97" s="2067"/>
      <c r="DR97" s="2068"/>
      <c r="DS97" s="2068"/>
      <c r="DT97" s="2068"/>
      <c r="DU97" s="2068"/>
      <c r="DV97" s="2068"/>
      <c r="DW97" s="2068"/>
      <c r="DX97" s="2068"/>
      <c r="DY97" s="2057"/>
      <c r="DZ97" s="2057"/>
      <c r="EA97" s="2057"/>
      <c r="EB97" s="2057"/>
      <c r="EC97" s="2057"/>
      <c r="ED97" s="2058"/>
      <c r="EE97" s="2058"/>
      <c r="EF97" s="2059"/>
      <c r="ET97" s="1764"/>
      <c r="EU97" s="1764"/>
    </row>
    <row r="98" spans="1:152" s="2" customFormat="1" ht="58.5" customHeight="1" x14ac:dyDescent="0.2">
      <c r="B98" s="2050" t="s">
        <v>142</v>
      </c>
      <c r="C98" s="2048" t="s">
        <v>181</v>
      </c>
      <c r="D98" s="1568"/>
      <c r="E98" s="1569"/>
      <c r="F98" s="1569"/>
      <c r="G98" s="1569"/>
      <c r="H98" s="1370"/>
      <c r="I98" s="1370"/>
      <c r="J98" s="1370"/>
      <c r="K98" s="1370"/>
      <c r="L98" s="1370"/>
      <c r="M98" s="1370"/>
      <c r="N98" s="2036"/>
      <c r="O98" s="2036"/>
      <c r="P98" s="2037"/>
      <c r="Q98" s="2037"/>
      <c r="R98" s="2037"/>
      <c r="S98" s="1054"/>
      <c r="T98" s="1568"/>
      <c r="U98" s="1569"/>
      <c r="V98" s="1569"/>
      <c r="W98" s="1569"/>
      <c r="X98" s="1370"/>
      <c r="Y98" s="1370"/>
      <c r="Z98" s="1370"/>
      <c r="AA98" s="1370"/>
      <c r="AB98" s="1370"/>
      <c r="AC98" s="1370"/>
      <c r="AD98" s="2036"/>
      <c r="AE98" s="2036"/>
      <c r="AF98" s="2037"/>
      <c r="AG98" s="2037"/>
      <c r="AH98" s="2037"/>
      <c r="AI98" s="1054"/>
      <c r="AJ98" s="1568"/>
      <c r="AK98" s="1569"/>
      <c r="AL98" s="1569"/>
      <c r="AM98" s="1569"/>
      <c r="AN98" s="1370"/>
      <c r="AO98" s="1370"/>
      <c r="AP98" s="1370"/>
      <c r="AQ98" s="1370"/>
      <c r="AR98" s="1370"/>
      <c r="AS98" s="1370"/>
      <c r="AT98" s="2036"/>
      <c r="AU98" s="2036"/>
      <c r="AV98" s="2037"/>
      <c r="AW98" s="2037"/>
      <c r="AX98" s="2037"/>
      <c r="AY98" s="1054"/>
      <c r="AZ98" s="2722"/>
      <c r="BA98" s="2723"/>
      <c r="BB98" s="1798"/>
      <c r="BC98" s="1798"/>
      <c r="BD98" s="1798"/>
      <c r="BE98" s="1798"/>
      <c r="BF98" s="1798"/>
      <c r="BG98" s="1798"/>
      <c r="BH98" s="1798"/>
      <c r="BI98" s="1798"/>
      <c r="BJ98" s="1798"/>
      <c r="BK98" s="1798"/>
      <c r="BL98" s="1798"/>
      <c r="BM98" s="1798"/>
      <c r="BN98" s="1798"/>
      <c r="BO98" s="1798"/>
      <c r="BP98" s="1798"/>
      <c r="BQ98" s="1798"/>
      <c r="BR98" s="1539"/>
      <c r="BS98" s="1539"/>
      <c r="BT98" s="1539"/>
      <c r="BU98" s="1539"/>
      <c r="BV98" s="1539"/>
      <c r="BW98" s="1539"/>
      <c r="BX98" s="1539"/>
      <c r="BY98" s="1539"/>
      <c r="BZ98" s="1539"/>
      <c r="CA98" s="1539"/>
      <c r="CB98" s="1539"/>
      <c r="CC98" s="1800"/>
      <c r="CD98" s="1800"/>
      <c r="CE98" s="1539"/>
      <c r="CF98" s="1749"/>
      <c r="CG98" s="1690"/>
      <c r="CH98" s="1436" t="s">
        <v>69</v>
      </c>
      <c r="CI98" s="225" t="s">
        <v>171</v>
      </c>
      <c r="CJ98" s="1754" t="s">
        <v>187</v>
      </c>
      <c r="CK98" s="1533" t="str">
        <f t="shared" ref="CK98:EF98" si="68">IF(SUM(COUNTBLANK(D98),COUNTBLANK(D99))=0,D99/D98,"-")</f>
        <v>-</v>
      </c>
      <c r="CL98" s="1533" t="str">
        <f t="shared" si="68"/>
        <v>-</v>
      </c>
      <c r="CM98" s="1533" t="str">
        <f t="shared" si="68"/>
        <v>-</v>
      </c>
      <c r="CN98" s="1533" t="str">
        <f t="shared" si="68"/>
        <v>-</v>
      </c>
      <c r="CO98" s="1533" t="str">
        <f t="shared" si="68"/>
        <v>-</v>
      </c>
      <c r="CP98" s="1533" t="str">
        <f t="shared" si="68"/>
        <v>-</v>
      </c>
      <c r="CQ98" s="1533" t="str">
        <f t="shared" si="68"/>
        <v>-</v>
      </c>
      <c r="CR98" s="1533" t="str">
        <f t="shared" si="68"/>
        <v>-</v>
      </c>
      <c r="CS98" s="1533" t="str">
        <f t="shared" si="68"/>
        <v>-</v>
      </c>
      <c r="CT98" s="1533" t="str">
        <f t="shared" si="68"/>
        <v>-</v>
      </c>
      <c r="CU98" s="1533" t="str">
        <f t="shared" si="68"/>
        <v>-</v>
      </c>
      <c r="CV98" s="1533" t="str">
        <f t="shared" si="68"/>
        <v>-</v>
      </c>
      <c r="CW98" s="1533" t="str">
        <f t="shared" si="68"/>
        <v>-</v>
      </c>
      <c r="CX98" s="1533" t="str">
        <f t="shared" si="68"/>
        <v>-</v>
      </c>
      <c r="CY98" s="1533" t="str">
        <f t="shared" si="68"/>
        <v>-</v>
      </c>
      <c r="CZ98" s="2264" t="str">
        <f t="shared" si="68"/>
        <v>-</v>
      </c>
      <c r="DA98" s="1533" t="str">
        <f t="shared" si="68"/>
        <v>-</v>
      </c>
      <c r="DB98" s="1533" t="str">
        <f t="shared" si="68"/>
        <v>-</v>
      </c>
      <c r="DC98" s="1533" t="str">
        <f t="shared" si="68"/>
        <v>-</v>
      </c>
      <c r="DD98" s="1533" t="str">
        <f t="shared" si="68"/>
        <v>-</v>
      </c>
      <c r="DE98" s="1533" t="str">
        <f t="shared" si="68"/>
        <v>-</v>
      </c>
      <c r="DF98" s="1533" t="str">
        <f t="shared" si="68"/>
        <v>-</v>
      </c>
      <c r="DG98" s="1533" t="str">
        <f t="shared" si="68"/>
        <v>-</v>
      </c>
      <c r="DH98" s="1533" t="str">
        <f t="shared" si="68"/>
        <v>-</v>
      </c>
      <c r="DI98" s="1533" t="str">
        <f t="shared" si="68"/>
        <v>-</v>
      </c>
      <c r="DJ98" s="1533" t="str">
        <f t="shared" si="68"/>
        <v>-</v>
      </c>
      <c r="DK98" s="1533" t="str">
        <f t="shared" si="68"/>
        <v>-</v>
      </c>
      <c r="DL98" s="1533" t="str">
        <f t="shared" si="68"/>
        <v>-</v>
      </c>
      <c r="DM98" s="1533" t="str">
        <f t="shared" si="68"/>
        <v>-</v>
      </c>
      <c r="DN98" s="1533" t="str">
        <f t="shared" si="68"/>
        <v>-</v>
      </c>
      <c r="DO98" s="1533" t="str">
        <f t="shared" si="68"/>
        <v>-</v>
      </c>
      <c r="DP98" s="2264" t="str">
        <f t="shared" si="68"/>
        <v>-</v>
      </c>
      <c r="DQ98" s="1533" t="str">
        <f t="shared" si="68"/>
        <v>-</v>
      </c>
      <c r="DR98" s="1533" t="str">
        <f t="shared" si="68"/>
        <v>-</v>
      </c>
      <c r="DS98" s="1533" t="str">
        <f t="shared" si="68"/>
        <v>-</v>
      </c>
      <c r="DT98" s="1533" t="str">
        <f t="shared" si="68"/>
        <v>-</v>
      </c>
      <c r="DU98" s="1533" t="str">
        <f t="shared" si="68"/>
        <v>-</v>
      </c>
      <c r="DV98" s="1533" t="str">
        <f t="shared" si="68"/>
        <v>-</v>
      </c>
      <c r="DW98" s="1533" t="str">
        <f t="shared" si="68"/>
        <v>-</v>
      </c>
      <c r="DX98" s="1533" t="str">
        <f t="shared" si="68"/>
        <v>-</v>
      </c>
      <c r="DY98" s="1533" t="str">
        <f t="shared" si="68"/>
        <v>-</v>
      </c>
      <c r="DZ98" s="1533" t="str">
        <f t="shared" si="68"/>
        <v>-</v>
      </c>
      <c r="EA98" s="1533" t="str">
        <f t="shared" si="68"/>
        <v>-</v>
      </c>
      <c r="EB98" s="1533" t="str">
        <f t="shared" si="68"/>
        <v>-</v>
      </c>
      <c r="EC98" s="1533" t="str">
        <f t="shared" si="68"/>
        <v>-</v>
      </c>
      <c r="ED98" s="1533" t="str">
        <f t="shared" si="68"/>
        <v>-</v>
      </c>
      <c r="EE98" s="1533" t="str">
        <f t="shared" si="68"/>
        <v>-</v>
      </c>
      <c r="EF98" s="2264" t="str">
        <f t="shared" si="68"/>
        <v>-</v>
      </c>
      <c r="ET98" s="1764"/>
      <c r="EU98" s="1764"/>
    </row>
    <row r="99" spans="1:152" s="2" customFormat="1" ht="50.1" customHeight="1" x14ac:dyDescent="0.2">
      <c r="B99" s="2050" t="s">
        <v>143</v>
      </c>
      <c r="C99" s="2048" t="s">
        <v>182</v>
      </c>
      <c r="D99" s="1568"/>
      <c r="E99" s="1569"/>
      <c r="F99" s="1569"/>
      <c r="G99" s="1569"/>
      <c r="H99" s="1370"/>
      <c r="I99" s="1370"/>
      <c r="J99" s="1370"/>
      <c r="K99" s="1370"/>
      <c r="L99" s="1370"/>
      <c r="M99" s="1370"/>
      <c r="N99" s="2036"/>
      <c r="O99" s="2036"/>
      <c r="P99" s="2037"/>
      <c r="Q99" s="2037"/>
      <c r="R99" s="2037"/>
      <c r="S99" s="1054"/>
      <c r="T99" s="1568"/>
      <c r="U99" s="1569"/>
      <c r="V99" s="1569"/>
      <c r="W99" s="1569"/>
      <c r="X99" s="1370"/>
      <c r="Y99" s="1370"/>
      <c r="Z99" s="1370"/>
      <c r="AA99" s="1370"/>
      <c r="AB99" s="1370"/>
      <c r="AC99" s="1370"/>
      <c r="AD99" s="2036"/>
      <c r="AE99" s="2036"/>
      <c r="AF99" s="2037"/>
      <c r="AG99" s="2037"/>
      <c r="AH99" s="2037"/>
      <c r="AI99" s="1054"/>
      <c r="AJ99" s="1568"/>
      <c r="AK99" s="1569"/>
      <c r="AL99" s="1569"/>
      <c r="AM99" s="1569"/>
      <c r="AN99" s="1370"/>
      <c r="AO99" s="1370"/>
      <c r="AP99" s="1370"/>
      <c r="AQ99" s="1370"/>
      <c r="AR99" s="1370"/>
      <c r="AS99" s="1370"/>
      <c r="AT99" s="2036"/>
      <c r="AU99" s="2036"/>
      <c r="AV99" s="2037"/>
      <c r="AW99" s="2037"/>
      <c r="AX99" s="2037"/>
      <c r="AY99" s="1054"/>
      <c r="AZ99" s="2722"/>
      <c r="BA99" s="2723"/>
      <c r="BB99" s="1798"/>
      <c r="BC99" s="1798"/>
      <c r="BD99" s="1798"/>
      <c r="BE99" s="1798"/>
      <c r="BF99" s="1798"/>
      <c r="BG99" s="1798"/>
      <c r="BH99" s="1798"/>
      <c r="BI99" s="1798"/>
      <c r="BJ99" s="1798"/>
      <c r="BK99" s="1798"/>
      <c r="BL99" s="1798"/>
      <c r="BM99" s="1798"/>
      <c r="BN99" s="1798"/>
      <c r="BO99" s="1798"/>
      <c r="BP99" s="1798"/>
      <c r="BQ99" s="1798"/>
      <c r="BR99" s="1539"/>
      <c r="BS99" s="1539"/>
      <c r="BT99" s="1539"/>
      <c r="BU99" s="1539"/>
      <c r="BV99" s="1539"/>
      <c r="BW99" s="1539"/>
      <c r="BX99" s="1539"/>
      <c r="BY99" s="1539"/>
      <c r="BZ99" s="1539"/>
      <c r="CA99" s="1539"/>
      <c r="CB99" s="1539"/>
      <c r="CC99" s="1800"/>
      <c r="CD99" s="1800"/>
      <c r="CE99" s="1539"/>
      <c r="CF99" s="1539"/>
      <c r="CG99" s="1690"/>
      <c r="CH99" s="1436" t="s">
        <v>71</v>
      </c>
      <c r="CI99" s="225" t="s">
        <v>165</v>
      </c>
      <c r="CJ99" s="1754" t="s">
        <v>188</v>
      </c>
      <c r="CK99" s="1533" t="str">
        <f t="shared" ref="CK99:EF99" si="69">IF(SUM(COUNTBLANK(D98),COUNTBLANK(D100))=0,D100/D98,"-")</f>
        <v>-</v>
      </c>
      <c r="CL99" s="1533" t="str">
        <f t="shared" si="69"/>
        <v>-</v>
      </c>
      <c r="CM99" s="1533" t="str">
        <f t="shared" si="69"/>
        <v>-</v>
      </c>
      <c r="CN99" s="1533" t="str">
        <f t="shared" si="69"/>
        <v>-</v>
      </c>
      <c r="CO99" s="1533" t="str">
        <f t="shared" si="69"/>
        <v>-</v>
      </c>
      <c r="CP99" s="1533" t="str">
        <f t="shared" si="69"/>
        <v>-</v>
      </c>
      <c r="CQ99" s="1533" t="str">
        <f t="shared" si="69"/>
        <v>-</v>
      </c>
      <c r="CR99" s="1533" t="str">
        <f t="shared" si="69"/>
        <v>-</v>
      </c>
      <c r="CS99" s="1533" t="str">
        <f t="shared" si="69"/>
        <v>-</v>
      </c>
      <c r="CT99" s="1533" t="str">
        <f t="shared" si="69"/>
        <v>-</v>
      </c>
      <c r="CU99" s="1533" t="str">
        <f t="shared" si="69"/>
        <v>-</v>
      </c>
      <c r="CV99" s="1533" t="str">
        <f t="shared" si="69"/>
        <v>-</v>
      </c>
      <c r="CW99" s="1533" t="str">
        <f t="shared" si="69"/>
        <v>-</v>
      </c>
      <c r="CX99" s="1533" t="str">
        <f t="shared" si="69"/>
        <v>-</v>
      </c>
      <c r="CY99" s="1533" t="str">
        <f t="shared" si="69"/>
        <v>-</v>
      </c>
      <c r="CZ99" s="2264" t="str">
        <f t="shared" si="69"/>
        <v>-</v>
      </c>
      <c r="DA99" s="1533" t="str">
        <f t="shared" si="69"/>
        <v>-</v>
      </c>
      <c r="DB99" s="1533" t="str">
        <f t="shared" si="69"/>
        <v>-</v>
      </c>
      <c r="DC99" s="1533" t="str">
        <f t="shared" si="69"/>
        <v>-</v>
      </c>
      <c r="DD99" s="1533" t="str">
        <f t="shared" si="69"/>
        <v>-</v>
      </c>
      <c r="DE99" s="1533" t="str">
        <f t="shared" si="69"/>
        <v>-</v>
      </c>
      <c r="DF99" s="1533" t="str">
        <f t="shared" si="69"/>
        <v>-</v>
      </c>
      <c r="DG99" s="1533" t="str">
        <f t="shared" si="69"/>
        <v>-</v>
      </c>
      <c r="DH99" s="1533" t="str">
        <f t="shared" si="69"/>
        <v>-</v>
      </c>
      <c r="DI99" s="1533" t="str">
        <f t="shared" si="69"/>
        <v>-</v>
      </c>
      <c r="DJ99" s="1533" t="str">
        <f t="shared" si="69"/>
        <v>-</v>
      </c>
      <c r="DK99" s="1533" t="str">
        <f t="shared" si="69"/>
        <v>-</v>
      </c>
      <c r="DL99" s="1533" t="str">
        <f t="shared" si="69"/>
        <v>-</v>
      </c>
      <c r="DM99" s="1533" t="str">
        <f t="shared" si="69"/>
        <v>-</v>
      </c>
      <c r="DN99" s="1533" t="str">
        <f t="shared" si="69"/>
        <v>-</v>
      </c>
      <c r="DO99" s="1533" t="str">
        <f t="shared" si="69"/>
        <v>-</v>
      </c>
      <c r="DP99" s="2264" t="str">
        <f t="shared" si="69"/>
        <v>-</v>
      </c>
      <c r="DQ99" s="1533" t="str">
        <f t="shared" si="69"/>
        <v>-</v>
      </c>
      <c r="DR99" s="1533" t="str">
        <f t="shared" si="69"/>
        <v>-</v>
      </c>
      <c r="DS99" s="1533" t="str">
        <f t="shared" si="69"/>
        <v>-</v>
      </c>
      <c r="DT99" s="1533" t="str">
        <f t="shared" si="69"/>
        <v>-</v>
      </c>
      <c r="DU99" s="1533" t="str">
        <f t="shared" si="69"/>
        <v>-</v>
      </c>
      <c r="DV99" s="1533" t="str">
        <f t="shared" si="69"/>
        <v>-</v>
      </c>
      <c r="DW99" s="1533" t="str">
        <f t="shared" si="69"/>
        <v>-</v>
      </c>
      <c r="DX99" s="1533" t="str">
        <f t="shared" si="69"/>
        <v>-</v>
      </c>
      <c r="DY99" s="1533" t="str">
        <f t="shared" si="69"/>
        <v>-</v>
      </c>
      <c r="DZ99" s="1533" t="str">
        <f t="shared" si="69"/>
        <v>-</v>
      </c>
      <c r="EA99" s="1533" t="str">
        <f t="shared" si="69"/>
        <v>-</v>
      </c>
      <c r="EB99" s="1533" t="str">
        <f t="shared" si="69"/>
        <v>-</v>
      </c>
      <c r="EC99" s="1533" t="str">
        <f t="shared" si="69"/>
        <v>-</v>
      </c>
      <c r="ED99" s="1533" t="str">
        <f t="shared" si="69"/>
        <v>-</v>
      </c>
      <c r="EE99" s="1533" t="str">
        <f t="shared" si="69"/>
        <v>-</v>
      </c>
      <c r="EF99" s="2264" t="str">
        <f t="shared" si="69"/>
        <v>-</v>
      </c>
      <c r="ET99" s="1764"/>
      <c r="EU99" s="1764"/>
    </row>
    <row r="100" spans="1:152" s="2" customFormat="1" ht="28.5" customHeight="1" x14ac:dyDescent="0.2">
      <c r="B100" s="2050" t="s">
        <v>144</v>
      </c>
      <c r="C100" s="2130" t="s">
        <v>186</v>
      </c>
      <c r="D100" s="1568"/>
      <c r="E100" s="1569"/>
      <c r="F100" s="1569"/>
      <c r="G100" s="1569"/>
      <c r="H100" s="1370"/>
      <c r="I100" s="1370"/>
      <c r="J100" s="1370"/>
      <c r="K100" s="1370"/>
      <c r="L100" s="1370"/>
      <c r="M100" s="1370"/>
      <c r="N100" s="2036"/>
      <c r="O100" s="2036"/>
      <c r="P100" s="2037"/>
      <c r="Q100" s="2037"/>
      <c r="R100" s="2037"/>
      <c r="S100" s="1054"/>
      <c r="T100" s="1568"/>
      <c r="U100" s="1569"/>
      <c r="V100" s="1569"/>
      <c r="W100" s="1569"/>
      <c r="X100" s="1370"/>
      <c r="Y100" s="1370"/>
      <c r="Z100" s="1370"/>
      <c r="AA100" s="1370"/>
      <c r="AB100" s="1370"/>
      <c r="AC100" s="1370"/>
      <c r="AD100" s="2036"/>
      <c r="AE100" s="2036"/>
      <c r="AF100" s="2037"/>
      <c r="AG100" s="2037"/>
      <c r="AH100" s="2037"/>
      <c r="AI100" s="1054"/>
      <c r="AJ100" s="1568"/>
      <c r="AK100" s="1569"/>
      <c r="AL100" s="1569"/>
      <c r="AM100" s="1569"/>
      <c r="AN100" s="1370"/>
      <c r="AO100" s="1370"/>
      <c r="AP100" s="1370"/>
      <c r="AQ100" s="1370"/>
      <c r="AR100" s="1370"/>
      <c r="AS100" s="1370"/>
      <c r="AT100" s="2036"/>
      <c r="AU100" s="2036"/>
      <c r="AV100" s="2037"/>
      <c r="AW100" s="2037"/>
      <c r="AX100" s="2037"/>
      <c r="AY100" s="1054"/>
      <c r="AZ100" s="2722"/>
      <c r="BA100" s="2723"/>
      <c r="BB100" s="1798"/>
      <c r="BC100" s="1798"/>
      <c r="BD100" s="1798"/>
      <c r="BE100" s="1798"/>
      <c r="BF100" s="1798"/>
      <c r="BG100" s="1798"/>
      <c r="BH100" s="1798"/>
      <c r="BI100" s="1798"/>
      <c r="BJ100" s="1798"/>
      <c r="BK100" s="1798"/>
      <c r="BL100" s="1798"/>
      <c r="BM100" s="1798"/>
      <c r="BN100" s="1798"/>
      <c r="BO100" s="1798"/>
      <c r="BP100" s="1798"/>
      <c r="BQ100" s="1798"/>
      <c r="BR100" s="1539"/>
      <c r="BS100" s="1539"/>
      <c r="BT100" s="1539"/>
      <c r="BU100" s="1539"/>
      <c r="BV100" s="1539"/>
      <c r="BW100" s="1539"/>
      <c r="BX100" s="1539"/>
      <c r="BY100" s="1539"/>
      <c r="BZ100" s="1539"/>
      <c r="CA100" s="1539"/>
      <c r="CB100" s="1539"/>
      <c r="CC100" s="1800"/>
      <c r="CD100" s="1800"/>
      <c r="CE100" s="1539"/>
      <c r="CF100" s="1539"/>
      <c r="CG100" s="1690"/>
      <c r="CH100" s="2039" t="s">
        <v>70</v>
      </c>
      <c r="CI100" s="2040" t="s">
        <v>448</v>
      </c>
      <c r="CJ100" s="2120" t="s">
        <v>197</v>
      </c>
      <c r="CK100" s="2133" t="str">
        <f t="shared" ref="CK100:EF100" si="70">IF(SUM(COUNTBLANK(D98),COUNTBLANK(D99),COUNTBLANK(D115),COUNTBLANK(D116))=0,(D99+D116)/(D98+D115),"-")</f>
        <v>-</v>
      </c>
      <c r="CL100" s="2133" t="str">
        <f t="shared" si="70"/>
        <v>-</v>
      </c>
      <c r="CM100" s="2133" t="str">
        <f t="shared" si="70"/>
        <v>-</v>
      </c>
      <c r="CN100" s="2133" t="str">
        <f t="shared" si="70"/>
        <v>-</v>
      </c>
      <c r="CO100" s="2133" t="str">
        <f t="shared" si="70"/>
        <v>-</v>
      </c>
      <c r="CP100" s="2133" t="str">
        <f t="shared" si="70"/>
        <v>-</v>
      </c>
      <c r="CQ100" s="2133" t="str">
        <f t="shared" si="70"/>
        <v>-</v>
      </c>
      <c r="CR100" s="2133" t="str">
        <f t="shared" si="70"/>
        <v>-</v>
      </c>
      <c r="CS100" s="2133" t="str">
        <f t="shared" si="70"/>
        <v>-</v>
      </c>
      <c r="CT100" s="2133" t="str">
        <f t="shared" si="70"/>
        <v>-</v>
      </c>
      <c r="CU100" s="2133" t="str">
        <f t="shared" si="70"/>
        <v>-</v>
      </c>
      <c r="CV100" s="2133" t="str">
        <f t="shared" si="70"/>
        <v>-</v>
      </c>
      <c r="CW100" s="2133" t="str">
        <f t="shared" si="70"/>
        <v>-</v>
      </c>
      <c r="CX100" s="2133" t="str">
        <f t="shared" si="70"/>
        <v>-</v>
      </c>
      <c r="CY100" s="2133" t="str">
        <f t="shared" si="70"/>
        <v>-</v>
      </c>
      <c r="CZ100" s="2134" t="str">
        <f t="shared" si="70"/>
        <v>-</v>
      </c>
      <c r="DA100" s="2133" t="str">
        <f t="shared" si="70"/>
        <v>-</v>
      </c>
      <c r="DB100" s="2133" t="str">
        <f t="shared" si="70"/>
        <v>-</v>
      </c>
      <c r="DC100" s="2133" t="str">
        <f t="shared" si="70"/>
        <v>-</v>
      </c>
      <c r="DD100" s="2133" t="str">
        <f t="shared" si="70"/>
        <v>-</v>
      </c>
      <c r="DE100" s="2133" t="str">
        <f t="shared" si="70"/>
        <v>-</v>
      </c>
      <c r="DF100" s="2133" t="str">
        <f t="shared" si="70"/>
        <v>-</v>
      </c>
      <c r="DG100" s="2133" t="str">
        <f t="shared" si="70"/>
        <v>-</v>
      </c>
      <c r="DH100" s="2133" t="str">
        <f t="shared" si="70"/>
        <v>-</v>
      </c>
      <c r="DI100" s="2133" t="str">
        <f t="shared" si="70"/>
        <v>-</v>
      </c>
      <c r="DJ100" s="2133" t="str">
        <f t="shared" si="70"/>
        <v>-</v>
      </c>
      <c r="DK100" s="2133" t="str">
        <f t="shared" si="70"/>
        <v>-</v>
      </c>
      <c r="DL100" s="2133" t="str">
        <f t="shared" si="70"/>
        <v>-</v>
      </c>
      <c r="DM100" s="2133" t="str">
        <f t="shared" si="70"/>
        <v>-</v>
      </c>
      <c r="DN100" s="2133" t="str">
        <f t="shared" si="70"/>
        <v>-</v>
      </c>
      <c r="DO100" s="2133" t="str">
        <f t="shared" si="70"/>
        <v>-</v>
      </c>
      <c r="DP100" s="2134" t="str">
        <f t="shared" si="70"/>
        <v>-</v>
      </c>
      <c r="DQ100" s="2133" t="str">
        <f t="shared" si="70"/>
        <v>-</v>
      </c>
      <c r="DR100" s="2133" t="str">
        <f t="shared" si="70"/>
        <v>-</v>
      </c>
      <c r="DS100" s="2133" t="str">
        <f t="shared" si="70"/>
        <v>-</v>
      </c>
      <c r="DT100" s="2133" t="str">
        <f t="shared" si="70"/>
        <v>-</v>
      </c>
      <c r="DU100" s="2133" t="str">
        <f t="shared" si="70"/>
        <v>-</v>
      </c>
      <c r="DV100" s="2133" t="str">
        <f t="shared" si="70"/>
        <v>-</v>
      </c>
      <c r="DW100" s="2133" t="str">
        <f t="shared" si="70"/>
        <v>-</v>
      </c>
      <c r="DX100" s="2133" t="str">
        <f t="shared" si="70"/>
        <v>-</v>
      </c>
      <c r="DY100" s="2133" t="str">
        <f t="shared" si="70"/>
        <v>-</v>
      </c>
      <c r="DZ100" s="2133" t="str">
        <f t="shared" si="70"/>
        <v>-</v>
      </c>
      <c r="EA100" s="2133" t="str">
        <f t="shared" si="70"/>
        <v>-</v>
      </c>
      <c r="EB100" s="2133" t="str">
        <f t="shared" si="70"/>
        <v>-</v>
      </c>
      <c r="EC100" s="2133" t="str">
        <f t="shared" si="70"/>
        <v>-</v>
      </c>
      <c r="ED100" s="2133" t="str">
        <f t="shared" si="70"/>
        <v>-</v>
      </c>
      <c r="EE100" s="2133" t="str">
        <f t="shared" si="70"/>
        <v>-</v>
      </c>
      <c r="EF100" s="2134" t="str">
        <f t="shared" si="70"/>
        <v>-</v>
      </c>
      <c r="ET100" s="1764"/>
      <c r="EU100" s="1764"/>
    </row>
    <row r="101" spans="1:152" s="2" customFormat="1" ht="28.5" customHeight="1" x14ac:dyDescent="0.2">
      <c r="B101" s="2050" t="s">
        <v>145</v>
      </c>
      <c r="C101" s="2048" t="s">
        <v>183</v>
      </c>
      <c r="D101" s="1568"/>
      <c r="E101" s="1569"/>
      <c r="F101" s="1569"/>
      <c r="G101" s="1569"/>
      <c r="H101" s="1370"/>
      <c r="I101" s="1370"/>
      <c r="J101" s="1370"/>
      <c r="K101" s="1370"/>
      <c r="L101" s="1370"/>
      <c r="M101" s="1370"/>
      <c r="N101" s="2036"/>
      <c r="O101" s="2036"/>
      <c r="P101" s="2037"/>
      <c r="Q101" s="2037"/>
      <c r="R101" s="2037"/>
      <c r="S101" s="1054"/>
      <c r="T101" s="1568"/>
      <c r="U101" s="1569"/>
      <c r="V101" s="1569"/>
      <c r="W101" s="1569"/>
      <c r="X101" s="1370"/>
      <c r="Y101" s="1370"/>
      <c r="Z101" s="1370"/>
      <c r="AA101" s="1370"/>
      <c r="AB101" s="1370"/>
      <c r="AC101" s="1370"/>
      <c r="AD101" s="2036"/>
      <c r="AE101" s="2036"/>
      <c r="AF101" s="2037"/>
      <c r="AG101" s="2037"/>
      <c r="AH101" s="2037"/>
      <c r="AI101" s="1054"/>
      <c r="AJ101" s="1568"/>
      <c r="AK101" s="1569"/>
      <c r="AL101" s="1569"/>
      <c r="AM101" s="1569"/>
      <c r="AN101" s="1370"/>
      <c r="AO101" s="1370"/>
      <c r="AP101" s="1370"/>
      <c r="AQ101" s="1370"/>
      <c r="AR101" s="1370"/>
      <c r="AS101" s="1370"/>
      <c r="AT101" s="2036"/>
      <c r="AU101" s="2036"/>
      <c r="AV101" s="2037"/>
      <c r="AW101" s="2037"/>
      <c r="AX101" s="2037"/>
      <c r="AY101" s="1054"/>
      <c r="AZ101" s="2722"/>
      <c r="BA101" s="2723"/>
      <c r="BB101" s="1798"/>
      <c r="BC101" s="1798"/>
      <c r="BD101" s="1798"/>
      <c r="BE101" s="1798"/>
      <c r="BF101" s="1798"/>
      <c r="BG101" s="1798"/>
      <c r="BH101" s="1798"/>
      <c r="BI101" s="1798"/>
      <c r="BJ101" s="1798"/>
      <c r="BK101" s="1798"/>
      <c r="BL101" s="1798"/>
      <c r="BM101" s="1798"/>
      <c r="BN101" s="1798"/>
      <c r="BO101" s="1798"/>
      <c r="BP101" s="1798"/>
      <c r="BQ101" s="1798"/>
      <c r="BR101" s="1539"/>
      <c r="BS101" s="1539"/>
      <c r="BT101" s="1539"/>
      <c r="BU101" s="1539"/>
      <c r="BV101" s="1539"/>
      <c r="BW101" s="1539"/>
      <c r="BX101" s="1539"/>
      <c r="BY101" s="1539"/>
      <c r="BZ101" s="1539"/>
      <c r="CA101" s="1539"/>
      <c r="CB101" s="1539"/>
      <c r="CC101" s="1800"/>
      <c r="CD101" s="1800"/>
      <c r="CE101" s="1539"/>
      <c r="CF101" s="1539"/>
      <c r="CG101" s="1690"/>
      <c r="CH101" s="2081" t="s">
        <v>80</v>
      </c>
      <c r="CI101" s="2082"/>
      <c r="CJ101" s="2125"/>
      <c r="CK101" s="2135"/>
      <c r="CL101" s="2135"/>
      <c r="CM101" s="2135"/>
      <c r="CN101" s="2135"/>
      <c r="CO101" s="2135"/>
      <c r="CP101" s="2135"/>
      <c r="CQ101" s="2135"/>
      <c r="CR101" s="2135"/>
      <c r="CS101" s="2135"/>
      <c r="CT101" s="2135"/>
      <c r="CU101" s="2135"/>
      <c r="CV101" s="2135"/>
      <c r="CW101" s="2135"/>
      <c r="CX101" s="2135"/>
      <c r="CY101" s="2135"/>
      <c r="CZ101" s="2136"/>
      <c r="DA101" s="2135"/>
      <c r="DB101" s="2135"/>
      <c r="DC101" s="2135"/>
      <c r="DD101" s="2135"/>
      <c r="DE101" s="2135"/>
      <c r="DF101" s="2135"/>
      <c r="DG101" s="2135"/>
      <c r="DH101" s="2135"/>
      <c r="DI101" s="2135"/>
      <c r="DJ101" s="2135"/>
      <c r="DK101" s="2135"/>
      <c r="DL101" s="2135"/>
      <c r="DM101" s="2135"/>
      <c r="DN101" s="2135"/>
      <c r="DO101" s="2135"/>
      <c r="DP101" s="2136"/>
      <c r="DQ101" s="2135"/>
      <c r="DR101" s="2135"/>
      <c r="DS101" s="2135"/>
      <c r="DT101" s="2135"/>
      <c r="DU101" s="2135"/>
      <c r="DV101" s="2135"/>
      <c r="DW101" s="2135"/>
      <c r="DX101" s="2135"/>
      <c r="DY101" s="2135"/>
      <c r="DZ101" s="2135"/>
      <c r="EA101" s="2135"/>
      <c r="EB101" s="2135"/>
      <c r="EC101" s="2135"/>
      <c r="ED101" s="2135"/>
      <c r="EE101" s="2135"/>
      <c r="EF101" s="2136"/>
      <c r="ET101" s="1764"/>
      <c r="EU101" s="1764"/>
    </row>
    <row r="102" spans="1:152" s="2" customFormat="1" ht="28.5" customHeight="1" x14ac:dyDescent="0.2">
      <c r="B102" s="2050" t="s">
        <v>146</v>
      </c>
      <c r="C102" s="2048" t="s">
        <v>184</v>
      </c>
      <c r="D102" s="1568"/>
      <c r="E102" s="1569"/>
      <c r="F102" s="1569"/>
      <c r="G102" s="1569"/>
      <c r="H102" s="1370"/>
      <c r="I102" s="1370"/>
      <c r="J102" s="1370"/>
      <c r="K102" s="1370"/>
      <c r="L102" s="1370"/>
      <c r="M102" s="1370"/>
      <c r="N102" s="2036"/>
      <c r="O102" s="2036"/>
      <c r="P102" s="2037"/>
      <c r="Q102" s="2037"/>
      <c r="R102" s="2037"/>
      <c r="S102" s="1054"/>
      <c r="T102" s="1568"/>
      <c r="U102" s="1569"/>
      <c r="V102" s="1569"/>
      <c r="W102" s="1569"/>
      <c r="X102" s="1370"/>
      <c r="Y102" s="1370"/>
      <c r="Z102" s="1370"/>
      <c r="AA102" s="1370"/>
      <c r="AB102" s="1370"/>
      <c r="AC102" s="1370"/>
      <c r="AD102" s="2036"/>
      <c r="AE102" s="2036"/>
      <c r="AF102" s="2037"/>
      <c r="AG102" s="2037"/>
      <c r="AH102" s="2037"/>
      <c r="AI102" s="1054"/>
      <c r="AJ102" s="1568"/>
      <c r="AK102" s="1569"/>
      <c r="AL102" s="1569"/>
      <c r="AM102" s="1569"/>
      <c r="AN102" s="1370"/>
      <c r="AO102" s="1370"/>
      <c r="AP102" s="1370"/>
      <c r="AQ102" s="1370"/>
      <c r="AR102" s="1370"/>
      <c r="AS102" s="1370"/>
      <c r="AT102" s="2036"/>
      <c r="AU102" s="2036"/>
      <c r="AV102" s="2037"/>
      <c r="AW102" s="2037"/>
      <c r="AX102" s="2037"/>
      <c r="AY102" s="1054"/>
      <c r="AZ102" s="2722"/>
      <c r="BA102" s="2723"/>
      <c r="BB102" s="1798"/>
      <c r="BC102" s="1798"/>
      <c r="BD102" s="1798"/>
      <c r="BE102" s="1798"/>
      <c r="BF102" s="1798"/>
      <c r="BG102" s="1798"/>
      <c r="BH102" s="1798"/>
      <c r="BI102" s="1798"/>
      <c r="BJ102" s="1798"/>
      <c r="BK102" s="1798"/>
      <c r="BL102" s="1798"/>
      <c r="BM102" s="1798"/>
      <c r="BN102" s="1798"/>
      <c r="BO102" s="1798"/>
      <c r="BP102" s="1798"/>
      <c r="BQ102" s="1798"/>
      <c r="BR102" s="1539"/>
      <c r="BS102" s="1539"/>
      <c r="BT102" s="1539"/>
      <c r="BU102" s="1539"/>
      <c r="BV102" s="1539"/>
      <c r="BW102" s="1539"/>
      <c r="BX102" s="1539"/>
      <c r="BY102" s="1539"/>
      <c r="BZ102" s="1539"/>
      <c r="CA102" s="1539"/>
      <c r="CB102" s="1539"/>
      <c r="CC102" s="1800"/>
      <c r="CD102" s="1800"/>
      <c r="CE102" s="1539"/>
      <c r="CF102" s="1539"/>
      <c r="CG102" s="1690"/>
      <c r="CH102" s="1436" t="s">
        <v>72</v>
      </c>
      <c r="CI102" s="225" t="s">
        <v>449</v>
      </c>
      <c r="CJ102" s="1754" t="s">
        <v>273</v>
      </c>
      <c r="CK102" s="1533" t="str">
        <f t="shared" ref="CK102:EF102" si="71">IF(SUM(COUNTBLANK(D98),COUNTBLANK(D101),COUNTBLANK(D108),COUNTBLANK(D112))=0,(D101-D108-D112)/D98,"-")</f>
        <v>-</v>
      </c>
      <c r="CL102" s="1533" t="str">
        <f t="shared" si="71"/>
        <v>-</v>
      </c>
      <c r="CM102" s="1533" t="str">
        <f t="shared" si="71"/>
        <v>-</v>
      </c>
      <c r="CN102" s="1533" t="str">
        <f t="shared" si="71"/>
        <v>-</v>
      </c>
      <c r="CO102" s="1533" t="str">
        <f t="shared" si="71"/>
        <v>-</v>
      </c>
      <c r="CP102" s="1533" t="str">
        <f t="shared" si="71"/>
        <v>-</v>
      </c>
      <c r="CQ102" s="1533" t="str">
        <f t="shared" si="71"/>
        <v>-</v>
      </c>
      <c r="CR102" s="1533" t="str">
        <f t="shared" si="71"/>
        <v>-</v>
      </c>
      <c r="CS102" s="1533" t="str">
        <f t="shared" si="71"/>
        <v>-</v>
      </c>
      <c r="CT102" s="1533" t="str">
        <f t="shared" si="71"/>
        <v>-</v>
      </c>
      <c r="CU102" s="1533" t="str">
        <f t="shared" si="71"/>
        <v>-</v>
      </c>
      <c r="CV102" s="1533" t="str">
        <f t="shared" si="71"/>
        <v>-</v>
      </c>
      <c r="CW102" s="1533" t="str">
        <f t="shared" si="71"/>
        <v>-</v>
      </c>
      <c r="CX102" s="1533" t="str">
        <f t="shared" si="71"/>
        <v>-</v>
      </c>
      <c r="CY102" s="1533" t="str">
        <f t="shared" si="71"/>
        <v>-</v>
      </c>
      <c r="CZ102" s="2264" t="str">
        <f t="shared" si="71"/>
        <v>-</v>
      </c>
      <c r="DA102" s="1533" t="str">
        <f t="shared" si="71"/>
        <v>-</v>
      </c>
      <c r="DB102" s="1533" t="str">
        <f t="shared" si="71"/>
        <v>-</v>
      </c>
      <c r="DC102" s="1533" t="str">
        <f t="shared" si="71"/>
        <v>-</v>
      </c>
      <c r="DD102" s="1533" t="str">
        <f t="shared" si="71"/>
        <v>-</v>
      </c>
      <c r="DE102" s="1533" t="str">
        <f t="shared" si="71"/>
        <v>-</v>
      </c>
      <c r="DF102" s="1533" t="str">
        <f t="shared" si="71"/>
        <v>-</v>
      </c>
      <c r="DG102" s="1533" t="str">
        <f t="shared" si="71"/>
        <v>-</v>
      </c>
      <c r="DH102" s="1533" t="str">
        <f t="shared" si="71"/>
        <v>-</v>
      </c>
      <c r="DI102" s="1533" t="str">
        <f t="shared" si="71"/>
        <v>-</v>
      </c>
      <c r="DJ102" s="1533" t="str">
        <f t="shared" si="71"/>
        <v>-</v>
      </c>
      <c r="DK102" s="1533" t="str">
        <f t="shared" si="71"/>
        <v>-</v>
      </c>
      <c r="DL102" s="1533" t="str">
        <f t="shared" si="71"/>
        <v>-</v>
      </c>
      <c r="DM102" s="1533" t="str">
        <f t="shared" si="71"/>
        <v>-</v>
      </c>
      <c r="DN102" s="1533" t="str">
        <f t="shared" si="71"/>
        <v>-</v>
      </c>
      <c r="DO102" s="1533" t="str">
        <f t="shared" si="71"/>
        <v>-</v>
      </c>
      <c r="DP102" s="2264" t="str">
        <f t="shared" si="71"/>
        <v>-</v>
      </c>
      <c r="DQ102" s="1533" t="str">
        <f t="shared" si="71"/>
        <v>-</v>
      </c>
      <c r="DR102" s="1533" t="str">
        <f t="shared" si="71"/>
        <v>-</v>
      </c>
      <c r="DS102" s="1533" t="str">
        <f t="shared" si="71"/>
        <v>-</v>
      </c>
      <c r="DT102" s="1533" t="str">
        <f t="shared" si="71"/>
        <v>-</v>
      </c>
      <c r="DU102" s="1533" t="str">
        <f t="shared" si="71"/>
        <v>-</v>
      </c>
      <c r="DV102" s="1533" t="str">
        <f t="shared" si="71"/>
        <v>-</v>
      </c>
      <c r="DW102" s="1533" t="str">
        <f t="shared" si="71"/>
        <v>-</v>
      </c>
      <c r="DX102" s="1533" t="str">
        <f t="shared" si="71"/>
        <v>-</v>
      </c>
      <c r="DY102" s="1533" t="str">
        <f t="shared" si="71"/>
        <v>-</v>
      </c>
      <c r="DZ102" s="1533" t="str">
        <f t="shared" si="71"/>
        <v>-</v>
      </c>
      <c r="EA102" s="1533" t="str">
        <f t="shared" si="71"/>
        <v>-</v>
      </c>
      <c r="EB102" s="1533" t="str">
        <f t="shared" si="71"/>
        <v>-</v>
      </c>
      <c r="EC102" s="1533" t="str">
        <f t="shared" si="71"/>
        <v>-</v>
      </c>
      <c r="ED102" s="1533" t="str">
        <f t="shared" si="71"/>
        <v>-</v>
      </c>
      <c r="EE102" s="1533" t="str">
        <f t="shared" si="71"/>
        <v>-</v>
      </c>
      <c r="EF102" s="2264" t="str">
        <f t="shared" si="71"/>
        <v>-</v>
      </c>
      <c r="ET102" s="1764"/>
      <c r="EU102" s="1764"/>
    </row>
    <row r="103" spans="1:152" s="2" customFormat="1" ht="28.5" customHeight="1" x14ac:dyDescent="0.2">
      <c r="B103" s="2093" t="s">
        <v>147</v>
      </c>
      <c r="C103" s="2094" t="s">
        <v>185</v>
      </c>
      <c r="D103" s="2099"/>
      <c r="E103" s="2100"/>
      <c r="F103" s="2100"/>
      <c r="G103" s="2100"/>
      <c r="H103" s="2101"/>
      <c r="I103" s="2101"/>
      <c r="J103" s="2101"/>
      <c r="K103" s="2101"/>
      <c r="L103" s="2101"/>
      <c r="M103" s="2101"/>
      <c r="N103" s="2101"/>
      <c r="O103" s="2101"/>
      <c r="P103" s="2102"/>
      <c r="Q103" s="2102"/>
      <c r="R103" s="2102"/>
      <c r="S103" s="2103"/>
      <c r="T103" s="2099"/>
      <c r="U103" s="2100"/>
      <c r="V103" s="2100"/>
      <c r="W103" s="2100"/>
      <c r="X103" s="2101"/>
      <c r="Y103" s="2101"/>
      <c r="Z103" s="2101"/>
      <c r="AA103" s="2101"/>
      <c r="AB103" s="2101"/>
      <c r="AC103" s="2101"/>
      <c r="AD103" s="2101"/>
      <c r="AE103" s="2101"/>
      <c r="AF103" s="2102"/>
      <c r="AG103" s="2102"/>
      <c r="AH103" s="2102"/>
      <c r="AI103" s="2103"/>
      <c r="AJ103" s="2099"/>
      <c r="AK103" s="2100"/>
      <c r="AL103" s="2100"/>
      <c r="AM103" s="2100"/>
      <c r="AN103" s="2101"/>
      <c r="AO103" s="2101"/>
      <c r="AP103" s="2101"/>
      <c r="AQ103" s="2101"/>
      <c r="AR103" s="2101"/>
      <c r="AS103" s="2101"/>
      <c r="AT103" s="2101"/>
      <c r="AU103" s="2101"/>
      <c r="AV103" s="2102"/>
      <c r="AW103" s="2102"/>
      <c r="AX103" s="2102"/>
      <c r="AY103" s="2103"/>
      <c r="AZ103" s="2722"/>
      <c r="BA103" s="2723"/>
      <c r="BB103" s="1798"/>
      <c r="BC103" s="1798"/>
      <c r="BD103" s="1798"/>
      <c r="BE103" s="1798"/>
      <c r="BF103" s="1798"/>
      <c r="BG103" s="1798"/>
      <c r="BH103" s="1798"/>
      <c r="BI103" s="1798"/>
      <c r="BJ103" s="1798"/>
      <c r="BK103" s="1798"/>
      <c r="BL103" s="1798"/>
      <c r="BM103" s="1798"/>
      <c r="BN103" s="1798"/>
      <c r="BO103" s="1798"/>
      <c r="BP103" s="1798"/>
      <c r="BQ103" s="1798"/>
      <c r="BR103" s="1539"/>
      <c r="BS103" s="1539"/>
      <c r="BT103" s="1539"/>
      <c r="BU103" s="1539"/>
      <c r="BV103" s="1539"/>
      <c r="BW103" s="1539"/>
      <c r="BX103" s="1539"/>
      <c r="BY103" s="1539"/>
      <c r="BZ103" s="1539"/>
      <c r="CA103" s="1539"/>
      <c r="CB103" s="1539"/>
      <c r="CC103" s="1800"/>
      <c r="CD103" s="1800"/>
      <c r="CE103" s="1539"/>
      <c r="CF103" s="1539"/>
      <c r="CG103" s="1690"/>
      <c r="CH103" s="1436" t="s">
        <v>73</v>
      </c>
      <c r="CI103" s="225" t="s">
        <v>450</v>
      </c>
      <c r="CJ103" s="1754" t="s">
        <v>282</v>
      </c>
      <c r="CK103" s="1533" t="str">
        <f t="shared" ref="CK103:CT104" si="72">IF(SUM(COUNTBLANK(D102),COUNTBLANK(D109))=0,D109/D102,"-")</f>
        <v>-</v>
      </c>
      <c r="CL103" s="1533" t="str">
        <f t="shared" si="72"/>
        <v>-</v>
      </c>
      <c r="CM103" s="1533" t="str">
        <f t="shared" si="72"/>
        <v>-</v>
      </c>
      <c r="CN103" s="1533" t="str">
        <f t="shared" si="72"/>
        <v>-</v>
      </c>
      <c r="CO103" s="1533" t="str">
        <f t="shared" si="72"/>
        <v>-</v>
      </c>
      <c r="CP103" s="1533" t="str">
        <f t="shared" si="72"/>
        <v>-</v>
      </c>
      <c r="CQ103" s="1533" t="str">
        <f t="shared" si="72"/>
        <v>-</v>
      </c>
      <c r="CR103" s="1533" t="str">
        <f t="shared" si="72"/>
        <v>-</v>
      </c>
      <c r="CS103" s="1533" t="str">
        <f t="shared" si="72"/>
        <v>-</v>
      </c>
      <c r="CT103" s="1533" t="str">
        <f t="shared" si="72"/>
        <v>-</v>
      </c>
      <c r="CU103" s="1533" t="str">
        <f t="shared" ref="CU103:DD104" si="73">IF(SUM(COUNTBLANK(N102),COUNTBLANK(N109))=0,N109/N102,"-")</f>
        <v>-</v>
      </c>
      <c r="CV103" s="1533" t="str">
        <f t="shared" si="73"/>
        <v>-</v>
      </c>
      <c r="CW103" s="1533" t="str">
        <f t="shared" si="73"/>
        <v>-</v>
      </c>
      <c r="CX103" s="1533" t="str">
        <f t="shared" si="73"/>
        <v>-</v>
      </c>
      <c r="CY103" s="1533" t="str">
        <f t="shared" si="73"/>
        <v>-</v>
      </c>
      <c r="CZ103" s="2264" t="str">
        <f t="shared" si="73"/>
        <v>-</v>
      </c>
      <c r="DA103" s="1533" t="str">
        <f t="shared" si="73"/>
        <v>-</v>
      </c>
      <c r="DB103" s="1533" t="str">
        <f t="shared" si="73"/>
        <v>-</v>
      </c>
      <c r="DC103" s="1533" t="str">
        <f t="shared" si="73"/>
        <v>-</v>
      </c>
      <c r="DD103" s="1533" t="str">
        <f t="shared" si="73"/>
        <v>-</v>
      </c>
      <c r="DE103" s="1533" t="str">
        <f t="shared" ref="DE103:DN104" si="74">IF(SUM(COUNTBLANK(X102),COUNTBLANK(X109))=0,X109/X102,"-")</f>
        <v>-</v>
      </c>
      <c r="DF103" s="1533" t="str">
        <f t="shared" si="74"/>
        <v>-</v>
      </c>
      <c r="DG103" s="1533" t="str">
        <f t="shared" si="74"/>
        <v>-</v>
      </c>
      <c r="DH103" s="1533" t="str">
        <f t="shared" si="74"/>
        <v>-</v>
      </c>
      <c r="DI103" s="1533" t="str">
        <f t="shared" si="74"/>
        <v>-</v>
      </c>
      <c r="DJ103" s="1533" t="str">
        <f t="shared" si="74"/>
        <v>-</v>
      </c>
      <c r="DK103" s="1533" t="str">
        <f t="shared" si="74"/>
        <v>-</v>
      </c>
      <c r="DL103" s="1533" t="str">
        <f t="shared" si="74"/>
        <v>-</v>
      </c>
      <c r="DM103" s="1533" t="str">
        <f t="shared" si="74"/>
        <v>-</v>
      </c>
      <c r="DN103" s="1533" t="str">
        <f t="shared" si="74"/>
        <v>-</v>
      </c>
      <c r="DO103" s="1533" t="str">
        <f t="shared" ref="DO103:DX104" si="75">IF(SUM(COUNTBLANK(AH102),COUNTBLANK(AH109))=0,AH109/AH102,"-")</f>
        <v>-</v>
      </c>
      <c r="DP103" s="2264" t="str">
        <f t="shared" si="75"/>
        <v>-</v>
      </c>
      <c r="DQ103" s="1533" t="str">
        <f t="shared" si="75"/>
        <v>-</v>
      </c>
      <c r="DR103" s="1533" t="str">
        <f t="shared" si="75"/>
        <v>-</v>
      </c>
      <c r="DS103" s="1533" t="str">
        <f t="shared" si="75"/>
        <v>-</v>
      </c>
      <c r="DT103" s="1533" t="str">
        <f t="shared" si="75"/>
        <v>-</v>
      </c>
      <c r="DU103" s="1533" t="str">
        <f t="shared" si="75"/>
        <v>-</v>
      </c>
      <c r="DV103" s="1533" t="str">
        <f t="shared" si="75"/>
        <v>-</v>
      </c>
      <c r="DW103" s="1533" t="str">
        <f t="shared" si="75"/>
        <v>-</v>
      </c>
      <c r="DX103" s="1533" t="str">
        <f t="shared" si="75"/>
        <v>-</v>
      </c>
      <c r="DY103" s="1533" t="str">
        <f t="shared" ref="DY103:EF104" si="76">IF(SUM(COUNTBLANK(AR102),COUNTBLANK(AR109))=0,AR109/AR102,"-")</f>
        <v>-</v>
      </c>
      <c r="DZ103" s="1533" t="str">
        <f t="shared" si="76"/>
        <v>-</v>
      </c>
      <c r="EA103" s="1533" t="str">
        <f t="shared" si="76"/>
        <v>-</v>
      </c>
      <c r="EB103" s="1533" t="str">
        <f t="shared" si="76"/>
        <v>-</v>
      </c>
      <c r="EC103" s="1533" t="str">
        <f t="shared" si="76"/>
        <v>-</v>
      </c>
      <c r="ED103" s="1533" t="str">
        <f t="shared" si="76"/>
        <v>-</v>
      </c>
      <c r="EE103" s="1533" t="str">
        <f t="shared" si="76"/>
        <v>-</v>
      </c>
      <c r="EF103" s="2264" t="str">
        <f t="shared" si="76"/>
        <v>-</v>
      </c>
      <c r="ET103" s="1764"/>
      <c r="EU103" s="1764"/>
    </row>
    <row r="104" spans="1:152" s="2" customFormat="1" ht="28.5" customHeight="1" x14ac:dyDescent="0.2">
      <c r="B104" s="2050" t="s">
        <v>148</v>
      </c>
      <c r="C104" s="2048" t="s">
        <v>256</v>
      </c>
      <c r="D104" s="1568"/>
      <c r="E104" s="1569"/>
      <c r="F104" s="1569"/>
      <c r="G104" s="1569"/>
      <c r="H104" s="1370"/>
      <c r="I104" s="1370"/>
      <c r="J104" s="1370"/>
      <c r="K104" s="1370"/>
      <c r="L104" s="1370"/>
      <c r="M104" s="1370"/>
      <c r="N104" s="2036"/>
      <c r="O104" s="2036"/>
      <c r="P104" s="2037"/>
      <c r="Q104" s="2037"/>
      <c r="R104" s="2037"/>
      <c r="S104" s="1054"/>
      <c r="T104" s="1568"/>
      <c r="U104" s="1569"/>
      <c r="V104" s="1569"/>
      <c r="W104" s="1569"/>
      <c r="X104" s="1370"/>
      <c r="Y104" s="1370"/>
      <c r="Z104" s="1370"/>
      <c r="AA104" s="1370"/>
      <c r="AB104" s="1370"/>
      <c r="AC104" s="1370"/>
      <c r="AD104" s="2036"/>
      <c r="AE104" s="2036"/>
      <c r="AF104" s="2037"/>
      <c r="AG104" s="2037"/>
      <c r="AH104" s="2037"/>
      <c r="AI104" s="1054"/>
      <c r="AJ104" s="1568"/>
      <c r="AK104" s="1569"/>
      <c r="AL104" s="1569"/>
      <c r="AM104" s="1569"/>
      <c r="AN104" s="1370"/>
      <c r="AO104" s="1370"/>
      <c r="AP104" s="1370"/>
      <c r="AQ104" s="1370"/>
      <c r="AR104" s="1370"/>
      <c r="AS104" s="1370"/>
      <c r="AT104" s="2036"/>
      <c r="AU104" s="2036"/>
      <c r="AV104" s="2037"/>
      <c r="AW104" s="2037"/>
      <c r="AX104" s="2037"/>
      <c r="AY104" s="1054"/>
      <c r="AZ104" s="2722"/>
      <c r="BA104" s="2723"/>
      <c r="BB104" s="1798"/>
      <c r="BC104" s="1798"/>
      <c r="BD104" s="1798"/>
      <c r="BE104" s="1798"/>
      <c r="BF104" s="1798"/>
      <c r="BG104" s="1798"/>
      <c r="BH104" s="1798"/>
      <c r="BI104" s="1798"/>
      <c r="BJ104" s="1798"/>
      <c r="BK104" s="1798"/>
      <c r="BL104" s="1798"/>
      <c r="BM104" s="1798"/>
      <c r="BN104" s="1798"/>
      <c r="BO104" s="1798"/>
      <c r="BP104" s="1798"/>
      <c r="BQ104" s="1798"/>
      <c r="BR104" s="1539"/>
      <c r="BS104" s="1539"/>
      <c r="BT104" s="1539"/>
      <c r="BU104" s="1539"/>
      <c r="BV104" s="1539"/>
      <c r="BW104" s="1539"/>
      <c r="BX104" s="1539"/>
      <c r="BY104" s="1539"/>
      <c r="BZ104" s="1539"/>
      <c r="CA104" s="1539"/>
      <c r="CB104" s="1539"/>
      <c r="CC104" s="1800"/>
      <c r="CD104" s="1800"/>
      <c r="CE104" s="1539"/>
      <c r="CF104" s="1539"/>
      <c r="CG104" s="1690"/>
      <c r="CH104" s="2039" t="s">
        <v>74</v>
      </c>
      <c r="CI104" s="2040" t="s">
        <v>451</v>
      </c>
      <c r="CJ104" s="2120" t="s">
        <v>283</v>
      </c>
      <c r="CK104" s="2133" t="str">
        <f t="shared" si="72"/>
        <v>-</v>
      </c>
      <c r="CL104" s="2133" t="str">
        <f t="shared" si="72"/>
        <v>-</v>
      </c>
      <c r="CM104" s="2133" t="str">
        <f t="shared" si="72"/>
        <v>-</v>
      </c>
      <c r="CN104" s="2133" t="str">
        <f t="shared" si="72"/>
        <v>-</v>
      </c>
      <c r="CO104" s="2133" t="str">
        <f t="shared" si="72"/>
        <v>-</v>
      </c>
      <c r="CP104" s="2133" t="str">
        <f t="shared" si="72"/>
        <v>-</v>
      </c>
      <c r="CQ104" s="2133" t="str">
        <f t="shared" si="72"/>
        <v>-</v>
      </c>
      <c r="CR104" s="2133" t="str">
        <f t="shared" si="72"/>
        <v>-</v>
      </c>
      <c r="CS104" s="2133" t="str">
        <f t="shared" si="72"/>
        <v>-</v>
      </c>
      <c r="CT104" s="2133" t="str">
        <f t="shared" si="72"/>
        <v>-</v>
      </c>
      <c r="CU104" s="2133" t="str">
        <f t="shared" si="73"/>
        <v>-</v>
      </c>
      <c r="CV104" s="2133" t="str">
        <f t="shared" si="73"/>
        <v>-</v>
      </c>
      <c r="CW104" s="2133" t="str">
        <f t="shared" si="73"/>
        <v>-</v>
      </c>
      <c r="CX104" s="2133" t="str">
        <f t="shared" si="73"/>
        <v>-</v>
      </c>
      <c r="CY104" s="2133" t="str">
        <f t="shared" si="73"/>
        <v>-</v>
      </c>
      <c r="CZ104" s="2134" t="str">
        <f t="shared" si="73"/>
        <v>-</v>
      </c>
      <c r="DA104" s="2133" t="str">
        <f t="shared" si="73"/>
        <v>-</v>
      </c>
      <c r="DB104" s="2133" t="str">
        <f t="shared" si="73"/>
        <v>-</v>
      </c>
      <c r="DC104" s="2133" t="str">
        <f t="shared" si="73"/>
        <v>-</v>
      </c>
      <c r="DD104" s="2133" t="str">
        <f t="shared" si="73"/>
        <v>-</v>
      </c>
      <c r="DE104" s="2133" t="str">
        <f t="shared" si="74"/>
        <v>-</v>
      </c>
      <c r="DF104" s="2133" t="str">
        <f t="shared" si="74"/>
        <v>-</v>
      </c>
      <c r="DG104" s="2133" t="str">
        <f t="shared" si="74"/>
        <v>-</v>
      </c>
      <c r="DH104" s="2133" t="str">
        <f t="shared" si="74"/>
        <v>-</v>
      </c>
      <c r="DI104" s="2133" t="str">
        <f t="shared" si="74"/>
        <v>-</v>
      </c>
      <c r="DJ104" s="2133" t="str">
        <f t="shared" si="74"/>
        <v>-</v>
      </c>
      <c r="DK104" s="2133" t="str">
        <f t="shared" si="74"/>
        <v>-</v>
      </c>
      <c r="DL104" s="2133" t="str">
        <f t="shared" si="74"/>
        <v>-</v>
      </c>
      <c r="DM104" s="2133" t="str">
        <f t="shared" si="74"/>
        <v>-</v>
      </c>
      <c r="DN104" s="2133" t="str">
        <f t="shared" si="74"/>
        <v>-</v>
      </c>
      <c r="DO104" s="2133" t="str">
        <f t="shared" si="75"/>
        <v>-</v>
      </c>
      <c r="DP104" s="2134" t="str">
        <f t="shared" si="75"/>
        <v>-</v>
      </c>
      <c r="DQ104" s="2133" t="str">
        <f t="shared" si="75"/>
        <v>-</v>
      </c>
      <c r="DR104" s="2133" t="str">
        <f t="shared" si="75"/>
        <v>-</v>
      </c>
      <c r="DS104" s="2133" t="str">
        <f t="shared" si="75"/>
        <v>-</v>
      </c>
      <c r="DT104" s="2133" t="str">
        <f t="shared" si="75"/>
        <v>-</v>
      </c>
      <c r="DU104" s="2133" t="str">
        <f t="shared" si="75"/>
        <v>-</v>
      </c>
      <c r="DV104" s="2133" t="str">
        <f t="shared" si="75"/>
        <v>-</v>
      </c>
      <c r="DW104" s="2133" t="str">
        <f t="shared" si="75"/>
        <v>-</v>
      </c>
      <c r="DX104" s="2133" t="str">
        <f t="shared" si="75"/>
        <v>-</v>
      </c>
      <c r="DY104" s="2133" t="str">
        <f t="shared" si="76"/>
        <v>-</v>
      </c>
      <c r="DZ104" s="2133" t="str">
        <f t="shared" si="76"/>
        <v>-</v>
      </c>
      <c r="EA104" s="2133" t="str">
        <f t="shared" si="76"/>
        <v>-</v>
      </c>
      <c r="EB104" s="2133" t="str">
        <f t="shared" si="76"/>
        <v>-</v>
      </c>
      <c r="EC104" s="2133" t="str">
        <f t="shared" si="76"/>
        <v>-</v>
      </c>
      <c r="ED104" s="2133" t="str">
        <f t="shared" si="76"/>
        <v>-</v>
      </c>
      <c r="EE104" s="2133" t="str">
        <f t="shared" si="76"/>
        <v>-</v>
      </c>
      <c r="EF104" s="2134" t="str">
        <f t="shared" si="76"/>
        <v>-</v>
      </c>
      <c r="ET104" s="1764"/>
      <c r="EU104" s="1764"/>
    </row>
    <row r="105" spans="1:152" s="2" customFormat="1" ht="28.5" customHeight="1" x14ac:dyDescent="0.2">
      <c r="B105" s="2141" t="s">
        <v>149</v>
      </c>
      <c r="C105" s="2142" t="s">
        <v>262</v>
      </c>
      <c r="D105" s="1568"/>
      <c r="E105" s="1569"/>
      <c r="F105" s="1569"/>
      <c r="G105" s="1569"/>
      <c r="H105" s="1370"/>
      <c r="I105" s="1370"/>
      <c r="J105" s="1370"/>
      <c r="K105" s="1370"/>
      <c r="L105" s="1370"/>
      <c r="M105" s="1370"/>
      <c r="N105" s="2036"/>
      <c r="O105" s="2036"/>
      <c r="P105" s="2037"/>
      <c r="Q105" s="2037"/>
      <c r="R105" s="2037"/>
      <c r="S105" s="1054"/>
      <c r="T105" s="1568"/>
      <c r="U105" s="1569"/>
      <c r="V105" s="1569"/>
      <c r="W105" s="1569"/>
      <c r="X105" s="1370"/>
      <c r="Y105" s="1370"/>
      <c r="Z105" s="1370"/>
      <c r="AA105" s="1370"/>
      <c r="AB105" s="1370"/>
      <c r="AC105" s="1370"/>
      <c r="AD105" s="2036"/>
      <c r="AE105" s="2036"/>
      <c r="AF105" s="2037"/>
      <c r="AG105" s="2037"/>
      <c r="AH105" s="2037"/>
      <c r="AI105" s="1054"/>
      <c r="AJ105" s="1568"/>
      <c r="AK105" s="1569"/>
      <c r="AL105" s="1569"/>
      <c r="AM105" s="1569"/>
      <c r="AN105" s="1370"/>
      <c r="AO105" s="1370"/>
      <c r="AP105" s="1370"/>
      <c r="AQ105" s="1370"/>
      <c r="AR105" s="1370"/>
      <c r="AS105" s="1370"/>
      <c r="AT105" s="2036"/>
      <c r="AU105" s="2036"/>
      <c r="AV105" s="2037"/>
      <c r="AW105" s="2037"/>
      <c r="AX105" s="2037"/>
      <c r="AY105" s="1054"/>
      <c r="AZ105" s="2722"/>
      <c r="BA105" s="2723"/>
      <c r="BB105" s="1798"/>
      <c r="BC105" s="1798"/>
      <c r="BD105" s="1798"/>
      <c r="BE105" s="1798"/>
      <c r="BF105" s="1798"/>
      <c r="BG105" s="1798"/>
      <c r="BH105" s="1798"/>
      <c r="BI105" s="1798"/>
      <c r="BJ105" s="1798"/>
      <c r="BK105" s="1798"/>
      <c r="BL105" s="1798"/>
      <c r="BM105" s="1798"/>
      <c r="BN105" s="1798"/>
      <c r="BO105" s="1798"/>
      <c r="BP105" s="1798"/>
      <c r="BQ105" s="1798"/>
      <c r="BR105" s="1539"/>
      <c r="BS105" s="1539"/>
      <c r="BT105" s="1539"/>
      <c r="BU105" s="1539"/>
      <c r="BV105" s="1539"/>
      <c r="BW105" s="1539"/>
      <c r="BX105" s="1539"/>
      <c r="BY105" s="1539"/>
      <c r="BZ105" s="1539"/>
      <c r="CA105" s="1539"/>
      <c r="CB105" s="1539"/>
      <c r="CC105" s="1800"/>
      <c r="CD105" s="1800"/>
      <c r="CE105" s="1539"/>
      <c r="CF105" s="1539"/>
      <c r="CG105" s="1690"/>
      <c r="CH105" s="2081" t="s">
        <v>78</v>
      </c>
      <c r="CI105" s="2082"/>
      <c r="CJ105" s="2125"/>
      <c r="CK105" s="2135"/>
      <c r="CL105" s="2135"/>
      <c r="CM105" s="2135"/>
      <c r="CN105" s="2135"/>
      <c r="CO105" s="2135"/>
      <c r="CP105" s="2135"/>
      <c r="CQ105" s="2135"/>
      <c r="CR105" s="2135"/>
      <c r="CS105" s="2135"/>
      <c r="CT105" s="2135"/>
      <c r="CU105" s="2135"/>
      <c r="CV105" s="2135"/>
      <c r="CW105" s="2135"/>
      <c r="CX105" s="2135"/>
      <c r="CY105" s="2135"/>
      <c r="CZ105" s="2136"/>
      <c r="DA105" s="2135"/>
      <c r="DB105" s="2135"/>
      <c r="DC105" s="2135"/>
      <c r="DD105" s="2135"/>
      <c r="DE105" s="2135"/>
      <c r="DF105" s="2135"/>
      <c r="DG105" s="2135"/>
      <c r="DH105" s="2135"/>
      <c r="DI105" s="2135"/>
      <c r="DJ105" s="2135"/>
      <c r="DK105" s="2135"/>
      <c r="DL105" s="2135"/>
      <c r="DM105" s="2135"/>
      <c r="DN105" s="2135"/>
      <c r="DO105" s="2135"/>
      <c r="DP105" s="2136"/>
      <c r="DQ105" s="2135"/>
      <c r="DR105" s="2135"/>
      <c r="DS105" s="2135"/>
      <c r="DT105" s="2135"/>
      <c r="DU105" s="2135"/>
      <c r="DV105" s="2135"/>
      <c r="DW105" s="2135"/>
      <c r="DX105" s="2135"/>
      <c r="DY105" s="2135"/>
      <c r="DZ105" s="2135"/>
      <c r="EA105" s="2135"/>
      <c r="EB105" s="2135"/>
      <c r="EC105" s="2135"/>
      <c r="ED105" s="2135"/>
      <c r="EE105" s="2135"/>
      <c r="EF105" s="2136"/>
      <c r="ET105" s="1764"/>
      <c r="EU105" s="1764"/>
    </row>
    <row r="106" spans="1:152" s="2" customFormat="1" ht="28.5" customHeight="1" thickBot="1" x14ac:dyDescent="0.25">
      <c r="B106" s="2051" t="s">
        <v>150</v>
      </c>
      <c r="C106" s="2049" t="s">
        <v>445</v>
      </c>
      <c r="D106" s="1586"/>
      <c r="E106" s="1587"/>
      <c r="F106" s="1587"/>
      <c r="G106" s="1587"/>
      <c r="H106" s="1588"/>
      <c r="I106" s="1588"/>
      <c r="J106" s="1588"/>
      <c r="K106" s="1588"/>
      <c r="L106" s="1588"/>
      <c r="M106" s="1588"/>
      <c r="N106" s="2104"/>
      <c r="O106" s="2104"/>
      <c r="P106" s="2105"/>
      <c r="Q106" s="2105"/>
      <c r="R106" s="2105"/>
      <c r="S106" s="1591"/>
      <c r="T106" s="1586"/>
      <c r="U106" s="1587"/>
      <c r="V106" s="1587"/>
      <c r="W106" s="1587"/>
      <c r="X106" s="1588"/>
      <c r="Y106" s="1588"/>
      <c r="Z106" s="1588"/>
      <c r="AA106" s="1588"/>
      <c r="AB106" s="1588"/>
      <c r="AC106" s="1588"/>
      <c r="AD106" s="2104"/>
      <c r="AE106" s="2104"/>
      <c r="AF106" s="2105"/>
      <c r="AG106" s="2105"/>
      <c r="AH106" s="2105"/>
      <c r="AI106" s="1591"/>
      <c r="AJ106" s="1586"/>
      <c r="AK106" s="1587"/>
      <c r="AL106" s="1587"/>
      <c r="AM106" s="1587"/>
      <c r="AN106" s="1588"/>
      <c r="AO106" s="1588"/>
      <c r="AP106" s="1588"/>
      <c r="AQ106" s="1588"/>
      <c r="AR106" s="1588"/>
      <c r="AS106" s="1588"/>
      <c r="AT106" s="2104"/>
      <c r="AU106" s="2104"/>
      <c r="AV106" s="2105"/>
      <c r="AW106" s="2105"/>
      <c r="AX106" s="2105"/>
      <c r="AY106" s="1591"/>
      <c r="AZ106" s="2724"/>
      <c r="BA106" s="2725"/>
      <c r="BB106" s="1798"/>
      <c r="BC106" s="1798"/>
      <c r="BD106" s="1798"/>
      <c r="BE106" s="1798"/>
      <c r="BF106" s="1798"/>
      <c r="BG106" s="1798"/>
      <c r="BH106" s="1798"/>
      <c r="BI106" s="1798"/>
      <c r="BJ106" s="1798"/>
      <c r="BK106" s="1798"/>
      <c r="BL106" s="1798"/>
      <c r="BM106" s="1798"/>
      <c r="BN106" s="1798"/>
      <c r="BO106" s="1798"/>
      <c r="BP106" s="1798"/>
      <c r="BQ106" s="1798"/>
      <c r="BR106" s="1539"/>
      <c r="BS106" s="1539"/>
      <c r="BT106" s="1539"/>
      <c r="BU106" s="1539"/>
      <c r="BV106" s="1539"/>
      <c r="BW106" s="1539"/>
      <c r="BX106" s="1539"/>
      <c r="BY106" s="1539"/>
      <c r="BZ106" s="1539"/>
      <c r="CA106" s="1539"/>
      <c r="CB106" s="1539"/>
      <c r="CC106" s="1800"/>
      <c r="CD106" s="1800"/>
      <c r="CE106" s="1539"/>
      <c r="CF106" s="1539"/>
      <c r="CG106" s="1690"/>
      <c r="CH106" s="1436" t="s">
        <v>160</v>
      </c>
      <c r="CI106" s="225" t="s">
        <v>452</v>
      </c>
      <c r="CJ106" s="1755" t="s">
        <v>277</v>
      </c>
      <c r="CK106" s="1533" t="str">
        <f t="shared" ref="CK106:EF106" si="77">IF(SUM(COUNTBLANK(D98),COUNTBLANK(D105),COUNTBLANK(D110))=0,(D98-D105+D110)/D98,"-")</f>
        <v>-</v>
      </c>
      <c r="CL106" s="1533" t="str">
        <f t="shared" si="77"/>
        <v>-</v>
      </c>
      <c r="CM106" s="1533" t="str">
        <f t="shared" si="77"/>
        <v>-</v>
      </c>
      <c r="CN106" s="1533" t="str">
        <f t="shared" si="77"/>
        <v>-</v>
      </c>
      <c r="CO106" s="1533" t="str">
        <f t="shared" si="77"/>
        <v>-</v>
      </c>
      <c r="CP106" s="1533" t="str">
        <f t="shared" si="77"/>
        <v>-</v>
      </c>
      <c r="CQ106" s="1533" t="str">
        <f t="shared" si="77"/>
        <v>-</v>
      </c>
      <c r="CR106" s="1533" t="str">
        <f t="shared" si="77"/>
        <v>-</v>
      </c>
      <c r="CS106" s="1533" t="str">
        <f t="shared" si="77"/>
        <v>-</v>
      </c>
      <c r="CT106" s="1533" t="str">
        <f t="shared" si="77"/>
        <v>-</v>
      </c>
      <c r="CU106" s="1533" t="str">
        <f t="shared" si="77"/>
        <v>-</v>
      </c>
      <c r="CV106" s="1533" t="str">
        <f t="shared" si="77"/>
        <v>-</v>
      </c>
      <c r="CW106" s="1533" t="str">
        <f t="shared" si="77"/>
        <v>-</v>
      </c>
      <c r="CX106" s="1533" t="str">
        <f t="shared" si="77"/>
        <v>-</v>
      </c>
      <c r="CY106" s="1533" t="str">
        <f t="shared" si="77"/>
        <v>-</v>
      </c>
      <c r="CZ106" s="2264" t="str">
        <f t="shared" si="77"/>
        <v>-</v>
      </c>
      <c r="DA106" s="1533" t="str">
        <f t="shared" si="77"/>
        <v>-</v>
      </c>
      <c r="DB106" s="1533" t="str">
        <f t="shared" si="77"/>
        <v>-</v>
      </c>
      <c r="DC106" s="1533" t="str">
        <f t="shared" si="77"/>
        <v>-</v>
      </c>
      <c r="DD106" s="1533" t="str">
        <f t="shared" si="77"/>
        <v>-</v>
      </c>
      <c r="DE106" s="1533" t="str">
        <f t="shared" si="77"/>
        <v>-</v>
      </c>
      <c r="DF106" s="1533" t="str">
        <f t="shared" si="77"/>
        <v>-</v>
      </c>
      <c r="DG106" s="1533" t="str">
        <f t="shared" si="77"/>
        <v>-</v>
      </c>
      <c r="DH106" s="1533" t="str">
        <f t="shared" si="77"/>
        <v>-</v>
      </c>
      <c r="DI106" s="1533" t="str">
        <f t="shared" si="77"/>
        <v>-</v>
      </c>
      <c r="DJ106" s="1533" t="str">
        <f t="shared" si="77"/>
        <v>-</v>
      </c>
      <c r="DK106" s="1533" t="str">
        <f t="shared" si="77"/>
        <v>-</v>
      </c>
      <c r="DL106" s="1533" t="str">
        <f t="shared" si="77"/>
        <v>-</v>
      </c>
      <c r="DM106" s="1533" t="str">
        <f t="shared" si="77"/>
        <v>-</v>
      </c>
      <c r="DN106" s="1533" t="str">
        <f t="shared" si="77"/>
        <v>-</v>
      </c>
      <c r="DO106" s="1533" t="str">
        <f t="shared" si="77"/>
        <v>-</v>
      </c>
      <c r="DP106" s="2264" t="str">
        <f t="shared" si="77"/>
        <v>-</v>
      </c>
      <c r="DQ106" s="1533" t="str">
        <f t="shared" si="77"/>
        <v>-</v>
      </c>
      <c r="DR106" s="1533" t="str">
        <f t="shared" si="77"/>
        <v>-</v>
      </c>
      <c r="DS106" s="1533" t="str">
        <f t="shared" si="77"/>
        <v>-</v>
      </c>
      <c r="DT106" s="1533" t="str">
        <f t="shared" si="77"/>
        <v>-</v>
      </c>
      <c r="DU106" s="1533" t="str">
        <f t="shared" si="77"/>
        <v>-</v>
      </c>
      <c r="DV106" s="1533" t="str">
        <f t="shared" si="77"/>
        <v>-</v>
      </c>
      <c r="DW106" s="1533" t="str">
        <f t="shared" si="77"/>
        <v>-</v>
      </c>
      <c r="DX106" s="1533" t="str">
        <f t="shared" si="77"/>
        <v>-</v>
      </c>
      <c r="DY106" s="1533" t="str">
        <f t="shared" si="77"/>
        <v>-</v>
      </c>
      <c r="DZ106" s="1533" t="str">
        <f t="shared" si="77"/>
        <v>-</v>
      </c>
      <c r="EA106" s="1533" t="str">
        <f t="shared" si="77"/>
        <v>-</v>
      </c>
      <c r="EB106" s="1533" t="str">
        <f t="shared" si="77"/>
        <v>-</v>
      </c>
      <c r="EC106" s="1533" t="str">
        <f t="shared" si="77"/>
        <v>-</v>
      </c>
      <c r="ED106" s="1533" t="str">
        <f t="shared" si="77"/>
        <v>-</v>
      </c>
      <c r="EE106" s="1533" t="str">
        <f t="shared" si="77"/>
        <v>-</v>
      </c>
      <c r="EF106" s="2264" t="str">
        <f t="shared" si="77"/>
        <v>-</v>
      </c>
      <c r="ET106" s="1764"/>
      <c r="EU106" s="1764"/>
    </row>
    <row r="107" spans="1:152" s="2" customFormat="1" ht="28.5" customHeight="1" x14ac:dyDescent="0.2">
      <c r="B107" s="2091" t="s">
        <v>48</v>
      </c>
      <c r="C107" s="2054"/>
      <c r="D107" s="2072"/>
      <c r="E107" s="2073"/>
      <c r="F107" s="2073"/>
      <c r="G107" s="2073"/>
      <c r="H107" s="2073"/>
      <c r="I107" s="2073"/>
      <c r="J107" s="2073"/>
      <c r="K107" s="2073"/>
      <c r="L107" s="2073"/>
      <c r="M107" s="2073"/>
      <c r="N107" s="2074"/>
      <c r="O107" s="2074"/>
      <c r="P107" s="2075"/>
      <c r="Q107" s="2075"/>
      <c r="R107" s="2075"/>
      <c r="S107" s="2076"/>
      <c r="T107" s="2072"/>
      <c r="U107" s="2073"/>
      <c r="V107" s="2073"/>
      <c r="W107" s="2073"/>
      <c r="X107" s="2073"/>
      <c r="Y107" s="2073"/>
      <c r="Z107" s="2073"/>
      <c r="AA107" s="2073"/>
      <c r="AB107" s="2073"/>
      <c r="AC107" s="2073"/>
      <c r="AD107" s="2074"/>
      <c r="AE107" s="2074"/>
      <c r="AF107" s="2075"/>
      <c r="AG107" s="2075"/>
      <c r="AH107" s="2075"/>
      <c r="AI107" s="2076"/>
      <c r="AJ107" s="2072"/>
      <c r="AK107" s="2073"/>
      <c r="AL107" s="2073"/>
      <c r="AM107" s="2073"/>
      <c r="AN107" s="2073"/>
      <c r="AO107" s="2073"/>
      <c r="AP107" s="2073"/>
      <c r="AQ107" s="2073"/>
      <c r="AR107" s="2073"/>
      <c r="AS107" s="2073"/>
      <c r="AT107" s="2074"/>
      <c r="AU107" s="2074"/>
      <c r="AV107" s="2075"/>
      <c r="AW107" s="2075"/>
      <c r="AX107" s="2075"/>
      <c r="AY107" s="2076"/>
      <c r="AZ107" s="2741"/>
      <c r="BA107" s="2742"/>
      <c r="BB107" s="1798"/>
      <c r="BC107" s="1798"/>
      <c r="BD107" s="1798"/>
      <c r="BE107" s="1798"/>
      <c r="BF107" s="1798"/>
      <c r="BG107" s="1798"/>
      <c r="BH107" s="1798"/>
      <c r="BI107" s="1798"/>
      <c r="BJ107" s="1798"/>
      <c r="BK107" s="1798"/>
      <c r="BL107" s="1798"/>
      <c r="BM107" s="1798"/>
      <c r="BN107" s="1798"/>
      <c r="BO107" s="1798"/>
      <c r="BP107" s="1798"/>
      <c r="BQ107" s="1798"/>
      <c r="BR107" s="1750"/>
      <c r="BS107" s="1750"/>
      <c r="BT107" s="1750"/>
      <c r="BU107" s="1750"/>
      <c r="BV107" s="1750"/>
      <c r="BW107" s="1750"/>
      <c r="BX107" s="1750"/>
      <c r="BY107" s="1750"/>
      <c r="BZ107" s="1750"/>
      <c r="CA107" s="1750"/>
      <c r="CB107" s="1750"/>
      <c r="CC107" s="1750"/>
      <c r="CD107" s="1750"/>
      <c r="CE107" s="1750"/>
      <c r="CF107" s="1539"/>
      <c r="CG107" s="1690"/>
      <c r="CH107" s="1436" t="s">
        <v>258</v>
      </c>
      <c r="CI107" s="225" t="s">
        <v>453</v>
      </c>
      <c r="CJ107" s="1755" t="s">
        <v>278</v>
      </c>
      <c r="CK107" s="2265" t="str">
        <f t="shared" ref="CK107:EF107" si="78">IF(SUM(COUNTBLANK(D98),COUNTBLANK(D104),COUNTBLANK(D110))=0,(D98-D104+D110)/D98,"-")</f>
        <v>-</v>
      </c>
      <c r="CL107" s="2265" t="str">
        <f t="shared" si="78"/>
        <v>-</v>
      </c>
      <c r="CM107" s="2265" t="str">
        <f t="shared" si="78"/>
        <v>-</v>
      </c>
      <c r="CN107" s="2265" t="str">
        <f t="shared" si="78"/>
        <v>-</v>
      </c>
      <c r="CO107" s="2265" t="str">
        <f t="shared" si="78"/>
        <v>-</v>
      </c>
      <c r="CP107" s="2265" t="str">
        <f t="shared" si="78"/>
        <v>-</v>
      </c>
      <c r="CQ107" s="2265" t="str">
        <f t="shared" si="78"/>
        <v>-</v>
      </c>
      <c r="CR107" s="2265" t="str">
        <f t="shared" si="78"/>
        <v>-</v>
      </c>
      <c r="CS107" s="2265" t="str">
        <f t="shared" si="78"/>
        <v>-</v>
      </c>
      <c r="CT107" s="2265" t="str">
        <f t="shared" si="78"/>
        <v>-</v>
      </c>
      <c r="CU107" s="2265" t="str">
        <f t="shared" si="78"/>
        <v>-</v>
      </c>
      <c r="CV107" s="2265" t="str">
        <f t="shared" si="78"/>
        <v>-</v>
      </c>
      <c r="CW107" s="2265" t="str">
        <f t="shared" si="78"/>
        <v>-</v>
      </c>
      <c r="CX107" s="2265" t="str">
        <f t="shared" si="78"/>
        <v>-</v>
      </c>
      <c r="CY107" s="2265" t="str">
        <f t="shared" si="78"/>
        <v>-</v>
      </c>
      <c r="CZ107" s="2266" t="str">
        <f t="shared" si="78"/>
        <v>-</v>
      </c>
      <c r="DA107" s="2265" t="str">
        <f t="shared" si="78"/>
        <v>-</v>
      </c>
      <c r="DB107" s="2265" t="str">
        <f t="shared" si="78"/>
        <v>-</v>
      </c>
      <c r="DC107" s="2265" t="str">
        <f t="shared" si="78"/>
        <v>-</v>
      </c>
      <c r="DD107" s="2265" t="str">
        <f t="shared" si="78"/>
        <v>-</v>
      </c>
      <c r="DE107" s="2265" t="str">
        <f t="shared" si="78"/>
        <v>-</v>
      </c>
      <c r="DF107" s="2265" t="str">
        <f t="shared" si="78"/>
        <v>-</v>
      </c>
      <c r="DG107" s="2265" t="str">
        <f t="shared" si="78"/>
        <v>-</v>
      </c>
      <c r="DH107" s="2265" t="str">
        <f t="shared" si="78"/>
        <v>-</v>
      </c>
      <c r="DI107" s="2265" t="str">
        <f t="shared" si="78"/>
        <v>-</v>
      </c>
      <c r="DJ107" s="2265" t="str">
        <f t="shared" si="78"/>
        <v>-</v>
      </c>
      <c r="DK107" s="2265" t="str">
        <f t="shared" si="78"/>
        <v>-</v>
      </c>
      <c r="DL107" s="2265" t="str">
        <f t="shared" si="78"/>
        <v>-</v>
      </c>
      <c r="DM107" s="2265" t="str">
        <f t="shared" si="78"/>
        <v>-</v>
      </c>
      <c r="DN107" s="2265" t="str">
        <f t="shared" si="78"/>
        <v>-</v>
      </c>
      <c r="DO107" s="2265" t="str">
        <f t="shared" si="78"/>
        <v>-</v>
      </c>
      <c r="DP107" s="2266" t="str">
        <f t="shared" si="78"/>
        <v>-</v>
      </c>
      <c r="DQ107" s="2265" t="str">
        <f t="shared" si="78"/>
        <v>-</v>
      </c>
      <c r="DR107" s="2265" t="str">
        <f t="shared" si="78"/>
        <v>-</v>
      </c>
      <c r="DS107" s="2265" t="str">
        <f t="shared" si="78"/>
        <v>-</v>
      </c>
      <c r="DT107" s="2265" t="str">
        <f t="shared" si="78"/>
        <v>-</v>
      </c>
      <c r="DU107" s="2265" t="str">
        <f t="shared" si="78"/>
        <v>-</v>
      </c>
      <c r="DV107" s="2265" t="str">
        <f t="shared" si="78"/>
        <v>-</v>
      </c>
      <c r="DW107" s="2265" t="str">
        <f t="shared" si="78"/>
        <v>-</v>
      </c>
      <c r="DX107" s="2265" t="str">
        <f t="shared" si="78"/>
        <v>-</v>
      </c>
      <c r="DY107" s="2265" t="str">
        <f t="shared" si="78"/>
        <v>-</v>
      </c>
      <c r="DZ107" s="2265" t="str">
        <f t="shared" si="78"/>
        <v>-</v>
      </c>
      <c r="EA107" s="2265" t="str">
        <f t="shared" si="78"/>
        <v>-</v>
      </c>
      <c r="EB107" s="2265" t="str">
        <f t="shared" si="78"/>
        <v>-</v>
      </c>
      <c r="EC107" s="2265" t="str">
        <f t="shared" si="78"/>
        <v>-</v>
      </c>
      <c r="ED107" s="2265" t="str">
        <f t="shared" si="78"/>
        <v>-</v>
      </c>
      <c r="EE107" s="2265" t="str">
        <f t="shared" si="78"/>
        <v>-</v>
      </c>
      <c r="EF107" s="2266" t="str">
        <f t="shared" si="78"/>
        <v>-</v>
      </c>
      <c r="EG107" s="48"/>
      <c r="ET107" s="1764"/>
      <c r="EU107" s="1764"/>
    </row>
    <row r="108" spans="1:152" s="2" customFormat="1" ht="28.5" customHeight="1" x14ac:dyDescent="0.2">
      <c r="B108" s="2050" t="s">
        <v>151</v>
      </c>
      <c r="C108" s="2048" t="s">
        <v>267</v>
      </c>
      <c r="D108" s="1568"/>
      <c r="E108" s="1569"/>
      <c r="F108" s="1569"/>
      <c r="G108" s="1569"/>
      <c r="H108" s="1569"/>
      <c r="I108" s="1569"/>
      <c r="J108" s="1569"/>
      <c r="K108" s="1569"/>
      <c r="L108" s="1569"/>
      <c r="M108" s="1569"/>
      <c r="N108" s="2036"/>
      <c r="O108" s="2036"/>
      <c r="P108" s="2037"/>
      <c r="Q108" s="2037"/>
      <c r="R108" s="2037"/>
      <c r="S108" s="1054"/>
      <c r="T108" s="1568"/>
      <c r="U108" s="1569"/>
      <c r="V108" s="1569"/>
      <c r="W108" s="1569"/>
      <c r="X108" s="1569"/>
      <c r="Y108" s="1569"/>
      <c r="Z108" s="1569"/>
      <c r="AA108" s="1569"/>
      <c r="AB108" s="1569"/>
      <c r="AC108" s="1569"/>
      <c r="AD108" s="2036"/>
      <c r="AE108" s="2036"/>
      <c r="AF108" s="2037"/>
      <c r="AG108" s="2037"/>
      <c r="AH108" s="2037"/>
      <c r="AI108" s="1054"/>
      <c r="AJ108" s="1568"/>
      <c r="AK108" s="1569"/>
      <c r="AL108" s="1569"/>
      <c r="AM108" s="1569"/>
      <c r="AN108" s="1569"/>
      <c r="AO108" s="1569"/>
      <c r="AP108" s="1569"/>
      <c r="AQ108" s="1569"/>
      <c r="AR108" s="1569"/>
      <c r="AS108" s="1569"/>
      <c r="AT108" s="2036"/>
      <c r="AU108" s="2036"/>
      <c r="AV108" s="2037"/>
      <c r="AW108" s="2037"/>
      <c r="AX108" s="2037"/>
      <c r="AY108" s="1054"/>
      <c r="AZ108" s="2722"/>
      <c r="BA108" s="2723"/>
      <c r="BB108" s="1798"/>
      <c r="BC108" s="1798"/>
      <c r="BD108" s="1798"/>
      <c r="BE108" s="1798"/>
      <c r="BF108" s="1798"/>
      <c r="BG108" s="1798"/>
      <c r="BH108" s="1798"/>
      <c r="BI108" s="1798"/>
      <c r="BJ108" s="1798"/>
      <c r="BK108" s="1798"/>
      <c r="BL108" s="1798"/>
      <c r="BM108" s="1798"/>
      <c r="BN108" s="1798"/>
      <c r="BO108" s="1798"/>
      <c r="BP108" s="1798"/>
      <c r="BQ108" s="1798"/>
      <c r="BR108" s="1539"/>
      <c r="BS108" s="1539"/>
      <c r="BT108" s="1539"/>
      <c r="BU108" s="1539"/>
      <c r="BV108" s="1539"/>
      <c r="BW108" s="1539"/>
      <c r="BX108" s="1539"/>
      <c r="BY108" s="1539"/>
      <c r="BZ108" s="1539"/>
      <c r="CA108" s="1539"/>
      <c r="CB108" s="1539"/>
      <c r="CC108" s="1800"/>
      <c r="CD108" s="1800"/>
      <c r="CE108" s="1539"/>
      <c r="CF108" s="1750"/>
      <c r="CG108" s="56"/>
      <c r="CH108" s="2039" t="s">
        <v>259</v>
      </c>
      <c r="CI108" s="2047" t="s">
        <v>454</v>
      </c>
      <c r="CJ108" s="2120" t="s">
        <v>284</v>
      </c>
      <c r="CK108" s="2133" t="str">
        <f t="shared" ref="CK108:EF108" si="79">IF(SUM(COUNTBLANK(D104),COUNTBLANK(D110))=0,D110/D104,"-")</f>
        <v>-</v>
      </c>
      <c r="CL108" s="2133" t="str">
        <f t="shared" si="79"/>
        <v>-</v>
      </c>
      <c r="CM108" s="2133" t="str">
        <f t="shared" si="79"/>
        <v>-</v>
      </c>
      <c r="CN108" s="2133" t="str">
        <f t="shared" si="79"/>
        <v>-</v>
      </c>
      <c r="CO108" s="2133" t="str">
        <f t="shared" si="79"/>
        <v>-</v>
      </c>
      <c r="CP108" s="2133" t="str">
        <f t="shared" si="79"/>
        <v>-</v>
      </c>
      <c r="CQ108" s="2133" t="str">
        <f t="shared" si="79"/>
        <v>-</v>
      </c>
      <c r="CR108" s="2133" t="str">
        <f t="shared" si="79"/>
        <v>-</v>
      </c>
      <c r="CS108" s="2133" t="str">
        <f t="shared" si="79"/>
        <v>-</v>
      </c>
      <c r="CT108" s="2133" t="str">
        <f t="shared" si="79"/>
        <v>-</v>
      </c>
      <c r="CU108" s="2133" t="str">
        <f t="shared" si="79"/>
        <v>-</v>
      </c>
      <c r="CV108" s="2133" t="str">
        <f t="shared" si="79"/>
        <v>-</v>
      </c>
      <c r="CW108" s="2133" t="str">
        <f t="shared" si="79"/>
        <v>-</v>
      </c>
      <c r="CX108" s="2133" t="str">
        <f t="shared" si="79"/>
        <v>-</v>
      </c>
      <c r="CY108" s="2133" t="str">
        <f t="shared" si="79"/>
        <v>-</v>
      </c>
      <c r="CZ108" s="2134" t="str">
        <f t="shared" si="79"/>
        <v>-</v>
      </c>
      <c r="DA108" s="2133" t="str">
        <f t="shared" si="79"/>
        <v>-</v>
      </c>
      <c r="DB108" s="2133" t="str">
        <f t="shared" si="79"/>
        <v>-</v>
      </c>
      <c r="DC108" s="2133" t="str">
        <f t="shared" si="79"/>
        <v>-</v>
      </c>
      <c r="DD108" s="2133" t="str">
        <f t="shared" si="79"/>
        <v>-</v>
      </c>
      <c r="DE108" s="2133" t="str">
        <f t="shared" si="79"/>
        <v>-</v>
      </c>
      <c r="DF108" s="2133" t="str">
        <f t="shared" si="79"/>
        <v>-</v>
      </c>
      <c r="DG108" s="2133" t="str">
        <f t="shared" si="79"/>
        <v>-</v>
      </c>
      <c r="DH108" s="2133" t="str">
        <f t="shared" si="79"/>
        <v>-</v>
      </c>
      <c r="DI108" s="2133" t="str">
        <f t="shared" si="79"/>
        <v>-</v>
      </c>
      <c r="DJ108" s="2133" t="str">
        <f t="shared" si="79"/>
        <v>-</v>
      </c>
      <c r="DK108" s="2133" t="str">
        <f t="shared" si="79"/>
        <v>-</v>
      </c>
      <c r="DL108" s="2133" t="str">
        <f t="shared" si="79"/>
        <v>-</v>
      </c>
      <c r="DM108" s="2133" t="str">
        <f t="shared" si="79"/>
        <v>-</v>
      </c>
      <c r="DN108" s="2133" t="str">
        <f t="shared" si="79"/>
        <v>-</v>
      </c>
      <c r="DO108" s="2133" t="str">
        <f t="shared" si="79"/>
        <v>-</v>
      </c>
      <c r="DP108" s="2134" t="str">
        <f t="shared" si="79"/>
        <v>-</v>
      </c>
      <c r="DQ108" s="2133" t="str">
        <f t="shared" si="79"/>
        <v>-</v>
      </c>
      <c r="DR108" s="2133" t="str">
        <f t="shared" si="79"/>
        <v>-</v>
      </c>
      <c r="DS108" s="2133" t="str">
        <f t="shared" si="79"/>
        <v>-</v>
      </c>
      <c r="DT108" s="2133" t="str">
        <f t="shared" si="79"/>
        <v>-</v>
      </c>
      <c r="DU108" s="2133" t="str">
        <f t="shared" si="79"/>
        <v>-</v>
      </c>
      <c r="DV108" s="2133" t="str">
        <f t="shared" si="79"/>
        <v>-</v>
      </c>
      <c r="DW108" s="2133" t="str">
        <f t="shared" si="79"/>
        <v>-</v>
      </c>
      <c r="DX108" s="2133" t="str">
        <f t="shared" si="79"/>
        <v>-</v>
      </c>
      <c r="DY108" s="2133" t="str">
        <f t="shared" si="79"/>
        <v>-</v>
      </c>
      <c r="DZ108" s="2133" t="str">
        <f t="shared" si="79"/>
        <v>-</v>
      </c>
      <c r="EA108" s="2133" t="str">
        <f t="shared" si="79"/>
        <v>-</v>
      </c>
      <c r="EB108" s="2133" t="str">
        <f t="shared" si="79"/>
        <v>-</v>
      </c>
      <c r="EC108" s="2133" t="str">
        <f t="shared" si="79"/>
        <v>-</v>
      </c>
      <c r="ED108" s="2133" t="str">
        <f t="shared" si="79"/>
        <v>-</v>
      </c>
      <c r="EE108" s="2133" t="str">
        <f t="shared" si="79"/>
        <v>-</v>
      </c>
      <c r="EF108" s="2134" t="str">
        <f t="shared" si="79"/>
        <v>-</v>
      </c>
      <c r="ET108" s="1764"/>
      <c r="EU108" s="1764"/>
    </row>
    <row r="109" spans="1:152" s="2" customFormat="1" ht="28.5" customHeight="1" x14ac:dyDescent="0.2">
      <c r="B109" s="2050" t="s">
        <v>152</v>
      </c>
      <c r="C109" s="2048" t="s">
        <v>268</v>
      </c>
      <c r="D109" s="1568"/>
      <c r="E109" s="1569"/>
      <c r="F109" s="1569"/>
      <c r="G109" s="1569"/>
      <c r="H109" s="1569"/>
      <c r="I109" s="1569"/>
      <c r="J109" s="1569"/>
      <c r="K109" s="1569"/>
      <c r="L109" s="1569"/>
      <c r="M109" s="1569"/>
      <c r="N109" s="2036"/>
      <c r="O109" s="2036"/>
      <c r="P109" s="2037"/>
      <c r="Q109" s="2037"/>
      <c r="R109" s="2037"/>
      <c r="S109" s="1054"/>
      <c r="T109" s="1568"/>
      <c r="U109" s="1569"/>
      <c r="V109" s="1569"/>
      <c r="W109" s="1569"/>
      <c r="X109" s="1569"/>
      <c r="Y109" s="1569"/>
      <c r="Z109" s="1569"/>
      <c r="AA109" s="1569"/>
      <c r="AB109" s="1569"/>
      <c r="AC109" s="1569"/>
      <c r="AD109" s="2036"/>
      <c r="AE109" s="2036"/>
      <c r="AF109" s="2037"/>
      <c r="AG109" s="2037"/>
      <c r="AH109" s="2037"/>
      <c r="AI109" s="1054"/>
      <c r="AJ109" s="1568"/>
      <c r="AK109" s="1569"/>
      <c r="AL109" s="1569"/>
      <c r="AM109" s="1569"/>
      <c r="AN109" s="1569"/>
      <c r="AO109" s="1569"/>
      <c r="AP109" s="1569"/>
      <c r="AQ109" s="1569"/>
      <c r="AR109" s="1569"/>
      <c r="AS109" s="1569"/>
      <c r="AT109" s="2036"/>
      <c r="AU109" s="2036"/>
      <c r="AV109" s="2037"/>
      <c r="AW109" s="2037"/>
      <c r="AX109" s="2037"/>
      <c r="AY109" s="1054"/>
      <c r="AZ109" s="2722"/>
      <c r="BA109" s="2723"/>
      <c r="BB109" s="1798"/>
      <c r="BC109" s="1798"/>
      <c r="BD109" s="1798"/>
      <c r="BE109" s="1798"/>
      <c r="BF109" s="1798"/>
      <c r="BG109" s="1798"/>
      <c r="BH109" s="1798"/>
      <c r="BI109" s="1798"/>
      <c r="BJ109" s="1798"/>
      <c r="BK109" s="1798"/>
      <c r="BL109" s="1798"/>
      <c r="BM109" s="1798"/>
      <c r="BN109" s="1798"/>
      <c r="BO109" s="1798"/>
      <c r="BP109" s="1798"/>
      <c r="BQ109" s="1798"/>
      <c r="BR109" s="1539"/>
      <c r="BS109" s="1539"/>
      <c r="BT109" s="1539"/>
      <c r="BU109" s="1539"/>
      <c r="BV109" s="1539"/>
      <c r="BW109" s="1539"/>
      <c r="BX109" s="1539"/>
      <c r="BY109" s="1539"/>
      <c r="BZ109" s="1539"/>
      <c r="CA109" s="1539"/>
      <c r="CB109" s="1539"/>
      <c r="CC109" s="1800"/>
      <c r="CD109" s="1800"/>
      <c r="CE109" s="1539"/>
      <c r="CF109" s="1539"/>
      <c r="CG109" s="1690"/>
      <c r="CH109" s="2081" t="s">
        <v>75</v>
      </c>
      <c r="CI109" s="2082"/>
      <c r="CJ109" s="2125"/>
      <c r="CK109" s="2135"/>
      <c r="CL109" s="2135"/>
      <c r="CM109" s="2135"/>
      <c r="CN109" s="2135"/>
      <c r="CO109" s="2135"/>
      <c r="CP109" s="2135"/>
      <c r="CQ109" s="2135"/>
      <c r="CR109" s="2135"/>
      <c r="CS109" s="2135"/>
      <c r="CT109" s="2135"/>
      <c r="CU109" s="2135"/>
      <c r="CV109" s="2135"/>
      <c r="CW109" s="2135"/>
      <c r="CX109" s="2135"/>
      <c r="CY109" s="2135"/>
      <c r="CZ109" s="2136"/>
      <c r="DA109" s="2135"/>
      <c r="DB109" s="2135"/>
      <c r="DC109" s="2135"/>
      <c r="DD109" s="2135"/>
      <c r="DE109" s="2135"/>
      <c r="DF109" s="2135"/>
      <c r="DG109" s="2135"/>
      <c r="DH109" s="2135"/>
      <c r="DI109" s="2135"/>
      <c r="DJ109" s="2135"/>
      <c r="DK109" s="2135"/>
      <c r="DL109" s="2135"/>
      <c r="DM109" s="2135"/>
      <c r="DN109" s="2135"/>
      <c r="DO109" s="2135"/>
      <c r="DP109" s="2136"/>
      <c r="DQ109" s="2135"/>
      <c r="DR109" s="2135"/>
      <c r="DS109" s="2135"/>
      <c r="DT109" s="2135"/>
      <c r="DU109" s="2135"/>
      <c r="DV109" s="2135"/>
      <c r="DW109" s="2135"/>
      <c r="DX109" s="2135"/>
      <c r="DY109" s="2135"/>
      <c r="DZ109" s="2135"/>
      <c r="EA109" s="2135"/>
      <c r="EB109" s="2135"/>
      <c r="EC109" s="2135"/>
      <c r="ED109" s="2135"/>
      <c r="EE109" s="2135"/>
      <c r="EF109" s="2136"/>
      <c r="EH109" s="48"/>
      <c r="EI109" s="48"/>
      <c r="EJ109" s="48"/>
      <c r="EK109" s="48"/>
      <c r="EL109" s="48"/>
      <c r="EM109" s="48"/>
      <c r="EN109" s="48"/>
      <c r="EO109" s="48"/>
      <c r="EP109" s="48"/>
      <c r="EQ109" s="48"/>
      <c r="ER109" s="48"/>
      <c r="ES109" s="48"/>
      <c r="ET109" s="1772"/>
      <c r="EU109" s="1772"/>
      <c r="EV109" s="48"/>
    </row>
    <row r="110" spans="1:152" s="48" customFormat="1" ht="28.5" customHeight="1" x14ac:dyDescent="0.2">
      <c r="A110" s="47"/>
      <c r="B110" s="2050" t="s">
        <v>153</v>
      </c>
      <c r="C110" s="2048" t="s">
        <v>269</v>
      </c>
      <c r="D110" s="1568"/>
      <c r="E110" s="1569"/>
      <c r="F110" s="1569"/>
      <c r="G110" s="1569"/>
      <c r="H110" s="1569"/>
      <c r="I110" s="1569"/>
      <c r="J110" s="1569"/>
      <c r="K110" s="1569"/>
      <c r="L110" s="1569"/>
      <c r="M110" s="1569"/>
      <c r="N110" s="2036"/>
      <c r="O110" s="2036"/>
      <c r="P110" s="2037"/>
      <c r="Q110" s="2037"/>
      <c r="R110" s="2037"/>
      <c r="S110" s="1054"/>
      <c r="T110" s="1568"/>
      <c r="U110" s="1569"/>
      <c r="V110" s="1569"/>
      <c r="W110" s="1569"/>
      <c r="X110" s="1569"/>
      <c r="Y110" s="1569"/>
      <c r="Z110" s="1569"/>
      <c r="AA110" s="1569"/>
      <c r="AB110" s="1569"/>
      <c r="AC110" s="1569"/>
      <c r="AD110" s="2036"/>
      <c r="AE110" s="2036"/>
      <c r="AF110" s="2037"/>
      <c r="AG110" s="2037"/>
      <c r="AH110" s="2037"/>
      <c r="AI110" s="1054"/>
      <c r="AJ110" s="1568"/>
      <c r="AK110" s="1569"/>
      <c r="AL110" s="1569"/>
      <c r="AM110" s="1569"/>
      <c r="AN110" s="1569"/>
      <c r="AO110" s="1569"/>
      <c r="AP110" s="1569"/>
      <c r="AQ110" s="1569"/>
      <c r="AR110" s="1569"/>
      <c r="AS110" s="1569"/>
      <c r="AT110" s="2036"/>
      <c r="AU110" s="2036"/>
      <c r="AV110" s="2037"/>
      <c r="AW110" s="2037"/>
      <c r="AX110" s="2037"/>
      <c r="AY110" s="1054"/>
      <c r="AZ110" s="2722"/>
      <c r="BA110" s="2723"/>
      <c r="BB110" s="1798"/>
      <c r="BC110" s="1798"/>
      <c r="BD110" s="1798"/>
      <c r="BE110" s="1798"/>
      <c r="BF110" s="1798"/>
      <c r="BG110" s="1798"/>
      <c r="BH110" s="1798"/>
      <c r="BI110" s="1798"/>
      <c r="BJ110" s="1798"/>
      <c r="BK110" s="1798"/>
      <c r="BL110" s="1798"/>
      <c r="BM110" s="1798"/>
      <c r="BN110" s="1798"/>
      <c r="BO110" s="1798"/>
      <c r="BP110" s="1798"/>
      <c r="BQ110" s="1798"/>
      <c r="BR110" s="1539"/>
      <c r="BS110" s="1539"/>
      <c r="BT110" s="1539"/>
      <c r="BU110" s="1539"/>
      <c r="BV110" s="1539"/>
      <c r="BW110" s="1539"/>
      <c r="BX110" s="1539"/>
      <c r="BY110" s="1539"/>
      <c r="BZ110" s="1539"/>
      <c r="CA110" s="1539"/>
      <c r="CB110" s="1539"/>
      <c r="CC110" s="1800"/>
      <c r="CD110" s="1800"/>
      <c r="CE110" s="1539"/>
      <c r="CF110" s="1539"/>
      <c r="CG110" s="1690"/>
      <c r="CH110" s="2046" t="s">
        <v>161</v>
      </c>
      <c r="CI110" s="2047" t="s">
        <v>455</v>
      </c>
      <c r="CJ110" s="2120" t="s">
        <v>198</v>
      </c>
      <c r="CK110" s="2133" t="str">
        <f t="shared" ref="CK110:EF110" si="80">IF(SUM(COUNTBLANK(D98),COUNTBLANK(D115),COUNTBLANK(D116))=0,D116/(D98+D115),"-")</f>
        <v>-</v>
      </c>
      <c r="CL110" s="2133" t="str">
        <f t="shared" si="80"/>
        <v>-</v>
      </c>
      <c r="CM110" s="2133" t="str">
        <f t="shared" si="80"/>
        <v>-</v>
      </c>
      <c r="CN110" s="2133" t="str">
        <f t="shared" si="80"/>
        <v>-</v>
      </c>
      <c r="CO110" s="2133" t="str">
        <f t="shared" si="80"/>
        <v>-</v>
      </c>
      <c r="CP110" s="2133" t="str">
        <f t="shared" si="80"/>
        <v>-</v>
      </c>
      <c r="CQ110" s="2133" t="str">
        <f t="shared" si="80"/>
        <v>-</v>
      </c>
      <c r="CR110" s="2133" t="str">
        <f t="shared" si="80"/>
        <v>-</v>
      </c>
      <c r="CS110" s="2133" t="str">
        <f t="shared" si="80"/>
        <v>-</v>
      </c>
      <c r="CT110" s="2133" t="str">
        <f t="shared" si="80"/>
        <v>-</v>
      </c>
      <c r="CU110" s="2133" t="str">
        <f t="shared" si="80"/>
        <v>-</v>
      </c>
      <c r="CV110" s="2133" t="str">
        <f t="shared" si="80"/>
        <v>-</v>
      </c>
      <c r="CW110" s="2133" t="str">
        <f t="shared" si="80"/>
        <v>-</v>
      </c>
      <c r="CX110" s="2133" t="str">
        <f t="shared" si="80"/>
        <v>-</v>
      </c>
      <c r="CY110" s="2133" t="str">
        <f t="shared" si="80"/>
        <v>-</v>
      </c>
      <c r="CZ110" s="2134" t="str">
        <f t="shared" si="80"/>
        <v>-</v>
      </c>
      <c r="DA110" s="2133" t="str">
        <f t="shared" si="80"/>
        <v>-</v>
      </c>
      <c r="DB110" s="2133" t="str">
        <f t="shared" si="80"/>
        <v>-</v>
      </c>
      <c r="DC110" s="2133" t="str">
        <f t="shared" si="80"/>
        <v>-</v>
      </c>
      <c r="DD110" s="2133" t="str">
        <f t="shared" si="80"/>
        <v>-</v>
      </c>
      <c r="DE110" s="2133" t="str">
        <f t="shared" si="80"/>
        <v>-</v>
      </c>
      <c r="DF110" s="2133" t="str">
        <f t="shared" si="80"/>
        <v>-</v>
      </c>
      <c r="DG110" s="2133" t="str">
        <f t="shared" si="80"/>
        <v>-</v>
      </c>
      <c r="DH110" s="2133" t="str">
        <f t="shared" si="80"/>
        <v>-</v>
      </c>
      <c r="DI110" s="2133" t="str">
        <f t="shared" si="80"/>
        <v>-</v>
      </c>
      <c r="DJ110" s="2133" t="str">
        <f t="shared" si="80"/>
        <v>-</v>
      </c>
      <c r="DK110" s="2133" t="str">
        <f t="shared" si="80"/>
        <v>-</v>
      </c>
      <c r="DL110" s="2133" t="str">
        <f t="shared" si="80"/>
        <v>-</v>
      </c>
      <c r="DM110" s="2133" t="str">
        <f t="shared" si="80"/>
        <v>-</v>
      </c>
      <c r="DN110" s="2133" t="str">
        <f t="shared" si="80"/>
        <v>-</v>
      </c>
      <c r="DO110" s="2133" t="str">
        <f t="shared" si="80"/>
        <v>-</v>
      </c>
      <c r="DP110" s="2134" t="str">
        <f t="shared" si="80"/>
        <v>-</v>
      </c>
      <c r="DQ110" s="2133" t="str">
        <f t="shared" si="80"/>
        <v>-</v>
      </c>
      <c r="DR110" s="2133" t="str">
        <f t="shared" si="80"/>
        <v>-</v>
      </c>
      <c r="DS110" s="2133" t="str">
        <f t="shared" si="80"/>
        <v>-</v>
      </c>
      <c r="DT110" s="2133" t="str">
        <f t="shared" si="80"/>
        <v>-</v>
      </c>
      <c r="DU110" s="2133" t="str">
        <f t="shared" si="80"/>
        <v>-</v>
      </c>
      <c r="DV110" s="2133" t="str">
        <f t="shared" si="80"/>
        <v>-</v>
      </c>
      <c r="DW110" s="2133" t="str">
        <f t="shared" si="80"/>
        <v>-</v>
      </c>
      <c r="DX110" s="2133" t="str">
        <f t="shared" si="80"/>
        <v>-</v>
      </c>
      <c r="DY110" s="2133" t="str">
        <f t="shared" si="80"/>
        <v>-</v>
      </c>
      <c r="DZ110" s="2133" t="str">
        <f t="shared" si="80"/>
        <v>-</v>
      </c>
      <c r="EA110" s="2133" t="str">
        <f t="shared" si="80"/>
        <v>-</v>
      </c>
      <c r="EB110" s="2133" t="str">
        <f t="shared" si="80"/>
        <v>-</v>
      </c>
      <c r="EC110" s="2133" t="str">
        <f t="shared" si="80"/>
        <v>-</v>
      </c>
      <c r="ED110" s="2133" t="str">
        <f t="shared" si="80"/>
        <v>-</v>
      </c>
      <c r="EE110" s="2133" t="str">
        <f t="shared" si="80"/>
        <v>-</v>
      </c>
      <c r="EF110" s="2134" t="str">
        <f t="shared" si="80"/>
        <v>-</v>
      </c>
      <c r="EG110" s="2"/>
      <c r="EH110" s="2"/>
      <c r="EI110" s="2"/>
      <c r="EJ110" s="2"/>
      <c r="EK110" s="2"/>
      <c r="EL110" s="2"/>
      <c r="EM110" s="2"/>
      <c r="EN110" s="2"/>
      <c r="EO110" s="2"/>
      <c r="EP110" s="2"/>
      <c r="EQ110" s="2"/>
      <c r="ER110" s="2"/>
      <c r="ES110" s="2"/>
      <c r="ET110" s="1764"/>
      <c r="EU110" s="1764"/>
      <c r="EV110" s="2"/>
    </row>
    <row r="111" spans="1:152" s="2" customFormat="1" ht="28.5" customHeight="1" x14ac:dyDescent="0.2">
      <c r="B111" s="2050" t="s">
        <v>154</v>
      </c>
      <c r="C111" s="2048" t="s">
        <v>444</v>
      </c>
      <c r="D111" s="1568"/>
      <c r="E111" s="1569"/>
      <c r="F111" s="1569"/>
      <c r="G111" s="1569"/>
      <c r="H111" s="1569"/>
      <c r="I111" s="1569"/>
      <c r="J111" s="1569"/>
      <c r="K111" s="1569"/>
      <c r="L111" s="1569"/>
      <c r="M111" s="1569"/>
      <c r="N111" s="2036"/>
      <c r="O111" s="2036"/>
      <c r="P111" s="2037"/>
      <c r="Q111" s="2037"/>
      <c r="R111" s="2037"/>
      <c r="S111" s="1054"/>
      <c r="T111" s="1568"/>
      <c r="U111" s="1569"/>
      <c r="V111" s="1569"/>
      <c r="W111" s="1569"/>
      <c r="X111" s="1569"/>
      <c r="Y111" s="1569"/>
      <c r="Z111" s="1569"/>
      <c r="AA111" s="1569"/>
      <c r="AB111" s="1569"/>
      <c r="AC111" s="1569"/>
      <c r="AD111" s="2036"/>
      <c r="AE111" s="2036"/>
      <c r="AF111" s="2037"/>
      <c r="AG111" s="2037"/>
      <c r="AH111" s="2037"/>
      <c r="AI111" s="1054"/>
      <c r="AJ111" s="1568"/>
      <c r="AK111" s="1569"/>
      <c r="AL111" s="1569"/>
      <c r="AM111" s="1569"/>
      <c r="AN111" s="1569"/>
      <c r="AO111" s="1569"/>
      <c r="AP111" s="1569"/>
      <c r="AQ111" s="1569"/>
      <c r="AR111" s="1569"/>
      <c r="AS111" s="1569"/>
      <c r="AT111" s="2036"/>
      <c r="AU111" s="2036"/>
      <c r="AV111" s="2037"/>
      <c r="AW111" s="2037"/>
      <c r="AX111" s="2037"/>
      <c r="AY111" s="1054"/>
      <c r="AZ111" s="2722"/>
      <c r="BA111" s="2723"/>
      <c r="BB111" s="1798"/>
      <c r="BC111" s="1798"/>
      <c r="BD111" s="1798"/>
      <c r="BE111" s="1798"/>
      <c r="BF111" s="1798"/>
      <c r="BG111" s="1798"/>
      <c r="BH111" s="1798"/>
      <c r="BI111" s="1798"/>
      <c r="BJ111" s="1798"/>
      <c r="BK111" s="1798"/>
      <c r="BL111" s="1798"/>
      <c r="BM111" s="1798"/>
      <c r="BN111" s="1798"/>
      <c r="BO111" s="1798"/>
      <c r="BP111" s="1798"/>
      <c r="BQ111" s="1798"/>
      <c r="BR111" s="1539"/>
      <c r="BS111" s="1539"/>
      <c r="BT111" s="1539"/>
      <c r="BU111" s="1539"/>
      <c r="BV111" s="1539"/>
      <c r="BW111" s="1539"/>
      <c r="BX111" s="1539"/>
      <c r="BY111" s="1539"/>
      <c r="BZ111" s="1539"/>
      <c r="CA111" s="1539"/>
      <c r="CB111" s="1539"/>
      <c r="CC111" s="1800"/>
      <c r="CD111" s="1800"/>
      <c r="CE111" s="1539"/>
      <c r="CF111" s="1539"/>
      <c r="CG111" s="1690"/>
      <c r="CH111" s="2081" t="s">
        <v>79</v>
      </c>
      <c r="CI111" s="2082"/>
      <c r="CJ111" s="2125"/>
      <c r="CK111" s="2135"/>
      <c r="CL111" s="2135"/>
      <c r="CM111" s="2135"/>
      <c r="CN111" s="2135"/>
      <c r="CO111" s="2135"/>
      <c r="CP111" s="2135"/>
      <c r="CQ111" s="2135"/>
      <c r="CR111" s="2135"/>
      <c r="CS111" s="2135"/>
      <c r="CT111" s="2135"/>
      <c r="CU111" s="2135"/>
      <c r="CV111" s="2135"/>
      <c r="CW111" s="2135"/>
      <c r="CX111" s="2135"/>
      <c r="CY111" s="2135"/>
      <c r="CZ111" s="2136"/>
      <c r="DA111" s="2135"/>
      <c r="DB111" s="2135"/>
      <c r="DC111" s="2135"/>
      <c r="DD111" s="2135"/>
      <c r="DE111" s="2135"/>
      <c r="DF111" s="2135"/>
      <c r="DG111" s="2135"/>
      <c r="DH111" s="2135"/>
      <c r="DI111" s="2135"/>
      <c r="DJ111" s="2135"/>
      <c r="DK111" s="2135"/>
      <c r="DL111" s="2135"/>
      <c r="DM111" s="2135"/>
      <c r="DN111" s="2135"/>
      <c r="DO111" s="2135"/>
      <c r="DP111" s="2136"/>
      <c r="DQ111" s="2135"/>
      <c r="DR111" s="2135"/>
      <c r="DS111" s="2135"/>
      <c r="DT111" s="2135"/>
      <c r="DU111" s="2135"/>
      <c r="DV111" s="2135"/>
      <c r="DW111" s="2135"/>
      <c r="DX111" s="2135"/>
      <c r="DY111" s="2135"/>
      <c r="DZ111" s="2135"/>
      <c r="EA111" s="2135"/>
      <c r="EB111" s="2135"/>
      <c r="EC111" s="2135"/>
      <c r="ED111" s="2135"/>
      <c r="EE111" s="2135"/>
      <c r="EF111" s="2136"/>
      <c r="ET111" s="1764"/>
      <c r="EU111" s="1764"/>
    </row>
    <row r="112" spans="1:152" s="2" customFormat="1" ht="28.5" customHeight="1" x14ac:dyDescent="0.2">
      <c r="B112" s="2050" t="s">
        <v>155</v>
      </c>
      <c r="C112" s="2048" t="s">
        <v>461</v>
      </c>
      <c r="D112" s="1568"/>
      <c r="E112" s="1569"/>
      <c r="F112" s="1569"/>
      <c r="G112" s="1569"/>
      <c r="H112" s="1569"/>
      <c r="I112" s="1569"/>
      <c r="J112" s="1569"/>
      <c r="K112" s="1569"/>
      <c r="L112" s="1569"/>
      <c r="M112" s="1569"/>
      <c r="N112" s="2036"/>
      <c r="O112" s="2036"/>
      <c r="P112" s="2037"/>
      <c r="Q112" s="2037"/>
      <c r="R112" s="2037"/>
      <c r="S112" s="1054"/>
      <c r="T112" s="1568"/>
      <c r="U112" s="1569"/>
      <c r="V112" s="1569"/>
      <c r="W112" s="1569"/>
      <c r="X112" s="1569"/>
      <c r="Y112" s="1569"/>
      <c r="Z112" s="1569"/>
      <c r="AA112" s="1569"/>
      <c r="AB112" s="1569"/>
      <c r="AC112" s="1569"/>
      <c r="AD112" s="2036"/>
      <c r="AE112" s="2036"/>
      <c r="AF112" s="2037"/>
      <c r="AG112" s="2037"/>
      <c r="AH112" s="2037"/>
      <c r="AI112" s="1054"/>
      <c r="AJ112" s="1568"/>
      <c r="AK112" s="1569"/>
      <c r="AL112" s="1569"/>
      <c r="AM112" s="1569"/>
      <c r="AN112" s="1569"/>
      <c r="AO112" s="1569"/>
      <c r="AP112" s="1569"/>
      <c r="AQ112" s="1569"/>
      <c r="AR112" s="1569"/>
      <c r="AS112" s="1569"/>
      <c r="AT112" s="2036"/>
      <c r="AU112" s="2036"/>
      <c r="AV112" s="2037"/>
      <c r="AW112" s="2037"/>
      <c r="AX112" s="2037"/>
      <c r="AY112" s="1054"/>
      <c r="AZ112" s="2722"/>
      <c r="BA112" s="2723"/>
      <c r="BB112" s="1798"/>
      <c r="BC112" s="1798"/>
      <c r="BD112" s="1798"/>
      <c r="BE112" s="1798"/>
      <c r="BF112" s="1798"/>
      <c r="BG112" s="1798"/>
      <c r="BH112" s="1798"/>
      <c r="BI112" s="1798"/>
      <c r="BJ112" s="1798"/>
      <c r="BK112" s="1798"/>
      <c r="BL112" s="1798"/>
      <c r="BM112" s="1798"/>
      <c r="BN112" s="1798"/>
      <c r="BO112" s="1798"/>
      <c r="BP112" s="1798"/>
      <c r="BQ112" s="1798"/>
      <c r="BR112" s="1539"/>
      <c r="BS112" s="1539"/>
      <c r="BT112" s="1539"/>
      <c r="BU112" s="1539"/>
      <c r="BV112" s="1539"/>
      <c r="BW112" s="1539"/>
      <c r="BX112" s="1539"/>
      <c r="BY112" s="1539"/>
      <c r="BZ112" s="1539"/>
      <c r="CA112" s="1539"/>
      <c r="CB112" s="1539"/>
      <c r="CC112" s="1800"/>
      <c r="CD112" s="1800"/>
      <c r="CE112" s="1539"/>
      <c r="CF112" s="1539"/>
      <c r="CG112" s="1690"/>
      <c r="CH112" s="1436" t="s">
        <v>76</v>
      </c>
      <c r="CI112" s="225" t="s">
        <v>456</v>
      </c>
      <c r="CJ112" s="1754" t="s">
        <v>199</v>
      </c>
      <c r="CK112" s="1533" t="str">
        <f t="shared" ref="CK112:EF112" si="81">IF(SUM(COUNTBLANK(D98),COUNTBLANK(D112))=0,D98/D112,"-")</f>
        <v>-</v>
      </c>
      <c r="CL112" s="1533" t="str">
        <f t="shared" si="81"/>
        <v>-</v>
      </c>
      <c r="CM112" s="1533" t="str">
        <f t="shared" si="81"/>
        <v>-</v>
      </c>
      <c r="CN112" s="1533" t="str">
        <f t="shared" si="81"/>
        <v>-</v>
      </c>
      <c r="CO112" s="1533" t="str">
        <f t="shared" si="81"/>
        <v>-</v>
      </c>
      <c r="CP112" s="1533" t="str">
        <f t="shared" si="81"/>
        <v>-</v>
      </c>
      <c r="CQ112" s="1533" t="str">
        <f t="shared" si="81"/>
        <v>-</v>
      </c>
      <c r="CR112" s="1533" t="str">
        <f t="shared" si="81"/>
        <v>-</v>
      </c>
      <c r="CS112" s="1533" t="str">
        <f t="shared" si="81"/>
        <v>-</v>
      </c>
      <c r="CT112" s="1533" t="str">
        <f t="shared" si="81"/>
        <v>-</v>
      </c>
      <c r="CU112" s="1533" t="str">
        <f t="shared" si="81"/>
        <v>-</v>
      </c>
      <c r="CV112" s="1533" t="str">
        <f t="shared" si="81"/>
        <v>-</v>
      </c>
      <c r="CW112" s="1533" t="str">
        <f t="shared" si="81"/>
        <v>-</v>
      </c>
      <c r="CX112" s="1533" t="str">
        <f t="shared" si="81"/>
        <v>-</v>
      </c>
      <c r="CY112" s="1533" t="str">
        <f t="shared" si="81"/>
        <v>-</v>
      </c>
      <c r="CZ112" s="2264" t="str">
        <f t="shared" si="81"/>
        <v>-</v>
      </c>
      <c r="DA112" s="1533" t="str">
        <f t="shared" si="81"/>
        <v>-</v>
      </c>
      <c r="DB112" s="1533" t="str">
        <f t="shared" si="81"/>
        <v>-</v>
      </c>
      <c r="DC112" s="1533" t="str">
        <f t="shared" si="81"/>
        <v>-</v>
      </c>
      <c r="DD112" s="1533" t="str">
        <f t="shared" si="81"/>
        <v>-</v>
      </c>
      <c r="DE112" s="1533" t="str">
        <f t="shared" si="81"/>
        <v>-</v>
      </c>
      <c r="DF112" s="1533" t="str">
        <f t="shared" si="81"/>
        <v>-</v>
      </c>
      <c r="DG112" s="1533" t="str">
        <f t="shared" si="81"/>
        <v>-</v>
      </c>
      <c r="DH112" s="1533" t="str">
        <f t="shared" si="81"/>
        <v>-</v>
      </c>
      <c r="DI112" s="1533" t="str">
        <f t="shared" si="81"/>
        <v>-</v>
      </c>
      <c r="DJ112" s="1533" t="str">
        <f t="shared" si="81"/>
        <v>-</v>
      </c>
      <c r="DK112" s="1533" t="str">
        <f t="shared" si="81"/>
        <v>-</v>
      </c>
      <c r="DL112" s="1533" t="str">
        <f t="shared" si="81"/>
        <v>-</v>
      </c>
      <c r="DM112" s="1533" t="str">
        <f t="shared" si="81"/>
        <v>-</v>
      </c>
      <c r="DN112" s="1533" t="str">
        <f t="shared" si="81"/>
        <v>-</v>
      </c>
      <c r="DO112" s="1533" t="str">
        <f t="shared" si="81"/>
        <v>-</v>
      </c>
      <c r="DP112" s="2264" t="str">
        <f t="shared" si="81"/>
        <v>-</v>
      </c>
      <c r="DQ112" s="1533" t="str">
        <f t="shared" si="81"/>
        <v>-</v>
      </c>
      <c r="DR112" s="1533" t="str">
        <f t="shared" si="81"/>
        <v>-</v>
      </c>
      <c r="DS112" s="1533" t="str">
        <f t="shared" si="81"/>
        <v>-</v>
      </c>
      <c r="DT112" s="1533" t="str">
        <f t="shared" si="81"/>
        <v>-</v>
      </c>
      <c r="DU112" s="1533" t="str">
        <f t="shared" si="81"/>
        <v>-</v>
      </c>
      <c r="DV112" s="1533" t="str">
        <f t="shared" si="81"/>
        <v>-</v>
      </c>
      <c r="DW112" s="1533" t="str">
        <f t="shared" si="81"/>
        <v>-</v>
      </c>
      <c r="DX112" s="1533" t="str">
        <f t="shared" si="81"/>
        <v>-</v>
      </c>
      <c r="DY112" s="1533" t="str">
        <f t="shared" si="81"/>
        <v>-</v>
      </c>
      <c r="DZ112" s="1533" t="str">
        <f t="shared" si="81"/>
        <v>-</v>
      </c>
      <c r="EA112" s="1533" t="str">
        <f t="shared" si="81"/>
        <v>-</v>
      </c>
      <c r="EB112" s="1533" t="str">
        <f t="shared" si="81"/>
        <v>-</v>
      </c>
      <c r="EC112" s="1533" t="str">
        <f t="shared" si="81"/>
        <v>-</v>
      </c>
      <c r="ED112" s="1533" t="str">
        <f t="shared" si="81"/>
        <v>-</v>
      </c>
      <c r="EE112" s="1533" t="str">
        <f t="shared" si="81"/>
        <v>-</v>
      </c>
      <c r="EF112" s="2264" t="str">
        <f t="shared" si="81"/>
        <v>-</v>
      </c>
      <c r="ET112" s="1764"/>
      <c r="EU112" s="1764"/>
    </row>
    <row r="113" spans="2:152" s="2" customFormat="1" ht="28.5" customHeight="1" thickBot="1" x14ac:dyDescent="0.25">
      <c r="B113" s="2143" t="s">
        <v>156</v>
      </c>
      <c r="C113" s="2144" t="s">
        <v>443</v>
      </c>
      <c r="D113" s="2146"/>
      <c r="E113" s="2147"/>
      <c r="F113" s="2147"/>
      <c r="G113" s="2147"/>
      <c r="H113" s="2147"/>
      <c r="I113" s="2147"/>
      <c r="J113" s="2147"/>
      <c r="K113" s="2147"/>
      <c r="L113" s="2147"/>
      <c r="M113" s="2147"/>
      <c r="N113" s="2111"/>
      <c r="O113" s="2111"/>
      <c r="P113" s="2112"/>
      <c r="Q113" s="2112"/>
      <c r="R113" s="2112"/>
      <c r="S113" s="2113"/>
      <c r="T113" s="2146"/>
      <c r="U113" s="2147"/>
      <c r="V113" s="2147"/>
      <c r="W113" s="2147"/>
      <c r="X113" s="2147"/>
      <c r="Y113" s="2147"/>
      <c r="Z113" s="2147"/>
      <c r="AA113" s="2147"/>
      <c r="AB113" s="2147"/>
      <c r="AC113" s="2147"/>
      <c r="AD113" s="2111"/>
      <c r="AE113" s="2111"/>
      <c r="AF113" s="2112"/>
      <c r="AG113" s="2112"/>
      <c r="AH113" s="2112"/>
      <c r="AI113" s="2113"/>
      <c r="AJ113" s="2146"/>
      <c r="AK113" s="2147"/>
      <c r="AL113" s="2147"/>
      <c r="AM113" s="2147"/>
      <c r="AN113" s="2147"/>
      <c r="AO113" s="2147"/>
      <c r="AP113" s="2147"/>
      <c r="AQ113" s="2147"/>
      <c r="AR113" s="2147"/>
      <c r="AS113" s="2147"/>
      <c r="AT113" s="2111"/>
      <c r="AU113" s="2111"/>
      <c r="AV113" s="2112"/>
      <c r="AW113" s="2112"/>
      <c r="AX113" s="2112"/>
      <c r="AY113" s="2113"/>
      <c r="AZ113" s="2724"/>
      <c r="BA113" s="2725"/>
      <c r="BB113" s="1798"/>
      <c r="BC113" s="1798"/>
      <c r="BD113" s="1798"/>
      <c r="BE113" s="1798"/>
      <c r="BF113" s="1798"/>
      <c r="BG113" s="1798"/>
      <c r="BH113" s="1798"/>
      <c r="BI113" s="1798"/>
      <c r="BJ113" s="1798"/>
      <c r="BK113" s="1798"/>
      <c r="BL113" s="1798"/>
      <c r="BM113" s="1798"/>
      <c r="BN113" s="1798"/>
      <c r="BO113" s="1798"/>
      <c r="BP113" s="1798"/>
      <c r="BQ113" s="1798"/>
      <c r="BR113" s="1539"/>
      <c r="BS113" s="1539"/>
      <c r="BT113" s="1539"/>
      <c r="BU113" s="1539"/>
      <c r="BV113" s="1539"/>
      <c r="BW113" s="1539"/>
      <c r="BX113" s="1539"/>
      <c r="BY113" s="1539"/>
      <c r="BZ113" s="1539"/>
      <c r="CA113" s="1539"/>
      <c r="CB113" s="1539"/>
      <c r="CC113" s="1800"/>
      <c r="CD113" s="1800"/>
      <c r="CE113" s="1539"/>
      <c r="CF113" s="1539"/>
      <c r="CG113" s="1690"/>
      <c r="CH113" s="2137" t="s">
        <v>1713</v>
      </c>
      <c r="CI113" s="2096" t="s">
        <v>1785</v>
      </c>
      <c r="CJ113" s="2138" t="s">
        <v>1614</v>
      </c>
      <c r="CK113" s="2139" t="str">
        <f t="shared" ref="CK113:EF113" si="82">IF(SUM(COUNTBLANK(D108),COUNTBLANK(D109),COUNTBLANK(D112))=0,(D108+D109)/D112,"-")</f>
        <v>-</v>
      </c>
      <c r="CL113" s="2139" t="str">
        <f t="shared" si="82"/>
        <v>-</v>
      </c>
      <c r="CM113" s="2139" t="str">
        <f t="shared" si="82"/>
        <v>-</v>
      </c>
      <c r="CN113" s="2139" t="str">
        <f t="shared" si="82"/>
        <v>-</v>
      </c>
      <c r="CO113" s="2139" t="str">
        <f t="shared" si="82"/>
        <v>-</v>
      </c>
      <c r="CP113" s="2139" t="str">
        <f t="shared" si="82"/>
        <v>-</v>
      </c>
      <c r="CQ113" s="2139" t="str">
        <f t="shared" si="82"/>
        <v>-</v>
      </c>
      <c r="CR113" s="2139" t="str">
        <f t="shared" si="82"/>
        <v>-</v>
      </c>
      <c r="CS113" s="2139" t="str">
        <f t="shared" si="82"/>
        <v>-</v>
      </c>
      <c r="CT113" s="2139" t="str">
        <f t="shared" si="82"/>
        <v>-</v>
      </c>
      <c r="CU113" s="2139" t="str">
        <f t="shared" si="82"/>
        <v>-</v>
      </c>
      <c r="CV113" s="2139" t="str">
        <f t="shared" si="82"/>
        <v>-</v>
      </c>
      <c r="CW113" s="2139" t="str">
        <f t="shared" si="82"/>
        <v>-</v>
      </c>
      <c r="CX113" s="2139" t="str">
        <f t="shared" si="82"/>
        <v>-</v>
      </c>
      <c r="CY113" s="2139" t="str">
        <f t="shared" si="82"/>
        <v>-</v>
      </c>
      <c r="CZ113" s="2140" t="str">
        <f t="shared" si="82"/>
        <v>-</v>
      </c>
      <c r="DA113" s="2139" t="str">
        <f t="shared" si="82"/>
        <v>-</v>
      </c>
      <c r="DB113" s="2139" t="str">
        <f t="shared" si="82"/>
        <v>-</v>
      </c>
      <c r="DC113" s="2139" t="str">
        <f t="shared" si="82"/>
        <v>-</v>
      </c>
      <c r="DD113" s="2139" t="str">
        <f t="shared" si="82"/>
        <v>-</v>
      </c>
      <c r="DE113" s="2139" t="str">
        <f t="shared" si="82"/>
        <v>-</v>
      </c>
      <c r="DF113" s="2139" t="str">
        <f t="shared" si="82"/>
        <v>-</v>
      </c>
      <c r="DG113" s="2139" t="str">
        <f t="shared" si="82"/>
        <v>-</v>
      </c>
      <c r="DH113" s="2139" t="str">
        <f t="shared" si="82"/>
        <v>-</v>
      </c>
      <c r="DI113" s="2139" t="str">
        <f t="shared" si="82"/>
        <v>-</v>
      </c>
      <c r="DJ113" s="2139" t="str">
        <f t="shared" si="82"/>
        <v>-</v>
      </c>
      <c r="DK113" s="2139" t="str">
        <f t="shared" si="82"/>
        <v>-</v>
      </c>
      <c r="DL113" s="2139" t="str">
        <f t="shared" si="82"/>
        <v>-</v>
      </c>
      <c r="DM113" s="2139" t="str">
        <f t="shared" si="82"/>
        <v>-</v>
      </c>
      <c r="DN113" s="2139" t="str">
        <f t="shared" si="82"/>
        <v>-</v>
      </c>
      <c r="DO113" s="2139" t="str">
        <f t="shared" si="82"/>
        <v>-</v>
      </c>
      <c r="DP113" s="2140" t="str">
        <f t="shared" si="82"/>
        <v>-</v>
      </c>
      <c r="DQ113" s="2139" t="str">
        <f t="shared" si="82"/>
        <v>-</v>
      </c>
      <c r="DR113" s="2139" t="str">
        <f t="shared" si="82"/>
        <v>-</v>
      </c>
      <c r="DS113" s="2139" t="str">
        <f t="shared" si="82"/>
        <v>-</v>
      </c>
      <c r="DT113" s="2139" t="str">
        <f t="shared" si="82"/>
        <v>-</v>
      </c>
      <c r="DU113" s="2139" t="str">
        <f t="shared" si="82"/>
        <v>-</v>
      </c>
      <c r="DV113" s="2139" t="str">
        <f t="shared" si="82"/>
        <v>-</v>
      </c>
      <c r="DW113" s="2139" t="str">
        <f t="shared" si="82"/>
        <v>-</v>
      </c>
      <c r="DX113" s="2139" t="str">
        <f t="shared" si="82"/>
        <v>-</v>
      </c>
      <c r="DY113" s="2139" t="str">
        <f t="shared" si="82"/>
        <v>-</v>
      </c>
      <c r="DZ113" s="2139" t="str">
        <f t="shared" si="82"/>
        <v>-</v>
      </c>
      <c r="EA113" s="2139" t="str">
        <f t="shared" si="82"/>
        <v>-</v>
      </c>
      <c r="EB113" s="2139" t="str">
        <f t="shared" si="82"/>
        <v>-</v>
      </c>
      <c r="EC113" s="2139" t="str">
        <f t="shared" si="82"/>
        <v>-</v>
      </c>
      <c r="ED113" s="2139" t="str">
        <f t="shared" si="82"/>
        <v>-</v>
      </c>
      <c r="EE113" s="2139" t="str">
        <f t="shared" si="82"/>
        <v>-</v>
      </c>
      <c r="EF113" s="2134" t="str">
        <f t="shared" si="82"/>
        <v>-</v>
      </c>
      <c r="ET113" s="1764"/>
      <c r="EU113" s="1764"/>
    </row>
    <row r="114" spans="2:152" s="2" customFormat="1" ht="28.5" customHeight="1" x14ac:dyDescent="0.2">
      <c r="B114" s="2091" t="s">
        <v>49</v>
      </c>
      <c r="C114" s="2054"/>
      <c r="D114" s="2072"/>
      <c r="E114" s="2073"/>
      <c r="F114" s="2073"/>
      <c r="G114" s="2073"/>
      <c r="H114" s="2073"/>
      <c r="I114" s="2073"/>
      <c r="J114" s="2073"/>
      <c r="K114" s="2073"/>
      <c r="L114" s="2073"/>
      <c r="M114" s="2073"/>
      <c r="N114" s="2074"/>
      <c r="O114" s="2074"/>
      <c r="P114" s="2075"/>
      <c r="Q114" s="2075"/>
      <c r="R114" s="2075"/>
      <c r="S114" s="2076"/>
      <c r="T114" s="2072"/>
      <c r="U114" s="2073"/>
      <c r="V114" s="2073"/>
      <c r="W114" s="2073"/>
      <c r="X114" s="2073"/>
      <c r="Y114" s="2073"/>
      <c r="Z114" s="2073"/>
      <c r="AA114" s="2073"/>
      <c r="AB114" s="2073"/>
      <c r="AC114" s="2073"/>
      <c r="AD114" s="2074"/>
      <c r="AE114" s="2074"/>
      <c r="AF114" s="2075"/>
      <c r="AG114" s="2075"/>
      <c r="AH114" s="2075"/>
      <c r="AI114" s="2076"/>
      <c r="AJ114" s="2072"/>
      <c r="AK114" s="2073"/>
      <c r="AL114" s="2073"/>
      <c r="AM114" s="2073"/>
      <c r="AN114" s="2073"/>
      <c r="AO114" s="2073"/>
      <c r="AP114" s="2073"/>
      <c r="AQ114" s="2073"/>
      <c r="AR114" s="2073"/>
      <c r="AS114" s="2073"/>
      <c r="AT114" s="2074"/>
      <c r="AU114" s="2074"/>
      <c r="AV114" s="2075"/>
      <c r="AW114" s="2075"/>
      <c r="AX114" s="2075"/>
      <c r="AY114" s="2076"/>
      <c r="AZ114" s="1798"/>
      <c r="BA114" s="1798"/>
      <c r="BB114" s="1798"/>
      <c r="BC114" s="1798"/>
      <c r="BD114" s="1798"/>
      <c r="BE114" s="1798"/>
      <c r="BF114" s="1798"/>
      <c r="BG114" s="1798"/>
      <c r="BH114" s="1798"/>
      <c r="BI114" s="1798"/>
      <c r="BJ114" s="1798"/>
      <c r="BK114" s="1798"/>
      <c r="BL114" s="1798"/>
      <c r="BM114" s="1798"/>
      <c r="BN114" s="1798"/>
      <c r="BO114" s="1798"/>
      <c r="BP114" s="1798"/>
      <c r="BQ114" s="1798"/>
      <c r="BR114" s="1750"/>
      <c r="BS114" s="1750"/>
      <c r="BT114" s="1750"/>
      <c r="BU114" s="1750"/>
      <c r="BV114" s="1750"/>
      <c r="BW114" s="1750"/>
      <c r="BX114" s="1750"/>
      <c r="BY114" s="1750"/>
      <c r="BZ114" s="1750"/>
      <c r="CA114" s="1750"/>
      <c r="CB114" s="1750"/>
      <c r="CC114" s="1750"/>
      <c r="CD114" s="1750"/>
      <c r="CE114" s="1750"/>
      <c r="CF114" s="1539"/>
      <c r="CG114" s="1690"/>
      <c r="CK114" s="972" t="s">
        <v>1335</v>
      </c>
      <c r="CL114" s="972" t="s">
        <v>1336</v>
      </c>
      <c r="CM114" s="972" t="s">
        <v>1337</v>
      </c>
      <c r="CN114" s="972" t="s">
        <v>1338</v>
      </c>
      <c r="CO114" s="972" t="s">
        <v>1339</v>
      </c>
      <c r="CP114" s="972" t="s">
        <v>1340</v>
      </c>
      <c r="CQ114" s="972" t="s">
        <v>1341</v>
      </c>
      <c r="CR114" s="972" t="s">
        <v>1342</v>
      </c>
      <c r="CS114" s="972" t="s">
        <v>1343</v>
      </c>
      <c r="CT114" s="972" t="s">
        <v>1344</v>
      </c>
      <c r="CU114" s="972" t="s">
        <v>1345</v>
      </c>
      <c r="CV114" s="972" t="s">
        <v>1346</v>
      </c>
      <c r="CW114" s="972" t="s">
        <v>1347</v>
      </c>
      <c r="CX114" s="1789" t="s">
        <v>1649</v>
      </c>
      <c r="CY114" s="2035" t="s">
        <v>1784</v>
      </c>
      <c r="CZ114" s="972" t="s">
        <v>1348</v>
      </c>
      <c r="DA114" s="972" t="s">
        <v>1349</v>
      </c>
      <c r="DB114" s="972" t="s">
        <v>1350</v>
      </c>
      <c r="DC114" s="972" t="s">
        <v>1351</v>
      </c>
      <c r="DD114" s="972" t="s">
        <v>1352</v>
      </c>
      <c r="DE114" s="972" t="s">
        <v>1353</v>
      </c>
      <c r="DF114" s="972" t="s">
        <v>1354</v>
      </c>
      <c r="DG114" s="972" t="s">
        <v>1355</v>
      </c>
      <c r="DH114" s="972" t="s">
        <v>1356</v>
      </c>
      <c r="DI114" s="972" t="s">
        <v>1357</v>
      </c>
      <c r="DJ114" s="972" t="s">
        <v>1358</v>
      </c>
      <c r="DK114" s="972" t="s">
        <v>1359</v>
      </c>
      <c r="DL114" s="972" t="s">
        <v>1360</v>
      </c>
      <c r="DM114" s="972" t="s">
        <v>1361</v>
      </c>
      <c r="DN114" s="1789" t="s">
        <v>1650</v>
      </c>
      <c r="DO114" s="2035" t="s">
        <v>1783</v>
      </c>
      <c r="DP114" s="972" t="s">
        <v>1362</v>
      </c>
      <c r="DQ114" s="972" t="s">
        <v>1363</v>
      </c>
      <c r="DR114" s="972" t="s">
        <v>1364</v>
      </c>
      <c r="DS114" s="972" t="s">
        <v>1365</v>
      </c>
      <c r="DT114" s="972" t="s">
        <v>1366</v>
      </c>
      <c r="DU114" s="972" t="s">
        <v>1367</v>
      </c>
      <c r="DV114" s="972" t="s">
        <v>1368</v>
      </c>
      <c r="DW114" s="972" t="s">
        <v>1369</v>
      </c>
      <c r="DX114" s="972" t="s">
        <v>1370</v>
      </c>
      <c r="DY114" s="972" t="s">
        <v>1371</v>
      </c>
      <c r="DZ114" s="972" t="s">
        <v>1372</v>
      </c>
      <c r="EA114" s="972" t="s">
        <v>1373</v>
      </c>
      <c r="EB114" s="972" t="s">
        <v>1374</v>
      </c>
      <c r="EC114" s="972" t="s">
        <v>1375</v>
      </c>
      <c r="ED114" s="1789" t="s">
        <v>1651</v>
      </c>
      <c r="EE114" s="2035" t="s">
        <v>1782</v>
      </c>
      <c r="EF114" s="972" t="s">
        <v>1376</v>
      </c>
      <c r="ET114" s="1764"/>
      <c r="EU114" s="1764"/>
    </row>
    <row r="115" spans="2:152" s="2" customFormat="1" ht="28.5" customHeight="1" x14ac:dyDescent="0.2">
      <c r="B115" s="2093" t="s">
        <v>157</v>
      </c>
      <c r="C115" s="2094" t="s">
        <v>50</v>
      </c>
      <c r="D115" s="2099"/>
      <c r="E115" s="2100"/>
      <c r="F115" s="2100"/>
      <c r="G115" s="2100"/>
      <c r="H115" s="2100"/>
      <c r="I115" s="2100"/>
      <c r="J115" s="2100"/>
      <c r="K115" s="2100"/>
      <c r="L115" s="2100"/>
      <c r="M115" s="2100"/>
      <c r="N115" s="2101"/>
      <c r="O115" s="2101"/>
      <c r="P115" s="2102"/>
      <c r="Q115" s="2102"/>
      <c r="R115" s="2102"/>
      <c r="S115" s="2102"/>
      <c r="T115" s="2107"/>
      <c r="U115" s="2100"/>
      <c r="V115" s="2100"/>
      <c r="W115" s="2100"/>
      <c r="X115" s="2100"/>
      <c r="Y115" s="2100"/>
      <c r="Z115" s="2100"/>
      <c r="AA115" s="2100"/>
      <c r="AB115" s="2100"/>
      <c r="AC115" s="2100"/>
      <c r="AD115" s="2101"/>
      <c r="AE115" s="2101"/>
      <c r="AF115" s="2102"/>
      <c r="AG115" s="2102"/>
      <c r="AH115" s="2102"/>
      <c r="AI115" s="2102"/>
      <c r="AJ115" s="2107"/>
      <c r="AK115" s="2100"/>
      <c r="AL115" s="2100"/>
      <c r="AM115" s="2100"/>
      <c r="AN115" s="2100"/>
      <c r="AO115" s="2100"/>
      <c r="AP115" s="2100"/>
      <c r="AQ115" s="2100"/>
      <c r="AR115" s="2100"/>
      <c r="AS115" s="2100"/>
      <c r="AT115" s="2101"/>
      <c r="AU115" s="2101"/>
      <c r="AV115" s="2102"/>
      <c r="AW115" s="2102"/>
      <c r="AX115" s="2102"/>
      <c r="AY115" s="2103"/>
      <c r="AZ115" s="1798"/>
      <c r="BA115" s="1798"/>
      <c r="BB115" s="1798"/>
      <c r="BC115" s="1798"/>
      <c r="BD115" s="1798"/>
      <c r="BE115" s="1798"/>
      <c r="BF115" s="1798"/>
      <c r="BG115" s="1798"/>
      <c r="BH115" s="1798"/>
      <c r="BI115" s="1798"/>
      <c r="BJ115" s="1798"/>
      <c r="BK115" s="1798"/>
      <c r="BL115" s="1798"/>
      <c r="BM115" s="1798"/>
      <c r="BN115" s="1798"/>
      <c r="BO115" s="1798"/>
      <c r="BP115" s="1798"/>
      <c r="BQ115" s="1798"/>
      <c r="BR115" s="1539"/>
      <c r="BS115" s="1539"/>
      <c r="BT115" s="1539"/>
      <c r="BU115" s="1539"/>
      <c r="BV115" s="1539"/>
      <c r="BW115" s="1539"/>
      <c r="BX115" s="1539"/>
      <c r="BY115" s="1539"/>
      <c r="BZ115" s="1539"/>
      <c r="CA115" s="1539"/>
      <c r="CB115" s="1539"/>
      <c r="CC115" s="1800"/>
      <c r="CD115" s="1800"/>
      <c r="CE115" s="1539"/>
      <c r="CF115" s="1750"/>
      <c r="CG115" s="1690"/>
      <c r="CH115" s="48"/>
      <c r="CI115" s="48"/>
      <c r="CJ115" s="48"/>
      <c r="CK115" s="48"/>
      <c r="CL115" s="48"/>
      <c r="CM115" s="48"/>
      <c r="CN115" s="48"/>
      <c r="CO115" s="48"/>
      <c r="CP115" s="48"/>
      <c r="CQ115" s="48"/>
      <c r="CR115" s="48"/>
      <c r="CS115" s="48"/>
      <c r="CT115" s="48"/>
      <c r="CU115" s="48"/>
      <c r="CV115" s="48"/>
      <c r="CW115" s="48"/>
      <c r="CX115" s="1772"/>
      <c r="CY115" s="1772"/>
      <c r="CZ115" s="48"/>
      <c r="DA115" s="48"/>
      <c r="DB115" s="48"/>
      <c r="DC115" s="48"/>
      <c r="DD115" s="48"/>
      <c r="DE115" s="48"/>
      <c r="DF115" s="48"/>
      <c r="DG115" s="48"/>
      <c r="DH115" s="48"/>
      <c r="DI115" s="48"/>
      <c r="DJ115" s="48"/>
      <c r="DK115" s="48"/>
      <c r="DL115" s="48"/>
      <c r="DM115" s="48"/>
      <c r="DN115" s="1772"/>
      <c r="DO115" s="1772"/>
      <c r="DP115" s="48"/>
      <c r="DQ115" s="48"/>
      <c r="DR115" s="48"/>
      <c r="DS115" s="48"/>
      <c r="DT115" s="48"/>
      <c r="DU115" s="48"/>
      <c r="DV115" s="48"/>
      <c r="DW115" s="48"/>
      <c r="DX115" s="48"/>
      <c r="DY115" s="48"/>
      <c r="DZ115" s="48"/>
      <c r="EA115" s="48"/>
      <c r="EB115" s="48"/>
      <c r="EC115" s="48"/>
      <c r="ED115" s="1772"/>
      <c r="EE115" s="1772"/>
      <c r="EF115" s="48"/>
      <c r="EG115" s="48"/>
      <c r="ET115" s="1764"/>
      <c r="EU115" s="1764"/>
    </row>
    <row r="116" spans="2:152" s="2" customFormat="1" ht="28.5" customHeight="1" thickBot="1" x14ac:dyDescent="0.25">
      <c r="B116" s="2115" t="s">
        <v>158</v>
      </c>
      <c r="C116" s="2145" t="s">
        <v>462</v>
      </c>
      <c r="D116" s="2109"/>
      <c r="E116" s="2110"/>
      <c r="F116" s="2110"/>
      <c r="G116" s="2110"/>
      <c r="H116" s="2110"/>
      <c r="I116" s="2110"/>
      <c r="J116" s="2110"/>
      <c r="K116" s="2110"/>
      <c r="L116" s="2110"/>
      <c r="M116" s="2110"/>
      <c r="N116" s="2111"/>
      <c r="O116" s="2111"/>
      <c r="P116" s="2112"/>
      <c r="Q116" s="2112"/>
      <c r="R116" s="2112"/>
      <c r="S116" s="2112"/>
      <c r="T116" s="2114"/>
      <c r="U116" s="2110"/>
      <c r="V116" s="2110"/>
      <c r="W116" s="2110"/>
      <c r="X116" s="2110"/>
      <c r="Y116" s="2110"/>
      <c r="Z116" s="2110"/>
      <c r="AA116" s="2110"/>
      <c r="AB116" s="2110"/>
      <c r="AC116" s="2110"/>
      <c r="AD116" s="2111"/>
      <c r="AE116" s="2111"/>
      <c r="AF116" s="2112"/>
      <c r="AG116" s="2112"/>
      <c r="AH116" s="2112"/>
      <c r="AI116" s="2112"/>
      <c r="AJ116" s="2114"/>
      <c r="AK116" s="2110"/>
      <c r="AL116" s="2110"/>
      <c r="AM116" s="2110"/>
      <c r="AN116" s="2110"/>
      <c r="AO116" s="2110"/>
      <c r="AP116" s="2110"/>
      <c r="AQ116" s="2110"/>
      <c r="AR116" s="2110"/>
      <c r="AS116" s="2110"/>
      <c r="AT116" s="2111"/>
      <c r="AU116" s="2111"/>
      <c r="AV116" s="2112"/>
      <c r="AW116" s="2112"/>
      <c r="AX116" s="2112"/>
      <c r="AY116" s="2113"/>
      <c r="AZ116" s="1798"/>
      <c r="BA116" s="1798"/>
      <c r="BB116" s="1798"/>
      <c r="BC116" s="1798"/>
      <c r="BD116" s="1798"/>
      <c r="BE116" s="1798"/>
      <c r="BF116" s="1798"/>
      <c r="BG116" s="1798"/>
      <c r="BH116" s="1798"/>
      <c r="BI116" s="1798"/>
      <c r="BJ116" s="1798"/>
      <c r="BK116" s="1798"/>
      <c r="BL116" s="1798"/>
      <c r="BM116" s="1798"/>
      <c r="BN116" s="1798"/>
      <c r="BO116" s="1798"/>
      <c r="BP116" s="1798"/>
      <c r="BQ116" s="1798"/>
      <c r="BR116" s="1539"/>
      <c r="BS116" s="1539"/>
      <c r="BT116" s="1539"/>
      <c r="BU116" s="1539"/>
      <c r="BV116" s="1539"/>
      <c r="BW116" s="1539"/>
      <c r="BX116" s="1539"/>
      <c r="BY116" s="1539"/>
      <c r="BZ116" s="1539"/>
      <c r="CA116" s="1539"/>
      <c r="CB116" s="1539"/>
      <c r="CC116" s="1800"/>
      <c r="CD116" s="1800"/>
      <c r="CE116" s="1539"/>
      <c r="CF116" s="1539"/>
      <c r="CG116" s="56"/>
      <c r="CX116" s="1764"/>
      <c r="CY116" s="1764"/>
      <c r="DN116" s="1764"/>
      <c r="DO116" s="1764"/>
      <c r="ED116" s="1764"/>
      <c r="EE116" s="1764"/>
      <c r="ET116" s="1764"/>
      <c r="EU116" s="1764"/>
    </row>
    <row r="117" spans="2:152" s="2" customFormat="1" ht="51" x14ac:dyDescent="0.2">
      <c r="B117" s="1831" t="s">
        <v>159</v>
      </c>
      <c r="C117" s="1824" t="s">
        <v>1010</v>
      </c>
      <c r="D117" s="1872" t="s">
        <v>1040</v>
      </c>
      <c r="E117" s="1873" t="s">
        <v>1040</v>
      </c>
      <c r="F117" s="1873" t="s">
        <v>1040</v>
      </c>
      <c r="G117" s="1873" t="s">
        <v>1040</v>
      </c>
      <c r="H117" s="1873" t="s">
        <v>1040</v>
      </c>
      <c r="I117" s="1873" t="s">
        <v>1040</v>
      </c>
      <c r="J117" s="1873" t="s">
        <v>1040</v>
      </c>
      <c r="K117" s="1873" t="s">
        <v>1040</v>
      </c>
      <c r="L117" s="1873" t="s">
        <v>1040</v>
      </c>
      <c r="M117" s="1873" t="s">
        <v>1040</v>
      </c>
      <c r="N117" s="1873" t="s">
        <v>1040</v>
      </c>
      <c r="O117" s="1873" t="s">
        <v>1040</v>
      </c>
      <c r="P117" s="1873" t="s">
        <v>1040</v>
      </c>
      <c r="Q117" s="1873" t="s">
        <v>1040</v>
      </c>
      <c r="R117" s="1873" t="s">
        <v>1040</v>
      </c>
      <c r="S117" s="1816" t="s">
        <v>1040</v>
      </c>
      <c r="T117" s="1873" t="s">
        <v>1040</v>
      </c>
      <c r="U117" s="1873" t="s">
        <v>1040</v>
      </c>
      <c r="V117" s="1873" t="s">
        <v>1040</v>
      </c>
      <c r="W117" s="1873" t="s">
        <v>1040</v>
      </c>
      <c r="X117" s="1873" t="s">
        <v>1040</v>
      </c>
      <c r="Y117" s="1873" t="s">
        <v>1040</v>
      </c>
      <c r="Z117" s="1873" t="s">
        <v>1040</v>
      </c>
      <c r="AA117" s="1873" t="s">
        <v>1040</v>
      </c>
      <c r="AB117" s="1873" t="s">
        <v>1040</v>
      </c>
      <c r="AC117" s="1873" t="s">
        <v>1040</v>
      </c>
      <c r="AD117" s="1873" t="s">
        <v>1040</v>
      </c>
      <c r="AE117" s="1873" t="s">
        <v>1040</v>
      </c>
      <c r="AF117" s="1873" t="s">
        <v>1040</v>
      </c>
      <c r="AG117" s="1873" t="s">
        <v>1040</v>
      </c>
      <c r="AH117" s="1873" t="s">
        <v>1040</v>
      </c>
      <c r="AI117" s="1817" t="s">
        <v>1040</v>
      </c>
      <c r="AJ117" s="1874" t="s">
        <v>1040</v>
      </c>
      <c r="AK117" s="1873" t="s">
        <v>1040</v>
      </c>
      <c r="AL117" s="1873" t="s">
        <v>1040</v>
      </c>
      <c r="AM117" s="1873" t="s">
        <v>1040</v>
      </c>
      <c r="AN117" s="1873" t="s">
        <v>1040</v>
      </c>
      <c r="AO117" s="1873" t="s">
        <v>1040</v>
      </c>
      <c r="AP117" s="1873" t="s">
        <v>1040</v>
      </c>
      <c r="AQ117" s="1873" t="s">
        <v>1040</v>
      </c>
      <c r="AR117" s="1873" t="s">
        <v>1040</v>
      </c>
      <c r="AS117" s="1873" t="s">
        <v>1040</v>
      </c>
      <c r="AT117" s="1873" t="s">
        <v>1040</v>
      </c>
      <c r="AU117" s="1873" t="s">
        <v>1040</v>
      </c>
      <c r="AV117" s="1873" t="s">
        <v>1040</v>
      </c>
      <c r="AW117" s="1873" t="s">
        <v>1040</v>
      </c>
      <c r="AX117" s="1873" t="s">
        <v>1040</v>
      </c>
      <c r="AY117" s="1818" t="s">
        <v>1040</v>
      </c>
      <c r="AZ117" s="1798"/>
      <c r="BA117" s="1798"/>
      <c r="BB117" s="1798"/>
      <c r="BC117" s="1798"/>
      <c r="BD117" s="1798"/>
      <c r="BE117" s="1798"/>
      <c r="BF117" s="1798"/>
      <c r="BG117" s="1798"/>
      <c r="BH117" s="1798"/>
      <c r="BI117" s="1798"/>
      <c r="BJ117" s="1798"/>
      <c r="BK117" s="1798"/>
      <c r="BL117" s="1798"/>
      <c r="BM117" s="1798"/>
      <c r="BN117" s="1798"/>
      <c r="BO117" s="1798"/>
      <c r="BP117" s="1798"/>
      <c r="BQ117" s="1798"/>
      <c r="BR117" s="1539"/>
      <c r="BS117" s="1539"/>
      <c r="BT117" s="1539"/>
      <c r="BU117" s="1539"/>
      <c r="BV117" s="1539"/>
      <c r="BW117" s="1539"/>
      <c r="BX117" s="1539"/>
      <c r="BY117" s="1539"/>
      <c r="BZ117" s="1539"/>
      <c r="CA117" s="1539"/>
      <c r="CB117" s="1539"/>
      <c r="CC117" s="1800"/>
      <c r="CD117" s="1800"/>
      <c r="CE117" s="1539"/>
      <c r="CF117" s="1539"/>
      <c r="CG117" s="1690"/>
      <c r="CX117" s="1764"/>
      <c r="CY117" s="1764"/>
      <c r="DN117" s="1764"/>
      <c r="DO117" s="1764"/>
      <c r="ED117" s="1764"/>
      <c r="EE117" s="1764"/>
      <c r="ET117" s="1764"/>
      <c r="EU117" s="1764"/>
    </row>
    <row r="118" spans="2:152" s="2" customFormat="1" ht="51.75" customHeight="1" thickBot="1" x14ac:dyDescent="0.25">
      <c r="B118" s="1761" t="s">
        <v>163</v>
      </c>
      <c r="C118" s="1762" t="s">
        <v>463</v>
      </c>
      <c r="D118" s="1875" t="s">
        <v>1040</v>
      </c>
      <c r="E118" s="1876" t="s">
        <v>1040</v>
      </c>
      <c r="F118" s="1876" t="s">
        <v>1040</v>
      </c>
      <c r="G118" s="1876" t="s">
        <v>1040</v>
      </c>
      <c r="H118" s="1876" t="s">
        <v>1040</v>
      </c>
      <c r="I118" s="1876" t="s">
        <v>1040</v>
      </c>
      <c r="J118" s="1876" t="s">
        <v>1040</v>
      </c>
      <c r="K118" s="1876" t="s">
        <v>1040</v>
      </c>
      <c r="L118" s="1876" t="s">
        <v>1040</v>
      </c>
      <c r="M118" s="1876" t="s">
        <v>1040</v>
      </c>
      <c r="N118" s="1876" t="s">
        <v>1040</v>
      </c>
      <c r="O118" s="1876" t="s">
        <v>1040</v>
      </c>
      <c r="P118" s="1876" t="s">
        <v>1040</v>
      </c>
      <c r="Q118" s="1876" t="s">
        <v>1040</v>
      </c>
      <c r="R118" s="1876" t="s">
        <v>1040</v>
      </c>
      <c r="S118" s="1813" t="s">
        <v>1040</v>
      </c>
      <c r="T118" s="1876" t="s">
        <v>1040</v>
      </c>
      <c r="U118" s="1876" t="s">
        <v>1040</v>
      </c>
      <c r="V118" s="1876" t="s">
        <v>1040</v>
      </c>
      <c r="W118" s="1876" t="s">
        <v>1040</v>
      </c>
      <c r="X118" s="1876" t="s">
        <v>1040</v>
      </c>
      <c r="Y118" s="1876" t="s">
        <v>1040</v>
      </c>
      <c r="Z118" s="1876" t="s">
        <v>1040</v>
      </c>
      <c r="AA118" s="1876" t="s">
        <v>1040</v>
      </c>
      <c r="AB118" s="1876" t="s">
        <v>1040</v>
      </c>
      <c r="AC118" s="1876" t="s">
        <v>1040</v>
      </c>
      <c r="AD118" s="1876" t="s">
        <v>1040</v>
      </c>
      <c r="AE118" s="1876" t="s">
        <v>1040</v>
      </c>
      <c r="AF118" s="1876" t="s">
        <v>1040</v>
      </c>
      <c r="AG118" s="1876" t="s">
        <v>1040</v>
      </c>
      <c r="AH118" s="1876" t="s">
        <v>1040</v>
      </c>
      <c r="AI118" s="1815" t="s">
        <v>1040</v>
      </c>
      <c r="AJ118" s="1877" t="s">
        <v>1040</v>
      </c>
      <c r="AK118" s="1876" t="s">
        <v>1040</v>
      </c>
      <c r="AL118" s="1876" t="s">
        <v>1040</v>
      </c>
      <c r="AM118" s="1876" t="s">
        <v>1040</v>
      </c>
      <c r="AN118" s="1876" t="s">
        <v>1040</v>
      </c>
      <c r="AO118" s="1876" t="s">
        <v>1040</v>
      </c>
      <c r="AP118" s="1876" t="s">
        <v>1040</v>
      </c>
      <c r="AQ118" s="1876" t="s">
        <v>1040</v>
      </c>
      <c r="AR118" s="1876" t="s">
        <v>1040</v>
      </c>
      <c r="AS118" s="1876" t="s">
        <v>1040</v>
      </c>
      <c r="AT118" s="1876" t="s">
        <v>1040</v>
      </c>
      <c r="AU118" s="1876" t="s">
        <v>1040</v>
      </c>
      <c r="AV118" s="1876" t="s">
        <v>1040</v>
      </c>
      <c r="AW118" s="1876" t="s">
        <v>1040</v>
      </c>
      <c r="AX118" s="1876" t="s">
        <v>1040</v>
      </c>
      <c r="AY118" s="1819" t="s">
        <v>1040</v>
      </c>
      <c r="AZ118" s="1798"/>
      <c r="BA118" s="1798"/>
      <c r="BB118" s="1798"/>
      <c r="BC118" s="1798"/>
      <c r="BD118" s="1798"/>
      <c r="BE118" s="1798"/>
      <c r="BF118" s="1798"/>
      <c r="BG118" s="1798"/>
      <c r="BH118" s="1798"/>
      <c r="BI118" s="1798"/>
      <c r="BJ118" s="1798"/>
      <c r="BK118" s="1798"/>
      <c r="BL118" s="1798"/>
      <c r="BM118" s="1798"/>
      <c r="BN118" s="1798"/>
      <c r="BO118" s="1798"/>
      <c r="BP118" s="1798"/>
      <c r="BQ118" s="1798"/>
      <c r="BR118" s="1539"/>
      <c r="BS118" s="1539"/>
      <c r="BT118" s="1539"/>
      <c r="BU118" s="1539"/>
      <c r="BV118" s="1539"/>
      <c r="BW118" s="1539"/>
      <c r="BX118" s="1539"/>
      <c r="BY118" s="1539"/>
      <c r="BZ118" s="1539"/>
      <c r="CA118" s="1539"/>
      <c r="CB118" s="1539"/>
      <c r="CC118" s="1800"/>
      <c r="CD118" s="1800"/>
      <c r="CE118" s="1539"/>
      <c r="CF118" s="1539"/>
      <c r="CG118" s="1690"/>
      <c r="CX118" s="1764"/>
      <c r="CY118" s="1764"/>
      <c r="DN118" s="1764"/>
      <c r="DO118" s="1764"/>
      <c r="ED118" s="1764"/>
      <c r="EE118" s="1764"/>
      <c r="ET118" s="1764"/>
      <c r="EU118" s="1764"/>
    </row>
    <row r="119" spans="2:152" s="2" customFormat="1" ht="43.5" customHeight="1" x14ac:dyDescent="0.2">
      <c r="B119" s="2712" t="s">
        <v>1034</v>
      </c>
      <c r="C119" s="2713"/>
      <c r="D119" s="1575" t="str">
        <f>IF(NOT(D98=D101+D102),"Please check ","")</f>
        <v/>
      </c>
      <c r="E119" s="1576" t="str">
        <f t="shared" ref="E119:AY119" si="83">IF(NOT(E98=E101+E102),"Please check ","")</f>
        <v/>
      </c>
      <c r="F119" s="1576" t="str">
        <f t="shared" si="83"/>
        <v/>
      </c>
      <c r="G119" s="1576" t="str">
        <f t="shared" si="83"/>
        <v/>
      </c>
      <c r="H119" s="1576" t="str">
        <f t="shared" si="83"/>
        <v/>
      </c>
      <c r="I119" s="1576" t="str">
        <f t="shared" si="83"/>
        <v/>
      </c>
      <c r="J119" s="1576" t="str">
        <f t="shared" si="83"/>
        <v/>
      </c>
      <c r="K119" s="1576" t="str">
        <f t="shared" si="83"/>
        <v/>
      </c>
      <c r="L119" s="1576" t="str">
        <f t="shared" si="83"/>
        <v/>
      </c>
      <c r="M119" s="1576" t="str">
        <f t="shared" si="83"/>
        <v/>
      </c>
      <c r="N119" s="1576" t="str">
        <f t="shared" si="83"/>
        <v/>
      </c>
      <c r="O119" s="1576" t="str">
        <f t="shared" si="83"/>
        <v/>
      </c>
      <c r="P119" s="1576" t="str">
        <f t="shared" si="83"/>
        <v/>
      </c>
      <c r="Q119" s="1810" t="str">
        <f t="shared" si="83"/>
        <v/>
      </c>
      <c r="R119" s="1810" t="str">
        <f t="shared" si="83"/>
        <v/>
      </c>
      <c r="S119" s="1576" t="str">
        <f t="shared" si="83"/>
        <v/>
      </c>
      <c r="T119" s="1576" t="str">
        <f t="shared" si="83"/>
        <v/>
      </c>
      <c r="U119" s="1576" t="str">
        <f t="shared" si="83"/>
        <v/>
      </c>
      <c r="V119" s="1576" t="str">
        <f t="shared" si="83"/>
        <v/>
      </c>
      <c r="W119" s="1576" t="str">
        <f t="shared" si="83"/>
        <v/>
      </c>
      <c r="X119" s="1576" t="str">
        <f t="shared" si="83"/>
        <v/>
      </c>
      <c r="Y119" s="1576" t="str">
        <f t="shared" si="83"/>
        <v/>
      </c>
      <c r="Z119" s="1576" t="str">
        <f t="shared" si="83"/>
        <v/>
      </c>
      <c r="AA119" s="1576" t="str">
        <f t="shared" si="83"/>
        <v/>
      </c>
      <c r="AB119" s="1576" t="str">
        <f t="shared" si="83"/>
        <v/>
      </c>
      <c r="AC119" s="1576" t="str">
        <f t="shared" si="83"/>
        <v/>
      </c>
      <c r="AD119" s="1576" t="str">
        <f t="shared" si="83"/>
        <v/>
      </c>
      <c r="AE119" s="1576" t="str">
        <f t="shared" si="83"/>
        <v/>
      </c>
      <c r="AF119" s="1576" t="str">
        <f t="shared" si="83"/>
        <v/>
      </c>
      <c r="AG119" s="1810" t="str">
        <f t="shared" si="83"/>
        <v/>
      </c>
      <c r="AH119" s="1810" t="str">
        <f t="shared" si="83"/>
        <v/>
      </c>
      <c r="AI119" s="1576" t="str">
        <f t="shared" si="83"/>
        <v/>
      </c>
      <c r="AJ119" s="1576" t="str">
        <f t="shared" si="83"/>
        <v/>
      </c>
      <c r="AK119" s="1576" t="str">
        <f t="shared" si="83"/>
        <v/>
      </c>
      <c r="AL119" s="1576" t="str">
        <f t="shared" si="83"/>
        <v/>
      </c>
      <c r="AM119" s="1576" t="str">
        <f t="shared" si="83"/>
        <v/>
      </c>
      <c r="AN119" s="1576" t="str">
        <f t="shared" si="83"/>
        <v/>
      </c>
      <c r="AO119" s="1576" t="str">
        <f t="shared" si="83"/>
        <v/>
      </c>
      <c r="AP119" s="1576" t="str">
        <f t="shared" si="83"/>
        <v/>
      </c>
      <c r="AQ119" s="1576" t="str">
        <f t="shared" si="83"/>
        <v/>
      </c>
      <c r="AR119" s="1576" t="str">
        <f t="shared" si="83"/>
        <v/>
      </c>
      <c r="AS119" s="1576" t="str">
        <f t="shared" si="83"/>
        <v/>
      </c>
      <c r="AT119" s="1369" t="str">
        <f t="shared" si="83"/>
        <v/>
      </c>
      <c r="AU119" s="1369" t="str">
        <f t="shared" si="83"/>
        <v/>
      </c>
      <c r="AV119" s="1369" t="str">
        <f t="shared" si="83"/>
        <v/>
      </c>
      <c r="AW119" s="1829" t="str">
        <f t="shared" si="83"/>
        <v/>
      </c>
      <c r="AX119" s="1829" t="str">
        <f t="shared" si="83"/>
        <v/>
      </c>
      <c r="AY119" s="1623" t="str">
        <f t="shared" si="83"/>
        <v/>
      </c>
      <c r="AZ119" s="1798"/>
      <c r="BA119" s="1798"/>
      <c r="BB119" s="1798"/>
      <c r="BC119" s="1798"/>
      <c r="BD119" s="1798"/>
      <c r="BE119" s="1798"/>
      <c r="BF119" s="1798"/>
      <c r="BG119" s="1798"/>
      <c r="BH119" s="1798"/>
      <c r="BI119" s="1798"/>
      <c r="BJ119" s="1798"/>
      <c r="BK119" s="1798"/>
      <c r="BL119" s="1798"/>
      <c r="BM119" s="1798"/>
      <c r="BN119" s="1798"/>
      <c r="BO119" s="1798"/>
      <c r="BP119" s="1798"/>
      <c r="BQ119" s="1798"/>
      <c r="BR119" s="1538"/>
      <c r="BS119" s="1538"/>
      <c r="BT119" s="1538"/>
      <c r="BU119" s="1538"/>
      <c r="BV119" s="1538"/>
      <c r="BW119" s="1538"/>
      <c r="BX119" s="1538"/>
      <c r="BY119" s="1538"/>
      <c r="BZ119" s="1538"/>
      <c r="CA119" s="1538"/>
      <c r="CB119" s="1538"/>
      <c r="CC119" s="1799"/>
      <c r="CD119" s="1799"/>
      <c r="CE119" s="1538"/>
      <c r="CF119" s="1539"/>
      <c r="CG119" s="1690"/>
      <c r="CX119" s="1764"/>
      <c r="CY119" s="1764"/>
      <c r="DN119" s="1764"/>
      <c r="DO119" s="1764"/>
      <c r="ED119" s="1764"/>
      <c r="EE119" s="1764"/>
      <c r="ET119" s="1764"/>
      <c r="EU119" s="1764"/>
    </row>
    <row r="120" spans="2:152" s="2" customFormat="1" ht="34.5" customHeight="1" x14ac:dyDescent="0.2">
      <c r="B120" s="2710" t="s">
        <v>1035</v>
      </c>
      <c r="C120" s="2711"/>
      <c r="D120" s="1573" t="str">
        <f>IF(D102&lt;D103,"Please check","")</f>
        <v/>
      </c>
      <c r="E120" s="1571" t="str">
        <f t="shared" ref="E120:AY120" si="84">IF(E102&lt;E103,"Please check","")</f>
        <v/>
      </c>
      <c r="F120" s="1571" t="str">
        <f t="shared" si="84"/>
        <v/>
      </c>
      <c r="G120" s="1571" t="str">
        <f t="shared" si="84"/>
        <v/>
      </c>
      <c r="H120" s="1571" t="str">
        <f t="shared" si="84"/>
        <v/>
      </c>
      <c r="I120" s="1571" t="str">
        <f t="shared" si="84"/>
        <v/>
      </c>
      <c r="J120" s="1571" t="str">
        <f t="shared" si="84"/>
        <v/>
      </c>
      <c r="K120" s="1571" t="str">
        <f t="shared" si="84"/>
        <v/>
      </c>
      <c r="L120" s="1571" t="str">
        <f t="shared" si="84"/>
        <v/>
      </c>
      <c r="M120" s="1571" t="str">
        <f t="shared" si="84"/>
        <v/>
      </c>
      <c r="N120" s="1571" t="str">
        <f t="shared" si="84"/>
        <v/>
      </c>
      <c r="O120" s="1571" t="str">
        <f t="shared" si="84"/>
        <v/>
      </c>
      <c r="P120" s="1571" t="str">
        <f t="shared" si="84"/>
        <v/>
      </c>
      <c r="Q120" s="1806" t="str">
        <f t="shared" si="84"/>
        <v/>
      </c>
      <c r="R120" s="1806" t="str">
        <f t="shared" si="84"/>
        <v/>
      </c>
      <c r="S120" s="1571" t="str">
        <f t="shared" si="84"/>
        <v/>
      </c>
      <c r="T120" s="1571" t="str">
        <f t="shared" si="84"/>
        <v/>
      </c>
      <c r="U120" s="1571" t="str">
        <f t="shared" si="84"/>
        <v/>
      </c>
      <c r="V120" s="1571" t="str">
        <f t="shared" si="84"/>
        <v/>
      </c>
      <c r="W120" s="1571" t="str">
        <f t="shared" si="84"/>
        <v/>
      </c>
      <c r="X120" s="1571" t="str">
        <f t="shared" si="84"/>
        <v/>
      </c>
      <c r="Y120" s="1571" t="str">
        <f t="shared" si="84"/>
        <v/>
      </c>
      <c r="Z120" s="1571" t="str">
        <f t="shared" si="84"/>
        <v/>
      </c>
      <c r="AA120" s="1571" t="str">
        <f t="shared" si="84"/>
        <v/>
      </c>
      <c r="AB120" s="1571" t="str">
        <f t="shared" si="84"/>
        <v/>
      </c>
      <c r="AC120" s="1571" t="str">
        <f t="shared" si="84"/>
        <v/>
      </c>
      <c r="AD120" s="1571" t="str">
        <f t="shared" si="84"/>
        <v/>
      </c>
      <c r="AE120" s="1571" t="str">
        <f t="shared" si="84"/>
        <v/>
      </c>
      <c r="AF120" s="1571" t="str">
        <f t="shared" si="84"/>
        <v/>
      </c>
      <c r="AG120" s="1806" t="str">
        <f t="shared" si="84"/>
        <v/>
      </c>
      <c r="AH120" s="1806" t="str">
        <f t="shared" si="84"/>
        <v/>
      </c>
      <c r="AI120" s="1571" t="str">
        <f t="shared" si="84"/>
        <v/>
      </c>
      <c r="AJ120" s="1571" t="str">
        <f t="shared" si="84"/>
        <v/>
      </c>
      <c r="AK120" s="1571" t="str">
        <f t="shared" si="84"/>
        <v/>
      </c>
      <c r="AL120" s="1571" t="str">
        <f t="shared" si="84"/>
        <v/>
      </c>
      <c r="AM120" s="1571" t="str">
        <f t="shared" si="84"/>
        <v/>
      </c>
      <c r="AN120" s="1571" t="str">
        <f t="shared" si="84"/>
        <v/>
      </c>
      <c r="AO120" s="1571" t="str">
        <f t="shared" si="84"/>
        <v/>
      </c>
      <c r="AP120" s="1571" t="str">
        <f t="shared" si="84"/>
        <v/>
      </c>
      <c r="AQ120" s="1571" t="str">
        <f t="shared" si="84"/>
        <v/>
      </c>
      <c r="AR120" s="1571" t="str">
        <f t="shared" si="84"/>
        <v/>
      </c>
      <c r="AS120" s="1571" t="str">
        <f t="shared" si="84"/>
        <v/>
      </c>
      <c r="AT120" s="1365" t="str">
        <f t="shared" si="84"/>
        <v/>
      </c>
      <c r="AU120" s="1365" t="str">
        <f t="shared" si="84"/>
        <v/>
      </c>
      <c r="AV120" s="1365" t="str">
        <f t="shared" si="84"/>
        <v/>
      </c>
      <c r="AW120" s="1827" t="str">
        <f t="shared" si="84"/>
        <v/>
      </c>
      <c r="AX120" s="1827" t="str">
        <f t="shared" si="84"/>
        <v/>
      </c>
      <c r="AY120" s="1372" t="str">
        <f t="shared" si="84"/>
        <v/>
      </c>
      <c r="AZ120" s="1798"/>
      <c r="BA120" s="1798"/>
      <c r="BB120" s="1798"/>
      <c r="BC120" s="1798"/>
      <c r="BD120" s="1798"/>
      <c r="BE120" s="1798"/>
      <c r="BF120" s="1798"/>
      <c r="BG120" s="1798"/>
      <c r="BH120" s="1798"/>
      <c r="BI120" s="1798"/>
      <c r="BJ120" s="1798"/>
      <c r="BK120" s="1798"/>
      <c r="BL120" s="1798"/>
      <c r="BM120" s="1798"/>
      <c r="BN120" s="1798"/>
      <c r="BO120" s="1798"/>
      <c r="BP120" s="1798"/>
      <c r="BQ120" s="1798"/>
      <c r="BR120" s="1538"/>
      <c r="BS120" s="1538"/>
      <c r="BT120" s="1538"/>
      <c r="BU120" s="1538"/>
      <c r="BV120" s="1538"/>
      <c r="BW120" s="1538"/>
      <c r="BX120" s="1538"/>
      <c r="BY120" s="1538"/>
      <c r="BZ120" s="1538"/>
      <c r="CA120" s="1538"/>
      <c r="CB120" s="1538"/>
      <c r="CC120" s="1799"/>
      <c r="CD120" s="1799"/>
      <c r="CE120" s="1538"/>
      <c r="CF120" s="1538"/>
      <c r="CG120" s="971"/>
      <c r="CX120" s="1764"/>
      <c r="CY120" s="1764"/>
      <c r="DN120" s="1764"/>
      <c r="DO120" s="1764"/>
      <c r="ED120" s="1764"/>
      <c r="EE120" s="1764"/>
      <c r="ET120" s="1764"/>
      <c r="EU120" s="1764"/>
    </row>
    <row r="121" spans="2:152" s="2" customFormat="1" ht="48.75" customHeight="1" x14ac:dyDescent="0.2">
      <c r="B121" s="2710" t="s">
        <v>1036</v>
      </c>
      <c r="C121" s="2711"/>
      <c r="D121" s="1573" t="str">
        <f>IF(NOT(D98=D108+D109+D112),"Please check","")</f>
        <v/>
      </c>
      <c r="E121" s="1571" t="str">
        <f t="shared" ref="E121:AY121" si="85">IF(NOT(E98=E108+E109+E112),"Please check","")</f>
        <v/>
      </c>
      <c r="F121" s="1571" t="str">
        <f t="shared" si="85"/>
        <v/>
      </c>
      <c r="G121" s="1571" t="str">
        <f t="shared" si="85"/>
        <v/>
      </c>
      <c r="H121" s="1571" t="str">
        <f t="shared" si="85"/>
        <v/>
      </c>
      <c r="I121" s="1571" t="str">
        <f t="shared" si="85"/>
        <v/>
      </c>
      <c r="J121" s="1571" t="str">
        <f t="shared" si="85"/>
        <v/>
      </c>
      <c r="K121" s="1571" t="str">
        <f t="shared" si="85"/>
        <v/>
      </c>
      <c r="L121" s="1571" t="str">
        <f t="shared" si="85"/>
        <v/>
      </c>
      <c r="M121" s="1571" t="str">
        <f t="shared" si="85"/>
        <v/>
      </c>
      <c r="N121" s="1571" t="str">
        <f t="shared" si="85"/>
        <v/>
      </c>
      <c r="O121" s="1571" t="str">
        <f t="shared" si="85"/>
        <v/>
      </c>
      <c r="P121" s="1571" t="str">
        <f t="shared" si="85"/>
        <v/>
      </c>
      <c r="Q121" s="1806" t="str">
        <f t="shared" si="85"/>
        <v/>
      </c>
      <c r="R121" s="1806" t="str">
        <f t="shared" si="85"/>
        <v/>
      </c>
      <c r="S121" s="1571" t="str">
        <f t="shared" si="85"/>
        <v/>
      </c>
      <c r="T121" s="1571" t="str">
        <f t="shared" si="85"/>
        <v/>
      </c>
      <c r="U121" s="1571" t="str">
        <f t="shared" si="85"/>
        <v/>
      </c>
      <c r="V121" s="1571" t="str">
        <f t="shared" si="85"/>
        <v/>
      </c>
      <c r="W121" s="1571" t="str">
        <f t="shared" si="85"/>
        <v/>
      </c>
      <c r="X121" s="1571" t="str">
        <f t="shared" si="85"/>
        <v/>
      </c>
      <c r="Y121" s="1571" t="str">
        <f t="shared" si="85"/>
        <v/>
      </c>
      <c r="Z121" s="1571" t="str">
        <f t="shared" si="85"/>
        <v/>
      </c>
      <c r="AA121" s="1571" t="str">
        <f t="shared" si="85"/>
        <v/>
      </c>
      <c r="AB121" s="1571" t="str">
        <f t="shared" si="85"/>
        <v/>
      </c>
      <c r="AC121" s="1571" t="str">
        <f t="shared" si="85"/>
        <v/>
      </c>
      <c r="AD121" s="1571" t="str">
        <f t="shared" si="85"/>
        <v/>
      </c>
      <c r="AE121" s="1571" t="str">
        <f t="shared" si="85"/>
        <v/>
      </c>
      <c r="AF121" s="1571" t="str">
        <f t="shared" si="85"/>
        <v/>
      </c>
      <c r="AG121" s="1806" t="str">
        <f t="shared" si="85"/>
        <v/>
      </c>
      <c r="AH121" s="1806" t="str">
        <f t="shared" si="85"/>
        <v/>
      </c>
      <c r="AI121" s="1571" t="str">
        <f t="shared" si="85"/>
        <v/>
      </c>
      <c r="AJ121" s="1571" t="str">
        <f t="shared" si="85"/>
        <v/>
      </c>
      <c r="AK121" s="1571" t="str">
        <f t="shared" si="85"/>
        <v/>
      </c>
      <c r="AL121" s="1571" t="str">
        <f t="shared" si="85"/>
        <v/>
      </c>
      <c r="AM121" s="1571" t="str">
        <f t="shared" si="85"/>
        <v/>
      </c>
      <c r="AN121" s="1571" t="str">
        <f t="shared" si="85"/>
        <v/>
      </c>
      <c r="AO121" s="1571" t="str">
        <f t="shared" si="85"/>
        <v/>
      </c>
      <c r="AP121" s="1571" t="str">
        <f t="shared" si="85"/>
        <v/>
      </c>
      <c r="AQ121" s="1571" t="str">
        <f t="shared" si="85"/>
        <v/>
      </c>
      <c r="AR121" s="1571" t="str">
        <f t="shared" si="85"/>
        <v/>
      </c>
      <c r="AS121" s="1571" t="str">
        <f t="shared" si="85"/>
        <v/>
      </c>
      <c r="AT121" s="1365" t="str">
        <f t="shared" si="85"/>
        <v/>
      </c>
      <c r="AU121" s="1365" t="str">
        <f t="shared" si="85"/>
        <v/>
      </c>
      <c r="AV121" s="1365" t="str">
        <f t="shared" si="85"/>
        <v/>
      </c>
      <c r="AW121" s="1827" t="str">
        <f t="shared" si="85"/>
        <v/>
      </c>
      <c r="AX121" s="1827" t="str">
        <f t="shared" si="85"/>
        <v/>
      </c>
      <c r="AY121" s="1372" t="str">
        <f t="shared" si="85"/>
        <v/>
      </c>
      <c r="AZ121" s="1798"/>
      <c r="BA121" s="1798"/>
      <c r="BB121" s="1798"/>
      <c r="BC121" s="1798"/>
      <c r="BD121" s="1798"/>
      <c r="BE121" s="1798"/>
      <c r="BF121" s="1798"/>
      <c r="BG121" s="1798"/>
      <c r="BH121" s="1798"/>
      <c r="BI121" s="1798"/>
      <c r="BJ121" s="1798"/>
      <c r="BK121" s="1798"/>
      <c r="BL121" s="1798"/>
      <c r="BM121" s="1798"/>
      <c r="BN121" s="1798"/>
      <c r="BO121" s="1798"/>
      <c r="BP121" s="1798"/>
      <c r="BQ121" s="1798"/>
      <c r="BR121" s="1538"/>
      <c r="BS121" s="1538"/>
      <c r="BT121" s="1538"/>
      <c r="BU121" s="1538"/>
      <c r="BV121" s="1538"/>
      <c r="BW121" s="1538"/>
      <c r="BX121" s="1538"/>
      <c r="BY121" s="1538"/>
      <c r="BZ121" s="1538"/>
      <c r="CA121" s="1538"/>
      <c r="CB121" s="1538"/>
      <c r="CC121" s="1799"/>
      <c r="CD121" s="1799"/>
      <c r="CE121" s="1538"/>
      <c r="CF121" s="1538"/>
      <c r="CG121" s="971"/>
      <c r="CX121" s="1764"/>
      <c r="CY121" s="1764"/>
      <c r="DN121" s="1764"/>
      <c r="DO121" s="1764"/>
      <c r="ED121" s="1764"/>
      <c r="EE121" s="1764"/>
      <c r="ET121" s="1764"/>
      <c r="EU121" s="1764"/>
    </row>
    <row r="122" spans="2:152" s="2" customFormat="1" ht="45" customHeight="1" x14ac:dyDescent="0.2">
      <c r="B122" s="2710" t="s">
        <v>1037</v>
      </c>
      <c r="C122" s="2711"/>
      <c r="D122" s="1573" t="str">
        <f>IF(D109&lt;D110,"Please check ","")</f>
        <v/>
      </c>
      <c r="E122" s="1574" t="str">
        <f t="shared" ref="E122:AY122" si="86">IF(E109&lt;E110,"Please check ","")</f>
        <v/>
      </c>
      <c r="F122" s="1574" t="str">
        <f t="shared" si="86"/>
        <v/>
      </c>
      <c r="G122" s="1574" t="str">
        <f t="shared" si="86"/>
        <v/>
      </c>
      <c r="H122" s="1574" t="str">
        <f t="shared" si="86"/>
        <v/>
      </c>
      <c r="I122" s="1574" t="str">
        <f t="shared" si="86"/>
        <v/>
      </c>
      <c r="J122" s="1574" t="str">
        <f t="shared" si="86"/>
        <v/>
      </c>
      <c r="K122" s="1574" t="str">
        <f t="shared" si="86"/>
        <v/>
      </c>
      <c r="L122" s="1574" t="str">
        <f t="shared" si="86"/>
        <v/>
      </c>
      <c r="M122" s="1574" t="str">
        <f t="shared" si="86"/>
        <v/>
      </c>
      <c r="N122" s="1574" t="str">
        <f t="shared" si="86"/>
        <v/>
      </c>
      <c r="O122" s="1574" t="str">
        <f t="shared" si="86"/>
        <v/>
      </c>
      <c r="P122" s="1574" t="str">
        <f t="shared" si="86"/>
        <v/>
      </c>
      <c r="Q122" s="1808" t="str">
        <f t="shared" si="86"/>
        <v/>
      </c>
      <c r="R122" s="1808" t="str">
        <f t="shared" si="86"/>
        <v/>
      </c>
      <c r="S122" s="1574" t="str">
        <f t="shared" si="86"/>
        <v/>
      </c>
      <c r="T122" s="1574" t="str">
        <f t="shared" si="86"/>
        <v/>
      </c>
      <c r="U122" s="1574" t="str">
        <f t="shared" si="86"/>
        <v/>
      </c>
      <c r="V122" s="1574" t="str">
        <f t="shared" si="86"/>
        <v/>
      </c>
      <c r="W122" s="1574" t="str">
        <f t="shared" si="86"/>
        <v/>
      </c>
      <c r="X122" s="1574" t="str">
        <f t="shared" si="86"/>
        <v/>
      </c>
      <c r="Y122" s="1574" t="str">
        <f t="shared" si="86"/>
        <v/>
      </c>
      <c r="Z122" s="1574" t="str">
        <f t="shared" si="86"/>
        <v/>
      </c>
      <c r="AA122" s="1574" t="str">
        <f t="shared" si="86"/>
        <v/>
      </c>
      <c r="AB122" s="1574" t="str">
        <f t="shared" si="86"/>
        <v/>
      </c>
      <c r="AC122" s="1574" t="str">
        <f t="shared" si="86"/>
        <v/>
      </c>
      <c r="AD122" s="1574" t="str">
        <f t="shared" si="86"/>
        <v/>
      </c>
      <c r="AE122" s="1574" t="str">
        <f t="shared" si="86"/>
        <v/>
      </c>
      <c r="AF122" s="1574" t="str">
        <f t="shared" si="86"/>
        <v/>
      </c>
      <c r="AG122" s="1808" t="str">
        <f t="shared" si="86"/>
        <v/>
      </c>
      <c r="AH122" s="1808" t="str">
        <f t="shared" si="86"/>
        <v/>
      </c>
      <c r="AI122" s="1574" t="str">
        <f t="shared" si="86"/>
        <v/>
      </c>
      <c r="AJ122" s="1574" t="str">
        <f t="shared" si="86"/>
        <v/>
      </c>
      <c r="AK122" s="1574" t="str">
        <f t="shared" si="86"/>
        <v/>
      </c>
      <c r="AL122" s="1574" t="str">
        <f t="shared" si="86"/>
        <v/>
      </c>
      <c r="AM122" s="1574" t="str">
        <f t="shared" si="86"/>
        <v/>
      </c>
      <c r="AN122" s="1574" t="str">
        <f t="shared" si="86"/>
        <v/>
      </c>
      <c r="AO122" s="1574" t="str">
        <f t="shared" si="86"/>
        <v/>
      </c>
      <c r="AP122" s="1574" t="str">
        <f t="shared" si="86"/>
        <v/>
      </c>
      <c r="AQ122" s="1574" t="str">
        <f t="shared" si="86"/>
        <v/>
      </c>
      <c r="AR122" s="1574" t="str">
        <f t="shared" si="86"/>
        <v/>
      </c>
      <c r="AS122" s="1574" t="str">
        <f t="shared" si="86"/>
        <v/>
      </c>
      <c r="AT122" s="1365" t="str">
        <f t="shared" si="86"/>
        <v/>
      </c>
      <c r="AU122" s="1365" t="str">
        <f t="shared" si="86"/>
        <v/>
      </c>
      <c r="AV122" s="1365" t="str">
        <f t="shared" si="86"/>
        <v/>
      </c>
      <c r="AW122" s="1827" t="str">
        <f t="shared" si="86"/>
        <v/>
      </c>
      <c r="AX122" s="1827" t="str">
        <f t="shared" si="86"/>
        <v/>
      </c>
      <c r="AY122" s="1372" t="str">
        <f t="shared" si="86"/>
        <v/>
      </c>
      <c r="AZ122" s="1798"/>
      <c r="BA122" s="1798"/>
      <c r="BB122" s="1798"/>
      <c r="BC122" s="1798"/>
      <c r="BD122" s="1798"/>
      <c r="BE122" s="1798"/>
      <c r="BF122" s="1798"/>
      <c r="BG122" s="1798"/>
      <c r="BH122" s="1798"/>
      <c r="BI122" s="1798"/>
      <c r="BJ122" s="1798"/>
      <c r="BK122" s="1798"/>
      <c r="BL122" s="1798"/>
      <c r="BM122" s="1798"/>
      <c r="BN122" s="1798"/>
      <c r="BO122" s="1798"/>
      <c r="BP122" s="1798"/>
      <c r="BQ122" s="1798"/>
      <c r="BR122" s="1538"/>
      <c r="BS122" s="1538"/>
      <c r="BT122" s="1538"/>
      <c r="BU122" s="1538"/>
      <c r="BV122" s="1538"/>
      <c r="BW122" s="1538"/>
      <c r="BX122" s="1538"/>
      <c r="BY122" s="1538"/>
      <c r="BZ122" s="1538"/>
      <c r="CA122" s="1538"/>
      <c r="CB122" s="1538"/>
      <c r="CC122" s="1799"/>
      <c r="CD122" s="1799"/>
      <c r="CE122" s="1538"/>
      <c r="CF122" s="1538"/>
      <c r="CG122" s="971"/>
      <c r="CX122" s="1764"/>
      <c r="CY122" s="1764"/>
      <c r="DN122" s="1764"/>
      <c r="DO122" s="1764"/>
      <c r="ED122" s="1764"/>
      <c r="EE122" s="1764"/>
      <c r="ET122" s="1764"/>
      <c r="EU122" s="1764"/>
    </row>
    <row r="123" spans="2:152" s="2" customFormat="1" ht="42" customHeight="1" x14ac:dyDescent="0.2">
      <c r="B123" s="2710" t="s">
        <v>1038</v>
      </c>
      <c r="C123" s="2711"/>
      <c r="D123" s="1575" t="str">
        <f>IF(D104&lt;D105,"Please check","")</f>
        <v/>
      </c>
      <c r="E123" s="1573" t="str">
        <f t="shared" ref="E123:AY123" si="87">IF(E104&lt;E105,"Please check","")</f>
        <v/>
      </c>
      <c r="F123" s="1573" t="str">
        <f t="shared" si="87"/>
        <v/>
      </c>
      <c r="G123" s="1573" t="str">
        <f t="shared" si="87"/>
        <v/>
      </c>
      <c r="H123" s="1573" t="str">
        <f t="shared" si="87"/>
        <v/>
      </c>
      <c r="I123" s="1573" t="str">
        <f t="shared" si="87"/>
        <v/>
      </c>
      <c r="J123" s="1573" t="str">
        <f t="shared" si="87"/>
        <v/>
      </c>
      <c r="K123" s="1573" t="str">
        <f t="shared" si="87"/>
        <v/>
      </c>
      <c r="L123" s="1573" t="str">
        <f t="shared" si="87"/>
        <v/>
      </c>
      <c r="M123" s="1573" t="str">
        <f t="shared" si="87"/>
        <v/>
      </c>
      <c r="N123" s="1573" t="str">
        <f t="shared" si="87"/>
        <v/>
      </c>
      <c r="O123" s="1573" t="str">
        <f t="shared" si="87"/>
        <v/>
      </c>
      <c r="P123" s="1573" t="str">
        <f t="shared" si="87"/>
        <v/>
      </c>
      <c r="Q123" s="1807" t="str">
        <f t="shared" si="87"/>
        <v/>
      </c>
      <c r="R123" s="1807" t="str">
        <f t="shared" si="87"/>
        <v/>
      </c>
      <c r="S123" s="1573" t="str">
        <f t="shared" si="87"/>
        <v/>
      </c>
      <c r="T123" s="1573" t="str">
        <f t="shared" si="87"/>
        <v/>
      </c>
      <c r="U123" s="1573" t="str">
        <f t="shared" si="87"/>
        <v/>
      </c>
      <c r="V123" s="1573" t="str">
        <f t="shared" si="87"/>
        <v/>
      </c>
      <c r="W123" s="1573" t="str">
        <f t="shared" si="87"/>
        <v/>
      </c>
      <c r="X123" s="1573" t="str">
        <f t="shared" si="87"/>
        <v/>
      </c>
      <c r="Y123" s="1573" t="str">
        <f t="shared" si="87"/>
        <v/>
      </c>
      <c r="Z123" s="1573" t="str">
        <f t="shared" si="87"/>
        <v/>
      </c>
      <c r="AA123" s="1573" t="str">
        <f t="shared" si="87"/>
        <v/>
      </c>
      <c r="AB123" s="1573" t="str">
        <f t="shared" si="87"/>
        <v/>
      </c>
      <c r="AC123" s="1573" t="str">
        <f t="shared" si="87"/>
        <v/>
      </c>
      <c r="AD123" s="1573" t="str">
        <f t="shared" si="87"/>
        <v/>
      </c>
      <c r="AE123" s="1573" t="str">
        <f t="shared" si="87"/>
        <v/>
      </c>
      <c r="AF123" s="1573" t="str">
        <f t="shared" si="87"/>
        <v/>
      </c>
      <c r="AG123" s="1807" t="str">
        <f t="shared" si="87"/>
        <v/>
      </c>
      <c r="AH123" s="1807" t="str">
        <f t="shared" si="87"/>
        <v/>
      </c>
      <c r="AI123" s="1573" t="str">
        <f t="shared" si="87"/>
        <v/>
      </c>
      <c r="AJ123" s="1573" t="str">
        <f t="shared" si="87"/>
        <v/>
      </c>
      <c r="AK123" s="1573" t="str">
        <f t="shared" si="87"/>
        <v/>
      </c>
      <c r="AL123" s="1573" t="str">
        <f t="shared" si="87"/>
        <v/>
      </c>
      <c r="AM123" s="1573" t="str">
        <f t="shared" si="87"/>
        <v/>
      </c>
      <c r="AN123" s="1573" t="str">
        <f t="shared" si="87"/>
        <v/>
      </c>
      <c r="AO123" s="1573" t="str">
        <f t="shared" si="87"/>
        <v/>
      </c>
      <c r="AP123" s="1573" t="str">
        <f t="shared" si="87"/>
        <v/>
      </c>
      <c r="AQ123" s="1573" t="str">
        <f t="shared" si="87"/>
        <v/>
      </c>
      <c r="AR123" s="1573" t="str">
        <f t="shared" si="87"/>
        <v/>
      </c>
      <c r="AS123" s="1573" t="str">
        <f t="shared" si="87"/>
        <v/>
      </c>
      <c r="AT123" s="1365" t="str">
        <f t="shared" si="87"/>
        <v/>
      </c>
      <c r="AU123" s="1365" t="str">
        <f t="shared" si="87"/>
        <v/>
      </c>
      <c r="AV123" s="1365" t="str">
        <f t="shared" si="87"/>
        <v/>
      </c>
      <c r="AW123" s="1827" t="str">
        <f t="shared" si="87"/>
        <v/>
      </c>
      <c r="AX123" s="1827" t="str">
        <f t="shared" si="87"/>
        <v/>
      </c>
      <c r="AY123" s="1372" t="str">
        <f t="shared" si="87"/>
        <v/>
      </c>
      <c r="AZ123" s="1798"/>
      <c r="BA123" s="1798"/>
      <c r="BB123" s="1798"/>
      <c r="BC123" s="1798"/>
      <c r="BD123" s="1798"/>
      <c r="BE123" s="1798"/>
      <c r="BF123" s="1798"/>
      <c r="BG123" s="1798"/>
      <c r="BH123" s="1798"/>
      <c r="BI123" s="1798"/>
      <c r="BJ123" s="1798"/>
      <c r="BK123" s="1798"/>
      <c r="BL123" s="1798"/>
      <c r="BM123" s="1798"/>
      <c r="BN123" s="1798"/>
      <c r="BO123" s="1798"/>
      <c r="BP123" s="1798"/>
      <c r="BQ123" s="1798"/>
      <c r="BR123" s="1538"/>
      <c r="BS123" s="1538"/>
      <c r="BT123" s="1538"/>
      <c r="BU123" s="1538"/>
      <c r="BV123" s="1538"/>
      <c r="BW123" s="1538"/>
      <c r="BX123" s="1538"/>
      <c r="BY123" s="1538"/>
      <c r="BZ123" s="1538"/>
      <c r="CA123" s="1538"/>
      <c r="CB123" s="1538"/>
      <c r="CC123" s="1799"/>
      <c r="CD123" s="1799"/>
      <c r="CE123" s="1538"/>
      <c r="CF123" s="1538"/>
      <c r="CG123" s="971"/>
      <c r="CX123" s="1764"/>
      <c r="CY123" s="1764"/>
      <c r="DN123" s="1764"/>
      <c r="DO123" s="1764"/>
      <c r="ED123" s="1764"/>
      <c r="EE123" s="1764"/>
      <c r="ET123" s="1764"/>
      <c r="EU123" s="1764"/>
    </row>
    <row r="124" spans="2:152" s="2" customFormat="1" ht="48" customHeight="1" x14ac:dyDescent="0.2">
      <c r="B124" s="2698"/>
      <c r="C124" s="2699"/>
      <c r="D124" s="1637"/>
      <c r="E124" s="1637"/>
      <c r="F124" s="1637"/>
      <c r="G124" s="1637"/>
      <c r="H124" s="1637"/>
      <c r="I124" s="1637"/>
      <c r="J124" s="1637"/>
      <c r="K124" s="1637"/>
      <c r="L124" s="1637"/>
      <c r="M124" s="1637"/>
      <c r="N124" s="1637"/>
      <c r="O124" s="1637"/>
      <c r="P124" s="1637"/>
      <c r="Q124" s="1820"/>
      <c r="R124" s="1820"/>
      <c r="S124" s="1637"/>
      <c r="T124" s="1637"/>
      <c r="U124" s="1637"/>
      <c r="V124" s="1637"/>
      <c r="W124" s="1637"/>
      <c r="X124" s="1637"/>
      <c r="Y124" s="1637"/>
      <c r="Z124" s="1637"/>
      <c r="AA124" s="1637"/>
      <c r="AB124" s="1637"/>
      <c r="AC124" s="1637"/>
      <c r="AD124" s="1637"/>
      <c r="AE124" s="1637"/>
      <c r="AF124" s="1637"/>
      <c r="AG124" s="1820"/>
      <c r="AH124" s="1820"/>
      <c r="AI124" s="1637"/>
      <c r="AJ124" s="1637"/>
      <c r="AK124" s="1637"/>
      <c r="AL124" s="1637"/>
      <c r="AM124" s="1637"/>
      <c r="AN124" s="1637"/>
      <c r="AO124" s="1637"/>
      <c r="AP124" s="1637"/>
      <c r="AQ124" s="1637"/>
      <c r="AR124" s="1637"/>
      <c r="AS124" s="1637"/>
      <c r="AT124" s="1638"/>
      <c r="AU124" s="1638"/>
      <c r="AV124" s="1638"/>
      <c r="AW124" s="1828"/>
      <c r="AX124" s="1828"/>
      <c r="AY124" s="1639"/>
      <c r="AZ124" s="1798"/>
      <c r="BA124" s="1798"/>
      <c r="BB124" s="1798"/>
      <c r="BC124" s="1798"/>
      <c r="BD124" s="1798"/>
      <c r="BE124" s="1798"/>
      <c r="BF124" s="1798"/>
      <c r="BG124" s="1798"/>
      <c r="BH124" s="1798"/>
      <c r="BI124" s="1798"/>
      <c r="BJ124" s="1798"/>
      <c r="BK124" s="1798"/>
      <c r="BL124" s="1798"/>
      <c r="BM124" s="1798"/>
      <c r="BN124" s="1798"/>
      <c r="BO124" s="1798"/>
      <c r="BP124" s="1798"/>
      <c r="BQ124" s="1798"/>
      <c r="BR124" s="1538"/>
      <c r="BS124" s="1538"/>
      <c r="BT124" s="1538"/>
      <c r="BU124" s="1538"/>
      <c r="BV124" s="1538"/>
      <c r="BW124" s="1538"/>
      <c r="BX124" s="1538"/>
      <c r="BY124" s="1538"/>
      <c r="BZ124" s="1538"/>
      <c r="CA124" s="1538"/>
      <c r="CB124" s="1538"/>
      <c r="CC124" s="1799"/>
      <c r="CD124" s="1799"/>
      <c r="CE124" s="1538"/>
      <c r="CF124" s="1538"/>
      <c r="CG124" s="971"/>
      <c r="CX124" s="1764"/>
      <c r="CY124" s="1764"/>
      <c r="DN124" s="1764"/>
      <c r="DO124" s="1764"/>
      <c r="ED124" s="1764"/>
      <c r="EE124" s="1764"/>
      <c r="ET124" s="1764"/>
      <c r="EU124" s="1764"/>
    </row>
    <row r="125" spans="2:152" s="2" customFormat="1" ht="27.75" customHeight="1" x14ac:dyDescent="0.2">
      <c r="B125" s="2698"/>
      <c r="C125" s="2699"/>
      <c r="D125" s="1640"/>
      <c r="E125" s="1640"/>
      <c r="F125" s="1640"/>
      <c r="G125" s="1640"/>
      <c r="H125" s="1640"/>
      <c r="I125" s="1640"/>
      <c r="J125" s="1640"/>
      <c r="K125" s="1640"/>
      <c r="L125" s="1640"/>
      <c r="M125" s="1640"/>
      <c r="N125" s="1640"/>
      <c r="O125" s="1640"/>
      <c r="P125" s="1640"/>
      <c r="Q125" s="1821"/>
      <c r="R125" s="1821"/>
      <c r="S125" s="1640"/>
      <c r="T125" s="1640"/>
      <c r="U125" s="1640"/>
      <c r="V125" s="1640"/>
      <c r="W125" s="1640"/>
      <c r="X125" s="1640"/>
      <c r="Y125" s="1640"/>
      <c r="Z125" s="1640"/>
      <c r="AA125" s="1640"/>
      <c r="AB125" s="1640"/>
      <c r="AC125" s="1640"/>
      <c r="AD125" s="1640"/>
      <c r="AE125" s="1640"/>
      <c r="AF125" s="1640"/>
      <c r="AG125" s="1821"/>
      <c r="AH125" s="1821"/>
      <c r="AI125" s="1640"/>
      <c r="AJ125" s="1640"/>
      <c r="AK125" s="1640"/>
      <c r="AL125" s="1640"/>
      <c r="AM125" s="1640"/>
      <c r="AN125" s="1640"/>
      <c r="AO125" s="1640"/>
      <c r="AP125" s="1640"/>
      <c r="AQ125" s="1640"/>
      <c r="AR125" s="1640"/>
      <c r="AS125" s="1640"/>
      <c r="AT125" s="1638"/>
      <c r="AU125" s="1638"/>
      <c r="AV125" s="1638"/>
      <c r="AW125" s="1828"/>
      <c r="AX125" s="1828"/>
      <c r="AY125" s="1639"/>
      <c r="AZ125" s="1798"/>
      <c r="BA125" s="1798"/>
      <c r="BB125" s="1798"/>
      <c r="BC125" s="1798"/>
      <c r="BD125" s="1798"/>
      <c r="BE125" s="1798"/>
      <c r="BF125" s="1798"/>
      <c r="BG125" s="1798"/>
      <c r="BH125" s="1798"/>
      <c r="BI125" s="1798"/>
      <c r="BJ125" s="1798"/>
      <c r="BK125" s="1798"/>
      <c r="BL125" s="1798"/>
      <c r="BM125" s="1798"/>
      <c r="BN125" s="1798"/>
      <c r="BO125" s="1798"/>
      <c r="BP125" s="1798"/>
      <c r="BQ125" s="1798"/>
      <c r="BR125" s="1538"/>
      <c r="BS125" s="1538"/>
      <c r="BT125" s="1538"/>
      <c r="BU125" s="1538"/>
      <c r="BV125" s="1538"/>
      <c r="BW125" s="1538"/>
      <c r="BX125" s="1538"/>
      <c r="BY125" s="1538"/>
      <c r="BZ125" s="1538"/>
      <c r="CA125" s="1538"/>
      <c r="CB125" s="1538"/>
      <c r="CC125" s="1799"/>
      <c r="CD125" s="1799"/>
      <c r="CE125" s="1538"/>
      <c r="CF125" s="1538"/>
      <c r="CG125" s="971"/>
      <c r="CX125" s="1764"/>
      <c r="CY125" s="1764"/>
      <c r="DN125" s="1764"/>
      <c r="DO125" s="1764"/>
      <c r="ED125" s="1764"/>
      <c r="EE125" s="1764"/>
      <c r="ET125" s="1764"/>
      <c r="EU125" s="1764"/>
    </row>
    <row r="126" spans="2:152" s="2" customFormat="1" ht="27.75" customHeight="1" x14ac:dyDescent="0.2">
      <c r="B126" s="2698"/>
      <c r="C126" s="2699"/>
      <c r="D126" s="1641"/>
      <c r="E126" s="1641"/>
      <c r="F126" s="1641"/>
      <c r="G126" s="1641"/>
      <c r="H126" s="1641"/>
      <c r="I126" s="1641"/>
      <c r="J126" s="1641"/>
      <c r="K126" s="1641"/>
      <c r="L126" s="1641"/>
      <c r="M126" s="1641"/>
      <c r="N126" s="1641"/>
      <c r="O126" s="1641"/>
      <c r="P126" s="1641"/>
      <c r="Q126" s="1822"/>
      <c r="R126" s="1822"/>
      <c r="S126" s="1641"/>
      <c r="T126" s="1641"/>
      <c r="U126" s="1641"/>
      <c r="V126" s="1641"/>
      <c r="W126" s="1641"/>
      <c r="X126" s="1641"/>
      <c r="Y126" s="1641"/>
      <c r="Z126" s="1641"/>
      <c r="AA126" s="1641"/>
      <c r="AB126" s="1641"/>
      <c r="AC126" s="1641"/>
      <c r="AD126" s="1641"/>
      <c r="AE126" s="1641"/>
      <c r="AF126" s="1641"/>
      <c r="AG126" s="1822"/>
      <c r="AH126" s="1822"/>
      <c r="AI126" s="1641"/>
      <c r="AJ126" s="1641"/>
      <c r="AK126" s="1641"/>
      <c r="AL126" s="1641"/>
      <c r="AM126" s="1641"/>
      <c r="AN126" s="1641"/>
      <c r="AO126" s="1641"/>
      <c r="AP126" s="1641"/>
      <c r="AQ126" s="1641"/>
      <c r="AR126" s="1641"/>
      <c r="AS126" s="1641"/>
      <c r="AT126" s="1638"/>
      <c r="AU126" s="1638"/>
      <c r="AV126" s="1638"/>
      <c r="AW126" s="1828"/>
      <c r="AX126" s="1828"/>
      <c r="AY126" s="1639"/>
      <c r="AZ126" s="1798"/>
      <c r="BA126" s="1798"/>
      <c r="BB126" s="1798"/>
      <c r="BC126" s="1798"/>
      <c r="BD126" s="1798"/>
      <c r="BE126" s="1798"/>
      <c r="BF126" s="1798"/>
      <c r="BG126" s="1798"/>
      <c r="BH126" s="1798"/>
      <c r="BI126" s="1798"/>
      <c r="BJ126" s="1798"/>
      <c r="BK126" s="1798"/>
      <c r="BL126" s="1798"/>
      <c r="BM126" s="1798"/>
      <c r="BN126" s="1798"/>
      <c r="BO126" s="1798"/>
      <c r="BP126" s="1798"/>
      <c r="BQ126" s="1798"/>
      <c r="BR126" s="1538"/>
      <c r="BS126" s="1538"/>
      <c r="BT126" s="1538"/>
      <c r="BU126" s="1538"/>
      <c r="BV126" s="1538"/>
      <c r="BW126" s="1538"/>
      <c r="BX126" s="1538"/>
      <c r="BY126" s="1538"/>
      <c r="BZ126" s="1538"/>
      <c r="CA126" s="1538"/>
      <c r="CB126" s="1538"/>
      <c r="CC126" s="1799"/>
      <c r="CD126" s="1799"/>
      <c r="CE126" s="1538"/>
      <c r="CF126" s="1538"/>
      <c r="CG126" s="971"/>
      <c r="CX126" s="1764"/>
      <c r="CY126" s="1764"/>
      <c r="DN126" s="1764"/>
      <c r="DO126" s="1764"/>
      <c r="ED126" s="1764"/>
      <c r="EE126" s="1764"/>
      <c r="ET126" s="1764"/>
      <c r="EU126" s="1764"/>
    </row>
    <row r="127" spans="2:152" s="2" customFormat="1" ht="27.75" customHeight="1" x14ac:dyDescent="0.2">
      <c r="B127" s="2698"/>
      <c r="C127" s="2699"/>
      <c r="D127" s="1637"/>
      <c r="E127" s="1637"/>
      <c r="F127" s="1637"/>
      <c r="G127" s="1637"/>
      <c r="H127" s="1637"/>
      <c r="I127" s="1637"/>
      <c r="J127" s="1637"/>
      <c r="K127" s="1637"/>
      <c r="L127" s="1637"/>
      <c r="M127" s="1637"/>
      <c r="N127" s="1637"/>
      <c r="O127" s="1637"/>
      <c r="P127" s="1637"/>
      <c r="Q127" s="1820"/>
      <c r="R127" s="1820"/>
      <c r="S127" s="1637"/>
      <c r="T127" s="1637"/>
      <c r="U127" s="1637"/>
      <c r="V127" s="1637"/>
      <c r="W127" s="1637"/>
      <c r="X127" s="1637"/>
      <c r="Y127" s="1637"/>
      <c r="Z127" s="1637"/>
      <c r="AA127" s="1637"/>
      <c r="AB127" s="1637"/>
      <c r="AC127" s="1637"/>
      <c r="AD127" s="1637"/>
      <c r="AE127" s="1637"/>
      <c r="AF127" s="1637"/>
      <c r="AG127" s="1820"/>
      <c r="AH127" s="1820"/>
      <c r="AI127" s="1637"/>
      <c r="AJ127" s="1637"/>
      <c r="AK127" s="1637"/>
      <c r="AL127" s="1637"/>
      <c r="AM127" s="1637"/>
      <c r="AN127" s="1637"/>
      <c r="AO127" s="1637"/>
      <c r="AP127" s="1637"/>
      <c r="AQ127" s="1637"/>
      <c r="AR127" s="1637"/>
      <c r="AS127" s="1637"/>
      <c r="AT127" s="1638"/>
      <c r="AU127" s="1638"/>
      <c r="AV127" s="1638"/>
      <c r="AW127" s="1828"/>
      <c r="AX127" s="1828"/>
      <c r="AY127" s="1639"/>
      <c r="AZ127" s="1798"/>
      <c r="BA127" s="1798"/>
      <c r="BB127" s="1798"/>
      <c r="BC127" s="1798"/>
      <c r="BD127" s="1798"/>
      <c r="BE127" s="1798"/>
      <c r="BF127" s="1798"/>
      <c r="BG127" s="1798"/>
      <c r="BH127" s="1798"/>
      <c r="BI127" s="1798"/>
      <c r="BJ127" s="1798"/>
      <c r="BK127" s="1798"/>
      <c r="BL127" s="1798"/>
      <c r="BM127" s="1798"/>
      <c r="BN127" s="1798"/>
      <c r="BO127" s="1798"/>
      <c r="BP127" s="1798"/>
      <c r="BQ127" s="1798"/>
      <c r="BR127" s="1538"/>
      <c r="BS127" s="1538"/>
      <c r="BT127" s="1538"/>
      <c r="BU127" s="1538"/>
      <c r="BV127" s="1538"/>
      <c r="BW127" s="1538"/>
      <c r="BX127" s="1538"/>
      <c r="BY127" s="1538"/>
      <c r="BZ127" s="1538"/>
      <c r="CA127" s="1538"/>
      <c r="CB127" s="1538"/>
      <c r="CC127" s="1799"/>
      <c r="CD127" s="1799"/>
      <c r="CE127" s="1538"/>
      <c r="CF127" s="1538"/>
      <c r="CG127" s="971"/>
      <c r="CX127" s="1764"/>
      <c r="CY127" s="1764"/>
      <c r="DN127" s="1764"/>
      <c r="DO127" s="1764"/>
      <c r="ED127" s="1764"/>
      <c r="EE127" s="1764"/>
      <c r="ET127" s="1764"/>
      <c r="EU127" s="1764"/>
    </row>
    <row r="128" spans="2:152" s="2" customFormat="1" ht="27.75" customHeight="1" x14ac:dyDescent="0.2">
      <c r="B128" s="1430"/>
      <c r="C128" s="972" t="s">
        <v>498</v>
      </c>
      <c r="D128" s="972" t="s">
        <v>1119</v>
      </c>
      <c r="E128" s="972" t="s">
        <v>1120</v>
      </c>
      <c r="F128" s="972" t="s">
        <v>1121</v>
      </c>
      <c r="G128" s="972" t="s">
        <v>1122</v>
      </c>
      <c r="H128" s="972" t="s">
        <v>1123</v>
      </c>
      <c r="I128" s="972" t="s">
        <v>1124</v>
      </c>
      <c r="J128" s="972" t="s">
        <v>1125</v>
      </c>
      <c r="K128" s="972" t="s">
        <v>1126</v>
      </c>
      <c r="L128" s="972" t="s">
        <v>1127</v>
      </c>
      <c r="M128" s="972" t="s">
        <v>1128</v>
      </c>
      <c r="N128" s="972" t="s">
        <v>1129</v>
      </c>
      <c r="O128" s="972" t="s">
        <v>1130</v>
      </c>
      <c r="P128" s="972" t="s">
        <v>1131</v>
      </c>
      <c r="Q128" s="1789" t="s">
        <v>1630</v>
      </c>
      <c r="R128" s="2035" t="s">
        <v>1768</v>
      </c>
      <c r="S128" s="972" t="s">
        <v>1242</v>
      </c>
      <c r="T128" s="972" t="s">
        <v>1132</v>
      </c>
      <c r="U128" s="972" t="s">
        <v>1133</v>
      </c>
      <c r="V128" s="972" t="s">
        <v>1134</v>
      </c>
      <c r="W128" s="972" t="s">
        <v>1135</v>
      </c>
      <c r="X128" s="972" t="s">
        <v>1136</v>
      </c>
      <c r="Y128" s="972" t="s">
        <v>1137</v>
      </c>
      <c r="Z128" s="972" t="s">
        <v>1138</v>
      </c>
      <c r="AA128" s="972" t="s">
        <v>1139</v>
      </c>
      <c r="AB128" s="972" t="s">
        <v>1140</v>
      </c>
      <c r="AC128" s="972" t="s">
        <v>1141</v>
      </c>
      <c r="AD128" s="972" t="s">
        <v>1142</v>
      </c>
      <c r="AE128" s="972" t="s">
        <v>1143</v>
      </c>
      <c r="AF128" s="972" t="s">
        <v>1144</v>
      </c>
      <c r="AG128" s="1789" t="s">
        <v>1631</v>
      </c>
      <c r="AH128" s="2035" t="s">
        <v>1769</v>
      </c>
      <c r="AI128" s="972" t="s">
        <v>1243</v>
      </c>
      <c r="AJ128" s="972" t="s">
        <v>1145</v>
      </c>
      <c r="AK128" s="972" t="s">
        <v>1146</v>
      </c>
      <c r="AL128" s="972" t="s">
        <v>1147</v>
      </c>
      <c r="AM128" s="972" t="s">
        <v>1148</v>
      </c>
      <c r="AN128" s="972" t="s">
        <v>1149</v>
      </c>
      <c r="AO128" s="972" t="s">
        <v>1150</v>
      </c>
      <c r="AP128" s="972" t="s">
        <v>1151</v>
      </c>
      <c r="AQ128" s="972" t="s">
        <v>1152</v>
      </c>
      <c r="AR128" s="972" t="s">
        <v>1153</v>
      </c>
      <c r="AS128" s="972" t="s">
        <v>1154</v>
      </c>
      <c r="AT128" s="972" t="s">
        <v>1155</v>
      </c>
      <c r="AU128" s="972" t="s">
        <v>1156</v>
      </c>
      <c r="AV128" s="972" t="s">
        <v>1157</v>
      </c>
      <c r="AW128" s="1789" t="s">
        <v>1632</v>
      </c>
      <c r="AX128" s="2035" t="s">
        <v>1759</v>
      </c>
      <c r="AY128" s="972" t="s">
        <v>1244</v>
      </c>
      <c r="AZ128" s="1798"/>
      <c r="BA128" s="1798"/>
      <c r="BB128" s="1789"/>
      <c r="BC128" s="1789"/>
      <c r="BD128" s="1789"/>
      <c r="BE128" s="1789"/>
      <c r="BF128" s="1789"/>
      <c r="BG128" s="1789"/>
      <c r="BH128" s="1789"/>
      <c r="BI128" s="1789"/>
      <c r="BJ128" s="1789"/>
      <c r="BK128" s="1789"/>
      <c r="BL128" s="1789"/>
      <c r="BM128" s="1789"/>
      <c r="BN128" s="1789"/>
      <c r="BO128" s="1789"/>
      <c r="BP128" s="972"/>
      <c r="BQ128" s="972"/>
      <c r="BR128" s="972"/>
      <c r="BS128" s="972"/>
      <c r="BT128" s="972"/>
      <c r="BU128" s="972"/>
      <c r="BV128" s="972"/>
      <c r="BW128" s="972"/>
      <c r="BX128" s="972"/>
      <c r="BY128" s="972"/>
      <c r="BZ128" s="972"/>
      <c r="CA128" s="972"/>
      <c r="CB128" s="972"/>
      <c r="CC128" s="1789"/>
      <c r="CD128" s="1789"/>
      <c r="CE128" s="972"/>
      <c r="CF128" s="1538"/>
      <c r="CG128" s="971"/>
      <c r="CX128" s="1764"/>
      <c r="CY128" s="1764"/>
      <c r="DN128" s="1764"/>
      <c r="DO128" s="1764"/>
      <c r="ED128" s="1764"/>
      <c r="EE128" s="1764"/>
      <c r="EH128" s="20"/>
      <c r="EI128" s="20"/>
      <c r="EJ128" s="20"/>
      <c r="EK128" s="20"/>
      <c r="EL128" s="20"/>
      <c r="EM128" s="20"/>
      <c r="EN128" s="20"/>
      <c r="EO128" s="20"/>
      <c r="EP128" s="20"/>
      <c r="EQ128" s="20"/>
      <c r="ER128" s="20"/>
      <c r="ES128" s="20"/>
      <c r="ET128" s="1768"/>
      <c r="EU128" s="1768"/>
      <c r="EV128" s="20"/>
    </row>
    <row r="129" spans="1:152" s="20" customFormat="1" ht="20.100000000000001" customHeight="1" x14ac:dyDescent="0.2">
      <c r="A129" s="3"/>
      <c r="B129" s="422"/>
      <c r="C129" s="2"/>
      <c r="D129" s="2"/>
      <c r="E129" s="2"/>
      <c r="F129" s="2"/>
      <c r="G129" s="2"/>
      <c r="H129" s="2"/>
      <c r="I129" s="2"/>
      <c r="J129" s="2"/>
      <c r="K129" s="2"/>
      <c r="L129" s="2"/>
      <c r="M129" s="2"/>
      <c r="N129" s="2"/>
      <c r="O129" s="2"/>
      <c r="P129" s="2"/>
      <c r="Q129" s="1764"/>
      <c r="R129" s="1764"/>
      <c r="S129" s="2"/>
      <c r="T129" s="2"/>
      <c r="U129" s="2"/>
      <c r="V129" s="2"/>
      <c r="W129" s="2"/>
      <c r="X129" s="2"/>
      <c r="Y129" s="2"/>
      <c r="Z129" s="2"/>
      <c r="AA129" s="2"/>
      <c r="AB129" s="2"/>
      <c r="AC129" s="2"/>
      <c r="AD129" s="2"/>
      <c r="AE129" s="2"/>
      <c r="AF129" s="2"/>
      <c r="AG129" s="1764"/>
      <c r="AH129" s="1764"/>
      <c r="AI129" s="2"/>
      <c r="AJ129" s="2"/>
      <c r="AK129" s="2"/>
      <c r="AL129" s="2"/>
      <c r="AM129" s="2"/>
      <c r="AN129" s="2"/>
      <c r="AO129" s="2"/>
      <c r="AP129" s="2"/>
      <c r="AQ129" s="2"/>
      <c r="AR129" s="2"/>
      <c r="AS129" s="2"/>
      <c r="AT129" s="2"/>
      <c r="AU129" s="2"/>
      <c r="AV129" s="2"/>
      <c r="AW129" s="1764"/>
      <c r="AX129" s="1764"/>
      <c r="AY129" s="2"/>
      <c r="AZ129" s="1764"/>
      <c r="BA129" s="1764"/>
      <c r="BB129" s="1764"/>
      <c r="BC129" s="1764"/>
      <c r="BD129" s="1764"/>
      <c r="BE129" s="1764"/>
      <c r="BF129" s="1764"/>
      <c r="BG129" s="1764"/>
      <c r="BH129" s="1764"/>
      <c r="BI129" s="1764"/>
      <c r="BJ129" s="1764"/>
      <c r="BK129" s="1764"/>
      <c r="BL129" s="1764"/>
      <c r="BM129" s="1764"/>
      <c r="BN129" s="1764"/>
      <c r="BO129" s="1764"/>
      <c r="BP129" s="2"/>
      <c r="CC129" s="1768"/>
      <c r="CD129" s="1768"/>
      <c r="CF129" s="972"/>
      <c r="CG129" s="971"/>
      <c r="CH129" s="972"/>
      <c r="CI129" s="972"/>
      <c r="CJ129" s="972"/>
      <c r="CK129" s="972"/>
      <c r="CL129" s="972"/>
      <c r="CM129" s="972"/>
      <c r="CN129" s="972"/>
      <c r="CO129" s="972"/>
      <c r="CP129" s="972"/>
      <c r="CQ129" s="972"/>
      <c r="CR129" s="972"/>
      <c r="CS129" s="972"/>
      <c r="CT129" s="972"/>
      <c r="CU129" s="972"/>
      <c r="CV129" s="972"/>
      <c r="CW129" s="972"/>
      <c r="CX129" s="1789"/>
      <c r="CY129" s="1789"/>
      <c r="CZ129" s="972"/>
      <c r="DA129" s="972"/>
      <c r="DB129" s="972"/>
      <c r="DC129" s="972"/>
      <c r="DD129" s="972"/>
      <c r="DE129" s="972"/>
      <c r="DF129" s="972"/>
      <c r="DG129" s="972"/>
      <c r="DH129" s="972"/>
      <c r="DI129" s="972"/>
      <c r="DJ129" s="972"/>
      <c r="DK129" s="972"/>
      <c r="DL129" s="972"/>
      <c r="DM129" s="972"/>
      <c r="DN129" s="1789"/>
      <c r="DO129" s="1789"/>
      <c r="DP129" s="972"/>
      <c r="DQ129" s="972"/>
      <c r="DR129" s="972"/>
      <c r="DS129" s="972"/>
      <c r="DT129" s="972"/>
      <c r="DU129" s="972"/>
      <c r="DV129" s="972"/>
      <c r="DW129" s="972"/>
      <c r="DX129" s="972"/>
      <c r="DY129" s="972"/>
      <c r="DZ129" s="972"/>
      <c r="EA129" s="972"/>
      <c r="EB129" s="1690"/>
      <c r="EC129" s="2"/>
      <c r="ED129" s="1764"/>
      <c r="EE129" s="1764"/>
      <c r="EF129" s="2"/>
      <c r="EG129" s="2"/>
      <c r="ET129" s="1768"/>
      <c r="EU129" s="1768"/>
    </row>
    <row r="130" spans="1:152" s="20" customFormat="1" ht="20.100000000000001" customHeight="1" x14ac:dyDescent="0.2">
      <c r="A130" s="3"/>
      <c r="B130" s="2"/>
      <c r="C130" s="421"/>
      <c r="D130" s="421"/>
      <c r="E130" s="421"/>
      <c r="F130" s="421"/>
      <c r="G130" s="421"/>
      <c r="H130" s="421"/>
      <c r="I130" s="421"/>
      <c r="J130" s="421"/>
      <c r="K130" s="421"/>
      <c r="L130" s="421"/>
      <c r="M130" s="421"/>
      <c r="N130" s="421"/>
      <c r="O130" s="421"/>
      <c r="P130" s="421"/>
      <c r="Q130" s="1784"/>
      <c r="R130" s="1784"/>
      <c r="S130" s="421"/>
      <c r="T130" s="421"/>
      <c r="U130" s="421"/>
      <c r="V130" s="421"/>
      <c r="W130" s="421"/>
      <c r="X130" s="421"/>
      <c r="Y130" s="421"/>
      <c r="Z130" s="421"/>
      <c r="AA130" s="421"/>
      <c r="AB130" s="421"/>
      <c r="AC130" s="421"/>
      <c r="AD130" s="421"/>
      <c r="AE130" s="421"/>
      <c r="AF130" s="421"/>
      <c r="AG130" s="1784"/>
      <c r="AH130" s="1784"/>
      <c r="AI130" s="421"/>
      <c r="AJ130" s="421"/>
      <c r="AK130" s="421"/>
      <c r="AL130" s="421"/>
      <c r="AM130" s="421"/>
      <c r="AN130" s="421"/>
      <c r="AO130" s="421"/>
      <c r="AP130" s="421"/>
      <c r="AQ130" s="421"/>
      <c r="AR130" s="421"/>
      <c r="AS130" s="421"/>
      <c r="AT130" s="469"/>
      <c r="AU130" s="469"/>
      <c r="AV130" s="469"/>
      <c r="AW130" s="1785"/>
      <c r="AX130" s="1785"/>
      <c r="AY130" s="469"/>
      <c r="AZ130" s="1785"/>
      <c r="BA130" s="1785"/>
      <c r="BB130" s="1785"/>
      <c r="BC130" s="1785"/>
      <c r="BD130" s="1785"/>
      <c r="BE130" s="1785"/>
      <c r="BF130" s="1785"/>
      <c r="BG130" s="1785"/>
      <c r="BH130" s="1785"/>
      <c r="BI130" s="1785"/>
      <c r="BJ130" s="1785"/>
      <c r="BK130" s="1785"/>
      <c r="BL130" s="1785"/>
      <c r="BM130" s="1785"/>
      <c r="BN130" s="1785"/>
      <c r="BO130" s="1785"/>
      <c r="BP130" s="469"/>
      <c r="BQ130" s="469"/>
      <c r="BR130" s="469"/>
      <c r="BS130" s="469"/>
      <c r="BT130" s="469"/>
      <c r="BU130" s="469"/>
      <c r="BV130" s="469"/>
      <c r="BW130" s="469"/>
      <c r="BX130" s="469"/>
      <c r="BY130" s="469"/>
      <c r="BZ130" s="469"/>
      <c r="CA130" s="469"/>
      <c r="CB130" s="469"/>
      <c r="CC130" s="1785"/>
      <c r="CD130" s="1785"/>
      <c r="CE130" s="469"/>
      <c r="CG130" s="972"/>
      <c r="CH130" s="2"/>
      <c r="CI130" s="2"/>
      <c r="CJ130" s="2"/>
      <c r="CK130" s="2"/>
      <c r="CL130" s="2"/>
      <c r="CM130" s="2"/>
      <c r="CN130" s="2"/>
      <c r="CO130" s="2"/>
      <c r="CP130" s="2"/>
      <c r="CQ130" s="2"/>
      <c r="CR130" s="2"/>
      <c r="CS130" s="2"/>
      <c r="CT130" s="2"/>
      <c r="CU130" s="2"/>
      <c r="CV130" s="2"/>
      <c r="CW130" s="2"/>
      <c r="CX130" s="1764"/>
      <c r="CY130" s="1764"/>
      <c r="CZ130" s="2"/>
      <c r="DA130" s="2"/>
      <c r="DB130" s="2"/>
      <c r="DC130" s="2"/>
      <c r="DD130" s="2"/>
      <c r="DE130" s="2"/>
      <c r="DF130" s="2"/>
      <c r="DG130" s="2"/>
      <c r="DH130" s="2"/>
      <c r="DI130" s="2"/>
      <c r="DJ130" s="2"/>
      <c r="DK130" s="2"/>
      <c r="DL130" s="2"/>
      <c r="DM130" s="2"/>
      <c r="DN130" s="1764"/>
      <c r="DO130" s="1764"/>
      <c r="DP130" s="2"/>
      <c r="DQ130" s="2"/>
      <c r="DR130" s="2"/>
      <c r="DS130" s="2"/>
      <c r="DT130" s="2"/>
      <c r="DU130" s="2"/>
      <c r="DV130" s="2"/>
      <c r="DW130" s="2"/>
      <c r="DX130" s="2"/>
      <c r="DY130" s="2"/>
      <c r="DZ130" s="2"/>
      <c r="EA130" s="2"/>
      <c r="EB130" s="1690"/>
      <c r="EC130" s="2"/>
      <c r="ED130" s="1764"/>
      <c r="EE130" s="1764"/>
      <c r="EF130" s="2"/>
      <c r="EG130" s="2"/>
      <c r="EH130" s="2"/>
      <c r="EI130" s="2"/>
      <c r="EJ130" s="2"/>
      <c r="EK130" s="2"/>
      <c r="EL130" s="2"/>
      <c r="EM130" s="2"/>
      <c r="EN130" s="2"/>
      <c r="EO130" s="2"/>
      <c r="EP130" s="2"/>
      <c r="EQ130" s="2"/>
      <c r="ER130" s="2"/>
      <c r="ES130" s="2"/>
      <c r="ET130" s="1764"/>
      <c r="EU130" s="1764"/>
      <c r="EV130" s="2"/>
    </row>
    <row r="131" spans="1:152" s="2" customFormat="1" ht="20.100000000000001" customHeight="1" x14ac:dyDescent="0.2">
      <c r="B131" s="422"/>
      <c r="C131" s="7"/>
      <c r="D131" s="7"/>
      <c r="E131" s="7"/>
      <c r="F131" s="7"/>
      <c r="G131" s="7"/>
      <c r="H131" s="7"/>
      <c r="I131" s="7"/>
      <c r="J131" s="7"/>
      <c r="K131" s="7"/>
      <c r="L131" s="7"/>
      <c r="M131" s="7"/>
      <c r="N131" s="7"/>
      <c r="O131" s="7"/>
      <c r="P131" s="7"/>
      <c r="Q131" s="1767"/>
      <c r="R131" s="1767"/>
      <c r="S131" s="7"/>
      <c r="T131" s="7"/>
      <c r="U131" s="7"/>
      <c r="V131" s="7"/>
      <c r="W131" s="7"/>
      <c r="X131" s="7"/>
      <c r="Y131" s="7"/>
      <c r="Z131" s="7"/>
      <c r="AA131" s="7"/>
      <c r="AB131" s="7"/>
      <c r="AC131" s="7"/>
      <c r="AD131" s="7"/>
      <c r="AE131" s="7"/>
      <c r="AF131" s="7"/>
      <c r="AG131" s="1767"/>
      <c r="AH131" s="1767"/>
      <c r="AI131" s="7"/>
      <c r="AJ131" s="7"/>
      <c r="AK131" s="7"/>
      <c r="AL131" s="7"/>
      <c r="AM131" s="7"/>
      <c r="AN131" s="7"/>
      <c r="AO131" s="7"/>
      <c r="AP131" s="7"/>
      <c r="AQ131" s="7"/>
      <c r="AR131" s="7"/>
      <c r="AS131" s="7"/>
      <c r="AT131" s="7"/>
      <c r="AU131" s="7"/>
      <c r="AV131" s="7"/>
      <c r="AW131" s="1767"/>
      <c r="AX131" s="1767"/>
      <c r="AY131" s="7"/>
      <c r="AZ131" s="1767"/>
      <c r="BA131" s="1767"/>
      <c r="BB131" s="1767"/>
      <c r="BC131" s="1767"/>
      <c r="BD131" s="1767"/>
      <c r="BE131" s="1767"/>
      <c r="BF131" s="1767"/>
      <c r="BG131" s="1767"/>
      <c r="BH131" s="1767"/>
      <c r="BI131" s="1767"/>
      <c r="BJ131" s="1767"/>
      <c r="BK131" s="1767"/>
      <c r="BL131" s="1767"/>
      <c r="BM131" s="1767"/>
      <c r="BN131" s="1767"/>
      <c r="BO131" s="1767"/>
      <c r="BP131" s="7"/>
      <c r="BQ131" s="55"/>
      <c r="BR131" s="55"/>
      <c r="BS131" s="55"/>
      <c r="BT131" s="55"/>
      <c r="BU131" s="55"/>
      <c r="BV131" s="55"/>
      <c r="BW131" s="55"/>
      <c r="BX131" s="55"/>
      <c r="BY131" s="55"/>
      <c r="BZ131" s="55"/>
      <c r="CA131" s="55"/>
      <c r="CB131" s="55"/>
      <c r="CC131" s="1774"/>
      <c r="CD131" s="1774"/>
      <c r="CE131" s="55"/>
      <c r="CF131" s="469"/>
      <c r="CH131" s="469"/>
      <c r="CI131" s="469"/>
      <c r="CJ131" s="469"/>
      <c r="CK131" s="469"/>
      <c r="CL131" s="469"/>
      <c r="CM131" s="469"/>
      <c r="CN131" s="469"/>
      <c r="CO131" s="469"/>
      <c r="CP131" s="469"/>
      <c r="CQ131" s="469"/>
      <c r="CR131" s="469"/>
      <c r="CS131" s="469"/>
      <c r="CT131" s="469"/>
      <c r="CU131" s="469"/>
      <c r="CV131" s="469"/>
      <c r="CW131" s="469"/>
      <c r="CX131" s="1785"/>
      <c r="CY131" s="1785"/>
      <c r="CZ131" s="469"/>
      <c r="DA131" s="469"/>
      <c r="DB131" s="469"/>
      <c r="DC131" s="469"/>
      <c r="DD131" s="469"/>
      <c r="DE131" s="469"/>
      <c r="DF131" s="469"/>
      <c r="DG131" s="469"/>
      <c r="DH131" s="469"/>
      <c r="DI131" s="469"/>
      <c r="DJ131" s="469"/>
      <c r="DK131" s="469"/>
      <c r="DL131" s="469"/>
      <c r="DM131" s="469"/>
      <c r="DN131" s="1785"/>
      <c r="DO131" s="1785"/>
      <c r="DP131" s="469"/>
      <c r="DQ131" s="469"/>
      <c r="DR131" s="469"/>
      <c r="DS131" s="469"/>
      <c r="DT131" s="469"/>
      <c r="DU131" s="469"/>
      <c r="DV131" s="469"/>
      <c r="DW131" s="469"/>
      <c r="DX131" s="469"/>
      <c r="DY131" s="469"/>
      <c r="DZ131" s="469"/>
      <c r="EA131" s="316"/>
      <c r="EB131" s="1690"/>
      <c r="ED131" s="1764"/>
      <c r="EE131" s="1764"/>
      <c r="ET131" s="1764"/>
      <c r="EU131" s="1764"/>
    </row>
    <row r="132" spans="1:152" s="2" customFormat="1" ht="14.25" customHeight="1" x14ac:dyDescent="0.25">
      <c r="C132" s="86"/>
      <c r="D132" s="86"/>
      <c r="E132" s="86"/>
      <c r="F132" s="86"/>
      <c r="G132" s="86"/>
      <c r="H132" s="86"/>
      <c r="I132" s="86"/>
      <c r="J132" s="86"/>
      <c r="K132" s="86"/>
      <c r="L132" s="86"/>
      <c r="M132" s="86"/>
      <c r="N132" s="86"/>
      <c r="O132" s="86"/>
      <c r="P132" s="86"/>
      <c r="Q132" s="1777"/>
      <c r="R132" s="1777"/>
      <c r="S132" s="86"/>
      <c r="T132" s="86"/>
      <c r="U132" s="86"/>
      <c r="V132" s="86"/>
      <c r="W132" s="86"/>
      <c r="X132" s="86"/>
      <c r="Y132" s="86"/>
      <c r="Z132" s="86"/>
      <c r="AA132" s="86"/>
      <c r="AB132" s="86"/>
      <c r="AC132" s="86"/>
      <c r="AD132" s="86"/>
      <c r="AE132" s="86"/>
      <c r="AF132" s="86"/>
      <c r="AG132" s="1777"/>
      <c r="AH132" s="1777"/>
      <c r="AI132" s="86"/>
      <c r="AJ132" s="86"/>
      <c r="AK132" s="86"/>
      <c r="AL132" s="86"/>
      <c r="AM132" s="86"/>
      <c r="AN132" s="86"/>
      <c r="AO132" s="86"/>
      <c r="AP132" s="86"/>
      <c r="AQ132" s="86"/>
      <c r="AR132" s="86"/>
      <c r="AS132" s="86"/>
      <c r="AT132" s="7"/>
      <c r="AU132" s="7"/>
      <c r="AV132" s="7"/>
      <c r="AW132" s="1767"/>
      <c r="AX132" s="1767"/>
      <c r="AY132" s="7"/>
      <c r="AZ132" s="1767"/>
      <c r="BA132" s="1767"/>
      <c r="BB132" s="1767"/>
      <c r="BC132" s="1767"/>
      <c r="BD132" s="1767"/>
      <c r="BE132" s="1767"/>
      <c r="BF132" s="1767"/>
      <c r="BG132" s="1767"/>
      <c r="BH132" s="1767"/>
      <c r="BI132" s="1767"/>
      <c r="BJ132" s="1767"/>
      <c r="BK132" s="1767"/>
      <c r="BL132" s="1767"/>
      <c r="BM132" s="1767"/>
      <c r="BN132" s="1767"/>
      <c r="BO132" s="1767"/>
      <c r="BP132" s="7"/>
      <c r="BQ132" s="55"/>
      <c r="BR132" s="55"/>
      <c r="BS132" s="55"/>
      <c r="BT132" s="55"/>
      <c r="BU132" s="55"/>
      <c r="BV132" s="55"/>
      <c r="BW132" s="55"/>
      <c r="BX132" s="55"/>
      <c r="BY132" s="55"/>
      <c r="BZ132" s="55"/>
      <c r="CA132" s="55"/>
      <c r="CB132" s="55"/>
      <c r="CC132" s="1774"/>
      <c r="CD132" s="1774"/>
      <c r="CE132" s="55"/>
      <c r="CF132" s="55"/>
      <c r="CG132" s="469"/>
      <c r="CX132" s="1764"/>
      <c r="CY132" s="1764"/>
      <c r="DN132" s="1764"/>
      <c r="DO132" s="1764"/>
      <c r="ED132" s="1764"/>
      <c r="EE132" s="1764"/>
      <c r="EG132" s="20"/>
      <c r="EH132" s="20"/>
      <c r="EI132" s="20"/>
      <c r="EJ132" s="20"/>
      <c r="EK132" s="20"/>
      <c r="EL132" s="20"/>
      <c r="EM132" s="20"/>
      <c r="EN132" s="20"/>
      <c r="EO132" s="20"/>
      <c r="EP132" s="20"/>
      <c r="EQ132" s="20"/>
      <c r="ER132" s="20"/>
      <c r="ES132" s="20"/>
      <c r="ET132" s="1768"/>
      <c r="EU132" s="1768"/>
      <c r="EV132" s="20"/>
    </row>
    <row r="133" spans="1:152" s="20" customFormat="1" ht="20.100000000000001" customHeight="1" x14ac:dyDescent="0.25">
      <c r="A133" s="3"/>
      <c r="B133" s="1847" t="s">
        <v>44</v>
      </c>
      <c r="C133" s="7"/>
      <c r="D133" s="7"/>
      <c r="E133" s="2116" t="s">
        <v>1787</v>
      </c>
      <c r="F133" s="7"/>
      <c r="G133" s="7"/>
      <c r="H133" s="7"/>
      <c r="I133" s="7"/>
      <c r="J133" s="7"/>
      <c r="K133" s="7"/>
      <c r="L133" s="7"/>
      <c r="M133" s="7"/>
      <c r="N133" s="7"/>
      <c r="O133" s="7"/>
      <c r="P133" s="7"/>
      <c r="Q133" s="1767"/>
      <c r="R133" s="1767"/>
      <c r="S133" s="7"/>
      <c r="T133" s="7"/>
      <c r="U133" s="7"/>
      <c r="V133" s="7"/>
      <c r="W133" s="7"/>
      <c r="X133" s="7"/>
      <c r="Y133" s="7"/>
      <c r="Z133" s="7"/>
      <c r="AA133" s="7"/>
      <c r="AB133" s="7"/>
      <c r="AC133" s="7"/>
      <c r="AD133" s="7"/>
      <c r="AE133" s="7"/>
      <c r="AF133" s="7"/>
      <c r="AG133" s="1767"/>
      <c r="AH133" s="1767"/>
      <c r="AI133" s="7"/>
      <c r="AJ133" s="7"/>
      <c r="AK133" s="7"/>
      <c r="AL133" s="7"/>
      <c r="AM133" s="7"/>
      <c r="AN133" s="7"/>
      <c r="AO133" s="7"/>
      <c r="AP133" s="7"/>
      <c r="AQ133" s="7"/>
      <c r="AR133" s="7"/>
      <c r="AS133" s="7"/>
      <c r="AT133" s="7"/>
      <c r="AU133" s="7"/>
      <c r="AV133" s="7"/>
      <c r="AW133" s="1767"/>
      <c r="AX133" s="1767"/>
      <c r="AY133" s="7"/>
      <c r="AZ133" s="1767"/>
      <c r="BA133" s="1767"/>
      <c r="BB133" s="1767"/>
      <c r="BC133" s="1767"/>
      <c r="BD133" s="1767"/>
      <c r="BE133" s="1767"/>
      <c r="BF133" s="1767"/>
      <c r="BG133" s="1767"/>
      <c r="BH133" s="1767"/>
      <c r="BI133" s="1767"/>
      <c r="BJ133" s="1767"/>
      <c r="BK133" s="1767"/>
      <c r="BL133" s="1767"/>
      <c r="BM133" s="1767"/>
      <c r="BN133" s="1767"/>
      <c r="BO133" s="1767"/>
      <c r="BP133" s="7"/>
      <c r="BQ133" s="55"/>
      <c r="BR133" s="55"/>
      <c r="BS133" s="55"/>
      <c r="BT133" s="55"/>
      <c r="BU133" s="55"/>
      <c r="BV133" s="55"/>
      <c r="BW133" s="55"/>
      <c r="BX133" s="55"/>
      <c r="BY133" s="55"/>
      <c r="BZ133" s="55"/>
      <c r="CA133" s="55"/>
      <c r="CB133" s="55"/>
      <c r="CC133" s="1774"/>
      <c r="CD133" s="1774"/>
      <c r="CE133" s="55"/>
      <c r="CF133" s="55"/>
      <c r="CG133" s="7"/>
      <c r="CH133" s="2"/>
      <c r="CI133" s="2"/>
      <c r="CJ133" s="2"/>
      <c r="CK133" s="2"/>
      <c r="CL133" s="2"/>
      <c r="CM133" s="2"/>
      <c r="CN133" s="2"/>
      <c r="CO133" s="2"/>
      <c r="CP133" s="2"/>
      <c r="CQ133" s="2"/>
      <c r="CR133" s="2"/>
      <c r="CS133" s="2"/>
      <c r="CT133" s="2"/>
      <c r="CU133" s="2"/>
      <c r="CV133" s="2"/>
      <c r="CW133" s="2"/>
      <c r="CX133" s="1764"/>
      <c r="CY133" s="1764"/>
      <c r="CZ133" s="2"/>
      <c r="DA133" s="2"/>
      <c r="DB133" s="2"/>
      <c r="DC133" s="2"/>
      <c r="DD133" s="2"/>
      <c r="DE133" s="2"/>
      <c r="DF133" s="2"/>
      <c r="DG133" s="2"/>
      <c r="DH133" s="2"/>
      <c r="DI133" s="2"/>
      <c r="DJ133" s="2"/>
      <c r="DK133" s="2"/>
      <c r="DL133" s="2"/>
      <c r="DM133" s="2"/>
      <c r="DN133" s="1764"/>
      <c r="DO133" s="1764"/>
      <c r="DP133" s="2"/>
      <c r="DQ133" s="2"/>
      <c r="DR133" s="2"/>
      <c r="DS133" s="2"/>
      <c r="DT133" s="2"/>
      <c r="DU133" s="2"/>
      <c r="DV133" s="2"/>
      <c r="DW133" s="2"/>
      <c r="DX133" s="2"/>
      <c r="DY133" s="2"/>
      <c r="DZ133" s="2"/>
      <c r="EA133" s="2"/>
      <c r="EB133" s="2"/>
      <c r="EC133" s="2"/>
      <c r="ED133" s="1764"/>
      <c r="EE133" s="1764"/>
      <c r="EF133" s="2"/>
      <c r="EH133" s="2"/>
      <c r="EI133" s="2"/>
      <c r="EJ133" s="2"/>
      <c r="EK133" s="2"/>
      <c r="EL133" s="2"/>
      <c r="EM133" s="2"/>
      <c r="EN133" s="2"/>
      <c r="EO133" s="2"/>
      <c r="EP133" s="2"/>
      <c r="EQ133" s="2"/>
      <c r="ER133" s="2"/>
      <c r="ES133" s="2"/>
      <c r="ET133" s="1764"/>
      <c r="EU133" s="1764"/>
      <c r="EV133" s="2"/>
    </row>
    <row r="134" spans="1:152" s="2" customFormat="1" ht="20.100000000000001" customHeight="1" x14ac:dyDescent="0.2">
      <c r="C134" s="209"/>
      <c r="D134" s="209"/>
      <c r="E134" s="209"/>
      <c r="F134" s="209"/>
      <c r="G134" s="209"/>
      <c r="H134" s="209"/>
      <c r="I134" s="209"/>
      <c r="J134" s="209"/>
      <c r="K134" s="209"/>
      <c r="L134" s="209"/>
      <c r="M134" s="209"/>
      <c r="N134" s="209"/>
      <c r="O134" s="209"/>
      <c r="P134" s="209"/>
      <c r="Q134" s="1780"/>
      <c r="R134" s="1780"/>
      <c r="S134" s="209"/>
      <c r="T134" s="209"/>
      <c r="U134" s="209"/>
      <c r="V134" s="209"/>
      <c r="W134" s="209"/>
      <c r="X134" s="209"/>
      <c r="Y134" s="209"/>
      <c r="Z134" s="209"/>
      <c r="AA134" s="209"/>
      <c r="AB134" s="209"/>
      <c r="AC134" s="209"/>
      <c r="AD134" s="209"/>
      <c r="AE134" s="209"/>
      <c r="AF134" s="209"/>
      <c r="AG134" s="1780"/>
      <c r="AH134" s="1780"/>
      <c r="AI134" s="209"/>
      <c r="AJ134" s="209"/>
      <c r="AK134" s="209"/>
      <c r="AL134" s="209"/>
      <c r="AM134" s="209"/>
      <c r="AN134" s="209"/>
      <c r="AO134" s="209"/>
      <c r="AP134" s="209"/>
      <c r="AQ134" s="209"/>
      <c r="AR134" s="209"/>
      <c r="AS134" s="209"/>
      <c r="AT134" s="1452"/>
      <c r="AU134" s="1452"/>
      <c r="AV134" s="1452"/>
      <c r="AW134" s="1798"/>
      <c r="AX134" s="1798"/>
      <c r="AY134" s="1452"/>
      <c r="AZ134" s="1798"/>
      <c r="BA134" s="1798"/>
      <c r="BB134" s="1798"/>
      <c r="BC134" s="1798"/>
      <c r="BD134" s="1798"/>
      <c r="BE134" s="1798"/>
      <c r="BF134" s="1798"/>
      <c r="BG134" s="1798"/>
      <c r="BH134" s="1798"/>
      <c r="BI134" s="1798"/>
      <c r="BJ134" s="1798"/>
      <c r="BK134" s="1798"/>
      <c r="BL134" s="1798"/>
      <c r="BM134" s="1798"/>
      <c r="BN134" s="1798"/>
      <c r="BO134" s="1798"/>
      <c r="BP134" s="1798"/>
      <c r="BQ134" s="1798"/>
      <c r="BR134" s="1452"/>
      <c r="BS134" s="1452"/>
      <c r="BT134" s="1452"/>
      <c r="BU134" s="1452"/>
      <c r="BV134" s="1452"/>
      <c r="BW134" s="1452"/>
      <c r="BX134" s="1452"/>
      <c r="BY134" s="1452"/>
      <c r="BZ134" s="1452"/>
      <c r="CA134" s="1452"/>
      <c r="CB134" s="1452"/>
      <c r="CC134" s="1798"/>
      <c r="CD134" s="1798"/>
      <c r="CE134" s="1452"/>
      <c r="CF134" s="55"/>
      <c r="CG134" s="7"/>
      <c r="CH134" s="7"/>
      <c r="CI134" s="7"/>
      <c r="CJ134" s="7"/>
      <c r="CK134" s="7"/>
      <c r="CL134" s="7"/>
      <c r="CM134" s="7"/>
      <c r="CN134" s="7"/>
      <c r="CO134" s="7"/>
      <c r="CP134" s="7"/>
      <c r="CQ134" s="7"/>
      <c r="CR134" s="7"/>
      <c r="CS134" s="7"/>
      <c r="CT134" s="7"/>
      <c r="CU134" s="7"/>
      <c r="CV134" s="7"/>
      <c r="CW134" s="7"/>
      <c r="CX134" s="1767"/>
      <c r="CY134" s="1767"/>
      <c r="CZ134" s="7"/>
      <c r="DA134" s="7"/>
      <c r="DB134" s="7"/>
      <c r="DC134" s="7"/>
      <c r="DD134" s="7"/>
      <c r="DE134" s="7"/>
      <c r="DF134" s="7"/>
      <c r="DG134" s="7"/>
      <c r="DH134" s="7"/>
      <c r="DI134" s="7"/>
      <c r="DJ134" s="7"/>
      <c r="DK134" s="7"/>
      <c r="DL134" s="7"/>
      <c r="DM134" s="7"/>
      <c r="DN134" s="1767"/>
      <c r="DO134" s="1767"/>
      <c r="DP134" s="7"/>
      <c r="DQ134" s="7"/>
      <c r="DR134" s="7"/>
      <c r="DS134" s="7"/>
      <c r="DT134" s="7"/>
      <c r="DU134" s="7"/>
      <c r="DV134" s="7"/>
      <c r="DW134" s="7"/>
      <c r="DX134" s="7"/>
      <c r="DY134" s="7"/>
      <c r="DZ134" s="7"/>
      <c r="EA134" s="7"/>
      <c r="EB134" s="7"/>
      <c r="EC134" s="7"/>
      <c r="ED134" s="1767"/>
      <c r="EE134" s="1767"/>
      <c r="EF134" s="7"/>
      <c r="EH134" s="21"/>
      <c r="EI134" s="21"/>
      <c r="EJ134" s="21"/>
      <c r="EK134" s="21"/>
      <c r="EL134" s="21"/>
      <c r="EM134" s="21"/>
      <c r="EN134" s="21"/>
      <c r="EO134" s="21"/>
      <c r="EP134" s="21"/>
      <c r="EQ134" s="21"/>
      <c r="ER134" s="21"/>
      <c r="ES134" s="21"/>
      <c r="ET134" s="1769"/>
      <c r="EU134" s="1769"/>
      <c r="EV134" s="21"/>
    </row>
    <row r="135" spans="1:152" s="21" customFormat="1" ht="15.95" customHeight="1" x14ac:dyDescent="0.2">
      <c r="A135" s="19"/>
      <c r="B135" s="211" t="s">
        <v>162</v>
      </c>
      <c r="C135" s="209"/>
      <c r="D135" s="209"/>
      <c r="E135" s="209"/>
      <c r="F135" s="209"/>
      <c r="G135" s="209"/>
      <c r="H135" s="209"/>
      <c r="I135" s="209"/>
      <c r="J135" s="209"/>
      <c r="K135" s="209"/>
      <c r="L135" s="209"/>
      <c r="M135" s="209"/>
      <c r="N135" s="209"/>
      <c r="O135" s="209"/>
      <c r="P135" s="209"/>
      <c r="Q135" s="1780"/>
      <c r="R135" s="1780"/>
      <c r="S135" s="209"/>
      <c r="T135" s="209"/>
      <c r="U135" s="209"/>
      <c r="V135" s="209"/>
      <c r="W135" s="209"/>
      <c r="X135" s="209"/>
      <c r="Y135" s="209"/>
      <c r="Z135" s="209"/>
      <c r="AA135" s="209"/>
      <c r="AB135" s="209"/>
      <c r="AC135" s="209"/>
      <c r="AD135" s="209"/>
      <c r="AE135" s="209"/>
      <c r="AF135" s="209"/>
      <c r="AG135" s="1780"/>
      <c r="AH135" s="1780"/>
      <c r="AI135" s="209"/>
      <c r="AJ135" s="209"/>
      <c r="AK135" s="209"/>
      <c r="AL135" s="209"/>
      <c r="AM135" s="209"/>
      <c r="AN135" s="209"/>
      <c r="AO135" s="209"/>
      <c r="AP135" s="209"/>
      <c r="AQ135" s="209"/>
      <c r="AR135" s="209"/>
      <c r="AS135" s="209"/>
      <c r="AT135" s="1452"/>
      <c r="AU135" s="1452"/>
      <c r="AV135" s="1452"/>
      <c r="AW135" s="1798"/>
      <c r="AX135" s="1798"/>
      <c r="AY135" s="1452"/>
      <c r="AZ135" s="1798"/>
      <c r="BA135" s="1798"/>
      <c r="BB135" s="1798"/>
      <c r="BC135" s="1798"/>
      <c r="BD135" s="1798"/>
      <c r="BE135" s="1798"/>
      <c r="BF135" s="1798"/>
      <c r="BG135" s="1798"/>
      <c r="BH135" s="1798"/>
      <c r="BI135" s="1798"/>
      <c r="BJ135" s="1798"/>
      <c r="BK135" s="1798"/>
      <c r="BL135" s="1798"/>
      <c r="BM135" s="1798"/>
      <c r="BN135" s="1798"/>
      <c r="BO135" s="1798"/>
      <c r="BP135" s="1798"/>
      <c r="BQ135" s="1798"/>
      <c r="BR135" s="1452"/>
      <c r="BS135" s="1452"/>
      <c r="BT135" s="1452"/>
      <c r="BU135" s="1452"/>
      <c r="BV135" s="1452"/>
      <c r="BW135" s="1452"/>
      <c r="BX135" s="1452"/>
      <c r="BY135" s="1452"/>
      <c r="BZ135" s="1452"/>
      <c r="CA135" s="1452"/>
      <c r="CB135" s="1452"/>
      <c r="CC135" s="1798"/>
      <c r="CD135" s="1798"/>
      <c r="CE135" s="1452"/>
      <c r="CF135" s="1452"/>
      <c r="CG135" s="128"/>
      <c r="CH135" s="7"/>
      <c r="CI135" s="7"/>
      <c r="CJ135" s="7"/>
      <c r="CK135" s="7"/>
      <c r="CL135" s="7"/>
      <c r="CM135" s="7"/>
      <c r="CN135" s="7"/>
      <c r="CO135" s="7"/>
      <c r="CP135" s="7"/>
      <c r="CQ135" s="7"/>
      <c r="CR135" s="7"/>
      <c r="CS135" s="7"/>
      <c r="CT135" s="7"/>
      <c r="CU135" s="7"/>
      <c r="CV135" s="7"/>
      <c r="CW135" s="7"/>
      <c r="CX135" s="1767"/>
      <c r="CY135" s="1767"/>
      <c r="CZ135" s="7"/>
      <c r="DA135" s="7"/>
      <c r="DB135" s="7"/>
      <c r="DC135" s="7"/>
      <c r="DD135" s="7"/>
      <c r="DE135" s="7"/>
      <c r="DF135" s="7"/>
      <c r="DG135" s="7"/>
      <c r="DH135" s="7"/>
      <c r="DI135" s="7"/>
      <c r="DJ135" s="7"/>
      <c r="DK135" s="7"/>
      <c r="DL135" s="7"/>
      <c r="DM135" s="7"/>
      <c r="DN135" s="1767"/>
      <c r="DO135" s="1767"/>
      <c r="DP135" s="7"/>
      <c r="DQ135" s="7"/>
      <c r="DR135" s="7"/>
      <c r="DS135" s="7"/>
      <c r="DT135" s="7"/>
      <c r="DU135" s="7"/>
      <c r="DV135" s="7"/>
      <c r="DW135" s="7"/>
      <c r="DX135" s="7"/>
      <c r="DY135" s="7"/>
      <c r="DZ135" s="7"/>
      <c r="EA135" s="7"/>
      <c r="EB135" s="7"/>
      <c r="EC135" s="7"/>
      <c r="ED135" s="1767"/>
      <c r="EE135" s="1767"/>
      <c r="EF135" s="7"/>
      <c r="EG135" s="2"/>
      <c r="EH135" s="3"/>
      <c r="EI135" s="3"/>
      <c r="EJ135" s="3"/>
      <c r="EK135" s="3"/>
      <c r="EL135" s="3"/>
      <c r="EM135" s="3"/>
      <c r="EN135" s="3"/>
      <c r="EO135" s="3"/>
      <c r="EP135" s="3"/>
      <c r="EQ135" s="3"/>
      <c r="ER135" s="3"/>
      <c r="ES135" s="3"/>
      <c r="ET135" s="1765"/>
      <c r="EU135" s="1765"/>
      <c r="EV135" s="3"/>
    </row>
    <row r="136" spans="1:152" ht="15.75" x14ac:dyDescent="0.2">
      <c r="B136" s="211"/>
      <c r="C136" s="209"/>
      <c r="D136" s="209"/>
      <c r="E136" s="209"/>
      <c r="F136" s="209"/>
      <c r="G136" s="209"/>
      <c r="H136" s="209"/>
      <c r="I136" s="209"/>
      <c r="J136" s="209"/>
      <c r="K136" s="209"/>
      <c r="L136" s="209"/>
      <c r="M136" s="209"/>
      <c r="N136" s="209"/>
      <c r="O136" s="209"/>
      <c r="P136" s="209"/>
      <c r="Q136" s="1780"/>
      <c r="R136" s="1780"/>
      <c r="S136" s="209"/>
      <c r="T136" s="209"/>
      <c r="U136" s="209"/>
      <c r="V136" s="209"/>
      <c r="W136" s="209"/>
      <c r="X136" s="209"/>
      <c r="Y136" s="209"/>
      <c r="Z136" s="209"/>
      <c r="AA136" s="209"/>
      <c r="AB136" s="209"/>
      <c r="AC136" s="209"/>
      <c r="AD136" s="209"/>
      <c r="AE136" s="209"/>
      <c r="AF136" s="209"/>
      <c r="AG136" s="1780"/>
      <c r="AH136" s="1780"/>
      <c r="AI136" s="209"/>
      <c r="AJ136" s="209"/>
      <c r="AK136" s="209"/>
      <c r="AL136" s="209"/>
      <c r="AM136" s="209"/>
      <c r="AN136" s="209"/>
      <c r="AO136" s="209"/>
      <c r="AP136" s="209"/>
      <c r="AQ136" s="209"/>
      <c r="AR136" s="209"/>
      <c r="AS136" s="209"/>
      <c r="AT136" s="1452"/>
      <c r="AU136" s="1452"/>
      <c r="AV136" s="1452"/>
      <c r="AW136" s="1798"/>
      <c r="AX136" s="1798"/>
      <c r="AY136" s="1452"/>
      <c r="AZ136" s="1798"/>
      <c r="BA136" s="1798"/>
      <c r="BB136" s="1798"/>
      <c r="BC136" s="1798"/>
      <c r="BD136" s="1798"/>
      <c r="BE136" s="1798"/>
      <c r="BF136" s="1798"/>
      <c r="BG136" s="1798"/>
      <c r="BH136" s="1798"/>
      <c r="BI136" s="1798"/>
      <c r="BJ136" s="1798"/>
      <c r="BK136" s="1798"/>
      <c r="BL136" s="1798"/>
      <c r="BM136" s="1798"/>
      <c r="BN136" s="1798"/>
      <c r="BO136" s="1798"/>
      <c r="BP136" s="1798"/>
      <c r="BQ136" s="1798"/>
      <c r="BR136" s="1452"/>
      <c r="BS136" s="1452"/>
      <c r="BT136" s="1452"/>
      <c r="BU136" s="1452"/>
      <c r="BV136" s="1452"/>
      <c r="BW136" s="1452"/>
      <c r="BX136" s="1452"/>
      <c r="BY136" s="1452"/>
      <c r="BZ136" s="1452"/>
      <c r="CA136" s="1452"/>
      <c r="CB136" s="1452"/>
      <c r="CC136" s="1798"/>
      <c r="CD136" s="1798"/>
      <c r="CE136" s="1452"/>
      <c r="CF136" s="1452"/>
      <c r="CG136" s="54"/>
      <c r="CH136" s="7"/>
      <c r="CI136" s="7"/>
      <c r="CJ136" s="7"/>
      <c r="CK136" s="7"/>
      <c r="CL136" s="7"/>
      <c r="CM136" s="7"/>
      <c r="CN136" s="7"/>
      <c r="CO136" s="7"/>
      <c r="CP136" s="7"/>
      <c r="CQ136" s="7"/>
      <c r="CR136" s="7"/>
      <c r="CS136" s="7"/>
      <c r="CT136" s="7"/>
      <c r="CU136" s="7"/>
      <c r="CV136" s="7"/>
      <c r="CW136" s="7"/>
      <c r="CX136" s="1767"/>
      <c r="CY136" s="1767"/>
      <c r="CZ136" s="7"/>
      <c r="DA136" s="7"/>
      <c r="DB136" s="7"/>
      <c r="DC136" s="7"/>
      <c r="DD136" s="7"/>
      <c r="DE136" s="7"/>
      <c r="DF136" s="7"/>
      <c r="DG136" s="7"/>
      <c r="DH136" s="7"/>
      <c r="DI136" s="7"/>
      <c r="DJ136" s="7"/>
      <c r="DK136" s="7"/>
      <c r="DL136" s="7"/>
      <c r="DM136" s="7"/>
      <c r="DN136" s="1767"/>
      <c r="DO136" s="1767"/>
      <c r="DP136" s="7"/>
      <c r="DQ136" s="7"/>
      <c r="DR136" s="7"/>
      <c r="DS136" s="7"/>
      <c r="DT136" s="7"/>
      <c r="DU136" s="7"/>
      <c r="DV136" s="7"/>
      <c r="DW136" s="7"/>
      <c r="DX136" s="7"/>
      <c r="DY136" s="7"/>
      <c r="DZ136" s="7"/>
      <c r="EA136" s="7"/>
      <c r="EB136" s="7"/>
      <c r="EC136" s="7"/>
      <c r="ED136" s="1767"/>
      <c r="EE136" s="1767"/>
      <c r="EF136" s="7"/>
      <c r="EG136" s="2"/>
    </row>
    <row r="137" spans="1:152" ht="15.75" x14ac:dyDescent="0.2">
      <c r="B137" s="211"/>
      <c r="C137" s="209"/>
      <c r="D137" s="1364" t="s">
        <v>1</v>
      </c>
      <c r="E137" s="1364" t="s">
        <v>2</v>
      </c>
      <c r="F137" s="1793" t="s">
        <v>3</v>
      </c>
      <c r="G137" s="1793" t="s">
        <v>86</v>
      </c>
      <c r="H137" s="1793" t="s">
        <v>4</v>
      </c>
      <c r="I137" s="1793" t="s">
        <v>5</v>
      </c>
      <c r="J137" s="1793" t="s">
        <v>6</v>
      </c>
      <c r="K137" s="1793" t="s">
        <v>7</v>
      </c>
      <c r="L137" s="1793" t="s">
        <v>8</v>
      </c>
      <c r="M137" s="1793" t="s">
        <v>9</v>
      </c>
      <c r="N137" s="1793" t="s">
        <v>10</v>
      </c>
      <c r="O137" s="1793" t="s">
        <v>11</v>
      </c>
      <c r="P137" s="1793" t="s">
        <v>12</v>
      </c>
      <c r="Q137" s="1793" t="s">
        <v>13</v>
      </c>
      <c r="R137" s="1793" t="s">
        <v>14</v>
      </c>
      <c r="S137" s="1793" t="s">
        <v>15</v>
      </c>
      <c r="T137" s="1793" t="s">
        <v>16</v>
      </c>
      <c r="U137" s="1793" t="s">
        <v>17</v>
      </c>
      <c r="V137" s="1793" t="s">
        <v>18</v>
      </c>
      <c r="W137" s="1793" t="s">
        <v>19</v>
      </c>
      <c r="X137" s="1793" t="s">
        <v>20</v>
      </c>
      <c r="Y137" s="1793" t="s">
        <v>21</v>
      </c>
      <c r="Z137" s="1793" t="s">
        <v>22</v>
      </c>
      <c r="AA137" s="1793" t="s">
        <v>23</v>
      </c>
      <c r="AB137" s="1793" t="s">
        <v>24</v>
      </c>
      <c r="AC137" s="1793" t="s">
        <v>25</v>
      </c>
      <c r="AD137" s="1793" t="s">
        <v>26</v>
      </c>
      <c r="AE137" s="1793" t="s">
        <v>27</v>
      </c>
      <c r="AF137" s="1793" t="s">
        <v>28</v>
      </c>
      <c r="AG137" s="1793" t="s">
        <v>29</v>
      </c>
      <c r="AH137" s="1793" t="s">
        <v>30</v>
      </c>
      <c r="AI137" s="1793" t="s">
        <v>31</v>
      </c>
      <c r="AJ137" s="1793" t="s">
        <v>32</v>
      </c>
      <c r="AK137" s="1793" t="s">
        <v>33</v>
      </c>
      <c r="AL137" s="1793" t="s">
        <v>34</v>
      </c>
      <c r="AM137" s="1793" t="s">
        <v>35</v>
      </c>
      <c r="AN137" s="1793" t="s">
        <v>88</v>
      </c>
      <c r="AO137" s="1793" t="s">
        <v>112</v>
      </c>
      <c r="AP137" s="1793" t="s">
        <v>113</v>
      </c>
      <c r="AQ137" s="1793" t="s">
        <v>223</v>
      </c>
      <c r="AR137" s="1793" t="s">
        <v>337</v>
      </c>
      <c r="AS137" s="1793" t="s">
        <v>1011</v>
      </c>
      <c r="AT137" s="1793" t="s">
        <v>1020</v>
      </c>
      <c r="AU137" s="1793" t="s">
        <v>1523</v>
      </c>
      <c r="AV137" s="1793" t="s">
        <v>1544</v>
      </c>
      <c r="AW137" s="1793" t="s">
        <v>1545</v>
      </c>
      <c r="AX137" s="1793" t="s">
        <v>1546</v>
      </c>
      <c r="AY137" s="1793" t="s">
        <v>1547</v>
      </c>
      <c r="AZ137" s="2733" t="s">
        <v>1548</v>
      </c>
      <c r="BA137" s="2734"/>
      <c r="BB137" s="1798"/>
      <c r="BC137" s="1798"/>
      <c r="BD137" s="1798"/>
      <c r="BE137" s="1798"/>
      <c r="BF137" s="1798"/>
      <c r="BG137" s="1798"/>
      <c r="BH137" s="1798"/>
      <c r="BI137" s="1798"/>
      <c r="BJ137" s="1798"/>
      <c r="BK137" s="1798"/>
      <c r="BL137" s="1798"/>
      <c r="BM137" s="1798"/>
      <c r="BN137" s="1798"/>
      <c r="BO137" s="1798"/>
      <c r="BP137" s="1798"/>
      <c r="BQ137" s="1798"/>
      <c r="BR137" s="1798"/>
      <c r="BS137" s="1452"/>
      <c r="BT137" s="1452"/>
      <c r="BU137" s="1452"/>
      <c r="BV137" s="1452"/>
      <c r="BW137" s="1452"/>
      <c r="BX137" s="1452"/>
      <c r="BY137" s="1452"/>
      <c r="BZ137" s="1452"/>
      <c r="CA137" s="1452"/>
      <c r="CB137" s="1452"/>
      <c r="CC137" s="1798"/>
      <c r="CD137" s="1798"/>
      <c r="CE137" s="1452"/>
      <c r="CF137" s="1452"/>
      <c r="CG137" s="54"/>
      <c r="CH137" s="208"/>
      <c r="CI137" s="208"/>
      <c r="CJ137" s="208"/>
      <c r="CK137" s="208"/>
      <c r="CL137" s="208"/>
      <c r="CM137" s="208"/>
      <c r="CN137" s="208"/>
      <c r="CO137" s="208"/>
      <c r="CP137" s="208"/>
      <c r="CQ137" s="208"/>
      <c r="CR137" s="208"/>
      <c r="CS137" s="208"/>
      <c r="CT137" s="208"/>
      <c r="CU137" s="208"/>
      <c r="CV137" s="208"/>
      <c r="CW137" s="208"/>
      <c r="CX137" s="1779"/>
      <c r="CY137" s="1779"/>
      <c r="CZ137" s="208"/>
      <c r="DA137" s="208"/>
      <c r="DB137" s="208"/>
      <c r="DC137" s="208"/>
      <c r="DD137" s="208"/>
      <c r="DE137" s="208"/>
      <c r="DF137" s="208"/>
      <c r="DG137" s="208"/>
      <c r="DH137" s="208"/>
      <c r="DI137" s="208"/>
      <c r="DJ137" s="208"/>
      <c r="DK137" s="208"/>
      <c r="DL137" s="208"/>
      <c r="DM137" s="208"/>
      <c r="DN137" s="1779"/>
      <c r="DO137" s="1779"/>
      <c r="DP137" s="208"/>
      <c r="DQ137" s="208"/>
      <c r="DR137" s="208"/>
      <c r="DS137" s="208"/>
      <c r="DT137" s="208"/>
      <c r="DU137" s="208"/>
      <c r="DV137" s="208"/>
      <c r="DW137" s="1691"/>
      <c r="DX137" s="1691"/>
      <c r="DY137" s="1691"/>
      <c r="DZ137" s="1691"/>
      <c r="EA137" s="1691"/>
      <c r="EB137" s="1691"/>
      <c r="EC137" s="208"/>
      <c r="ED137" s="1779"/>
      <c r="EE137" s="1779"/>
      <c r="EF137" s="2"/>
      <c r="EG137" s="2"/>
    </row>
    <row r="138" spans="1:152" ht="30.95" customHeight="1" x14ac:dyDescent="0.2">
      <c r="B138" s="2"/>
      <c r="C138" s="210"/>
      <c r="D138" s="2704" t="s">
        <v>45</v>
      </c>
      <c r="E138" s="2705"/>
      <c r="F138" s="2705"/>
      <c r="G138" s="2705"/>
      <c r="H138" s="2705"/>
      <c r="I138" s="2705"/>
      <c r="J138" s="2705"/>
      <c r="K138" s="2705"/>
      <c r="L138" s="2705"/>
      <c r="M138" s="2705"/>
      <c r="N138" s="2705"/>
      <c r="O138" s="2705"/>
      <c r="P138" s="2705"/>
      <c r="Q138" s="2705"/>
      <c r="R138" s="2705"/>
      <c r="S138" s="2706"/>
      <c r="T138" s="2707" t="s">
        <v>57</v>
      </c>
      <c r="U138" s="2705"/>
      <c r="V138" s="2705"/>
      <c r="W138" s="2705"/>
      <c r="X138" s="2705"/>
      <c r="Y138" s="2705"/>
      <c r="Z138" s="2705"/>
      <c r="AA138" s="2705"/>
      <c r="AB138" s="2705"/>
      <c r="AC138" s="2705"/>
      <c r="AD138" s="2705"/>
      <c r="AE138" s="2705"/>
      <c r="AF138" s="2705"/>
      <c r="AG138" s="2705"/>
      <c r="AH138" s="2705"/>
      <c r="AI138" s="2706"/>
      <c r="AJ138" s="2707" t="s">
        <v>63</v>
      </c>
      <c r="AK138" s="2705"/>
      <c r="AL138" s="2705"/>
      <c r="AM138" s="2705"/>
      <c r="AN138" s="2705"/>
      <c r="AO138" s="2705"/>
      <c r="AP138" s="2705"/>
      <c r="AQ138" s="2705"/>
      <c r="AR138" s="2705"/>
      <c r="AS138" s="2705"/>
      <c r="AT138" s="2705"/>
      <c r="AU138" s="2705"/>
      <c r="AV138" s="2705"/>
      <c r="AW138" s="2705"/>
      <c r="AX138" s="2705"/>
      <c r="AY138" s="2706"/>
      <c r="AZ138" s="2735" t="s">
        <v>1461</v>
      </c>
      <c r="BA138" s="2736"/>
      <c r="BB138" s="1798"/>
      <c r="BC138" s="1798"/>
      <c r="BD138" s="1798"/>
      <c r="BE138" s="1798"/>
      <c r="BF138" s="1798"/>
      <c r="BG138" s="1798"/>
      <c r="BH138" s="1798"/>
      <c r="BI138" s="1798"/>
      <c r="BJ138" s="1798"/>
      <c r="BK138" s="1798"/>
      <c r="BL138" s="1798"/>
      <c r="BM138" s="1798"/>
      <c r="BN138" s="1798"/>
      <c r="BO138" s="1798"/>
      <c r="BP138" s="1798"/>
      <c r="BQ138" s="1798"/>
      <c r="BR138" s="1775"/>
      <c r="BS138" s="1729"/>
      <c r="BT138" s="1729"/>
      <c r="BU138" s="1729"/>
      <c r="BV138" s="1729"/>
      <c r="BW138" s="1729"/>
      <c r="BX138" s="1729"/>
      <c r="BY138" s="1729"/>
      <c r="BZ138" s="1729"/>
      <c r="CA138" s="1729"/>
      <c r="CB138" s="1729"/>
      <c r="CC138" s="1787"/>
      <c r="CD138" s="1904"/>
      <c r="CE138" s="1729"/>
      <c r="CF138" s="1452"/>
      <c r="CG138" s="45"/>
      <c r="CH138" s="2"/>
      <c r="CI138" s="2"/>
      <c r="CJ138" s="2"/>
      <c r="CK138" s="2714" t="s">
        <v>45</v>
      </c>
      <c r="CL138" s="2715"/>
      <c r="CM138" s="2715"/>
      <c r="CN138" s="2715"/>
      <c r="CO138" s="2715"/>
      <c r="CP138" s="2715"/>
      <c r="CQ138" s="2715"/>
      <c r="CR138" s="2715"/>
      <c r="CS138" s="2715"/>
      <c r="CT138" s="2715"/>
      <c r="CU138" s="2715"/>
      <c r="CV138" s="2715"/>
      <c r="CW138" s="2715"/>
      <c r="CX138" s="2715"/>
      <c r="CY138" s="2715"/>
      <c r="CZ138" s="2716"/>
      <c r="DA138" s="2714" t="s">
        <v>57</v>
      </c>
      <c r="DB138" s="2715"/>
      <c r="DC138" s="2715"/>
      <c r="DD138" s="2715"/>
      <c r="DE138" s="2715"/>
      <c r="DF138" s="2715"/>
      <c r="DG138" s="2715"/>
      <c r="DH138" s="2715"/>
      <c r="DI138" s="2715"/>
      <c r="DJ138" s="2715"/>
      <c r="DK138" s="2715"/>
      <c r="DL138" s="2715"/>
      <c r="DM138" s="2715"/>
      <c r="DN138" s="2715"/>
      <c r="DO138" s="2715"/>
      <c r="DP138" s="2716"/>
      <c r="DQ138" s="2714" t="s">
        <v>63</v>
      </c>
      <c r="DR138" s="2715"/>
      <c r="DS138" s="2715"/>
      <c r="DT138" s="2715"/>
      <c r="DU138" s="2715"/>
      <c r="DV138" s="2715"/>
      <c r="DW138" s="2715"/>
      <c r="DX138" s="2715"/>
      <c r="DY138" s="2715"/>
      <c r="DZ138" s="2715"/>
      <c r="EA138" s="2715"/>
      <c r="EB138" s="2715"/>
      <c r="EC138" s="2715"/>
      <c r="ED138" s="2715"/>
      <c r="EE138" s="2715"/>
      <c r="EF138" s="2716"/>
      <c r="EG138" s="2"/>
    </row>
    <row r="139" spans="1:152" ht="32.25" customHeight="1" thickBot="1" x14ac:dyDescent="0.25">
      <c r="B139" s="2"/>
      <c r="C139" s="210"/>
      <c r="D139" s="1801" t="s">
        <v>998</v>
      </c>
      <c r="E139" s="1802" t="s">
        <v>999</v>
      </c>
      <c r="F139" s="1801" t="s">
        <v>1000</v>
      </c>
      <c r="G139" s="1802" t="s">
        <v>1001</v>
      </c>
      <c r="H139" s="1801" t="s">
        <v>1002</v>
      </c>
      <c r="I139" s="1802" t="s">
        <v>1003</v>
      </c>
      <c r="J139" s="1801" t="s">
        <v>1004</v>
      </c>
      <c r="K139" s="1802" t="s">
        <v>1005</v>
      </c>
      <c r="L139" s="1801" t="s">
        <v>1006</v>
      </c>
      <c r="M139" s="1802" t="s">
        <v>1007</v>
      </c>
      <c r="N139" s="1801">
        <v>2016</v>
      </c>
      <c r="O139" s="1802">
        <v>2017</v>
      </c>
      <c r="P139" s="1841">
        <v>2018</v>
      </c>
      <c r="Q139" s="1841">
        <v>2019</v>
      </c>
      <c r="R139" s="1841">
        <v>2020</v>
      </c>
      <c r="S139" s="1794" t="s">
        <v>1008</v>
      </c>
      <c r="T139" s="1801" t="s">
        <v>998</v>
      </c>
      <c r="U139" s="1802" t="s">
        <v>999</v>
      </c>
      <c r="V139" s="1801" t="s">
        <v>1000</v>
      </c>
      <c r="W139" s="1802" t="s">
        <v>1001</v>
      </c>
      <c r="X139" s="1801" t="s">
        <v>1002</v>
      </c>
      <c r="Y139" s="1802" t="s">
        <v>1003</v>
      </c>
      <c r="Z139" s="1801" t="s">
        <v>1004</v>
      </c>
      <c r="AA139" s="1802" t="s">
        <v>1005</v>
      </c>
      <c r="AB139" s="1801" t="s">
        <v>1006</v>
      </c>
      <c r="AC139" s="1802" t="s">
        <v>1007</v>
      </c>
      <c r="AD139" s="1801">
        <v>2016</v>
      </c>
      <c r="AE139" s="1802">
        <v>2017</v>
      </c>
      <c r="AF139" s="1841">
        <v>2018</v>
      </c>
      <c r="AG139" s="1841">
        <v>2019</v>
      </c>
      <c r="AH139" s="1841">
        <v>2020</v>
      </c>
      <c r="AI139" s="1794" t="s">
        <v>1008</v>
      </c>
      <c r="AJ139" s="1801" t="s">
        <v>998</v>
      </c>
      <c r="AK139" s="1802" t="s">
        <v>999</v>
      </c>
      <c r="AL139" s="1801" t="s">
        <v>1000</v>
      </c>
      <c r="AM139" s="1802" t="s">
        <v>1001</v>
      </c>
      <c r="AN139" s="1801" t="s">
        <v>1002</v>
      </c>
      <c r="AO139" s="1802" t="s">
        <v>1003</v>
      </c>
      <c r="AP139" s="1801" t="s">
        <v>1004</v>
      </c>
      <c r="AQ139" s="1802" t="s">
        <v>1005</v>
      </c>
      <c r="AR139" s="1801" t="s">
        <v>1006</v>
      </c>
      <c r="AS139" s="1802" t="s">
        <v>1007</v>
      </c>
      <c r="AT139" s="1801">
        <v>2016</v>
      </c>
      <c r="AU139" s="1802">
        <v>2017</v>
      </c>
      <c r="AV139" s="1841">
        <v>2018</v>
      </c>
      <c r="AW139" s="1841">
        <v>2019</v>
      </c>
      <c r="AX139" s="1841">
        <v>2020</v>
      </c>
      <c r="AY139" s="1794" t="s">
        <v>1008</v>
      </c>
      <c r="AZ139" s="2737"/>
      <c r="BA139" s="2738"/>
      <c r="BB139" s="1798"/>
      <c r="BC139" s="1798"/>
      <c r="BD139" s="1798"/>
      <c r="BE139" s="1798"/>
      <c r="BF139" s="1798"/>
      <c r="BG139" s="1798"/>
      <c r="BH139" s="1798"/>
      <c r="BI139" s="1798"/>
      <c r="BJ139" s="1798"/>
      <c r="BK139" s="1798"/>
      <c r="BL139" s="1798"/>
      <c r="BM139" s="1798"/>
      <c r="BN139" s="1798"/>
      <c r="BO139" s="1798"/>
      <c r="BP139" s="1798"/>
      <c r="BQ139" s="1798"/>
      <c r="BR139" s="1775"/>
      <c r="BS139" s="1729"/>
      <c r="BT139" s="1729"/>
      <c r="BU139" s="1729"/>
      <c r="BV139" s="1729"/>
      <c r="BW139" s="1729"/>
      <c r="BX139" s="1729"/>
      <c r="BY139" s="1729"/>
      <c r="BZ139" s="1729"/>
      <c r="CA139" s="1729"/>
      <c r="CB139" s="1729"/>
      <c r="CC139" s="1787"/>
      <c r="CD139" s="1904"/>
      <c r="CE139" s="1729"/>
      <c r="CF139" s="1729"/>
      <c r="CG139" s="45"/>
      <c r="CH139" s="2"/>
      <c r="CI139" s="904" t="s">
        <v>164</v>
      </c>
      <c r="CJ139" s="860" t="s">
        <v>196</v>
      </c>
      <c r="CK139" s="1373">
        <v>2006</v>
      </c>
      <c r="CL139" s="1374">
        <v>2007</v>
      </c>
      <c r="CM139" s="1374">
        <v>2008</v>
      </c>
      <c r="CN139" s="1374">
        <v>2009</v>
      </c>
      <c r="CO139" s="1374">
        <v>2010</v>
      </c>
      <c r="CP139" s="1374">
        <v>2011</v>
      </c>
      <c r="CQ139" s="1374">
        <v>2012</v>
      </c>
      <c r="CR139" s="1374">
        <v>2013</v>
      </c>
      <c r="CS139" s="1374">
        <v>2014</v>
      </c>
      <c r="CT139" s="1374">
        <v>2015</v>
      </c>
      <c r="CU139" s="1374">
        <v>2016</v>
      </c>
      <c r="CV139" s="1374">
        <v>2017</v>
      </c>
      <c r="CW139" s="1374">
        <v>2018</v>
      </c>
      <c r="CX139" s="2257">
        <v>2019</v>
      </c>
      <c r="CY139" s="2257">
        <v>2020</v>
      </c>
      <c r="CZ139" s="1375" t="s">
        <v>774</v>
      </c>
      <c r="DA139" s="1373">
        <v>2006</v>
      </c>
      <c r="DB139" s="1374">
        <v>2007</v>
      </c>
      <c r="DC139" s="1374">
        <v>2008</v>
      </c>
      <c r="DD139" s="1374">
        <v>2009</v>
      </c>
      <c r="DE139" s="1374">
        <v>2010</v>
      </c>
      <c r="DF139" s="1374">
        <v>2011</v>
      </c>
      <c r="DG139" s="1374">
        <v>2012</v>
      </c>
      <c r="DH139" s="1374">
        <v>2013</v>
      </c>
      <c r="DI139" s="1374">
        <v>2014</v>
      </c>
      <c r="DJ139" s="1374">
        <v>2015</v>
      </c>
      <c r="DK139" s="1374">
        <v>2016</v>
      </c>
      <c r="DL139" s="1374">
        <v>2017</v>
      </c>
      <c r="DM139" s="1374">
        <v>2018</v>
      </c>
      <c r="DN139" s="2258">
        <v>2019</v>
      </c>
      <c r="DO139" s="2258">
        <v>2020</v>
      </c>
      <c r="DP139" s="1405" t="s">
        <v>774</v>
      </c>
      <c r="DQ139" s="1400">
        <v>2006</v>
      </c>
      <c r="DR139" s="1374">
        <v>2007</v>
      </c>
      <c r="DS139" s="1374">
        <v>2008</v>
      </c>
      <c r="DT139" s="1374">
        <v>2009</v>
      </c>
      <c r="DU139" s="1374">
        <v>2010</v>
      </c>
      <c r="DV139" s="1374">
        <v>2011</v>
      </c>
      <c r="DW139" s="1374">
        <v>2012</v>
      </c>
      <c r="DX139" s="1374">
        <v>2013</v>
      </c>
      <c r="DY139" s="1374">
        <v>2014</v>
      </c>
      <c r="DZ139" s="1374">
        <v>2015</v>
      </c>
      <c r="EA139" s="1374">
        <v>2016</v>
      </c>
      <c r="EB139" s="1374">
        <v>2017</v>
      </c>
      <c r="EC139" s="1374">
        <v>2018</v>
      </c>
      <c r="ED139" s="2258">
        <v>2019</v>
      </c>
      <c r="EE139" s="2258">
        <v>2020</v>
      </c>
      <c r="EF139" s="1405" t="s">
        <v>774</v>
      </c>
      <c r="EG139" s="2"/>
    </row>
    <row r="140" spans="1:152" ht="23.45" customHeight="1" x14ac:dyDescent="0.2">
      <c r="B140" s="2148" t="s">
        <v>141</v>
      </c>
      <c r="C140" s="2149"/>
      <c r="D140" s="2150"/>
      <c r="E140" s="2151"/>
      <c r="F140" s="2151"/>
      <c r="G140" s="2151"/>
      <c r="H140" s="2151"/>
      <c r="I140" s="2151"/>
      <c r="J140" s="2151"/>
      <c r="K140" s="2151"/>
      <c r="L140" s="2151"/>
      <c r="M140" s="2152"/>
      <c r="N140" s="2152"/>
      <c r="O140" s="2152"/>
      <c r="P140" s="2153"/>
      <c r="Q140" s="2153"/>
      <c r="R140" s="2153"/>
      <c r="S140" s="2154"/>
      <c r="T140" s="2150"/>
      <c r="U140" s="2151"/>
      <c r="V140" s="2151"/>
      <c r="W140" s="2151"/>
      <c r="X140" s="2151"/>
      <c r="Y140" s="2151"/>
      <c r="Z140" s="2151"/>
      <c r="AA140" s="2151"/>
      <c r="AB140" s="2151"/>
      <c r="AC140" s="2152"/>
      <c r="AD140" s="2152"/>
      <c r="AE140" s="2152"/>
      <c r="AF140" s="2153"/>
      <c r="AG140" s="2153"/>
      <c r="AH140" s="2153"/>
      <c r="AI140" s="2154"/>
      <c r="AJ140" s="2150"/>
      <c r="AK140" s="2151"/>
      <c r="AL140" s="2151"/>
      <c r="AM140" s="2151"/>
      <c r="AN140" s="2151"/>
      <c r="AO140" s="2151"/>
      <c r="AP140" s="2151"/>
      <c r="AQ140" s="2151"/>
      <c r="AR140" s="2151"/>
      <c r="AS140" s="2152"/>
      <c r="AT140" s="2152"/>
      <c r="AU140" s="2152"/>
      <c r="AV140" s="2153"/>
      <c r="AW140" s="2153"/>
      <c r="AX140" s="2153"/>
      <c r="AY140" s="2154"/>
      <c r="AZ140" s="2739"/>
      <c r="BA140" s="2740"/>
      <c r="BB140" s="1798"/>
      <c r="BC140" s="1798"/>
      <c r="BD140" s="1798"/>
      <c r="BE140" s="1798"/>
      <c r="BF140" s="1798"/>
      <c r="BG140" s="1798"/>
      <c r="BH140" s="1798"/>
      <c r="BI140" s="1798"/>
      <c r="BJ140" s="1798"/>
      <c r="BK140" s="1798"/>
      <c r="BL140" s="1798"/>
      <c r="BM140" s="1798"/>
      <c r="BN140" s="1798"/>
      <c r="BO140" s="1798"/>
      <c r="BP140" s="1798"/>
      <c r="BQ140" s="1798"/>
      <c r="BR140" s="1775"/>
      <c r="BS140" s="1749"/>
      <c r="BT140" s="1749"/>
      <c r="BU140" s="1749"/>
      <c r="BV140" s="1749"/>
      <c r="BW140" s="1749"/>
      <c r="BX140" s="1749"/>
      <c r="BY140" s="1749"/>
      <c r="BZ140" s="1749"/>
      <c r="CA140" s="1749"/>
      <c r="CB140" s="1749"/>
      <c r="CC140" s="1749"/>
      <c r="CD140" s="1749"/>
      <c r="CE140" s="1749"/>
      <c r="CF140" s="1729"/>
      <c r="CG140" s="45"/>
      <c r="CH140" s="1417" t="s">
        <v>81</v>
      </c>
      <c r="CI140" s="214"/>
      <c r="CJ140" s="1753"/>
      <c r="CK140" s="2259"/>
      <c r="CL140" s="2260"/>
      <c r="CM140" s="2260"/>
      <c r="CN140" s="2260"/>
      <c r="CO140" s="2260"/>
      <c r="CP140" s="2260"/>
      <c r="CQ140" s="2260"/>
      <c r="CR140" s="2260"/>
      <c r="CS140" s="2152"/>
      <c r="CT140" s="2152"/>
      <c r="CU140" s="2152"/>
      <c r="CV140" s="2152"/>
      <c r="CW140" s="2152"/>
      <c r="CX140" s="2152"/>
      <c r="CY140" s="2152"/>
      <c r="CZ140" s="2154"/>
      <c r="DA140" s="2261"/>
      <c r="DB140" s="2261"/>
      <c r="DC140" s="2261"/>
      <c r="DD140" s="2261"/>
      <c r="DE140" s="2261"/>
      <c r="DF140" s="2261"/>
      <c r="DG140" s="2261"/>
      <c r="DH140" s="2261"/>
      <c r="DI140" s="2261"/>
      <c r="DJ140" s="2261"/>
      <c r="DK140" s="2261"/>
      <c r="DL140" s="2261"/>
      <c r="DM140" s="2261"/>
      <c r="DN140" s="2261"/>
      <c r="DO140" s="2261"/>
      <c r="DP140" s="2154"/>
      <c r="DQ140" s="2259"/>
      <c r="DR140" s="2260"/>
      <c r="DS140" s="2260"/>
      <c r="DT140" s="2260"/>
      <c r="DU140" s="2260"/>
      <c r="DV140" s="2260"/>
      <c r="DW140" s="2260"/>
      <c r="DX140" s="2260"/>
      <c r="DY140" s="2152"/>
      <c r="DZ140" s="2152"/>
      <c r="EA140" s="2152"/>
      <c r="EB140" s="2152"/>
      <c r="EC140" s="2152"/>
      <c r="ED140" s="2152"/>
      <c r="EE140" s="2152"/>
      <c r="EF140" s="2154"/>
      <c r="EG140" s="2"/>
    </row>
    <row r="141" spans="1:152" ht="66" customHeight="1" x14ac:dyDescent="0.2">
      <c r="B141" s="2093" t="s">
        <v>142</v>
      </c>
      <c r="C141" s="2094" t="s">
        <v>181</v>
      </c>
      <c r="D141" s="2099"/>
      <c r="E141" s="2100"/>
      <c r="F141" s="2100"/>
      <c r="G141" s="2100"/>
      <c r="H141" s="2101"/>
      <c r="I141" s="2101"/>
      <c r="J141" s="2101"/>
      <c r="K141" s="2101"/>
      <c r="L141" s="2101"/>
      <c r="M141" s="2101"/>
      <c r="N141" s="2101"/>
      <c r="O141" s="2101"/>
      <c r="P141" s="2102"/>
      <c r="Q141" s="2102"/>
      <c r="R141" s="2102"/>
      <c r="S141" s="2103"/>
      <c r="T141" s="2099"/>
      <c r="U141" s="2100"/>
      <c r="V141" s="2100"/>
      <c r="W141" s="2100"/>
      <c r="X141" s="2101"/>
      <c r="Y141" s="2101"/>
      <c r="Z141" s="2101"/>
      <c r="AA141" s="2101"/>
      <c r="AB141" s="2101"/>
      <c r="AC141" s="2101"/>
      <c r="AD141" s="2101"/>
      <c r="AE141" s="2101"/>
      <c r="AF141" s="2102"/>
      <c r="AG141" s="2102"/>
      <c r="AH141" s="2102"/>
      <c r="AI141" s="2103"/>
      <c r="AJ141" s="2099"/>
      <c r="AK141" s="2100"/>
      <c r="AL141" s="2100"/>
      <c r="AM141" s="2100"/>
      <c r="AN141" s="2101"/>
      <c r="AO141" s="2101"/>
      <c r="AP141" s="2101"/>
      <c r="AQ141" s="2101"/>
      <c r="AR141" s="2101"/>
      <c r="AS141" s="2101"/>
      <c r="AT141" s="2101"/>
      <c r="AU141" s="2101"/>
      <c r="AV141" s="2102"/>
      <c r="AW141" s="2102"/>
      <c r="AX141" s="2102"/>
      <c r="AY141" s="2103"/>
      <c r="AZ141" s="2722"/>
      <c r="BA141" s="2723"/>
      <c r="BB141" s="1798"/>
      <c r="BC141" s="1798"/>
      <c r="BD141" s="1798"/>
      <c r="BE141" s="1798"/>
      <c r="BF141" s="1798"/>
      <c r="BG141" s="1798"/>
      <c r="BH141" s="1798"/>
      <c r="BI141" s="1798"/>
      <c r="BJ141" s="1798"/>
      <c r="BK141" s="1798"/>
      <c r="BL141" s="1798"/>
      <c r="BM141" s="1798"/>
      <c r="BN141" s="1798"/>
      <c r="BO141" s="1798"/>
      <c r="BP141" s="1798"/>
      <c r="BQ141" s="1798"/>
      <c r="BR141" s="1775"/>
      <c r="BS141" s="1539"/>
      <c r="BT141" s="1539"/>
      <c r="BU141" s="1539"/>
      <c r="BV141" s="1539"/>
      <c r="BW141" s="1539"/>
      <c r="BX141" s="1539"/>
      <c r="BY141" s="1539"/>
      <c r="BZ141" s="1539"/>
      <c r="CA141" s="1539"/>
      <c r="CB141" s="1539"/>
      <c r="CC141" s="1800"/>
      <c r="CD141" s="1800"/>
      <c r="CE141" s="1539"/>
      <c r="CF141" s="1749"/>
      <c r="CG141" s="1690"/>
      <c r="CH141" s="2127" t="s">
        <v>69</v>
      </c>
      <c r="CI141" s="2047" t="s">
        <v>171</v>
      </c>
      <c r="CJ141" s="2128" t="s">
        <v>187</v>
      </c>
      <c r="CK141" s="2045" t="str">
        <f t="shared" ref="CK141:EF141" si="88">IF(SUM(COUNTBLANK(D141),COUNTBLANK(D142))=0,D142/D141,"-")</f>
        <v>-</v>
      </c>
      <c r="CL141" s="2045" t="str">
        <f t="shared" si="88"/>
        <v>-</v>
      </c>
      <c r="CM141" s="2045" t="str">
        <f t="shared" si="88"/>
        <v>-</v>
      </c>
      <c r="CN141" s="2045" t="str">
        <f t="shared" si="88"/>
        <v>-</v>
      </c>
      <c r="CO141" s="2045" t="str">
        <f t="shared" si="88"/>
        <v>-</v>
      </c>
      <c r="CP141" s="2045" t="str">
        <f t="shared" si="88"/>
        <v>-</v>
      </c>
      <c r="CQ141" s="2045" t="str">
        <f t="shared" si="88"/>
        <v>-</v>
      </c>
      <c r="CR141" s="2045" t="str">
        <f t="shared" si="88"/>
        <v>-</v>
      </c>
      <c r="CS141" s="2045" t="str">
        <f t="shared" si="88"/>
        <v>-</v>
      </c>
      <c r="CT141" s="2045" t="str">
        <f t="shared" si="88"/>
        <v>-</v>
      </c>
      <c r="CU141" s="2045" t="str">
        <f t="shared" si="88"/>
        <v>-</v>
      </c>
      <c r="CV141" s="2045" t="str">
        <f t="shared" si="88"/>
        <v>-</v>
      </c>
      <c r="CW141" s="2045" t="str">
        <f t="shared" si="88"/>
        <v>-</v>
      </c>
      <c r="CX141" s="2045" t="str">
        <f t="shared" si="88"/>
        <v>-</v>
      </c>
      <c r="CY141" s="2045" t="str">
        <f t="shared" si="88"/>
        <v>-</v>
      </c>
      <c r="CZ141" s="2129" t="str">
        <f t="shared" si="88"/>
        <v>-</v>
      </c>
      <c r="DA141" s="2045" t="str">
        <f t="shared" si="88"/>
        <v>-</v>
      </c>
      <c r="DB141" s="2045" t="str">
        <f t="shared" si="88"/>
        <v>-</v>
      </c>
      <c r="DC141" s="2045" t="str">
        <f t="shared" si="88"/>
        <v>-</v>
      </c>
      <c r="DD141" s="2045" t="str">
        <f t="shared" si="88"/>
        <v>-</v>
      </c>
      <c r="DE141" s="2045" t="str">
        <f t="shared" si="88"/>
        <v>-</v>
      </c>
      <c r="DF141" s="2045" t="str">
        <f t="shared" si="88"/>
        <v>-</v>
      </c>
      <c r="DG141" s="2045" t="str">
        <f t="shared" si="88"/>
        <v>-</v>
      </c>
      <c r="DH141" s="2045" t="str">
        <f t="shared" si="88"/>
        <v>-</v>
      </c>
      <c r="DI141" s="2045" t="str">
        <f t="shared" si="88"/>
        <v>-</v>
      </c>
      <c r="DJ141" s="2045" t="str">
        <f t="shared" si="88"/>
        <v>-</v>
      </c>
      <c r="DK141" s="2045" t="str">
        <f t="shared" si="88"/>
        <v>-</v>
      </c>
      <c r="DL141" s="2045" t="str">
        <f t="shared" si="88"/>
        <v>-</v>
      </c>
      <c r="DM141" s="2045" t="str">
        <f t="shared" si="88"/>
        <v>-</v>
      </c>
      <c r="DN141" s="2045" t="str">
        <f t="shared" si="88"/>
        <v>-</v>
      </c>
      <c r="DO141" s="2045" t="str">
        <f t="shared" si="88"/>
        <v>-</v>
      </c>
      <c r="DP141" s="2129" t="str">
        <f t="shared" si="88"/>
        <v>-</v>
      </c>
      <c r="DQ141" s="2045" t="str">
        <f t="shared" si="88"/>
        <v>-</v>
      </c>
      <c r="DR141" s="2045" t="str">
        <f t="shared" si="88"/>
        <v>-</v>
      </c>
      <c r="DS141" s="2045" t="str">
        <f t="shared" si="88"/>
        <v>-</v>
      </c>
      <c r="DT141" s="2045" t="str">
        <f t="shared" si="88"/>
        <v>-</v>
      </c>
      <c r="DU141" s="2045" t="str">
        <f t="shared" si="88"/>
        <v>-</v>
      </c>
      <c r="DV141" s="2045" t="str">
        <f t="shared" si="88"/>
        <v>-</v>
      </c>
      <c r="DW141" s="2045" t="str">
        <f t="shared" si="88"/>
        <v>-</v>
      </c>
      <c r="DX141" s="2045" t="str">
        <f t="shared" si="88"/>
        <v>-</v>
      </c>
      <c r="DY141" s="2045" t="str">
        <f t="shared" si="88"/>
        <v>-</v>
      </c>
      <c r="DZ141" s="2045" t="str">
        <f t="shared" si="88"/>
        <v>-</v>
      </c>
      <c r="EA141" s="2045" t="str">
        <f t="shared" si="88"/>
        <v>-</v>
      </c>
      <c r="EB141" s="2045" t="str">
        <f t="shared" si="88"/>
        <v>-</v>
      </c>
      <c r="EC141" s="2045" t="str">
        <f t="shared" si="88"/>
        <v>-</v>
      </c>
      <c r="ED141" s="2045" t="str">
        <f t="shared" si="88"/>
        <v>-</v>
      </c>
      <c r="EE141" s="2045" t="str">
        <f t="shared" si="88"/>
        <v>-</v>
      </c>
      <c r="EF141" s="2129" t="str">
        <f t="shared" si="88"/>
        <v>-</v>
      </c>
      <c r="EG141" s="2"/>
    </row>
    <row r="142" spans="1:152" ht="28.5" customHeight="1" x14ac:dyDescent="0.2">
      <c r="B142" s="2093" t="s">
        <v>143</v>
      </c>
      <c r="C142" s="2094" t="s">
        <v>182</v>
      </c>
      <c r="D142" s="2099"/>
      <c r="E142" s="2100"/>
      <c r="F142" s="2100"/>
      <c r="G142" s="2100"/>
      <c r="H142" s="2101"/>
      <c r="I142" s="2101"/>
      <c r="J142" s="2101"/>
      <c r="K142" s="2101"/>
      <c r="L142" s="2101"/>
      <c r="M142" s="2101"/>
      <c r="N142" s="2101"/>
      <c r="O142" s="2101"/>
      <c r="P142" s="2102"/>
      <c r="Q142" s="2102"/>
      <c r="R142" s="2102"/>
      <c r="S142" s="2103"/>
      <c r="T142" s="2099"/>
      <c r="U142" s="2100"/>
      <c r="V142" s="2100"/>
      <c r="W142" s="2100"/>
      <c r="X142" s="2101"/>
      <c r="Y142" s="2101"/>
      <c r="Z142" s="2101"/>
      <c r="AA142" s="2101"/>
      <c r="AB142" s="2101"/>
      <c r="AC142" s="2101"/>
      <c r="AD142" s="2101"/>
      <c r="AE142" s="2101"/>
      <c r="AF142" s="2102"/>
      <c r="AG142" s="2102"/>
      <c r="AH142" s="2102"/>
      <c r="AI142" s="2103"/>
      <c r="AJ142" s="2099"/>
      <c r="AK142" s="2100"/>
      <c r="AL142" s="2100"/>
      <c r="AM142" s="2100"/>
      <c r="AN142" s="2101"/>
      <c r="AO142" s="2101"/>
      <c r="AP142" s="2101"/>
      <c r="AQ142" s="2101"/>
      <c r="AR142" s="2101"/>
      <c r="AS142" s="2101"/>
      <c r="AT142" s="2101"/>
      <c r="AU142" s="2101"/>
      <c r="AV142" s="2102"/>
      <c r="AW142" s="2102"/>
      <c r="AX142" s="2102"/>
      <c r="AY142" s="2103"/>
      <c r="AZ142" s="2722"/>
      <c r="BA142" s="2723"/>
      <c r="BB142" s="1775"/>
      <c r="BC142" s="1775"/>
      <c r="BD142" s="1775"/>
      <c r="BE142" s="1775"/>
      <c r="BF142" s="1775"/>
      <c r="BG142" s="1775"/>
      <c r="BH142" s="1775"/>
      <c r="BI142" s="1775"/>
      <c r="BJ142" s="1775"/>
      <c r="BK142" s="1775"/>
      <c r="BL142" s="1775"/>
      <c r="BM142" s="1775"/>
      <c r="BN142" s="1775"/>
      <c r="BO142" s="1775"/>
      <c r="BP142" s="1775"/>
      <c r="BQ142" s="1775"/>
      <c r="BR142" s="1775"/>
      <c r="BS142" s="1539"/>
      <c r="BT142" s="1539"/>
      <c r="BU142" s="1539"/>
      <c r="BV142" s="1539"/>
      <c r="BW142" s="1539"/>
      <c r="BX142" s="1539"/>
      <c r="BY142" s="1539"/>
      <c r="BZ142" s="1539"/>
      <c r="CA142" s="1539"/>
      <c r="CB142" s="1539"/>
      <c r="CC142" s="1800"/>
      <c r="CD142" s="1800"/>
      <c r="CE142" s="1539"/>
      <c r="CF142" s="1539"/>
      <c r="CG142" s="1690"/>
      <c r="CH142" s="2127" t="s">
        <v>71</v>
      </c>
      <c r="CI142" s="2047" t="s">
        <v>165</v>
      </c>
      <c r="CJ142" s="2128" t="s">
        <v>188</v>
      </c>
      <c r="CK142" s="2045" t="str">
        <f t="shared" ref="CK142:EF142" si="89">IF(SUM(COUNTBLANK(D141),COUNTBLANK(D143))=0,D143/D141,"-")</f>
        <v>-</v>
      </c>
      <c r="CL142" s="2045" t="str">
        <f t="shared" si="89"/>
        <v>-</v>
      </c>
      <c r="CM142" s="2045" t="str">
        <f t="shared" si="89"/>
        <v>-</v>
      </c>
      <c r="CN142" s="2045" t="str">
        <f t="shared" si="89"/>
        <v>-</v>
      </c>
      <c r="CO142" s="2045" t="str">
        <f t="shared" si="89"/>
        <v>-</v>
      </c>
      <c r="CP142" s="2045" t="str">
        <f t="shared" si="89"/>
        <v>-</v>
      </c>
      <c r="CQ142" s="2045" t="str">
        <f t="shared" si="89"/>
        <v>-</v>
      </c>
      <c r="CR142" s="2045" t="str">
        <f t="shared" si="89"/>
        <v>-</v>
      </c>
      <c r="CS142" s="2045" t="str">
        <f t="shared" si="89"/>
        <v>-</v>
      </c>
      <c r="CT142" s="2045" t="str">
        <f t="shared" si="89"/>
        <v>-</v>
      </c>
      <c r="CU142" s="2045" t="str">
        <f t="shared" si="89"/>
        <v>-</v>
      </c>
      <c r="CV142" s="2045" t="str">
        <f t="shared" si="89"/>
        <v>-</v>
      </c>
      <c r="CW142" s="2045" t="str">
        <f t="shared" si="89"/>
        <v>-</v>
      </c>
      <c r="CX142" s="2045" t="str">
        <f t="shared" si="89"/>
        <v>-</v>
      </c>
      <c r="CY142" s="2045" t="str">
        <f t="shared" si="89"/>
        <v>-</v>
      </c>
      <c r="CZ142" s="2129" t="str">
        <f t="shared" si="89"/>
        <v>-</v>
      </c>
      <c r="DA142" s="2045" t="str">
        <f t="shared" si="89"/>
        <v>-</v>
      </c>
      <c r="DB142" s="2045" t="str">
        <f t="shared" si="89"/>
        <v>-</v>
      </c>
      <c r="DC142" s="2045" t="str">
        <f t="shared" si="89"/>
        <v>-</v>
      </c>
      <c r="DD142" s="2045" t="str">
        <f t="shared" si="89"/>
        <v>-</v>
      </c>
      <c r="DE142" s="2045" t="str">
        <f t="shared" si="89"/>
        <v>-</v>
      </c>
      <c r="DF142" s="2045" t="str">
        <f t="shared" si="89"/>
        <v>-</v>
      </c>
      <c r="DG142" s="2045" t="str">
        <f t="shared" si="89"/>
        <v>-</v>
      </c>
      <c r="DH142" s="2045" t="str">
        <f t="shared" si="89"/>
        <v>-</v>
      </c>
      <c r="DI142" s="2045" t="str">
        <f t="shared" si="89"/>
        <v>-</v>
      </c>
      <c r="DJ142" s="2045" t="str">
        <f t="shared" si="89"/>
        <v>-</v>
      </c>
      <c r="DK142" s="2045" t="str">
        <f t="shared" si="89"/>
        <v>-</v>
      </c>
      <c r="DL142" s="2045" t="str">
        <f t="shared" si="89"/>
        <v>-</v>
      </c>
      <c r="DM142" s="2045" t="str">
        <f t="shared" si="89"/>
        <v>-</v>
      </c>
      <c r="DN142" s="2045" t="str">
        <f t="shared" si="89"/>
        <v>-</v>
      </c>
      <c r="DO142" s="2045" t="str">
        <f t="shared" si="89"/>
        <v>-</v>
      </c>
      <c r="DP142" s="2129" t="str">
        <f t="shared" si="89"/>
        <v>-</v>
      </c>
      <c r="DQ142" s="2045" t="str">
        <f t="shared" si="89"/>
        <v>-</v>
      </c>
      <c r="DR142" s="2045" t="str">
        <f t="shared" si="89"/>
        <v>-</v>
      </c>
      <c r="DS142" s="2045" t="str">
        <f t="shared" si="89"/>
        <v>-</v>
      </c>
      <c r="DT142" s="2045" t="str">
        <f t="shared" si="89"/>
        <v>-</v>
      </c>
      <c r="DU142" s="2045" t="str">
        <f t="shared" si="89"/>
        <v>-</v>
      </c>
      <c r="DV142" s="2045" t="str">
        <f t="shared" si="89"/>
        <v>-</v>
      </c>
      <c r="DW142" s="2045" t="str">
        <f t="shared" si="89"/>
        <v>-</v>
      </c>
      <c r="DX142" s="2045" t="str">
        <f t="shared" si="89"/>
        <v>-</v>
      </c>
      <c r="DY142" s="2045" t="str">
        <f t="shared" si="89"/>
        <v>-</v>
      </c>
      <c r="DZ142" s="2045" t="str">
        <f t="shared" si="89"/>
        <v>-</v>
      </c>
      <c r="EA142" s="2045" t="str">
        <f t="shared" si="89"/>
        <v>-</v>
      </c>
      <c r="EB142" s="2045" t="str">
        <f t="shared" si="89"/>
        <v>-</v>
      </c>
      <c r="EC142" s="2045" t="str">
        <f t="shared" si="89"/>
        <v>-</v>
      </c>
      <c r="ED142" s="2045" t="str">
        <f t="shared" si="89"/>
        <v>-</v>
      </c>
      <c r="EE142" s="2045" t="str">
        <f t="shared" si="89"/>
        <v>-</v>
      </c>
      <c r="EF142" s="2129" t="str">
        <f t="shared" si="89"/>
        <v>-</v>
      </c>
      <c r="EG142" s="2"/>
    </row>
    <row r="143" spans="1:152" ht="28.5" customHeight="1" x14ac:dyDescent="0.2">
      <c r="B143" s="2093" t="s">
        <v>144</v>
      </c>
      <c r="C143" s="2155" t="s">
        <v>186</v>
      </c>
      <c r="D143" s="2099"/>
      <c r="E143" s="2100"/>
      <c r="F143" s="2100"/>
      <c r="G143" s="2100"/>
      <c r="H143" s="2101"/>
      <c r="I143" s="2101"/>
      <c r="J143" s="2101"/>
      <c r="K143" s="2101"/>
      <c r="L143" s="2101"/>
      <c r="M143" s="2101"/>
      <c r="N143" s="2101"/>
      <c r="O143" s="2101"/>
      <c r="P143" s="2102"/>
      <c r="Q143" s="2102"/>
      <c r="R143" s="2102"/>
      <c r="S143" s="2103"/>
      <c r="T143" s="2099"/>
      <c r="U143" s="2100"/>
      <c r="V143" s="2100"/>
      <c r="W143" s="2100"/>
      <c r="X143" s="2101"/>
      <c r="Y143" s="2101"/>
      <c r="Z143" s="2101"/>
      <c r="AA143" s="2101"/>
      <c r="AB143" s="2101"/>
      <c r="AC143" s="2101"/>
      <c r="AD143" s="2101"/>
      <c r="AE143" s="2101"/>
      <c r="AF143" s="2102"/>
      <c r="AG143" s="2102"/>
      <c r="AH143" s="2102"/>
      <c r="AI143" s="2103"/>
      <c r="AJ143" s="2099"/>
      <c r="AK143" s="2100"/>
      <c r="AL143" s="2100"/>
      <c r="AM143" s="2100"/>
      <c r="AN143" s="2101"/>
      <c r="AO143" s="2101"/>
      <c r="AP143" s="2101"/>
      <c r="AQ143" s="2101"/>
      <c r="AR143" s="2101"/>
      <c r="AS143" s="2101"/>
      <c r="AT143" s="2101"/>
      <c r="AU143" s="2101"/>
      <c r="AV143" s="2102"/>
      <c r="AW143" s="2102"/>
      <c r="AX143" s="2102"/>
      <c r="AY143" s="2103"/>
      <c r="AZ143" s="2722"/>
      <c r="BA143" s="2723"/>
      <c r="BB143" s="1775"/>
      <c r="BC143" s="1775"/>
      <c r="BD143" s="1775"/>
      <c r="BE143" s="1775"/>
      <c r="BF143" s="1775"/>
      <c r="BG143" s="1775"/>
      <c r="BH143" s="1775"/>
      <c r="BI143" s="1775"/>
      <c r="BJ143" s="1775"/>
      <c r="BK143" s="1775"/>
      <c r="BL143" s="1775"/>
      <c r="BM143" s="1775"/>
      <c r="BN143" s="1775"/>
      <c r="BO143" s="1775"/>
      <c r="BP143" s="1775"/>
      <c r="BQ143" s="1775"/>
      <c r="BR143" s="1775"/>
      <c r="BS143" s="1539"/>
      <c r="BT143" s="1539"/>
      <c r="BU143" s="1539"/>
      <c r="BV143" s="1539"/>
      <c r="BW143" s="1539"/>
      <c r="BX143" s="1539"/>
      <c r="BY143" s="1539"/>
      <c r="BZ143" s="1539"/>
      <c r="CA143" s="1539"/>
      <c r="CB143" s="1539"/>
      <c r="CC143" s="1800"/>
      <c r="CD143" s="1800"/>
      <c r="CE143" s="1539"/>
      <c r="CF143" s="1539"/>
      <c r="CG143" s="1690"/>
      <c r="CH143" s="2119" t="s">
        <v>70</v>
      </c>
      <c r="CI143" s="2040" t="s">
        <v>848</v>
      </c>
      <c r="CJ143" s="2120" t="s">
        <v>197</v>
      </c>
      <c r="CK143" s="2042" t="str">
        <f t="shared" ref="CK143:EF143" si="90">IF(SUM(COUNTBLANK(D141),COUNTBLANK(D142),COUNTBLANK(D156),COUNTBLANK(D157))=0,(D142+D157)/(D141+D156),"-")</f>
        <v>-</v>
      </c>
      <c r="CL143" s="2042" t="str">
        <f t="shared" si="90"/>
        <v>-</v>
      </c>
      <c r="CM143" s="2042" t="str">
        <f t="shared" si="90"/>
        <v>-</v>
      </c>
      <c r="CN143" s="2042" t="str">
        <f t="shared" si="90"/>
        <v>-</v>
      </c>
      <c r="CO143" s="2042" t="str">
        <f t="shared" si="90"/>
        <v>-</v>
      </c>
      <c r="CP143" s="2042" t="str">
        <f t="shared" si="90"/>
        <v>-</v>
      </c>
      <c r="CQ143" s="2042" t="str">
        <f t="shared" si="90"/>
        <v>-</v>
      </c>
      <c r="CR143" s="2042" t="str">
        <f t="shared" si="90"/>
        <v>-</v>
      </c>
      <c r="CS143" s="2042" t="str">
        <f t="shared" si="90"/>
        <v>-</v>
      </c>
      <c r="CT143" s="2042" t="str">
        <f t="shared" si="90"/>
        <v>-</v>
      </c>
      <c r="CU143" s="2042" t="str">
        <f t="shared" si="90"/>
        <v>-</v>
      </c>
      <c r="CV143" s="2042" t="str">
        <f t="shared" si="90"/>
        <v>-</v>
      </c>
      <c r="CW143" s="2042" t="str">
        <f t="shared" si="90"/>
        <v>-</v>
      </c>
      <c r="CX143" s="2042" t="str">
        <f t="shared" si="90"/>
        <v>-</v>
      </c>
      <c r="CY143" s="2042" t="str">
        <f t="shared" si="90"/>
        <v>-</v>
      </c>
      <c r="CZ143" s="2121" t="str">
        <f t="shared" si="90"/>
        <v>-</v>
      </c>
      <c r="DA143" s="2042" t="str">
        <f t="shared" si="90"/>
        <v>-</v>
      </c>
      <c r="DB143" s="2042" t="str">
        <f t="shared" si="90"/>
        <v>-</v>
      </c>
      <c r="DC143" s="2042" t="str">
        <f t="shared" si="90"/>
        <v>-</v>
      </c>
      <c r="DD143" s="2042" t="str">
        <f t="shared" si="90"/>
        <v>-</v>
      </c>
      <c r="DE143" s="2042" t="str">
        <f t="shared" si="90"/>
        <v>-</v>
      </c>
      <c r="DF143" s="2042" t="str">
        <f t="shared" si="90"/>
        <v>-</v>
      </c>
      <c r="DG143" s="2042" t="str">
        <f t="shared" si="90"/>
        <v>-</v>
      </c>
      <c r="DH143" s="2042" t="str">
        <f t="shared" si="90"/>
        <v>-</v>
      </c>
      <c r="DI143" s="2042" t="str">
        <f t="shared" si="90"/>
        <v>-</v>
      </c>
      <c r="DJ143" s="2042" t="str">
        <f t="shared" si="90"/>
        <v>-</v>
      </c>
      <c r="DK143" s="2042" t="str">
        <f t="shared" si="90"/>
        <v>-</v>
      </c>
      <c r="DL143" s="2042" t="str">
        <f t="shared" si="90"/>
        <v>-</v>
      </c>
      <c r="DM143" s="2042" t="str">
        <f t="shared" si="90"/>
        <v>-</v>
      </c>
      <c r="DN143" s="2042" t="str">
        <f t="shared" si="90"/>
        <v>-</v>
      </c>
      <c r="DO143" s="2042" t="str">
        <f t="shared" si="90"/>
        <v>-</v>
      </c>
      <c r="DP143" s="2121" t="str">
        <f t="shared" si="90"/>
        <v>-</v>
      </c>
      <c r="DQ143" s="2042" t="str">
        <f t="shared" si="90"/>
        <v>-</v>
      </c>
      <c r="DR143" s="2042" t="str">
        <f t="shared" si="90"/>
        <v>-</v>
      </c>
      <c r="DS143" s="2042" t="str">
        <f t="shared" si="90"/>
        <v>-</v>
      </c>
      <c r="DT143" s="2042" t="str">
        <f t="shared" si="90"/>
        <v>-</v>
      </c>
      <c r="DU143" s="2042" t="str">
        <f t="shared" si="90"/>
        <v>-</v>
      </c>
      <c r="DV143" s="2042" t="str">
        <f t="shared" si="90"/>
        <v>-</v>
      </c>
      <c r="DW143" s="2042" t="str">
        <f t="shared" si="90"/>
        <v>-</v>
      </c>
      <c r="DX143" s="2042" t="str">
        <f t="shared" si="90"/>
        <v>-</v>
      </c>
      <c r="DY143" s="2042" t="str">
        <f t="shared" si="90"/>
        <v>-</v>
      </c>
      <c r="DZ143" s="2042" t="str">
        <f t="shared" si="90"/>
        <v>-</v>
      </c>
      <c r="EA143" s="2042" t="str">
        <f t="shared" si="90"/>
        <v>-</v>
      </c>
      <c r="EB143" s="2042" t="str">
        <f t="shared" si="90"/>
        <v>-</v>
      </c>
      <c r="EC143" s="2042" t="str">
        <f t="shared" si="90"/>
        <v>-</v>
      </c>
      <c r="ED143" s="2042" t="str">
        <f t="shared" si="90"/>
        <v>-</v>
      </c>
      <c r="EE143" s="2042" t="str">
        <f t="shared" si="90"/>
        <v>-</v>
      </c>
      <c r="EF143" s="2121" t="str">
        <f t="shared" si="90"/>
        <v>-</v>
      </c>
      <c r="EG143" s="2"/>
    </row>
    <row r="144" spans="1:152" ht="28.5" customHeight="1" x14ac:dyDescent="0.2">
      <c r="B144" s="2093" t="s">
        <v>145</v>
      </c>
      <c r="C144" s="2094" t="s">
        <v>183</v>
      </c>
      <c r="D144" s="2099"/>
      <c r="E144" s="2100"/>
      <c r="F144" s="2100"/>
      <c r="G144" s="2100"/>
      <c r="H144" s="2101"/>
      <c r="I144" s="2101"/>
      <c r="J144" s="2101"/>
      <c r="K144" s="2101"/>
      <c r="L144" s="2101"/>
      <c r="M144" s="2101"/>
      <c r="N144" s="2101"/>
      <c r="O144" s="2101"/>
      <c r="P144" s="2102"/>
      <c r="Q144" s="2102"/>
      <c r="R144" s="2102"/>
      <c r="S144" s="2103"/>
      <c r="T144" s="2099"/>
      <c r="U144" s="2100"/>
      <c r="V144" s="2100"/>
      <c r="W144" s="2100"/>
      <c r="X144" s="2101"/>
      <c r="Y144" s="2101"/>
      <c r="Z144" s="2101"/>
      <c r="AA144" s="2101"/>
      <c r="AB144" s="2101"/>
      <c r="AC144" s="2101"/>
      <c r="AD144" s="2101"/>
      <c r="AE144" s="2101"/>
      <c r="AF144" s="2102"/>
      <c r="AG144" s="2102"/>
      <c r="AH144" s="2102"/>
      <c r="AI144" s="2103"/>
      <c r="AJ144" s="2099"/>
      <c r="AK144" s="2100"/>
      <c r="AL144" s="2100"/>
      <c r="AM144" s="2100"/>
      <c r="AN144" s="2101"/>
      <c r="AO144" s="2101"/>
      <c r="AP144" s="2101"/>
      <c r="AQ144" s="2101"/>
      <c r="AR144" s="2101"/>
      <c r="AS144" s="2101"/>
      <c r="AT144" s="2101"/>
      <c r="AU144" s="2101"/>
      <c r="AV144" s="2102"/>
      <c r="AW144" s="2102"/>
      <c r="AX144" s="2102"/>
      <c r="AY144" s="2103"/>
      <c r="AZ144" s="2722"/>
      <c r="BA144" s="2723"/>
      <c r="BB144" s="1775"/>
      <c r="BC144" s="1775"/>
      <c r="BD144" s="1775"/>
      <c r="BE144" s="1775"/>
      <c r="BF144" s="1775"/>
      <c r="BG144" s="1775"/>
      <c r="BH144" s="1775"/>
      <c r="BI144" s="1775"/>
      <c r="BJ144" s="1775"/>
      <c r="BK144" s="1775"/>
      <c r="BL144" s="1775"/>
      <c r="BM144" s="1775"/>
      <c r="BN144" s="1775"/>
      <c r="BO144" s="1775"/>
      <c r="BP144" s="1775"/>
      <c r="BQ144" s="1775"/>
      <c r="BR144" s="1775"/>
      <c r="BS144" s="1539"/>
      <c r="BT144" s="1539"/>
      <c r="BU144" s="1539"/>
      <c r="BV144" s="1539"/>
      <c r="BW144" s="1539"/>
      <c r="BX144" s="1539"/>
      <c r="BY144" s="1539"/>
      <c r="BZ144" s="1539"/>
      <c r="CA144" s="1539"/>
      <c r="CB144" s="1539"/>
      <c r="CC144" s="1800"/>
      <c r="CD144" s="1800"/>
      <c r="CE144" s="1539"/>
      <c r="CF144" s="1539"/>
      <c r="CG144" s="1690"/>
      <c r="CH144" s="2174" t="s">
        <v>80</v>
      </c>
      <c r="CI144" s="2175"/>
      <c r="CJ144" s="2176"/>
      <c r="CK144" s="2178"/>
      <c r="CL144" s="2178"/>
      <c r="CM144" s="2178"/>
      <c r="CN144" s="2178"/>
      <c r="CO144" s="2178"/>
      <c r="CP144" s="2178"/>
      <c r="CQ144" s="2178"/>
      <c r="CR144" s="2178"/>
      <c r="CS144" s="2178"/>
      <c r="CT144" s="2178"/>
      <c r="CU144" s="2178"/>
      <c r="CV144" s="2178"/>
      <c r="CW144" s="2178"/>
      <c r="CX144" s="2178"/>
      <c r="CY144" s="2178"/>
      <c r="CZ144" s="2179"/>
      <c r="DA144" s="2178"/>
      <c r="DB144" s="2178"/>
      <c r="DC144" s="2178"/>
      <c r="DD144" s="2178"/>
      <c r="DE144" s="2178"/>
      <c r="DF144" s="2178"/>
      <c r="DG144" s="2178"/>
      <c r="DH144" s="2178"/>
      <c r="DI144" s="2178"/>
      <c r="DJ144" s="2178"/>
      <c r="DK144" s="2178"/>
      <c r="DL144" s="2178"/>
      <c r="DM144" s="2178"/>
      <c r="DN144" s="2178"/>
      <c r="DO144" s="2178"/>
      <c r="DP144" s="2179"/>
      <c r="DQ144" s="2178"/>
      <c r="DR144" s="2178"/>
      <c r="DS144" s="2178"/>
      <c r="DT144" s="2178"/>
      <c r="DU144" s="2178"/>
      <c r="DV144" s="2178"/>
      <c r="DW144" s="2178"/>
      <c r="DX144" s="2178"/>
      <c r="DY144" s="2178"/>
      <c r="DZ144" s="2178"/>
      <c r="EA144" s="2178"/>
      <c r="EB144" s="2178"/>
      <c r="EC144" s="2178"/>
      <c r="ED144" s="2178"/>
      <c r="EE144" s="2178"/>
      <c r="EF144" s="2179"/>
      <c r="EG144" s="2"/>
    </row>
    <row r="145" spans="2:137" ht="28.5" customHeight="1" x14ac:dyDescent="0.2">
      <c r="B145" s="2093" t="s">
        <v>146</v>
      </c>
      <c r="C145" s="2094" t="s">
        <v>184</v>
      </c>
      <c r="D145" s="2099"/>
      <c r="E145" s="2100"/>
      <c r="F145" s="2100"/>
      <c r="G145" s="2100"/>
      <c r="H145" s="2101"/>
      <c r="I145" s="2101"/>
      <c r="J145" s="2101"/>
      <c r="K145" s="2101"/>
      <c r="L145" s="2101"/>
      <c r="M145" s="2101"/>
      <c r="N145" s="2101"/>
      <c r="O145" s="2101"/>
      <c r="P145" s="2102"/>
      <c r="Q145" s="2102"/>
      <c r="R145" s="2102"/>
      <c r="S145" s="2103"/>
      <c r="T145" s="2099"/>
      <c r="U145" s="2100"/>
      <c r="V145" s="2100"/>
      <c r="W145" s="2100"/>
      <c r="X145" s="2101"/>
      <c r="Y145" s="2101"/>
      <c r="Z145" s="2101"/>
      <c r="AA145" s="2101"/>
      <c r="AB145" s="2101"/>
      <c r="AC145" s="2101"/>
      <c r="AD145" s="2101"/>
      <c r="AE145" s="2101"/>
      <c r="AF145" s="2102"/>
      <c r="AG145" s="2102"/>
      <c r="AH145" s="2102"/>
      <c r="AI145" s="2103"/>
      <c r="AJ145" s="2099"/>
      <c r="AK145" s="2100"/>
      <c r="AL145" s="2100"/>
      <c r="AM145" s="2100"/>
      <c r="AN145" s="2101"/>
      <c r="AO145" s="2101"/>
      <c r="AP145" s="2101"/>
      <c r="AQ145" s="2101"/>
      <c r="AR145" s="2101"/>
      <c r="AS145" s="2101"/>
      <c r="AT145" s="2101"/>
      <c r="AU145" s="2101"/>
      <c r="AV145" s="2102"/>
      <c r="AW145" s="2102"/>
      <c r="AX145" s="2102"/>
      <c r="AY145" s="2103"/>
      <c r="AZ145" s="2722"/>
      <c r="BA145" s="2723"/>
      <c r="BB145" s="1775"/>
      <c r="BC145" s="1775"/>
      <c r="BD145" s="1775"/>
      <c r="BE145" s="1775"/>
      <c r="BF145" s="1775"/>
      <c r="BG145" s="1775"/>
      <c r="BH145" s="1775"/>
      <c r="BI145" s="1775"/>
      <c r="BJ145" s="1775"/>
      <c r="BK145" s="1775"/>
      <c r="BL145" s="1775"/>
      <c r="BM145" s="1775"/>
      <c r="BN145" s="1775"/>
      <c r="BO145" s="1775"/>
      <c r="BP145" s="1775"/>
      <c r="BQ145" s="1775"/>
      <c r="BR145" s="1775"/>
      <c r="BS145" s="1539"/>
      <c r="BT145" s="1539"/>
      <c r="BU145" s="1539"/>
      <c r="BV145" s="1539"/>
      <c r="BW145" s="1539"/>
      <c r="BX145" s="1539"/>
      <c r="BY145" s="1539"/>
      <c r="BZ145" s="1539"/>
      <c r="CA145" s="1539"/>
      <c r="CB145" s="1539"/>
      <c r="CC145" s="1800"/>
      <c r="CD145" s="1800"/>
      <c r="CE145" s="1539"/>
      <c r="CF145" s="1539"/>
      <c r="CG145" s="1690"/>
      <c r="CH145" s="2127" t="s">
        <v>72</v>
      </c>
      <c r="CI145" s="2047" t="s">
        <v>173</v>
      </c>
      <c r="CJ145" s="2128" t="s">
        <v>273</v>
      </c>
      <c r="CK145" s="2045" t="str">
        <f t="shared" ref="CK145:EF145" si="91">IF(SUM(COUNTBLANK(D141),COUNTBLANK(D144),COUNTBLANK(D150),COUNTBLANK(D153))=0,(D144-D150-D153)/D141,"-")</f>
        <v>-</v>
      </c>
      <c r="CL145" s="2045" t="str">
        <f t="shared" si="91"/>
        <v>-</v>
      </c>
      <c r="CM145" s="2045" t="str">
        <f t="shared" si="91"/>
        <v>-</v>
      </c>
      <c r="CN145" s="2045" t="str">
        <f t="shared" si="91"/>
        <v>-</v>
      </c>
      <c r="CO145" s="2045" t="str">
        <f t="shared" si="91"/>
        <v>-</v>
      </c>
      <c r="CP145" s="2045" t="str">
        <f t="shared" si="91"/>
        <v>-</v>
      </c>
      <c r="CQ145" s="2045" t="str">
        <f t="shared" si="91"/>
        <v>-</v>
      </c>
      <c r="CR145" s="2045" t="str">
        <f t="shared" si="91"/>
        <v>-</v>
      </c>
      <c r="CS145" s="2045" t="str">
        <f t="shared" si="91"/>
        <v>-</v>
      </c>
      <c r="CT145" s="2045" t="str">
        <f t="shared" si="91"/>
        <v>-</v>
      </c>
      <c r="CU145" s="2045" t="str">
        <f t="shared" si="91"/>
        <v>-</v>
      </c>
      <c r="CV145" s="2045" t="str">
        <f t="shared" si="91"/>
        <v>-</v>
      </c>
      <c r="CW145" s="2045" t="str">
        <f t="shared" si="91"/>
        <v>-</v>
      </c>
      <c r="CX145" s="2045" t="str">
        <f t="shared" si="91"/>
        <v>-</v>
      </c>
      <c r="CY145" s="2045" t="str">
        <f t="shared" si="91"/>
        <v>-</v>
      </c>
      <c r="CZ145" s="2129" t="str">
        <f t="shared" si="91"/>
        <v>-</v>
      </c>
      <c r="DA145" s="2045" t="str">
        <f t="shared" si="91"/>
        <v>-</v>
      </c>
      <c r="DB145" s="2045" t="str">
        <f t="shared" si="91"/>
        <v>-</v>
      </c>
      <c r="DC145" s="2045" t="str">
        <f t="shared" si="91"/>
        <v>-</v>
      </c>
      <c r="DD145" s="2045" t="str">
        <f t="shared" si="91"/>
        <v>-</v>
      </c>
      <c r="DE145" s="2045" t="str">
        <f t="shared" si="91"/>
        <v>-</v>
      </c>
      <c r="DF145" s="2045" t="str">
        <f t="shared" si="91"/>
        <v>-</v>
      </c>
      <c r="DG145" s="2045" t="str">
        <f t="shared" si="91"/>
        <v>-</v>
      </c>
      <c r="DH145" s="2045" t="str">
        <f t="shared" si="91"/>
        <v>-</v>
      </c>
      <c r="DI145" s="2045" t="str">
        <f t="shared" si="91"/>
        <v>-</v>
      </c>
      <c r="DJ145" s="2045" t="str">
        <f t="shared" si="91"/>
        <v>-</v>
      </c>
      <c r="DK145" s="2045" t="str">
        <f t="shared" si="91"/>
        <v>-</v>
      </c>
      <c r="DL145" s="2045" t="str">
        <f t="shared" si="91"/>
        <v>-</v>
      </c>
      <c r="DM145" s="2045" t="str">
        <f t="shared" si="91"/>
        <v>-</v>
      </c>
      <c r="DN145" s="2045" t="str">
        <f t="shared" si="91"/>
        <v>-</v>
      </c>
      <c r="DO145" s="2045" t="str">
        <f t="shared" si="91"/>
        <v>-</v>
      </c>
      <c r="DP145" s="2129" t="str">
        <f t="shared" si="91"/>
        <v>-</v>
      </c>
      <c r="DQ145" s="2045" t="str">
        <f t="shared" si="91"/>
        <v>-</v>
      </c>
      <c r="DR145" s="2045" t="str">
        <f t="shared" si="91"/>
        <v>-</v>
      </c>
      <c r="DS145" s="2045" t="str">
        <f t="shared" si="91"/>
        <v>-</v>
      </c>
      <c r="DT145" s="2045" t="str">
        <f t="shared" si="91"/>
        <v>-</v>
      </c>
      <c r="DU145" s="2045" t="str">
        <f t="shared" si="91"/>
        <v>-</v>
      </c>
      <c r="DV145" s="2045" t="str">
        <f t="shared" si="91"/>
        <v>-</v>
      </c>
      <c r="DW145" s="2045" t="str">
        <f t="shared" si="91"/>
        <v>-</v>
      </c>
      <c r="DX145" s="2045" t="str">
        <f t="shared" si="91"/>
        <v>-</v>
      </c>
      <c r="DY145" s="2045" t="str">
        <f t="shared" si="91"/>
        <v>-</v>
      </c>
      <c r="DZ145" s="2045" t="str">
        <f t="shared" si="91"/>
        <v>-</v>
      </c>
      <c r="EA145" s="2045" t="str">
        <f t="shared" si="91"/>
        <v>-</v>
      </c>
      <c r="EB145" s="2045" t="str">
        <f t="shared" si="91"/>
        <v>-</v>
      </c>
      <c r="EC145" s="2045" t="str">
        <f t="shared" si="91"/>
        <v>-</v>
      </c>
      <c r="ED145" s="2045" t="str">
        <f t="shared" si="91"/>
        <v>-</v>
      </c>
      <c r="EE145" s="2045" t="str">
        <f t="shared" si="91"/>
        <v>-</v>
      </c>
      <c r="EF145" s="2129" t="str">
        <f t="shared" si="91"/>
        <v>-</v>
      </c>
      <c r="EG145" s="2"/>
    </row>
    <row r="146" spans="2:137" ht="28.5" customHeight="1" x14ac:dyDescent="0.2">
      <c r="B146" s="2093" t="s">
        <v>147</v>
      </c>
      <c r="C146" s="2094" t="s">
        <v>185</v>
      </c>
      <c r="D146" s="2099"/>
      <c r="E146" s="2100"/>
      <c r="F146" s="2100"/>
      <c r="G146" s="2100"/>
      <c r="H146" s="2101"/>
      <c r="I146" s="2101"/>
      <c r="J146" s="2101"/>
      <c r="K146" s="2101"/>
      <c r="L146" s="2101"/>
      <c r="M146" s="2101"/>
      <c r="N146" s="2101"/>
      <c r="O146" s="2101"/>
      <c r="P146" s="2102"/>
      <c r="Q146" s="2102"/>
      <c r="R146" s="2102"/>
      <c r="S146" s="2103"/>
      <c r="T146" s="2099"/>
      <c r="U146" s="2100"/>
      <c r="V146" s="2100"/>
      <c r="W146" s="2100"/>
      <c r="X146" s="2101"/>
      <c r="Y146" s="2101"/>
      <c r="Z146" s="2101"/>
      <c r="AA146" s="2101"/>
      <c r="AB146" s="2101"/>
      <c r="AC146" s="2101"/>
      <c r="AD146" s="2101"/>
      <c r="AE146" s="2101"/>
      <c r="AF146" s="2102"/>
      <c r="AG146" s="2102"/>
      <c r="AH146" s="2102"/>
      <c r="AI146" s="2103"/>
      <c r="AJ146" s="2099"/>
      <c r="AK146" s="2100"/>
      <c r="AL146" s="2100"/>
      <c r="AM146" s="2100"/>
      <c r="AN146" s="2101"/>
      <c r="AO146" s="2101"/>
      <c r="AP146" s="2101"/>
      <c r="AQ146" s="2101"/>
      <c r="AR146" s="2101"/>
      <c r="AS146" s="2101"/>
      <c r="AT146" s="2101"/>
      <c r="AU146" s="2101"/>
      <c r="AV146" s="2102"/>
      <c r="AW146" s="2102"/>
      <c r="AX146" s="2102"/>
      <c r="AY146" s="2103"/>
      <c r="AZ146" s="2722"/>
      <c r="BA146" s="2723"/>
      <c r="BB146" s="1775"/>
      <c r="BC146" s="1775"/>
      <c r="BD146" s="1775"/>
      <c r="BE146" s="1775"/>
      <c r="BF146" s="1775"/>
      <c r="BG146" s="1775"/>
      <c r="BH146" s="1775"/>
      <c r="BI146" s="1775"/>
      <c r="BJ146" s="1775"/>
      <c r="BK146" s="1775"/>
      <c r="BL146" s="1775"/>
      <c r="BM146" s="1775"/>
      <c r="BN146" s="1775"/>
      <c r="BO146" s="1775"/>
      <c r="BP146" s="1775"/>
      <c r="BQ146" s="1775"/>
      <c r="BR146" s="1775"/>
      <c r="BS146" s="1539"/>
      <c r="BT146" s="1539"/>
      <c r="BU146" s="1539"/>
      <c r="BV146" s="1539"/>
      <c r="BW146" s="1539"/>
      <c r="BX146" s="1539"/>
      <c r="BY146" s="1539"/>
      <c r="BZ146" s="1539"/>
      <c r="CA146" s="1539"/>
      <c r="CB146" s="1539"/>
      <c r="CC146" s="1800"/>
      <c r="CD146" s="1800"/>
      <c r="CE146" s="1539"/>
      <c r="CF146" s="1539"/>
      <c r="CG146" s="1690"/>
      <c r="CH146" s="2127" t="s">
        <v>73</v>
      </c>
      <c r="CI146" s="2047" t="s">
        <v>174</v>
      </c>
      <c r="CJ146" s="2128" t="s">
        <v>274</v>
      </c>
      <c r="CK146" s="2045" t="str">
        <f t="shared" ref="CK146:CT147" si="92">IF(SUM(COUNTBLANK(D145),COUNTBLANK(D151))=0,D151/D145,"-")</f>
        <v>-</v>
      </c>
      <c r="CL146" s="2045" t="str">
        <f t="shared" si="92"/>
        <v>-</v>
      </c>
      <c r="CM146" s="2045" t="str">
        <f t="shared" si="92"/>
        <v>-</v>
      </c>
      <c r="CN146" s="2045" t="str">
        <f t="shared" si="92"/>
        <v>-</v>
      </c>
      <c r="CO146" s="2045" t="str">
        <f t="shared" si="92"/>
        <v>-</v>
      </c>
      <c r="CP146" s="2045" t="str">
        <f t="shared" si="92"/>
        <v>-</v>
      </c>
      <c r="CQ146" s="2045" t="str">
        <f t="shared" si="92"/>
        <v>-</v>
      </c>
      <c r="CR146" s="2045" t="str">
        <f t="shared" si="92"/>
        <v>-</v>
      </c>
      <c r="CS146" s="2045" t="str">
        <f t="shared" si="92"/>
        <v>-</v>
      </c>
      <c r="CT146" s="2045" t="str">
        <f t="shared" si="92"/>
        <v>-</v>
      </c>
      <c r="CU146" s="2045" t="str">
        <f t="shared" ref="CU146:DD147" si="93">IF(SUM(COUNTBLANK(N145),COUNTBLANK(N151))=0,N151/N145,"-")</f>
        <v>-</v>
      </c>
      <c r="CV146" s="2045" t="str">
        <f t="shared" si="93"/>
        <v>-</v>
      </c>
      <c r="CW146" s="2045" t="str">
        <f t="shared" si="93"/>
        <v>-</v>
      </c>
      <c r="CX146" s="2045" t="str">
        <f t="shared" si="93"/>
        <v>-</v>
      </c>
      <c r="CY146" s="2045" t="str">
        <f t="shared" si="93"/>
        <v>-</v>
      </c>
      <c r="CZ146" s="2129" t="str">
        <f t="shared" si="93"/>
        <v>-</v>
      </c>
      <c r="DA146" s="2045" t="str">
        <f t="shared" si="93"/>
        <v>-</v>
      </c>
      <c r="DB146" s="2045" t="str">
        <f t="shared" si="93"/>
        <v>-</v>
      </c>
      <c r="DC146" s="2045" t="str">
        <f t="shared" si="93"/>
        <v>-</v>
      </c>
      <c r="DD146" s="2045" t="str">
        <f t="shared" si="93"/>
        <v>-</v>
      </c>
      <c r="DE146" s="2045" t="str">
        <f t="shared" ref="DE146:DN147" si="94">IF(SUM(COUNTBLANK(X145),COUNTBLANK(X151))=0,X151/X145,"-")</f>
        <v>-</v>
      </c>
      <c r="DF146" s="2045" t="str">
        <f t="shared" si="94"/>
        <v>-</v>
      </c>
      <c r="DG146" s="2045" t="str">
        <f t="shared" si="94"/>
        <v>-</v>
      </c>
      <c r="DH146" s="2045" t="str">
        <f t="shared" si="94"/>
        <v>-</v>
      </c>
      <c r="DI146" s="2045" t="str">
        <f t="shared" si="94"/>
        <v>-</v>
      </c>
      <c r="DJ146" s="2045" t="str">
        <f t="shared" si="94"/>
        <v>-</v>
      </c>
      <c r="DK146" s="2045" t="str">
        <f t="shared" si="94"/>
        <v>-</v>
      </c>
      <c r="DL146" s="2045" t="str">
        <f t="shared" si="94"/>
        <v>-</v>
      </c>
      <c r="DM146" s="2045" t="str">
        <f t="shared" si="94"/>
        <v>-</v>
      </c>
      <c r="DN146" s="2045" t="str">
        <f t="shared" si="94"/>
        <v>-</v>
      </c>
      <c r="DO146" s="2045" t="str">
        <f t="shared" ref="DO146:DX147" si="95">IF(SUM(COUNTBLANK(AH145),COUNTBLANK(AH151))=0,AH151/AH145,"-")</f>
        <v>-</v>
      </c>
      <c r="DP146" s="2129" t="str">
        <f t="shared" si="95"/>
        <v>-</v>
      </c>
      <c r="DQ146" s="2045" t="str">
        <f t="shared" si="95"/>
        <v>-</v>
      </c>
      <c r="DR146" s="2045" t="str">
        <f t="shared" si="95"/>
        <v>-</v>
      </c>
      <c r="DS146" s="2045" t="str">
        <f t="shared" si="95"/>
        <v>-</v>
      </c>
      <c r="DT146" s="2045" t="str">
        <f t="shared" si="95"/>
        <v>-</v>
      </c>
      <c r="DU146" s="2045" t="str">
        <f t="shared" si="95"/>
        <v>-</v>
      </c>
      <c r="DV146" s="2045" t="str">
        <f t="shared" si="95"/>
        <v>-</v>
      </c>
      <c r="DW146" s="2045" t="str">
        <f t="shared" si="95"/>
        <v>-</v>
      </c>
      <c r="DX146" s="2045" t="str">
        <f t="shared" si="95"/>
        <v>-</v>
      </c>
      <c r="DY146" s="2045" t="str">
        <f t="shared" ref="DY146:EF147" si="96">IF(SUM(COUNTBLANK(AR145),COUNTBLANK(AR151))=0,AR151/AR145,"-")</f>
        <v>-</v>
      </c>
      <c r="DZ146" s="2045" t="str">
        <f t="shared" si="96"/>
        <v>-</v>
      </c>
      <c r="EA146" s="2045" t="str">
        <f t="shared" si="96"/>
        <v>-</v>
      </c>
      <c r="EB146" s="2045" t="str">
        <f t="shared" si="96"/>
        <v>-</v>
      </c>
      <c r="EC146" s="2045" t="str">
        <f t="shared" si="96"/>
        <v>-</v>
      </c>
      <c r="ED146" s="2045" t="str">
        <f t="shared" si="96"/>
        <v>-</v>
      </c>
      <c r="EE146" s="2045" t="str">
        <f t="shared" si="96"/>
        <v>-</v>
      </c>
      <c r="EF146" s="2129" t="str">
        <f t="shared" si="96"/>
        <v>-</v>
      </c>
      <c r="EG146" s="2"/>
    </row>
    <row r="147" spans="2:137" ht="28.5" customHeight="1" x14ac:dyDescent="0.2">
      <c r="B147" s="2093" t="s">
        <v>148</v>
      </c>
      <c r="C147" s="2094" t="s">
        <v>256</v>
      </c>
      <c r="D147" s="2099"/>
      <c r="E147" s="2100"/>
      <c r="F147" s="2100"/>
      <c r="G147" s="2100"/>
      <c r="H147" s="2101"/>
      <c r="I147" s="2101"/>
      <c r="J147" s="2101"/>
      <c r="K147" s="2101"/>
      <c r="L147" s="2101"/>
      <c r="M147" s="2101"/>
      <c r="N147" s="2101"/>
      <c r="O147" s="2101"/>
      <c r="P147" s="2102"/>
      <c r="Q147" s="2102"/>
      <c r="R147" s="2102"/>
      <c r="S147" s="2103"/>
      <c r="T147" s="2099"/>
      <c r="U147" s="2100"/>
      <c r="V147" s="2100"/>
      <c r="W147" s="2100"/>
      <c r="X147" s="2101"/>
      <c r="Y147" s="2101"/>
      <c r="Z147" s="2101"/>
      <c r="AA147" s="2101"/>
      <c r="AB147" s="2101"/>
      <c r="AC147" s="2101"/>
      <c r="AD147" s="2101"/>
      <c r="AE147" s="2101"/>
      <c r="AF147" s="2102"/>
      <c r="AG147" s="2102"/>
      <c r="AH147" s="2102"/>
      <c r="AI147" s="2103"/>
      <c r="AJ147" s="2099"/>
      <c r="AK147" s="2100"/>
      <c r="AL147" s="2100"/>
      <c r="AM147" s="2100"/>
      <c r="AN147" s="2101"/>
      <c r="AO147" s="2101"/>
      <c r="AP147" s="2101"/>
      <c r="AQ147" s="2101"/>
      <c r="AR147" s="2101"/>
      <c r="AS147" s="2101"/>
      <c r="AT147" s="2101"/>
      <c r="AU147" s="2101"/>
      <c r="AV147" s="2102"/>
      <c r="AW147" s="2102"/>
      <c r="AX147" s="2102"/>
      <c r="AY147" s="2103"/>
      <c r="AZ147" s="2722"/>
      <c r="BA147" s="2723"/>
      <c r="BB147" s="1775"/>
      <c r="BC147" s="1775"/>
      <c r="BD147" s="1775"/>
      <c r="BE147" s="1775"/>
      <c r="BF147" s="1775"/>
      <c r="BG147" s="1775"/>
      <c r="BH147" s="1775"/>
      <c r="BI147" s="1775"/>
      <c r="BJ147" s="1775"/>
      <c r="BK147" s="1775"/>
      <c r="BL147" s="1775"/>
      <c r="BM147" s="1775"/>
      <c r="BN147" s="1775"/>
      <c r="BO147" s="1775"/>
      <c r="BP147" s="1775"/>
      <c r="BQ147" s="1775"/>
      <c r="BR147" s="1775"/>
      <c r="BS147" s="1539"/>
      <c r="BT147" s="1539"/>
      <c r="BU147" s="1539"/>
      <c r="BV147" s="1539"/>
      <c r="BW147" s="1539"/>
      <c r="BX147" s="1539"/>
      <c r="BY147" s="1539"/>
      <c r="BZ147" s="1539"/>
      <c r="CA147" s="1539"/>
      <c r="CB147" s="1539"/>
      <c r="CC147" s="1800"/>
      <c r="CD147" s="1800"/>
      <c r="CE147" s="1539"/>
      <c r="CF147" s="1539"/>
      <c r="CG147" s="1690"/>
      <c r="CH147" s="2119" t="s">
        <v>74</v>
      </c>
      <c r="CI147" s="2040" t="s">
        <v>276</v>
      </c>
      <c r="CJ147" s="2120" t="s">
        <v>275</v>
      </c>
      <c r="CK147" s="2042" t="str">
        <f t="shared" si="92"/>
        <v>-</v>
      </c>
      <c r="CL147" s="2042" t="str">
        <f t="shared" si="92"/>
        <v>-</v>
      </c>
      <c r="CM147" s="2042" t="str">
        <f t="shared" si="92"/>
        <v>-</v>
      </c>
      <c r="CN147" s="2042" t="str">
        <f t="shared" si="92"/>
        <v>-</v>
      </c>
      <c r="CO147" s="2042" t="str">
        <f t="shared" si="92"/>
        <v>-</v>
      </c>
      <c r="CP147" s="2042" t="str">
        <f t="shared" si="92"/>
        <v>-</v>
      </c>
      <c r="CQ147" s="2042" t="str">
        <f t="shared" si="92"/>
        <v>-</v>
      </c>
      <c r="CR147" s="2042" t="str">
        <f t="shared" si="92"/>
        <v>-</v>
      </c>
      <c r="CS147" s="2042" t="str">
        <f t="shared" si="92"/>
        <v>-</v>
      </c>
      <c r="CT147" s="2042" t="str">
        <f t="shared" si="92"/>
        <v>-</v>
      </c>
      <c r="CU147" s="2042" t="str">
        <f t="shared" si="93"/>
        <v>-</v>
      </c>
      <c r="CV147" s="2042" t="str">
        <f t="shared" si="93"/>
        <v>-</v>
      </c>
      <c r="CW147" s="2042" t="str">
        <f t="shared" si="93"/>
        <v>-</v>
      </c>
      <c r="CX147" s="2042" t="str">
        <f t="shared" si="93"/>
        <v>-</v>
      </c>
      <c r="CY147" s="2042" t="str">
        <f t="shared" si="93"/>
        <v>-</v>
      </c>
      <c r="CZ147" s="2121" t="str">
        <f t="shared" si="93"/>
        <v>-</v>
      </c>
      <c r="DA147" s="2042" t="str">
        <f t="shared" si="93"/>
        <v>-</v>
      </c>
      <c r="DB147" s="2042" t="str">
        <f t="shared" si="93"/>
        <v>-</v>
      </c>
      <c r="DC147" s="2042" t="str">
        <f t="shared" si="93"/>
        <v>-</v>
      </c>
      <c r="DD147" s="2042" t="str">
        <f t="shared" si="93"/>
        <v>-</v>
      </c>
      <c r="DE147" s="2042" t="str">
        <f t="shared" si="94"/>
        <v>-</v>
      </c>
      <c r="DF147" s="2042" t="str">
        <f t="shared" si="94"/>
        <v>-</v>
      </c>
      <c r="DG147" s="2042" t="str">
        <f t="shared" si="94"/>
        <v>-</v>
      </c>
      <c r="DH147" s="2042" t="str">
        <f t="shared" si="94"/>
        <v>-</v>
      </c>
      <c r="DI147" s="2042" t="str">
        <f t="shared" si="94"/>
        <v>-</v>
      </c>
      <c r="DJ147" s="2042" t="str">
        <f t="shared" si="94"/>
        <v>-</v>
      </c>
      <c r="DK147" s="2042" t="str">
        <f t="shared" si="94"/>
        <v>-</v>
      </c>
      <c r="DL147" s="2042" t="str">
        <f t="shared" si="94"/>
        <v>-</v>
      </c>
      <c r="DM147" s="2042" t="str">
        <f t="shared" si="94"/>
        <v>-</v>
      </c>
      <c r="DN147" s="2042" t="str">
        <f t="shared" si="94"/>
        <v>-</v>
      </c>
      <c r="DO147" s="2042" t="str">
        <f t="shared" si="95"/>
        <v>-</v>
      </c>
      <c r="DP147" s="2121" t="str">
        <f t="shared" si="95"/>
        <v>-</v>
      </c>
      <c r="DQ147" s="2042" t="str">
        <f t="shared" si="95"/>
        <v>-</v>
      </c>
      <c r="DR147" s="2042" t="str">
        <f t="shared" si="95"/>
        <v>-</v>
      </c>
      <c r="DS147" s="2042" t="str">
        <f t="shared" si="95"/>
        <v>-</v>
      </c>
      <c r="DT147" s="2042" t="str">
        <f t="shared" si="95"/>
        <v>-</v>
      </c>
      <c r="DU147" s="2042" t="str">
        <f t="shared" si="95"/>
        <v>-</v>
      </c>
      <c r="DV147" s="2042" t="str">
        <f t="shared" si="95"/>
        <v>-</v>
      </c>
      <c r="DW147" s="2042" t="str">
        <f t="shared" si="95"/>
        <v>-</v>
      </c>
      <c r="DX147" s="2042" t="str">
        <f t="shared" si="95"/>
        <v>-</v>
      </c>
      <c r="DY147" s="2042" t="str">
        <f t="shared" si="96"/>
        <v>-</v>
      </c>
      <c r="DZ147" s="2042" t="str">
        <f t="shared" si="96"/>
        <v>-</v>
      </c>
      <c r="EA147" s="2042" t="str">
        <f t="shared" si="96"/>
        <v>-</v>
      </c>
      <c r="EB147" s="2042" t="str">
        <f t="shared" si="96"/>
        <v>-</v>
      </c>
      <c r="EC147" s="2042" t="str">
        <f t="shared" si="96"/>
        <v>-</v>
      </c>
      <c r="ED147" s="2042" t="str">
        <f t="shared" si="96"/>
        <v>-</v>
      </c>
      <c r="EE147" s="2042" t="str">
        <f t="shared" si="96"/>
        <v>-</v>
      </c>
      <c r="EF147" s="2121" t="str">
        <f t="shared" si="96"/>
        <v>-</v>
      </c>
      <c r="EG147" s="2"/>
    </row>
    <row r="148" spans="2:137" ht="28.5" customHeight="1" thickBot="1" x14ac:dyDescent="0.25">
      <c r="B148" s="2115" t="s">
        <v>149</v>
      </c>
      <c r="C148" s="2108" t="s">
        <v>262</v>
      </c>
      <c r="D148" s="2146"/>
      <c r="E148" s="2147"/>
      <c r="F148" s="2147"/>
      <c r="G148" s="2147"/>
      <c r="H148" s="2111"/>
      <c r="I148" s="2111"/>
      <c r="J148" s="2111"/>
      <c r="K148" s="2111"/>
      <c r="L148" s="2111"/>
      <c r="M148" s="2111"/>
      <c r="N148" s="2111"/>
      <c r="O148" s="2111"/>
      <c r="P148" s="2112"/>
      <c r="Q148" s="2112"/>
      <c r="R148" s="2112"/>
      <c r="S148" s="2113"/>
      <c r="T148" s="2146"/>
      <c r="U148" s="2147"/>
      <c r="V148" s="2147"/>
      <c r="W148" s="2147"/>
      <c r="X148" s="2111"/>
      <c r="Y148" s="2111"/>
      <c r="Z148" s="2111"/>
      <c r="AA148" s="2111"/>
      <c r="AB148" s="2111"/>
      <c r="AC148" s="2111"/>
      <c r="AD148" s="2111"/>
      <c r="AE148" s="2111"/>
      <c r="AF148" s="2112"/>
      <c r="AG148" s="2112"/>
      <c r="AH148" s="2112"/>
      <c r="AI148" s="2113"/>
      <c r="AJ148" s="2146"/>
      <c r="AK148" s="2147"/>
      <c r="AL148" s="2147"/>
      <c r="AM148" s="2147"/>
      <c r="AN148" s="2111"/>
      <c r="AO148" s="2111"/>
      <c r="AP148" s="2111"/>
      <c r="AQ148" s="2111"/>
      <c r="AR148" s="2111"/>
      <c r="AS148" s="2111"/>
      <c r="AT148" s="2111"/>
      <c r="AU148" s="2111"/>
      <c r="AV148" s="2112"/>
      <c r="AW148" s="2112"/>
      <c r="AX148" s="2112"/>
      <c r="AY148" s="2113"/>
      <c r="AZ148" s="2724"/>
      <c r="BA148" s="2725"/>
      <c r="BB148" s="1775"/>
      <c r="BC148" s="1775"/>
      <c r="BD148" s="1775"/>
      <c r="BE148" s="1775"/>
      <c r="BF148" s="1775"/>
      <c r="BG148" s="1775"/>
      <c r="BH148" s="1775"/>
      <c r="BI148" s="1775"/>
      <c r="BJ148" s="1775"/>
      <c r="BK148" s="1775"/>
      <c r="BL148" s="1775"/>
      <c r="BM148" s="1775"/>
      <c r="BN148" s="1775"/>
      <c r="BO148" s="1775"/>
      <c r="BP148" s="1775"/>
      <c r="BQ148" s="1775"/>
      <c r="BR148" s="1775"/>
      <c r="BS148" s="1539"/>
      <c r="BT148" s="1539"/>
      <c r="BU148" s="1539"/>
      <c r="BV148" s="1539"/>
      <c r="BW148" s="1539"/>
      <c r="BX148" s="1539"/>
      <c r="BY148" s="1539"/>
      <c r="BZ148" s="1539"/>
      <c r="CA148" s="1539"/>
      <c r="CB148" s="1539"/>
      <c r="CC148" s="1800"/>
      <c r="CD148" s="1800"/>
      <c r="CE148" s="1539"/>
      <c r="CF148" s="1539"/>
      <c r="CG148" s="1690"/>
      <c r="CH148" s="2174" t="s">
        <v>78</v>
      </c>
      <c r="CI148" s="2175"/>
      <c r="CJ148" s="2176"/>
      <c r="CK148" s="2178"/>
      <c r="CL148" s="2178"/>
      <c r="CM148" s="2178"/>
      <c r="CN148" s="2178"/>
      <c r="CO148" s="2178"/>
      <c r="CP148" s="2178"/>
      <c r="CQ148" s="2178"/>
      <c r="CR148" s="2178"/>
      <c r="CS148" s="2178"/>
      <c r="CT148" s="2178"/>
      <c r="CU148" s="2178"/>
      <c r="CV148" s="2178"/>
      <c r="CW148" s="2178"/>
      <c r="CX148" s="2178"/>
      <c r="CY148" s="2178"/>
      <c r="CZ148" s="2179"/>
      <c r="DA148" s="2178"/>
      <c r="DB148" s="2178"/>
      <c r="DC148" s="2178"/>
      <c r="DD148" s="2178"/>
      <c r="DE148" s="2178"/>
      <c r="DF148" s="2178"/>
      <c r="DG148" s="2178"/>
      <c r="DH148" s="2178"/>
      <c r="DI148" s="2178"/>
      <c r="DJ148" s="2178"/>
      <c r="DK148" s="2178"/>
      <c r="DL148" s="2178"/>
      <c r="DM148" s="2178"/>
      <c r="DN148" s="2178"/>
      <c r="DO148" s="2178"/>
      <c r="DP148" s="2179"/>
      <c r="DQ148" s="2178"/>
      <c r="DR148" s="2178"/>
      <c r="DS148" s="2178"/>
      <c r="DT148" s="2178"/>
      <c r="DU148" s="2178"/>
      <c r="DV148" s="2178"/>
      <c r="DW148" s="2178"/>
      <c r="DX148" s="2178"/>
      <c r="DY148" s="2178"/>
      <c r="DZ148" s="2178"/>
      <c r="EA148" s="2178"/>
      <c r="EB148" s="2178"/>
      <c r="EC148" s="2178"/>
      <c r="ED148" s="2178"/>
      <c r="EE148" s="2178"/>
      <c r="EF148" s="2179"/>
      <c r="EG148" s="2"/>
    </row>
    <row r="149" spans="2:137" ht="28.5" customHeight="1" x14ac:dyDescent="0.2">
      <c r="B149" s="2156" t="s">
        <v>48</v>
      </c>
      <c r="C149" s="2149"/>
      <c r="D149" s="2157"/>
      <c r="E149" s="2158"/>
      <c r="F149" s="2158"/>
      <c r="G149" s="2158"/>
      <c r="H149" s="2158"/>
      <c r="I149" s="2158"/>
      <c r="J149" s="2158"/>
      <c r="K149" s="2158"/>
      <c r="L149" s="2158"/>
      <c r="M149" s="2158"/>
      <c r="N149" s="2159"/>
      <c r="O149" s="2159"/>
      <c r="P149" s="2160"/>
      <c r="Q149" s="2160"/>
      <c r="R149" s="2160"/>
      <c r="S149" s="2161"/>
      <c r="T149" s="2157"/>
      <c r="U149" s="2158"/>
      <c r="V149" s="2158"/>
      <c r="W149" s="2158"/>
      <c r="X149" s="2158"/>
      <c r="Y149" s="2158"/>
      <c r="Z149" s="2158"/>
      <c r="AA149" s="2158"/>
      <c r="AB149" s="2158"/>
      <c r="AC149" s="2158"/>
      <c r="AD149" s="2159"/>
      <c r="AE149" s="2159"/>
      <c r="AF149" s="2160"/>
      <c r="AG149" s="2160"/>
      <c r="AH149" s="2160"/>
      <c r="AI149" s="2161"/>
      <c r="AJ149" s="2157"/>
      <c r="AK149" s="2158"/>
      <c r="AL149" s="2158"/>
      <c r="AM149" s="2158"/>
      <c r="AN149" s="2158"/>
      <c r="AO149" s="2158"/>
      <c r="AP149" s="2158"/>
      <c r="AQ149" s="2158"/>
      <c r="AR149" s="2158"/>
      <c r="AS149" s="2158"/>
      <c r="AT149" s="2159"/>
      <c r="AU149" s="2159"/>
      <c r="AV149" s="2160"/>
      <c r="AW149" s="2160"/>
      <c r="AX149" s="2160"/>
      <c r="AY149" s="2161"/>
      <c r="AZ149" s="2033"/>
      <c r="BA149" s="2034"/>
      <c r="BB149" s="1775"/>
      <c r="BC149" s="1775"/>
      <c r="BD149" s="1775"/>
      <c r="BE149" s="1775"/>
      <c r="BF149" s="1775"/>
      <c r="BG149" s="1775"/>
      <c r="BH149" s="1775"/>
      <c r="BI149" s="1775"/>
      <c r="BJ149" s="1775"/>
      <c r="BK149" s="1775"/>
      <c r="BL149" s="1775"/>
      <c r="BM149" s="1775"/>
      <c r="BN149" s="1775"/>
      <c r="BO149" s="1775"/>
      <c r="BP149" s="1775"/>
      <c r="BQ149" s="1775"/>
      <c r="BR149" s="1775"/>
      <c r="BS149" s="1750"/>
      <c r="BT149" s="1750"/>
      <c r="BU149" s="1750"/>
      <c r="BV149" s="1750"/>
      <c r="BW149" s="1750"/>
      <c r="BX149" s="1750"/>
      <c r="BY149" s="1750"/>
      <c r="BZ149" s="1750"/>
      <c r="CA149" s="1750"/>
      <c r="CB149" s="1750"/>
      <c r="CC149" s="1750"/>
      <c r="CD149" s="1750"/>
      <c r="CE149" s="1750"/>
      <c r="CF149" s="1539"/>
      <c r="CG149" s="1690"/>
      <c r="CH149" s="2127" t="s">
        <v>160</v>
      </c>
      <c r="CI149" s="2047" t="s">
        <v>279</v>
      </c>
      <c r="CJ149" s="2120" t="s">
        <v>277</v>
      </c>
      <c r="CK149" s="2045" t="str">
        <f t="shared" ref="CK149:EF149" si="97">IF(SUM(COUNTBLANK(D141),COUNTBLANK(D148),COUNTBLANK(D152))=0,(D141-D148+D152)/D141,"-")</f>
        <v>-</v>
      </c>
      <c r="CL149" s="2045" t="str">
        <f t="shared" si="97"/>
        <v>-</v>
      </c>
      <c r="CM149" s="2045" t="str">
        <f t="shared" si="97"/>
        <v>-</v>
      </c>
      <c r="CN149" s="2045" t="str">
        <f t="shared" si="97"/>
        <v>-</v>
      </c>
      <c r="CO149" s="2045" t="str">
        <f t="shared" si="97"/>
        <v>-</v>
      </c>
      <c r="CP149" s="2045" t="str">
        <f t="shared" si="97"/>
        <v>-</v>
      </c>
      <c r="CQ149" s="2045" t="str">
        <f t="shared" si="97"/>
        <v>-</v>
      </c>
      <c r="CR149" s="2045" t="str">
        <f t="shared" si="97"/>
        <v>-</v>
      </c>
      <c r="CS149" s="2045" t="str">
        <f t="shared" si="97"/>
        <v>-</v>
      </c>
      <c r="CT149" s="2045" t="str">
        <f t="shared" si="97"/>
        <v>-</v>
      </c>
      <c r="CU149" s="2045" t="str">
        <f t="shared" si="97"/>
        <v>-</v>
      </c>
      <c r="CV149" s="2045" t="str">
        <f t="shared" si="97"/>
        <v>-</v>
      </c>
      <c r="CW149" s="2045" t="str">
        <f t="shared" si="97"/>
        <v>-</v>
      </c>
      <c r="CX149" s="2045" t="str">
        <f t="shared" si="97"/>
        <v>-</v>
      </c>
      <c r="CY149" s="2045" t="str">
        <f t="shared" si="97"/>
        <v>-</v>
      </c>
      <c r="CZ149" s="2129" t="str">
        <f t="shared" si="97"/>
        <v>-</v>
      </c>
      <c r="DA149" s="2045" t="str">
        <f t="shared" si="97"/>
        <v>-</v>
      </c>
      <c r="DB149" s="2045" t="str">
        <f t="shared" si="97"/>
        <v>-</v>
      </c>
      <c r="DC149" s="2045" t="str">
        <f t="shared" si="97"/>
        <v>-</v>
      </c>
      <c r="DD149" s="2045" t="str">
        <f t="shared" si="97"/>
        <v>-</v>
      </c>
      <c r="DE149" s="2045" t="str">
        <f t="shared" si="97"/>
        <v>-</v>
      </c>
      <c r="DF149" s="2045" t="str">
        <f t="shared" si="97"/>
        <v>-</v>
      </c>
      <c r="DG149" s="2045" t="str">
        <f t="shared" si="97"/>
        <v>-</v>
      </c>
      <c r="DH149" s="2045" t="str">
        <f t="shared" si="97"/>
        <v>-</v>
      </c>
      <c r="DI149" s="2045" t="str">
        <f t="shared" si="97"/>
        <v>-</v>
      </c>
      <c r="DJ149" s="2045" t="str">
        <f t="shared" si="97"/>
        <v>-</v>
      </c>
      <c r="DK149" s="2045" t="str">
        <f t="shared" si="97"/>
        <v>-</v>
      </c>
      <c r="DL149" s="2045" t="str">
        <f t="shared" si="97"/>
        <v>-</v>
      </c>
      <c r="DM149" s="2045" t="str">
        <f t="shared" si="97"/>
        <v>-</v>
      </c>
      <c r="DN149" s="2045" t="str">
        <f t="shared" si="97"/>
        <v>-</v>
      </c>
      <c r="DO149" s="2045" t="str">
        <f t="shared" si="97"/>
        <v>-</v>
      </c>
      <c r="DP149" s="2129" t="str">
        <f t="shared" si="97"/>
        <v>-</v>
      </c>
      <c r="DQ149" s="2045" t="str">
        <f t="shared" si="97"/>
        <v>-</v>
      </c>
      <c r="DR149" s="2045" t="str">
        <f t="shared" si="97"/>
        <v>-</v>
      </c>
      <c r="DS149" s="2045" t="str">
        <f t="shared" si="97"/>
        <v>-</v>
      </c>
      <c r="DT149" s="2045" t="str">
        <f t="shared" si="97"/>
        <v>-</v>
      </c>
      <c r="DU149" s="2045" t="str">
        <f t="shared" si="97"/>
        <v>-</v>
      </c>
      <c r="DV149" s="2045" t="str">
        <f t="shared" si="97"/>
        <v>-</v>
      </c>
      <c r="DW149" s="2045" t="str">
        <f t="shared" si="97"/>
        <v>-</v>
      </c>
      <c r="DX149" s="2045" t="str">
        <f t="shared" si="97"/>
        <v>-</v>
      </c>
      <c r="DY149" s="2045" t="str">
        <f t="shared" si="97"/>
        <v>-</v>
      </c>
      <c r="DZ149" s="2045" t="str">
        <f t="shared" si="97"/>
        <v>-</v>
      </c>
      <c r="EA149" s="2045" t="str">
        <f t="shared" si="97"/>
        <v>-</v>
      </c>
      <c r="EB149" s="2045" t="str">
        <f t="shared" si="97"/>
        <v>-</v>
      </c>
      <c r="EC149" s="2045" t="str">
        <f t="shared" si="97"/>
        <v>-</v>
      </c>
      <c r="ED149" s="2045" t="str">
        <f t="shared" si="97"/>
        <v>-</v>
      </c>
      <c r="EE149" s="2045" t="str">
        <f t="shared" si="97"/>
        <v>-</v>
      </c>
      <c r="EF149" s="2129" t="str">
        <f t="shared" si="97"/>
        <v>-</v>
      </c>
      <c r="EG149" s="2"/>
    </row>
    <row r="150" spans="2:137" ht="28.5" customHeight="1" x14ac:dyDescent="0.2">
      <c r="B150" s="2093" t="s">
        <v>150</v>
      </c>
      <c r="C150" s="2094" t="s">
        <v>267</v>
      </c>
      <c r="D150" s="2099"/>
      <c r="E150" s="2100"/>
      <c r="F150" s="2100"/>
      <c r="G150" s="2100"/>
      <c r="H150" s="2100"/>
      <c r="I150" s="2100"/>
      <c r="J150" s="2100"/>
      <c r="K150" s="2100"/>
      <c r="L150" s="2100"/>
      <c r="M150" s="2100"/>
      <c r="N150" s="2101"/>
      <c r="O150" s="2101"/>
      <c r="P150" s="2102"/>
      <c r="Q150" s="2102"/>
      <c r="R150" s="2102"/>
      <c r="S150" s="2103"/>
      <c r="T150" s="2099"/>
      <c r="U150" s="2100"/>
      <c r="V150" s="2100"/>
      <c r="W150" s="2100"/>
      <c r="X150" s="2100"/>
      <c r="Y150" s="2100"/>
      <c r="Z150" s="2100"/>
      <c r="AA150" s="2100"/>
      <c r="AB150" s="2100"/>
      <c r="AC150" s="2100"/>
      <c r="AD150" s="2101"/>
      <c r="AE150" s="2101"/>
      <c r="AF150" s="2102"/>
      <c r="AG150" s="2102"/>
      <c r="AH150" s="2102"/>
      <c r="AI150" s="2103"/>
      <c r="AJ150" s="2099"/>
      <c r="AK150" s="2100"/>
      <c r="AL150" s="2100"/>
      <c r="AM150" s="2100"/>
      <c r="AN150" s="2100"/>
      <c r="AO150" s="2100"/>
      <c r="AP150" s="2100"/>
      <c r="AQ150" s="2100"/>
      <c r="AR150" s="2100"/>
      <c r="AS150" s="2100"/>
      <c r="AT150" s="2101"/>
      <c r="AU150" s="2101"/>
      <c r="AV150" s="2102"/>
      <c r="AW150" s="2102"/>
      <c r="AX150" s="2102"/>
      <c r="AY150" s="2103"/>
      <c r="AZ150" s="2722"/>
      <c r="BA150" s="2723"/>
      <c r="BB150" s="1775"/>
      <c r="BC150" s="1775"/>
      <c r="BD150" s="1775"/>
      <c r="BE150" s="1775"/>
      <c r="BF150" s="1775"/>
      <c r="BG150" s="1775"/>
      <c r="BH150" s="1775"/>
      <c r="BI150" s="1775"/>
      <c r="BJ150" s="1775"/>
      <c r="BK150" s="1775"/>
      <c r="BL150" s="1775"/>
      <c r="BM150" s="1775"/>
      <c r="BN150" s="1775"/>
      <c r="BO150" s="1775"/>
      <c r="BP150" s="1775"/>
      <c r="BQ150" s="1775"/>
      <c r="BR150" s="1775"/>
      <c r="BS150" s="1539"/>
      <c r="BT150" s="1539"/>
      <c r="BU150" s="1539"/>
      <c r="BV150" s="1539"/>
      <c r="BW150" s="1539"/>
      <c r="BX150" s="1539"/>
      <c r="BY150" s="1539"/>
      <c r="BZ150" s="1539"/>
      <c r="CA150" s="1539"/>
      <c r="CB150" s="1539"/>
      <c r="CC150" s="1800"/>
      <c r="CD150" s="1800"/>
      <c r="CE150" s="1539"/>
      <c r="CF150" s="1750"/>
      <c r="CG150" s="56"/>
      <c r="CH150" s="2127" t="s">
        <v>258</v>
      </c>
      <c r="CI150" s="2047" t="s">
        <v>280</v>
      </c>
      <c r="CJ150" s="2120" t="s">
        <v>278</v>
      </c>
      <c r="CK150" s="2045" t="str">
        <f t="shared" ref="CK150:EF150" si="98">IF(SUM(COUNTBLANK(D141),COUNTBLANK(D147),COUNTBLANK(D152))=0,(D141-D147+D152)/D141,"-")</f>
        <v>-</v>
      </c>
      <c r="CL150" s="2045" t="str">
        <f t="shared" si="98"/>
        <v>-</v>
      </c>
      <c r="CM150" s="2045" t="str">
        <f t="shared" si="98"/>
        <v>-</v>
      </c>
      <c r="CN150" s="2045" t="str">
        <f t="shared" si="98"/>
        <v>-</v>
      </c>
      <c r="CO150" s="2045" t="str">
        <f t="shared" si="98"/>
        <v>-</v>
      </c>
      <c r="CP150" s="2045" t="str">
        <f t="shared" si="98"/>
        <v>-</v>
      </c>
      <c r="CQ150" s="2045" t="str">
        <f t="shared" si="98"/>
        <v>-</v>
      </c>
      <c r="CR150" s="2045" t="str">
        <f t="shared" si="98"/>
        <v>-</v>
      </c>
      <c r="CS150" s="2045" t="str">
        <f t="shared" si="98"/>
        <v>-</v>
      </c>
      <c r="CT150" s="2045" t="str">
        <f t="shared" si="98"/>
        <v>-</v>
      </c>
      <c r="CU150" s="2045" t="str">
        <f t="shared" si="98"/>
        <v>-</v>
      </c>
      <c r="CV150" s="2045" t="str">
        <f t="shared" si="98"/>
        <v>-</v>
      </c>
      <c r="CW150" s="2045" t="str">
        <f t="shared" si="98"/>
        <v>-</v>
      </c>
      <c r="CX150" s="2045" t="str">
        <f t="shared" si="98"/>
        <v>-</v>
      </c>
      <c r="CY150" s="2045" t="str">
        <f t="shared" si="98"/>
        <v>-</v>
      </c>
      <c r="CZ150" s="2129" t="str">
        <f t="shared" si="98"/>
        <v>-</v>
      </c>
      <c r="DA150" s="2045" t="str">
        <f t="shared" si="98"/>
        <v>-</v>
      </c>
      <c r="DB150" s="2045" t="str">
        <f t="shared" si="98"/>
        <v>-</v>
      </c>
      <c r="DC150" s="2045" t="str">
        <f t="shared" si="98"/>
        <v>-</v>
      </c>
      <c r="DD150" s="2045" t="str">
        <f t="shared" si="98"/>
        <v>-</v>
      </c>
      <c r="DE150" s="2045" t="str">
        <f t="shared" si="98"/>
        <v>-</v>
      </c>
      <c r="DF150" s="2045" t="str">
        <f t="shared" si="98"/>
        <v>-</v>
      </c>
      <c r="DG150" s="2045" t="str">
        <f t="shared" si="98"/>
        <v>-</v>
      </c>
      <c r="DH150" s="2045" t="str">
        <f t="shared" si="98"/>
        <v>-</v>
      </c>
      <c r="DI150" s="2045" t="str">
        <f t="shared" si="98"/>
        <v>-</v>
      </c>
      <c r="DJ150" s="2045" t="str">
        <f t="shared" si="98"/>
        <v>-</v>
      </c>
      <c r="DK150" s="2045" t="str">
        <f t="shared" si="98"/>
        <v>-</v>
      </c>
      <c r="DL150" s="2045" t="str">
        <f t="shared" si="98"/>
        <v>-</v>
      </c>
      <c r="DM150" s="2045" t="str">
        <f t="shared" si="98"/>
        <v>-</v>
      </c>
      <c r="DN150" s="2045" t="str">
        <f t="shared" si="98"/>
        <v>-</v>
      </c>
      <c r="DO150" s="2045" t="str">
        <f t="shared" si="98"/>
        <v>-</v>
      </c>
      <c r="DP150" s="2129" t="str">
        <f t="shared" si="98"/>
        <v>-</v>
      </c>
      <c r="DQ150" s="2045" t="str">
        <f t="shared" si="98"/>
        <v>-</v>
      </c>
      <c r="DR150" s="2045" t="str">
        <f t="shared" si="98"/>
        <v>-</v>
      </c>
      <c r="DS150" s="2045" t="str">
        <f t="shared" si="98"/>
        <v>-</v>
      </c>
      <c r="DT150" s="2045" t="str">
        <f t="shared" si="98"/>
        <v>-</v>
      </c>
      <c r="DU150" s="2045" t="str">
        <f t="shared" si="98"/>
        <v>-</v>
      </c>
      <c r="DV150" s="2045" t="str">
        <f t="shared" si="98"/>
        <v>-</v>
      </c>
      <c r="DW150" s="2045" t="str">
        <f t="shared" si="98"/>
        <v>-</v>
      </c>
      <c r="DX150" s="2045" t="str">
        <f t="shared" si="98"/>
        <v>-</v>
      </c>
      <c r="DY150" s="2045" t="str">
        <f t="shared" si="98"/>
        <v>-</v>
      </c>
      <c r="DZ150" s="2045" t="str">
        <f t="shared" si="98"/>
        <v>-</v>
      </c>
      <c r="EA150" s="2045" t="str">
        <f t="shared" si="98"/>
        <v>-</v>
      </c>
      <c r="EB150" s="2045" t="str">
        <f t="shared" si="98"/>
        <v>-</v>
      </c>
      <c r="EC150" s="2045" t="str">
        <f t="shared" si="98"/>
        <v>-</v>
      </c>
      <c r="ED150" s="2045" t="str">
        <f t="shared" si="98"/>
        <v>-</v>
      </c>
      <c r="EE150" s="2045" t="str">
        <f t="shared" si="98"/>
        <v>-</v>
      </c>
      <c r="EF150" s="2129" t="str">
        <f t="shared" si="98"/>
        <v>-</v>
      </c>
      <c r="EG150" s="2"/>
    </row>
    <row r="151" spans="2:137" ht="28.5" customHeight="1" x14ac:dyDescent="0.2">
      <c r="B151" s="2093" t="s">
        <v>151</v>
      </c>
      <c r="C151" s="2094" t="s">
        <v>268</v>
      </c>
      <c r="D151" s="2099"/>
      <c r="E151" s="2100"/>
      <c r="F151" s="2100"/>
      <c r="G151" s="2100"/>
      <c r="H151" s="2100"/>
      <c r="I151" s="2100"/>
      <c r="J151" s="2100"/>
      <c r="K151" s="2100"/>
      <c r="L151" s="2100"/>
      <c r="M151" s="2100"/>
      <c r="N151" s="2101"/>
      <c r="O151" s="2101"/>
      <c r="P151" s="2102"/>
      <c r="Q151" s="2102"/>
      <c r="R151" s="2102"/>
      <c r="S151" s="2103"/>
      <c r="T151" s="2099"/>
      <c r="U151" s="2100"/>
      <c r="V151" s="2100"/>
      <c r="W151" s="2100"/>
      <c r="X151" s="2100"/>
      <c r="Y151" s="2100"/>
      <c r="Z151" s="2100"/>
      <c r="AA151" s="2100"/>
      <c r="AB151" s="2100"/>
      <c r="AC151" s="2100"/>
      <c r="AD151" s="2101"/>
      <c r="AE151" s="2101"/>
      <c r="AF151" s="2102"/>
      <c r="AG151" s="2102"/>
      <c r="AH151" s="2102"/>
      <c r="AI151" s="2103"/>
      <c r="AJ151" s="2099"/>
      <c r="AK151" s="2100"/>
      <c r="AL151" s="2100"/>
      <c r="AM151" s="2100"/>
      <c r="AN151" s="2100"/>
      <c r="AO151" s="2100"/>
      <c r="AP151" s="2100"/>
      <c r="AQ151" s="2100"/>
      <c r="AR151" s="2100"/>
      <c r="AS151" s="2100"/>
      <c r="AT151" s="2101"/>
      <c r="AU151" s="2101"/>
      <c r="AV151" s="2102"/>
      <c r="AW151" s="2102"/>
      <c r="AX151" s="2102"/>
      <c r="AY151" s="2103"/>
      <c r="AZ151" s="2722"/>
      <c r="BA151" s="2723"/>
      <c r="BB151" s="1775"/>
      <c r="BC151" s="1775"/>
      <c r="BD151" s="1775"/>
      <c r="BE151" s="1775"/>
      <c r="BF151" s="1775"/>
      <c r="BG151" s="1775"/>
      <c r="BH151" s="1775"/>
      <c r="BI151" s="1775"/>
      <c r="BJ151" s="1775"/>
      <c r="BK151" s="1775"/>
      <c r="BL151" s="1775"/>
      <c r="BM151" s="1775"/>
      <c r="BN151" s="1775"/>
      <c r="BO151" s="1775"/>
      <c r="BP151" s="1775"/>
      <c r="BQ151" s="1775"/>
      <c r="BR151" s="1775"/>
      <c r="BS151" s="1539"/>
      <c r="BT151" s="1539"/>
      <c r="BU151" s="1539"/>
      <c r="BV151" s="1539"/>
      <c r="BW151" s="1539"/>
      <c r="BX151" s="1539"/>
      <c r="BY151" s="1539"/>
      <c r="BZ151" s="1539"/>
      <c r="CA151" s="1539"/>
      <c r="CB151" s="1539"/>
      <c r="CC151" s="1800"/>
      <c r="CD151" s="1800"/>
      <c r="CE151" s="1539"/>
      <c r="CF151" s="1539"/>
      <c r="CG151" s="1690"/>
      <c r="CH151" s="2127" t="s">
        <v>259</v>
      </c>
      <c r="CI151" s="2047" t="s">
        <v>175</v>
      </c>
      <c r="CJ151" s="2120" t="s">
        <v>281</v>
      </c>
      <c r="CK151" s="2042" t="str">
        <f t="shared" ref="CK151:EF151" si="99">IF(SUM(COUNTBLANK(D147),COUNTBLANK(D152))=0,D152/D147,"-")</f>
        <v>-</v>
      </c>
      <c r="CL151" s="2042" t="str">
        <f t="shared" si="99"/>
        <v>-</v>
      </c>
      <c r="CM151" s="2042" t="str">
        <f t="shared" si="99"/>
        <v>-</v>
      </c>
      <c r="CN151" s="2042" t="str">
        <f t="shared" si="99"/>
        <v>-</v>
      </c>
      <c r="CO151" s="2042" t="str">
        <f t="shared" si="99"/>
        <v>-</v>
      </c>
      <c r="CP151" s="2042" t="str">
        <f t="shared" si="99"/>
        <v>-</v>
      </c>
      <c r="CQ151" s="2042" t="str">
        <f t="shared" si="99"/>
        <v>-</v>
      </c>
      <c r="CR151" s="2042" t="str">
        <f t="shared" si="99"/>
        <v>-</v>
      </c>
      <c r="CS151" s="2042" t="str">
        <f t="shared" si="99"/>
        <v>-</v>
      </c>
      <c r="CT151" s="2042" t="str">
        <f t="shared" si="99"/>
        <v>-</v>
      </c>
      <c r="CU151" s="2042" t="str">
        <f t="shared" si="99"/>
        <v>-</v>
      </c>
      <c r="CV151" s="2042" t="str">
        <f t="shared" si="99"/>
        <v>-</v>
      </c>
      <c r="CW151" s="2042" t="str">
        <f t="shared" si="99"/>
        <v>-</v>
      </c>
      <c r="CX151" s="2042" t="str">
        <f t="shared" si="99"/>
        <v>-</v>
      </c>
      <c r="CY151" s="2042" t="str">
        <f t="shared" si="99"/>
        <v>-</v>
      </c>
      <c r="CZ151" s="2121" t="str">
        <f t="shared" si="99"/>
        <v>-</v>
      </c>
      <c r="DA151" s="2042" t="str">
        <f t="shared" si="99"/>
        <v>-</v>
      </c>
      <c r="DB151" s="2042" t="str">
        <f t="shared" si="99"/>
        <v>-</v>
      </c>
      <c r="DC151" s="2042" t="str">
        <f t="shared" si="99"/>
        <v>-</v>
      </c>
      <c r="DD151" s="2042" t="str">
        <f t="shared" si="99"/>
        <v>-</v>
      </c>
      <c r="DE151" s="2042" t="str">
        <f t="shared" si="99"/>
        <v>-</v>
      </c>
      <c r="DF151" s="2042" t="str">
        <f t="shared" si="99"/>
        <v>-</v>
      </c>
      <c r="DG151" s="2042" t="str">
        <f t="shared" si="99"/>
        <v>-</v>
      </c>
      <c r="DH151" s="2042" t="str">
        <f t="shared" si="99"/>
        <v>-</v>
      </c>
      <c r="DI151" s="2042" t="str">
        <f t="shared" si="99"/>
        <v>-</v>
      </c>
      <c r="DJ151" s="2042" t="str">
        <f t="shared" si="99"/>
        <v>-</v>
      </c>
      <c r="DK151" s="2042" t="str">
        <f t="shared" si="99"/>
        <v>-</v>
      </c>
      <c r="DL151" s="2042" t="str">
        <f t="shared" si="99"/>
        <v>-</v>
      </c>
      <c r="DM151" s="2042" t="str">
        <f t="shared" si="99"/>
        <v>-</v>
      </c>
      <c r="DN151" s="2042" t="str">
        <f t="shared" si="99"/>
        <v>-</v>
      </c>
      <c r="DO151" s="2042" t="str">
        <f t="shared" si="99"/>
        <v>-</v>
      </c>
      <c r="DP151" s="2121" t="str">
        <f t="shared" si="99"/>
        <v>-</v>
      </c>
      <c r="DQ151" s="2042" t="str">
        <f t="shared" si="99"/>
        <v>-</v>
      </c>
      <c r="DR151" s="2042" t="str">
        <f t="shared" si="99"/>
        <v>-</v>
      </c>
      <c r="DS151" s="2042" t="str">
        <f t="shared" si="99"/>
        <v>-</v>
      </c>
      <c r="DT151" s="2042" t="str">
        <f t="shared" si="99"/>
        <v>-</v>
      </c>
      <c r="DU151" s="2042" t="str">
        <f t="shared" si="99"/>
        <v>-</v>
      </c>
      <c r="DV151" s="2042" t="str">
        <f t="shared" si="99"/>
        <v>-</v>
      </c>
      <c r="DW151" s="2042" t="str">
        <f t="shared" si="99"/>
        <v>-</v>
      </c>
      <c r="DX151" s="2042" t="str">
        <f t="shared" si="99"/>
        <v>-</v>
      </c>
      <c r="DY151" s="2042" t="str">
        <f t="shared" si="99"/>
        <v>-</v>
      </c>
      <c r="DZ151" s="2042" t="str">
        <f t="shared" si="99"/>
        <v>-</v>
      </c>
      <c r="EA151" s="2042" t="str">
        <f t="shared" si="99"/>
        <v>-</v>
      </c>
      <c r="EB151" s="2042" t="str">
        <f t="shared" si="99"/>
        <v>-</v>
      </c>
      <c r="EC151" s="2042" t="str">
        <f t="shared" si="99"/>
        <v>-</v>
      </c>
      <c r="ED151" s="2042" t="str">
        <f t="shared" si="99"/>
        <v>-</v>
      </c>
      <c r="EE151" s="2042" t="str">
        <f t="shared" si="99"/>
        <v>-</v>
      </c>
      <c r="EF151" s="2121" t="str">
        <f t="shared" si="99"/>
        <v>-</v>
      </c>
      <c r="EG151" s="2"/>
    </row>
    <row r="152" spans="2:137" ht="28.5" customHeight="1" x14ac:dyDescent="0.2">
      <c r="B152" s="2093" t="s">
        <v>152</v>
      </c>
      <c r="C152" s="2094" t="s">
        <v>269</v>
      </c>
      <c r="D152" s="2099"/>
      <c r="E152" s="2100"/>
      <c r="F152" s="2100"/>
      <c r="G152" s="2100"/>
      <c r="H152" s="2100"/>
      <c r="I152" s="2100"/>
      <c r="J152" s="2100"/>
      <c r="K152" s="2100"/>
      <c r="L152" s="2100"/>
      <c r="M152" s="2100"/>
      <c r="N152" s="2101"/>
      <c r="O152" s="2101"/>
      <c r="P152" s="2102"/>
      <c r="Q152" s="2102"/>
      <c r="R152" s="2102"/>
      <c r="S152" s="2103"/>
      <c r="T152" s="2099"/>
      <c r="U152" s="2100"/>
      <c r="V152" s="2100"/>
      <c r="W152" s="2100"/>
      <c r="X152" s="2100"/>
      <c r="Y152" s="2100"/>
      <c r="Z152" s="2100"/>
      <c r="AA152" s="2100"/>
      <c r="AB152" s="2100"/>
      <c r="AC152" s="2100"/>
      <c r="AD152" s="2101"/>
      <c r="AE152" s="2101"/>
      <c r="AF152" s="2102"/>
      <c r="AG152" s="2102"/>
      <c r="AH152" s="2102"/>
      <c r="AI152" s="2103"/>
      <c r="AJ152" s="2099"/>
      <c r="AK152" s="2100"/>
      <c r="AL152" s="2100"/>
      <c r="AM152" s="2100"/>
      <c r="AN152" s="2100"/>
      <c r="AO152" s="2100"/>
      <c r="AP152" s="2100"/>
      <c r="AQ152" s="2100"/>
      <c r="AR152" s="2100"/>
      <c r="AS152" s="2100"/>
      <c r="AT152" s="2101"/>
      <c r="AU152" s="2101"/>
      <c r="AV152" s="2102"/>
      <c r="AW152" s="2102"/>
      <c r="AX152" s="2102"/>
      <c r="AY152" s="2103"/>
      <c r="AZ152" s="2722"/>
      <c r="BA152" s="2723"/>
      <c r="BB152" s="1775"/>
      <c r="BC152" s="1775"/>
      <c r="BD152" s="1775"/>
      <c r="BE152" s="1775"/>
      <c r="BF152" s="1775"/>
      <c r="BG152" s="1775"/>
      <c r="BH152" s="1775"/>
      <c r="BI152" s="1775"/>
      <c r="BJ152" s="1775"/>
      <c r="BK152" s="1775"/>
      <c r="BL152" s="1775"/>
      <c r="BM152" s="1775"/>
      <c r="BN152" s="1775"/>
      <c r="BO152" s="1775"/>
      <c r="BP152" s="1775"/>
      <c r="BQ152" s="1775"/>
      <c r="BR152" s="1775"/>
      <c r="BS152" s="1539"/>
      <c r="BT152" s="1539"/>
      <c r="BU152" s="1539"/>
      <c r="BV152" s="1539"/>
      <c r="BW152" s="1539"/>
      <c r="BX152" s="1539"/>
      <c r="BY152" s="1539"/>
      <c r="BZ152" s="1539"/>
      <c r="CA152" s="1539"/>
      <c r="CB152" s="1539"/>
      <c r="CC152" s="1800"/>
      <c r="CD152" s="1800"/>
      <c r="CE152" s="1539"/>
      <c r="CF152" s="1539"/>
      <c r="CG152" s="1690"/>
      <c r="CH152" s="2174" t="s">
        <v>75</v>
      </c>
      <c r="CI152" s="2175"/>
      <c r="CJ152" s="2176"/>
      <c r="CK152" s="2178"/>
      <c r="CL152" s="2178"/>
      <c r="CM152" s="2178"/>
      <c r="CN152" s="2178"/>
      <c r="CO152" s="2178"/>
      <c r="CP152" s="2178"/>
      <c r="CQ152" s="2178"/>
      <c r="CR152" s="2178"/>
      <c r="CS152" s="2178"/>
      <c r="CT152" s="2178"/>
      <c r="CU152" s="2178"/>
      <c r="CV152" s="2178"/>
      <c r="CW152" s="2178"/>
      <c r="CX152" s="2178"/>
      <c r="CY152" s="2178"/>
      <c r="CZ152" s="2179"/>
      <c r="DA152" s="2178"/>
      <c r="DB152" s="2178"/>
      <c r="DC152" s="2178"/>
      <c r="DD152" s="2178"/>
      <c r="DE152" s="2178"/>
      <c r="DF152" s="2178"/>
      <c r="DG152" s="2178"/>
      <c r="DH152" s="2178"/>
      <c r="DI152" s="2178"/>
      <c r="DJ152" s="2178"/>
      <c r="DK152" s="2178"/>
      <c r="DL152" s="2178"/>
      <c r="DM152" s="2178"/>
      <c r="DN152" s="2178"/>
      <c r="DO152" s="2178"/>
      <c r="DP152" s="2179"/>
      <c r="DQ152" s="2178"/>
      <c r="DR152" s="2178"/>
      <c r="DS152" s="2178"/>
      <c r="DT152" s="2178"/>
      <c r="DU152" s="2178"/>
      <c r="DV152" s="2178"/>
      <c r="DW152" s="2178"/>
      <c r="DX152" s="2178"/>
      <c r="DY152" s="2178"/>
      <c r="DZ152" s="2178"/>
      <c r="EA152" s="2178"/>
      <c r="EB152" s="2178"/>
      <c r="EC152" s="2178"/>
      <c r="ED152" s="2178"/>
      <c r="EE152" s="2178"/>
      <c r="EF152" s="2179"/>
      <c r="EG152" s="2"/>
    </row>
    <row r="153" spans="2:137" ht="28.5" customHeight="1" x14ac:dyDescent="0.2">
      <c r="B153" s="2093" t="s">
        <v>153</v>
      </c>
      <c r="C153" s="2094" t="s">
        <v>461</v>
      </c>
      <c r="D153" s="2099"/>
      <c r="E153" s="2100"/>
      <c r="F153" s="2100"/>
      <c r="G153" s="2100"/>
      <c r="H153" s="2100"/>
      <c r="I153" s="2100"/>
      <c r="J153" s="2100"/>
      <c r="K153" s="2100"/>
      <c r="L153" s="2100"/>
      <c r="M153" s="2100"/>
      <c r="N153" s="2101"/>
      <c r="O153" s="2101"/>
      <c r="P153" s="2102"/>
      <c r="Q153" s="2102"/>
      <c r="R153" s="2102"/>
      <c r="S153" s="2103"/>
      <c r="T153" s="2099"/>
      <c r="U153" s="2100"/>
      <c r="V153" s="2100"/>
      <c r="W153" s="2100"/>
      <c r="X153" s="2100"/>
      <c r="Y153" s="2100"/>
      <c r="Z153" s="2100"/>
      <c r="AA153" s="2100"/>
      <c r="AB153" s="2100"/>
      <c r="AC153" s="2100"/>
      <c r="AD153" s="2101"/>
      <c r="AE153" s="2101"/>
      <c r="AF153" s="2102"/>
      <c r="AG153" s="2102"/>
      <c r="AH153" s="2102"/>
      <c r="AI153" s="2103"/>
      <c r="AJ153" s="2099"/>
      <c r="AK153" s="2100"/>
      <c r="AL153" s="2100"/>
      <c r="AM153" s="2100"/>
      <c r="AN153" s="2100"/>
      <c r="AO153" s="2100"/>
      <c r="AP153" s="2100"/>
      <c r="AQ153" s="2100"/>
      <c r="AR153" s="2100"/>
      <c r="AS153" s="2100"/>
      <c r="AT153" s="2101"/>
      <c r="AU153" s="2101"/>
      <c r="AV153" s="2102"/>
      <c r="AW153" s="2102"/>
      <c r="AX153" s="2102"/>
      <c r="AY153" s="2103"/>
      <c r="AZ153" s="2722"/>
      <c r="BA153" s="2723"/>
      <c r="BB153" s="1775"/>
      <c r="BC153" s="1775"/>
      <c r="BD153" s="1775"/>
      <c r="BE153" s="1775"/>
      <c r="BF153" s="1775"/>
      <c r="BG153" s="1775"/>
      <c r="BH153" s="1775"/>
      <c r="BI153" s="1775"/>
      <c r="BJ153" s="1775"/>
      <c r="BK153" s="1775"/>
      <c r="BL153" s="1775"/>
      <c r="BM153" s="1775"/>
      <c r="BN153" s="1775"/>
      <c r="BO153" s="1775"/>
      <c r="BP153" s="1775"/>
      <c r="BQ153" s="1775"/>
      <c r="BR153" s="1775"/>
      <c r="BS153" s="1539"/>
      <c r="BT153" s="1539"/>
      <c r="BU153" s="1539"/>
      <c r="BV153" s="1539"/>
      <c r="BW153" s="1539"/>
      <c r="BX153" s="1539"/>
      <c r="BY153" s="1539"/>
      <c r="BZ153" s="1539"/>
      <c r="CA153" s="1539"/>
      <c r="CB153" s="1539"/>
      <c r="CC153" s="1800"/>
      <c r="CD153" s="1800"/>
      <c r="CE153" s="1539"/>
      <c r="CF153" s="1539"/>
      <c r="CG153" s="1690"/>
      <c r="CH153" s="2127" t="s">
        <v>161</v>
      </c>
      <c r="CI153" s="2047" t="s">
        <v>446</v>
      </c>
      <c r="CJ153" s="2120" t="s">
        <v>198</v>
      </c>
      <c r="CK153" s="2262" t="str">
        <f t="shared" ref="CK153:EF153" si="100">IF(SUM(COUNTBLANK(D141),COUNTBLANK(D156),COUNTBLANK(D157))=0,D157/(D141+D156),"-")</f>
        <v>-</v>
      </c>
      <c r="CL153" s="2042" t="str">
        <f t="shared" si="100"/>
        <v>-</v>
      </c>
      <c r="CM153" s="2042" t="str">
        <f t="shared" si="100"/>
        <v>-</v>
      </c>
      <c r="CN153" s="2042" t="str">
        <f t="shared" si="100"/>
        <v>-</v>
      </c>
      <c r="CO153" s="2042" t="str">
        <f t="shared" si="100"/>
        <v>-</v>
      </c>
      <c r="CP153" s="2042" t="str">
        <f t="shared" si="100"/>
        <v>-</v>
      </c>
      <c r="CQ153" s="2042" t="str">
        <f t="shared" si="100"/>
        <v>-</v>
      </c>
      <c r="CR153" s="2042" t="str">
        <f t="shared" si="100"/>
        <v>-</v>
      </c>
      <c r="CS153" s="2042" t="str">
        <f t="shared" si="100"/>
        <v>-</v>
      </c>
      <c r="CT153" s="2042" t="str">
        <f t="shared" si="100"/>
        <v>-</v>
      </c>
      <c r="CU153" s="2042" t="str">
        <f t="shared" si="100"/>
        <v>-</v>
      </c>
      <c r="CV153" s="2042" t="str">
        <f t="shared" si="100"/>
        <v>-</v>
      </c>
      <c r="CW153" s="2042" t="str">
        <f t="shared" si="100"/>
        <v>-</v>
      </c>
      <c r="CX153" s="2042" t="str">
        <f t="shared" si="100"/>
        <v>-</v>
      </c>
      <c r="CY153" s="2042" t="str">
        <f t="shared" si="100"/>
        <v>-</v>
      </c>
      <c r="CZ153" s="2121" t="str">
        <f t="shared" si="100"/>
        <v>-</v>
      </c>
      <c r="DA153" s="2042" t="str">
        <f t="shared" si="100"/>
        <v>-</v>
      </c>
      <c r="DB153" s="2042" t="str">
        <f t="shared" si="100"/>
        <v>-</v>
      </c>
      <c r="DC153" s="2042" t="str">
        <f t="shared" si="100"/>
        <v>-</v>
      </c>
      <c r="DD153" s="2042" t="str">
        <f t="shared" si="100"/>
        <v>-</v>
      </c>
      <c r="DE153" s="2042" t="str">
        <f t="shared" si="100"/>
        <v>-</v>
      </c>
      <c r="DF153" s="2042" t="str">
        <f t="shared" si="100"/>
        <v>-</v>
      </c>
      <c r="DG153" s="2042" t="str">
        <f t="shared" si="100"/>
        <v>-</v>
      </c>
      <c r="DH153" s="2042" t="str">
        <f t="shared" si="100"/>
        <v>-</v>
      </c>
      <c r="DI153" s="2042" t="str">
        <f t="shared" si="100"/>
        <v>-</v>
      </c>
      <c r="DJ153" s="2042" t="str">
        <f t="shared" si="100"/>
        <v>-</v>
      </c>
      <c r="DK153" s="2042" t="str">
        <f t="shared" si="100"/>
        <v>-</v>
      </c>
      <c r="DL153" s="2042" t="str">
        <f t="shared" si="100"/>
        <v>-</v>
      </c>
      <c r="DM153" s="2042" t="str">
        <f t="shared" si="100"/>
        <v>-</v>
      </c>
      <c r="DN153" s="2042" t="str">
        <f t="shared" si="100"/>
        <v>-</v>
      </c>
      <c r="DO153" s="2042" t="str">
        <f t="shared" si="100"/>
        <v>-</v>
      </c>
      <c r="DP153" s="2121" t="str">
        <f t="shared" si="100"/>
        <v>-</v>
      </c>
      <c r="DQ153" s="2042" t="str">
        <f t="shared" si="100"/>
        <v>-</v>
      </c>
      <c r="DR153" s="2042" t="str">
        <f t="shared" si="100"/>
        <v>-</v>
      </c>
      <c r="DS153" s="2042" t="str">
        <f t="shared" si="100"/>
        <v>-</v>
      </c>
      <c r="DT153" s="2042" t="str">
        <f t="shared" si="100"/>
        <v>-</v>
      </c>
      <c r="DU153" s="2042" t="str">
        <f t="shared" si="100"/>
        <v>-</v>
      </c>
      <c r="DV153" s="2042" t="str">
        <f t="shared" si="100"/>
        <v>-</v>
      </c>
      <c r="DW153" s="2042" t="str">
        <f t="shared" si="100"/>
        <v>-</v>
      </c>
      <c r="DX153" s="2042" t="str">
        <f t="shared" si="100"/>
        <v>-</v>
      </c>
      <c r="DY153" s="2042" t="str">
        <f t="shared" si="100"/>
        <v>-</v>
      </c>
      <c r="DZ153" s="2042" t="str">
        <f t="shared" si="100"/>
        <v>-</v>
      </c>
      <c r="EA153" s="2042" t="str">
        <f t="shared" si="100"/>
        <v>-</v>
      </c>
      <c r="EB153" s="2042" t="str">
        <f t="shared" si="100"/>
        <v>-</v>
      </c>
      <c r="EC153" s="2042" t="str">
        <f t="shared" si="100"/>
        <v>-</v>
      </c>
      <c r="ED153" s="2042" t="str">
        <f t="shared" si="100"/>
        <v>-</v>
      </c>
      <c r="EE153" s="2042" t="str">
        <f t="shared" si="100"/>
        <v>-</v>
      </c>
      <c r="EF153" s="2121" t="str">
        <f t="shared" si="100"/>
        <v>-</v>
      </c>
      <c r="EG153" s="2"/>
    </row>
    <row r="154" spans="2:137" ht="28.5" customHeight="1" thickBot="1" x14ac:dyDescent="0.25">
      <c r="B154" s="2143" t="s">
        <v>154</v>
      </c>
      <c r="C154" s="2144" t="s">
        <v>443</v>
      </c>
      <c r="D154" s="2146"/>
      <c r="E154" s="2147"/>
      <c r="F154" s="2147"/>
      <c r="G154" s="2147"/>
      <c r="H154" s="2147"/>
      <c r="I154" s="2147"/>
      <c r="J154" s="2147"/>
      <c r="K154" s="2147"/>
      <c r="L154" s="2147"/>
      <c r="M154" s="2147"/>
      <c r="N154" s="2111"/>
      <c r="O154" s="2111"/>
      <c r="P154" s="2112"/>
      <c r="Q154" s="2112"/>
      <c r="R154" s="2112"/>
      <c r="S154" s="2113"/>
      <c r="T154" s="2146"/>
      <c r="U154" s="2147"/>
      <c r="V154" s="2147"/>
      <c r="W154" s="2147"/>
      <c r="X154" s="2147"/>
      <c r="Y154" s="2147"/>
      <c r="Z154" s="2147"/>
      <c r="AA154" s="2147"/>
      <c r="AB154" s="2147"/>
      <c r="AC154" s="2147"/>
      <c r="AD154" s="2111"/>
      <c r="AE154" s="2111"/>
      <c r="AF154" s="2112"/>
      <c r="AG154" s="2112"/>
      <c r="AH154" s="2112"/>
      <c r="AI154" s="2113"/>
      <c r="AJ154" s="2146"/>
      <c r="AK154" s="2147"/>
      <c r="AL154" s="2147"/>
      <c r="AM154" s="2147"/>
      <c r="AN154" s="2147"/>
      <c r="AO154" s="2147"/>
      <c r="AP154" s="2147"/>
      <c r="AQ154" s="2147"/>
      <c r="AR154" s="2147"/>
      <c r="AS154" s="2147"/>
      <c r="AT154" s="2111"/>
      <c r="AU154" s="2111"/>
      <c r="AV154" s="2112"/>
      <c r="AW154" s="2112"/>
      <c r="AX154" s="2112"/>
      <c r="AY154" s="2113"/>
      <c r="AZ154" s="2722"/>
      <c r="BA154" s="2723"/>
      <c r="BB154" s="1775"/>
      <c r="BC154" s="1775"/>
      <c r="BD154" s="1775"/>
      <c r="BE154" s="1775"/>
      <c r="BF154" s="1775"/>
      <c r="BG154" s="1775"/>
      <c r="BH154" s="1775"/>
      <c r="BI154" s="1775"/>
      <c r="BJ154" s="1775"/>
      <c r="BK154" s="1775"/>
      <c r="BL154" s="1775"/>
      <c r="BM154" s="1775"/>
      <c r="BN154" s="1775"/>
      <c r="BO154" s="1775"/>
      <c r="BP154" s="1775"/>
      <c r="BQ154" s="1775"/>
      <c r="BR154" s="1775"/>
      <c r="BS154" s="1539"/>
      <c r="BT154" s="1539"/>
      <c r="BU154" s="1539"/>
      <c r="BV154" s="1539"/>
      <c r="BW154" s="1539"/>
      <c r="BX154" s="1539"/>
      <c r="BY154" s="1539"/>
      <c r="BZ154" s="1539"/>
      <c r="CA154" s="1539"/>
      <c r="CB154" s="1539"/>
      <c r="CC154" s="1800"/>
      <c r="CD154" s="1800"/>
      <c r="CE154" s="1539"/>
      <c r="CF154" s="1539"/>
      <c r="CG154" s="1690"/>
      <c r="CH154" s="2174" t="s">
        <v>79</v>
      </c>
      <c r="CI154" s="2175"/>
      <c r="CJ154" s="2176"/>
      <c r="CK154" s="2178"/>
      <c r="CL154" s="2178"/>
      <c r="CM154" s="2178"/>
      <c r="CN154" s="2178"/>
      <c r="CO154" s="2178"/>
      <c r="CP154" s="2178"/>
      <c r="CQ154" s="2178"/>
      <c r="CR154" s="2178"/>
      <c r="CS154" s="2178"/>
      <c r="CT154" s="2178"/>
      <c r="CU154" s="2178"/>
      <c r="CV154" s="2178"/>
      <c r="CW154" s="2178"/>
      <c r="CX154" s="2178"/>
      <c r="CY154" s="2178"/>
      <c r="CZ154" s="2179"/>
      <c r="DA154" s="2178"/>
      <c r="DB154" s="2178"/>
      <c r="DC154" s="2178"/>
      <c r="DD154" s="2178"/>
      <c r="DE154" s="2178"/>
      <c r="DF154" s="2178"/>
      <c r="DG154" s="2178"/>
      <c r="DH154" s="2178"/>
      <c r="DI154" s="2178"/>
      <c r="DJ154" s="2178"/>
      <c r="DK154" s="2178"/>
      <c r="DL154" s="2178"/>
      <c r="DM154" s="2178"/>
      <c r="DN154" s="2178"/>
      <c r="DO154" s="2178"/>
      <c r="DP154" s="2179"/>
      <c r="DQ154" s="2178"/>
      <c r="DR154" s="2178"/>
      <c r="DS154" s="2178"/>
      <c r="DT154" s="2178"/>
      <c r="DU154" s="2178"/>
      <c r="DV154" s="2178"/>
      <c r="DW154" s="2178"/>
      <c r="DX154" s="2178"/>
      <c r="DY154" s="2178"/>
      <c r="DZ154" s="2178"/>
      <c r="EA154" s="2178"/>
      <c r="EB154" s="2178"/>
      <c r="EC154" s="2178"/>
      <c r="ED154" s="2178"/>
      <c r="EE154" s="2178"/>
      <c r="EF154" s="2179"/>
      <c r="EG154" s="2"/>
    </row>
    <row r="155" spans="2:137" ht="28.5" customHeight="1" x14ac:dyDescent="0.2">
      <c r="B155" s="2156" t="s">
        <v>49</v>
      </c>
      <c r="C155" s="2149"/>
      <c r="D155" s="2157"/>
      <c r="E155" s="2158"/>
      <c r="F155" s="2158"/>
      <c r="G155" s="2158"/>
      <c r="H155" s="2158"/>
      <c r="I155" s="2158"/>
      <c r="J155" s="2158"/>
      <c r="K155" s="2158"/>
      <c r="L155" s="2158"/>
      <c r="M155" s="2158"/>
      <c r="N155" s="2159"/>
      <c r="O155" s="2159"/>
      <c r="P155" s="2160"/>
      <c r="Q155" s="2160"/>
      <c r="R155" s="2160"/>
      <c r="S155" s="2161"/>
      <c r="T155" s="2157"/>
      <c r="U155" s="2158"/>
      <c r="V155" s="2158"/>
      <c r="W155" s="2158"/>
      <c r="X155" s="2158"/>
      <c r="Y155" s="2158"/>
      <c r="Z155" s="2158"/>
      <c r="AA155" s="2158"/>
      <c r="AB155" s="2158"/>
      <c r="AC155" s="2158"/>
      <c r="AD155" s="2159"/>
      <c r="AE155" s="2159"/>
      <c r="AF155" s="2160"/>
      <c r="AG155" s="2160"/>
      <c r="AH155" s="2160"/>
      <c r="AI155" s="2161"/>
      <c r="AJ155" s="2157"/>
      <c r="AK155" s="2158"/>
      <c r="AL155" s="2158"/>
      <c r="AM155" s="2158"/>
      <c r="AN155" s="2158"/>
      <c r="AO155" s="2158"/>
      <c r="AP155" s="2158"/>
      <c r="AQ155" s="2158"/>
      <c r="AR155" s="2158"/>
      <c r="AS155" s="2158"/>
      <c r="AT155" s="2159"/>
      <c r="AU155" s="2159"/>
      <c r="AV155" s="2160"/>
      <c r="AW155" s="2160"/>
      <c r="AX155" s="2160"/>
      <c r="AY155" s="2161"/>
      <c r="AZ155" s="2033"/>
      <c r="BA155" s="2034"/>
      <c r="BB155" s="1775"/>
      <c r="BC155" s="1775"/>
      <c r="BD155" s="1775"/>
      <c r="BE155" s="1775"/>
      <c r="BF155" s="1775"/>
      <c r="BG155" s="1775"/>
      <c r="BH155" s="1775"/>
      <c r="BI155" s="1775"/>
      <c r="BJ155" s="1775"/>
      <c r="BK155" s="1775"/>
      <c r="BL155" s="1775"/>
      <c r="BM155" s="1775"/>
      <c r="BN155" s="1775"/>
      <c r="BO155" s="1775"/>
      <c r="BP155" s="1775"/>
      <c r="BQ155" s="1775"/>
      <c r="BR155" s="1775"/>
      <c r="BS155" s="1750"/>
      <c r="BT155" s="1750"/>
      <c r="BU155" s="1750"/>
      <c r="BV155" s="1750"/>
      <c r="BW155" s="1750"/>
      <c r="BX155" s="1750"/>
      <c r="BY155" s="1750"/>
      <c r="BZ155" s="1750"/>
      <c r="CA155" s="1750"/>
      <c r="CB155" s="1750"/>
      <c r="CC155" s="1750"/>
      <c r="CD155" s="1750"/>
      <c r="CE155" s="1750"/>
      <c r="CF155" s="1539"/>
      <c r="CG155" s="1690"/>
      <c r="CH155" s="2127" t="s">
        <v>76</v>
      </c>
      <c r="CI155" s="2047" t="s">
        <v>179</v>
      </c>
      <c r="CJ155" s="2128" t="s">
        <v>199</v>
      </c>
      <c r="CK155" s="2045" t="str">
        <f t="shared" ref="CK155:EF155" si="101">IF(SUM(COUNTBLANK(D141),COUNTBLANK(D153))=0,D141/D153,"-")</f>
        <v>-</v>
      </c>
      <c r="CL155" s="2045" t="str">
        <f t="shared" si="101"/>
        <v>-</v>
      </c>
      <c r="CM155" s="2045" t="str">
        <f t="shared" si="101"/>
        <v>-</v>
      </c>
      <c r="CN155" s="2045" t="str">
        <f t="shared" si="101"/>
        <v>-</v>
      </c>
      <c r="CO155" s="2045" t="str">
        <f t="shared" si="101"/>
        <v>-</v>
      </c>
      <c r="CP155" s="2045" t="str">
        <f t="shared" si="101"/>
        <v>-</v>
      </c>
      <c r="CQ155" s="2045" t="str">
        <f t="shared" si="101"/>
        <v>-</v>
      </c>
      <c r="CR155" s="2045" t="str">
        <f t="shared" si="101"/>
        <v>-</v>
      </c>
      <c r="CS155" s="2045" t="str">
        <f t="shared" si="101"/>
        <v>-</v>
      </c>
      <c r="CT155" s="2045" t="str">
        <f t="shared" si="101"/>
        <v>-</v>
      </c>
      <c r="CU155" s="2045" t="str">
        <f t="shared" si="101"/>
        <v>-</v>
      </c>
      <c r="CV155" s="2045" t="str">
        <f t="shared" si="101"/>
        <v>-</v>
      </c>
      <c r="CW155" s="2045" t="str">
        <f t="shared" si="101"/>
        <v>-</v>
      </c>
      <c r="CX155" s="2045" t="str">
        <f t="shared" si="101"/>
        <v>-</v>
      </c>
      <c r="CY155" s="2045" t="str">
        <f t="shared" si="101"/>
        <v>-</v>
      </c>
      <c r="CZ155" s="2129" t="str">
        <f t="shared" si="101"/>
        <v>-</v>
      </c>
      <c r="DA155" s="2045" t="str">
        <f t="shared" si="101"/>
        <v>-</v>
      </c>
      <c r="DB155" s="2045" t="str">
        <f t="shared" si="101"/>
        <v>-</v>
      </c>
      <c r="DC155" s="2045" t="str">
        <f t="shared" si="101"/>
        <v>-</v>
      </c>
      <c r="DD155" s="2045" t="str">
        <f t="shared" si="101"/>
        <v>-</v>
      </c>
      <c r="DE155" s="2045" t="str">
        <f t="shared" si="101"/>
        <v>-</v>
      </c>
      <c r="DF155" s="2045" t="str">
        <f t="shared" si="101"/>
        <v>-</v>
      </c>
      <c r="DG155" s="2045" t="str">
        <f t="shared" si="101"/>
        <v>-</v>
      </c>
      <c r="DH155" s="2045" t="str">
        <f t="shared" si="101"/>
        <v>-</v>
      </c>
      <c r="DI155" s="2045" t="str">
        <f t="shared" si="101"/>
        <v>-</v>
      </c>
      <c r="DJ155" s="2045" t="str">
        <f t="shared" si="101"/>
        <v>-</v>
      </c>
      <c r="DK155" s="2045" t="str">
        <f t="shared" si="101"/>
        <v>-</v>
      </c>
      <c r="DL155" s="2045" t="str">
        <f t="shared" si="101"/>
        <v>-</v>
      </c>
      <c r="DM155" s="2045" t="str">
        <f t="shared" si="101"/>
        <v>-</v>
      </c>
      <c r="DN155" s="2045" t="str">
        <f t="shared" si="101"/>
        <v>-</v>
      </c>
      <c r="DO155" s="2045" t="str">
        <f t="shared" si="101"/>
        <v>-</v>
      </c>
      <c r="DP155" s="2129" t="str">
        <f t="shared" si="101"/>
        <v>-</v>
      </c>
      <c r="DQ155" s="2045" t="str">
        <f t="shared" si="101"/>
        <v>-</v>
      </c>
      <c r="DR155" s="2045" t="str">
        <f t="shared" si="101"/>
        <v>-</v>
      </c>
      <c r="DS155" s="2045" t="str">
        <f t="shared" si="101"/>
        <v>-</v>
      </c>
      <c r="DT155" s="2045" t="str">
        <f t="shared" si="101"/>
        <v>-</v>
      </c>
      <c r="DU155" s="2045" t="str">
        <f t="shared" si="101"/>
        <v>-</v>
      </c>
      <c r="DV155" s="2045" t="str">
        <f t="shared" si="101"/>
        <v>-</v>
      </c>
      <c r="DW155" s="2045" t="str">
        <f t="shared" si="101"/>
        <v>-</v>
      </c>
      <c r="DX155" s="2045" t="str">
        <f t="shared" si="101"/>
        <v>-</v>
      </c>
      <c r="DY155" s="2045" t="str">
        <f t="shared" si="101"/>
        <v>-</v>
      </c>
      <c r="DZ155" s="2045" t="str">
        <f t="shared" si="101"/>
        <v>-</v>
      </c>
      <c r="EA155" s="2045" t="str">
        <f t="shared" si="101"/>
        <v>-</v>
      </c>
      <c r="EB155" s="2045" t="str">
        <f t="shared" si="101"/>
        <v>-</v>
      </c>
      <c r="EC155" s="2045" t="str">
        <f t="shared" si="101"/>
        <v>-</v>
      </c>
      <c r="ED155" s="2045" t="str">
        <f t="shared" si="101"/>
        <v>-</v>
      </c>
      <c r="EE155" s="2045" t="str">
        <f t="shared" si="101"/>
        <v>-</v>
      </c>
      <c r="EF155" s="2129" t="str">
        <f t="shared" si="101"/>
        <v>-</v>
      </c>
      <c r="EG155" s="2"/>
    </row>
    <row r="156" spans="2:137" ht="28.5" customHeight="1" thickBot="1" x14ac:dyDescent="0.25">
      <c r="B156" s="2093" t="s">
        <v>155</v>
      </c>
      <c r="C156" s="2094" t="s">
        <v>50</v>
      </c>
      <c r="D156" s="2099"/>
      <c r="E156" s="2100"/>
      <c r="F156" s="2100"/>
      <c r="G156" s="2100"/>
      <c r="H156" s="2100"/>
      <c r="I156" s="2100"/>
      <c r="J156" s="2100"/>
      <c r="K156" s="2100"/>
      <c r="L156" s="2100"/>
      <c r="M156" s="2100"/>
      <c r="N156" s="2101"/>
      <c r="O156" s="2101"/>
      <c r="P156" s="2102"/>
      <c r="Q156" s="2102"/>
      <c r="R156" s="2102"/>
      <c r="S156" s="2102"/>
      <c r="T156" s="2107"/>
      <c r="U156" s="2100"/>
      <c r="V156" s="2100"/>
      <c r="W156" s="2100"/>
      <c r="X156" s="2100"/>
      <c r="Y156" s="2100"/>
      <c r="Z156" s="2100"/>
      <c r="AA156" s="2100"/>
      <c r="AB156" s="2100"/>
      <c r="AC156" s="2100"/>
      <c r="AD156" s="2101"/>
      <c r="AE156" s="2101"/>
      <c r="AF156" s="2102"/>
      <c r="AG156" s="2102"/>
      <c r="AH156" s="2102"/>
      <c r="AI156" s="2102"/>
      <c r="AJ156" s="2107"/>
      <c r="AK156" s="2100"/>
      <c r="AL156" s="2100"/>
      <c r="AM156" s="2100"/>
      <c r="AN156" s="2100"/>
      <c r="AO156" s="2100"/>
      <c r="AP156" s="2100"/>
      <c r="AQ156" s="2100"/>
      <c r="AR156" s="2100"/>
      <c r="AS156" s="2100"/>
      <c r="AT156" s="2101"/>
      <c r="AU156" s="2101"/>
      <c r="AV156" s="2102"/>
      <c r="AW156" s="2102"/>
      <c r="AX156" s="2102"/>
      <c r="AY156" s="2103"/>
      <c r="AZ156" s="2722"/>
      <c r="BA156" s="2723"/>
      <c r="BB156" s="1775"/>
      <c r="BC156" s="1775"/>
      <c r="BD156" s="1775"/>
      <c r="BE156" s="1775"/>
      <c r="BF156" s="1775"/>
      <c r="BG156" s="1775"/>
      <c r="BH156" s="1775"/>
      <c r="BI156" s="1775"/>
      <c r="BJ156" s="1775"/>
      <c r="BK156" s="1775"/>
      <c r="BL156" s="1775"/>
      <c r="BM156" s="1775"/>
      <c r="BN156" s="1775"/>
      <c r="BO156" s="1775"/>
      <c r="BP156" s="1775"/>
      <c r="BQ156" s="1775"/>
      <c r="BR156" s="1775"/>
      <c r="BS156" s="1539"/>
      <c r="BT156" s="1539"/>
      <c r="BU156" s="1539"/>
      <c r="BV156" s="1539"/>
      <c r="BW156" s="1539"/>
      <c r="BX156" s="1539"/>
      <c r="BY156" s="1539"/>
      <c r="BZ156" s="1539"/>
      <c r="CA156" s="1539"/>
      <c r="CB156" s="1539"/>
      <c r="CC156" s="1800"/>
      <c r="CD156" s="1800"/>
      <c r="CE156" s="1539"/>
      <c r="CF156" s="1750"/>
      <c r="CG156" s="56"/>
      <c r="CH156" s="2177" t="s">
        <v>77</v>
      </c>
      <c r="CI156" s="2096" t="s">
        <v>1615</v>
      </c>
      <c r="CJ156" s="2097" t="s">
        <v>200</v>
      </c>
      <c r="CK156" s="2098" t="str">
        <f t="shared" ref="CK156:EF156" si="102">IF(SUM(COUNTBLANK(D141),COUNTBLANK(D153),COUNTBLANK(D156))=0,(D141+D156)/D153,"-")</f>
        <v>-</v>
      </c>
      <c r="CL156" s="2098" t="str">
        <f t="shared" si="102"/>
        <v>-</v>
      </c>
      <c r="CM156" s="2098" t="str">
        <f t="shared" si="102"/>
        <v>-</v>
      </c>
      <c r="CN156" s="2098" t="str">
        <f t="shared" si="102"/>
        <v>-</v>
      </c>
      <c r="CO156" s="2098" t="str">
        <f t="shared" si="102"/>
        <v>-</v>
      </c>
      <c r="CP156" s="2098" t="str">
        <f t="shared" si="102"/>
        <v>-</v>
      </c>
      <c r="CQ156" s="2098" t="str">
        <f t="shared" si="102"/>
        <v>-</v>
      </c>
      <c r="CR156" s="2098" t="str">
        <f t="shared" si="102"/>
        <v>-</v>
      </c>
      <c r="CS156" s="2098" t="str">
        <f t="shared" si="102"/>
        <v>-</v>
      </c>
      <c r="CT156" s="2098" t="str">
        <f t="shared" si="102"/>
        <v>-</v>
      </c>
      <c r="CU156" s="2098" t="str">
        <f t="shared" si="102"/>
        <v>-</v>
      </c>
      <c r="CV156" s="2098" t="str">
        <f t="shared" si="102"/>
        <v>-</v>
      </c>
      <c r="CW156" s="2098" t="str">
        <f t="shared" si="102"/>
        <v>-</v>
      </c>
      <c r="CX156" s="2098" t="str">
        <f t="shared" si="102"/>
        <v>-</v>
      </c>
      <c r="CY156" s="2098" t="str">
        <f t="shared" si="102"/>
        <v>-</v>
      </c>
      <c r="CZ156" s="2263" t="str">
        <f t="shared" si="102"/>
        <v>-</v>
      </c>
      <c r="DA156" s="2098" t="str">
        <f t="shared" si="102"/>
        <v>-</v>
      </c>
      <c r="DB156" s="2098" t="str">
        <f t="shared" si="102"/>
        <v>-</v>
      </c>
      <c r="DC156" s="2098" t="str">
        <f t="shared" si="102"/>
        <v>-</v>
      </c>
      <c r="DD156" s="2098" t="str">
        <f t="shared" si="102"/>
        <v>-</v>
      </c>
      <c r="DE156" s="2098" t="str">
        <f t="shared" si="102"/>
        <v>-</v>
      </c>
      <c r="DF156" s="2098" t="str">
        <f t="shared" si="102"/>
        <v>-</v>
      </c>
      <c r="DG156" s="2098" t="str">
        <f t="shared" si="102"/>
        <v>-</v>
      </c>
      <c r="DH156" s="2098" t="str">
        <f t="shared" si="102"/>
        <v>-</v>
      </c>
      <c r="DI156" s="2098" t="str">
        <f t="shared" si="102"/>
        <v>-</v>
      </c>
      <c r="DJ156" s="2098" t="str">
        <f t="shared" si="102"/>
        <v>-</v>
      </c>
      <c r="DK156" s="2098" t="str">
        <f t="shared" si="102"/>
        <v>-</v>
      </c>
      <c r="DL156" s="2098" t="str">
        <f t="shared" si="102"/>
        <v>-</v>
      </c>
      <c r="DM156" s="2098" t="str">
        <f t="shared" si="102"/>
        <v>-</v>
      </c>
      <c r="DN156" s="2098" t="str">
        <f t="shared" si="102"/>
        <v>-</v>
      </c>
      <c r="DO156" s="2098" t="str">
        <f t="shared" si="102"/>
        <v>-</v>
      </c>
      <c r="DP156" s="2263" t="str">
        <f t="shared" si="102"/>
        <v>-</v>
      </c>
      <c r="DQ156" s="2098" t="str">
        <f t="shared" si="102"/>
        <v>-</v>
      </c>
      <c r="DR156" s="2098" t="str">
        <f t="shared" si="102"/>
        <v>-</v>
      </c>
      <c r="DS156" s="2098" t="str">
        <f t="shared" si="102"/>
        <v>-</v>
      </c>
      <c r="DT156" s="2098" t="str">
        <f t="shared" si="102"/>
        <v>-</v>
      </c>
      <c r="DU156" s="2098" t="str">
        <f t="shared" si="102"/>
        <v>-</v>
      </c>
      <c r="DV156" s="2098" t="str">
        <f t="shared" si="102"/>
        <v>-</v>
      </c>
      <c r="DW156" s="2098" t="str">
        <f t="shared" si="102"/>
        <v>-</v>
      </c>
      <c r="DX156" s="2098" t="str">
        <f t="shared" si="102"/>
        <v>-</v>
      </c>
      <c r="DY156" s="2098" t="str">
        <f t="shared" si="102"/>
        <v>-</v>
      </c>
      <c r="DZ156" s="2098" t="str">
        <f t="shared" si="102"/>
        <v>-</v>
      </c>
      <c r="EA156" s="2098" t="str">
        <f t="shared" si="102"/>
        <v>-</v>
      </c>
      <c r="EB156" s="2098" t="str">
        <f t="shared" si="102"/>
        <v>-</v>
      </c>
      <c r="EC156" s="2098" t="str">
        <f t="shared" si="102"/>
        <v>-</v>
      </c>
      <c r="ED156" s="2098" t="str">
        <f t="shared" si="102"/>
        <v>-</v>
      </c>
      <c r="EE156" s="2098" t="str">
        <f t="shared" si="102"/>
        <v>-</v>
      </c>
      <c r="EF156" s="2263" t="str">
        <f t="shared" si="102"/>
        <v>-</v>
      </c>
      <c r="EG156" s="2"/>
    </row>
    <row r="157" spans="2:137" ht="28.5" customHeight="1" thickBot="1" x14ac:dyDescent="0.25">
      <c r="B157" s="2115" t="s">
        <v>156</v>
      </c>
      <c r="C157" s="2108" t="s">
        <v>462</v>
      </c>
      <c r="D157" s="2109"/>
      <c r="E157" s="2110"/>
      <c r="F157" s="2110"/>
      <c r="G157" s="2110"/>
      <c r="H157" s="2110"/>
      <c r="I157" s="2110"/>
      <c r="J157" s="2110"/>
      <c r="K157" s="2110"/>
      <c r="L157" s="2110"/>
      <c r="M157" s="2110"/>
      <c r="N157" s="2111"/>
      <c r="O157" s="2111"/>
      <c r="P157" s="2112"/>
      <c r="Q157" s="2112"/>
      <c r="R157" s="2112"/>
      <c r="S157" s="2112"/>
      <c r="T157" s="2114"/>
      <c r="U157" s="2110"/>
      <c r="V157" s="2110"/>
      <c r="W157" s="2110"/>
      <c r="X157" s="2110"/>
      <c r="Y157" s="2110"/>
      <c r="Z157" s="2110"/>
      <c r="AA157" s="2110"/>
      <c r="AB157" s="2110"/>
      <c r="AC157" s="2110"/>
      <c r="AD157" s="2111"/>
      <c r="AE157" s="2111"/>
      <c r="AF157" s="2112"/>
      <c r="AG157" s="2112"/>
      <c r="AH157" s="2112"/>
      <c r="AI157" s="2112"/>
      <c r="AJ157" s="2114"/>
      <c r="AK157" s="2110"/>
      <c r="AL157" s="2110"/>
      <c r="AM157" s="2110"/>
      <c r="AN157" s="2110"/>
      <c r="AO157" s="2110"/>
      <c r="AP157" s="2110"/>
      <c r="AQ157" s="2110"/>
      <c r="AR157" s="2110"/>
      <c r="AS157" s="2110"/>
      <c r="AT157" s="2111"/>
      <c r="AU157" s="2111"/>
      <c r="AV157" s="2112"/>
      <c r="AW157" s="2112"/>
      <c r="AX157" s="2112"/>
      <c r="AY157" s="2113"/>
      <c r="AZ157" s="2722"/>
      <c r="BA157" s="2723"/>
      <c r="BB157" s="1775"/>
      <c r="BC157" s="1775"/>
      <c r="BD157" s="1775"/>
      <c r="BE157" s="1775"/>
      <c r="BF157" s="1775"/>
      <c r="BG157" s="1775"/>
      <c r="BH157" s="1775"/>
      <c r="BI157" s="1775"/>
      <c r="BJ157" s="1775"/>
      <c r="BK157" s="1775"/>
      <c r="BL157" s="1775"/>
      <c r="BM157" s="1775"/>
      <c r="BN157" s="1775"/>
      <c r="BO157" s="1775"/>
      <c r="BP157" s="1775"/>
      <c r="BQ157" s="1775"/>
      <c r="BR157" s="1775"/>
      <c r="BS157" s="1539"/>
      <c r="BT157" s="1539"/>
      <c r="BU157" s="1539"/>
      <c r="BV157" s="1539"/>
      <c r="BW157" s="1539"/>
      <c r="BX157" s="1539"/>
      <c r="BY157" s="1539"/>
      <c r="BZ157" s="1539"/>
      <c r="CA157" s="1539"/>
      <c r="CB157" s="1539"/>
      <c r="CC157" s="1800"/>
      <c r="CD157" s="1800"/>
      <c r="CE157" s="1539"/>
      <c r="CF157" s="1539"/>
      <c r="CG157" s="1690"/>
      <c r="CH157" s="48"/>
      <c r="CK157" s="972" t="s">
        <v>1377</v>
      </c>
      <c r="CL157" s="972" t="s">
        <v>1378</v>
      </c>
      <c r="CM157" s="972" t="s">
        <v>1379</v>
      </c>
      <c r="CN157" s="972" t="s">
        <v>1380</v>
      </c>
      <c r="CO157" s="972" t="s">
        <v>1381</v>
      </c>
      <c r="CP157" s="972" t="s">
        <v>1382</v>
      </c>
      <c r="CQ157" s="972" t="s">
        <v>1383</v>
      </c>
      <c r="CR157" s="972" t="s">
        <v>1384</v>
      </c>
      <c r="CS157" s="972" t="s">
        <v>1385</v>
      </c>
      <c r="CT157" s="972" t="s">
        <v>1386</v>
      </c>
      <c r="CU157" s="972" t="s">
        <v>1387</v>
      </c>
      <c r="CV157" s="972" t="s">
        <v>1388</v>
      </c>
      <c r="CW157" s="972" t="s">
        <v>1389</v>
      </c>
      <c r="CX157" s="1789" t="s">
        <v>1652</v>
      </c>
      <c r="CY157" s="1789" t="s">
        <v>1872</v>
      </c>
      <c r="CZ157" s="972" t="s">
        <v>1390</v>
      </c>
      <c r="DA157" s="972" t="s">
        <v>1391</v>
      </c>
      <c r="DB157" s="972" t="s">
        <v>1392</v>
      </c>
      <c r="DC157" s="972" t="s">
        <v>1393</v>
      </c>
      <c r="DD157" s="972" t="s">
        <v>1394</v>
      </c>
      <c r="DE157" s="972" t="s">
        <v>1395</v>
      </c>
      <c r="DF157" s="972" t="s">
        <v>1396</v>
      </c>
      <c r="DG157" s="972" t="s">
        <v>1397</v>
      </c>
      <c r="DH157" s="972" t="s">
        <v>1398</v>
      </c>
      <c r="DI157" s="972" t="s">
        <v>1399</v>
      </c>
      <c r="DJ157" s="972" t="s">
        <v>1400</v>
      </c>
      <c r="DK157" s="972" t="s">
        <v>1401</v>
      </c>
      <c r="DL157" s="972" t="s">
        <v>1402</v>
      </c>
      <c r="DM157" s="972" t="s">
        <v>1403</v>
      </c>
      <c r="DN157" s="1789" t="s">
        <v>1653</v>
      </c>
      <c r="DO157" s="1789" t="s">
        <v>1873</v>
      </c>
      <c r="DP157" s="972" t="s">
        <v>1404</v>
      </c>
      <c r="DQ157" s="972" t="s">
        <v>1405</v>
      </c>
      <c r="DR157" s="972" t="s">
        <v>1406</v>
      </c>
      <c r="DS157" s="972" t="s">
        <v>1407</v>
      </c>
      <c r="DT157" s="972" t="s">
        <v>1408</v>
      </c>
      <c r="DU157" s="972" t="s">
        <v>1409</v>
      </c>
      <c r="DV157" s="972" t="s">
        <v>1410</v>
      </c>
      <c r="DW157" s="972" t="s">
        <v>1411</v>
      </c>
      <c r="DX157" s="972" t="s">
        <v>1412</v>
      </c>
      <c r="DY157" s="972" t="s">
        <v>1413</v>
      </c>
      <c r="DZ157" s="972" t="s">
        <v>1414</v>
      </c>
      <c r="EA157" s="972" t="s">
        <v>1415</v>
      </c>
      <c r="EB157" s="972" t="s">
        <v>1416</v>
      </c>
      <c r="EC157" s="972" t="s">
        <v>1417</v>
      </c>
      <c r="ED157" s="1789" t="s">
        <v>1654</v>
      </c>
      <c r="EE157" s="1789" t="s">
        <v>1874</v>
      </c>
      <c r="EF157" s="972" t="s">
        <v>1418</v>
      </c>
      <c r="EG157" s="2"/>
    </row>
    <row r="158" spans="2:137" ht="51" x14ac:dyDescent="0.2">
      <c r="B158" s="2162" t="s">
        <v>157</v>
      </c>
      <c r="C158" s="2163" t="s">
        <v>1010</v>
      </c>
      <c r="D158" s="2164" t="s">
        <v>1040</v>
      </c>
      <c r="E158" s="2165" t="s">
        <v>1040</v>
      </c>
      <c r="F158" s="2165" t="s">
        <v>1040</v>
      </c>
      <c r="G158" s="2165" t="s">
        <v>1040</v>
      </c>
      <c r="H158" s="2165" t="s">
        <v>1040</v>
      </c>
      <c r="I158" s="2165" t="s">
        <v>1040</v>
      </c>
      <c r="J158" s="2165" t="s">
        <v>1040</v>
      </c>
      <c r="K158" s="2165" t="s">
        <v>1040</v>
      </c>
      <c r="L158" s="2165" t="s">
        <v>1040</v>
      </c>
      <c r="M158" s="2165" t="s">
        <v>1040</v>
      </c>
      <c r="N158" s="2165" t="s">
        <v>1040</v>
      </c>
      <c r="O158" s="2165" t="s">
        <v>1040</v>
      </c>
      <c r="P158" s="2165" t="s">
        <v>1040</v>
      </c>
      <c r="Q158" s="2165" t="s">
        <v>1040</v>
      </c>
      <c r="R158" s="2165" t="s">
        <v>1040</v>
      </c>
      <c r="S158" s="2166" t="s">
        <v>1040</v>
      </c>
      <c r="T158" s="2165" t="s">
        <v>1040</v>
      </c>
      <c r="U158" s="2165" t="s">
        <v>1040</v>
      </c>
      <c r="V158" s="2165" t="s">
        <v>1040</v>
      </c>
      <c r="W158" s="2165" t="s">
        <v>1040</v>
      </c>
      <c r="X158" s="2165" t="s">
        <v>1040</v>
      </c>
      <c r="Y158" s="2165" t="s">
        <v>1040</v>
      </c>
      <c r="Z158" s="2165" t="s">
        <v>1040</v>
      </c>
      <c r="AA158" s="2165" t="s">
        <v>1040</v>
      </c>
      <c r="AB158" s="2165" t="s">
        <v>1040</v>
      </c>
      <c r="AC158" s="2165" t="s">
        <v>1040</v>
      </c>
      <c r="AD158" s="2165" t="s">
        <v>1040</v>
      </c>
      <c r="AE158" s="2165" t="s">
        <v>1040</v>
      </c>
      <c r="AF158" s="2165" t="s">
        <v>1040</v>
      </c>
      <c r="AG158" s="2165" t="s">
        <v>1040</v>
      </c>
      <c r="AH158" s="2165" t="s">
        <v>1040</v>
      </c>
      <c r="AI158" s="2167" t="s">
        <v>1040</v>
      </c>
      <c r="AJ158" s="2168" t="s">
        <v>1040</v>
      </c>
      <c r="AK158" s="2165" t="s">
        <v>1040</v>
      </c>
      <c r="AL158" s="2165" t="s">
        <v>1040</v>
      </c>
      <c r="AM158" s="2165" t="s">
        <v>1040</v>
      </c>
      <c r="AN158" s="2165" t="s">
        <v>1040</v>
      </c>
      <c r="AO158" s="2165" t="s">
        <v>1040</v>
      </c>
      <c r="AP158" s="2165" t="s">
        <v>1040</v>
      </c>
      <c r="AQ158" s="2165" t="s">
        <v>1040</v>
      </c>
      <c r="AR158" s="2165" t="s">
        <v>1040</v>
      </c>
      <c r="AS158" s="2165" t="s">
        <v>1040</v>
      </c>
      <c r="AT158" s="2165" t="s">
        <v>1040</v>
      </c>
      <c r="AU158" s="2165" t="s">
        <v>1040</v>
      </c>
      <c r="AV158" s="2165" t="s">
        <v>1040</v>
      </c>
      <c r="AW158" s="2165" t="s">
        <v>1040</v>
      </c>
      <c r="AX158" s="2165" t="s">
        <v>1040</v>
      </c>
      <c r="AY158" s="2169" t="s">
        <v>1040</v>
      </c>
      <c r="AZ158" s="1775"/>
      <c r="BA158" s="1775"/>
      <c r="BB158" s="1775"/>
      <c r="BC158" s="1775"/>
      <c r="BD158" s="1775"/>
      <c r="BE158" s="1775"/>
      <c r="BF158" s="1775"/>
      <c r="BG158" s="1775"/>
      <c r="BH158" s="1775"/>
      <c r="BI158" s="1775"/>
      <c r="BJ158" s="1775"/>
      <c r="BK158" s="1775"/>
      <c r="BL158" s="1775"/>
      <c r="BM158" s="1775"/>
      <c r="BN158" s="1775"/>
      <c r="BO158" s="1775"/>
      <c r="BP158" s="1775"/>
      <c r="BQ158" s="1775"/>
      <c r="BR158" s="1775"/>
      <c r="BS158" s="1539"/>
      <c r="BT158" s="1539"/>
      <c r="BU158" s="1539"/>
      <c r="BV158" s="1539"/>
      <c r="BW158" s="1539"/>
      <c r="BX158" s="1539"/>
      <c r="BY158" s="1539"/>
      <c r="BZ158" s="1539"/>
      <c r="CA158" s="1539"/>
      <c r="CB158" s="1539"/>
      <c r="CC158" s="1800"/>
      <c r="CD158" s="1800"/>
      <c r="CE158" s="1539"/>
      <c r="CF158" s="1539"/>
      <c r="CG158" s="1690"/>
      <c r="CH158" s="2"/>
      <c r="CI158" s="2"/>
      <c r="CJ158" s="2"/>
      <c r="CK158" s="2"/>
      <c r="CL158" s="2"/>
      <c r="CM158" s="2"/>
      <c r="CN158" s="2"/>
      <c r="CO158" s="2"/>
      <c r="CP158" s="2"/>
      <c r="CQ158" s="2"/>
      <c r="CR158" s="2"/>
      <c r="CS158" s="2"/>
      <c r="CT158" s="2"/>
      <c r="CU158" s="2"/>
      <c r="CV158" s="2"/>
      <c r="CW158" s="2"/>
      <c r="CX158" s="1764"/>
      <c r="CY158" s="1764"/>
      <c r="CZ158" s="2"/>
      <c r="DA158" s="2"/>
      <c r="DB158" s="2"/>
      <c r="DC158" s="2"/>
      <c r="DD158" s="2"/>
      <c r="DE158" s="2"/>
      <c r="DF158" s="2"/>
      <c r="DG158" s="2"/>
      <c r="DH158" s="2"/>
      <c r="DI158" s="2"/>
      <c r="DJ158" s="2"/>
      <c r="DK158" s="2"/>
      <c r="DL158" s="2"/>
      <c r="DM158" s="2"/>
      <c r="DN158" s="1764"/>
      <c r="DO158" s="1764"/>
      <c r="DP158" s="2"/>
      <c r="DQ158" s="2"/>
      <c r="DR158" s="2"/>
      <c r="DS158" s="2"/>
      <c r="DT158" s="2"/>
      <c r="DU158" s="2"/>
      <c r="DV158" s="2"/>
      <c r="DW158" s="2"/>
      <c r="DX158" s="2"/>
      <c r="DY158" s="2"/>
      <c r="DZ158" s="2"/>
      <c r="EA158" s="2"/>
      <c r="EB158" s="2"/>
      <c r="EC158" s="2"/>
      <c r="ED158" s="1764"/>
      <c r="EE158" s="1764"/>
      <c r="EF158" s="2"/>
      <c r="EG158" s="2"/>
    </row>
    <row r="159" spans="2:137" ht="45" customHeight="1" thickBot="1" x14ac:dyDescent="0.25">
      <c r="B159" s="2115" t="s">
        <v>158</v>
      </c>
      <c r="C159" s="2108" t="s">
        <v>463</v>
      </c>
      <c r="D159" s="2170" t="s">
        <v>1040</v>
      </c>
      <c r="E159" s="2171" t="s">
        <v>1040</v>
      </c>
      <c r="F159" s="2171" t="s">
        <v>1040</v>
      </c>
      <c r="G159" s="2171" t="s">
        <v>1040</v>
      </c>
      <c r="H159" s="2171" t="s">
        <v>1040</v>
      </c>
      <c r="I159" s="2171" t="s">
        <v>1040</v>
      </c>
      <c r="J159" s="2171" t="s">
        <v>1040</v>
      </c>
      <c r="K159" s="2171" t="s">
        <v>1040</v>
      </c>
      <c r="L159" s="2171" t="s">
        <v>1040</v>
      </c>
      <c r="M159" s="2171" t="s">
        <v>1040</v>
      </c>
      <c r="N159" s="2171" t="s">
        <v>1040</v>
      </c>
      <c r="O159" s="2171" t="s">
        <v>1040</v>
      </c>
      <c r="P159" s="2171" t="s">
        <v>1040</v>
      </c>
      <c r="Q159" s="2171" t="s">
        <v>1040</v>
      </c>
      <c r="R159" s="2171" t="s">
        <v>1040</v>
      </c>
      <c r="S159" s="2111" t="s">
        <v>1040</v>
      </c>
      <c r="T159" s="2171" t="s">
        <v>1040</v>
      </c>
      <c r="U159" s="2171" t="s">
        <v>1040</v>
      </c>
      <c r="V159" s="2171" t="s">
        <v>1040</v>
      </c>
      <c r="W159" s="2171" t="s">
        <v>1040</v>
      </c>
      <c r="X159" s="2171" t="s">
        <v>1040</v>
      </c>
      <c r="Y159" s="2171" t="s">
        <v>1040</v>
      </c>
      <c r="Z159" s="2171" t="s">
        <v>1040</v>
      </c>
      <c r="AA159" s="2171" t="s">
        <v>1040</v>
      </c>
      <c r="AB159" s="2171" t="s">
        <v>1040</v>
      </c>
      <c r="AC159" s="2171" t="s">
        <v>1040</v>
      </c>
      <c r="AD159" s="2171" t="s">
        <v>1040</v>
      </c>
      <c r="AE159" s="2171" t="s">
        <v>1040</v>
      </c>
      <c r="AF159" s="2171" t="s">
        <v>1040</v>
      </c>
      <c r="AG159" s="2171" t="s">
        <v>1040</v>
      </c>
      <c r="AH159" s="2171" t="s">
        <v>1040</v>
      </c>
      <c r="AI159" s="2112" t="s">
        <v>1040</v>
      </c>
      <c r="AJ159" s="2172" t="s">
        <v>1040</v>
      </c>
      <c r="AK159" s="2171" t="s">
        <v>1040</v>
      </c>
      <c r="AL159" s="2171" t="s">
        <v>1040</v>
      </c>
      <c r="AM159" s="2171" t="s">
        <v>1040</v>
      </c>
      <c r="AN159" s="2171" t="s">
        <v>1040</v>
      </c>
      <c r="AO159" s="2171" t="s">
        <v>1040</v>
      </c>
      <c r="AP159" s="2171" t="s">
        <v>1040</v>
      </c>
      <c r="AQ159" s="2171" t="s">
        <v>1040</v>
      </c>
      <c r="AR159" s="2171" t="s">
        <v>1040</v>
      </c>
      <c r="AS159" s="2171" t="s">
        <v>1040</v>
      </c>
      <c r="AT159" s="2171" t="s">
        <v>1040</v>
      </c>
      <c r="AU159" s="2171" t="s">
        <v>1040</v>
      </c>
      <c r="AV159" s="2171" t="s">
        <v>1040</v>
      </c>
      <c r="AW159" s="2171" t="s">
        <v>1040</v>
      </c>
      <c r="AX159" s="2171" t="s">
        <v>1040</v>
      </c>
      <c r="AY159" s="2173" t="s">
        <v>1040</v>
      </c>
      <c r="AZ159" s="1775"/>
      <c r="BA159" s="1775"/>
      <c r="BB159" s="1775"/>
      <c r="BC159" s="1775"/>
      <c r="BD159" s="1775"/>
      <c r="BE159" s="1775"/>
      <c r="BF159" s="1775"/>
      <c r="BG159" s="1775"/>
      <c r="BH159" s="1775"/>
      <c r="BI159" s="1775"/>
      <c r="BJ159" s="1775"/>
      <c r="BK159" s="1775"/>
      <c r="BL159" s="1775"/>
      <c r="BM159" s="1775"/>
      <c r="BN159" s="1775"/>
      <c r="BO159" s="1775"/>
      <c r="BP159" s="1775"/>
      <c r="BQ159" s="1775"/>
      <c r="BR159" s="1775"/>
      <c r="BS159" s="1539"/>
      <c r="BT159" s="1539"/>
      <c r="BU159" s="1539"/>
      <c r="BV159" s="1539"/>
      <c r="BW159" s="1539"/>
      <c r="BX159" s="1539"/>
      <c r="BY159" s="1539"/>
      <c r="BZ159" s="1539"/>
      <c r="CA159" s="1539"/>
      <c r="CB159" s="1539"/>
      <c r="CC159" s="1800"/>
      <c r="CD159" s="1800"/>
      <c r="CE159" s="1539"/>
      <c r="CF159" s="1539"/>
      <c r="CG159" s="1690"/>
      <c r="CH159" s="2"/>
      <c r="CI159" s="2"/>
      <c r="CJ159" s="2"/>
      <c r="CK159" s="2"/>
      <c r="CL159" s="2"/>
      <c r="CM159" s="2"/>
      <c r="CN159" s="2"/>
      <c r="CO159" s="2"/>
      <c r="CP159" s="2"/>
      <c r="CQ159" s="2"/>
      <c r="CR159" s="2"/>
      <c r="CS159" s="2"/>
      <c r="CT159" s="2"/>
      <c r="CU159" s="2"/>
      <c r="CV159" s="2"/>
      <c r="CW159" s="2"/>
      <c r="CX159" s="1764"/>
      <c r="CY159" s="1764"/>
      <c r="CZ159" s="2"/>
      <c r="DA159" s="2"/>
      <c r="DB159" s="2"/>
      <c r="DC159" s="2"/>
      <c r="DD159" s="2"/>
      <c r="DE159" s="2"/>
      <c r="DF159" s="2"/>
      <c r="DG159" s="2"/>
      <c r="DH159" s="2"/>
      <c r="DI159" s="2"/>
      <c r="DJ159" s="2"/>
      <c r="DK159" s="2"/>
      <c r="DL159" s="2"/>
      <c r="DM159" s="2"/>
      <c r="DN159" s="1764"/>
      <c r="DO159" s="1764"/>
      <c r="DP159" s="2"/>
      <c r="DQ159" s="2"/>
      <c r="DR159" s="2"/>
      <c r="DS159" s="2"/>
      <c r="DT159" s="2"/>
      <c r="DU159" s="2"/>
      <c r="DV159" s="2"/>
      <c r="DW159" s="2"/>
      <c r="DX159" s="2"/>
      <c r="DY159" s="2"/>
      <c r="DZ159" s="2"/>
      <c r="EA159" s="2"/>
      <c r="EB159" s="2"/>
      <c r="EC159" s="2"/>
      <c r="ED159" s="1764"/>
      <c r="EE159" s="1764"/>
      <c r="EF159" s="2"/>
      <c r="EG159" s="2"/>
    </row>
    <row r="160" spans="2:137" ht="48" customHeight="1" x14ac:dyDescent="0.2">
      <c r="B160" s="2712" t="s">
        <v>1034</v>
      </c>
      <c r="C160" s="2713"/>
      <c r="D160" s="1277" t="str">
        <f>IF(NOT(D141=D144+D145),"Please check ","")</f>
        <v/>
      </c>
      <c r="E160" s="1368" t="str">
        <f t="shared" ref="E160:AY160" si="103">IF(NOT(E141=E144+E145),"Please check ","")</f>
        <v/>
      </c>
      <c r="F160" s="1368" t="str">
        <f t="shared" si="103"/>
        <v/>
      </c>
      <c r="G160" s="1368" t="str">
        <f t="shared" si="103"/>
        <v/>
      </c>
      <c r="H160" s="1368" t="str">
        <f t="shared" si="103"/>
        <v/>
      </c>
      <c r="I160" s="1368" t="str">
        <f t="shared" si="103"/>
        <v/>
      </c>
      <c r="J160" s="1368" t="str">
        <f t="shared" si="103"/>
        <v/>
      </c>
      <c r="K160" s="1368" t="str">
        <f t="shared" si="103"/>
        <v/>
      </c>
      <c r="L160" s="1368" t="str">
        <f t="shared" si="103"/>
        <v/>
      </c>
      <c r="M160" s="1368" t="str">
        <f t="shared" si="103"/>
        <v/>
      </c>
      <c r="N160" s="1368" t="str">
        <f t="shared" si="103"/>
        <v/>
      </c>
      <c r="O160" s="1368" t="str">
        <f t="shared" si="103"/>
        <v/>
      </c>
      <c r="P160" s="1368" t="str">
        <f t="shared" si="103"/>
        <v/>
      </c>
      <c r="Q160" s="1796" t="str">
        <f t="shared" si="103"/>
        <v/>
      </c>
      <c r="R160" s="1796" t="str">
        <f t="shared" si="103"/>
        <v/>
      </c>
      <c r="S160" s="1368" t="str">
        <f t="shared" si="103"/>
        <v/>
      </c>
      <c r="T160" s="1368" t="str">
        <f t="shared" si="103"/>
        <v/>
      </c>
      <c r="U160" s="1368" t="str">
        <f t="shared" si="103"/>
        <v/>
      </c>
      <c r="V160" s="1368" t="str">
        <f t="shared" si="103"/>
        <v/>
      </c>
      <c r="W160" s="1368" t="str">
        <f t="shared" si="103"/>
        <v/>
      </c>
      <c r="X160" s="1368" t="str">
        <f t="shared" si="103"/>
        <v/>
      </c>
      <c r="Y160" s="1368" t="str">
        <f t="shared" si="103"/>
        <v/>
      </c>
      <c r="Z160" s="1368" t="str">
        <f t="shared" si="103"/>
        <v/>
      </c>
      <c r="AA160" s="1368" t="str">
        <f t="shared" si="103"/>
        <v/>
      </c>
      <c r="AB160" s="1368" t="str">
        <f t="shared" si="103"/>
        <v/>
      </c>
      <c r="AC160" s="1368" t="str">
        <f t="shared" si="103"/>
        <v/>
      </c>
      <c r="AD160" s="1368" t="str">
        <f t="shared" si="103"/>
        <v/>
      </c>
      <c r="AE160" s="1368" t="str">
        <f t="shared" si="103"/>
        <v/>
      </c>
      <c r="AF160" s="1368" t="str">
        <f t="shared" si="103"/>
        <v/>
      </c>
      <c r="AG160" s="1796" t="str">
        <f t="shared" si="103"/>
        <v/>
      </c>
      <c r="AH160" s="1796" t="str">
        <f t="shared" si="103"/>
        <v/>
      </c>
      <c r="AI160" s="1368" t="str">
        <f t="shared" si="103"/>
        <v/>
      </c>
      <c r="AJ160" s="1368" t="str">
        <f t="shared" si="103"/>
        <v/>
      </c>
      <c r="AK160" s="1368" t="str">
        <f t="shared" si="103"/>
        <v/>
      </c>
      <c r="AL160" s="1368" t="str">
        <f t="shared" si="103"/>
        <v/>
      </c>
      <c r="AM160" s="1368" t="str">
        <f t="shared" si="103"/>
        <v/>
      </c>
      <c r="AN160" s="1368" t="str">
        <f t="shared" si="103"/>
        <v/>
      </c>
      <c r="AO160" s="1368" t="str">
        <f t="shared" si="103"/>
        <v/>
      </c>
      <c r="AP160" s="1368" t="str">
        <f t="shared" si="103"/>
        <v/>
      </c>
      <c r="AQ160" s="1368" t="str">
        <f t="shared" si="103"/>
        <v/>
      </c>
      <c r="AR160" s="1368" t="str">
        <f t="shared" si="103"/>
        <v/>
      </c>
      <c r="AS160" s="1368" t="str">
        <f t="shared" si="103"/>
        <v/>
      </c>
      <c r="AT160" s="1369" t="str">
        <f t="shared" si="103"/>
        <v/>
      </c>
      <c r="AU160" s="1369" t="str">
        <f t="shared" si="103"/>
        <v/>
      </c>
      <c r="AV160" s="1369" t="str">
        <f t="shared" si="103"/>
        <v/>
      </c>
      <c r="AW160" s="1829" t="str">
        <f t="shared" si="103"/>
        <v/>
      </c>
      <c r="AX160" s="1829" t="str">
        <f t="shared" si="103"/>
        <v/>
      </c>
      <c r="AY160" s="1623" t="str">
        <f t="shared" si="103"/>
        <v/>
      </c>
      <c r="AZ160" s="1775"/>
      <c r="BA160" s="1775"/>
      <c r="BB160" s="1775"/>
      <c r="BC160" s="1775"/>
      <c r="BD160" s="1775"/>
      <c r="BE160" s="1775"/>
      <c r="BF160" s="1775"/>
      <c r="BG160" s="1775"/>
      <c r="BH160" s="1775"/>
      <c r="BI160" s="1775"/>
      <c r="BJ160" s="1775"/>
      <c r="BK160" s="1775"/>
      <c r="BL160" s="1775"/>
      <c r="BM160" s="1775"/>
      <c r="BN160" s="1775"/>
      <c r="BO160" s="1775"/>
      <c r="BP160" s="1775"/>
      <c r="BQ160" s="1775"/>
      <c r="BR160" s="1775"/>
      <c r="BS160" s="1538"/>
      <c r="BT160" s="1538"/>
      <c r="BU160" s="1538"/>
      <c r="BV160" s="1538"/>
      <c r="BW160" s="1538"/>
      <c r="BX160" s="1538"/>
      <c r="BY160" s="1538"/>
      <c r="BZ160" s="1538"/>
      <c r="CA160" s="1538"/>
      <c r="CB160" s="1538"/>
      <c r="CC160" s="1799"/>
      <c r="CD160" s="1799"/>
      <c r="CE160" s="1538"/>
      <c r="CF160" s="1539"/>
      <c r="CG160" s="971"/>
      <c r="CH160" s="2"/>
      <c r="CI160" s="2"/>
      <c r="CJ160" s="2"/>
      <c r="CK160" s="2"/>
      <c r="CL160" s="2"/>
      <c r="CM160" s="2"/>
      <c r="CN160" s="2"/>
      <c r="CO160" s="2"/>
      <c r="CP160" s="2"/>
      <c r="CQ160" s="2"/>
      <c r="CR160" s="2"/>
      <c r="CS160" s="2"/>
      <c r="CT160" s="2"/>
      <c r="CU160" s="2"/>
      <c r="CV160" s="2"/>
      <c r="CW160" s="2"/>
      <c r="CX160" s="1764"/>
      <c r="CY160" s="1764"/>
      <c r="CZ160" s="2"/>
      <c r="DA160" s="2"/>
      <c r="DB160" s="2"/>
      <c r="DC160" s="2"/>
      <c r="DD160" s="2"/>
      <c r="DE160" s="2"/>
      <c r="DF160" s="2"/>
      <c r="DG160" s="2"/>
      <c r="DH160" s="2"/>
      <c r="DI160" s="2"/>
      <c r="DJ160" s="2"/>
      <c r="DK160" s="2"/>
      <c r="DL160" s="2"/>
      <c r="DM160" s="2"/>
      <c r="DN160" s="1764"/>
      <c r="DO160" s="1764"/>
      <c r="DP160" s="2"/>
      <c r="DQ160" s="2"/>
      <c r="DR160" s="2"/>
      <c r="DS160" s="2"/>
      <c r="DT160" s="2"/>
      <c r="DU160" s="2"/>
      <c r="DV160" s="2"/>
      <c r="DW160" s="2"/>
      <c r="DX160" s="2"/>
      <c r="DY160" s="2"/>
      <c r="DZ160" s="2"/>
      <c r="EA160" s="2"/>
      <c r="EB160" s="2"/>
      <c r="EC160" s="2"/>
      <c r="ED160" s="1764"/>
      <c r="EE160" s="1764"/>
      <c r="EF160" s="2"/>
      <c r="EG160" s="2"/>
    </row>
    <row r="161" spans="2:137" ht="39.75" customHeight="1" x14ac:dyDescent="0.2">
      <c r="B161" s="2710" t="s">
        <v>1035</v>
      </c>
      <c r="C161" s="2711"/>
      <c r="D161" s="1276" t="str">
        <f>IF(D144&lt;D145,"Please check","")</f>
        <v/>
      </c>
      <c r="E161" s="1367" t="str">
        <f t="shared" ref="E161:AY161" si="104">IF(E144&lt;E145,"Please check","")</f>
        <v/>
      </c>
      <c r="F161" s="1367" t="str">
        <f t="shared" si="104"/>
        <v/>
      </c>
      <c r="G161" s="1367" t="str">
        <f t="shared" si="104"/>
        <v/>
      </c>
      <c r="H161" s="1367" t="str">
        <f t="shared" si="104"/>
        <v/>
      </c>
      <c r="I161" s="1367" t="str">
        <f t="shared" si="104"/>
        <v/>
      </c>
      <c r="J161" s="1367" t="str">
        <f t="shared" si="104"/>
        <v/>
      </c>
      <c r="K161" s="1367" t="str">
        <f t="shared" si="104"/>
        <v/>
      </c>
      <c r="L161" s="1367" t="str">
        <f t="shared" si="104"/>
        <v/>
      </c>
      <c r="M161" s="1367" t="str">
        <f t="shared" si="104"/>
        <v/>
      </c>
      <c r="N161" s="1367" t="str">
        <f t="shared" si="104"/>
        <v/>
      </c>
      <c r="O161" s="1367" t="str">
        <f t="shared" si="104"/>
        <v/>
      </c>
      <c r="P161" s="1367" t="str">
        <f t="shared" si="104"/>
        <v/>
      </c>
      <c r="Q161" s="1795" t="str">
        <f t="shared" si="104"/>
        <v/>
      </c>
      <c r="R161" s="1795" t="str">
        <f t="shared" si="104"/>
        <v/>
      </c>
      <c r="S161" s="1367" t="str">
        <f t="shared" si="104"/>
        <v/>
      </c>
      <c r="T161" s="1367" t="str">
        <f t="shared" si="104"/>
        <v/>
      </c>
      <c r="U161" s="1367" t="str">
        <f t="shared" si="104"/>
        <v/>
      </c>
      <c r="V161" s="1367" t="str">
        <f t="shared" si="104"/>
        <v/>
      </c>
      <c r="W161" s="1367" t="str">
        <f t="shared" si="104"/>
        <v/>
      </c>
      <c r="X161" s="1367" t="str">
        <f t="shared" si="104"/>
        <v/>
      </c>
      <c r="Y161" s="1367" t="str">
        <f t="shared" si="104"/>
        <v/>
      </c>
      <c r="Z161" s="1367" t="str">
        <f t="shared" si="104"/>
        <v/>
      </c>
      <c r="AA161" s="1367" t="str">
        <f t="shared" si="104"/>
        <v/>
      </c>
      <c r="AB161" s="1367" t="str">
        <f t="shared" si="104"/>
        <v/>
      </c>
      <c r="AC161" s="1367" t="str">
        <f t="shared" si="104"/>
        <v/>
      </c>
      <c r="AD161" s="1367" t="str">
        <f t="shared" si="104"/>
        <v/>
      </c>
      <c r="AE161" s="1367" t="str">
        <f t="shared" si="104"/>
        <v/>
      </c>
      <c r="AF161" s="1367" t="str">
        <f t="shared" si="104"/>
        <v/>
      </c>
      <c r="AG161" s="1795" t="str">
        <f t="shared" si="104"/>
        <v/>
      </c>
      <c r="AH161" s="1795" t="str">
        <f t="shared" si="104"/>
        <v/>
      </c>
      <c r="AI161" s="1367" t="str">
        <f t="shared" si="104"/>
        <v/>
      </c>
      <c r="AJ161" s="1367" t="str">
        <f t="shared" si="104"/>
        <v/>
      </c>
      <c r="AK161" s="1367" t="str">
        <f t="shared" si="104"/>
        <v/>
      </c>
      <c r="AL161" s="1367" t="str">
        <f t="shared" si="104"/>
        <v/>
      </c>
      <c r="AM161" s="1367" t="str">
        <f t="shared" si="104"/>
        <v/>
      </c>
      <c r="AN161" s="1367" t="str">
        <f t="shared" si="104"/>
        <v/>
      </c>
      <c r="AO161" s="1367" t="str">
        <f t="shared" si="104"/>
        <v/>
      </c>
      <c r="AP161" s="1367" t="str">
        <f t="shared" si="104"/>
        <v/>
      </c>
      <c r="AQ161" s="1367" t="str">
        <f t="shared" si="104"/>
        <v/>
      </c>
      <c r="AR161" s="1367" t="str">
        <f t="shared" si="104"/>
        <v/>
      </c>
      <c r="AS161" s="1367" t="str">
        <f t="shared" si="104"/>
        <v/>
      </c>
      <c r="AT161" s="1365" t="str">
        <f t="shared" si="104"/>
        <v/>
      </c>
      <c r="AU161" s="1365" t="str">
        <f t="shared" si="104"/>
        <v/>
      </c>
      <c r="AV161" s="1365" t="str">
        <f t="shared" si="104"/>
        <v/>
      </c>
      <c r="AW161" s="1827" t="str">
        <f t="shared" si="104"/>
        <v/>
      </c>
      <c r="AX161" s="1827" t="str">
        <f t="shared" si="104"/>
        <v/>
      </c>
      <c r="AY161" s="1372" t="str">
        <f t="shared" si="104"/>
        <v/>
      </c>
      <c r="AZ161" s="1775"/>
      <c r="BA161" s="1775"/>
      <c r="BB161" s="1775"/>
      <c r="BC161" s="1775"/>
      <c r="BD161" s="1775"/>
      <c r="BE161" s="1775"/>
      <c r="BF161" s="1775"/>
      <c r="BG161" s="1775"/>
      <c r="BH161" s="1775"/>
      <c r="BI161" s="1775"/>
      <c r="BJ161" s="1775"/>
      <c r="BK161" s="1775"/>
      <c r="BL161" s="1775"/>
      <c r="BM161" s="1775"/>
      <c r="BN161" s="1775"/>
      <c r="BO161" s="1775"/>
      <c r="BP161" s="1775"/>
      <c r="BQ161" s="1775"/>
      <c r="BR161" s="1775"/>
      <c r="BS161" s="1538"/>
      <c r="BT161" s="1538"/>
      <c r="BU161" s="1538"/>
      <c r="BV161" s="1538"/>
      <c r="BW161" s="1538"/>
      <c r="BX161" s="1538"/>
      <c r="BY161" s="1538"/>
      <c r="BZ161" s="1538"/>
      <c r="CA161" s="1538"/>
      <c r="CB161" s="1538"/>
      <c r="CC161" s="1799"/>
      <c r="CD161" s="1799"/>
      <c r="CE161" s="1538"/>
      <c r="CF161" s="1538"/>
      <c r="CG161" s="971"/>
      <c r="CH161" s="2"/>
      <c r="CI161" s="2"/>
      <c r="CJ161" s="2"/>
      <c r="CK161" s="2"/>
      <c r="CL161" s="2"/>
      <c r="CM161" s="2"/>
      <c r="CN161" s="2"/>
      <c r="CO161" s="2"/>
      <c r="CP161" s="2"/>
      <c r="CQ161" s="2"/>
      <c r="CR161" s="2"/>
      <c r="CS161" s="2"/>
      <c r="CT161" s="2"/>
      <c r="CU161" s="2"/>
      <c r="CV161" s="2"/>
      <c r="CW161" s="2"/>
      <c r="CX161" s="1764"/>
      <c r="CY161" s="1764"/>
      <c r="CZ161" s="2"/>
      <c r="DA161" s="2"/>
      <c r="DB161" s="2"/>
      <c r="DC161" s="2"/>
      <c r="DD161" s="2"/>
      <c r="DE161" s="2"/>
      <c r="DF161" s="2"/>
      <c r="DG161" s="2"/>
      <c r="DH161" s="2"/>
      <c r="DI161" s="2"/>
      <c r="DJ161" s="2"/>
      <c r="DK161" s="2"/>
      <c r="DL161" s="2"/>
      <c r="DM161" s="2"/>
      <c r="DN161" s="1764"/>
      <c r="DO161" s="1764"/>
      <c r="DP161" s="2"/>
      <c r="DQ161" s="2"/>
      <c r="DR161" s="2"/>
      <c r="DS161" s="2"/>
      <c r="DT161" s="2"/>
      <c r="DU161" s="2"/>
      <c r="DV161" s="2"/>
      <c r="DW161" s="2"/>
      <c r="DX161" s="2"/>
      <c r="DY161" s="2"/>
      <c r="DZ161" s="2"/>
      <c r="EA161" s="2"/>
      <c r="EB161" s="2"/>
      <c r="EC161" s="2"/>
      <c r="ED161" s="1764"/>
      <c r="EE161" s="1764"/>
      <c r="EF161" s="2"/>
      <c r="EG161" s="2"/>
    </row>
    <row r="162" spans="2:137" ht="42" customHeight="1" x14ac:dyDescent="0.2">
      <c r="B162" s="2710" t="s">
        <v>1036</v>
      </c>
      <c r="C162" s="2711"/>
      <c r="D162" s="1276" t="str">
        <f>IF(NOT(D141=D150+D151+D153),"Please check","")</f>
        <v/>
      </c>
      <c r="E162" s="1367" t="str">
        <f t="shared" ref="E162:AY162" si="105">IF(NOT(E141=E150+E151+E153),"Please check","")</f>
        <v/>
      </c>
      <c r="F162" s="1367" t="str">
        <f t="shared" si="105"/>
        <v/>
      </c>
      <c r="G162" s="1367" t="str">
        <f t="shared" si="105"/>
        <v/>
      </c>
      <c r="H162" s="1367" t="str">
        <f t="shared" si="105"/>
        <v/>
      </c>
      <c r="I162" s="1367" t="str">
        <f t="shared" si="105"/>
        <v/>
      </c>
      <c r="J162" s="1367" t="str">
        <f t="shared" si="105"/>
        <v/>
      </c>
      <c r="K162" s="1367" t="str">
        <f t="shared" si="105"/>
        <v/>
      </c>
      <c r="L162" s="1367" t="str">
        <f t="shared" si="105"/>
        <v/>
      </c>
      <c r="M162" s="1367" t="str">
        <f t="shared" si="105"/>
        <v/>
      </c>
      <c r="N162" s="1367" t="str">
        <f t="shared" si="105"/>
        <v/>
      </c>
      <c r="O162" s="1367" t="str">
        <f t="shared" si="105"/>
        <v/>
      </c>
      <c r="P162" s="1367" t="str">
        <f t="shared" si="105"/>
        <v/>
      </c>
      <c r="Q162" s="1795" t="str">
        <f t="shared" si="105"/>
        <v/>
      </c>
      <c r="R162" s="1795" t="str">
        <f t="shared" si="105"/>
        <v/>
      </c>
      <c r="S162" s="1367" t="str">
        <f t="shared" si="105"/>
        <v/>
      </c>
      <c r="T162" s="1367" t="str">
        <f t="shared" si="105"/>
        <v/>
      </c>
      <c r="U162" s="1367" t="str">
        <f t="shared" si="105"/>
        <v/>
      </c>
      <c r="V162" s="1367" t="str">
        <f t="shared" si="105"/>
        <v/>
      </c>
      <c r="W162" s="1367" t="str">
        <f t="shared" si="105"/>
        <v/>
      </c>
      <c r="X162" s="1367" t="str">
        <f t="shared" si="105"/>
        <v/>
      </c>
      <c r="Y162" s="1367" t="str">
        <f t="shared" si="105"/>
        <v/>
      </c>
      <c r="Z162" s="1367" t="str">
        <f t="shared" si="105"/>
        <v/>
      </c>
      <c r="AA162" s="1367" t="str">
        <f t="shared" si="105"/>
        <v/>
      </c>
      <c r="AB162" s="1367" t="str">
        <f t="shared" si="105"/>
        <v/>
      </c>
      <c r="AC162" s="1367" t="str">
        <f t="shared" si="105"/>
        <v/>
      </c>
      <c r="AD162" s="1367" t="str">
        <f t="shared" si="105"/>
        <v/>
      </c>
      <c r="AE162" s="1367" t="str">
        <f t="shared" si="105"/>
        <v/>
      </c>
      <c r="AF162" s="1367" t="str">
        <f t="shared" si="105"/>
        <v/>
      </c>
      <c r="AG162" s="1795" t="str">
        <f t="shared" si="105"/>
        <v/>
      </c>
      <c r="AH162" s="1795" t="str">
        <f t="shared" si="105"/>
        <v/>
      </c>
      <c r="AI162" s="1367" t="str">
        <f t="shared" si="105"/>
        <v/>
      </c>
      <c r="AJ162" s="1367" t="str">
        <f t="shared" si="105"/>
        <v/>
      </c>
      <c r="AK162" s="1367" t="str">
        <f t="shared" si="105"/>
        <v/>
      </c>
      <c r="AL162" s="1367" t="str">
        <f t="shared" si="105"/>
        <v/>
      </c>
      <c r="AM162" s="1367" t="str">
        <f t="shared" si="105"/>
        <v/>
      </c>
      <c r="AN162" s="1367" t="str">
        <f t="shared" si="105"/>
        <v/>
      </c>
      <c r="AO162" s="1367" t="str">
        <f t="shared" si="105"/>
        <v/>
      </c>
      <c r="AP162" s="1367" t="str">
        <f t="shared" si="105"/>
        <v/>
      </c>
      <c r="AQ162" s="1367" t="str">
        <f t="shared" si="105"/>
        <v/>
      </c>
      <c r="AR162" s="1367" t="str">
        <f t="shared" si="105"/>
        <v/>
      </c>
      <c r="AS162" s="1367" t="str">
        <f t="shared" si="105"/>
        <v/>
      </c>
      <c r="AT162" s="1365" t="str">
        <f t="shared" si="105"/>
        <v/>
      </c>
      <c r="AU162" s="1365" t="str">
        <f t="shared" si="105"/>
        <v/>
      </c>
      <c r="AV162" s="1365" t="str">
        <f t="shared" si="105"/>
        <v/>
      </c>
      <c r="AW162" s="1827" t="str">
        <f t="shared" si="105"/>
        <v/>
      </c>
      <c r="AX162" s="1827" t="str">
        <f t="shared" si="105"/>
        <v/>
      </c>
      <c r="AY162" s="1372" t="str">
        <f t="shared" si="105"/>
        <v/>
      </c>
      <c r="AZ162" s="1775"/>
      <c r="BA162" s="1775"/>
      <c r="BB162" s="1775"/>
      <c r="BC162" s="1775"/>
      <c r="BD162" s="1775"/>
      <c r="BE162" s="1775"/>
      <c r="BF162" s="1775"/>
      <c r="BG162" s="1775"/>
      <c r="BH162" s="1775"/>
      <c r="BI162" s="1775"/>
      <c r="BJ162" s="1775"/>
      <c r="BK162" s="1775"/>
      <c r="BL162" s="1775"/>
      <c r="BM162" s="1775"/>
      <c r="BN162" s="1775"/>
      <c r="BO162" s="1775"/>
      <c r="BP162" s="1775"/>
      <c r="BQ162" s="1775"/>
      <c r="BR162" s="1775"/>
      <c r="BS162" s="1538"/>
      <c r="BT162" s="1538"/>
      <c r="BU162" s="1538"/>
      <c r="BV162" s="1538"/>
      <c r="BW162" s="1538"/>
      <c r="BX162" s="1538"/>
      <c r="BY162" s="1538"/>
      <c r="BZ162" s="1538"/>
      <c r="CA162" s="1538"/>
      <c r="CB162" s="1538"/>
      <c r="CC162" s="1799"/>
      <c r="CD162" s="1799"/>
      <c r="CE162" s="1538"/>
      <c r="CF162" s="1538"/>
      <c r="CG162" s="971"/>
      <c r="CH162" s="2"/>
      <c r="CI162" s="2"/>
      <c r="CJ162" s="2"/>
      <c r="CK162" s="2"/>
      <c r="CL162" s="2"/>
      <c r="CM162" s="2"/>
      <c r="CN162" s="2"/>
      <c r="CO162" s="2"/>
      <c r="CP162" s="2"/>
      <c r="CQ162" s="2"/>
      <c r="CR162" s="2"/>
      <c r="CS162" s="2"/>
      <c r="CT162" s="2"/>
      <c r="CU162" s="2"/>
      <c r="CV162" s="2"/>
      <c r="CW162" s="2"/>
      <c r="CX162" s="1764"/>
      <c r="CY162" s="1764"/>
      <c r="CZ162" s="2"/>
      <c r="DA162" s="2"/>
      <c r="DB162" s="2"/>
      <c r="DC162" s="2"/>
      <c r="DD162" s="2"/>
      <c r="DE162" s="2"/>
      <c r="DF162" s="2"/>
      <c r="DG162" s="2"/>
      <c r="DH162" s="2"/>
      <c r="DI162" s="2"/>
      <c r="DJ162" s="2"/>
      <c r="DK162" s="2"/>
      <c r="DL162" s="2"/>
      <c r="DM162" s="2"/>
      <c r="DN162" s="1764"/>
      <c r="DO162" s="1764"/>
      <c r="DP162" s="2"/>
      <c r="DQ162" s="2"/>
      <c r="DR162" s="2"/>
      <c r="DS162" s="2"/>
      <c r="DT162" s="2"/>
      <c r="DU162" s="2"/>
      <c r="DV162" s="2"/>
      <c r="DW162" s="2"/>
      <c r="DX162" s="2"/>
      <c r="DY162" s="2"/>
      <c r="DZ162" s="2"/>
      <c r="EA162" s="2"/>
      <c r="EB162" s="2"/>
      <c r="EC162" s="2"/>
      <c r="ED162" s="1764"/>
      <c r="EE162" s="1764"/>
      <c r="EF162" s="2"/>
      <c r="EG162" s="2"/>
    </row>
    <row r="163" spans="2:137" ht="43.5" customHeight="1" x14ac:dyDescent="0.2">
      <c r="B163" s="2710" t="s">
        <v>1037</v>
      </c>
      <c r="C163" s="2711"/>
      <c r="D163" s="1276" t="str">
        <f>IF(D151&lt;D152,"Please check ","")</f>
        <v/>
      </c>
      <c r="E163" s="1275" t="str">
        <f t="shared" ref="E163:AY163" si="106">IF(E151&lt;E152,"Please check ","")</f>
        <v/>
      </c>
      <c r="F163" s="1275" t="str">
        <f t="shared" si="106"/>
        <v/>
      </c>
      <c r="G163" s="1275" t="str">
        <f t="shared" si="106"/>
        <v/>
      </c>
      <c r="H163" s="1275" t="str">
        <f t="shared" si="106"/>
        <v/>
      </c>
      <c r="I163" s="1275" t="str">
        <f t="shared" si="106"/>
        <v/>
      </c>
      <c r="J163" s="1275" t="str">
        <f t="shared" si="106"/>
        <v/>
      </c>
      <c r="K163" s="1275" t="str">
        <f t="shared" si="106"/>
        <v/>
      </c>
      <c r="L163" s="1275" t="str">
        <f t="shared" si="106"/>
        <v/>
      </c>
      <c r="M163" s="1275" t="str">
        <f t="shared" si="106"/>
        <v/>
      </c>
      <c r="N163" s="1275" t="str">
        <f t="shared" si="106"/>
        <v/>
      </c>
      <c r="O163" s="1275" t="str">
        <f t="shared" si="106"/>
        <v/>
      </c>
      <c r="P163" s="1275" t="str">
        <f t="shared" si="106"/>
        <v/>
      </c>
      <c r="Q163" s="1791" t="str">
        <f t="shared" si="106"/>
        <v/>
      </c>
      <c r="R163" s="1791" t="str">
        <f t="shared" si="106"/>
        <v/>
      </c>
      <c r="S163" s="1275" t="str">
        <f t="shared" si="106"/>
        <v/>
      </c>
      <c r="T163" s="1275" t="str">
        <f t="shared" si="106"/>
        <v/>
      </c>
      <c r="U163" s="1275" t="str">
        <f t="shared" si="106"/>
        <v/>
      </c>
      <c r="V163" s="1275" t="str">
        <f t="shared" si="106"/>
        <v/>
      </c>
      <c r="W163" s="1275" t="str">
        <f t="shared" si="106"/>
        <v/>
      </c>
      <c r="X163" s="1275" t="str">
        <f t="shared" si="106"/>
        <v/>
      </c>
      <c r="Y163" s="1275" t="str">
        <f t="shared" si="106"/>
        <v/>
      </c>
      <c r="Z163" s="1275" t="str">
        <f t="shared" si="106"/>
        <v/>
      </c>
      <c r="AA163" s="1275" t="str">
        <f t="shared" si="106"/>
        <v/>
      </c>
      <c r="AB163" s="1275" t="str">
        <f t="shared" si="106"/>
        <v/>
      </c>
      <c r="AC163" s="1275" t="str">
        <f t="shared" si="106"/>
        <v/>
      </c>
      <c r="AD163" s="1275" t="str">
        <f t="shared" si="106"/>
        <v/>
      </c>
      <c r="AE163" s="1275" t="str">
        <f t="shared" si="106"/>
        <v/>
      </c>
      <c r="AF163" s="1275" t="str">
        <f t="shared" si="106"/>
        <v/>
      </c>
      <c r="AG163" s="1791" t="str">
        <f t="shared" si="106"/>
        <v/>
      </c>
      <c r="AH163" s="1791" t="str">
        <f t="shared" si="106"/>
        <v/>
      </c>
      <c r="AI163" s="1275" t="str">
        <f t="shared" si="106"/>
        <v/>
      </c>
      <c r="AJ163" s="1275" t="str">
        <f t="shared" si="106"/>
        <v/>
      </c>
      <c r="AK163" s="1275" t="str">
        <f t="shared" si="106"/>
        <v/>
      </c>
      <c r="AL163" s="1275" t="str">
        <f t="shared" si="106"/>
        <v/>
      </c>
      <c r="AM163" s="1275" t="str">
        <f t="shared" si="106"/>
        <v/>
      </c>
      <c r="AN163" s="1275" t="str">
        <f t="shared" si="106"/>
        <v/>
      </c>
      <c r="AO163" s="1275" t="str">
        <f t="shared" si="106"/>
        <v/>
      </c>
      <c r="AP163" s="1275" t="str">
        <f t="shared" si="106"/>
        <v/>
      </c>
      <c r="AQ163" s="1275" t="str">
        <f t="shared" si="106"/>
        <v/>
      </c>
      <c r="AR163" s="1275" t="str">
        <f t="shared" si="106"/>
        <v/>
      </c>
      <c r="AS163" s="1275" t="str">
        <f t="shared" si="106"/>
        <v/>
      </c>
      <c r="AT163" s="1365" t="str">
        <f t="shared" si="106"/>
        <v/>
      </c>
      <c r="AU163" s="1365" t="str">
        <f t="shared" si="106"/>
        <v/>
      </c>
      <c r="AV163" s="1365" t="str">
        <f t="shared" si="106"/>
        <v/>
      </c>
      <c r="AW163" s="1827" t="str">
        <f t="shared" si="106"/>
        <v/>
      </c>
      <c r="AX163" s="1827" t="str">
        <f t="shared" si="106"/>
        <v/>
      </c>
      <c r="AY163" s="1372" t="str">
        <f t="shared" si="106"/>
        <v/>
      </c>
      <c r="AZ163" s="1775"/>
      <c r="BA163" s="1775"/>
      <c r="BB163" s="1775"/>
      <c r="BC163" s="1775"/>
      <c r="BD163" s="1775"/>
      <c r="BE163" s="1775"/>
      <c r="BF163" s="1775"/>
      <c r="BG163" s="1775"/>
      <c r="BH163" s="1775"/>
      <c r="BI163" s="1775"/>
      <c r="BJ163" s="1775"/>
      <c r="BK163" s="1775"/>
      <c r="BL163" s="1775"/>
      <c r="BM163" s="1775"/>
      <c r="BN163" s="1775"/>
      <c r="BO163" s="1775"/>
      <c r="BP163" s="1775"/>
      <c r="BQ163" s="1775"/>
      <c r="BR163" s="1775"/>
      <c r="BS163" s="1538"/>
      <c r="BT163" s="1538"/>
      <c r="BU163" s="1538"/>
      <c r="BV163" s="1538"/>
      <c r="BW163" s="1538"/>
      <c r="BX163" s="1538"/>
      <c r="BY163" s="1538"/>
      <c r="BZ163" s="1538"/>
      <c r="CA163" s="1538"/>
      <c r="CB163" s="1538"/>
      <c r="CC163" s="1799"/>
      <c r="CD163" s="1799"/>
      <c r="CE163" s="1538"/>
      <c r="CF163" s="1538"/>
      <c r="CG163" s="971"/>
      <c r="CH163" s="2"/>
      <c r="CI163" s="2"/>
      <c r="CJ163" s="2"/>
      <c r="CK163" s="2"/>
      <c r="CL163" s="2"/>
      <c r="CM163" s="2"/>
      <c r="CN163" s="2"/>
      <c r="CO163" s="2"/>
      <c r="CP163" s="2"/>
      <c r="CQ163" s="2"/>
      <c r="CR163" s="2"/>
      <c r="CS163" s="2"/>
      <c r="CT163" s="2"/>
      <c r="CU163" s="2"/>
      <c r="CV163" s="2"/>
      <c r="CW163" s="2"/>
      <c r="CX163" s="1764"/>
      <c r="CY163" s="1764"/>
      <c r="CZ163" s="2"/>
      <c r="DA163" s="2"/>
      <c r="DB163" s="2"/>
      <c r="DC163" s="2"/>
      <c r="DD163" s="2"/>
      <c r="DE163" s="2"/>
      <c r="DF163" s="2"/>
      <c r="DG163" s="2"/>
      <c r="DH163" s="2"/>
      <c r="DI163" s="2"/>
      <c r="DJ163" s="2"/>
      <c r="DK163" s="2"/>
      <c r="DL163" s="2"/>
      <c r="DM163" s="2"/>
      <c r="DN163" s="1764"/>
      <c r="DO163" s="1764"/>
      <c r="DP163" s="2"/>
      <c r="DQ163" s="2"/>
      <c r="DR163" s="2"/>
      <c r="DS163" s="2"/>
      <c r="DT163" s="2"/>
      <c r="DU163" s="2"/>
      <c r="DV163" s="2"/>
      <c r="DW163" s="2"/>
      <c r="DX163" s="2"/>
      <c r="DY163" s="2"/>
      <c r="DZ163" s="2"/>
      <c r="EA163" s="2"/>
      <c r="EB163" s="2"/>
      <c r="EC163" s="2"/>
      <c r="ED163" s="1764"/>
      <c r="EE163" s="1764"/>
      <c r="EF163" s="2"/>
      <c r="EG163" s="2"/>
    </row>
    <row r="164" spans="2:137" ht="42.75" customHeight="1" x14ac:dyDescent="0.2">
      <c r="B164" s="2710" t="s">
        <v>1038</v>
      </c>
      <c r="C164" s="2711"/>
      <c r="D164" s="1277" t="str">
        <f>IF(D147&lt;D148,"Please check","")</f>
        <v/>
      </c>
      <c r="E164" s="1276" t="str">
        <f t="shared" ref="E164:AY164" si="107">IF(E147&lt;E148,"Please check","")</f>
        <v/>
      </c>
      <c r="F164" s="1276" t="str">
        <f t="shared" si="107"/>
        <v/>
      </c>
      <c r="G164" s="1276" t="str">
        <f t="shared" si="107"/>
        <v/>
      </c>
      <c r="H164" s="1276" t="str">
        <f t="shared" si="107"/>
        <v/>
      </c>
      <c r="I164" s="1276" t="str">
        <f t="shared" si="107"/>
        <v/>
      </c>
      <c r="J164" s="1276" t="str">
        <f t="shared" si="107"/>
        <v/>
      </c>
      <c r="K164" s="1276" t="str">
        <f t="shared" si="107"/>
        <v/>
      </c>
      <c r="L164" s="1276" t="str">
        <f t="shared" si="107"/>
        <v/>
      </c>
      <c r="M164" s="1276" t="str">
        <f t="shared" si="107"/>
        <v/>
      </c>
      <c r="N164" s="1276" t="str">
        <f t="shared" si="107"/>
        <v/>
      </c>
      <c r="O164" s="1276" t="str">
        <f t="shared" si="107"/>
        <v/>
      </c>
      <c r="P164" s="1276" t="str">
        <f t="shared" si="107"/>
        <v/>
      </c>
      <c r="Q164" s="1792" t="str">
        <f t="shared" si="107"/>
        <v/>
      </c>
      <c r="R164" s="1792" t="str">
        <f t="shared" si="107"/>
        <v/>
      </c>
      <c r="S164" s="1276" t="str">
        <f t="shared" si="107"/>
        <v/>
      </c>
      <c r="T164" s="1276" t="str">
        <f t="shared" si="107"/>
        <v/>
      </c>
      <c r="U164" s="1276" t="str">
        <f t="shared" si="107"/>
        <v/>
      </c>
      <c r="V164" s="1276" t="str">
        <f t="shared" si="107"/>
        <v/>
      </c>
      <c r="W164" s="1276" t="str">
        <f t="shared" si="107"/>
        <v/>
      </c>
      <c r="X164" s="1276" t="str">
        <f t="shared" si="107"/>
        <v/>
      </c>
      <c r="Y164" s="1276" t="str">
        <f t="shared" si="107"/>
        <v/>
      </c>
      <c r="Z164" s="1276" t="str">
        <f t="shared" si="107"/>
        <v/>
      </c>
      <c r="AA164" s="1276" t="str">
        <f t="shared" si="107"/>
        <v/>
      </c>
      <c r="AB164" s="1276" t="str">
        <f t="shared" si="107"/>
        <v/>
      </c>
      <c r="AC164" s="1276" t="str">
        <f t="shared" si="107"/>
        <v/>
      </c>
      <c r="AD164" s="1276" t="str">
        <f t="shared" si="107"/>
        <v/>
      </c>
      <c r="AE164" s="1276" t="str">
        <f t="shared" si="107"/>
        <v/>
      </c>
      <c r="AF164" s="1276" t="str">
        <f t="shared" si="107"/>
        <v/>
      </c>
      <c r="AG164" s="1792" t="str">
        <f t="shared" si="107"/>
        <v/>
      </c>
      <c r="AH164" s="1792" t="str">
        <f t="shared" si="107"/>
        <v/>
      </c>
      <c r="AI164" s="1276" t="str">
        <f t="shared" si="107"/>
        <v/>
      </c>
      <c r="AJ164" s="1276" t="str">
        <f t="shared" si="107"/>
        <v/>
      </c>
      <c r="AK164" s="1276" t="str">
        <f t="shared" si="107"/>
        <v/>
      </c>
      <c r="AL164" s="1276" t="str">
        <f t="shared" si="107"/>
        <v/>
      </c>
      <c r="AM164" s="1276" t="str">
        <f t="shared" si="107"/>
        <v/>
      </c>
      <c r="AN164" s="1276" t="str">
        <f t="shared" si="107"/>
        <v/>
      </c>
      <c r="AO164" s="1276" t="str">
        <f t="shared" si="107"/>
        <v/>
      </c>
      <c r="AP164" s="1276" t="str">
        <f t="shared" si="107"/>
        <v/>
      </c>
      <c r="AQ164" s="1276" t="str">
        <f t="shared" si="107"/>
        <v/>
      </c>
      <c r="AR164" s="1276" t="str">
        <f t="shared" si="107"/>
        <v/>
      </c>
      <c r="AS164" s="1276" t="str">
        <f t="shared" si="107"/>
        <v/>
      </c>
      <c r="AT164" s="1365" t="str">
        <f t="shared" si="107"/>
        <v/>
      </c>
      <c r="AU164" s="1365" t="str">
        <f t="shared" si="107"/>
        <v/>
      </c>
      <c r="AV164" s="1365" t="str">
        <f t="shared" si="107"/>
        <v/>
      </c>
      <c r="AW164" s="1827" t="str">
        <f t="shared" si="107"/>
        <v/>
      </c>
      <c r="AX164" s="1827" t="str">
        <f t="shared" si="107"/>
        <v/>
      </c>
      <c r="AY164" s="1372" t="str">
        <f t="shared" si="107"/>
        <v/>
      </c>
      <c r="AZ164" s="1775"/>
      <c r="BA164" s="1775"/>
      <c r="BB164" s="1775"/>
      <c r="BC164" s="1775"/>
      <c r="BD164" s="1775"/>
      <c r="BE164" s="1775"/>
      <c r="BF164" s="1775"/>
      <c r="BG164" s="1775"/>
      <c r="BH164" s="1775"/>
      <c r="BI164" s="1775"/>
      <c r="BJ164" s="1775"/>
      <c r="BK164" s="1775"/>
      <c r="BL164" s="1775"/>
      <c r="BM164" s="1775"/>
      <c r="BN164" s="1775"/>
      <c r="BO164" s="1775"/>
      <c r="BP164" s="1775"/>
      <c r="BQ164" s="1775"/>
      <c r="BR164" s="1775"/>
      <c r="BS164" s="1538"/>
      <c r="BT164" s="1538"/>
      <c r="BU164" s="1538"/>
      <c r="BV164" s="1538"/>
      <c r="BW164" s="1538"/>
      <c r="BX164" s="1538"/>
      <c r="BY164" s="1538"/>
      <c r="BZ164" s="1538"/>
      <c r="CA164" s="1538"/>
      <c r="CB164" s="1538"/>
      <c r="CC164" s="1799"/>
      <c r="CD164" s="1799"/>
      <c r="CE164" s="1538"/>
      <c r="CF164" s="1538"/>
      <c r="CG164" s="971"/>
      <c r="CH164" s="2"/>
      <c r="CI164" s="2"/>
      <c r="CJ164" s="2"/>
      <c r="CK164" s="2"/>
      <c r="CL164" s="2"/>
      <c r="CM164" s="2"/>
      <c r="CN164" s="2"/>
      <c r="CO164" s="2"/>
      <c r="CP164" s="2"/>
      <c r="CQ164" s="2"/>
      <c r="CR164" s="2"/>
      <c r="CS164" s="2"/>
      <c r="CT164" s="2"/>
      <c r="CU164" s="2"/>
      <c r="CV164" s="2"/>
      <c r="CW164" s="2"/>
      <c r="CX164" s="1764"/>
      <c r="CY164" s="1764"/>
      <c r="CZ164" s="2"/>
      <c r="DA164" s="2"/>
      <c r="DB164" s="2"/>
      <c r="DC164" s="2"/>
      <c r="DD164" s="2"/>
      <c r="DE164" s="2"/>
      <c r="DF164" s="2"/>
      <c r="DG164" s="2"/>
      <c r="DH164" s="2"/>
      <c r="DI164" s="2"/>
      <c r="DJ164" s="2"/>
      <c r="DK164" s="2"/>
      <c r="DL164" s="2"/>
      <c r="DM164" s="2"/>
      <c r="DN164" s="1764"/>
      <c r="DO164" s="1764"/>
      <c r="DP164" s="2"/>
      <c r="DQ164" s="2"/>
      <c r="DR164" s="2"/>
      <c r="DS164" s="2"/>
      <c r="DT164" s="2"/>
      <c r="DU164" s="2"/>
      <c r="DV164" s="2"/>
      <c r="DW164" s="2"/>
      <c r="DX164" s="2"/>
      <c r="DY164" s="2"/>
      <c r="DZ164" s="2"/>
      <c r="EA164" s="2"/>
      <c r="EB164" s="2"/>
      <c r="EC164" s="2"/>
      <c r="ED164" s="1764"/>
      <c r="EE164" s="1764"/>
      <c r="EF164" s="2"/>
      <c r="EG164" s="2"/>
    </row>
    <row r="165" spans="2:137" ht="39" customHeight="1" x14ac:dyDescent="0.2">
      <c r="B165" s="2698"/>
      <c r="C165" s="2699"/>
      <c r="D165" s="1637"/>
      <c r="E165" s="1637"/>
      <c r="F165" s="1637"/>
      <c r="G165" s="1637"/>
      <c r="H165" s="1637"/>
      <c r="I165" s="1637"/>
      <c r="J165" s="1637"/>
      <c r="K165" s="1637"/>
      <c r="L165" s="1637"/>
      <c r="M165" s="1637"/>
      <c r="N165" s="1637"/>
      <c r="O165" s="1637"/>
      <c r="P165" s="1637"/>
      <c r="Q165" s="1820"/>
      <c r="R165" s="1820"/>
      <c r="S165" s="1637"/>
      <c r="T165" s="1637"/>
      <c r="U165" s="1637"/>
      <c r="V165" s="1637"/>
      <c r="W165" s="1637"/>
      <c r="X165" s="1637"/>
      <c r="Y165" s="1637"/>
      <c r="Z165" s="1637"/>
      <c r="AA165" s="1637"/>
      <c r="AB165" s="1637"/>
      <c r="AC165" s="1637"/>
      <c r="AD165" s="1637"/>
      <c r="AE165" s="1637"/>
      <c r="AF165" s="1637"/>
      <c r="AG165" s="1820"/>
      <c r="AH165" s="1820"/>
      <c r="AI165" s="1637"/>
      <c r="AJ165" s="1637"/>
      <c r="AK165" s="1637"/>
      <c r="AL165" s="1637"/>
      <c r="AM165" s="1637"/>
      <c r="AN165" s="1637"/>
      <c r="AO165" s="1637"/>
      <c r="AP165" s="1637"/>
      <c r="AQ165" s="1637"/>
      <c r="AR165" s="1637"/>
      <c r="AS165" s="1637"/>
      <c r="AT165" s="1638"/>
      <c r="AU165" s="1638"/>
      <c r="AV165" s="1638"/>
      <c r="AW165" s="1828"/>
      <c r="AX165" s="1828"/>
      <c r="AY165" s="1639"/>
      <c r="AZ165" s="1775"/>
      <c r="BA165" s="1775"/>
      <c r="BB165" s="1775"/>
      <c r="BC165" s="1775"/>
      <c r="BD165" s="1775"/>
      <c r="BE165" s="1775"/>
      <c r="BF165" s="1775"/>
      <c r="BG165" s="1775"/>
      <c r="BH165" s="1775"/>
      <c r="BI165" s="1775"/>
      <c r="BJ165" s="1775"/>
      <c r="BK165" s="1775"/>
      <c r="BL165" s="1775"/>
      <c r="BM165" s="1775"/>
      <c r="BN165" s="1775"/>
      <c r="BO165" s="1775"/>
      <c r="BP165" s="1775"/>
      <c r="BQ165" s="1775"/>
      <c r="BR165" s="1775"/>
      <c r="BS165" s="1538"/>
      <c r="BT165" s="1538"/>
      <c r="BU165" s="1538"/>
      <c r="BV165" s="1538"/>
      <c r="BW165" s="1538"/>
      <c r="BX165" s="1538"/>
      <c r="BY165" s="1538"/>
      <c r="BZ165" s="1538"/>
      <c r="CA165" s="1538"/>
      <c r="CB165" s="1538"/>
      <c r="CC165" s="1799"/>
      <c r="CD165" s="1799"/>
      <c r="CE165" s="1538"/>
      <c r="CF165" s="1538"/>
      <c r="CG165" s="971"/>
      <c r="CH165" s="2"/>
      <c r="CI165" s="2"/>
      <c r="CJ165" s="2"/>
      <c r="CK165" s="2"/>
      <c r="CL165" s="2"/>
      <c r="CM165" s="2"/>
      <c r="CN165" s="2"/>
      <c r="CO165" s="2"/>
      <c r="CP165" s="2"/>
      <c r="CQ165" s="2"/>
      <c r="CR165" s="2"/>
      <c r="CS165" s="2"/>
      <c r="CT165" s="2"/>
      <c r="CU165" s="2"/>
      <c r="CV165" s="2"/>
      <c r="CW165" s="2"/>
      <c r="CX165" s="1764"/>
      <c r="CY165" s="1764"/>
      <c r="CZ165" s="2"/>
      <c r="DA165" s="2"/>
      <c r="DB165" s="2"/>
      <c r="DC165" s="2"/>
      <c r="DD165" s="2"/>
      <c r="DE165" s="2"/>
      <c r="DF165" s="2"/>
      <c r="DG165" s="2"/>
      <c r="DH165" s="2"/>
      <c r="DI165" s="2"/>
      <c r="DJ165" s="2"/>
      <c r="DK165" s="2"/>
      <c r="DL165" s="2"/>
      <c r="DM165" s="2"/>
      <c r="DN165" s="1764"/>
      <c r="DO165" s="1764"/>
      <c r="DP165" s="2"/>
      <c r="DQ165" s="2"/>
      <c r="DR165" s="2"/>
      <c r="DS165" s="2"/>
      <c r="DT165" s="2"/>
      <c r="DU165" s="2"/>
      <c r="DV165" s="2"/>
      <c r="DW165" s="2"/>
      <c r="DX165" s="2"/>
      <c r="DY165" s="2"/>
      <c r="DZ165" s="2"/>
      <c r="EA165" s="2"/>
      <c r="EB165" s="2"/>
      <c r="EC165" s="2"/>
      <c r="ED165" s="1764"/>
      <c r="EE165" s="1764"/>
      <c r="EF165" s="2"/>
      <c r="EG165" s="2"/>
    </row>
    <row r="166" spans="2:137" ht="28.5" customHeight="1" x14ac:dyDescent="0.2">
      <c r="B166" s="2698"/>
      <c r="C166" s="2699"/>
      <c r="D166" s="1640"/>
      <c r="E166" s="1640"/>
      <c r="F166" s="1640"/>
      <c r="G166" s="1640"/>
      <c r="H166" s="1640"/>
      <c r="I166" s="1640"/>
      <c r="J166" s="1640"/>
      <c r="K166" s="1640"/>
      <c r="L166" s="1640"/>
      <c r="M166" s="1640"/>
      <c r="N166" s="1640"/>
      <c r="O166" s="1640"/>
      <c r="P166" s="1640"/>
      <c r="Q166" s="1821"/>
      <c r="R166" s="1821"/>
      <c r="S166" s="1640"/>
      <c r="T166" s="1640"/>
      <c r="U166" s="1640"/>
      <c r="V166" s="1640"/>
      <c r="W166" s="1640"/>
      <c r="X166" s="1640"/>
      <c r="Y166" s="1640"/>
      <c r="Z166" s="1640"/>
      <c r="AA166" s="1640"/>
      <c r="AB166" s="1640"/>
      <c r="AC166" s="1640"/>
      <c r="AD166" s="1640"/>
      <c r="AE166" s="1640"/>
      <c r="AF166" s="1640"/>
      <c r="AG166" s="1821"/>
      <c r="AH166" s="1821"/>
      <c r="AI166" s="1640"/>
      <c r="AJ166" s="1640"/>
      <c r="AK166" s="1640"/>
      <c r="AL166" s="1640"/>
      <c r="AM166" s="1640"/>
      <c r="AN166" s="1640"/>
      <c r="AO166" s="1640"/>
      <c r="AP166" s="1640"/>
      <c r="AQ166" s="1640"/>
      <c r="AR166" s="1640"/>
      <c r="AS166" s="1640"/>
      <c r="AT166" s="1638"/>
      <c r="AU166" s="1638"/>
      <c r="AV166" s="1638"/>
      <c r="AW166" s="1828"/>
      <c r="AX166" s="1828"/>
      <c r="AY166" s="1639"/>
      <c r="AZ166" s="1775"/>
      <c r="BA166" s="1775"/>
      <c r="BB166" s="1775"/>
      <c r="BC166" s="1775"/>
      <c r="BD166" s="1775"/>
      <c r="BE166" s="1775"/>
      <c r="BF166" s="1775"/>
      <c r="BG166" s="1775"/>
      <c r="BH166" s="1775"/>
      <c r="BI166" s="1775"/>
      <c r="BJ166" s="1775"/>
      <c r="BK166" s="1775"/>
      <c r="BL166" s="1775"/>
      <c r="BM166" s="1775"/>
      <c r="BN166" s="1775"/>
      <c r="BO166" s="1775"/>
      <c r="BP166" s="1775"/>
      <c r="BQ166" s="1775"/>
      <c r="BR166" s="1775"/>
      <c r="BS166" s="1538"/>
      <c r="BT166" s="1538"/>
      <c r="BU166" s="1538"/>
      <c r="BV166" s="1538"/>
      <c r="BW166" s="1538"/>
      <c r="BX166" s="1538"/>
      <c r="BY166" s="1538"/>
      <c r="BZ166" s="1538"/>
      <c r="CA166" s="1538"/>
      <c r="CB166" s="1538"/>
      <c r="CC166" s="1799"/>
      <c r="CD166" s="1799"/>
      <c r="CE166" s="1538"/>
      <c r="CF166" s="1538"/>
      <c r="CG166" s="971"/>
      <c r="CH166" s="2"/>
      <c r="CI166" s="2"/>
      <c r="CJ166" s="2"/>
      <c r="CK166" s="2"/>
      <c r="CL166" s="2"/>
      <c r="CM166" s="2"/>
      <c r="CN166" s="2"/>
      <c r="CO166" s="2"/>
      <c r="CP166" s="2"/>
      <c r="CQ166" s="2"/>
      <c r="CR166" s="2"/>
      <c r="CS166" s="2"/>
      <c r="CT166" s="2"/>
      <c r="CU166" s="2"/>
      <c r="CV166" s="2"/>
      <c r="CW166" s="2"/>
      <c r="CX166" s="1764"/>
      <c r="CY166" s="1764"/>
      <c r="CZ166" s="2"/>
      <c r="DA166" s="2"/>
      <c r="DB166" s="2"/>
      <c r="DC166" s="2"/>
      <c r="DD166" s="2"/>
      <c r="DE166" s="2"/>
      <c r="DF166" s="2"/>
      <c r="DG166" s="2"/>
      <c r="DH166" s="2"/>
      <c r="DI166" s="2"/>
      <c r="DJ166" s="2"/>
      <c r="DK166" s="2"/>
      <c r="DL166" s="2"/>
      <c r="DM166" s="2"/>
      <c r="DN166" s="1764"/>
      <c r="DO166" s="1764"/>
      <c r="DP166" s="2"/>
      <c r="DQ166" s="2"/>
      <c r="DR166" s="2"/>
      <c r="DS166" s="2"/>
      <c r="DT166" s="2"/>
      <c r="DU166" s="2"/>
      <c r="DV166" s="2"/>
      <c r="DW166" s="2"/>
      <c r="DX166" s="2"/>
      <c r="DY166" s="2"/>
      <c r="DZ166" s="2"/>
      <c r="EA166" s="2"/>
      <c r="EB166" s="2"/>
      <c r="EC166" s="2"/>
      <c r="ED166" s="1764"/>
      <c r="EE166" s="1764"/>
      <c r="EF166" s="2"/>
      <c r="EG166" s="2"/>
    </row>
    <row r="167" spans="2:137" ht="28.5" customHeight="1" x14ac:dyDescent="0.2">
      <c r="B167" s="2698"/>
      <c r="C167" s="2699"/>
      <c r="D167" s="1641"/>
      <c r="E167" s="1641"/>
      <c r="F167" s="1641"/>
      <c r="G167" s="1641"/>
      <c r="H167" s="1641"/>
      <c r="I167" s="1641"/>
      <c r="J167" s="1641"/>
      <c r="K167" s="1641"/>
      <c r="L167" s="1641"/>
      <c r="M167" s="1641"/>
      <c r="N167" s="1641"/>
      <c r="O167" s="1641"/>
      <c r="P167" s="1641"/>
      <c r="Q167" s="1822"/>
      <c r="R167" s="1822"/>
      <c r="S167" s="1641"/>
      <c r="T167" s="1641"/>
      <c r="U167" s="1641"/>
      <c r="V167" s="1641"/>
      <c r="W167" s="1641"/>
      <c r="X167" s="1641"/>
      <c r="Y167" s="1641"/>
      <c r="Z167" s="1641"/>
      <c r="AA167" s="1641"/>
      <c r="AB167" s="1641"/>
      <c r="AC167" s="1641"/>
      <c r="AD167" s="1641"/>
      <c r="AE167" s="1641"/>
      <c r="AF167" s="1641"/>
      <c r="AG167" s="1822"/>
      <c r="AH167" s="1822"/>
      <c r="AI167" s="1641"/>
      <c r="AJ167" s="1641"/>
      <c r="AK167" s="1641"/>
      <c r="AL167" s="1641"/>
      <c r="AM167" s="1641"/>
      <c r="AN167" s="1641"/>
      <c r="AO167" s="1641"/>
      <c r="AP167" s="1641"/>
      <c r="AQ167" s="1641"/>
      <c r="AR167" s="1641"/>
      <c r="AS167" s="1641"/>
      <c r="AT167" s="1638"/>
      <c r="AU167" s="1638"/>
      <c r="AV167" s="1638"/>
      <c r="AW167" s="1828"/>
      <c r="AX167" s="1828"/>
      <c r="AY167" s="1639"/>
      <c r="AZ167" s="1775"/>
      <c r="BA167" s="1775"/>
      <c r="BB167" s="1775"/>
      <c r="BC167" s="1775"/>
      <c r="BD167" s="1775"/>
      <c r="BE167" s="1775"/>
      <c r="BF167" s="1775"/>
      <c r="BG167" s="1775"/>
      <c r="BH167" s="1775"/>
      <c r="BI167" s="1775"/>
      <c r="BJ167" s="1775"/>
      <c r="BK167" s="1775"/>
      <c r="BL167" s="1775"/>
      <c r="BM167" s="1775"/>
      <c r="BN167" s="1775"/>
      <c r="BO167" s="1775"/>
      <c r="BP167" s="1775"/>
      <c r="BQ167" s="1775"/>
      <c r="BR167" s="1775"/>
      <c r="BS167" s="1538"/>
      <c r="BT167" s="1538"/>
      <c r="BU167" s="1538"/>
      <c r="BV167" s="1538"/>
      <c r="BW167" s="1538"/>
      <c r="BX167" s="1538"/>
      <c r="BY167" s="1538"/>
      <c r="BZ167" s="1538"/>
      <c r="CA167" s="1538"/>
      <c r="CB167" s="1538"/>
      <c r="CC167" s="1799"/>
      <c r="CD167" s="1799"/>
      <c r="CE167" s="1538"/>
      <c r="CF167" s="1538"/>
      <c r="CG167" s="971"/>
      <c r="CH167" s="2"/>
      <c r="CI167" s="2"/>
      <c r="CJ167" s="2"/>
      <c r="CK167" s="2"/>
      <c r="CL167" s="2"/>
      <c r="CM167" s="2"/>
      <c r="CN167" s="2"/>
      <c r="CO167" s="2"/>
      <c r="CP167" s="2"/>
      <c r="CQ167" s="2"/>
      <c r="CR167" s="2"/>
      <c r="CS167" s="2"/>
      <c r="CT167" s="2"/>
      <c r="CU167" s="2"/>
      <c r="CV167" s="2"/>
      <c r="CW167" s="2"/>
      <c r="CX167" s="1764"/>
      <c r="CY167" s="1764"/>
      <c r="CZ167" s="2"/>
      <c r="DA167" s="2"/>
      <c r="DB167" s="2"/>
      <c r="DC167" s="2"/>
      <c r="DD167" s="2"/>
      <c r="DE167" s="2"/>
      <c r="DF167" s="2"/>
      <c r="DG167" s="2"/>
      <c r="DH167" s="2"/>
      <c r="DI167" s="2"/>
      <c r="DJ167" s="2"/>
      <c r="DK167" s="2"/>
      <c r="DL167" s="2"/>
      <c r="DM167" s="2"/>
      <c r="DN167" s="1764"/>
      <c r="DO167" s="1764"/>
      <c r="DP167" s="2"/>
      <c r="DQ167" s="2"/>
      <c r="DR167" s="2"/>
      <c r="DS167" s="2"/>
      <c r="DT167" s="2"/>
      <c r="DU167" s="2"/>
      <c r="DV167" s="2"/>
      <c r="DW167" s="2"/>
      <c r="DX167" s="2"/>
      <c r="DY167" s="2"/>
      <c r="DZ167" s="2"/>
      <c r="EA167" s="2"/>
      <c r="EB167" s="2"/>
      <c r="EC167" s="2"/>
      <c r="ED167" s="1764"/>
      <c r="EE167" s="1764"/>
      <c r="EF167" s="2"/>
      <c r="EG167" s="2"/>
    </row>
    <row r="168" spans="2:137" ht="28.5" customHeight="1" x14ac:dyDescent="0.2">
      <c r="B168" s="2698"/>
      <c r="C168" s="2699"/>
      <c r="D168" s="1637"/>
      <c r="E168" s="1637"/>
      <c r="F168" s="1637"/>
      <c r="G168" s="1637"/>
      <c r="H168" s="1637"/>
      <c r="I168" s="1637"/>
      <c r="J168" s="1637"/>
      <c r="K168" s="1637"/>
      <c r="L168" s="1637"/>
      <c r="M168" s="1637"/>
      <c r="N168" s="1637"/>
      <c r="O168" s="1637"/>
      <c r="P168" s="1637"/>
      <c r="Q168" s="1820"/>
      <c r="R168" s="1820"/>
      <c r="S168" s="1637"/>
      <c r="T168" s="1637"/>
      <c r="U168" s="1637"/>
      <c r="V168" s="1637"/>
      <c r="W168" s="1637"/>
      <c r="X168" s="1637"/>
      <c r="Y168" s="1637"/>
      <c r="Z168" s="1637"/>
      <c r="AA168" s="1637"/>
      <c r="AB168" s="1637"/>
      <c r="AC168" s="1637"/>
      <c r="AD168" s="1637"/>
      <c r="AE168" s="1637"/>
      <c r="AF168" s="1637"/>
      <c r="AG168" s="1820"/>
      <c r="AH168" s="1820"/>
      <c r="AI168" s="1637"/>
      <c r="AJ168" s="1637"/>
      <c r="AK168" s="1637"/>
      <c r="AL168" s="1637"/>
      <c r="AM168" s="1637"/>
      <c r="AN168" s="1637"/>
      <c r="AO168" s="1637"/>
      <c r="AP168" s="1637"/>
      <c r="AQ168" s="1637"/>
      <c r="AR168" s="1637"/>
      <c r="AS168" s="1637"/>
      <c r="AT168" s="1638"/>
      <c r="AU168" s="1638"/>
      <c r="AV168" s="1638"/>
      <c r="AW168" s="1828"/>
      <c r="AX168" s="1828"/>
      <c r="AY168" s="1639"/>
      <c r="AZ168" s="1775"/>
      <c r="BA168" s="1775"/>
      <c r="BB168" s="1775"/>
      <c r="BC168" s="1775"/>
      <c r="BD168" s="1775"/>
      <c r="BE168" s="1775"/>
      <c r="BF168" s="1775"/>
      <c r="BG168" s="1775"/>
      <c r="BH168" s="1775"/>
      <c r="BI168" s="1775"/>
      <c r="BJ168" s="1775"/>
      <c r="BK168" s="1775"/>
      <c r="BL168" s="1775"/>
      <c r="BM168" s="1775"/>
      <c r="BN168" s="1775"/>
      <c r="BO168" s="1775"/>
      <c r="BP168" s="1775"/>
      <c r="BQ168" s="1775"/>
      <c r="BR168" s="1775"/>
      <c r="BS168" s="1538"/>
      <c r="BT168" s="1538"/>
      <c r="BU168" s="1538"/>
      <c r="BV168" s="1538"/>
      <c r="BW168" s="1538"/>
      <c r="BX168" s="1538"/>
      <c r="BY168" s="1538"/>
      <c r="BZ168" s="1538"/>
      <c r="CA168" s="1538"/>
      <c r="CB168" s="1538"/>
      <c r="CC168" s="1799"/>
      <c r="CD168" s="1799"/>
      <c r="CE168" s="1538"/>
      <c r="CF168" s="1538"/>
      <c r="CG168" s="971"/>
      <c r="CH168" s="2"/>
      <c r="CI168" s="2"/>
      <c r="CJ168" s="2"/>
      <c r="CK168" s="2"/>
      <c r="CL168" s="2"/>
      <c r="CM168" s="2"/>
      <c r="CN168" s="2"/>
      <c r="CO168" s="2"/>
      <c r="CP168" s="2"/>
      <c r="CQ168" s="2"/>
      <c r="CR168" s="2"/>
      <c r="CS168" s="2"/>
      <c r="CT168" s="2"/>
      <c r="CU168" s="2"/>
      <c r="CV168" s="2"/>
      <c r="CW168" s="2"/>
      <c r="CX168" s="1764"/>
      <c r="CY168" s="1764"/>
      <c r="CZ168" s="2"/>
      <c r="DA168" s="2"/>
      <c r="DB168" s="2"/>
      <c r="DC168" s="2"/>
      <c r="DD168" s="2"/>
      <c r="DE168" s="2"/>
      <c r="DF168" s="2"/>
      <c r="DG168" s="2"/>
      <c r="DH168" s="2"/>
      <c r="DI168" s="2"/>
      <c r="DJ168" s="2"/>
      <c r="DK168" s="2"/>
      <c r="DL168" s="2"/>
      <c r="DM168" s="2"/>
      <c r="DN168" s="1764"/>
      <c r="DO168" s="1764"/>
      <c r="DP168" s="2"/>
      <c r="DQ168" s="2"/>
      <c r="DR168" s="2"/>
      <c r="DS168" s="2"/>
      <c r="DT168" s="2"/>
      <c r="DU168" s="2"/>
      <c r="DV168" s="2"/>
      <c r="DW168" s="2"/>
      <c r="DX168" s="2"/>
      <c r="DY168" s="2"/>
      <c r="DZ168" s="2"/>
      <c r="EA168" s="2"/>
      <c r="EB168" s="2"/>
      <c r="EC168" s="2"/>
      <c r="ED168" s="1764"/>
      <c r="EE168" s="1764"/>
      <c r="EF168" s="2"/>
      <c r="EG168" s="2"/>
    </row>
    <row r="169" spans="2:137" ht="28.5" customHeight="1" x14ac:dyDescent="0.2">
      <c r="B169" s="422"/>
      <c r="C169" s="972" t="s">
        <v>498</v>
      </c>
      <c r="D169" s="972" t="s">
        <v>1158</v>
      </c>
      <c r="E169" s="972" t="s">
        <v>1159</v>
      </c>
      <c r="F169" s="972" t="s">
        <v>1160</v>
      </c>
      <c r="G169" s="972" t="s">
        <v>1161</v>
      </c>
      <c r="H169" s="972" t="s">
        <v>1162</v>
      </c>
      <c r="I169" s="972" t="s">
        <v>1163</v>
      </c>
      <c r="J169" s="972" t="s">
        <v>1164</v>
      </c>
      <c r="K169" s="972" t="s">
        <v>1165</v>
      </c>
      <c r="L169" s="972" t="s">
        <v>1166</v>
      </c>
      <c r="M169" s="972" t="s">
        <v>1167</v>
      </c>
      <c r="N169" s="972" t="s">
        <v>1168</v>
      </c>
      <c r="O169" s="972" t="s">
        <v>1169</v>
      </c>
      <c r="P169" s="972" t="s">
        <v>1170</v>
      </c>
      <c r="Q169" s="1789" t="s">
        <v>1633</v>
      </c>
      <c r="R169" s="2035" t="s">
        <v>1770</v>
      </c>
      <c r="S169" s="972" t="s">
        <v>1245</v>
      </c>
      <c r="T169" s="972" t="s">
        <v>1171</v>
      </c>
      <c r="U169" s="972" t="s">
        <v>1172</v>
      </c>
      <c r="V169" s="972" t="s">
        <v>1173</v>
      </c>
      <c r="W169" s="972" t="s">
        <v>1174</v>
      </c>
      <c r="X169" s="972" t="s">
        <v>1175</v>
      </c>
      <c r="Y169" s="972" t="s">
        <v>1176</v>
      </c>
      <c r="Z169" s="972" t="s">
        <v>1177</v>
      </c>
      <c r="AA169" s="972" t="s">
        <v>1178</v>
      </c>
      <c r="AB169" s="972" t="s">
        <v>1179</v>
      </c>
      <c r="AC169" s="972" t="s">
        <v>1180</v>
      </c>
      <c r="AD169" s="972" t="s">
        <v>1181</v>
      </c>
      <c r="AE169" s="972" t="s">
        <v>1182</v>
      </c>
      <c r="AF169" s="972" t="s">
        <v>1183</v>
      </c>
      <c r="AG169" s="1789" t="s">
        <v>1634</v>
      </c>
      <c r="AH169" s="2035" t="s">
        <v>1771</v>
      </c>
      <c r="AI169" s="972" t="s">
        <v>1246</v>
      </c>
      <c r="AJ169" s="972" t="s">
        <v>1184</v>
      </c>
      <c r="AK169" s="972" t="s">
        <v>1185</v>
      </c>
      <c r="AL169" s="972" t="s">
        <v>1186</v>
      </c>
      <c r="AM169" s="972" t="s">
        <v>1187</v>
      </c>
      <c r="AN169" s="972" t="s">
        <v>1188</v>
      </c>
      <c r="AO169" s="972" t="s">
        <v>1189</v>
      </c>
      <c r="AP169" s="972" t="s">
        <v>1190</v>
      </c>
      <c r="AQ169" s="972" t="s">
        <v>1191</v>
      </c>
      <c r="AR169" s="972" t="s">
        <v>1192</v>
      </c>
      <c r="AS169" s="972" t="s">
        <v>1193</v>
      </c>
      <c r="AT169" s="972" t="s">
        <v>1194</v>
      </c>
      <c r="AU169" s="972" t="s">
        <v>1195</v>
      </c>
      <c r="AV169" s="972" t="s">
        <v>1196</v>
      </c>
      <c r="AW169" s="1789" t="s">
        <v>1635</v>
      </c>
      <c r="AX169" s="2035" t="s">
        <v>1760</v>
      </c>
      <c r="AY169" s="972" t="s">
        <v>1247</v>
      </c>
      <c r="AZ169" s="1775"/>
      <c r="BA169" s="1775"/>
      <c r="BB169" s="1789"/>
      <c r="BC169" s="1789"/>
      <c r="BD169" s="1789"/>
      <c r="BE169" s="1789"/>
      <c r="BF169" s="1789"/>
      <c r="BG169" s="1789"/>
      <c r="BH169" s="1789"/>
      <c r="BI169" s="1789"/>
      <c r="BJ169" s="1789"/>
      <c r="BK169" s="1789"/>
      <c r="BL169" s="1789"/>
      <c r="BM169" s="1789"/>
      <c r="BN169" s="1789"/>
      <c r="BO169" s="1789"/>
      <c r="BP169" s="972"/>
      <c r="BQ169" s="972"/>
      <c r="BR169" s="972"/>
      <c r="BS169" s="972"/>
      <c r="BT169" s="972"/>
      <c r="BU169" s="972"/>
      <c r="BV169" s="972"/>
      <c r="BW169" s="972"/>
      <c r="BX169" s="972"/>
      <c r="BY169" s="972"/>
      <c r="BZ169" s="972"/>
      <c r="CA169" s="972"/>
      <c r="CB169" s="972"/>
      <c r="CC169" s="1789"/>
      <c r="CD169" s="1789"/>
      <c r="CE169" s="972"/>
      <c r="CF169" s="1538"/>
      <c r="CG169" s="971"/>
      <c r="CH169" s="2"/>
      <c r="CI169" s="2"/>
      <c r="CJ169" s="2"/>
      <c r="CK169" s="2"/>
      <c r="CL169" s="2"/>
      <c r="CM169" s="2"/>
      <c r="CN169" s="2"/>
      <c r="CO169" s="2"/>
      <c r="CP169" s="2"/>
      <c r="CQ169" s="2"/>
      <c r="CR169" s="2"/>
      <c r="CS169" s="2"/>
      <c r="CT169" s="2"/>
      <c r="CU169" s="2"/>
      <c r="CV169" s="2"/>
      <c r="CW169" s="2"/>
      <c r="CX169" s="1764"/>
      <c r="CY169" s="1764"/>
      <c r="CZ169" s="2"/>
      <c r="DA169" s="2"/>
      <c r="DB169" s="2"/>
      <c r="DC169" s="2"/>
      <c r="DD169" s="2"/>
      <c r="DE169" s="2"/>
      <c r="DF169" s="2"/>
      <c r="DG169" s="2"/>
      <c r="DH169" s="2"/>
      <c r="DI169" s="2"/>
      <c r="DJ169" s="2"/>
      <c r="DK169" s="2"/>
      <c r="DL169" s="2"/>
      <c r="DM169" s="2"/>
      <c r="DN169" s="1764"/>
      <c r="DO169" s="1764"/>
      <c r="DP169" s="2"/>
      <c r="DQ169" s="2"/>
      <c r="DR169" s="2"/>
      <c r="DS169" s="2"/>
      <c r="DT169" s="2"/>
      <c r="DU169" s="2"/>
      <c r="DV169" s="2"/>
      <c r="DW169" s="2"/>
      <c r="DX169" s="2"/>
      <c r="DY169" s="2"/>
      <c r="DZ169" s="2"/>
      <c r="EA169" s="2"/>
      <c r="EB169" s="2"/>
      <c r="EC169" s="2"/>
      <c r="ED169" s="1764"/>
      <c r="EE169" s="1764"/>
      <c r="EF169" s="2"/>
      <c r="EG169" s="2"/>
    </row>
    <row r="170" spans="2:137" ht="15.75" x14ac:dyDescent="0.2">
      <c r="B170" s="211"/>
      <c r="C170" s="209"/>
      <c r="D170" s="209"/>
      <c r="E170" s="209"/>
      <c r="F170" s="209"/>
      <c r="G170" s="209"/>
      <c r="H170" s="209"/>
      <c r="I170" s="209"/>
      <c r="J170" s="209"/>
      <c r="K170" s="209"/>
      <c r="L170" s="209"/>
      <c r="M170" s="209"/>
      <c r="N170" s="209"/>
      <c r="O170" s="209"/>
      <c r="P170" s="209"/>
      <c r="Q170" s="1780"/>
      <c r="R170" s="1780"/>
      <c r="S170" s="209"/>
      <c r="T170" s="209"/>
      <c r="U170" s="209"/>
      <c r="V170" s="209"/>
      <c r="W170" s="209"/>
      <c r="X170" s="209"/>
      <c r="Y170" s="209"/>
      <c r="Z170" s="209"/>
      <c r="AA170" s="209"/>
      <c r="AB170" s="209"/>
      <c r="AC170" s="209"/>
      <c r="AD170" s="209"/>
      <c r="AE170" s="209"/>
      <c r="AF170" s="209"/>
      <c r="AG170" s="1780"/>
      <c r="AH170" s="1780"/>
      <c r="AI170" s="209"/>
      <c r="AJ170" s="209"/>
      <c r="AK170" s="209"/>
      <c r="AL170" s="209"/>
      <c r="AM170" s="209"/>
      <c r="AN170" s="209"/>
      <c r="AO170" s="209"/>
      <c r="AP170" s="209"/>
      <c r="AQ170" s="209"/>
      <c r="AR170" s="209"/>
      <c r="AS170" s="209"/>
      <c r="AT170" s="1452"/>
      <c r="AU170" s="1452"/>
      <c r="AV170" s="1452"/>
      <c r="AW170" s="1798"/>
      <c r="AX170" s="1798"/>
      <c r="AY170" s="1452"/>
      <c r="AZ170" s="1775"/>
      <c r="BA170" s="1775"/>
      <c r="BB170" s="1798"/>
      <c r="BC170" s="1798"/>
      <c r="BD170" s="1798"/>
      <c r="BE170" s="1798"/>
      <c r="BF170" s="1798"/>
      <c r="BG170" s="1798"/>
      <c r="BH170" s="1798"/>
      <c r="BI170" s="1798"/>
      <c r="BJ170" s="1798"/>
      <c r="BK170" s="1798"/>
      <c r="BL170" s="1798"/>
      <c r="BM170" s="1798"/>
      <c r="BN170" s="1798"/>
      <c r="BO170" s="1798"/>
      <c r="BP170" s="1452"/>
      <c r="BQ170" s="1452"/>
      <c r="BR170" s="1452"/>
      <c r="BS170" s="1452"/>
      <c r="BT170" s="1452"/>
      <c r="BU170" s="1452"/>
      <c r="BV170" s="1452"/>
      <c r="BW170" s="1452"/>
      <c r="BX170" s="1452"/>
      <c r="BY170" s="1452"/>
      <c r="BZ170" s="1452"/>
      <c r="CA170" s="1452"/>
      <c r="CB170" s="1452"/>
      <c r="CC170" s="1798"/>
      <c r="CD170" s="1798"/>
      <c r="CE170" s="1452"/>
      <c r="CF170" s="972"/>
      <c r="CG170" s="972"/>
      <c r="CH170" s="7"/>
      <c r="CI170" s="7"/>
      <c r="CJ170" s="7"/>
      <c r="CK170" s="7"/>
      <c r="CL170" s="7"/>
      <c r="CM170" s="7"/>
      <c r="CN170" s="7"/>
      <c r="CO170" s="7"/>
      <c r="CP170" s="7"/>
      <c r="CQ170" s="7"/>
      <c r="CR170" s="7"/>
      <c r="CS170" s="7"/>
      <c r="CT170" s="7"/>
      <c r="CU170" s="7"/>
      <c r="CV170" s="7"/>
      <c r="CW170" s="7"/>
      <c r="CX170" s="1767"/>
      <c r="CY170" s="1767"/>
      <c r="CZ170" s="7"/>
      <c r="DA170" s="7"/>
      <c r="DB170" s="7"/>
      <c r="DC170" s="7"/>
      <c r="DD170" s="7"/>
      <c r="DE170" s="7"/>
      <c r="DF170" s="7"/>
      <c r="DG170" s="7"/>
      <c r="DH170" s="7"/>
      <c r="DI170" s="7"/>
      <c r="DJ170" s="7"/>
      <c r="DK170" s="7"/>
      <c r="DL170" s="7"/>
      <c r="DM170" s="7"/>
      <c r="DN170" s="1767"/>
      <c r="DO170" s="1767"/>
      <c r="DP170" s="7"/>
      <c r="DQ170" s="7"/>
      <c r="DR170" s="7"/>
      <c r="DS170" s="7"/>
      <c r="DT170" s="7"/>
      <c r="DU170" s="7"/>
      <c r="DV170" s="7"/>
      <c r="DW170" s="7"/>
      <c r="DX170" s="7"/>
      <c r="DY170" s="7"/>
      <c r="DZ170" s="7"/>
      <c r="EA170" s="7"/>
      <c r="EB170" s="7"/>
      <c r="EC170" s="7"/>
      <c r="ED170" s="1767"/>
      <c r="EE170" s="1767"/>
      <c r="EF170" s="7"/>
      <c r="EG170" s="2"/>
    </row>
    <row r="171" spans="2:137" ht="15.75" x14ac:dyDescent="0.2">
      <c r="B171" s="211"/>
      <c r="C171" s="209"/>
      <c r="D171" s="209"/>
      <c r="E171" s="209"/>
      <c r="F171" s="209"/>
      <c r="G171" s="209"/>
      <c r="H171" s="209"/>
      <c r="I171" s="209"/>
      <c r="J171" s="209"/>
      <c r="K171" s="209"/>
      <c r="L171" s="209"/>
      <c r="M171" s="209"/>
      <c r="N171" s="209"/>
      <c r="O171" s="209"/>
      <c r="P171" s="209"/>
      <c r="Q171" s="1780"/>
      <c r="R171" s="1780"/>
      <c r="S171" s="209"/>
      <c r="T171" s="209"/>
      <c r="U171" s="209"/>
      <c r="V171" s="209"/>
      <c r="W171" s="209"/>
      <c r="X171" s="209"/>
      <c r="Y171" s="209"/>
      <c r="Z171" s="209"/>
      <c r="AA171" s="209"/>
      <c r="AB171" s="209"/>
      <c r="AC171" s="209"/>
      <c r="AD171" s="209"/>
      <c r="AE171" s="209"/>
      <c r="AF171" s="209"/>
      <c r="AG171" s="1780"/>
      <c r="AH171" s="1780"/>
      <c r="AI171" s="209"/>
      <c r="AJ171" s="209"/>
      <c r="AK171" s="209"/>
      <c r="AL171" s="209"/>
      <c r="AM171" s="209"/>
      <c r="AN171" s="209"/>
      <c r="AO171" s="209"/>
      <c r="AP171" s="209"/>
      <c r="AQ171" s="209"/>
      <c r="AR171" s="209"/>
      <c r="AS171" s="209"/>
      <c r="AT171" s="1452"/>
      <c r="AU171" s="1452"/>
      <c r="AV171" s="1452"/>
      <c r="AW171" s="1798"/>
      <c r="AX171" s="1798"/>
      <c r="AY171" s="1452"/>
      <c r="AZ171" s="1775"/>
      <c r="BA171" s="1775"/>
      <c r="BB171" s="1798"/>
      <c r="BC171" s="1798"/>
      <c r="BD171" s="1798"/>
      <c r="BE171" s="1798"/>
      <c r="BF171" s="1798"/>
      <c r="BG171" s="1798"/>
      <c r="BH171" s="1798"/>
      <c r="BI171" s="1798"/>
      <c r="BJ171" s="1798"/>
      <c r="BK171" s="1798"/>
      <c r="BL171" s="1798"/>
      <c r="BM171" s="1798"/>
      <c r="BN171" s="1798"/>
      <c r="BO171" s="1798"/>
      <c r="BP171" s="1452"/>
      <c r="BQ171" s="1452"/>
      <c r="BR171" s="1452"/>
      <c r="BS171" s="1452"/>
      <c r="BT171" s="1452"/>
      <c r="BU171" s="1452"/>
      <c r="BV171" s="1452"/>
      <c r="BW171" s="1452"/>
      <c r="BX171" s="1452"/>
      <c r="BY171" s="1452"/>
      <c r="BZ171" s="1452"/>
      <c r="CA171" s="1452"/>
      <c r="CB171" s="1452"/>
      <c r="CC171" s="1798"/>
      <c r="CD171" s="1798"/>
      <c r="CE171" s="1452"/>
      <c r="CF171" s="1452"/>
      <c r="CG171" s="54"/>
      <c r="CH171" s="7"/>
      <c r="CI171" s="7"/>
      <c r="CJ171" s="7"/>
      <c r="CK171" s="7"/>
      <c r="CL171" s="7"/>
      <c r="CM171" s="7"/>
      <c r="CN171" s="7"/>
      <c r="CO171" s="7"/>
      <c r="CP171" s="7"/>
      <c r="CQ171" s="7"/>
      <c r="CR171" s="7"/>
      <c r="CS171" s="7"/>
      <c r="CT171" s="7"/>
      <c r="CU171" s="7"/>
      <c r="CV171" s="7"/>
      <c r="CW171" s="7"/>
      <c r="CX171" s="1767"/>
      <c r="CY171" s="1767"/>
      <c r="CZ171" s="7"/>
      <c r="DA171" s="7"/>
      <c r="DB171" s="7"/>
      <c r="DC171" s="7"/>
      <c r="DD171" s="7"/>
      <c r="DE171" s="7"/>
      <c r="DF171" s="7"/>
      <c r="DG171" s="7"/>
      <c r="DH171" s="7"/>
      <c r="DI171" s="7"/>
      <c r="DJ171" s="7"/>
      <c r="DK171" s="7"/>
      <c r="DL171" s="7"/>
      <c r="DM171" s="7"/>
      <c r="DN171" s="1767"/>
      <c r="DO171" s="1767"/>
      <c r="DP171" s="7"/>
      <c r="DQ171" s="7"/>
      <c r="DR171" s="7"/>
      <c r="DS171" s="7"/>
      <c r="DT171" s="7"/>
      <c r="DU171" s="7"/>
      <c r="DV171" s="7"/>
      <c r="DW171" s="7"/>
      <c r="DX171" s="7"/>
      <c r="DY171" s="7"/>
      <c r="DZ171" s="7"/>
      <c r="EA171" s="7"/>
      <c r="EB171" s="7"/>
      <c r="EC171" s="7"/>
      <c r="ED171" s="1767"/>
      <c r="EE171" s="1767"/>
      <c r="EF171" s="7"/>
      <c r="EG171" s="2"/>
    </row>
    <row r="172" spans="2:137" ht="15.75" x14ac:dyDescent="0.25">
      <c r="B172" s="94" t="s">
        <v>137</v>
      </c>
      <c r="C172" s="86"/>
      <c r="D172" s="209"/>
      <c r="E172" s="209"/>
      <c r="F172" s="209"/>
      <c r="G172" s="209"/>
      <c r="H172" s="209"/>
      <c r="I172" s="209"/>
      <c r="J172" s="209"/>
      <c r="K172" s="209"/>
      <c r="L172" s="209"/>
      <c r="M172" s="209"/>
      <c r="N172" s="2116" t="s">
        <v>1788</v>
      </c>
      <c r="O172" s="209"/>
      <c r="P172" s="209"/>
      <c r="Q172" s="1780"/>
      <c r="R172" s="1780"/>
      <c r="S172" s="209"/>
      <c r="T172" s="209"/>
      <c r="U172" s="209"/>
      <c r="V172" s="209"/>
      <c r="W172" s="209"/>
      <c r="X172" s="209"/>
      <c r="Y172" s="209"/>
      <c r="Z172" s="209"/>
      <c r="AA172" s="209"/>
      <c r="AB172" s="209"/>
      <c r="AC172" s="209"/>
      <c r="AD172" s="209"/>
      <c r="AE172" s="209"/>
      <c r="AF172" s="209"/>
      <c r="AG172" s="1780"/>
      <c r="AH172" s="1780"/>
      <c r="AI172" s="209"/>
      <c r="AJ172" s="209"/>
      <c r="AK172" s="209"/>
      <c r="AL172" s="209"/>
      <c r="AM172" s="209"/>
      <c r="AN172" s="209"/>
      <c r="AO172" s="209"/>
      <c r="AP172" s="209"/>
      <c r="AQ172" s="209"/>
      <c r="AR172" s="209"/>
      <c r="AS172" s="209"/>
      <c r="AT172" s="1452"/>
      <c r="AU172" s="1452"/>
      <c r="AV172" s="1452"/>
      <c r="AW172" s="1798"/>
      <c r="AX172" s="1798"/>
      <c r="AY172" s="1452"/>
      <c r="AZ172" s="1798"/>
      <c r="BA172" s="1798"/>
      <c r="BB172" s="1798"/>
      <c r="BC172" s="1798"/>
      <c r="BD172" s="1798"/>
      <c r="BE172" s="1798"/>
      <c r="BF172" s="1798"/>
      <c r="BG172" s="1798"/>
      <c r="BH172" s="1798"/>
      <c r="BI172" s="1798"/>
      <c r="BJ172" s="1798"/>
      <c r="BK172" s="1798"/>
      <c r="BL172" s="1798"/>
      <c r="BM172" s="1798"/>
      <c r="BN172" s="1798"/>
      <c r="BO172" s="1798"/>
      <c r="BP172" s="1452"/>
      <c r="BQ172" s="1452"/>
      <c r="BR172" s="1452"/>
      <c r="BS172" s="1452"/>
      <c r="BT172" s="1452"/>
      <c r="BU172" s="1452"/>
      <c r="BV172" s="1452"/>
      <c r="BW172" s="1452"/>
      <c r="BX172" s="1452"/>
      <c r="BY172" s="1452"/>
      <c r="BZ172" s="1452"/>
      <c r="CA172" s="1452"/>
      <c r="CB172" s="1452"/>
      <c r="CC172" s="1798"/>
      <c r="CD172" s="1798"/>
      <c r="CE172" s="1452"/>
      <c r="CF172" s="1452"/>
      <c r="CG172" s="54"/>
      <c r="CH172" s="7"/>
      <c r="CI172" s="7"/>
      <c r="CJ172" s="7"/>
      <c r="CK172" s="7"/>
      <c r="CL172" s="7"/>
      <c r="CM172" s="7"/>
      <c r="CN172" s="7"/>
      <c r="CO172" s="7"/>
      <c r="CP172" s="7"/>
      <c r="CQ172" s="7"/>
      <c r="CR172" s="7"/>
      <c r="CS172" s="7"/>
      <c r="CT172" s="7"/>
      <c r="CU172" s="7"/>
      <c r="CV172" s="7"/>
      <c r="CW172" s="7"/>
      <c r="CX172" s="1767"/>
      <c r="CY172" s="1767"/>
      <c r="CZ172" s="7"/>
      <c r="DA172" s="7"/>
      <c r="DB172" s="7"/>
      <c r="DC172" s="7"/>
      <c r="DD172" s="7"/>
      <c r="DE172" s="7"/>
      <c r="DF172" s="7"/>
      <c r="DG172" s="7"/>
      <c r="DH172" s="7"/>
      <c r="DI172" s="7"/>
      <c r="DJ172" s="7"/>
      <c r="DK172" s="7"/>
      <c r="DL172" s="7"/>
      <c r="DM172" s="7"/>
      <c r="DN172" s="1767"/>
      <c r="DO172" s="1767"/>
      <c r="DP172" s="7"/>
      <c r="DQ172" s="7"/>
      <c r="DR172" s="7"/>
      <c r="DS172" s="7"/>
      <c r="DT172" s="7"/>
      <c r="DU172" s="7"/>
      <c r="DV172" s="7"/>
      <c r="DW172" s="7"/>
      <c r="DX172" s="7"/>
      <c r="DY172" s="7"/>
      <c r="DZ172" s="7"/>
      <c r="EA172" s="7"/>
      <c r="EB172" s="7"/>
      <c r="EC172" s="7"/>
      <c r="ED172" s="1767"/>
      <c r="EE172" s="1767"/>
      <c r="EF172" s="7"/>
      <c r="EG172" s="2"/>
    </row>
    <row r="173" spans="2:137" x14ac:dyDescent="0.2">
      <c r="B173" s="2"/>
      <c r="C173" s="7"/>
      <c r="D173" s="209"/>
      <c r="E173" s="209"/>
      <c r="F173" s="209"/>
      <c r="G173" s="209"/>
      <c r="H173" s="209"/>
      <c r="I173" s="209"/>
      <c r="J173" s="209"/>
      <c r="K173" s="209"/>
      <c r="L173" s="209"/>
      <c r="M173" s="209"/>
      <c r="N173" s="209"/>
      <c r="O173" s="209"/>
      <c r="P173" s="209"/>
      <c r="Q173" s="1780"/>
      <c r="R173" s="1780"/>
      <c r="S173" s="209"/>
      <c r="T173" s="209"/>
      <c r="U173" s="209"/>
      <c r="V173" s="209"/>
      <c r="W173" s="209"/>
      <c r="X173" s="209"/>
      <c r="Y173" s="209"/>
      <c r="Z173" s="209"/>
      <c r="AA173" s="209"/>
      <c r="AB173" s="209"/>
      <c r="AC173" s="209"/>
      <c r="AD173" s="209"/>
      <c r="AE173" s="209"/>
      <c r="AF173" s="209"/>
      <c r="AG173" s="1780"/>
      <c r="AH173" s="1780"/>
      <c r="AI173" s="209"/>
      <c r="AJ173" s="209"/>
      <c r="AK173" s="209"/>
      <c r="AL173" s="209"/>
      <c r="AM173" s="209"/>
      <c r="AN173" s="209"/>
      <c r="AO173" s="209"/>
      <c r="AP173" s="209"/>
      <c r="AQ173" s="209"/>
      <c r="AR173" s="209"/>
      <c r="AS173" s="209"/>
      <c r="AT173" s="1452"/>
      <c r="AU173" s="1452"/>
      <c r="AV173" s="1452"/>
      <c r="AW173" s="1798"/>
      <c r="AX173" s="1798"/>
      <c r="AY173" s="1452"/>
      <c r="AZ173" s="1798"/>
      <c r="BA173" s="1798"/>
      <c r="BB173" s="1798"/>
      <c r="BC173" s="1798"/>
      <c r="BD173" s="1798"/>
      <c r="BE173" s="1798"/>
      <c r="BF173" s="1798"/>
      <c r="BG173" s="1798"/>
      <c r="BH173" s="1798"/>
      <c r="BI173" s="1798"/>
      <c r="BJ173" s="1798"/>
      <c r="BK173" s="1798"/>
      <c r="BL173" s="1798"/>
      <c r="BM173" s="1798"/>
      <c r="BN173" s="1798"/>
      <c r="BO173" s="1798"/>
      <c r="BP173" s="1452"/>
      <c r="BQ173" s="1452"/>
      <c r="BR173" s="1452"/>
      <c r="BS173" s="1452"/>
      <c r="BT173" s="1452"/>
      <c r="BU173" s="1452"/>
      <c r="BV173" s="1452"/>
      <c r="BW173" s="1452"/>
      <c r="BX173" s="1452"/>
      <c r="BY173" s="1452"/>
      <c r="BZ173" s="1452"/>
      <c r="CA173" s="1452"/>
      <c r="CB173" s="1452"/>
      <c r="CC173" s="1798"/>
      <c r="CD173" s="1798"/>
      <c r="CE173" s="1452"/>
      <c r="CF173" s="1452"/>
      <c r="CG173" s="54"/>
      <c r="CH173" s="7"/>
      <c r="CI173" s="7"/>
      <c r="CJ173" s="7"/>
      <c r="CK173" s="7"/>
      <c r="CL173" s="7"/>
      <c r="CM173" s="7"/>
      <c r="CN173" s="7"/>
      <c r="CO173" s="7"/>
      <c r="CP173" s="7"/>
      <c r="CQ173" s="7"/>
      <c r="CR173" s="7"/>
      <c r="CS173" s="7"/>
      <c r="CT173" s="7"/>
      <c r="CU173" s="7"/>
      <c r="CV173" s="7"/>
      <c r="CW173" s="7"/>
      <c r="CX173" s="1767"/>
      <c r="CY173" s="1767"/>
      <c r="CZ173" s="7"/>
      <c r="DA173" s="7"/>
      <c r="DB173" s="7"/>
      <c r="DC173" s="7"/>
      <c r="DD173" s="7"/>
      <c r="DE173" s="7"/>
      <c r="DF173" s="7"/>
      <c r="DG173" s="7"/>
      <c r="DH173" s="7"/>
      <c r="DI173" s="7"/>
      <c r="DJ173" s="7"/>
      <c r="DK173" s="7"/>
      <c r="DL173" s="7"/>
      <c r="DM173" s="7"/>
      <c r="DN173" s="1767"/>
      <c r="DO173" s="1767"/>
      <c r="DP173" s="7"/>
      <c r="DQ173" s="7"/>
      <c r="DR173" s="7"/>
      <c r="DS173" s="7"/>
      <c r="DT173" s="7"/>
      <c r="DU173" s="7"/>
      <c r="DV173" s="7"/>
      <c r="DW173" s="7"/>
      <c r="DX173" s="7"/>
      <c r="DY173" s="7"/>
      <c r="DZ173" s="7"/>
      <c r="EA173" s="7"/>
      <c r="EB173" s="7"/>
      <c r="EC173" s="7"/>
      <c r="ED173" s="1767"/>
      <c r="EE173" s="1767"/>
      <c r="EF173" s="7"/>
      <c r="EG173" s="2"/>
    </row>
    <row r="174" spans="2:137" ht="15.75" x14ac:dyDescent="0.2">
      <c r="B174" s="211" t="s">
        <v>162</v>
      </c>
      <c r="C174" s="209"/>
      <c r="D174" s="209"/>
      <c r="E174" s="209"/>
      <c r="F174" s="209"/>
      <c r="G174" s="209"/>
      <c r="H174" s="209"/>
      <c r="I174" s="209"/>
      <c r="J174" s="209"/>
      <c r="K174" s="209"/>
      <c r="L174" s="209"/>
      <c r="M174" s="209"/>
      <c r="N174" s="209"/>
      <c r="O174" s="209"/>
      <c r="P174" s="209"/>
      <c r="Q174" s="1780"/>
      <c r="R174" s="1780"/>
      <c r="S174" s="209"/>
      <c r="T174" s="209"/>
      <c r="U174" s="209"/>
      <c r="V174" s="209"/>
      <c r="W174" s="209"/>
      <c r="X174" s="209"/>
      <c r="Y174" s="209"/>
      <c r="Z174" s="209"/>
      <c r="AA174" s="209"/>
      <c r="AB174" s="209"/>
      <c r="AC174" s="209"/>
      <c r="AD174" s="209"/>
      <c r="AE174" s="209"/>
      <c r="AF174" s="209"/>
      <c r="AG174" s="1780"/>
      <c r="AH174" s="1780"/>
      <c r="AI174" s="209"/>
      <c r="AJ174" s="209"/>
      <c r="AK174" s="209"/>
      <c r="AL174" s="209"/>
      <c r="AM174" s="209"/>
      <c r="AN174" s="209"/>
      <c r="AO174" s="209"/>
      <c r="AP174" s="209"/>
      <c r="AQ174" s="209"/>
      <c r="AR174" s="209"/>
      <c r="AS174" s="209"/>
      <c r="AT174" s="1452"/>
      <c r="AU174" s="1452"/>
      <c r="AV174" s="1452"/>
      <c r="AW174" s="1798"/>
      <c r="AX174" s="1798"/>
      <c r="AY174" s="1452"/>
      <c r="AZ174" s="1798"/>
      <c r="BA174" s="1798"/>
      <c r="BB174" s="1798"/>
      <c r="BC174" s="1798"/>
      <c r="BD174" s="1798"/>
      <c r="BE174" s="1798"/>
      <c r="BF174" s="1798"/>
      <c r="BG174" s="1798"/>
      <c r="BH174" s="1798"/>
      <c r="BI174" s="1798"/>
      <c r="BJ174" s="1798"/>
      <c r="BK174" s="1798"/>
      <c r="BL174" s="1798"/>
      <c r="BM174" s="1798"/>
      <c r="BN174" s="1798"/>
      <c r="BO174" s="1798"/>
      <c r="BP174" s="1452"/>
      <c r="BQ174" s="1452"/>
      <c r="BR174" s="1452"/>
      <c r="BS174" s="1452"/>
      <c r="BT174" s="1452"/>
      <c r="BU174" s="1452"/>
      <c r="BV174" s="1452"/>
      <c r="BW174" s="1452"/>
      <c r="BX174" s="1452"/>
      <c r="BY174" s="1452"/>
      <c r="BZ174" s="1452"/>
      <c r="CA174" s="1452"/>
      <c r="CB174" s="1452"/>
      <c r="CC174" s="1798"/>
      <c r="CD174" s="1798"/>
      <c r="CE174" s="1452"/>
      <c r="CF174" s="1452"/>
      <c r="CG174" s="54"/>
      <c r="CH174" s="7"/>
      <c r="CI174" s="7"/>
      <c r="CJ174" s="7"/>
      <c r="CK174" s="7"/>
      <c r="CL174" s="7"/>
      <c r="CM174" s="7"/>
      <c r="CN174" s="7"/>
      <c r="CO174" s="7"/>
      <c r="CP174" s="7"/>
      <c r="CQ174" s="7"/>
      <c r="CR174" s="7"/>
      <c r="CS174" s="7"/>
      <c r="CT174" s="7"/>
      <c r="CU174" s="7"/>
      <c r="CV174" s="7"/>
      <c r="CW174" s="7"/>
      <c r="CX174" s="1767"/>
      <c r="CY174" s="1767"/>
      <c r="CZ174" s="7"/>
      <c r="DA174" s="7"/>
      <c r="DB174" s="7"/>
      <c r="DC174" s="7"/>
      <c r="DD174" s="7"/>
      <c r="DE174" s="7"/>
      <c r="DF174" s="7"/>
      <c r="DG174" s="7"/>
      <c r="DH174" s="7"/>
      <c r="DI174" s="7"/>
      <c r="DJ174" s="7"/>
      <c r="DK174" s="7"/>
      <c r="DL174" s="7"/>
      <c r="DM174" s="7"/>
      <c r="DN174" s="1767"/>
      <c r="DO174" s="1767"/>
      <c r="DP174" s="7"/>
      <c r="DQ174" s="7"/>
      <c r="DR174" s="7"/>
      <c r="DS174" s="7"/>
      <c r="DT174" s="7"/>
      <c r="DU174" s="7"/>
      <c r="DV174" s="7"/>
      <c r="DW174" s="7"/>
      <c r="DX174" s="7"/>
      <c r="DY174" s="7"/>
      <c r="DZ174" s="7"/>
      <c r="EA174" s="7"/>
      <c r="EB174" s="7"/>
      <c r="EC174" s="7"/>
      <c r="ED174" s="1767"/>
      <c r="EE174" s="1767"/>
      <c r="EF174" s="7"/>
      <c r="EG174" s="2"/>
    </row>
    <row r="175" spans="2:137" ht="15.75" x14ac:dyDescent="0.2">
      <c r="B175" s="211"/>
      <c r="C175" s="209"/>
      <c r="D175" s="209"/>
      <c r="E175" s="209"/>
      <c r="F175" s="209"/>
      <c r="G175" s="209"/>
      <c r="H175" s="209"/>
      <c r="I175" s="209"/>
      <c r="J175" s="209"/>
      <c r="K175" s="209"/>
      <c r="L175" s="209"/>
      <c r="M175" s="209"/>
      <c r="N175" s="209"/>
      <c r="O175" s="209"/>
      <c r="P175" s="209"/>
      <c r="Q175" s="1780"/>
      <c r="R175" s="1780"/>
      <c r="S175" s="209"/>
      <c r="T175" s="209"/>
      <c r="U175" s="209"/>
      <c r="V175" s="209"/>
      <c r="W175" s="209"/>
      <c r="X175" s="209"/>
      <c r="Y175" s="209"/>
      <c r="Z175" s="209"/>
      <c r="AA175" s="209"/>
      <c r="AB175" s="209"/>
      <c r="AC175" s="209"/>
      <c r="AD175" s="209"/>
      <c r="AE175" s="209"/>
      <c r="AF175" s="209"/>
      <c r="AG175" s="1780"/>
      <c r="AH175" s="1780"/>
      <c r="AI175" s="209"/>
      <c r="AJ175" s="209"/>
      <c r="AK175" s="209"/>
      <c r="AL175" s="209"/>
      <c r="AM175" s="209"/>
      <c r="AN175" s="209"/>
      <c r="AO175" s="209"/>
      <c r="AP175" s="209"/>
      <c r="AQ175" s="209"/>
      <c r="AR175" s="209"/>
      <c r="AS175" s="209"/>
      <c r="AT175" s="1452"/>
      <c r="AU175" s="1452"/>
      <c r="AV175" s="1452"/>
      <c r="AW175" s="1798"/>
      <c r="AX175" s="1798"/>
      <c r="AY175" s="1452"/>
      <c r="AZ175" s="1798"/>
      <c r="BA175" s="1798"/>
      <c r="BB175" s="1798"/>
      <c r="BC175" s="1798"/>
      <c r="BD175" s="1798"/>
      <c r="BE175" s="1798"/>
      <c r="BF175" s="1798"/>
      <c r="BG175" s="1798"/>
      <c r="BH175" s="1798"/>
      <c r="BI175" s="1798"/>
      <c r="BJ175" s="1798"/>
      <c r="BK175" s="1798"/>
      <c r="BL175" s="1798"/>
      <c r="BM175" s="1798"/>
      <c r="BN175" s="1798"/>
      <c r="BO175" s="1798"/>
      <c r="BP175" s="1452"/>
      <c r="BQ175" s="1452"/>
      <c r="BR175" s="1452"/>
      <c r="BS175" s="1452"/>
      <c r="BT175" s="1452"/>
      <c r="BU175" s="1452"/>
      <c r="BV175" s="1452"/>
      <c r="BW175" s="1452"/>
      <c r="BX175" s="1452"/>
      <c r="BY175" s="1452"/>
      <c r="BZ175" s="1452"/>
      <c r="CA175" s="1452"/>
      <c r="CB175" s="1452"/>
      <c r="CC175" s="1798"/>
      <c r="CD175" s="1798"/>
      <c r="CE175" s="1452"/>
      <c r="CF175" s="1452"/>
      <c r="CG175" s="54"/>
      <c r="CH175" s="7"/>
      <c r="CI175" s="7"/>
      <c r="CJ175" s="7"/>
      <c r="CK175" s="7"/>
      <c r="CL175" s="7"/>
      <c r="CM175" s="7"/>
      <c r="CN175" s="7"/>
      <c r="CO175" s="7"/>
      <c r="CP175" s="7"/>
      <c r="CQ175" s="7"/>
      <c r="CR175" s="7"/>
      <c r="CS175" s="7"/>
      <c r="CT175" s="7"/>
      <c r="CU175" s="7"/>
      <c r="CV175" s="7"/>
      <c r="CW175" s="7"/>
      <c r="CX175" s="1767"/>
      <c r="CY175" s="1767"/>
      <c r="CZ175" s="7"/>
      <c r="DA175" s="7"/>
      <c r="DB175" s="7"/>
      <c r="DC175" s="7"/>
      <c r="DD175" s="7"/>
      <c r="DE175" s="7"/>
      <c r="DF175" s="7"/>
      <c r="DG175" s="7"/>
      <c r="DH175" s="7"/>
      <c r="DI175" s="7"/>
      <c r="DJ175" s="7"/>
      <c r="DK175" s="7"/>
      <c r="DL175" s="7"/>
      <c r="DM175" s="7"/>
      <c r="DN175" s="1767"/>
      <c r="DO175" s="1767"/>
      <c r="DP175" s="7"/>
      <c r="DQ175" s="7"/>
      <c r="DR175" s="7"/>
      <c r="DS175" s="7"/>
      <c r="DT175" s="7"/>
      <c r="DU175" s="7"/>
      <c r="DV175" s="7"/>
      <c r="DW175" s="7"/>
      <c r="DX175" s="7"/>
      <c r="DY175" s="7"/>
      <c r="DZ175" s="7"/>
      <c r="EA175" s="7"/>
      <c r="EB175" s="7"/>
      <c r="EC175" s="7"/>
      <c r="ED175" s="1767"/>
      <c r="EE175" s="1767"/>
      <c r="EF175" s="7"/>
      <c r="EG175" s="2"/>
    </row>
    <row r="176" spans="2:137" ht="15.75" x14ac:dyDescent="0.2">
      <c r="B176" s="211"/>
      <c r="C176" s="209"/>
      <c r="D176" s="1364" t="s">
        <v>1</v>
      </c>
      <c r="E176" s="1364" t="s">
        <v>2</v>
      </c>
      <c r="F176" s="1793" t="s">
        <v>3</v>
      </c>
      <c r="G176" s="1793" t="s">
        <v>86</v>
      </c>
      <c r="H176" s="1793" t="s">
        <v>4</v>
      </c>
      <c r="I176" s="1793" t="s">
        <v>5</v>
      </c>
      <c r="J176" s="1793" t="s">
        <v>6</v>
      </c>
      <c r="K176" s="1793" t="s">
        <v>7</v>
      </c>
      <c r="L176" s="1793" t="s">
        <v>8</v>
      </c>
      <c r="M176" s="1793" t="s">
        <v>9</v>
      </c>
      <c r="N176" s="1793" t="s">
        <v>10</v>
      </c>
      <c r="O176" s="1793" t="s">
        <v>11</v>
      </c>
      <c r="P176" s="1793" t="s">
        <v>12</v>
      </c>
      <c r="Q176" s="1793" t="s">
        <v>13</v>
      </c>
      <c r="R176" s="1793" t="s">
        <v>14</v>
      </c>
      <c r="S176" s="1793" t="s">
        <v>15</v>
      </c>
      <c r="T176" s="1793" t="s">
        <v>16</v>
      </c>
      <c r="U176" s="1793" t="s">
        <v>17</v>
      </c>
      <c r="V176" s="1793" t="s">
        <v>18</v>
      </c>
      <c r="W176" s="1793" t="s">
        <v>19</v>
      </c>
      <c r="X176" s="1793" t="s">
        <v>20</v>
      </c>
      <c r="Y176" s="1793" t="s">
        <v>21</v>
      </c>
      <c r="Z176" s="1793" t="s">
        <v>22</v>
      </c>
      <c r="AA176" s="1793" t="s">
        <v>23</v>
      </c>
      <c r="AB176" s="1793" t="s">
        <v>24</v>
      </c>
      <c r="AC176" s="1793" t="s">
        <v>25</v>
      </c>
      <c r="AD176" s="1793" t="s">
        <v>26</v>
      </c>
      <c r="AE176" s="1793" t="s">
        <v>27</v>
      </c>
      <c r="AF176" s="1793" t="s">
        <v>28</v>
      </c>
      <c r="AG176" s="1793" t="s">
        <v>29</v>
      </c>
      <c r="AH176" s="1793" t="s">
        <v>30</v>
      </c>
      <c r="AI176" s="1793" t="s">
        <v>31</v>
      </c>
      <c r="AJ176" s="1793" t="s">
        <v>32</v>
      </c>
      <c r="AK176" s="1793" t="s">
        <v>33</v>
      </c>
      <c r="AL176" s="1793" t="s">
        <v>34</v>
      </c>
      <c r="AM176" s="1793" t="s">
        <v>35</v>
      </c>
      <c r="AN176" s="1793" t="s">
        <v>88</v>
      </c>
      <c r="AO176" s="1793" t="s">
        <v>112</v>
      </c>
      <c r="AP176" s="1793" t="s">
        <v>113</v>
      </c>
      <c r="AQ176" s="1793" t="s">
        <v>223</v>
      </c>
      <c r="AR176" s="1793" t="s">
        <v>337</v>
      </c>
      <c r="AS176" s="1793" t="s">
        <v>1011</v>
      </c>
      <c r="AT176" s="1793" t="s">
        <v>1020</v>
      </c>
      <c r="AU176" s="1793" t="s">
        <v>1523</v>
      </c>
      <c r="AV176" s="1793" t="s">
        <v>1544</v>
      </c>
      <c r="AW176" s="1793" t="s">
        <v>1545</v>
      </c>
      <c r="AX176" s="1793" t="s">
        <v>1546</v>
      </c>
      <c r="AY176" s="1793" t="s">
        <v>1547</v>
      </c>
      <c r="AZ176" s="2734" t="s">
        <v>1548</v>
      </c>
      <c r="BA176" s="2734"/>
      <c r="BB176" s="1798"/>
      <c r="BC176" s="1798"/>
      <c r="BD176" s="1798"/>
      <c r="BE176" s="1798"/>
      <c r="BF176" s="1798"/>
      <c r="BG176" s="1798"/>
      <c r="BH176" s="1798"/>
      <c r="BI176" s="1798"/>
      <c r="BJ176" s="1798"/>
      <c r="BK176" s="1798"/>
      <c r="BL176" s="1798"/>
      <c r="BM176" s="1798"/>
      <c r="BN176" s="1798"/>
      <c r="BO176" s="1798"/>
      <c r="BP176" s="1798"/>
      <c r="BQ176" s="1798"/>
      <c r="BR176" s="1452"/>
      <c r="BS176" s="1452"/>
      <c r="BT176" s="1452"/>
      <c r="BU176" s="1452"/>
      <c r="BV176" s="1452"/>
      <c r="BW176" s="1452"/>
      <c r="BX176" s="1452"/>
      <c r="BY176" s="1452"/>
      <c r="BZ176" s="1452"/>
      <c r="CA176" s="1452"/>
      <c r="CB176" s="1452"/>
      <c r="CC176" s="1798"/>
      <c r="CD176" s="1798"/>
      <c r="CE176" s="1452"/>
      <c r="CF176" s="1452"/>
      <c r="CG176" s="54"/>
      <c r="CH176" s="208"/>
      <c r="CI176" s="208"/>
      <c r="CJ176" s="208"/>
      <c r="CK176" s="208"/>
      <c r="CL176" s="208"/>
      <c r="CM176" s="208"/>
      <c r="CN176" s="208"/>
      <c r="CO176" s="208"/>
      <c r="CP176" s="208"/>
      <c r="CQ176" s="208"/>
      <c r="CR176" s="208"/>
      <c r="CS176" s="208"/>
      <c r="CT176" s="208"/>
      <c r="CU176" s="208"/>
      <c r="CV176" s="208"/>
      <c r="CW176" s="208"/>
      <c r="CX176" s="1779"/>
      <c r="CY176" s="1779"/>
      <c r="CZ176" s="208"/>
      <c r="DA176" s="208"/>
      <c r="DB176" s="208"/>
      <c r="DC176" s="208"/>
      <c r="DD176" s="208"/>
      <c r="DE176" s="208"/>
      <c r="DF176" s="208"/>
      <c r="DG176" s="208"/>
      <c r="DH176" s="208"/>
      <c r="DI176" s="208"/>
      <c r="DJ176" s="208"/>
      <c r="DK176" s="208"/>
      <c r="DL176" s="208"/>
      <c r="DM176" s="208"/>
      <c r="DN176" s="1779"/>
      <c r="DO176" s="1779"/>
      <c r="DP176" s="208"/>
      <c r="DQ176" s="208"/>
      <c r="DR176" s="208"/>
      <c r="DS176" s="208"/>
      <c r="DT176" s="208"/>
      <c r="DU176" s="208"/>
      <c r="DV176" s="208"/>
      <c r="DW176" s="1691"/>
      <c r="DX176" s="1691"/>
      <c r="DY176" s="1691"/>
      <c r="DZ176" s="1691"/>
      <c r="EA176" s="1691"/>
      <c r="EB176" s="1691"/>
      <c r="EC176" s="208"/>
      <c r="ED176" s="1779"/>
      <c r="EE176" s="1779"/>
      <c r="EF176" s="2"/>
      <c r="EG176" s="2"/>
    </row>
    <row r="177" spans="2:137" ht="47.1" customHeight="1" x14ac:dyDescent="0.2">
      <c r="B177" s="2"/>
      <c r="C177" s="210"/>
      <c r="D177" s="2704" t="s">
        <v>511</v>
      </c>
      <c r="E177" s="2705"/>
      <c r="F177" s="2705"/>
      <c r="G177" s="2705"/>
      <c r="H177" s="2705"/>
      <c r="I177" s="2705"/>
      <c r="J177" s="2705"/>
      <c r="K177" s="2705"/>
      <c r="L177" s="2705"/>
      <c r="M177" s="2705"/>
      <c r="N177" s="2705"/>
      <c r="O177" s="2705"/>
      <c r="P177" s="2705"/>
      <c r="Q177" s="2705"/>
      <c r="R177" s="2705"/>
      <c r="S177" s="2706"/>
      <c r="T177" s="2707" t="s">
        <v>57</v>
      </c>
      <c r="U177" s="2705"/>
      <c r="V177" s="2705"/>
      <c r="W177" s="2705"/>
      <c r="X177" s="2705"/>
      <c r="Y177" s="2705"/>
      <c r="Z177" s="2705"/>
      <c r="AA177" s="2705"/>
      <c r="AB177" s="2705"/>
      <c r="AC177" s="2705"/>
      <c r="AD177" s="2705"/>
      <c r="AE177" s="2705"/>
      <c r="AF177" s="2705"/>
      <c r="AG177" s="2705"/>
      <c r="AH177" s="2705"/>
      <c r="AI177" s="2706"/>
      <c r="AJ177" s="2707" t="s">
        <v>63</v>
      </c>
      <c r="AK177" s="2705"/>
      <c r="AL177" s="2705"/>
      <c r="AM177" s="2705"/>
      <c r="AN177" s="2705"/>
      <c r="AO177" s="2705"/>
      <c r="AP177" s="2705"/>
      <c r="AQ177" s="2705"/>
      <c r="AR177" s="2705"/>
      <c r="AS177" s="2705"/>
      <c r="AT177" s="2705"/>
      <c r="AU177" s="2705"/>
      <c r="AV177" s="2705"/>
      <c r="AW177" s="2705"/>
      <c r="AX177" s="2705"/>
      <c r="AY177" s="2706"/>
      <c r="AZ177" s="2735" t="s">
        <v>1461</v>
      </c>
      <c r="BA177" s="2736"/>
      <c r="BB177" s="1798"/>
      <c r="BC177" s="1798"/>
      <c r="BD177" s="1798"/>
      <c r="BE177" s="1798"/>
      <c r="BF177" s="1798"/>
      <c r="BG177" s="1798"/>
      <c r="BH177" s="1798"/>
      <c r="BI177" s="1798"/>
      <c r="BJ177" s="1798"/>
      <c r="BK177" s="1798"/>
      <c r="BL177" s="1798"/>
      <c r="BM177" s="1798"/>
      <c r="BN177" s="1798"/>
      <c r="BO177" s="1798"/>
      <c r="BP177" s="1798"/>
      <c r="BQ177" s="1798"/>
      <c r="BR177" s="1729"/>
      <c r="BS177" s="1729"/>
      <c r="BT177" s="1729"/>
      <c r="BU177" s="1729"/>
      <c r="BV177" s="1729"/>
      <c r="BW177" s="1729"/>
      <c r="BX177" s="1729"/>
      <c r="BY177" s="1729"/>
      <c r="BZ177" s="1729"/>
      <c r="CA177" s="1729"/>
      <c r="CB177" s="1729"/>
      <c r="CC177" s="1787"/>
      <c r="CD177" s="1904"/>
      <c r="CE177" s="1729"/>
      <c r="CF177" s="1452"/>
      <c r="CG177" s="1079"/>
      <c r="CH177" s="2"/>
      <c r="CI177" s="2"/>
      <c r="CJ177" s="2"/>
      <c r="CK177" s="2714" t="s">
        <v>511</v>
      </c>
      <c r="CL177" s="2715"/>
      <c r="CM177" s="2715"/>
      <c r="CN177" s="2715"/>
      <c r="CO177" s="2715"/>
      <c r="CP177" s="2715"/>
      <c r="CQ177" s="2715"/>
      <c r="CR177" s="2715"/>
      <c r="CS177" s="2715"/>
      <c r="CT177" s="2715"/>
      <c r="CU177" s="2715"/>
      <c r="CV177" s="2715"/>
      <c r="CW177" s="2715"/>
      <c r="CX177" s="2715"/>
      <c r="CY177" s="2715"/>
      <c r="CZ177" s="2716"/>
      <c r="DA177" s="2714" t="s">
        <v>57</v>
      </c>
      <c r="DB177" s="2715"/>
      <c r="DC177" s="2715"/>
      <c r="DD177" s="2715"/>
      <c r="DE177" s="2715"/>
      <c r="DF177" s="2715"/>
      <c r="DG177" s="2715"/>
      <c r="DH177" s="2715"/>
      <c r="DI177" s="2715"/>
      <c r="DJ177" s="2715"/>
      <c r="DK177" s="2715"/>
      <c r="DL177" s="2715"/>
      <c r="DM177" s="2715"/>
      <c r="DN177" s="2715"/>
      <c r="DO177" s="2715"/>
      <c r="DP177" s="2716"/>
      <c r="DQ177" s="2714" t="s">
        <v>63</v>
      </c>
      <c r="DR177" s="2715"/>
      <c r="DS177" s="2715"/>
      <c r="DT177" s="2715"/>
      <c r="DU177" s="2715"/>
      <c r="DV177" s="2715"/>
      <c r="DW177" s="2715"/>
      <c r="DX177" s="2715"/>
      <c r="DY177" s="2715"/>
      <c r="DZ177" s="2715"/>
      <c r="EA177" s="2715"/>
      <c r="EB177" s="2715"/>
      <c r="EC177" s="2715"/>
      <c r="ED177" s="2715"/>
      <c r="EE177" s="2715"/>
      <c r="EF177" s="2716"/>
      <c r="EG177" s="2"/>
    </row>
    <row r="178" spans="2:137" ht="35.25" customHeight="1" thickBot="1" x14ac:dyDescent="0.25">
      <c r="B178" s="2"/>
      <c r="C178" s="210"/>
      <c r="D178" s="1801" t="s">
        <v>998</v>
      </c>
      <c r="E178" s="1802" t="s">
        <v>999</v>
      </c>
      <c r="F178" s="1801" t="s">
        <v>1000</v>
      </c>
      <c r="G178" s="1802" t="s">
        <v>1001</v>
      </c>
      <c r="H178" s="1801" t="s">
        <v>1002</v>
      </c>
      <c r="I178" s="1802" t="s">
        <v>1003</v>
      </c>
      <c r="J178" s="1801" t="s">
        <v>1004</v>
      </c>
      <c r="K178" s="1802" t="s">
        <v>1005</v>
      </c>
      <c r="L178" s="1801" t="s">
        <v>1006</v>
      </c>
      <c r="M178" s="1802" t="s">
        <v>1007</v>
      </c>
      <c r="N178" s="1713">
        <v>2016</v>
      </c>
      <c r="O178" s="1714">
        <v>2017</v>
      </c>
      <c r="P178" s="1715">
        <v>2018</v>
      </c>
      <c r="Q178" s="1788">
        <v>2019</v>
      </c>
      <c r="R178" s="1788">
        <v>2020</v>
      </c>
      <c r="S178" s="1716" t="s">
        <v>1008</v>
      </c>
      <c r="T178" s="1801" t="s">
        <v>998</v>
      </c>
      <c r="U178" s="1802" t="s">
        <v>999</v>
      </c>
      <c r="V178" s="1801" t="s">
        <v>1000</v>
      </c>
      <c r="W178" s="1802" t="s">
        <v>1001</v>
      </c>
      <c r="X178" s="1801" t="s">
        <v>1002</v>
      </c>
      <c r="Y178" s="1802" t="s">
        <v>1003</v>
      </c>
      <c r="Z178" s="1801" t="s">
        <v>1004</v>
      </c>
      <c r="AA178" s="1802" t="s">
        <v>1005</v>
      </c>
      <c r="AB178" s="1801" t="s">
        <v>1006</v>
      </c>
      <c r="AC178" s="1802" t="s">
        <v>1007</v>
      </c>
      <c r="AD178" s="1713">
        <v>2016</v>
      </c>
      <c r="AE178" s="1714">
        <v>2017</v>
      </c>
      <c r="AF178" s="1715">
        <v>2018</v>
      </c>
      <c r="AG178" s="1788">
        <v>2019</v>
      </c>
      <c r="AH178" s="1788">
        <v>2020</v>
      </c>
      <c r="AI178" s="1716" t="s">
        <v>1008</v>
      </c>
      <c r="AJ178" s="1801" t="s">
        <v>998</v>
      </c>
      <c r="AK178" s="1802" t="s">
        <v>999</v>
      </c>
      <c r="AL178" s="1801" t="s">
        <v>1000</v>
      </c>
      <c r="AM178" s="1802" t="s">
        <v>1001</v>
      </c>
      <c r="AN178" s="1801" t="s">
        <v>1002</v>
      </c>
      <c r="AO178" s="1802" t="s">
        <v>1003</v>
      </c>
      <c r="AP178" s="1801" t="s">
        <v>1004</v>
      </c>
      <c r="AQ178" s="1802" t="s">
        <v>1005</v>
      </c>
      <c r="AR178" s="1801" t="s">
        <v>1006</v>
      </c>
      <c r="AS178" s="1802" t="s">
        <v>1007</v>
      </c>
      <c r="AT178" s="1713">
        <v>2016</v>
      </c>
      <c r="AU178" s="1714">
        <v>2017</v>
      </c>
      <c r="AV178" s="1715">
        <v>2018</v>
      </c>
      <c r="AW178" s="1788">
        <v>2019</v>
      </c>
      <c r="AX178" s="1788">
        <v>2020</v>
      </c>
      <c r="AY178" s="1716" t="s">
        <v>1008</v>
      </c>
      <c r="AZ178" s="2737"/>
      <c r="BA178" s="2738"/>
      <c r="BB178" s="1798"/>
      <c r="BC178" s="1798"/>
      <c r="BD178" s="1798"/>
      <c r="BE178" s="1798"/>
      <c r="BF178" s="1798"/>
      <c r="BG178" s="1798"/>
      <c r="BH178" s="1798"/>
      <c r="BI178" s="1798"/>
      <c r="BJ178" s="1798"/>
      <c r="BK178" s="1798"/>
      <c r="BL178" s="1798"/>
      <c r="BM178" s="1798"/>
      <c r="BN178" s="1798"/>
      <c r="BO178" s="1798"/>
      <c r="BP178" s="1798"/>
      <c r="BQ178" s="1798"/>
      <c r="BR178" s="1729"/>
      <c r="BS178" s="1729"/>
      <c r="BT178" s="1729"/>
      <c r="BU178" s="1729"/>
      <c r="BV178" s="1729"/>
      <c r="BW178" s="1729"/>
      <c r="BX178" s="1729"/>
      <c r="BY178" s="1729"/>
      <c r="BZ178" s="1729"/>
      <c r="CA178" s="1729"/>
      <c r="CB178" s="1729"/>
      <c r="CC178" s="1787"/>
      <c r="CD178" s="1904"/>
      <c r="CE178" s="1729"/>
      <c r="CF178" s="1729"/>
      <c r="CG178" s="45"/>
      <c r="CH178" s="2"/>
      <c r="CI178" s="904" t="s">
        <v>164</v>
      </c>
      <c r="CJ178" s="860" t="s">
        <v>196</v>
      </c>
      <c r="CK178" s="1373">
        <v>2006</v>
      </c>
      <c r="CL178" s="1374">
        <v>2007</v>
      </c>
      <c r="CM178" s="1374">
        <v>2008</v>
      </c>
      <c r="CN178" s="1374">
        <v>2009</v>
      </c>
      <c r="CO178" s="1374">
        <v>2010</v>
      </c>
      <c r="CP178" s="1374">
        <v>2011</v>
      </c>
      <c r="CQ178" s="1374">
        <v>2012</v>
      </c>
      <c r="CR178" s="1374">
        <v>2013</v>
      </c>
      <c r="CS178" s="1374">
        <v>2014</v>
      </c>
      <c r="CT178" s="1374">
        <v>2015</v>
      </c>
      <c r="CU178" s="1374">
        <v>2016</v>
      </c>
      <c r="CV178" s="1374">
        <v>2017</v>
      </c>
      <c r="CW178" s="1374">
        <v>2018</v>
      </c>
      <c r="CX178" s="1374">
        <v>2019</v>
      </c>
      <c r="CY178" s="1374">
        <v>2020</v>
      </c>
      <c r="CZ178" s="1375" t="s">
        <v>774</v>
      </c>
      <c r="DA178" s="1373">
        <v>2006</v>
      </c>
      <c r="DB178" s="1374">
        <v>2007</v>
      </c>
      <c r="DC178" s="1374">
        <v>2008</v>
      </c>
      <c r="DD178" s="1374">
        <v>2009</v>
      </c>
      <c r="DE178" s="1374">
        <v>2010</v>
      </c>
      <c r="DF178" s="1374">
        <v>2011</v>
      </c>
      <c r="DG178" s="1374">
        <v>2012</v>
      </c>
      <c r="DH178" s="1374">
        <v>2013</v>
      </c>
      <c r="DI178" s="1374">
        <v>2014</v>
      </c>
      <c r="DJ178" s="1374">
        <v>2015</v>
      </c>
      <c r="DK178" s="1374">
        <v>2016</v>
      </c>
      <c r="DL178" s="1374">
        <v>2017</v>
      </c>
      <c r="DM178" s="1374">
        <v>2018</v>
      </c>
      <c r="DN178" s="1374">
        <v>2019</v>
      </c>
      <c r="DO178" s="1374">
        <v>2020</v>
      </c>
      <c r="DP178" s="1405" t="s">
        <v>774</v>
      </c>
      <c r="DQ178" s="1400">
        <v>2006</v>
      </c>
      <c r="DR178" s="1374">
        <v>2007</v>
      </c>
      <c r="DS178" s="1374">
        <v>2008</v>
      </c>
      <c r="DT178" s="1374">
        <v>2009</v>
      </c>
      <c r="DU178" s="1374">
        <v>2010</v>
      </c>
      <c r="DV178" s="1374">
        <v>2011</v>
      </c>
      <c r="DW178" s="1374">
        <v>2012</v>
      </c>
      <c r="DX178" s="1374">
        <v>2013</v>
      </c>
      <c r="DY178" s="1374">
        <v>2014</v>
      </c>
      <c r="DZ178" s="1374">
        <v>2015</v>
      </c>
      <c r="EA178" s="1374">
        <v>2016</v>
      </c>
      <c r="EB178" s="1374">
        <v>2017</v>
      </c>
      <c r="EC178" s="1374">
        <v>2018</v>
      </c>
      <c r="ED178" s="1374">
        <v>2019</v>
      </c>
      <c r="EE178" s="1374">
        <v>2020</v>
      </c>
      <c r="EF178" s="1405" t="s">
        <v>774</v>
      </c>
      <c r="EG178" s="2"/>
    </row>
    <row r="179" spans="2:137" ht="27.95" customHeight="1" x14ac:dyDescent="0.2">
      <c r="B179" s="2053" t="s">
        <v>141</v>
      </c>
      <c r="C179" s="2054"/>
      <c r="D179" s="2055"/>
      <c r="E179" s="2056"/>
      <c r="F179" s="2056"/>
      <c r="G179" s="2056"/>
      <c r="H179" s="2056"/>
      <c r="I179" s="2056"/>
      <c r="J179" s="2056"/>
      <c r="K179" s="2056"/>
      <c r="L179" s="2056"/>
      <c r="M179" s="2057"/>
      <c r="N179" s="2057"/>
      <c r="O179" s="2057"/>
      <c r="P179" s="2058"/>
      <c r="Q179" s="2058"/>
      <c r="R179" s="2058"/>
      <c r="S179" s="2059"/>
      <c r="T179" s="2055"/>
      <c r="U179" s="2056"/>
      <c r="V179" s="2056"/>
      <c r="W179" s="2056"/>
      <c r="X179" s="2056"/>
      <c r="Y179" s="2056"/>
      <c r="Z179" s="2056"/>
      <c r="AA179" s="2056"/>
      <c r="AB179" s="2056"/>
      <c r="AC179" s="2057"/>
      <c r="AD179" s="2057"/>
      <c r="AE179" s="2057"/>
      <c r="AF179" s="2058"/>
      <c r="AG179" s="2058"/>
      <c r="AH179" s="2058"/>
      <c r="AI179" s="2059"/>
      <c r="AJ179" s="2055"/>
      <c r="AK179" s="2056"/>
      <c r="AL179" s="2056"/>
      <c r="AM179" s="2056"/>
      <c r="AN179" s="2056"/>
      <c r="AO179" s="2056"/>
      <c r="AP179" s="2056"/>
      <c r="AQ179" s="2056"/>
      <c r="AR179" s="2056"/>
      <c r="AS179" s="2057"/>
      <c r="AT179" s="2057"/>
      <c r="AU179" s="2057"/>
      <c r="AV179" s="2058"/>
      <c r="AW179" s="2058"/>
      <c r="AX179" s="2058"/>
      <c r="AY179" s="2059"/>
      <c r="AZ179" s="2726"/>
      <c r="BA179" s="2727"/>
      <c r="BB179" s="1798"/>
      <c r="BC179" s="1798"/>
      <c r="BD179" s="1798"/>
      <c r="BE179" s="1798"/>
      <c r="BF179" s="1798"/>
      <c r="BG179" s="1798"/>
      <c r="BH179" s="1798"/>
      <c r="BI179" s="1798"/>
      <c r="BJ179" s="1798"/>
      <c r="BK179" s="1798"/>
      <c r="BL179" s="1798"/>
      <c r="BM179" s="1798"/>
      <c r="BN179" s="1798"/>
      <c r="BO179" s="1798"/>
      <c r="BP179" s="1798"/>
      <c r="BQ179" s="1798"/>
      <c r="BR179" s="1749"/>
      <c r="BS179" s="1749"/>
      <c r="BT179" s="1749"/>
      <c r="BU179" s="1749"/>
      <c r="BV179" s="1749"/>
      <c r="BW179" s="1749"/>
      <c r="BX179" s="1749"/>
      <c r="BY179" s="1749"/>
      <c r="BZ179" s="1749"/>
      <c r="CA179" s="1749"/>
      <c r="CB179" s="1749"/>
      <c r="CC179" s="1749"/>
      <c r="CD179" s="1749"/>
      <c r="CE179" s="1749"/>
      <c r="CF179" s="1729"/>
      <c r="CG179" s="45"/>
      <c r="CH179" s="2122" t="s">
        <v>81</v>
      </c>
      <c r="CI179" s="2065"/>
      <c r="CJ179" s="2123"/>
      <c r="CK179" s="2067"/>
      <c r="CL179" s="2068"/>
      <c r="CM179" s="2068"/>
      <c r="CN179" s="2068"/>
      <c r="CO179" s="2068"/>
      <c r="CP179" s="2068"/>
      <c r="CQ179" s="2068"/>
      <c r="CR179" s="2068"/>
      <c r="CS179" s="2057"/>
      <c r="CT179" s="2057"/>
      <c r="CU179" s="2057"/>
      <c r="CV179" s="2057"/>
      <c r="CW179" s="2057"/>
      <c r="CX179" s="2057"/>
      <c r="CY179" s="2057"/>
      <c r="CZ179" s="2059"/>
      <c r="DA179" s="2069"/>
      <c r="DB179" s="2069"/>
      <c r="DC179" s="2069"/>
      <c r="DD179" s="2069"/>
      <c r="DE179" s="2069"/>
      <c r="DF179" s="2069"/>
      <c r="DG179" s="2069"/>
      <c r="DH179" s="2069"/>
      <c r="DI179" s="2069"/>
      <c r="DJ179" s="2069"/>
      <c r="DK179" s="2069"/>
      <c r="DL179" s="2069"/>
      <c r="DM179" s="2069"/>
      <c r="DN179" s="2069"/>
      <c r="DO179" s="2069"/>
      <c r="DP179" s="2059"/>
      <c r="DQ179" s="2067"/>
      <c r="DR179" s="2068"/>
      <c r="DS179" s="2068"/>
      <c r="DT179" s="2068"/>
      <c r="DU179" s="2068"/>
      <c r="DV179" s="2068"/>
      <c r="DW179" s="2068"/>
      <c r="DX179" s="2068"/>
      <c r="DY179" s="2057"/>
      <c r="DZ179" s="2057"/>
      <c r="EA179" s="2057"/>
      <c r="EB179" s="2057"/>
      <c r="EC179" s="2057"/>
      <c r="ED179" s="2057"/>
      <c r="EE179" s="2057"/>
      <c r="EF179" s="2059"/>
      <c r="EG179" s="2"/>
    </row>
    <row r="180" spans="2:137" ht="54.6" customHeight="1" x14ac:dyDescent="0.2">
      <c r="B180" s="2050" t="s">
        <v>142</v>
      </c>
      <c r="C180" s="2048" t="s">
        <v>181</v>
      </c>
      <c r="D180" s="1804"/>
      <c r="E180" s="1805"/>
      <c r="F180" s="1805"/>
      <c r="G180" s="1805"/>
      <c r="H180" s="1797"/>
      <c r="I180" s="1797"/>
      <c r="J180" s="1797"/>
      <c r="K180" s="1797"/>
      <c r="L180" s="1797"/>
      <c r="M180" s="1797"/>
      <c r="N180" s="2036"/>
      <c r="O180" s="2036"/>
      <c r="P180" s="2037"/>
      <c r="Q180" s="2037"/>
      <c r="R180" s="2037"/>
      <c r="S180" s="1790"/>
      <c r="T180" s="1804"/>
      <c r="U180" s="1805"/>
      <c r="V180" s="1805"/>
      <c r="W180" s="1805"/>
      <c r="X180" s="1797"/>
      <c r="Y180" s="1797"/>
      <c r="Z180" s="1797"/>
      <c r="AA180" s="1797"/>
      <c r="AB180" s="1797"/>
      <c r="AC180" s="1797"/>
      <c r="AD180" s="2036"/>
      <c r="AE180" s="2036"/>
      <c r="AF180" s="2037"/>
      <c r="AG180" s="2037"/>
      <c r="AH180" s="2037"/>
      <c r="AI180" s="1790"/>
      <c r="AJ180" s="1804"/>
      <c r="AK180" s="1805"/>
      <c r="AL180" s="1805"/>
      <c r="AM180" s="1805"/>
      <c r="AN180" s="1797"/>
      <c r="AO180" s="1797"/>
      <c r="AP180" s="1797"/>
      <c r="AQ180" s="1797"/>
      <c r="AR180" s="1797"/>
      <c r="AS180" s="1797"/>
      <c r="AT180" s="2036"/>
      <c r="AU180" s="2036"/>
      <c r="AV180" s="2037"/>
      <c r="AW180" s="2037"/>
      <c r="AX180" s="2037"/>
      <c r="AY180" s="1790"/>
      <c r="AZ180" s="2722"/>
      <c r="BA180" s="2723"/>
      <c r="BB180" s="1798"/>
      <c r="BC180" s="1798"/>
      <c r="BD180" s="1798"/>
      <c r="BE180" s="1798"/>
      <c r="BF180" s="1798"/>
      <c r="BG180" s="1798"/>
      <c r="BH180" s="1798"/>
      <c r="BI180" s="1798"/>
      <c r="BJ180" s="1798"/>
      <c r="BK180" s="1798"/>
      <c r="BL180" s="1798"/>
      <c r="BM180" s="1798"/>
      <c r="BN180" s="1798"/>
      <c r="BO180" s="1798"/>
      <c r="BP180" s="1798"/>
      <c r="BQ180" s="1798"/>
      <c r="BR180" s="1539"/>
      <c r="BS180" s="1539"/>
      <c r="BT180" s="1539"/>
      <c r="BU180" s="1539"/>
      <c r="BV180" s="1539"/>
      <c r="BW180" s="1539"/>
      <c r="BX180" s="1539"/>
      <c r="BY180" s="1539"/>
      <c r="BZ180" s="1539"/>
      <c r="CA180" s="1539"/>
      <c r="CB180" s="1539"/>
      <c r="CC180" s="1800"/>
      <c r="CD180" s="1800"/>
      <c r="CE180" s="1539"/>
      <c r="CF180" s="1749"/>
      <c r="CG180" s="1690"/>
      <c r="CH180" s="2127" t="s">
        <v>69</v>
      </c>
      <c r="CI180" s="2047" t="s">
        <v>171</v>
      </c>
      <c r="CJ180" s="2128" t="s">
        <v>187</v>
      </c>
      <c r="CK180" s="2045" t="str">
        <f t="shared" ref="CK180:EF180" si="108">IF(SUM(COUNTBLANK(D180),COUNTBLANK(D181))=0,D181/D180,"-")</f>
        <v>-</v>
      </c>
      <c r="CL180" s="2045" t="str">
        <f t="shared" si="108"/>
        <v>-</v>
      </c>
      <c r="CM180" s="2045" t="str">
        <f t="shared" si="108"/>
        <v>-</v>
      </c>
      <c r="CN180" s="2045" t="str">
        <f t="shared" si="108"/>
        <v>-</v>
      </c>
      <c r="CO180" s="2045" t="str">
        <f t="shared" si="108"/>
        <v>-</v>
      </c>
      <c r="CP180" s="2045" t="str">
        <f t="shared" si="108"/>
        <v>-</v>
      </c>
      <c r="CQ180" s="2045" t="str">
        <f t="shared" si="108"/>
        <v>-</v>
      </c>
      <c r="CR180" s="2045" t="str">
        <f t="shared" si="108"/>
        <v>-</v>
      </c>
      <c r="CS180" s="2045" t="str">
        <f t="shared" si="108"/>
        <v>-</v>
      </c>
      <c r="CT180" s="2045" t="str">
        <f t="shared" si="108"/>
        <v>-</v>
      </c>
      <c r="CU180" s="2045" t="str">
        <f t="shared" si="108"/>
        <v>-</v>
      </c>
      <c r="CV180" s="2045" t="str">
        <f t="shared" si="108"/>
        <v>-</v>
      </c>
      <c r="CW180" s="2045" t="str">
        <f t="shared" si="108"/>
        <v>-</v>
      </c>
      <c r="CX180" s="2045" t="str">
        <f t="shared" si="108"/>
        <v>-</v>
      </c>
      <c r="CY180" s="2045" t="str">
        <f t="shared" si="108"/>
        <v>-</v>
      </c>
      <c r="CZ180" s="2129" t="str">
        <f t="shared" si="108"/>
        <v>-</v>
      </c>
      <c r="DA180" s="2045" t="str">
        <f t="shared" si="108"/>
        <v>-</v>
      </c>
      <c r="DB180" s="2045" t="str">
        <f t="shared" si="108"/>
        <v>-</v>
      </c>
      <c r="DC180" s="2045" t="str">
        <f t="shared" si="108"/>
        <v>-</v>
      </c>
      <c r="DD180" s="2045" t="str">
        <f t="shared" si="108"/>
        <v>-</v>
      </c>
      <c r="DE180" s="2045" t="str">
        <f t="shared" si="108"/>
        <v>-</v>
      </c>
      <c r="DF180" s="2045" t="str">
        <f t="shared" si="108"/>
        <v>-</v>
      </c>
      <c r="DG180" s="2045" t="str">
        <f t="shared" si="108"/>
        <v>-</v>
      </c>
      <c r="DH180" s="2045" t="str">
        <f t="shared" si="108"/>
        <v>-</v>
      </c>
      <c r="DI180" s="2045" t="str">
        <f t="shared" si="108"/>
        <v>-</v>
      </c>
      <c r="DJ180" s="2045" t="str">
        <f t="shared" si="108"/>
        <v>-</v>
      </c>
      <c r="DK180" s="2045" t="str">
        <f t="shared" si="108"/>
        <v>-</v>
      </c>
      <c r="DL180" s="2045" t="str">
        <f t="shared" si="108"/>
        <v>-</v>
      </c>
      <c r="DM180" s="2045" t="str">
        <f t="shared" si="108"/>
        <v>-</v>
      </c>
      <c r="DN180" s="2045" t="str">
        <f t="shared" si="108"/>
        <v>-</v>
      </c>
      <c r="DO180" s="2045" t="str">
        <f t="shared" si="108"/>
        <v>-</v>
      </c>
      <c r="DP180" s="2129" t="str">
        <f t="shared" si="108"/>
        <v>-</v>
      </c>
      <c r="DQ180" s="2045" t="str">
        <f t="shared" si="108"/>
        <v>-</v>
      </c>
      <c r="DR180" s="2045" t="str">
        <f t="shared" si="108"/>
        <v>-</v>
      </c>
      <c r="DS180" s="2045" t="str">
        <f t="shared" si="108"/>
        <v>-</v>
      </c>
      <c r="DT180" s="2045" t="str">
        <f t="shared" si="108"/>
        <v>-</v>
      </c>
      <c r="DU180" s="2045" t="str">
        <f t="shared" si="108"/>
        <v>-</v>
      </c>
      <c r="DV180" s="2045" t="str">
        <f t="shared" si="108"/>
        <v>-</v>
      </c>
      <c r="DW180" s="2045" t="str">
        <f t="shared" si="108"/>
        <v>-</v>
      </c>
      <c r="DX180" s="2045" t="str">
        <f t="shared" si="108"/>
        <v>-</v>
      </c>
      <c r="DY180" s="2045" t="str">
        <f t="shared" si="108"/>
        <v>-</v>
      </c>
      <c r="DZ180" s="2045" t="str">
        <f t="shared" si="108"/>
        <v>-</v>
      </c>
      <c r="EA180" s="2045" t="str">
        <f t="shared" si="108"/>
        <v>-</v>
      </c>
      <c r="EB180" s="2045" t="str">
        <f t="shared" si="108"/>
        <v>-</v>
      </c>
      <c r="EC180" s="2045" t="str">
        <f t="shared" si="108"/>
        <v>-</v>
      </c>
      <c r="ED180" s="2045" t="str">
        <f t="shared" si="108"/>
        <v>-</v>
      </c>
      <c r="EE180" s="2045" t="str">
        <f t="shared" si="108"/>
        <v>-</v>
      </c>
      <c r="EF180" s="2129" t="str">
        <f t="shared" si="108"/>
        <v>-</v>
      </c>
      <c r="EG180" s="2"/>
    </row>
    <row r="181" spans="2:137" ht="27.75" customHeight="1" x14ac:dyDescent="0.2">
      <c r="B181" s="2093" t="s">
        <v>143</v>
      </c>
      <c r="C181" s="2094" t="s">
        <v>182</v>
      </c>
      <c r="D181" s="2099"/>
      <c r="E181" s="2100"/>
      <c r="F181" s="2100"/>
      <c r="G181" s="2100"/>
      <c r="H181" s="2101"/>
      <c r="I181" s="2101"/>
      <c r="J181" s="2101"/>
      <c r="K181" s="2101"/>
      <c r="L181" s="2101"/>
      <c r="M181" s="2101"/>
      <c r="N181" s="2101"/>
      <c r="O181" s="2101"/>
      <c r="P181" s="2102"/>
      <c r="Q181" s="2102"/>
      <c r="R181" s="2102"/>
      <c r="S181" s="2103"/>
      <c r="T181" s="2099"/>
      <c r="U181" s="2100"/>
      <c r="V181" s="2100"/>
      <c r="W181" s="2100"/>
      <c r="X181" s="2101"/>
      <c r="Y181" s="2101"/>
      <c r="Z181" s="2101"/>
      <c r="AA181" s="2101"/>
      <c r="AB181" s="2101"/>
      <c r="AC181" s="2101"/>
      <c r="AD181" s="2101"/>
      <c r="AE181" s="2101"/>
      <c r="AF181" s="2102"/>
      <c r="AG181" s="2102"/>
      <c r="AH181" s="2102"/>
      <c r="AI181" s="2103"/>
      <c r="AJ181" s="2099"/>
      <c r="AK181" s="2100"/>
      <c r="AL181" s="2100"/>
      <c r="AM181" s="2100"/>
      <c r="AN181" s="2101"/>
      <c r="AO181" s="2101"/>
      <c r="AP181" s="2101"/>
      <c r="AQ181" s="2101"/>
      <c r="AR181" s="2101"/>
      <c r="AS181" s="2101"/>
      <c r="AT181" s="2101"/>
      <c r="AU181" s="2101"/>
      <c r="AV181" s="2102"/>
      <c r="AW181" s="2102"/>
      <c r="AX181" s="2102"/>
      <c r="AY181" s="2103"/>
      <c r="AZ181" s="2722"/>
      <c r="BA181" s="2723"/>
      <c r="BB181" s="1798"/>
      <c r="BC181" s="1798"/>
      <c r="BD181" s="1798"/>
      <c r="BE181" s="1798"/>
      <c r="BF181" s="1798"/>
      <c r="BG181" s="1798"/>
      <c r="BH181" s="1798"/>
      <c r="BI181" s="1798"/>
      <c r="BJ181" s="1798"/>
      <c r="BK181" s="1798"/>
      <c r="BL181" s="1798"/>
      <c r="BM181" s="1798"/>
      <c r="BN181" s="1798"/>
      <c r="BO181" s="1798"/>
      <c r="BP181" s="1798"/>
      <c r="BQ181" s="1798"/>
      <c r="BR181" s="1539"/>
      <c r="BS181" s="1539"/>
      <c r="BT181" s="1539"/>
      <c r="BU181" s="1539"/>
      <c r="BV181" s="1539"/>
      <c r="BW181" s="1539"/>
      <c r="BX181" s="1539"/>
      <c r="BY181" s="1539"/>
      <c r="BZ181" s="1539"/>
      <c r="CA181" s="1539"/>
      <c r="CB181" s="1539"/>
      <c r="CC181" s="1800"/>
      <c r="CD181" s="1800"/>
      <c r="CE181" s="1539"/>
      <c r="CF181" s="1539"/>
      <c r="CG181" s="1690"/>
      <c r="CH181" s="2117" t="s">
        <v>71</v>
      </c>
      <c r="CI181" s="225" t="s">
        <v>165</v>
      </c>
      <c r="CJ181" s="1754" t="s">
        <v>188</v>
      </c>
      <c r="CK181" s="1377" t="str">
        <f t="shared" ref="CK181:EF181" si="109">IF(SUM(COUNTBLANK(D180),COUNTBLANK(D182))=0,D182/D180,"-")</f>
        <v>-</v>
      </c>
      <c r="CL181" s="1377" t="str">
        <f t="shared" si="109"/>
        <v>-</v>
      </c>
      <c r="CM181" s="1377" t="str">
        <f t="shared" si="109"/>
        <v>-</v>
      </c>
      <c r="CN181" s="1377" t="str">
        <f t="shared" si="109"/>
        <v>-</v>
      </c>
      <c r="CO181" s="1377" t="str">
        <f t="shared" si="109"/>
        <v>-</v>
      </c>
      <c r="CP181" s="1377" t="str">
        <f t="shared" si="109"/>
        <v>-</v>
      </c>
      <c r="CQ181" s="1377" t="str">
        <f t="shared" si="109"/>
        <v>-</v>
      </c>
      <c r="CR181" s="1377" t="str">
        <f t="shared" si="109"/>
        <v>-</v>
      </c>
      <c r="CS181" s="1377" t="str">
        <f t="shared" si="109"/>
        <v>-</v>
      </c>
      <c r="CT181" s="1377" t="str">
        <f t="shared" si="109"/>
        <v>-</v>
      </c>
      <c r="CU181" s="1377" t="str">
        <f t="shared" si="109"/>
        <v>-</v>
      </c>
      <c r="CV181" s="1377" t="str">
        <f t="shared" si="109"/>
        <v>-</v>
      </c>
      <c r="CW181" s="1377" t="str">
        <f t="shared" si="109"/>
        <v>-</v>
      </c>
      <c r="CX181" s="1377" t="str">
        <f t="shared" si="109"/>
        <v>-</v>
      </c>
      <c r="CY181" s="1377" t="str">
        <f t="shared" si="109"/>
        <v>-</v>
      </c>
      <c r="CZ181" s="1406" t="str">
        <f t="shared" si="109"/>
        <v>-</v>
      </c>
      <c r="DA181" s="1377" t="str">
        <f t="shared" si="109"/>
        <v>-</v>
      </c>
      <c r="DB181" s="1377" t="str">
        <f t="shared" si="109"/>
        <v>-</v>
      </c>
      <c r="DC181" s="1377" t="str">
        <f t="shared" si="109"/>
        <v>-</v>
      </c>
      <c r="DD181" s="1377" t="str">
        <f t="shared" si="109"/>
        <v>-</v>
      </c>
      <c r="DE181" s="1377" t="str">
        <f t="shared" si="109"/>
        <v>-</v>
      </c>
      <c r="DF181" s="1377" t="str">
        <f t="shared" si="109"/>
        <v>-</v>
      </c>
      <c r="DG181" s="1377" t="str">
        <f t="shared" si="109"/>
        <v>-</v>
      </c>
      <c r="DH181" s="1377" t="str">
        <f t="shared" si="109"/>
        <v>-</v>
      </c>
      <c r="DI181" s="1377" t="str">
        <f t="shared" si="109"/>
        <v>-</v>
      </c>
      <c r="DJ181" s="1377" t="str">
        <f t="shared" si="109"/>
        <v>-</v>
      </c>
      <c r="DK181" s="1377" t="str">
        <f t="shared" si="109"/>
        <v>-</v>
      </c>
      <c r="DL181" s="1377" t="str">
        <f t="shared" si="109"/>
        <v>-</v>
      </c>
      <c r="DM181" s="1377" t="str">
        <f t="shared" si="109"/>
        <v>-</v>
      </c>
      <c r="DN181" s="1377" t="str">
        <f t="shared" si="109"/>
        <v>-</v>
      </c>
      <c r="DO181" s="1377" t="str">
        <f t="shared" si="109"/>
        <v>-</v>
      </c>
      <c r="DP181" s="1406" t="str">
        <f t="shared" si="109"/>
        <v>-</v>
      </c>
      <c r="DQ181" s="1377" t="str">
        <f t="shared" si="109"/>
        <v>-</v>
      </c>
      <c r="DR181" s="1377" t="str">
        <f t="shared" si="109"/>
        <v>-</v>
      </c>
      <c r="DS181" s="1377" t="str">
        <f t="shared" si="109"/>
        <v>-</v>
      </c>
      <c r="DT181" s="1377" t="str">
        <f t="shared" si="109"/>
        <v>-</v>
      </c>
      <c r="DU181" s="1377" t="str">
        <f t="shared" si="109"/>
        <v>-</v>
      </c>
      <c r="DV181" s="1377" t="str">
        <f t="shared" si="109"/>
        <v>-</v>
      </c>
      <c r="DW181" s="1377" t="str">
        <f t="shared" si="109"/>
        <v>-</v>
      </c>
      <c r="DX181" s="1377" t="str">
        <f t="shared" si="109"/>
        <v>-</v>
      </c>
      <c r="DY181" s="1377" t="str">
        <f t="shared" si="109"/>
        <v>-</v>
      </c>
      <c r="DZ181" s="1377" t="str">
        <f t="shared" si="109"/>
        <v>-</v>
      </c>
      <c r="EA181" s="1377" t="str">
        <f t="shared" si="109"/>
        <v>-</v>
      </c>
      <c r="EB181" s="1377" t="str">
        <f t="shared" si="109"/>
        <v>-</v>
      </c>
      <c r="EC181" s="1377" t="str">
        <f t="shared" si="109"/>
        <v>-</v>
      </c>
      <c r="ED181" s="1377" t="str">
        <f t="shared" si="109"/>
        <v>-</v>
      </c>
      <c r="EE181" s="1377" t="str">
        <f t="shared" si="109"/>
        <v>-</v>
      </c>
      <c r="EF181" s="1406" t="str">
        <f t="shared" si="109"/>
        <v>-</v>
      </c>
      <c r="EG181" s="2"/>
    </row>
    <row r="182" spans="2:137" ht="27.75" customHeight="1" x14ac:dyDescent="0.2">
      <c r="B182" s="2050" t="s">
        <v>144</v>
      </c>
      <c r="C182" s="2130" t="s">
        <v>186</v>
      </c>
      <c r="D182" s="1804"/>
      <c r="E182" s="1805"/>
      <c r="F182" s="1805"/>
      <c r="G182" s="1805"/>
      <c r="H182" s="1797"/>
      <c r="I182" s="1797"/>
      <c r="J182" s="1797"/>
      <c r="K182" s="1797"/>
      <c r="L182" s="1797"/>
      <c r="M182" s="1797"/>
      <c r="N182" s="2036"/>
      <c r="O182" s="2036"/>
      <c r="P182" s="2037"/>
      <c r="Q182" s="2037"/>
      <c r="R182" s="2037"/>
      <c r="S182" s="1790"/>
      <c r="T182" s="1804"/>
      <c r="U182" s="1805"/>
      <c r="V182" s="1805"/>
      <c r="W182" s="1805"/>
      <c r="X182" s="1797"/>
      <c r="Y182" s="1797"/>
      <c r="Z182" s="1797"/>
      <c r="AA182" s="1797"/>
      <c r="AB182" s="1797"/>
      <c r="AC182" s="1797"/>
      <c r="AD182" s="2036"/>
      <c r="AE182" s="2036"/>
      <c r="AF182" s="2037"/>
      <c r="AG182" s="2037"/>
      <c r="AH182" s="2037"/>
      <c r="AI182" s="1790"/>
      <c r="AJ182" s="1804"/>
      <c r="AK182" s="1805"/>
      <c r="AL182" s="1805"/>
      <c r="AM182" s="1805"/>
      <c r="AN182" s="1797"/>
      <c r="AO182" s="1797"/>
      <c r="AP182" s="1797"/>
      <c r="AQ182" s="1797"/>
      <c r="AR182" s="1797"/>
      <c r="AS182" s="1797"/>
      <c r="AT182" s="2036"/>
      <c r="AU182" s="2036"/>
      <c r="AV182" s="2037"/>
      <c r="AW182" s="2037"/>
      <c r="AX182" s="2037"/>
      <c r="AY182" s="1790"/>
      <c r="AZ182" s="2722"/>
      <c r="BA182" s="2723"/>
      <c r="BB182" s="1798"/>
      <c r="BC182" s="1798"/>
      <c r="BD182" s="1798"/>
      <c r="BE182" s="1798"/>
      <c r="BF182" s="1798"/>
      <c r="BG182" s="1798"/>
      <c r="BH182" s="1798"/>
      <c r="BI182" s="1798"/>
      <c r="BJ182" s="1798"/>
      <c r="BK182" s="1798"/>
      <c r="BL182" s="1798"/>
      <c r="BM182" s="1798"/>
      <c r="BN182" s="1798"/>
      <c r="BO182" s="1798"/>
      <c r="BP182" s="1798"/>
      <c r="BQ182" s="1798"/>
      <c r="BR182" s="1539"/>
      <c r="BS182" s="1539"/>
      <c r="BT182" s="1539"/>
      <c r="BU182" s="1539"/>
      <c r="BV182" s="1539"/>
      <c r="BW182" s="1539"/>
      <c r="BX182" s="1539"/>
      <c r="BY182" s="1539"/>
      <c r="BZ182" s="1539"/>
      <c r="CA182" s="1539"/>
      <c r="CB182" s="1539"/>
      <c r="CC182" s="1800"/>
      <c r="CD182" s="1800"/>
      <c r="CE182" s="1539"/>
      <c r="CF182" s="1539"/>
      <c r="CG182" s="1690"/>
      <c r="CH182" s="2119" t="s">
        <v>70</v>
      </c>
      <c r="CI182" s="2040" t="s">
        <v>172</v>
      </c>
      <c r="CJ182" s="2120" t="s">
        <v>197</v>
      </c>
      <c r="CK182" s="2042" t="str">
        <f t="shared" ref="CK182:EF182" si="110">IF(SUM(COUNTBLANK(D180),COUNTBLANK(D181),COUNTBLANK(D194),COUNTBLANK(D195))=0,(D181+D195)/(D180+D194),"-")</f>
        <v>-</v>
      </c>
      <c r="CL182" s="2042" t="str">
        <f t="shared" si="110"/>
        <v>-</v>
      </c>
      <c r="CM182" s="2042" t="str">
        <f t="shared" si="110"/>
        <v>-</v>
      </c>
      <c r="CN182" s="2042" t="str">
        <f t="shared" si="110"/>
        <v>-</v>
      </c>
      <c r="CO182" s="2042" t="str">
        <f t="shared" si="110"/>
        <v>-</v>
      </c>
      <c r="CP182" s="2042" t="str">
        <f t="shared" si="110"/>
        <v>-</v>
      </c>
      <c r="CQ182" s="2042" t="str">
        <f t="shared" si="110"/>
        <v>-</v>
      </c>
      <c r="CR182" s="2042" t="str">
        <f t="shared" si="110"/>
        <v>-</v>
      </c>
      <c r="CS182" s="2042" t="str">
        <f t="shared" si="110"/>
        <v>-</v>
      </c>
      <c r="CT182" s="2042" t="str">
        <f t="shared" si="110"/>
        <v>-</v>
      </c>
      <c r="CU182" s="2042" t="str">
        <f t="shared" si="110"/>
        <v>-</v>
      </c>
      <c r="CV182" s="2042" t="str">
        <f t="shared" si="110"/>
        <v>-</v>
      </c>
      <c r="CW182" s="2042" t="str">
        <f t="shared" si="110"/>
        <v>-</v>
      </c>
      <c r="CX182" s="2042" t="str">
        <f t="shared" si="110"/>
        <v>-</v>
      </c>
      <c r="CY182" s="2042" t="str">
        <f t="shared" si="110"/>
        <v>-</v>
      </c>
      <c r="CZ182" s="2121" t="str">
        <f t="shared" si="110"/>
        <v>-</v>
      </c>
      <c r="DA182" s="2042" t="str">
        <f t="shared" si="110"/>
        <v>-</v>
      </c>
      <c r="DB182" s="2042" t="str">
        <f t="shared" si="110"/>
        <v>-</v>
      </c>
      <c r="DC182" s="2042" t="str">
        <f t="shared" si="110"/>
        <v>-</v>
      </c>
      <c r="DD182" s="2042" t="str">
        <f t="shared" si="110"/>
        <v>-</v>
      </c>
      <c r="DE182" s="2042" t="str">
        <f t="shared" si="110"/>
        <v>-</v>
      </c>
      <c r="DF182" s="2042" t="str">
        <f t="shared" si="110"/>
        <v>-</v>
      </c>
      <c r="DG182" s="2042" t="str">
        <f t="shared" si="110"/>
        <v>-</v>
      </c>
      <c r="DH182" s="2042" t="str">
        <f t="shared" si="110"/>
        <v>-</v>
      </c>
      <c r="DI182" s="2042" t="str">
        <f t="shared" si="110"/>
        <v>-</v>
      </c>
      <c r="DJ182" s="2042" t="str">
        <f t="shared" si="110"/>
        <v>-</v>
      </c>
      <c r="DK182" s="2042" t="str">
        <f t="shared" si="110"/>
        <v>-</v>
      </c>
      <c r="DL182" s="2042" t="str">
        <f t="shared" si="110"/>
        <v>-</v>
      </c>
      <c r="DM182" s="2042" t="str">
        <f t="shared" si="110"/>
        <v>-</v>
      </c>
      <c r="DN182" s="2042" t="str">
        <f t="shared" si="110"/>
        <v>-</v>
      </c>
      <c r="DO182" s="2042" t="str">
        <f t="shared" si="110"/>
        <v>-</v>
      </c>
      <c r="DP182" s="2121" t="str">
        <f t="shared" si="110"/>
        <v>-</v>
      </c>
      <c r="DQ182" s="2042" t="str">
        <f t="shared" si="110"/>
        <v>-</v>
      </c>
      <c r="DR182" s="2042" t="str">
        <f t="shared" si="110"/>
        <v>-</v>
      </c>
      <c r="DS182" s="2042" t="str">
        <f t="shared" si="110"/>
        <v>-</v>
      </c>
      <c r="DT182" s="2042" t="str">
        <f t="shared" si="110"/>
        <v>-</v>
      </c>
      <c r="DU182" s="2042" t="str">
        <f t="shared" si="110"/>
        <v>-</v>
      </c>
      <c r="DV182" s="2042" t="str">
        <f t="shared" si="110"/>
        <v>-</v>
      </c>
      <c r="DW182" s="2042" t="str">
        <f t="shared" si="110"/>
        <v>-</v>
      </c>
      <c r="DX182" s="2042" t="str">
        <f t="shared" si="110"/>
        <v>-</v>
      </c>
      <c r="DY182" s="2042" t="str">
        <f t="shared" si="110"/>
        <v>-</v>
      </c>
      <c r="DZ182" s="2042" t="str">
        <f t="shared" si="110"/>
        <v>-</v>
      </c>
      <c r="EA182" s="2042" t="str">
        <f t="shared" si="110"/>
        <v>-</v>
      </c>
      <c r="EB182" s="2042" t="str">
        <f t="shared" si="110"/>
        <v>-</v>
      </c>
      <c r="EC182" s="2042" t="str">
        <f t="shared" si="110"/>
        <v>-</v>
      </c>
      <c r="ED182" s="2042" t="str">
        <f t="shared" si="110"/>
        <v>-</v>
      </c>
      <c r="EE182" s="2042" t="str">
        <f t="shared" si="110"/>
        <v>-</v>
      </c>
      <c r="EF182" s="2121" t="str">
        <f t="shared" si="110"/>
        <v>-</v>
      </c>
      <c r="EG182" s="2"/>
    </row>
    <row r="183" spans="2:137" ht="27.75" customHeight="1" x14ac:dyDescent="0.2">
      <c r="B183" s="2093" t="s">
        <v>145</v>
      </c>
      <c r="C183" s="2094" t="s">
        <v>183</v>
      </c>
      <c r="D183" s="2099"/>
      <c r="E183" s="2100"/>
      <c r="F183" s="2100"/>
      <c r="G183" s="2100"/>
      <c r="H183" s="2101"/>
      <c r="I183" s="2101"/>
      <c r="J183" s="2101"/>
      <c r="K183" s="2101"/>
      <c r="L183" s="2101"/>
      <c r="M183" s="2101"/>
      <c r="N183" s="2101"/>
      <c r="O183" s="2101"/>
      <c r="P183" s="2102"/>
      <c r="Q183" s="2102"/>
      <c r="R183" s="2102"/>
      <c r="S183" s="2103"/>
      <c r="T183" s="2099"/>
      <c r="U183" s="2100"/>
      <c r="V183" s="2100"/>
      <c r="W183" s="2100"/>
      <c r="X183" s="2101"/>
      <c r="Y183" s="2101"/>
      <c r="Z183" s="2101"/>
      <c r="AA183" s="2101"/>
      <c r="AB183" s="2101"/>
      <c r="AC183" s="2101"/>
      <c r="AD183" s="2101"/>
      <c r="AE183" s="2101"/>
      <c r="AF183" s="2102"/>
      <c r="AG183" s="2102"/>
      <c r="AH183" s="2102"/>
      <c r="AI183" s="2103"/>
      <c r="AJ183" s="2099"/>
      <c r="AK183" s="2100"/>
      <c r="AL183" s="2100"/>
      <c r="AM183" s="2100"/>
      <c r="AN183" s="2101"/>
      <c r="AO183" s="2101"/>
      <c r="AP183" s="2101"/>
      <c r="AQ183" s="2101"/>
      <c r="AR183" s="2101"/>
      <c r="AS183" s="2101"/>
      <c r="AT183" s="2101"/>
      <c r="AU183" s="2101"/>
      <c r="AV183" s="2102"/>
      <c r="AW183" s="2102"/>
      <c r="AX183" s="2102"/>
      <c r="AY183" s="2103"/>
      <c r="AZ183" s="2722"/>
      <c r="BA183" s="2723"/>
      <c r="BB183" s="1798"/>
      <c r="BC183" s="1798"/>
      <c r="BD183" s="1798"/>
      <c r="BE183" s="1798"/>
      <c r="BF183" s="1798"/>
      <c r="BG183" s="1798"/>
      <c r="BH183" s="1798"/>
      <c r="BI183" s="1798"/>
      <c r="BJ183" s="1798"/>
      <c r="BK183" s="1798"/>
      <c r="BL183" s="1798"/>
      <c r="BM183" s="1798"/>
      <c r="BN183" s="1798"/>
      <c r="BO183" s="1798"/>
      <c r="BP183" s="1798"/>
      <c r="BQ183" s="1798"/>
      <c r="BR183" s="1539"/>
      <c r="BS183" s="1539"/>
      <c r="BT183" s="1539"/>
      <c r="BU183" s="1539"/>
      <c r="BV183" s="1539"/>
      <c r="BW183" s="1539"/>
      <c r="BX183" s="1539"/>
      <c r="BY183" s="1539"/>
      <c r="BZ183" s="1539"/>
      <c r="CA183" s="1539"/>
      <c r="CB183" s="1539"/>
      <c r="CC183" s="1800"/>
      <c r="CD183" s="1800"/>
      <c r="CE183" s="1539"/>
      <c r="CF183" s="1539"/>
      <c r="CG183" s="1690"/>
      <c r="CH183" s="2124" t="s">
        <v>80</v>
      </c>
      <c r="CI183" s="2082"/>
      <c r="CJ183" s="2125"/>
      <c r="CK183" s="2084"/>
      <c r="CL183" s="2084"/>
      <c r="CM183" s="2084"/>
      <c r="CN183" s="2084"/>
      <c r="CO183" s="2084"/>
      <c r="CP183" s="2084"/>
      <c r="CQ183" s="2084"/>
      <c r="CR183" s="2084"/>
      <c r="CS183" s="2084"/>
      <c r="CT183" s="2084"/>
      <c r="CU183" s="2084"/>
      <c r="CV183" s="2084"/>
      <c r="CW183" s="2084"/>
      <c r="CX183" s="2084"/>
      <c r="CY183" s="2084"/>
      <c r="CZ183" s="2223"/>
      <c r="DA183" s="2084"/>
      <c r="DB183" s="2084"/>
      <c r="DC183" s="2084"/>
      <c r="DD183" s="2084"/>
      <c r="DE183" s="2084"/>
      <c r="DF183" s="2084"/>
      <c r="DG183" s="2084"/>
      <c r="DH183" s="2084"/>
      <c r="DI183" s="2084"/>
      <c r="DJ183" s="2084"/>
      <c r="DK183" s="2084"/>
      <c r="DL183" s="2084"/>
      <c r="DM183" s="2084"/>
      <c r="DN183" s="2084"/>
      <c r="DO183" s="2084"/>
      <c r="DP183" s="2223"/>
      <c r="DQ183" s="2084"/>
      <c r="DR183" s="2084"/>
      <c r="DS183" s="2084"/>
      <c r="DT183" s="2084"/>
      <c r="DU183" s="2084"/>
      <c r="DV183" s="2084"/>
      <c r="DW183" s="2084"/>
      <c r="DX183" s="2084"/>
      <c r="DY183" s="2084"/>
      <c r="DZ183" s="2084"/>
      <c r="EA183" s="2084"/>
      <c r="EB183" s="2084"/>
      <c r="EC183" s="2084"/>
      <c r="ED183" s="2084"/>
      <c r="EE183" s="2084"/>
      <c r="EF183" s="2223"/>
      <c r="EG183" s="2"/>
    </row>
    <row r="184" spans="2:137" ht="27.75" customHeight="1" x14ac:dyDescent="0.2">
      <c r="B184" s="2050" t="s">
        <v>146</v>
      </c>
      <c r="C184" s="2048" t="s">
        <v>184</v>
      </c>
      <c r="D184" s="1804"/>
      <c r="E184" s="1805"/>
      <c r="F184" s="1805"/>
      <c r="G184" s="1805"/>
      <c r="H184" s="1797"/>
      <c r="I184" s="1797"/>
      <c r="J184" s="1797"/>
      <c r="K184" s="1797"/>
      <c r="L184" s="1797"/>
      <c r="M184" s="1797"/>
      <c r="N184" s="2036"/>
      <c r="O184" s="2036"/>
      <c r="P184" s="2037"/>
      <c r="Q184" s="2037"/>
      <c r="R184" s="2037"/>
      <c r="S184" s="1790"/>
      <c r="T184" s="1804"/>
      <c r="U184" s="1805"/>
      <c r="V184" s="1805"/>
      <c r="W184" s="1805"/>
      <c r="X184" s="1797"/>
      <c r="Y184" s="1797"/>
      <c r="Z184" s="1797"/>
      <c r="AA184" s="1797"/>
      <c r="AB184" s="1797"/>
      <c r="AC184" s="1797"/>
      <c r="AD184" s="2036"/>
      <c r="AE184" s="2036"/>
      <c r="AF184" s="2037"/>
      <c r="AG184" s="2037"/>
      <c r="AH184" s="2037"/>
      <c r="AI184" s="1790"/>
      <c r="AJ184" s="1804"/>
      <c r="AK184" s="1805"/>
      <c r="AL184" s="1805"/>
      <c r="AM184" s="1805"/>
      <c r="AN184" s="1797"/>
      <c r="AO184" s="1797"/>
      <c r="AP184" s="1797"/>
      <c r="AQ184" s="1797"/>
      <c r="AR184" s="1797"/>
      <c r="AS184" s="1797"/>
      <c r="AT184" s="2036"/>
      <c r="AU184" s="2036"/>
      <c r="AV184" s="2037"/>
      <c r="AW184" s="2037"/>
      <c r="AX184" s="2037"/>
      <c r="AY184" s="1790"/>
      <c r="AZ184" s="2722"/>
      <c r="BA184" s="2723"/>
      <c r="BB184" s="1798"/>
      <c r="BC184" s="1798"/>
      <c r="BD184" s="1798"/>
      <c r="BE184" s="1798"/>
      <c r="BF184" s="1798"/>
      <c r="BG184" s="1798"/>
      <c r="BH184" s="1798"/>
      <c r="BI184" s="1798"/>
      <c r="BJ184" s="1798"/>
      <c r="BK184" s="1798"/>
      <c r="BL184" s="1798"/>
      <c r="BM184" s="1798"/>
      <c r="BN184" s="1798"/>
      <c r="BO184" s="1798"/>
      <c r="BP184" s="1798"/>
      <c r="BQ184" s="1798"/>
      <c r="BR184" s="1539"/>
      <c r="BS184" s="1539"/>
      <c r="BT184" s="1539"/>
      <c r="BU184" s="1539"/>
      <c r="BV184" s="1539"/>
      <c r="BW184" s="1539"/>
      <c r="BX184" s="1539"/>
      <c r="BY184" s="1539"/>
      <c r="BZ184" s="1539"/>
      <c r="CA184" s="1539"/>
      <c r="CB184" s="1539"/>
      <c r="CC184" s="1800"/>
      <c r="CD184" s="1800"/>
      <c r="CE184" s="1539"/>
      <c r="CF184" s="1539"/>
      <c r="CG184" s="1690"/>
      <c r="CH184" s="2127" t="s">
        <v>72</v>
      </c>
      <c r="CI184" s="2047" t="s">
        <v>173</v>
      </c>
      <c r="CJ184" s="2128" t="s">
        <v>273</v>
      </c>
      <c r="CK184" s="2045" t="str">
        <f t="shared" ref="CK184:EF184" si="111">IF(SUM(COUNTBLANK(D180),COUNTBLANK(D183),COUNTBLANK(D189),COUNTBLANK(D192))=0,(D183-D189-D192)/D180,"-")</f>
        <v>-</v>
      </c>
      <c r="CL184" s="2045" t="str">
        <f t="shared" si="111"/>
        <v>-</v>
      </c>
      <c r="CM184" s="2045" t="str">
        <f t="shared" si="111"/>
        <v>-</v>
      </c>
      <c r="CN184" s="2045" t="str">
        <f t="shared" si="111"/>
        <v>-</v>
      </c>
      <c r="CO184" s="2045" t="str">
        <f t="shared" si="111"/>
        <v>-</v>
      </c>
      <c r="CP184" s="2045" t="str">
        <f t="shared" si="111"/>
        <v>-</v>
      </c>
      <c r="CQ184" s="2045" t="str">
        <f t="shared" si="111"/>
        <v>-</v>
      </c>
      <c r="CR184" s="2045" t="str">
        <f t="shared" si="111"/>
        <v>-</v>
      </c>
      <c r="CS184" s="2045" t="str">
        <f t="shared" si="111"/>
        <v>-</v>
      </c>
      <c r="CT184" s="2045" t="str">
        <f t="shared" si="111"/>
        <v>-</v>
      </c>
      <c r="CU184" s="2045" t="str">
        <f t="shared" si="111"/>
        <v>-</v>
      </c>
      <c r="CV184" s="2045" t="str">
        <f t="shared" si="111"/>
        <v>-</v>
      </c>
      <c r="CW184" s="2045" t="str">
        <f t="shared" si="111"/>
        <v>-</v>
      </c>
      <c r="CX184" s="2045" t="str">
        <f t="shared" si="111"/>
        <v>-</v>
      </c>
      <c r="CY184" s="2045" t="str">
        <f t="shared" si="111"/>
        <v>-</v>
      </c>
      <c r="CZ184" s="2129" t="str">
        <f t="shared" si="111"/>
        <v>-</v>
      </c>
      <c r="DA184" s="2045" t="str">
        <f t="shared" si="111"/>
        <v>-</v>
      </c>
      <c r="DB184" s="2045" t="str">
        <f t="shared" si="111"/>
        <v>-</v>
      </c>
      <c r="DC184" s="2045" t="str">
        <f t="shared" si="111"/>
        <v>-</v>
      </c>
      <c r="DD184" s="2045" t="str">
        <f t="shared" si="111"/>
        <v>-</v>
      </c>
      <c r="DE184" s="2045" t="str">
        <f t="shared" si="111"/>
        <v>-</v>
      </c>
      <c r="DF184" s="2045" t="str">
        <f t="shared" si="111"/>
        <v>-</v>
      </c>
      <c r="DG184" s="2045" t="str">
        <f t="shared" si="111"/>
        <v>-</v>
      </c>
      <c r="DH184" s="2045" t="str">
        <f t="shared" si="111"/>
        <v>-</v>
      </c>
      <c r="DI184" s="2045" t="str">
        <f t="shared" si="111"/>
        <v>-</v>
      </c>
      <c r="DJ184" s="2045" t="str">
        <f t="shared" si="111"/>
        <v>-</v>
      </c>
      <c r="DK184" s="2045" t="str">
        <f t="shared" si="111"/>
        <v>-</v>
      </c>
      <c r="DL184" s="2045" t="str">
        <f t="shared" si="111"/>
        <v>-</v>
      </c>
      <c r="DM184" s="2045" t="str">
        <f t="shared" si="111"/>
        <v>-</v>
      </c>
      <c r="DN184" s="2045" t="str">
        <f t="shared" si="111"/>
        <v>-</v>
      </c>
      <c r="DO184" s="2045" t="str">
        <f t="shared" si="111"/>
        <v>-</v>
      </c>
      <c r="DP184" s="2129" t="str">
        <f t="shared" si="111"/>
        <v>-</v>
      </c>
      <c r="DQ184" s="2045" t="str">
        <f t="shared" si="111"/>
        <v>-</v>
      </c>
      <c r="DR184" s="2045" t="str">
        <f t="shared" si="111"/>
        <v>-</v>
      </c>
      <c r="DS184" s="2045" t="str">
        <f t="shared" si="111"/>
        <v>-</v>
      </c>
      <c r="DT184" s="2045" t="str">
        <f t="shared" si="111"/>
        <v>-</v>
      </c>
      <c r="DU184" s="2045" t="str">
        <f t="shared" si="111"/>
        <v>-</v>
      </c>
      <c r="DV184" s="2045" t="str">
        <f t="shared" si="111"/>
        <v>-</v>
      </c>
      <c r="DW184" s="2045" t="str">
        <f t="shared" si="111"/>
        <v>-</v>
      </c>
      <c r="DX184" s="2045" t="str">
        <f t="shared" si="111"/>
        <v>-</v>
      </c>
      <c r="DY184" s="2045" t="str">
        <f t="shared" si="111"/>
        <v>-</v>
      </c>
      <c r="DZ184" s="2045" t="str">
        <f t="shared" si="111"/>
        <v>-</v>
      </c>
      <c r="EA184" s="2045" t="str">
        <f t="shared" si="111"/>
        <v>-</v>
      </c>
      <c r="EB184" s="2045" t="str">
        <f t="shared" si="111"/>
        <v>-</v>
      </c>
      <c r="EC184" s="2045" t="str">
        <f t="shared" si="111"/>
        <v>-</v>
      </c>
      <c r="ED184" s="2045" t="str">
        <f t="shared" si="111"/>
        <v>-</v>
      </c>
      <c r="EE184" s="2045" t="str">
        <f t="shared" si="111"/>
        <v>-</v>
      </c>
      <c r="EF184" s="2129" t="str">
        <f t="shared" si="111"/>
        <v>-</v>
      </c>
      <c r="EG184" s="2"/>
    </row>
    <row r="185" spans="2:137" ht="27.75" customHeight="1" x14ac:dyDescent="0.2">
      <c r="B185" s="2093" t="s">
        <v>147</v>
      </c>
      <c r="C185" s="2094" t="s">
        <v>185</v>
      </c>
      <c r="D185" s="2099"/>
      <c r="E185" s="2100"/>
      <c r="F185" s="2100"/>
      <c r="G185" s="2100"/>
      <c r="H185" s="2101"/>
      <c r="I185" s="2101"/>
      <c r="J185" s="2101"/>
      <c r="K185" s="2101"/>
      <c r="L185" s="2101"/>
      <c r="M185" s="2101"/>
      <c r="N185" s="2101"/>
      <c r="O185" s="2101"/>
      <c r="P185" s="2102"/>
      <c r="Q185" s="2102"/>
      <c r="R185" s="2102"/>
      <c r="S185" s="2103"/>
      <c r="T185" s="2099"/>
      <c r="U185" s="2100"/>
      <c r="V185" s="2100"/>
      <c r="W185" s="2100"/>
      <c r="X185" s="2101"/>
      <c r="Y185" s="2101"/>
      <c r="Z185" s="2101"/>
      <c r="AA185" s="2101"/>
      <c r="AB185" s="2101"/>
      <c r="AC185" s="2101"/>
      <c r="AD185" s="2101"/>
      <c r="AE185" s="2101"/>
      <c r="AF185" s="2102"/>
      <c r="AG185" s="2102"/>
      <c r="AH185" s="2102"/>
      <c r="AI185" s="2103"/>
      <c r="AJ185" s="2099"/>
      <c r="AK185" s="2100"/>
      <c r="AL185" s="2100"/>
      <c r="AM185" s="2100"/>
      <c r="AN185" s="2101"/>
      <c r="AO185" s="2101"/>
      <c r="AP185" s="2101"/>
      <c r="AQ185" s="2101"/>
      <c r="AR185" s="2101"/>
      <c r="AS185" s="2101"/>
      <c r="AT185" s="2101"/>
      <c r="AU185" s="2101"/>
      <c r="AV185" s="2102"/>
      <c r="AW185" s="2102"/>
      <c r="AX185" s="2102"/>
      <c r="AY185" s="2103"/>
      <c r="AZ185" s="2722"/>
      <c r="BA185" s="2723"/>
      <c r="BB185" s="1798"/>
      <c r="BC185" s="1798"/>
      <c r="BD185" s="1798"/>
      <c r="BE185" s="1798"/>
      <c r="BF185" s="1798"/>
      <c r="BG185" s="1798"/>
      <c r="BH185" s="1798"/>
      <c r="BI185" s="1798"/>
      <c r="BJ185" s="1798"/>
      <c r="BK185" s="1798"/>
      <c r="BL185" s="1798"/>
      <c r="BM185" s="1798"/>
      <c r="BN185" s="1798"/>
      <c r="BO185" s="1798"/>
      <c r="BP185" s="1798"/>
      <c r="BQ185" s="1798"/>
      <c r="BR185" s="1539"/>
      <c r="BS185" s="1539"/>
      <c r="BT185" s="1539"/>
      <c r="BU185" s="1539"/>
      <c r="BV185" s="1539"/>
      <c r="BW185" s="1539"/>
      <c r="BX185" s="1539"/>
      <c r="BY185" s="1539"/>
      <c r="BZ185" s="1539"/>
      <c r="CA185" s="1539"/>
      <c r="CB185" s="1539"/>
      <c r="CC185" s="1800"/>
      <c r="CD185" s="1800"/>
      <c r="CE185" s="1539"/>
      <c r="CF185" s="1539"/>
      <c r="CG185" s="1690"/>
      <c r="CH185" s="2117" t="s">
        <v>73</v>
      </c>
      <c r="CI185" s="225" t="s">
        <v>174</v>
      </c>
      <c r="CJ185" s="1754" t="s">
        <v>282</v>
      </c>
      <c r="CK185" s="1377" t="str">
        <f t="shared" ref="CK185:CT186" si="112">IF(SUM(COUNTBLANK(D184),COUNTBLANK(D190))=0,D190/D184,"-")</f>
        <v>-</v>
      </c>
      <c r="CL185" s="1377" t="str">
        <f t="shared" si="112"/>
        <v>-</v>
      </c>
      <c r="CM185" s="1377" t="str">
        <f t="shared" si="112"/>
        <v>-</v>
      </c>
      <c r="CN185" s="1377" t="str">
        <f t="shared" si="112"/>
        <v>-</v>
      </c>
      <c r="CO185" s="1377" t="str">
        <f t="shared" si="112"/>
        <v>-</v>
      </c>
      <c r="CP185" s="1377" t="str">
        <f t="shared" si="112"/>
        <v>-</v>
      </c>
      <c r="CQ185" s="1377" t="str">
        <f t="shared" si="112"/>
        <v>-</v>
      </c>
      <c r="CR185" s="1377" t="str">
        <f t="shared" si="112"/>
        <v>-</v>
      </c>
      <c r="CS185" s="1377" t="str">
        <f t="shared" si="112"/>
        <v>-</v>
      </c>
      <c r="CT185" s="1377" t="str">
        <f t="shared" si="112"/>
        <v>-</v>
      </c>
      <c r="CU185" s="1377" t="str">
        <f t="shared" ref="CU185:DD186" si="113">IF(SUM(COUNTBLANK(N184),COUNTBLANK(N190))=0,N190/N184,"-")</f>
        <v>-</v>
      </c>
      <c r="CV185" s="1377" t="str">
        <f t="shared" si="113"/>
        <v>-</v>
      </c>
      <c r="CW185" s="1377" t="str">
        <f t="shared" si="113"/>
        <v>-</v>
      </c>
      <c r="CX185" s="1377" t="str">
        <f t="shared" si="113"/>
        <v>-</v>
      </c>
      <c r="CY185" s="1377" t="str">
        <f t="shared" si="113"/>
        <v>-</v>
      </c>
      <c r="CZ185" s="1406" t="str">
        <f t="shared" si="113"/>
        <v>-</v>
      </c>
      <c r="DA185" s="1377" t="str">
        <f t="shared" si="113"/>
        <v>-</v>
      </c>
      <c r="DB185" s="1377" t="str">
        <f t="shared" si="113"/>
        <v>-</v>
      </c>
      <c r="DC185" s="1377" t="str">
        <f t="shared" si="113"/>
        <v>-</v>
      </c>
      <c r="DD185" s="1377" t="str">
        <f t="shared" si="113"/>
        <v>-</v>
      </c>
      <c r="DE185" s="1377" t="str">
        <f t="shared" ref="DE185:DN186" si="114">IF(SUM(COUNTBLANK(X184),COUNTBLANK(X190))=0,X190/X184,"-")</f>
        <v>-</v>
      </c>
      <c r="DF185" s="1377" t="str">
        <f t="shared" si="114"/>
        <v>-</v>
      </c>
      <c r="DG185" s="1377" t="str">
        <f t="shared" si="114"/>
        <v>-</v>
      </c>
      <c r="DH185" s="1377" t="str">
        <f t="shared" si="114"/>
        <v>-</v>
      </c>
      <c r="DI185" s="1377" t="str">
        <f t="shared" si="114"/>
        <v>-</v>
      </c>
      <c r="DJ185" s="1377" t="str">
        <f t="shared" si="114"/>
        <v>-</v>
      </c>
      <c r="DK185" s="1377" t="str">
        <f t="shared" si="114"/>
        <v>-</v>
      </c>
      <c r="DL185" s="1377" t="str">
        <f t="shared" si="114"/>
        <v>-</v>
      </c>
      <c r="DM185" s="1377" t="str">
        <f t="shared" si="114"/>
        <v>-</v>
      </c>
      <c r="DN185" s="1377" t="str">
        <f t="shared" si="114"/>
        <v>-</v>
      </c>
      <c r="DO185" s="1377" t="str">
        <f t="shared" ref="DO185:DX186" si="115">IF(SUM(COUNTBLANK(AH184),COUNTBLANK(AH190))=0,AH190/AH184,"-")</f>
        <v>-</v>
      </c>
      <c r="DP185" s="1406" t="str">
        <f t="shared" si="115"/>
        <v>-</v>
      </c>
      <c r="DQ185" s="1377" t="str">
        <f t="shared" si="115"/>
        <v>-</v>
      </c>
      <c r="DR185" s="1377" t="str">
        <f t="shared" si="115"/>
        <v>-</v>
      </c>
      <c r="DS185" s="1377" t="str">
        <f t="shared" si="115"/>
        <v>-</v>
      </c>
      <c r="DT185" s="1377" t="str">
        <f t="shared" si="115"/>
        <v>-</v>
      </c>
      <c r="DU185" s="1377" t="str">
        <f t="shared" si="115"/>
        <v>-</v>
      </c>
      <c r="DV185" s="1377" t="str">
        <f t="shared" si="115"/>
        <v>-</v>
      </c>
      <c r="DW185" s="1377" t="str">
        <f t="shared" si="115"/>
        <v>-</v>
      </c>
      <c r="DX185" s="1377" t="str">
        <f t="shared" si="115"/>
        <v>-</v>
      </c>
      <c r="DY185" s="1377" t="str">
        <f t="shared" ref="DY185:EF186" si="116">IF(SUM(COUNTBLANK(AR184),COUNTBLANK(AR190))=0,AR190/AR184,"-")</f>
        <v>-</v>
      </c>
      <c r="DZ185" s="1377" t="str">
        <f t="shared" si="116"/>
        <v>-</v>
      </c>
      <c r="EA185" s="1377" t="str">
        <f t="shared" si="116"/>
        <v>-</v>
      </c>
      <c r="EB185" s="1377" t="str">
        <f t="shared" si="116"/>
        <v>-</v>
      </c>
      <c r="EC185" s="1377" t="str">
        <f t="shared" si="116"/>
        <v>-</v>
      </c>
      <c r="ED185" s="1377" t="str">
        <f t="shared" si="116"/>
        <v>-</v>
      </c>
      <c r="EE185" s="1377" t="str">
        <f t="shared" si="116"/>
        <v>-</v>
      </c>
      <c r="EF185" s="1406" t="str">
        <f t="shared" si="116"/>
        <v>-</v>
      </c>
      <c r="EG185" s="2"/>
    </row>
    <row r="186" spans="2:137" ht="27.75" customHeight="1" x14ac:dyDescent="0.2">
      <c r="B186" s="2093" t="s">
        <v>148</v>
      </c>
      <c r="C186" s="2094" t="s">
        <v>256</v>
      </c>
      <c r="D186" s="2099"/>
      <c r="E186" s="2100"/>
      <c r="F186" s="2100"/>
      <c r="G186" s="2100"/>
      <c r="H186" s="2101"/>
      <c r="I186" s="2101"/>
      <c r="J186" s="2101"/>
      <c r="K186" s="2101"/>
      <c r="L186" s="2101"/>
      <c r="M186" s="2101"/>
      <c r="N186" s="2101"/>
      <c r="O186" s="2101"/>
      <c r="P186" s="2102"/>
      <c r="Q186" s="2102"/>
      <c r="R186" s="2102"/>
      <c r="S186" s="2103"/>
      <c r="T186" s="2099"/>
      <c r="U186" s="2100"/>
      <c r="V186" s="2100"/>
      <c r="W186" s="2100"/>
      <c r="X186" s="2101"/>
      <c r="Y186" s="2101"/>
      <c r="Z186" s="2101"/>
      <c r="AA186" s="2101"/>
      <c r="AB186" s="2101"/>
      <c r="AC186" s="2101"/>
      <c r="AD186" s="2101"/>
      <c r="AE186" s="2101"/>
      <c r="AF186" s="2102"/>
      <c r="AG186" s="2102"/>
      <c r="AH186" s="2102"/>
      <c r="AI186" s="2103"/>
      <c r="AJ186" s="2099"/>
      <c r="AK186" s="2100"/>
      <c r="AL186" s="2100"/>
      <c r="AM186" s="2100"/>
      <c r="AN186" s="2101"/>
      <c r="AO186" s="2101"/>
      <c r="AP186" s="2101"/>
      <c r="AQ186" s="2101"/>
      <c r="AR186" s="2101"/>
      <c r="AS186" s="2101"/>
      <c r="AT186" s="2101"/>
      <c r="AU186" s="2101"/>
      <c r="AV186" s="2102"/>
      <c r="AW186" s="2102"/>
      <c r="AX186" s="2102"/>
      <c r="AY186" s="2103"/>
      <c r="AZ186" s="2722"/>
      <c r="BA186" s="2723"/>
      <c r="BB186" s="1798"/>
      <c r="BC186" s="1798"/>
      <c r="BD186" s="1798"/>
      <c r="BE186" s="1798"/>
      <c r="BF186" s="1798"/>
      <c r="BG186" s="1798"/>
      <c r="BH186" s="1798"/>
      <c r="BI186" s="1798"/>
      <c r="BJ186" s="1798"/>
      <c r="BK186" s="1798"/>
      <c r="BL186" s="1798"/>
      <c r="BM186" s="1798"/>
      <c r="BN186" s="1798"/>
      <c r="BO186" s="1798"/>
      <c r="BP186" s="1798"/>
      <c r="BQ186" s="1798"/>
      <c r="BR186" s="1539"/>
      <c r="BS186" s="1539"/>
      <c r="BT186" s="1539"/>
      <c r="BU186" s="1539"/>
      <c r="BV186" s="1539"/>
      <c r="BW186" s="1539"/>
      <c r="BX186" s="1539"/>
      <c r="BY186" s="1539"/>
      <c r="BZ186" s="1539"/>
      <c r="CA186" s="1539"/>
      <c r="CB186" s="1539"/>
      <c r="CC186" s="1800"/>
      <c r="CD186" s="1800"/>
      <c r="CE186" s="1539"/>
      <c r="CF186" s="1539"/>
      <c r="CG186" s="1690"/>
      <c r="CH186" s="2119" t="s">
        <v>74</v>
      </c>
      <c r="CI186" s="2040" t="s">
        <v>276</v>
      </c>
      <c r="CJ186" s="2120" t="s">
        <v>283</v>
      </c>
      <c r="CK186" s="2042" t="str">
        <f t="shared" si="112"/>
        <v>-</v>
      </c>
      <c r="CL186" s="2042" t="str">
        <f t="shared" si="112"/>
        <v>-</v>
      </c>
      <c r="CM186" s="2042" t="str">
        <f t="shared" si="112"/>
        <v>-</v>
      </c>
      <c r="CN186" s="2042" t="str">
        <f t="shared" si="112"/>
        <v>-</v>
      </c>
      <c r="CO186" s="2042" t="str">
        <f t="shared" si="112"/>
        <v>-</v>
      </c>
      <c r="CP186" s="2042" t="str">
        <f t="shared" si="112"/>
        <v>-</v>
      </c>
      <c r="CQ186" s="2042" t="str">
        <f t="shared" si="112"/>
        <v>-</v>
      </c>
      <c r="CR186" s="2042" t="str">
        <f t="shared" si="112"/>
        <v>-</v>
      </c>
      <c r="CS186" s="2042" t="str">
        <f t="shared" si="112"/>
        <v>-</v>
      </c>
      <c r="CT186" s="2042" t="str">
        <f t="shared" si="112"/>
        <v>-</v>
      </c>
      <c r="CU186" s="2042" t="str">
        <f t="shared" si="113"/>
        <v>-</v>
      </c>
      <c r="CV186" s="2042" t="str">
        <f t="shared" si="113"/>
        <v>-</v>
      </c>
      <c r="CW186" s="2042" t="str">
        <f t="shared" si="113"/>
        <v>-</v>
      </c>
      <c r="CX186" s="2042" t="str">
        <f t="shared" si="113"/>
        <v>-</v>
      </c>
      <c r="CY186" s="2042" t="str">
        <f t="shared" si="113"/>
        <v>-</v>
      </c>
      <c r="CZ186" s="2121" t="str">
        <f t="shared" si="113"/>
        <v>-</v>
      </c>
      <c r="DA186" s="2042" t="str">
        <f t="shared" si="113"/>
        <v>-</v>
      </c>
      <c r="DB186" s="2042" t="str">
        <f t="shared" si="113"/>
        <v>-</v>
      </c>
      <c r="DC186" s="2042" t="str">
        <f t="shared" si="113"/>
        <v>-</v>
      </c>
      <c r="DD186" s="2042" t="str">
        <f t="shared" si="113"/>
        <v>-</v>
      </c>
      <c r="DE186" s="2042" t="str">
        <f t="shared" si="114"/>
        <v>-</v>
      </c>
      <c r="DF186" s="2042" t="str">
        <f t="shared" si="114"/>
        <v>-</v>
      </c>
      <c r="DG186" s="2042" t="str">
        <f t="shared" si="114"/>
        <v>-</v>
      </c>
      <c r="DH186" s="2042" t="str">
        <f t="shared" si="114"/>
        <v>-</v>
      </c>
      <c r="DI186" s="2042" t="str">
        <f t="shared" si="114"/>
        <v>-</v>
      </c>
      <c r="DJ186" s="2042" t="str">
        <f t="shared" si="114"/>
        <v>-</v>
      </c>
      <c r="DK186" s="2042" t="str">
        <f t="shared" si="114"/>
        <v>-</v>
      </c>
      <c r="DL186" s="2042" t="str">
        <f t="shared" si="114"/>
        <v>-</v>
      </c>
      <c r="DM186" s="2042" t="str">
        <f t="shared" si="114"/>
        <v>-</v>
      </c>
      <c r="DN186" s="2042" t="str">
        <f t="shared" si="114"/>
        <v>-</v>
      </c>
      <c r="DO186" s="2042" t="str">
        <f t="shared" si="115"/>
        <v>-</v>
      </c>
      <c r="DP186" s="2121" t="str">
        <f t="shared" si="115"/>
        <v>-</v>
      </c>
      <c r="DQ186" s="2042" t="str">
        <f t="shared" si="115"/>
        <v>-</v>
      </c>
      <c r="DR186" s="2042" t="str">
        <f t="shared" si="115"/>
        <v>-</v>
      </c>
      <c r="DS186" s="2042" t="str">
        <f t="shared" si="115"/>
        <v>-</v>
      </c>
      <c r="DT186" s="2042" t="str">
        <f t="shared" si="115"/>
        <v>-</v>
      </c>
      <c r="DU186" s="2042" t="str">
        <f t="shared" si="115"/>
        <v>-</v>
      </c>
      <c r="DV186" s="2042" t="str">
        <f t="shared" si="115"/>
        <v>-</v>
      </c>
      <c r="DW186" s="2042" t="str">
        <f t="shared" si="115"/>
        <v>-</v>
      </c>
      <c r="DX186" s="2042" t="str">
        <f t="shared" si="115"/>
        <v>-</v>
      </c>
      <c r="DY186" s="2042" t="str">
        <f t="shared" si="116"/>
        <v>-</v>
      </c>
      <c r="DZ186" s="2042" t="str">
        <f t="shared" si="116"/>
        <v>-</v>
      </c>
      <c r="EA186" s="2042" t="str">
        <f t="shared" si="116"/>
        <v>-</v>
      </c>
      <c r="EB186" s="2042" t="str">
        <f t="shared" si="116"/>
        <v>-</v>
      </c>
      <c r="EC186" s="2042" t="str">
        <f t="shared" si="116"/>
        <v>-</v>
      </c>
      <c r="ED186" s="2042" t="str">
        <f t="shared" si="116"/>
        <v>-</v>
      </c>
      <c r="EE186" s="2042" t="str">
        <f t="shared" si="116"/>
        <v>-</v>
      </c>
      <c r="EF186" s="2121" t="str">
        <f t="shared" si="116"/>
        <v>-</v>
      </c>
      <c r="EG186" s="2"/>
    </row>
    <row r="187" spans="2:137" ht="27.75" customHeight="1" thickBot="1" x14ac:dyDescent="0.25">
      <c r="B187" s="2115" t="s">
        <v>149</v>
      </c>
      <c r="C187" s="2108" t="s">
        <v>262</v>
      </c>
      <c r="D187" s="2146"/>
      <c r="E187" s="2147"/>
      <c r="F187" s="2147"/>
      <c r="G187" s="2147"/>
      <c r="H187" s="2111"/>
      <c r="I187" s="2111"/>
      <c r="J187" s="2111"/>
      <c r="K187" s="2111"/>
      <c r="L187" s="2111"/>
      <c r="M187" s="2111"/>
      <c r="N187" s="2111"/>
      <c r="O187" s="2111"/>
      <c r="P187" s="2112"/>
      <c r="Q187" s="2112"/>
      <c r="R187" s="2112"/>
      <c r="S187" s="2113"/>
      <c r="T187" s="2146"/>
      <c r="U187" s="2147"/>
      <c r="V187" s="2147"/>
      <c r="W187" s="2147"/>
      <c r="X187" s="2111"/>
      <c r="Y187" s="2111"/>
      <c r="Z187" s="2111"/>
      <c r="AA187" s="2111"/>
      <c r="AB187" s="2111"/>
      <c r="AC187" s="2111"/>
      <c r="AD187" s="2111"/>
      <c r="AE187" s="2111"/>
      <c r="AF187" s="2112"/>
      <c r="AG187" s="2112"/>
      <c r="AH187" s="2112"/>
      <c r="AI187" s="2113"/>
      <c r="AJ187" s="2146"/>
      <c r="AK187" s="2147"/>
      <c r="AL187" s="2147"/>
      <c r="AM187" s="2147"/>
      <c r="AN187" s="2111"/>
      <c r="AO187" s="2111"/>
      <c r="AP187" s="2111"/>
      <c r="AQ187" s="2111"/>
      <c r="AR187" s="2111"/>
      <c r="AS187" s="2111"/>
      <c r="AT187" s="2111"/>
      <c r="AU187" s="2111"/>
      <c r="AV187" s="2112"/>
      <c r="AW187" s="2112"/>
      <c r="AX187" s="2112"/>
      <c r="AY187" s="2113"/>
      <c r="AZ187" s="2724"/>
      <c r="BA187" s="2725"/>
      <c r="BB187" s="1798"/>
      <c r="BC187" s="1798"/>
      <c r="BD187" s="1798"/>
      <c r="BE187" s="1798"/>
      <c r="BF187" s="1798"/>
      <c r="BG187" s="1798"/>
      <c r="BH187" s="1798"/>
      <c r="BI187" s="1798"/>
      <c r="BJ187" s="1798"/>
      <c r="BK187" s="1798"/>
      <c r="BL187" s="1798"/>
      <c r="BM187" s="1798"/>
      <c r="BN187" s="1798"/>
      <c r="BO187" s="1798"/>
      <c r="BP187" s="1798"/>
      <c r="BQ187" s="1798"/>
      <c r="BR187" s="1539"/>
      <c r="BS187" s="1539"/>
      <c r="BT187" s="1539"/>
      <c r="BU187" s="1539"/>
      <c r="BV187" s="1539"/>
      <c r="BW187" s="1539"/>
      <c r="BX187" s="1539"/>
      <c r="BY187" s="1539"/>
      <c r="BZ187" s="1539"/>
      <c r="CA187" s="1539"/>
      <c r="CB187" s="1539"/>
      <c r="CC187" s="1800"/>
      <c r="CD187" s="1800"/>
      <c r="CE187" s="1539"/>
      <c r="CF187" s="1539"/>
      <c r="CG187" s="1690"/>
      <c r="CH187" s="2124" t="s">
        <v>78</v>
      </c>
      <c r="CI187" s="2082"/>
      <c r="CJ187" s="2125"/>
      <c r="CK187" s="2084"/>
      <c r="CL187" s="2084"/>
      <c r="CM187" s="2084"/>
      <c r="CN187" s="2084"/>
      <c r="CO187" s="2084"/>
      <c r="CP187" s="2084"/>
      <c r="CQ187" s="2084"/>
      <c r="CR187" s="2084"/>
      <c r="CS187" s="2084"/>
      <c r="CT187" s="2084"/>
      <c r="CU187" s="2084"/>
      <c r="CV187" s="2084"/>
      <c r="CW187" s="2084"/>
      <c r="CX187" s="2084"/>
      <c r="CY187" s="2084"/>
      <c r="CZ187" s="2223"/>
      <c r="DA187" s="2084"/>
      <c r="DB187" s="2084"/>
      <c r="DC187" s="2084"/>
      <c r="DD187" s="2084"/>
      <c r="DE187" s="2084"/>
      <c r="DF187" s="2084"/>
      <c r="DG187" s="2084"/>
      <c r="DH187" s="2084"/>
      <c r="DI187" s="2084"/>
      <c r="DJ187" s="2084"/>
      <c r="DK187" s="2084"/>
      <c r="DL187" s="2084"/>
      <c r="DM187" s="2084"/>
      <c r="DN187" s="2084"/>
      <c r="DO187" s="2084"/>
      <c r="DP187" s="2223"/>
      <c r="DQ187" s="2084"/>
      <c r="DR187" s="2084"/>
      <c r="DS187" s="2084"/>
      <c r="DT187" s="2084"/>
      <c r="DU187" s="2084"/>
      <c r="DV187" s="2084"/>
      <c r="DW187" s="2084"/>
      <c r="DX187" s="2084"/>
      <c r="DY187" s="2084"/>
      <c r="DZ187" s="2084"/>
      <c r="EA187" s="2084"/>
      <c r="EB187" s="2084"/>
      <c r="EC187" s="2084"/>
      <c r="ED187" s="2084"/>
      <c r="EE187" s="2084"/>
      <c r="EF187" s="2223"/>
      <c r="EG187" s="2"/>
    </row>
    <row r="188" spans="2:137" ht="27.75" customHeight="1" x14ac:dyDescent="0.2">
      <c r="B188" s="2091" t="s">
        <v>48</v>
      </c>
      <c r="C188" s="2054"/>
      <c r="D188" s="2072"/>
      <c r="E188" s="2073"/>
      <c r="F188" s="2073"/>
      <c r="G188" s="2073"/>
      <c r="H188" s="2073"/>
      <c r="I188" s="2073"/>
      <c r="J188" s="2073"/>
      <c r="K188" s="2073"/>
      <c r="L188" s="2073"/>
      <c r="M188" s="2073"/>
      <c r="N188" s="2074"/>
      <c r="O188" s="2074"/>
      <c r="P188" s="2075"/>
      <c r="Q188" s="2075"/>
      <c r="R188" s="2075"/>
      <c r="S188" s="2076"/>
      <c r="T188" s="2072"/>
      <c r="U188" s="2073"/>
      <c r="V188" s="2073"/>
      <c r="W188" s="2073"/>
      <c r="X188" s="2073"/>
      <c r="Y188" s="2073"/>
      <c r="Z188" s="2073"/>
      <c r="AA188" s="2073"/>
      <c r="AB188" s="2073"/>
      <c r="AC188" s="2073"/>
      <c r="AD188" s="2074"/>
      <c r="AE188" s="2074"/>
      <c r="AF188" s="2075"/>
      <c r="AG188" s="2075"/>
      <c r="AH188" s="2075"/>
      <c r="AI188" s="2076"/>
      <c r="AJ188" s="2072"/>
      <c r="AK188" s="2073"/>
      <c r="AL188" s="2073"/>
      <c r="AM188" s="2073"/>
      <c r="AN188" s="2073"/>
      <c r="AO188" s="2073"/>
      <c r="AP188" s="2073"/>
      <c r="AQ188" s="2073"/>
      <c r="AR188" s="2073"/>
      <c r="AS188" s="2073"/>
      <c r="AT188" s="2074"/>
      <c r="AU188" s="2074"/>
      <c r="AV188" s="2075"/>
      <c r="AW188" s="2075"/>
      <c r="AX188" s="2075"/>
      <c r="AY188" s="2076"/>
      <c r="AZ188" s="2283"/>
      <c r="BA188" s="2284"/>
      <c r="BB188" s="1798"/>
      <c r="BC188" s="1798"/>
      <c r="BD188" s="1798"/>
      <c r="BE188" s="1798"/>
      <c r="BF188" s="1798"/>
      <c r="BG188" s="1798"/>
      <c r="BH188" s="1798"/>
      <c r="BI188" s="1798"/>
      <c r="BJ188" s="1798"/>
      <c r="BK188" s="1798"/>
      <c r="BL188" s="1798"/>
      <c r="BM188" s="1798"/>
      <c r="BN188" s="1798"/>
      <c r="BO188" s="1798"/>
      <c r="BP188" s="1798"/>
      <c r="BQ188" s="1798"/>
      <c r="BR188" s="1750"/>
      <c r="BS188" s="1750"/>
      <c r="BT188" s="1750"/>
      <c r="BU188" s="1750"/>
      <c r="BV188" s="1750"/>
      <c r="BW188" s="1750"/>
      <c r="BX188" s="1750"/>
      <c r="BY188" s="1750"/>
      <c r="BZ188" s="1750"/>
      <c r="CA188" s="1750"/>
      <c r="CB188" s="1750"/>
      <c r="CC188" s="1750"/>
      <c r="CD188" s="1750"/>
      <c r="CE188" s="1750"/>
      <c r="CF188" s="1539"/>
      <c r="CG188" s="1690"/>
      <c r="CH188" s="2127" t="s">
        <v>160</v>
      </c>
      <c r="CI188" s="2047" t="s">
        <v>279</v>
      </c>
      <c r="CJ188" s="2120" t="s">
        <v>277</v>
      </c>
      <c r="CK188" s="2045" t="str">
        <f t="shared" ref="CK188:EF188" si="117">IF(SUM(COUNTBLANK(D180),COUNTBLANK(D187),COUNTBLANK(D191))=0,(D180-D187+D191)/D180,"-")</f>
        <v>-</v>
      </c>
      <c r="CL188" s="2045" t="str">
        <f t="shared" si="117"/>
        <v>-</v>
      </c>
      <c r="CM188" s="2045" t="str">
        <f t="shared" si="117"/>
        <v>-</v>
      </c>
      <c r="CN188" s="2045" t="str">
        <f t="shared" si="117"/>
        <v>-</v>
      </c>
      <c r="CO188" s="2045" t="str">
        <f t="shared" si="117"/>
        <v>-</v>
      </c>
      <c r="CP188" s="2045" t="str">
        <f t="shared" si="117"/>
        <v>-</v>
      </c>
      <c r="CQ188" s="2045" t="str">
        <f t="shared" si="117"/>
        <v>-</v>
      </c>
      <c r="CR188" s="2045" t="str">
        <f t="shared" si="117"/>
        <v>-</v>
      </c>
      <c r="CS188" s="2045" t="str">
        <f t="shared" si="117"/>
        <v>-</v>
      </c>
      <c r="CT188" s="2045" t="str">
        <f t="shared" si="117"/>
        <v>-</v>
      </c>
      <c r="CU188" s="2045" t="str">
        <f t="shared" si="117"/>
        <v>-</v>
      </c>
      <c r="CV188" s="2045" t="str">
        <f t="shared" si="117"/>
        <v>-</v>
      </c>
      <c r="CW188" s="2045" t="str">
        <f t="shared" si="117"/>
        <v>-</v>
      </c>
      <c r="CX188" s="2045" t="str">
        <f t="shared" si="117"/>
        <v>-</v>
      </c>
      <c r="CY188" s="2045" t="str">
        <f t="shared" si="117"/>
        <v>-</v>
      </c>
      <c r="CZ188" s="2129" t="str">
        <f t="shared" si="117"/>
        <v>-</v>
      </c>
      <c r="DA188" s="2045" t="str">
        <f t="shared" si="117"/>
        <v>-</v>
      </c>
      <c r="DB188" s="2045" t="str">
        <f t="shared" si="117"/>
        <v>-</v>
      </c>
      <c r="DC188" s="2045" t="str">
        <f t="shared" si="117"/>
        <v>-</v>
      </c>
      <c r="DD188" s="2045" t="str">
        <f t="shared" si="117"/>
        <v>-</v>
      </c>
      <c r="DE188" s="2045" t="str">
        <f t="shared" si="117"/>
        <v>-</v>
      </c>
      <c r="DF188" s="2045" t="str">
        <f t="shared" si="117"/>
        <v>-</v>
      </c>
      <c r="DG188" s="2045" t="str">
        <f t="shared" si="117"/>
        <v>-</v>
      </c>
      <c r="DH188" s="2045" t="str">
        <f t="shared" si="117"/>
        <v>-</v>
      </c>
      <c r="DI188" s="2045" t="str">
        <f t="shared" si="117"/>
        <v>-</v>
      </c>
      <c r="DJ188" s="2045" t="str">
        <f t="shared" si="117"/>
        <v>-</v>
      </c>
      <c r="DK188" s="2045" t="str">
        <f t="shared" si="117"/>
        <v>-</v>
      </c>
      <c r="DL188" s="2045" t="str">
        <f t="shared" si="117"/>
        <v>-</v>
      </c>
      <c r="DM188" s="2045" t="str">
        <f t="shared" si="117"/>
        <v>-</v>
      </c>
      <c r="DN188" s="2045" t="str">
        <f t="shared" si="117"/>
        <v>-</v>
      </c>
      <c r="DO188" s="2045" t="str">
        <f t="shared" si="117"/>
        <v>-</v>
      </c>
      <c r="DP188" s="2129" t="str">
        <f t="shared" si="117"/>
        <v>-</v>
      </c>
      <c r="DQ188" s="2045" t="str">
        <f t="shared" si="117"/>
        <v>-</v>
      </c>
      <c r="DR188" s="2045" t="str">
        <f t="shared" si="117"/>
        <v>-</v>
      </c>
      <c r="DS188" s="2045" t="str">
        <f t="shared" si="117"/>
        <v>-</v>
      </c>
      <c r="DT188" s="2045" t="str">
        <f t="shared" si="117"/>
        <v>-</v>
      </c>
      <c r="DU188" s="2045" t="str">
        <f t="shared" si="117"/>
        <v>-</v>
      </c>
      <c r="DV188" s="2045" t="str">
        <f t="shared" si="117"/>
        <v>-</v>
      </c>
      <c r="DW188" s="2045" t="str">
        <f t="shared" si="117"/>
        <v>-</v>
      </c>
      <c r="DX188" s="2045" t="str">
        <f t="shared" si="117"/>
        <v>-</v>
      </c>
      <c r="DY188" s="2045" t="str">
        <f t="shared" si="117"/>
        <v>-</v>
      </c>
      <c r="DZ188" s="2045" t="str">
        <f t="shared" si="117"/>
        <v>-</v>
      </c>
      <c r="EA188" s="2045" t="str">
        <f t="shared" si="117"/>
        <v>-</v>
      </c>
      <c r="EB188" s="2045" t="str">
        <f t="shared" si="117"/>
        <v>-</v>
      </c>
      <c r="EC188" s="2045" t="str">
        <f t="shared" si="117"/>
        <v>-</v>
      </c>
      <c r="ED188" s="2045" t="str">
        <f t="shared" si="117"/>
        <v>-</v>
      </c>
      <c r="EE188" s="2045" t="str">
        <f t="shared" si="117"/>
        <v>-</v>
      </c>
      <c r="EF188" s="2129" t="str">
        <f t="shared" si="117"/>
        <v>-</v>
      </c>
      <c r="EG188" s="2"/>
    </row>
    <row r="189" spans="2:137" ht="27.75" customHeight="1" x14ac:dyDescent="0.2">
      <c r="B189" s="2093" t="s">
        <v>150</v>
      </c>
      <c r="C189" s="2094" t="s">
        <v>267</v>
      </c>
      <c r="D189" s="2099"/>
      <c r="E189" s="2100"/>
      <c r="F189" s="2100"/>
      <c r="G189" s="2100"/>
      <c r="H189" s="2100"/>
      <c r="I189" s="2100"/>
      <c r="J189" s="2100"/>
      <c r="K189" s="2100"/>
      <c r="L189" s="2100"/>
      <c r="M189" s="2100"/>
      <c r="N189" s="2101"/>
      <c r="O189" s="2101"/>
      <c r="P189" s="2102"/>
      <c r="Q189" s="2102"/>
      <c r="R189" s="2102"/>
      <c r="S189" s="2103"/>
      <c r="T189" s="2099"/>
      <c r="U189" s="2100"/>
      <c r="V189" s="2100"/>
      <c r="W189" s="2100"/>
      <c r="X189" s="2100"/>
      <c r="Y189" s="2100"/>
      <c r="Z189" s="2100"/>
      <c r="AA189" s="2100"/>
      <c r="AB189" s="2100"/>
      <c r="AC189" s="2100"/>
      <c r="AD189" s="2101"/>
      <c r="AE189" s="2101"/>
      <c r="AF189" s="2102"/>
      <c r="AG189" s="2102"/>
      <c r="AH189" s="2102"/>
      <c r="AI189" s="2103"/>
      <c r="AJ189" s="2099"/>
      <c r="AK189" s="2100"/>
      <c r="AL189" s="2100"/>
      <c r="AM189" s="2100"/>
      <c r="AN189" s="2100"/>
      <c r="AO189" s="2100"/>
      <c r="AP189" s="2100"/>
      <c r="AQ189" s="2100"/>
      <c r="AR189" s="2100"/>
      <c r="AS189" s="2100"/>
      <c r="AT189" s="2101"/>
      <c r="AU189" s="2101"/>
      <c r="AV189" s="2102"/>
      <c r="AW189" s="2102"/>
      <c r="AX189" s="2102"/>
      <c r="AY189" s="2103"/>
      <c r="AZ189" s="2722"/>
      <c r="BA189" s="2723"/>
      <c r="BB189" s="1798"/>
      <c r="BC189" s="1798"/>
      <c r="BD189" s="1798"/>
      <c r="BE189" s="1798"/>
      <c r="BF189" s="1798"/>
      <c r="BG189" s="1798"/>
      <c r="BH189" s="1798"/>
      <c r="BI189" s="1798"/>
      <c r="BJ189" s="1798"/>
      <c r="BK189" s="1798"/>
      <c r="BL189" s="1798"/>
      <c r="BM189" s="1798"/>
      <c r="BN189" s="1798"/>
      <c r="BO189" s="1798"/>
      <c r="BP189" s="1798"/>
      <c r="BQ189" s="1798"/>
      <c r="BR189" s="1539"/>
      <c r="BS189" s="1539"/>
      <c r="BT189" s="1539"/>
      <c r="BU189" s="1539"/>
      <c r="BV189" s="1539"/>
      <c r="BW189" s="1539"/>
      <c r="BX189" s="1539"/>
      <c r="BY189" s="1539"/>
      <c r="BZ189" s="1539"/>
      <c r="CA189" s="1539"/>
      <c r="CB189" s="1539"/>
      <c r="CC189" s="1800"/>
      <c r="CD189" s="1800"/>
      <c r="CE189" s="1539"/>
      <c r="CF189" s="1750"/>
      <c r="CG189" s="56"/>
      <c r="CH189" s="2127" t="s">
        <v>258</v>
      </c>
      <c r="CI189" s="2047" t="s">
        <v>280</v>
      </c>
      <c r="CJ189" s="2120" t="s">
        <v>278</v>
      </c>
      <c r="CK189" s="2045" t="str">
        <f t="shared" ref="CK189:EF189" si="118">IF(SUM(COUNTBLANK(D180),COUNTBLANK(D186),COUNTBLANK(D191))=0,(D180-D186+D191)/D180,"-")</f>
        <v>-</v>
      </c>
      <c r="CL189" s="2045" t="str">
        <f t="shared" si="118"/>
        <v>-</v>
      </c>
      <c r="CM189" s="2045" t="str">
        <f t="shared" si="118"/>
        <v>-</v>
      </c>
      <c r="CN189" s="2045" t="str">
        <f t="shared" si="118"/>
        <v>-</v>
      </c>
      <c r="CO189" s="2045" t="str">
        <f t="shared" si="118"/>
        <v>-</v>
      </c>
      <c r="CP189" s="2045" t="str">
        <f t="shared" si="118"/>
        <v>-</v>
      </c>
      <c r="CQ189" s="2045" t="str">
        <f t="shared" si="118"/>
        <v>-</v>
      </c>
      <c r="CR189" s="2045" t="str">
        <f t="shared" si="118"/>
        <v>-</v>
      </c>
      <c r="CS189" s="2045" t="str">
        <f t="shared" si="118"/>
        <v>-</v>
      </c>
      <c r="CT189" s="2045" t="str">
        <f t="shared" si="118"/>
        <v>-</v>
      </c>
      <c r="CU189" s="2045" t="str">
        <f t="shared" si="118"/>
        <v>-</v>
      </c>
      <c r="CV189" s="2045" t="str">
        <f t="shared" si="118"/>
        <v>-</v>
      </c>
      <c r="CW189" s="2045" t="str">
        <f t="shared" si="118"/>
        <v>-</v>
      </c>
      <c r="CX189" s="2045" t="str">
        <f t="shared" si="118"/>
        <v>-</v>
      </c>
      <c r="CY189" s="2045" t="str">
        <f t="shared" si="118"/>
        <v>-</v>
      </c>
      <c r="CZ189" s="2129" t="str">
        <f t="shared" si="118"/>
        <v>-</v>
      </c>
      <c r="DA189" s="2045" t="str">
        <f t="shared" si="118"/>
        <v>-</v>
      </c>
      <c r="DB189" s="2045" t="str">
        <f t="shared" si="118"/>
        <v>-</v>
      </c>
      <c r="DC189" s="2045" t="str">
        <f t="shared" si="118"/>
        <v>-</v>
      </c>
      <c r="DD189" s="2045" t="str">
        <f t="shared" si="118"/>
        <v>-</v>
      </c>
      <c r="DE189" s="2045" t="str">
        <f t="shared" si="118"/>
        <v>-</v>
      </c>
      <c r="DF189" s="2045" t="str">
        <f t="shared" si="118"/>
        <v>-</v>
      </c>
      <c r="DG189" s="2045" t="str">
        <f t="shared" si="118"/>
        <v>-</v>
      </c>
      <c r="DH189" s="2045" t="str">
        <f t="shared" si="118"/>
        <v>-</v>
      </c>
      <c r="DI189" s="2045" t="str">
        <f t="shared" si="118"/>
        <v>-</v>
      </c>
      <c r="DJ189" s="2045" t="str">
        <f t="shared" si="118"/>
        <v>-</v>
      </c>
      <c r="DK189" s="2045" t="str">
        <f t="shared" si="118"/>
        <v>-</v>
      </c>
      <c r="DL189" s="2045" t="str">
        <f t="shared" si="118"/>
        <v>-</v>
      </c>
      <c r="DM189" s="2045" t="str">
        <f t="shared" si="118"/>
        <v>-</v>
      </c>
      <c r="DN189" s="2045" t="str">
        <f t="shared" si="118"/>
        <v>-</v>
      </c>
      <c r="DO189" s="2045" t="str">
        <f t="shared" si="118"/>
        <v>-</v>
      </c>
      <c r="DP189" s="2129" t="str">
        <f t="shared" si="118"/>
        <v>-</v>
      </c>
      <c r="DQ189" s="2045" t="str">
        <f t="shared" si="118"/>
        <v>-</v>
      </c>
      <c r="DR189" s="2045" t="str">
        <f t="shared" si="118"/>
        <v>-</v>
      </c>
      <c r="DS189" s="2045" t="str">
        <f t="shared" si="118"/>
        <v>-</v>
      </c>
      <c r="DT189" s="2045" t="str">
        <f t="shared" si="118"/>
        <v>-</v>
      </c>
      <c r="DU189" s="2045" t="str">
        <f t="shared" si="118"/>
        <v>-</v>
      </c>
      <c r="DV189" s="2045" t="str">
        <f t="shared" si="118"/>
        <v>-</v>
      </c>
      <c r="DW189" s="2045" t="str">
        <f t="shared" si="118"/>
        <v>-</v>
      </c>
      <c r="DX189" s="2045" t="str">
        <f t="shared" si="118"/>
        <v>-</v>
      </c>
      <c r="DY189" s="2045" t="str">
        <f t="shared" si="118"/>
        <v>-</v>
      </c>
      <c r="DZ189" s="2045" t="str">
        <f t="shared" si="118"/>
        <v>-</v>
      </c>
      <c r="EA189" s="2045" t="str">
        <f t="shared" si="118"/>
        <v>-</v>
      </c>
      <c r="EB189" s="2045" t="str">
        <f t="shared" si="118"/>
        <v>-</v>
      </c>
      <c r="EC189" s="2045" t="str">
        <f t="shared" si="118"/>
        <v>-</v>
      </c>
      <c r="ED189" s="2045" t="str">
        <f t="shared" si="118"/>
        <v>-</v>
      </c>
      <c r="EE189" s="2045" t="str">
        <f t="shared" si="118"/>
        <v>-</v>
      </c>
      <c r="EF189" s="2129" t="str">
        <f t="shared" si="118"/>
        <v>-</v>
      </c>
      <c r="EG189" s="2"/>
    </row>
    <row r="190" spans="2:137" ht="27.75" customHeight="1" x14ac:dyDescent="0.2">
      <c r="B190" s="2050" t="s">
        <v>151</v>
      </c>
      <c r="C190" s="2048" t="s">
        <v>268</v>
      </c>
      <c r="D190" s="1804"/>
      <c r="E190" s="1805"/>
      <c r="F190" s="1805"/>
      <c r="G190" s="1805"/>
      <c r="H190" s="1805"/>
      <c r="I190" s="1805"/>
      <c r="J190" s="1805"/>
      <c r="K190" s="1805"/>
      <c r="L190" s="1805"/>
      <c r="M190" s="1805"/>
      <c r="N190" s="2036"/>
      <c r="O190" s="2036"/>
      <c r="P190" s="2037"/>
      <c r="Q190" s="2037"/>
      <c r="R190" s="2037"/>
      <c r="S190" s="1790"/>
      <c r="T190" s="1804"/>
      <c r="U190" s="1805"/>
      <c r="V190" s="1805"/>
      <c r="W190" s="1805"/>
      <c r="X190" s="1805"/>
      <c r="Y190" s="1805"/>
      <c r="Z190" s="1805"/>
      <c r="AA190" s="1805"/>
      <c r="AB190" s="1805"/>
      <c r="AC190" s="1805"/>
      <c r="AD190" s="2036"/>
      <c r="AE190" s="2036"/>
      <c r="AF190" s="2037"/>
      <c r="AG190" s="2037"/>
      <c r="AH190" s="2037"/>
      <c r="AI190" s="1790"/>
      <c r="AJ190" s="1804"/>
      <c r="AK190" s="1805"/>
      <c r="AL190" s="1805"/>
      <c r="AM190" s="1805"/>
      <c r="AN190" s="1805"/>
      <c r="AO190" s="1805"/>
      <c r="AP190" s="1805"/>
      <c r="AQ190" s="1805"/>
      <c r="AR190" s="1805"/>
      <c r="AS190" s="1805"/>
      <c r="AT190" s="2036"/>
      <c r="AU190" s="2036"/>
      <c r="AV190" s="2037"/>
      <c r="AW190" s="2037"/>
      <c r="AX190" s="2037"/>
      <c r="AY190" s="1790"/>
      <c r="AZ190" s="2722"/>
      <c r="BA190" s="2723"/>
      <c r="BB190" s="1798"/>
      <c r="BC190" s="1798"/>
      <c r="BD190" s="1798"/>
      <c r="BE190" s="1798"/>
      <c r="BF190" s="1798"/>
      <c r="BG190" s="1798"/>
      <c r="BH190" s="1798"/>
      <c r="BI190" s="1798"/>
      <c r="BJ190" s="1798"/>
      <c r="BK190" s="1798"/>
      <c r="BL190" s="1798"/>
      <c r="BM190" s="1798"/>
      <c r="BN190" s="1798"/>
      <c r="BO190" s="1798"/>
      <c r="BP190" s="1798"/>
      <c r="BQ190" s="1798"/>
      <c r="BR190" s="1539"/>
      <c r="BS190" s="1539"/>
      <c r="BT190" s="1539"/>
      <c r="BU190" s="1539"/>
      <c r="BV190" s="1539"/>
      <c r="BW190" s="1539"/>
      <c r="BX190" s="1539"/>
      <c r="BY190" s="1539"/>
      <c r="BZ190" s="1539"/>
      <c r="CA190" s="1539"/>
      <c r="CB190" s="1539"/>
      <c r="CC190" s="1800"/>
      <c r="CD190" s="1800"/>
      <c r="CE190" s="1539"/>
      <c r="CF190" s="1539"/>
      <c r="CG190" s="1690"/>
      <c r="CH190" s="2127" t="s">
        <v>259</v>
      </c>
      <c r="CI190" s="2047" t="s">
        <v>175</v>
      </c>
      <c r="CJ190" s="2120" t="s">
        <v>284</v>
      </c>
      <c r="CK190" s="2042" t="str">
        <f t="shared" ref="CK190:EF190" si="119">IF(SUM(COUNTBLANK(D186),COUNTBLANK(D191))=0,D191/D186,"-")</f>
        <v>-</v>
      </c>
      <c r="CL190" s="2042" t="str">
        <f t="shared" si="119"/>
        <v>-</v>
      </c>
      <c r="CM190" s="2042" t="str">
        <f t="shared" si="119"/>
        <v>-</v>
      </c>
      <c r="CN190" s="2042" t="str">
        <f t="shared" si="119"/>
        <v>-</v>
      </c>
      <c r="CO190" s="2042" t="str">
        <f t="shared" si="119"/>
        <v>-</v>
      </c>
      <c r="CP190" s="2042" t="str">
        <f t="shared" si="119"/>
        <v>-</v>
      </c>
      <c r="CQ190" s="2042" t="str">
        <f t="shared" si="119"/>
        <v>-</v>
      </c>
      <c r="CR190" s="2042" t="str">
        <f t="shared" si="119"/>
        <v>-</v>
      </c>
      <c r="CS190" s="2042" t="str">
        <f t="shared" si="119"/>
        <v>-</v>
      </c>
      <c r="CT190" s="2042" t="str">
        <f t="shared" si="119"/>
        <v>-</v>
      </c>
      <c r="CU190" s="2042" t="str">
        <f t="shared" si="119"/>
        <v>-</v>
      </c>
      <c r="CV190" s="2042" t="str">
        <f t="shared" si="119"/>
        <v>-</v>
      </c>
      <c r="CW190" s="2042" t="str">
        <f t="shared" si="119"/>
        <v>-</v>
      </c>
      <c r="CX190" s="2042" t="str">
        <f t="shared" si="119"/>
        <v>-</v>
      </c>
      <c r="CY190" s="2042" t="str">
        <f t="shared" si="119"/>
        <v>-</v>
      </c>
      <c r="CZ190" s="2121" t="str">
        <f t="shared" si="119"/>
        <v>-</v>
      </c>
      <c r="DA190" s="2042" t="str">
        <f t="shared" si="119"/>
        <v>-</v>
      </c>
      <c r="DB190" s="2042" t="str">
        <f t="shared" si="119"/>
        <v>-</v>
      </c>
      <c r="DC190" s="2042" t="str">
        <f t="shared" si="119"/>
        <v>-</v>
      </c>
      <c r="DD190" s="2042" t="str">
        <f t="shared" si="119"/>
        <v>-</v>
      </c>
      <c r="DE190" s="2042" t="str">
        <f t="shared" si="119"/>
        <v>-</v>
      </c>
      <c r="DF190" s="2042" t="str">
        <f t="shared" si="119"/>
        <v>-</v>
      </c>
      <c r="DG190" s="2042" t="str">
        <f t="shared" si="119"/>
        <v>-</v>
      </c>
      <c r="DH190" s="2042" t="str">
        <f t="shared" si="119"/>
        <v>-</v>
      </c>
      <c r="DI190" s="2042" t="str">
        <f t="shared" si="119"/>
        <v>-</v>
      </c>
      <c r="DJ190" s="2042" t="str">
        <f t="shared" si="119"/>
        <v>-</v>
      </c>
      <c r="DK190" s="2042" t="str">
        <f t="shared" si="119"/>
        <v>-</v>
      </c>
      <c r="DL190" s="2042" t="str">
        <f t="shared" si="119"/>
        <v>-</v>
      </c>
      <c r="DM190" s="2042" t="str">
        <f t="shared" si="119"/>
        <v>-</v>
      </c>
      <c r="DN190" s="2042" t="str">
        <f t="shared" si="119"/>
        <v>-</v>
      </c>
      <c r="DO190" s="2042" t="str">
        <f t="shared" si="119"/>
        <v>-</v>
      </c>
      <c r="DP190" s="2121" t="str">
        <f t="shared" si="119"/>
        <v>-</v>
      </c>
      <c r="DQ190" s="2042" t="str">
        <f t="shared" si="119"/>
        <v>-</v>
      </c>
      <c r="DR190" s="2042" t="str">
        <f t="shared" si="119"/>
        <v>-</v>
      </c>
      <c r="DS190" s="2042" t="str">
        <f t="shared" si="119"/>
        <v>-</v>
      </c>
      <c r="DT190" s="2042" t="str">
        <f t="shared" si="119"/>
        <v>-</v>
      </c>
      <c r="DU190" s="2042" t="str">
        <f t="shared" si="119"/>
        <v>-</v>
      </c>
      <c r="DV190" s="2042" t="str">
        <f t="shared" si="119"/>
        <v>-</v>
      </c>
      <c r="DW190" s="2042" t="str">
        <f t="shared" si="119"/>
        <v>-</v>
      </c>
      <c r="DX190" s="2042" t="str">
        <f t="shared" si="119"/>
        <v>-</v>
      </c>
      <c r="DY190" s="2042" t="str">
        <f t="shared" si="119"/>
        <v>-</v>
      </c>
      <c r="DZ190" s="2042" t="str">
        <f t="shared" si="119"/>
        <v>-</v>
      </c>
      <c r="EA190" s="2042" t="str">
        <f t="shared" si="119"/>
        <v>-</v>
      </c>
      <c r="EB190" s="2042" t="str">
        <f t="shared" si="119"/>
        <v>-</v>
      </c>
      <c r="EC190" s="2042" t="str">
        <f t="shared" si="119"/>
        <v>-</v>
      </c>
      <c r="ED190" s="2042" t="str">
        <f t="shared" si="119"/>
        <v>-</v>
      </c>
      <c r="EE190" s="2042" t="str">
        <f t="shared" si="119"/>
        <v>-</v>
      </c>
      <c r="EF190" s="2121" t="str">
        <f t="shared" si="119"/>
        <v>-</v>
      </c>
      <c r="EG190" s="2"/>
    </row>
    <row r="191" spans="2:137" ht="27.75" customHeight="1" x14ac:dyDescent="0.2">
      <c r="B191" s="2093" t="s">
        <v>152</v>
      </c>
      <c r="C191" s="2094" t="s">
        <v>269</v>
      </c>
      <c r="D191" s="2099"/>
      <c r="E191" s="2100"/>
      <c r="F191" s="2100"/>
      <c r="G191" s="2100"/>
      <c r="H191" s="2100"/>
      <c r="I191" s="2100"/>
      <c r="J191" s="2100"/>
      <c r="K191" s="2100"/>
      <c r="L191" s="2100"/>
      <c r="M191" s="2100"/>
      <c r="N191" s="2101"/>
      <c r="O191" s="2101"/>
      <c r="P191" s="2102"/>
      <c r="Q191" s="2102"/>
      <c r="R191" s="2102"/>
      <c r="S191" s="2103"/>
      <c r="T191" s="2099"/>
      <c r="U191" s="2100"/>
      <c r="V191" s="2100"/>
      <c r="W191" s="2100"/>
      <c r="X191" s="2100"/>
      <c r="Y191" s="2100"/>
      <c r="Z191" s="2100"/>
      <c r="AA191" s="2100"/>
      <c r="AB191" s="2100"/>
      <c r="AC191" s="2100"/>
      <c r="AD191" s="2101"/>
      <c r="AE191" s="2101"/>
      <c r="AF191" s="2102"/>
      <c r="AG191" s="2102"/>
      <c r="AH191" s="2102"/>
      <c r="AI191" s="2103"/>
      <c r="AJ191" s="2099"/>
      <c r="AK191" s="2100"/>
      <c r="AL191" s="2100"/>
      <c r="AM191" s="2100"/>
      <c r="AN191" s="2100"/>
      <c r="AO191" s="2100"/>
      <c r="AP191" s="2100"/>
      <c r="AQ191" s="2100"/>
      <c r="AR191" s="2100"/>
      <c r="AS191" s="2100"/>
      <c r="AT191" s="2101"/>
      <c r="AU191" s="2101"/>
      <c r="AV191" s="2102"/>
      <c r="AW191" s="2102"/>
      <c r="AX191" s="2102"/>
      <c r="AY191" s="2103"/>
      <c r="AZ191" s="2722"/>
      <c r="BA191" s="2723"/>
      <c r="BB191" s="1798"/>
      <c r="BC191" s="1798"/>
      <c r="BD191" s="1798"/>
      <c r="BE191" s="1798"/>
      <c r="BF191" s="1798"/>
      <c r="BG191" s="1798"/>
      <c r="BH191" s="1798"/>
      <c r="BI191" s="1798"/>
      <c r="BJ191" s="1798"/>
      <c r="BK191" s="1798"/>
      <c r="BL191" s="1798"/>
      <c r="BM191" s="1798"/>
      <c r="BN191" s="1798"/>
      <c r="BO191" s="1798"/>
      <c r="BP191" s="1798"/>
      <c r="BQ191" s="1798"/>
      <c r="BR191" s="1539"/>
      <c r="BS191" s="1539"/>
      <c r="BT191" s="1539"/>
      <c r="BU191" s="1539"/>
      <c r="BV191" s="1539"/>
      <c r="BW191" s="1539"/>
      <c r="BX191" s="1539"/>
      <c r="BY191" s="1539"/>
      <c r="BZ191" s="1539"/>
      <c r="CA191" s="1539"/>
      <c r="CB191" s="1539"/>
      <c r="CC191" s="1800"/>
      <c r="CD191" s="1800"/>
      <c r="CE191" s="1539"/>
      <c r="CF191" s="1539"/>
      <c r="CG191" s="1690"/>
      <c r="CH191" s="2174" t="s">
        <v>75</v>
      </c>
      <c r="CI191" s="2175"/>
      <c r="CJ191" s="2176"/>
      <c r="CK191" s="2178"/>
      <c r="CL191" s="2178"/>
      <c r="CM191" s="2178"/>
      <c r="CN191" s="2178"/>
      <c r="CO191" s="2178"/>
      <c r="CP191" s="2178"/>
      <c r="CQ191" s="2178"/>
      <c r="CR191" s="2178"/>
      <c r="CS191" s="2178"/>
      <c r="CT191" s="2178"/>
      <c r="CU191" s="2178"/>
      <c r="CV191" s="2178"/>
      <c r="CW191" s="2178"/>
      <c r="CX191" s="2178"/>
      <c r="CY191" s="2178"/>
      <c r="CZ191" s="2179"/>
      <c r="DA191" s="2178"/>
      <c r="DB191" s="2178"/>
      <c r="DC191" s="2178"/>
      <c r="DD191" s="2178"/>
      <c r="DE191" s="2178"/>
      <c r="DF191" s="2178"/>
      <c r="DG191" s="2178"/>
      <c r="DH191" s="2178"/>
      <c r="DI191" s="2178"/>
      <c r="DJ191" s="2178"/>
      <c r="DK191" s="2178"/>
      <c r="DL191" s="2178"/>
      <c r="DM191" s="2178"/>
      <c r="DN191" s="2178"/>
      <c r="DO191" s="2178"/>
      <c r="DP191" s="2179"/>
      <c r="DQ191" s="2178"/>
      <c r="DR191" s="2178"/>
      <c r="DS191" s="2178"/>
      <c r="DT191" s="2178"/>
      <c r="DU191" s="2178"/>
      <c r="DV191" s="2178"/>
      <c r="DW191" s="2178"/>
      <c r="DX191" s="2178"/>
      <c r="DY191" s="2178"/>
      <c r="DZ191" s="2178"/>
      <c r="EA191" s="2178"/>
      <c r="EB191" s="2178"/>
      <c r="EC191" s="2178"/>
      <c r="ED191" s="2178"/>
      <c r="EE191" s="2178"/>
      <c r="EF191" s="2179"/>
      <c r="EG191" s="2"/>
    </row>
    <row r="192" spans="2:137" ht="27.75" customHeight="1" thickBot="1" x14ac:dyDescent="0.25">
      <c r="B192" s="2051" t="s">
        <v>153</v>
      </c>
      <c r="C192" s="2049" t="s">
        <v>461</v>
      </c>
      <c r="D192" s="1804"/>
      <c r="E192" s="1805"/>
      <c r="F192" s="1805"/>
      <c r="G192" s="1805"/>
      <c r="H192" s="1805"/>
      <c r="I192" s="1805"/>
      <c r="J192" s="1805"/>
      <c r="K192" s="1805"/>
      <c r="L192" s="1805"/>
      <c r="M192" s="1805"/>
      <c r="N192" s="2036"/>
      <c r="O192" s="2036"/>
      <c r="P192" s="2037"/>
      <c r="Q192" s="2037"/>
      <c r="R192" s="2037"/>
      <c r="S192" s="1790"/>
      <c r="T192" s="1804"/>
      <c r="U192" s="1805"/>
      <c r="V192" s="1805"/>
      <c r="W192" s="1805"/>
      <c r="X192" s="1805"/>
      <c r="Y192" s="1805"/>
      <c r="Z192" s="1805"/>
      <c r="AA192" s="1805"/>
      <c r="AB192" s="1805"/>
      <c r="AC192" s="1805"/>
      <c r="AD192" s="2036"/>
      <c r="AE192" s="2036"/>
      <c r="AF192" s="2037"/>
      <c r="AG192" s="2037"/>
      <c r="AH192" s="2037"/>
      <c r="AI192" s="1790"/>
      <c r="AJ192" s="1804"/>
      <c r="AK192" s="1805"/>
      <c r="AL192" s="1805"/>
      <c r="AM192" s="1805"/>
      <c r="AN192" s="1805"/>
      <c r="AO192" s="1805"/>
      <c r="AP192" s="1805"/>
      <c r="AQ192" s="1805"/>
      <c r="AR192" s="1805"/>
      <c r="AS192" s="1805"/>
      <c r="AT192" s="2036"/>
      <c r="AU192" s="2036"/>
      <c r="AV192" s="2037"/>
      <c r="AW192" s="2037"/>
      <c r="AX192" s="2037"/>
      <c r="AY192" s="1790"/>
      <c r="AZ192" s="2724"/>
      <c r="BA192" s="2725"/>
      <c r="BB192" s="1798"/>
      <c r="BC192" s="1798"/>
      <c r="BD192" s="1798"/>
      <c r="BE192" s="1798"/>
      <c r="BF192" s="1798"/>
      <c r="BG192" s="1798"/>
      <c r="BH192" s="1798"/>
      <c r="BI192" s="1798"/>
      <c r="BJ192" s="1798"/>
      <c r="BK192" s="1798"/>
      <c r="BL192" s="1798"/>
      <c r="BM192" s="1798"/>
      <c r="BN192" s="1798"/>
      <c r="BO192" s="1798"/>
      <c r="BP192" s="1798"/>
      <c r="BQ192" s="1798"/>
      <c r="BR192" s="1539"/>
      <c r="BS192" s="1539"/>
      <c r="BT192" s="1539"/>
      <c r="BU192" s="1539"/>
      <c r="BV192" s="1539"/>
      <c r="BW192" s="1539"/>
      <c r="BX192" s="1539"/>
      <c r="BY192" s="1539"/>
      <c r="BZ192" s="1539"/>
      <c r="CA192" s="1539"/>
      <c r="CB192" s="1539"/>
      <c r="CC192" s="1800"/>
      <c r="CD192" s="1800"/>
      <c r="CE192" s="1539"/>
      <c r="CF192" s="1539"/>
      <c r="CG192" s="1690"/>
      <c r="CH192" s="2119" t="s">
        <v>161</v>
      </c>
      <c r="CI192" s="2047" t="s">
        <v>176</v>
      </c>
      <c r="CJ192" s="2120" t="s">
        <v>198</v>
      </c>
      <c r="CK192" s="2042" t="str">
        <f t="shared" ref="CK192:EF192" si="120">IF(SUM(COUNTBLANK(D180),COUNTBLANK(D194),COUNTBLANK(D195))=0,D195/(D180+D194),"-")</f>
        <v>-</v>
      </c>
      <c r="CL192" s="2042" t="str">
        <f t="shared" si="120"/>
        <v>-</v>
      </c>
      <c r="CM192" s="2042" t="str">
        <f t="shared" si="120"/>
        <v>-</v>
      </c>
      <c r="CN192" s="2042" t="str">
        <f t="shared" si="120"/>
        <v>-</v>
      </c>
      <c r="CO192" s="2042" t="str">
        <f t="shared" si="120"/>
        <v>-</v>
      </c>
      <c r="CP192" s="2042" t="str">
        <f t="shared" si="120"/>
        <v>-</v>
      </c>
      <c r="CQ192" s="2042" t="str">
        <f t="shared" si="120"/>
        <v>-</v>
      </c>
      <c r="CR192" s="2042" t="str">
        <f t="shared" si="120"/>
        <v>-</v>
      </c>
      <c r="CS192" s="2042" t="str">
        <f t="shared" si="120"/>
        <v>-</v>
      </c>
      <c r="CT192" s="2042" t="str">
        <f t="shared" si="120"/>
        <v>-</v>
      </c>
      <c r="CU192" s="2042" t="str">
        <f t="shared" si="120"/>
        <v>-</v>
      </c>
      <c r="CV192" s="2042" t="str">
        <f t="shared" si="120"/>
        <v>-</v>
      </c>
      <c r="CW192" s="2042" t="str">
        <f t="shared" si="120"/>
        <v>-</v>
      </c>
      <c r="CX192" s="2042" t="str">
        <f t="shared" si="120"/>
        <v>-</v>
      </c>
      <c r="CY192" s="2042" t="str">
        <f t="shared" si="120"/>
        <v>-</v>
      </c>
      <c r="CZ192" s="2121" t="str">
        <f t="shared" si="120"/>
        <v>-</v>
      </c>
      <c r="DA192" s="2042" t="str">
        <f t="shared" si="120"/>
        <v>-</v>
      </c>
      <c r="DB192" s="2042" t="str">
        <f t="shared" si="120"/>
        <v>-</v>
      </c>
      <c r="DC192" s="2042" t="str">
        <f t="shared" si="120"/>
        <v>-</v>
      </c>
      <c r="DD192" s="2042" t="str">
        <f t="shared" si="120"/>
        <v>-</v>
      </c>
      <c r="DE192" s="2042" t="str">
        <f t="shared" si="120"/>
        <v>-</v>
      </c>
      <c r="DF192" s="2042" t="str">
        <f t="shared" si="120"/>
        <v>-</v>
      </c>
      <c r="DG192" s="2042" t="str">
        <f t="shared" si="120"/>
        <v>-</v>
      </c>
      <c r="DH192" s="2042" t="str">
        <f t="shared" si="120"/>
        <v>-</v>
      </c>
      <c r="DI192" s="2042" t="str">
        <f t="shared" si="120"/>
        <v>-</v>
      </c>
      <c r="DJ192" s="2042" t="str">
        <f t="shared" si="120"/>
        <v>-</v>
      </c>
      <c r="DK192" s="2042" t="str">
        <f t="shared" si="120"/>
        <v>-</v>
      </c>
      <c r="DL192" s="2042" t="str">
        <f t="shared" si="120"/>
        <v>-</v>
      </c>
      <c r="DM192" s="2042" t="str">
        <f t="shared" si="120"/>
        <v>-</v>
      </c>
      <c r="DN192" s="2042" t="str">
        <f t="shared" si="120"/>
        <v>-</v>
      </c>
      <c r="DO192" s="2042" t="str">
        <f t="shared" si="120"/>
        <v>-</v>
      </c>
      <c r="DP192" s="2121" t="str">
        <f t="shared" si="120"/>
        <v>-</v>
      </c>
      <c r="DQ192" s="2042" t="str">
        <f t="shared" si="120"/>
        <v>-</v>
      </c>
      <c r="DR192" s="2042" t="str">
        <f t="shared" si="120"/>
        <v>-</v>
      </c>
      <c r="DS192" s="2042" t="str">
        <f t="shared" si="120"/>
        <v>-</v>
      </c>
      <c r="DT192" s="2042" t="str">
        <f t="shared" si="120"/>
        <v>-</v>
      </c>
      <c r="DU192" s="2042" t="str">
        <f t="shared" si="120"/>
        <v>-</v>
      </c>
      <c r="DV192" s="2042" t="str">
        <f t="shared" si="120"/>
        <v>-</v>
      </c>
      <c r="DW192" s="2042" t="str">
        <f t="shared" si="120"/>
        <v>-</v>
      </c>
      <c r="DX192" s="2042" t="str">
        <f t="shared" si="120"/>
        <v>-</v>
      </c>
      <c r="DY192" s="2042" t="str">
        <f t="shared" si="120"/>
        <v>-</v>
      </c>
      <c r="DZ192" s="2042" t="str">
        <f t="shared" si="120"/>
        <v>-</v>
      </c>
      <c r="EA192" s="2042" t="str">
        <f t="shared" si="120"/>
        <v>-</v>
      </c>
      <c r="EB192" s="2042" t="str">
        <f t="shared" si="120"/>
        <v>-</v>
      </c>
      <c r="EC192" s="2042" t="str">
        <f t="shared" si="120"/>
        <v>-</v>
      </c>
      <c r="ED192" s="2042" t="str">
        <f t="shared" si="120"/>
        <v>-</v>
      </c>
      <c r="EE192" s="2042" t="str">
        <f t="shared" si="120"/>
        <v>-</v>
      </c>
      <c r="EF192" s="2121" t="str">
        <f t="shared" si="120"/>
        <v>-</v>
      </c>
      <c r="EG192" s="2"/>
    </row>
    <row r="193" spans="2:137" ht="27.75" customHeight="1" x14ac:dyDescent="0.2">
      <c r="B193" s="2091" t="s">
        <v>49</v>
      </c>
      <c r="C193" s="2054"/>
      <c r="D193" s="2072"/>
      <c r="E193" s="2073"/>
      <c r="F193" s="2073"/>
      <c r="G193" s="2073"/>
      <c r="H193" s="2073"/>
      <c r="I193" s="2073"/>
      <c r="J193" s="2073"/>
      <c r="K193" s="2073"/>
      <c r="L193" s="2073"/>
      <c r="M193" s="2073"/>
      <c r="N193" s="2074"/>
      <c r="O193" s="2074"/>
      <c r="P193" s="2075"/>
      <c r="Q193" s="2075"/>
      <c r="R193" s="2075"/>
      <c r="S193" s="2076"/>
      <c r="T193" s="2072"/>
      <c r="U193" s="2073"/>
      <c r="V193" s="2073"/>
      <c r="W193" s="2073"/>
      <c r="X193" s="2073"/>
      <c r="Y193" s="2073"/>
      <c r="Z193" s="2073"/>
      <c r="AA193" s="2073"/>
      <c r="AB193" s="2073"/>
      <c r="AC193" s="2073"/>
      <c r="AD193" s="2074"/>
      <c r="AE193" s="2074"/>
      <c r="AF193" s="2075"/>
      <c r="AG193" s="2075"/>
      <c r="AH193" s="2075"/>
      <c r="AI193" s="2076"/>
      <c r="AJ193" s="2072"/>
      <c r="AK193" s="2073"/>
      <c r="AL193" s="2073"/>
      <c r="AM193" s="2073"/>
      <c r="AN193" s="2073"/>
      <c r="AO193" s="2073"/>
      <c r="AP193" s="2073"/>
      <c r="AQ193" s="2073"/>
      <c r="AR193" s="2073"/>
      <c r="AS193" s="2073"/>
      <c r="AT193" s="2074"/>
      <c r="AU193" s="2074"/>
      <c r="AV193" s="2075"/>
      <c r="AW193" s="2075"/>
      <c r="AX193" s="2075"/>
      <c r="AY193" s="2076"/>
      <c r="AZ193" s="2283"/>
      <c r="BA193" s="2284"/>
      <c r="BB193" s="1798"/>
      <c r="BC193" s="1798"/>
      <c r="BD193" s="1798"/>
      <c r="BE193" s="1798"/>
      <c r="BF193" s="1798"/>
      <c r="BG193" s="1798"/>
      <c r="BH193" s="1798"/>
      <c r="BI193" s="1798"/>
      <c r="BJ193" s="1798"/>
      <c r="BK193" s="1798"/>
      <c r="BL193" s="1798"/>
      <c r="BM193" s="1798"/>
      <c r="BN193" s="1798"/>
      <c r="BO193" s="1798"/>
      <c r="BP193" s="1798"/>
      <c r="BQ193" s="1798"/>
      <c r="BR193" s="1750"/>
      <c r="BS193" s="1750"/>
      <c r="BT193" s="1750"/>
      <c r="BU193" s="1750"/>
      <c r="BV193" s="1750"/>
      <c r="BW193" s="1750"/>
      <c r="BX193" s="1750"/>
      <c r="BY193" s="1750"/>
      <c r="BZ193" s="1750"/>
      <c r="CA193" s="1750"/>
      <c r="CB193" s="1750"/>
      <c r="CC193" s="1750"/>
      <c r="CD193" s="1750"/>
      <c r="CE193" s="1750"/>
      <c r="CF193" s="1539"/>
      <c r="CG193" s="1690"/>
      <c r="CH193" s="2126" t="s">
        <v>79</v>
      </c>
      <c r="CI193" s="2082"/>
      <c r="CJ193" s="2125"/>
      <c r="CK193" s="2084"/>
      <c r="CL193" s="2084"/>
      <c r="CM193" s="2084"/>
      <c r="CN193" s="2084"/>
      <c r="CO193" s="2084"/>
      <c r="CP193" s="2084"/>
      <c r="CQ193" s="2084"/>
      <c r="CR193" s="2084"/>
      <c r="CS193" s="2084"/>
      <c r="CT193" s="2084"/>
      <c r="CU193" s="2084"/>
      <c r="CV193" s="2084"/>
      <c r="CW193" s="2084"/>
      <c r="CX193" s="2084"/>
      <c r="CY193" s="2084"/>
      <c r="CZ193" s="2223"/>
      <c r="DA193" s="2084"/>
      <c r="DB193" s="2084"/>
      <c r="DC193" s="2084"/>
      <c r="DD193" s="2084"/>
      <c r="DE193" s="2084"/>
      <c r="DF193" s="2084"/>
      <c r="DG193" s="2084"/>
      <c r="DH193" s="2084"/>
      <c r="DI193" s="2084"/>
      <c r="DJ193" s="2084"/>
      <c r="DK193" s="2084"/>
      <c r="DL193" s="2084"/>
      <c r="DM193" s="2084"/>
      <c r="DN193" s="2084"/>
      <c r="DO193" s="2084"/>
      <c r="DP193" s="2223"/>
      <c r="DQ193" s="2084"/>
      <c r="DR193" s="2084"/>
      <c r="DS193" s="2084"/>
      <c r="DT193" s="2084"/>
      <c r="DU193" s="2084"/>
      <c r="DV193" s="2084"/>
      <c r="DW193" s="2084"/>
      <c r="DX193" s="2084"/>
      <c r="DY193" s="2084"/>
      <c r="DZ193" s="2084"/>
      <c r="EA193" s="2084"/>
      <c r="EB193" s="2084"/>
      <c r="EC193" s="2084"/>
      <c r="ED193" s="2084"/>
      <c r="EE193" s="2084"/>
      <c r="EF193" s="2223"/>
      <c r="EG193" s="2"/>
    </row>
    <row r="194" spans="2:137" ht="27.75" customHeight="1" x14ac:dyDescent="0.2">
      <c r="B194" s="2093" t="s">
        <v>154</v>
      </c>
      <c r="C194" s="2094" t="s">
        <v>50</v>
      </c>
      <c r="D194" s="2099"/>
      <c r="E194" s="2100"/>
      <c r="F194" s="2100"/>
      <c r="G194" s="2100"/>
      <c r="H194" s="2100"/>
      <c r="I194" s="2100"/>
      <c r="J194" s="2100"/>
      <c r="K194" s="2100"/>
      <c r="L194" s="2100"/>
      <c r="M194" s="2100"/>
      <c r="N194" s="2101"/>
      <c r="O194" s="2101"/>
      <c r="P194" s="2102"/>
      <c r="Q194" s="2102"/>
      <c r="R194" s="2102"/>
      <c r="S194" s="2102"/>
      <c r="T194" s="2107"/>
      <c r="U194" s="2100"/>
      <c r="V194" s="2100"/>
      <c r="W194" s="2100"/>
      <c r="X194" s="2100"/>
      <c r="Y194" s="2100"/>
      <c r="Z194" s="2100"/>
      <c r="AA194" s="2100"/>
      <c r="AB194" s="2100"/>
      <c r="AC194" s="2100"/>
      <c r="AD194" s="2101"/>
      <c r="AE194" s="2101"/>
      <c r="AF194" s="2102"/>
      <c r="AG194" s="2102"/>
      <c r="AH194" s="2102"/>
      <c r="AI194" s="2102"/>
      <c r="AJ194" s="2107"/>
      <c r="AK194" s="2100"/>
      <c r="AL194" s="2100"/>
      <c r="AM194" s="2100"/>
      <c r="AN194" s="2100"/>
      <c r="AO194" s="2100"/>
      <c r="AP194" s="2100"/>
      <c r="AQ194" s="2100"/>
      <c r="AR194" s="2100"/>
      <c r="AS194" s="2100"/>
      <c r="AT194" s="2101"/>
      <c r="AU194" s="2101"/>
      <c r="AV194" s="2102"/>
      <c r="AW194" s="2102"/>
      <c r="AX194" s="2102"/>
      <c r="AY194" s="2103"/>
      <c r="AZ194" s="2722"/>
      <c r="BA194" s="2723"/>
      <c r="BB194" s="1798"/>
      <c r="BC194" s="1798"/>
      <c r="BD194" s="1798"/>
      <c r="BE194" s="1798"/>
      <c r="BF194" s="1798"/>
      <c r="BG194" s="1798"/>
      <c r="BH194" s="1798"/>
      <c r="BI194" s="1798"/>
      <c r="BJ194" s="1798"/>
      <c r="BK194" s="1798"/>
      <c r="BL194" s="1798"/>
      <c r="BM194" s="1798"/>
      <c r="BN194" s="1798"/>
      <c r="BO194" s="1798"/>
      <c r="BP194" s="1798"/>
      <c r="BQ194" s="1798"/>
      <c r="BR194" s="1539"/>
      <c r="BS194" s="1539"/>
      <c r="BT194" s="1539"/>
      <c r="BU194" s="1539"/>
      <c r="BV194" s="1539"/>
      <c r="BW194" s="1539"/>
      <c r="BX194" s="1539"/>
      <c r="BY194" s="1539"/>
      <c r="BZ194" s="1539"/>
      <c r="CA194" s="1539"/>
      <c r="CB194" s="1539"/>
      <c r="CC194" s="1800"/>
      <c r="CD194" s="1800"/>
      <c r="CE194" s="1539"/>
      <c r="CF194" s="1750"/>
      <c r="CG194" s="1690"/>
      <c r="CH194" s="2127" t="s">
        <v>76</v>
      </c>
      <c r="CI194" s="2047" t="s">
        <v>179</v>
      </c>
      <c r="CJ194" s="2128" t="s">
        <v>199</v>
      </c>
      <c r="CK194" s="2045" t="str">
        <f t="shared" ref="CK194:EF194" si="121">IF(SUM(COUNTBLANK(D180),COUNTBLANK(D192))=0,D180/D192,"-")</f>
        <v>-</v>
      </c>
      <c r="CL194" s="2045" t="str">
        <f t="shared" si="121"/>
        <v>-</v>
      </c>
      <c r="CM194" s="2045" t="str">
        <f t="shared" si="121"/>
        <v>-</v>
      </c>
      <c r="CN194" s="2045" t="str">
        <f t="shared" si="121"/>
        <v>-</v>
      </c>
      <c r="CO194" s="2045" t="str">
        <f t="shared" si="121"/>
        <v>-</v>
      </c>
      <c r="CP194" s="2045" t="str">
        <f t="shared" si="121"/>
        <v>-</v>
      </c>
      <c r="CQ194" s="2045" t="str">
        <f t="shared" si="121"/>
        <v>-</v>
      </c>
      <c r="CR194" s="2045" t="str">
        <f t="shared" si="121"/>
        <v>-</v>
      </c>
      <c r="CS194" s="2045" t="str">
        <f t="shared" si="121"/>
        <v>-</v>
      </c>
      <c r="CT194" s="2045" t="str">
        <f t="shared" si="121"/>
        <v>-</v>
      </c>
      <c r="CU194" s="2045" t="str">
        <f t="shared" si="121"/>
        <v>-</v>
      </c>
      <c r="CV194" s="2045" t="str">
        <f t="shared" si="121"/>
        <v>-</v>
      </c>
      <c r="CW194" s="2045" t="str">
        <f t="shared" si="121"/>
        <v>-</v>
      </c>
      <c r="CX194" s="2045" t="str">
        <f t="shared" si="121"/>
        <v>-</v>
      </c>
      <c r="CY194" s="2045" t="str">
        <f t="shared" si="121"/>
        <v>-</v>
      </c>
      <c r="CZ194" s="2129" t="str">
        <f t="shared" si="121"/>
        <v>-</v>
      </c>
      <c r="DA194" s="2045" t="str">
        <f t="shared" si="121"/>
        <v>-</v>
      </c>
      <c r="DB194" s="2045" t="str">
        <f t="shared" si="121"/>
        <v>-</v>
      </c>
      <c r="DC194" s="2045" t="str">
        <f t="shared" si="121"/>
        <v>-</v>
      </c>
      <c r="DD194" s="2045" t="str">
        <f t="shared" si="121"/>
        <v>-</v>
      </c>
      <c r="DE194" s="2045" t="str">
        <f t="shared" si="121"/>
        <v>-</v>
      </c>
      <c r="DF194" s="2045" t="str">
        <f t="shared" si="121"/>
        <v>-</v>
      </c>
      <c r="DG194" s="2045" t="str">
        <f t="shared" si="121"/>
        <v>-</v>
      </c>
      <c r="DH194" s="2045" t="str">
        <f t="shared" si="121"/>
        <v>-</v>
      </c>
      <c r="DI194" s="2045" t="str">
        <f t="shared" si="121"/>
        <v>-</v>
      </c>
      <c r="DJ194" s="2045" t="str">
        <f t="shared" si="121"/>
        <v>-</v>
      </c>
      <c r="DK194" s="2045" t="str">
        <f t="shared" si="121"/>
        <v>-</v>
      </c>
      <c r="DL194" s="2045" t="str">
        <f t="shared" si="121"/>
        <v>-</v>
      </c>
      <c r="DM194" s="2045" t="str">
        <f t="shared" si="121"/>
        <v>-</v>
      </c>
      <c r="DN194" s="2045" t="str">
        <f t="shared" si="121"/>
        <v>-</v>
      </c>
      <c r="DO194" s="2045" t="str">
        <f t="shared" si="121"/>
        <v>-</v>
      </c>
      <c r="DP194" s="2129" t="str">
        <f t="shared" si="121"/>
        <v>-</v>
      </c>
      <c r="DQ194" s="2045" t="str">
        <f t="shared" si="121"/>
        <v>-</v>
      </c>
      <c r="DR194" s="2045" t="str">
        <f t="shared" si="121"/>
        <v>-</v>
      </c>
      <c r="DS194" s="2045" t="str">
        <f t="shared" si="121"/>
        <v>-</v>
      </c>
      <c r="DT194" s="2045" t="str">
        <f t="shared" si="121"/>
        <v>-</v>
      </c>
      <c r="DU194" s="2045" t="str">
        <f t="shared" si="121"/>
        <v>-</v>
      </c>
      <c r="DV194" s="2045" t="str">
        <f t="shared" si="121"/>
        <v>-</v>
      </c>
      <c r="DW194" s="2045" t="str">
        <f t="shared" si="121"/>
        <v>-</v>
      </c>
      <c r="DX194" s="2045" t="str">
        <f t="shared" si="121"/>
        <v>-</v>
      </c>
      <c r="DY194" s="2045" t="str">
        <f t="shared" si="121"/>
        <v>-</v>
      </c>
      <c r="DZ194" s="2045" t="str">
        <f t="shared" si="121"/>
        <v>-</v>
      </c>
      <c r="EA194" s="2045" t="str">
        <f t="shared" si="121"/>
        <v>-</v>
      </c>
      <c r="EB194" s="2045" t="str">
        <f t="shared" si="121"/>
        <v>-</v>
      </c>
      <c r="EC194" s="2045" t="str">
        <f t="shared" si="121"/>
        <v>-</v>
      </c>
      <c r="ED194" s="2045" t="str">
        <f t="shared" si="121"/>
        <v>-</v>
      </c>
      <c r="EE194" s="2045" t="str">
        <f t="shared" si="121"/>
        <v>-</v>
      </c>
      <c r="EF194" s="2129" t="str">
        <f t="shared" si="121"/>
        <v>-</v>
      </c>
      <c r="EG194" s="2"/>
    </row>
    <row r="195" spans="2:137" ht="27.75" customHeight="1" thickBot="1" x14ac:dyDescent="0.25">
      <c r="B195" s="2115" t="s">
        <v>155</v>
      </c>
      <c r="C195" s="2108" t="s">
        <v>462</v>
      </c>
      <c r="D195" s="2109"/>
      <c r="E195" s="2110"/>
      <c r="F195" s="2110"/>
      <c r="G195" s="2110"/>
      <c r="H195" s="2110"/>
      <c r="I195" s="2110"/>
      <c r="J195" s="2110"/>
      <c r="K195" s="2110"/>
      <c r="L195" s="2110"/>
      <c r="M195" s="2110"/>
      <c r="N195" s="2111"/>
      <c r="O195" s="2111"/>
      <c r="P195" s="2112"/>
      <c r="Q195" s="2112"/>
      <c r="R195" s="2112"/>
      <c r="S195" s="2112"/>
      <c r="T195" s="2114"/>
      <c r="U195" s="2110"/>
      <c r="V195" s="2110"/>
      <c r="W195" s="2110"/>
      <c r="X195" s="2110"/>
      <c r="Y195" s="2110"/>
      <c r="Z195" s="2110"/>
      <c r="AA195" s="2110"/>
      <c r="AB195" s="2110"/>
      <c r="AC195" s="2110"/>
      <c r="AD195" s="2111"/>
      <c r="AE195" s="2111"/>
      <c r="AF195" s="2112"/>
      <c r="AG195" s="2112"/>
      <c r="AH195" s="2112"/>
      <c r="AI195" s="2112"/>
      <c r="AJ195" s="2114"/>
      <c r="AK195" s="2110"/>
      <c r="AL195" s="2110"/>
      <c r="AM195" s="2110"/>
      <c r="AN195" s="2110"/>
      <c r="AO195" s="2110"/>
      <c r="AP195" s="2110"/>
      <c r="AQ195" s="2110"/>
      <c r="AR195" s="2110"/>
      <c r="AS195" s="2110"/>
      <c r="AT195" s="2111"/>
      <c r="AU195" s="2111"/>
      <c r="AV195" s="2112"/>
      <c r="AW195" s="2112"/>
      <c r="AX195" s="2112"/>
      <c r="AY195" s="2113"/>
      <c r="AZ195" s="2724"/>
      <c r="BA195" s="2725"/>
      <c r="BB195" s="1798"/>
      <c r="BC195" s="1798"/>
      <c r="BD195" s="1798"/>
      <c r="BE195" s="1798"/>
      <c r="BF195" s="1798"/>
      <c r="BG195" s="1798"/>
      <c r="BH195" s="1798"/>
      <c r="BI195" s="1798"/>
      <c r="BJ195" s="1798"/>
      <c r="BK195" s="1798"/>
      <c r="BL195" s="1798"/>
      <c r="BM195" s="1798"/>
      <c r="BN195" s="1798"/>
      <c r="BO195" s="1798"/>
      <c r="BP195" s="1798"/>
      <c r="BQ195" s="1798"/>
      <c r="BR195" s="1539"/>
      <c r="BS195" s="1539"/>
      <c r="BT195" s="1539"/>
      <c r="BU195" s="1539"/>
      <c r="BV195" s="1539"/>
      <c r="BW195" s="1539"/>
      <c r="BX195" s="1539"/>
      <c r="BY195" s="1539"/>
      <c r="BZ195" s="1539"/>
      <c r="CA195" s="1539"/>
      <c r="CB195" s="1539"/>
      <c r="CC195" s="1800"/>
      <c r="CD195" s="1800"/>
      <c r="CE195" s="1539"/>
      <c r="CF195" s="1539"/>
      <c r="CG195" s="56"/>
      <c r="CH195" s="2127" t="s">
        <v>77</v>
      </c>
      <c r="CI195" s="2047" t="s">
        <v>180</v>
      </c>
      <c r="CJ195" s="2128" t="s">
        <v>200</v>
      </c>
      <c r="CK195" s="2045" t="str">
        <f t="shared" ref="CK195:EF195" si="122">IF(SUM(COUNTBLANK(D180),COUNTBLANK(D192),COUNTBLANK(D194))=0,(D180+D194)/D192,"-")</f>
        <v>-</v>
      </c>
      <c r="CL195" s="2045" t="str">
        <f t="shared" si="122"/>
        <v>-</v>
      </c>
      <c r="CM195" s="2045" t="str">
        <f t="shared" si="122"/>
        <v>-</v>
      </c>
      <c r="CN195" s="2045" t="str">
        <f t="shared" si="122"/>
        <v>-</v>
      </c>
      <c r="CO195" s="2045" t="str">
        <f t="shared" si="122"/>
        <v>-</v>
      </c>
      <c r="CP195" s="2045" t="str">
        <f t="shared" si="122"/>
        <v>-</v>
      </c>
      <c r="CQ195" s="2045" t="str">
        <f t="shared" si="122"/>
        <v>-</v>
      </c>
      <c r="CR195" s="2045" t="str">
        <f t="shared" si="122"/>
        <v>-</v>
      </c>
      <c r="CS195" s="2045" t="str">
        <f t="shared" si="122"/>
        <v>-</v>
      </c>
      <c r="CT195" s="2045" t="str">
        <f t="shared" si="122"/>
        <v>-</v>
      </c>
      <c r="CU195" s="2045" t="str">
        <f t="shared" si="122"/>
        <v>-</v>
      </c>
      <c r="CV195" s="2045" t="str">
        <f t="shared" si="122"/>
        <v>-</v>
      </c>
      <c r="CW195" s="2045" t="str">
        <f t="shared" si="122"/>
        <v>-</v>
      </c>
      <c r="CX195" s="2045" t="str">
        <f t="shared" si="122"/>
        <v>-</v>
      </c>
      <c r="CY195" s="2045" t="str">
        <f t="shared" si="122"/>
        <v>-</v>
      </c>
      <c r="CZ195" s="2129" t="str">
        <f t="shared" si="122"/>
        <v>-</v>
      </c>
      <c r="DA195" s="2045" t="str">
        <f t="shared" si="122"/>
        <v>-</v>
      </c>
      <c r="DB195" s="2045" t="str">
        <f t="shared" si="122"/>
        <v>-</v>
      </c>
      <c r="DC195" s="2045" t="str">
        <f t="shared" si="122"/>
        <v>-</v>
      </c>
      <c r="DD195" s="2045" t="str">
        <f t="shared" si="122"/>
        <v>-</v>
      </c>
      <c r="DE195" s="2045" t="str">
        <f t="shared" si="122"/>
        <v>-</v>
      </c>
      <c r="DF195" s="2045" t="str">
        <f t="shared" si="122"/>
        <v>-</v>
      </c>
      <c r="DG195" s="2045" t="str">
        <f t="shared" si="122"/>
        <v>-</v>
      </c>
      <c r="DH195" s="2045" t="str">
        <f t="shared" si="122"/>
        <v>-</v>
      </c>
      <c r="DI195" s="2045" t="str">
        <f t="shared" si="122"/>
        <v>-</v>
      </c>
      <c r="DJ195" s="2045" t="str">
        <f t="shared" si="122"/>
        <v>-</v>
      </c>
      <c r="DK195" s="2045" t="str">
        <f t="shared" si="122"/>
        <v>-</v>
      </c>
      <c r="DL195" s="2045" t="str">
        <f t="shared" si="122"/>
        <v>-</v>
      </c>
      <c r="DM195" s="2045" t="str">
        <f t="shared" si="122"/>
        <v>-</v>
      </c>
      <c r="DN195" s="2045" t="str">
        <f t="shared" si="122"/>
        <v>-</v>
      </c>
      <c r="DO195" s="2045" t="str">
        <f t="shared" si="122"/>
        <v>-</v>
      </c>
      <c r="DP195" s="2129" t="str">
        <f t="shared" si="122"/>
        <v>-</v>
      </c>
      <c r="DQ195" s="2045" t="str">
        <f t="shared" si="122"/>
        <v>-</v>
      </c>
      <c r="DR195" s="2045" t="str">
        <f t="shared" si="122"/>
        <v>-</v>
      </c>
      <c r="DS195" s="2045" t="str">
        <f t="shared" si="122"/>
        <v>-</v>
      </c>
      <c r="DT195" s="2045" t="str">
        <f t="shared" si="122"/>
        <v>-</v>
      </c>
      <c r="DU195" s="2045" t="str">
        <f t="shared" si="122"/>
        <v>-</v>
      </c>
      <c r="DV195" s="2045" t="str">
        <f t="shared" si="122"/>
        <v>-</v>
      </c>
      <c r="DW195" s="2045" t="str">
        <f t="shared" si="122"/>
        <v>-</v>
      </c>
      <c r="DX195" s="2045" t="str">
        <f t="shared" si="122"/>
        <v>-</v>
      </c>
      <c r="DY195" s="2045" t="str">
        <f t="shared" si="122"/>
        <v>-</v>
      </c>
      <c r="DZ195" s="2045" t="str">
        <f t="shared" si="122"/>
        <v>-</v>
      </c>
      <c r="EA195" s="2045" t="str">
        <f t="shared" si="122"/>
        <v>-</v>
      </c>
      <c r="EB195" s="2045" t="str">
        <f t="shared" si="122"/>
        <v>-</v>
      </c>
      <c r="EC195" s="2045" t="str">
        <f t="shared" si="122"/>
        <v>-</v>
      </c>
      <c r="ED195" s="2045" t="str">
        <f t="shared" si="122"/>
        <v>-</v>
      </c>
      <c r="EE195" s="2045" t="str">
        <f t="shared" si="122"/>
        <v>-</v>
      </c>
      <c r="EF195" s="2129" t="str">
        <f t="shared" si="122"/>
        <v>-</v>
      </c>
      <c r="EG195" s="2"/>
    </row>
    <row r="196" spans="2:137" ht="51.75" thickBot="1" x14ac:dyDescent="0.25">
      <c r="B196" s="1823" t="s">
        <v>156</v>
      </c>
      <c r="C196" s="1824" t="s">
        <v>1010</v>
      </c>
      <c r="D196" s="1872" t="s">
        <v>1040</v>
      </c>
      <c r="E196" s="1873" t="s">
        <v>1040</v>
      </c>
      <c r="F196" s="1873" t="s">
        <v>1040</v>
      </c>
      <c r="G196" s="1873" t="s">
        <v>1040</v>
      </c>
      <c r="H196" s="1873" t="s">
        <v>1040</v>
      </c>
      <c r="I196" s="1873" t="s">
        <v>1040</v>
      </c>
      <c r="J196" s="1873" t="s">
        <v>1040</v>
      </c>
      <c r="K196" s="1873" t="s">
        <v>1040</v>
      </c>
      <c r="L196" s="1873" t="s">
        <v>1040</v>
      </c>
      <c r="M196" s="1873" t="s">
        <v>1040</v>
      </c>
      <c r="N196" s="1873" t="s">
        <v>1040</v>
      </c>
      <c r="O196" s="1873" t="s">
        <v>1040</v>
      </c>
      <c r="P196" s="1873" t="s">
        <v>1040</v>
      </c>
      <c r="Q196" s="1873" t="s">
        <v>1040</v>
      </c>
      <c r="R196" s="1873" t="s">
        <v>1040</v>
      </c>
      <c r="S196" s="1816" t="s">
        <v>1040</v>
      </c>
      <c r="T196" s="1873" t="s">
        <v>1040</v>
      </c>
      <c r="U196" s="1873" t="s">
        <v>1040</v>
      </c>
      <c r="V196" s="1873" t="s">
        <v>1040</v>
      </c>
      <c r="W196" s="1873" t="s">
        <v>1040</v>
      </c>
      <c r="X196" s="1873" t="s">
        <v>1040</v>
      </c>
      <c r="Y196" s="1873" t="s">
        <v>1040</v>
      </c>
      <c r="Z196" s="1873" t="s">
        <v>1040</v>
      </c>
      <c r="AA196" s="1873" t="s">
        <v>1040</v>
      </c>
      <c r="AB196" s="1873" t="s">
        <v>1040</v>
      </c>
      <c r="AC196" s="1873" t="s">
        <v>1040</v>
      </c>
      <c r="AD196" s="1873" t="s">
        <v>1040</v>
      </c>
      <c r="AE196" s="1873" t="s">
        <v>1040</v>
      </c>
      <c r="AF196" s="1873" t="s">
        <v>1040</v>
      </c>
      <c r="AG196" s="1873" t="s">
        <v>1040</v>
      </c>
      <c r="AH196" s="1873" t="s">
        <v>1040</v>
      </c>
      <c r="AI196" s="1817" t="s">
        <v>1040</v>
      </c>
      <c r="AJ196" s="1874" t="s">
        <v>1040</v>
      </c>
      <c r="AK196" s="1873" t="s">
        <v>1040</v>
      </c>
      <c r="AL196" s="1873" t="s">
        <v>1040</v>
      </c>
      <c r="AM196" s="1873" t="s">
        <v>1040</v>
      </c>
      <c r="AN196" s="1873" t="s">
        <v>1040</v>
      </c>
      <c r="AO196" s="1873" t="s">
        <v>1040</v>
      </c>
      <c r="AP196" s="1873" t="s">
        <v>1040</v>
      </c>
      <c r="AQ196" s="1873" t="s">
        <v>1040</v>
      </c>
      <c r="AR196" s="1873" t="s">
        <v>1040</v>
      </c>
      <c r="AS196" s="1873" t="s">
        <v>1040</v>
      </c>
      <c r="AT196" s="1873" t="s">
        <v>1040</v>
      </c>
      <c r="AU196" s="1873" t="s">
        <v>1040</v>
      </c>
      <c r="AV196" s="1873" t="s">
        <v>1040</v>
      </c>
      <c r="AW196" s="1873" t="s">
        <v>1040</v>
      </c>
      <c r="AX196" s="1873" t="s">
        <v>1040</v>
      </c>
      <c r="AY196" s="1818" t="s">
        <v>1040</v>
      </c>
      <c r="AZ196" s="1798"/>
      <c r="BA196" s="1798"/>
      <c r="BB196" s="1798"/>
      <c r="BC196" s="1798"/>
      <c r="BD196" s="1798"/>
      <c r="BE196" s="1798"/>
      <c r="BF196" s="1798"/>
      <c r="BG196" s="1798"/>
      <c r="BH196" s="1798"/>
      <c r="BI196" s="1798"/>
      <c r="BJ196" s="1798"/>
      <c r="BK196" s="1798"/>
      <c r="BL196" s="1798"/>
      <c r="BM196" s="1798"/>
      <c r="BN196" s="1798"/>
      <c r="BO196" s="1798"/>
      <c r="BP196" s="1798"/>
      <c r="BQ196" s="1798"/>
      <c r="BR196" s="1539"/>
      <c r="BS196" s="1539"/>
      <c r="BT196" s="1539"/>
      <c r="BU196" s="1539"/>
      <c r="BV196" s="1539"/>
      <c r="BW196" s="1539"/>
      <c r="BX196" s="1539"/>
      <c r="BY196" s="1539"/>
      <c r="BZ196" s="1539"/>
      <c r="CA196" s="1539"/>
      <c r="CB196" s="1539"/>
      <c r="CC196" s="1800"/>
      <c r="CD196" s="1800"/>
      <c r="CE196" s="1539"/>
      <c r="CF196" s="1539"/>
      <c r="CG196" s="1690"/>
      <c r="CH196" s="2222" t="s">
        <v>1789</v>
      </c>
      <c r="CI196" s="226" t="s">
        <v>1790</v>
      </c>
      <c r="CJ196" s="1756" t="s">
        <v>1798</v>
      </c>
      <c r="CK196" s="2256" t="str">
        <f>IF(SUM(COUNTBLANK(D180),COUNTBLANK(D192))=0,(D180-D192)/D180,"-")</f>
        <v>-</v>
      </c>
      <c r="CL196" s="1379" t="str">
        <f t="shared" ref="CL196:EF196" si="123">IF(SUM(COUNTBLANK(E180),COUNTBLANK(E192))=0,(E180-E192)/E180,"-")</f>
        <v>-</v>
      </c>
      <c r="CM196" s="1379" t="str">
        <f t="shared" si="123"/>
        <v>-</v>
      </c>
      <c r="CN196" s="1379" t="str">
        <f t="shared" si="123"/>
        <v>-</v>
      </c>
      <c r="CO196" s="1379" t="str">
        <f t="shared" si="123"/>
        <v>-</v>
      </c>
      <c r="CP196" s="1379" t="str">
        <f t="shared" si="123"/>
        <v>-</v>
      </c>
      <c r="CQ196" s="1379" t="str">
        <f t="shared" si="123"/>
        <v>-</v>
      </c>
      <c r="CR196" s="1379" t="str">
        <f t="shared" si="123"/>
        <v>-</v>
      </c>
      <c r="CS196" s="1379" t="str">
        <f t="shared" si="123"/>
        <v>-</v>
      </c>
      <c r="CT196" s="1379" t="str">
        <f t="shared" si="123"/>
        <v>-</v>
      </c>
      <c r="CU196" s="1379" t="str">
        <f t="shared" si="123"/>
        <v>-</v>
      </c>
      <c r="CV196" s="1379" t="str">
        <f t="shared" si="123"/>
        <v>-</v>
      </c>
      <c r="CW196" s="1379" t="str">
        <f t="shared" si="123"/>
        <v>-</v>
      </c>
      <c r="CX196" s="1379" t="str">
        <f t="shared" si="123"/>
        <v>-</v>
      </c>
      <c r="CY196" s="1379" t="str">
        <f t="shared" si="123"/>
        <v>-</v>
      </c>
      <c r="CZ196" s="1409" t="str">
        <f t="shared" si="123"/>
        <v>-</v>
      </c>
      <c r="DA196" s="1379" t="str">
        <f t="shared" si="123"/>
        <v>-</v>
      </c>
      <c r="DB196" s="1379" t="str">
        <f t="shared" si="123"/>
        <v>-</v>
      </c>
      <c r="DC196" s="1379" t="str">
        <f t="shared" si="123"/>
        <v>-</v>
      </c>
      <c r="DD196" s="1379" t="str">
        <f t="shared" si="123"/>
        <v>-</v>
      </c>
      <c r="DE196" s="1379" t="str">
        <f t="shared" si="123"/>
        <v>-</v>
      </c>
      <c r="DF196" s="1379" t="str">
        <f t="shared" si="123"/>
        <v>-</v>
      </c>
      <c r="DG196" s="1379" t="str">
        <f t="shared" si="123"/>
        <v>-</v>
      </c>
      <c r="DH196" s="1379" t="str">
        <f t="shared" si="123"/>
        <v>-</v>
      </c>
      <c r="DI196" s="1379" t="str">
        <f t="shared" si="123"/>
        <v>-</v>
      </c>
      <c r="DJ196" s="1379" t="str">
        <f t="shared" si="123"/>
        <v>-</v>
      </c>
      <c r="DK196" s="1379" t="str">
        <f t="shared" si="123"/>
        <v>-</v>
      </c>
      <c r="DL196" s="1379" t="str">
        <f t="shared" si="123"/>
        <v>-</v>
      </c>
      <c r="DM196" s="1379" t="str">
        <f t="shared" si="123"/>
        <v>-</v>
      </c>
      <c r="DN196" s="1379" t="str">
        <f t="shared" si="123"/>
        <v>-</v>
      </c>
      <c r="DO196" s="1379" t="str">
        <f t="shared" si="123"/>
        <v>-</v>
      </c>
      <c r="DP196" s="1409" t="str">
        <f t="shared" si="123"/>
        <v>-</v>
      </c>
      <c r="DQ196" s="1379" t="str">
        <f t="shared" si="123"/>
        <v>-</v>
      </c>
      <c r="DR196" s="1379" t="str">
        <f t="shared" si="123"/>
        <v>-</v>
      </c>
      <c r="DS196" s="1379" t="str">
        <f t="shared" si="123"/>
        <v>-</v>
      </c>
      <c r="DT196" s="1379" t="str">
        <f t="shared" si="123"/>
        <v>-</v>
      </c>
      <c r="DU196" s="1379" t="str">
        <f t="shared" si="123"/>
        <v>-</v>
      </c>
      <c r="DV196" s="1379" t="str">
        <f t="shared" si="123"/>
        <v>-</v>
      </c>
      <c r="DW196" s="1379" t="str">
        <f t="shared" si="123"/>
        <v>-</v>
      </c>
      <c r="DX196" s="1379" t="str">
        <f t="shared" si="123"/>
        <v>-</v>
      </c>
      <c r="DY196" s="1379" t="str">
        <f t="shared" si="123"/>
        <v>-</v>
      </c>
      <c r="DZ196" s="1379" t="str">
        <f t="shared" si="123"/>
        <v>-</v>
      </c>
      <c r="EA196" s="1379" t="str">
        <f t="shared" si="123"/>
        <v>-</v>
      </c>
      <c r="EB196" s="1379" t="str">
        <f t="shared" si="123"/>
        <v>-</v>
      </c>
      <c r="EC196" s="1379" t="str">
        <f t="shared" si="123"/>
        <v>-</v>
      </c>
      <c r="ED196" s="1379" t="str">
        <f t="shared" si="123"/>
        <v>-</v>
      </c>
      <c r="EE196" s="1379" t="str">
        <f t="shared" si="123"/>
        <v>-</v>
      </c>
      <c r="EF196" s="1409" t="str">
        <f t="shared" si="123"/>
        <v>-</v>
      </c>
      <c r="EG196" s="2"/>
    </row>
    <row r="197" spans="2:137" ht="43.5" customHeight="1" thickBot="1" x14ac:dyDescent="0.25">
      <c r="B197" s="1761" t="s">
        <v>157</v>
      </c>
      <c r="C197" s="1762" t="s">
        <v>463</v>
      </c>
      <c r="D197" s="1875" t="s">
        <v>1040</v>
      </c>
      <c r="E197" s="1876" t="s">
        <v>1040</v>
      </c>
      <c r="F197" s="1876" t="s">
        <v>1040</v>
      </c>
      <c r="G197" s="1876" t="s">
        <v>1040</v>
      </c>
      <c r="H197" s="1876" t="s">
        <v>1040</v>
      </c>
      <c r="I197" s="1876" t="s">
        <v>1040</v>
      </c>
      <c r="J197" s="1876" t="s">
        <v>1040</v>
      </c>
      <c r="K197" s="1876" t="s">
        <v>1040</v>
      </c>
      <c r="L197" s="1876" t="s">
        <v>1040</v>
      </c>
      <c r="M197" s="1876" t="s">
        <v>1040</v>
      </c>
      <c r="N197" s="1876" t="s">
        <v>1040</v>
      </c>
      <c r="O197" s="1876" t="s">
        <v>1040</v>
      </c>
      <c r="P197" s="1876" t="s">
        <v>1040</v>
      </c>
      <c r="Q197" s="1876" t="s">
        <v>1040</v>
      </c>
      <c r="R197" s="1876" t="s">
        <v>1040</v>
      </c>
      <c r="S197" s="1813" t="s">
        <v>1040</v>
      </c>
      <c r="T197" s="1876" t="s">
        <v>1040</v>
      </c>
      <c r="U197" s="1876" t="s">
        <v>1040</v>
      </c>
      <c r="V197" s="1876" t="s">
        <v>1040</v>
      </c>
      <c r="W197" s="1876" t="s">
        <v>1040</v>
      </c>
      <c r="X197" s="1876" t="s">
        <v>1040</v>
      </c>
      <c r="Y197" s="1876" t="s">
        <v>1040</v>
      </c>
      <c r="Z197" s="1876" t="s">
        <v>1040</v>
      </c>
      <c r="AA197" s="1876" t="s">
        <v>1040</v>
      </c>
      <c r="AB197" s="1876" t="s">
        <v>1040</v>
      </c>
      <c r="AC197" s="1876" t="s">
        <v>1040</v>
      </c>
      <c r="AD197" s="1876" t="s">
        <v>1040</v>
      </c>
      <c r="AE197" s="1876" t="s">
        <v>1040</v>
      </c>
      <c r="AF197" s="1876" t="s">
        <v>1040</v>
      </c>
      <c r="AG197" s="1876" t="s">
        <v>1040</v>
      </c>
      <c r="AH197" s="1876" t="s">
        <v>1040</v>
      </c>
      <c r="AI197" s="1815" t="s">
        <v>1040</v>
      </c>
      <c r="AJ197" s="1877" t="s">
        <v>1040</v>
      </c>
      <c r="AK197" s="1876" t="s">
        <v>1040</v>
      </c>
      <c r="AL197" s="1876" t="s">
        <v>1040</v>
      </c>
      <c r="AM197" s="1876" t="s">
        <v>1040</v>
      </c>
      <c r="AN197" s="1876" t="s">
        <v>1040</v>
      </c>
      <c r="AO197" s="1876" t="s">
        <v>1040</v>
      </c>
      <c r="AP197" s="1876" t="s">
        <v>1040</v>
      </c>
      <c r="AQ197" s="1876" t="s">
        <v>1040</v>
      </c>
      <c r="AR197" s="1876" t="s">
        <v>1040</v>
      </c>
      <c r="AS197" s="1876" t="s">
        <v>1040</v>
      </c>
      <c r="AT197" s="1876" t="s">
        <v>1040</v>
      </c>
      <c r="AU197" s="1876" t="s">
        <v>1040</v>
      </c>
      <c r="AV197" s="1876" t="s">
        <v>1040</v>
      </c>
      <c r="AW197" s="1876" t="s">
        <v>1040</v>
      </c>
      <c r="AX197" s="1876" t="s">
        <v>1040</v>
      </c>
      <c r="AY197" s="1819" t="s">
        <v>1040</v>
      </c>
      <c r="AZ197" s="1798"/>
      <c r="BA197" s="1798"/>
      <c r="BB197" s="1798"/>
      <c r="BC197" s="1798"/>
      <c r="BD197" s="1798"/>
      <c r="BE197" s="1798"/>
      <c r="BF197" s="1798"/>
      <c r="BG197" s="1798"/>
      <c r="BH197" s="1798"/>
      <c r="BI197" s="1798"/>
      <c r="BJ197" s="1798"/>
      <c r="BK197" s="1798"/>
      <c r="BL197" s="1798"/>
      <c r="BM197" s="1798"/>
      <c r="BN197" s="1798"/>
      <c r="BO197" s="1798"/>
      <c r="BP197" s="1798"/>
      <c r="BQ197" s="1798"/>
      <c r="BR197" s="1539"/>
      <c r="BS197" s="1539"/>
      <c r="BT197" s="1539"/>
      <c r="BU197" s="1539"/>
      <c r="BV197" s="1539"/>
      <c r="BW197" s="1539"/>
      <c r="BX197" s="1539"/>
      <c r="BY197" s="1539"/>
      <c r="BZ197" s="1539"/>
      <c r="CA197" s="1539"/>
      <c r="CB197" s="1539"/>
      <c r="CC197" s="1800"/>
      <c r="CD197" s="1800"/>
      <c r="CE197" s="1539"/>
      <c r="CF197" s="1539"/>
      <c r="CG197" s="1690"/>
      <c r="CH197" s="1772"/>
      <c r="CI197" s="1765"/>
      <c r="CJ197" s="1765"/>
      <c r="CK197" s="1789" t="s">
        <v>1419</v>
      </c>
      <c r="CL197" s="1789" t="s">
        <v>1420</v>
      </c>
      <c r="CM197" s="1789" t="s">
        <v>1421</v>
      </c>
      <c r="CN197" s="1789" t="s">
        <v>1422</v>
      </c>
      <c r="CO197" s="1789" t="s">
        <v>1423</v>
      </c>
      <c r="CP197" s="1789" t="s">
        <v>1424</v>
      </c>
      <c r="CQ197" s="1789" t="s">
        <v>1425</v>
      </c>
      <c r="CR197" s="1789" t="s">
        <v>1426</v>
      </c>
      <c r="CS197" s="1789" t="s">
        <v>1427</v>
      </c>
      <c r="CT197" s="1789" t="s">
        <v>1428</v>
      </c>
      <c r="CU197" s="1789" t="s">
        <v>1429</v>
      </c>
      <c r="CV197" s="1789" t="s">
        <v>1430</v>
      </c>
      <c r="CW197" s="1789" t="s">
        <v>1431</v>
      </c>
      <c r="CX197" s="1789" t="s">
        <v>1655</v>
      </c>
      <c r="CY197" s="2035" t="s">
        <v>1791</v>
      </c>
      <c r="CZ197" s="1789" t="s">
        <v>1432</v>
      </c>
      <c r="DA197" s="1789" t="s">
        <v>1433</v>
      </c>
      <c r="DB197" s="1789" t="s">
        <v>1434</v>
      </c>
      <c r="DC197" s="1789" t="s">
        <v>1435</v>
      </c>
      <c r="DD197" s="1789" t="s">
        <v>1436</v>
      </c>
      <c r="DE197" s="1789" t="s">
        <v>1437</v>
      </c>
      <c r="DF197" s="1789" t="s">
        <v>1438</v>
      </c>
      <c r="DG197" s="1789" t="s">
        <v>1439</v>
      </c>
      <c r="DH197" s="1789" t="s">
        <v>1440</v>
      </c>
      <c r="DI197" s="1789" t="s">
        <v>1441</v>
      </c>
      <c r="DJ197" s="1789" t="s">
        <v>1442</v>
      </c>
      <c r="DK197" s="1789" t="s">
        <v>1443</v>
      </c>
      <c r="DL197" s="1789" t="s">
        <v>1444</v>
      </c>
      <c r="DM197" s="1789" t="s">
        <v>1445</v>
      </c>
      <c r="DN197" s="1789" t="s">
        <v>1656</v>
      </c>
      <c r="DO197" s="2035" t="s">
        <v>1792</v>
      </c>
      <c r="DP197" s="1789" t="s">
        <v>1446</v>
      </c>
      <c r="DQ197" s="1789" t="s">
        <v>1447</v>
      </c>
      <c r="DR197" s="1789" t="s">
        <v>1448</v>
      </c>
      <c r="DS197" s="1789" t="s">
        <v>1449</v>
      </c>
      <c r="DT197" s="1789" t="s">
        <v>1450</v>
      </c>
      <c r="DU197" s="1789" t="s">
        <v>1451</v>
      </c>
      <c r="DV197" s="1789" t="s">
        <v>1452</v>
      </c>
      <c r="DW197" s="1789" t="s">
        <v>1453</v>
      </c>
      <c r="DX197" s="1789" t="s">
        <v>1454</v>
      </c>
      <c r="DY197" s="1789" t="s">
        <v>1455</v>
      </c>
      <c r="DZ197" s="1789" t="s">
        <v>1456</v>
      </c>
      <c r="EA197" s="1789" t="s">
        <v>1457</v>
      </c>
      <c r="EB197" s="1789" t="s">
        <v>1458</v>
      </c>
      <c r="EC197" s="1789" t="s">
        <v>1459</v>
      </c>
      <c r="ED197" s="1789" t="s">
        <v>1657</v>
      </c>
      <c r="EE197" s="2035" t="s">
        <v>1793</v>
      </c>
      <c r="EF197" s="1789" t="s">
        <v>1460</v>
      </c>
      <c r="EG197" s="2"/>
    </row>
    <row r="198" spans="2:137" ht="42.95" customHeight="1" x14ac:dyDescent="0.2">
      <c r="B198" s="2712" t="s">
        <v>1034</v>
      </c>
      <c r="C198" s="2713"/>
      <c r="D198" s="1277" t="str">
        <f>IF(NOT(D180=D183+D184),"Please check ","")</f>
        <v/>
      </c>
      <c r="E198" s="1368" t="str">
        <f t="shared" ref="E198:AY198" si="124">IF(NOT(E180=E183+E184),"Please check ","")</f>
        <v/>
      </c>
      <c r="F198" s="1368" t="str">
        <f t="shared" si="124"/>
        <v/>
      </c>
      <c r="G198" s="1368" t="str">
        <f t="shared" si="124"/>
        <v/>
      </c>
      <c r="H198" s="1368" t="str">
        <f t="shared" si="124"/>
        <v/>
      </c>
      <c r="I198" s="1368" t="str">
        <f t="shared" si="124"/>
        <v/>
      </c>
      <c r="J198" s="1368" t="str">
        <f t="shared" si="124"/>
        <v/>
      </c>
      <c r="K198" s="1368" t="str">
        <f t="shared" si="124"/>
        <v/>
      </c>
      <c r="L198" s="1368" t="str">
        <f t="shared" si="124"/>
        <v/>
      </c>
      <c r="M198" s="1368" t="str">
        <f t="shared" si="124"/>
        <v/>
      </c>
      <c r="N198" s="1368" t="str">
        <f t="shared" si="124"/>
        <v/>
      </c>
      <c r="O198" s="1368" t="str">
        <f t="shared" si="124"/>
        <v/>
      </c>
      <c r="P198" s="1368" t="str">
        <f t="shared" si="124"/>
        <v/>
      </c>
      <c r="Q198" s="1796" t="str">
        <f t="shared" si="124"/>
        <v/>
      </c>
      <c r="R198" s="1796" t="str">
        <f t="shared" si="124"/>
        <v/>
      </c>
      <c r="S198" s="1368" t="str">
        <f t="shared" si="124"/>
        <v/>
      </c>
      <c r="T198" s="1368" t="str">
        <f t="shared" si="124"/>
        <v/>
      </c>
      <c r="U198" s="1368" t="str">
        <f t="shared" si="124"/>
        <v/>
      </c>
      <c r="V198" s="1368" t="str">
        <f t="shared" si="124"/>
        <v/>
      </c>
      <c r="W198" s="1368" t="str">
        <f t="shared" si="124"/>
        <v/>
      </c>
      <c r="X198" s="1368" t="str">
        <f t="shared" si="124"/>
        <v/>
      </c>
      <c r="Y198" s="1368" t="str">
        <f t="shared" si="124"/>
        <v/>
      </c>
      <c r="Z198" s="1368" t="str">
        <f t="shared" si="124"/>
        <v/>
      </c>
      <c r="AA198" s="1368" t="str">
        <f t="shared" si="124"/>
        <v/>
      </c>
      <c r="AB198" s="1368" t="str">
        <f t="shared" si="124"/>
        <v/>
      </c>
      <c r="AC198" s="1368" t="str">
        <f t="shared" si="124"/>
        <v/>
      </c>
      <c r="AD198" s="1368" t="str">
        <f t="shared" si="124"/>
        <v/>
      </c>
      <c r="AE198" s="1368" t="str">
        <f t="shared" si="124"/>
        <v/>
      </c>
      <c r="AF198" s="1368" t="str">
        <f t="shared" si="124"/>
        <v/>
      </c>
      <c r="AG198" s="1796" t="str">
        <f t="shared" si="124"/>
        <v/>
      </c>
      <c r="AH198" s="1796" t="str">
        <f t="shared" si="124"/>
        <v/>
      </c>
      <c r="AI198" s="1368" t="str">
        <f t="shared" si="124"/>
        <v/>
      </c>
      <c r="AJ198" s="1368" t="str">
        <f t="shared" si="124"/>
        <v/>
      </c>
      <c r="AK198" s="1368" t="str">
        <f t="shared" si="124"/>
        <v/>
      </c>
      <c r="AL198" s="1368" t="str">
        <f t="shared" si="124"/>
        <v/>
      </c>
      <c r="AM198" s="1368" t="str">
        <f t="shared" si="124"/>
        <v/>
      </c>
      <c r="AN198" s="1368" t="str">
        <f t="shared" si="124"/>
        <v/>
      </c>
      <c r="AO198" s="1368" t="str">
        <f t="shared" si="124"/>
        <v/>
      </c>
      <c r="AP198" s="1368" t="str">
        <f t="shared" si="124"/>
        <v/>
      </c>
      <c r="AQ198" s="1368" t="str">
        <f t="shared" si="124"/>
        <v/>
      </c>
      <c r="AR198" s="1368" t="str">
        <f t="shared" si="124"/>
        <v/>
      </c>
      <c r="AS198" s="1368" t="str">
        <f t="shared" si="124"/>
        <v/>
      </c>
      <c r="AT198" s="1369" t="str">
        <f t="shared" si="124"/>
        <v/>
      </c>
      <c r="AU198" s="1369" t="str">
        <f t="shared" si="124"/>
        <v/>
      </c>
      <c r="AV198" s="1369" t="str">
        <f t="shared" si="124"/>
        <v/>
      </c>
      <c r="AW198" s="1829" t="str">
        <f t="shared" si="124"/>
        <v/>
      </c>
      <c r="AX198" s="1829" t="str">
        <f t="shared" si="124"/>
        <v/>
      </c>
      <c r="AY198" s="1623" t="str">
        <f t="shared" si="124"/>
        <v/>
      </c>
      <c r="AZ198" s="1798"/>
      <c r="BA198" s="1798"/>
      <c r="BB198" s="1798"/>
      <c r="BC198" s="1798"/>
      <c r="BD198" s="1798"/>
      <c r="BE198" s="1798"/>
      <c r="BF198" s="1798"/>
      <c r="BG198" s="1798"/>
      <c r="BH198" s="1798"/>
      <c r="BI198" s="1798"/>
      <c r="BJ198" s="1798"/>
      <c r="BK198" s="1798"/>
      <c r="BL198" s="1798"/>
      <c r="BM198" s="1798"/>
      <c r="BN198" s="1798"/>
      <c r="BO198" s="1798"/>
      <c r="BP198" s="1798"/>
      <c r="BQ198" s="1798"/>
      <c r="BR198" s="1538"/>
      <c r="BS198" s="1538"/>
      <c r="BT198" s="1538"/>
      <c r="BU198" s="1538"/>
      <c r="BV198" s="1538"/>
      <c r="BW198" s="1538"/>
      <c r="BX198" s="1538"/>
      <c r="BY198" s="1538"/>
      <c r="BZ198" s="1538"/>
      <c r="CA198" s="1538"/>
      <c r="CB198" s="1538"/>
      <c r="CC198" s="1799"/>
      <c r="CD198" s="1799"/>
      <c r="CE198" s="1538"/>
      <c r="CF198" s="1539"/>
      <c r="CG198" s="1690"/>
      <c r="CH198" s="2"/>
      <c r="CI198" s="2"/>
      <c r="CJ198" s="2"/>
      <c r="CK198" s="2"/>
      <c r="CL198" s="2"/>
      <c r="CM198" s="2"/>
      <c r="CN198" s="2"/>
      <c r="CO198" s="2"/>
      <c r="CP198" s="2"/>
      <c r="CQ198" s="2"/>
      <c r="CR198" s="2"/>
      <c r="CS198" s="2"/>
      <c r="CT198" s="2"/>
      <c r="CU198" s="2"/>
      <c r="CV198" s="2"/>
      <c r="CW198" s="2"/>
      <c r="CX198" s="1764"/>
      <c r="CY198" s="1764"/>
      <c r="CZ198" s="2"/>
      <c r="DA198" s="2"/>
      <c r="DB198" s="2"/>
      <c r="DC198" s="2"/>
      <c r="DD198" s="2"/>
      <c r="DE198" s="2"/>
      <c r="DF198" s="2"/>
      <c r="DG198" s="2"/>
      <c r="DH198" s="2"/>
      <c r="DI198" s="2"/>
      <c r="DJ198" s="2"/>
      <c r="DK198" s="2"/>
      <c r="DL198" s="2"/>
      <c r="DM198" s="2"/>
      <c r="DN198" s="1764"/>
      <c r="DO198" s="1764"/>
      <c r="DP198" s="2"/>
      <c r="DQ198" s="2"/>
      <c r="DR198" s="2"/>
      <c r="DS198" s="2"/>
      <c r="DT198" s="2"/>
      <c r="DU198" s="2"/>
      <c r="DV198" s="2"/>
      <c r="DW198" s="2"/>
      <c r="DX198" s="2"/>
      <c r="DY198" s="2"/>
      <c r="DZ198" s="2"/>
      <c r="EA198" s="2"/>
      <c r="EB198" s="2"/>
      <c r="EC198" s="2"/>
      <c r="ED198" s="1764"/>
      <c r="EE198" s="1764"/>
      <c r="EF198" s="2"/>
      <c r="EG198" s="2"/>
    </row>
    <row r="199" spans="2:137" ht="33" customHeight="1" x14ac:dyDescent="0.2">
      <c r="B199" s="2710" t="s">
        <v>1035</v>
      </c>
      <c r="C199" s="2711"/>
      <c r="D199" s="1276" t="str">
        <f>IF(D184&lt;D185,"Please check","")</f>
        <v/>
      </c>
      <c r="E199" s="1367" t="str">
        <f t="shared" ref="E199:AY199" si="125">IF(E184&lt;E185,"Please check","")</f>
        <v/>
      </c>
      <c r="F199" s="1367" t="str">
        <f t="shared" si="125"/>
        <v/>
      </c>
      <c r="G199" s="1367" t="str">
        <f t="shared" si="125"/>
        <v/>
      </c>
      <c r="H199" s="1367" t="str">
        <f t="shared" si="125"/>
        <v/>
      </c>
      <c r="I199" s="1367" t="str">
        <f t="shared" si="125"/>
        <v/>
      </c>
      <c r="J199" s="1367" t="str">
        <f t="shared" si="125"/>
        <v/>
      </c>
      <c r="K199" s="1367" t="str">
        <f t="shared" si="125"/>
        <v/>
      </c>
      <c r="L199" s="1367" t="str">
        <f t="shared" si="125"/>
        <v/>
      </c>
      <c r="M199" s="1367" t="str">
        <f t="shared" si="125"/>
        <v/>
      </c>
      <c r="N199" s="1367" t="str">
        <f t="shared" si="125"/>
        <v/>
      </c>
      <c r="O199" s="1367" t="str">
        <f t="shared" si="125"/>
        <v/>
      </c>
      <c r="P199" s="1367" t="str">
        <f t="shared" si="125"/>
        <v/>
      </c>
      <c r="Q199" s="1795" t="str">
        <f t="shared" si="125"/>
        <v/>
      </c>
      <c r="R199" s="1795" t="str">
        <f t="shared" si="125"/>
        <v/>
      </c>
      <c r="S199" s="1367" t="str">
        <f t="shared" si="125"/>
        <v/>
      </c>
      <c r="T199" s="1367" t="str">
        <f t="shared" si="125"/>
        <v/>
      </c>
      <c r="U199" s="1367" t="str">
        <f t="shared" si="125"/>
        <v/>
      </c>
      <c r="V199" s="1367" t="str">
        <f t="shared" si="125"/>
        <v/>
      </c>
      <c r="W199" s="1367" t="str">
        <f t="shared" si="125"/>
        <v/>
      </c>
      <c r="X199" s="1367" t="str">
        <f t="shared" si="125"/>
        <v/>
      </c>
      <c r="Y199" s="1367" t="str">
        <f t="shared" si="125"/>
        <v/>
      </c>
      <c r="Z199" s="1367" t="str">
        <f t="shared" si="125"/>
        <v/>
      </c>
      <c r="AA199" s="1367" t="str">
        <f t="shared" si="125"/>
        <v/>
      </c>
      <c r="AB199" s="1367" t="str">
        <f t="shared" si="125"/>
        <v/>
      </c>
      <c r="AC199" s="1367" t="str">
        <f t="shared" si="125"/>
        <v/>
      </c>
      <c r="AD199" s="1367" t="str">
        <f t="shared" si="125"/>
        <v/>
      </c>
      <c r="AE199" s="1367" t="str">
        <f t="shared" si="125"/>
        <v/>
      </c>
      <c r="AF199" s="1367" t="str">
        <f t="shared" si="125"/>
        <v/>
      </c>
      <c r="AG199" s="1795" t="str">
        <f t="shared" si="125"/>
        <v/>
      </c>
      <c r="AH199" s="1795" t="str">
        <f t="shared" si="125"/>
        <v/>
      </c>
      <c r="AI199" s="1367" t="str">
        <f t="shared" si="125"/>
        <v/>
      </c>
      <c r="AJ199" s="1367" t="str">
        <f t="shared" si="125"/>
        <v/>
      </c>
      <c r="AK199" s="1367" t="str">
        <f t="shared" si="125"/>
        <v/>
      </c>
      <c r="AL199" s="1367" t="str">
        <f t="shared" si="125"/>
        <v/>
      </c>
      <c r="AM199" s="1367" t="str">
        <f t="shared" si="125"/>
        <v/>
      </c>
      <c r="AN199" s="1367" t="str">
        <f t="shared" si="125"/>
        <v/>
      </c>
      <c r="AO199" s="1367" t="str">
        <f t="shared" si="125"/>
        <v/>
      </c>
      <c r="AP199" s="1367" t="str">
        <f t="shared" si="125"/>
        <v/>
      </c>
      <c r="AQ199" s="1367" t="str">
        <f t="shared" si="125"/>
        <v/>
      </c>
      <c r="AR199" s="1367" t="str">
        <f t="shared" si="125"/>
        <v/>
      </c>
      <c r="AS199" s="1367" t="str">
        <f t="shared" si="125"/>
        <v/>
      </c>
      <c r="AT199" s="1365" t="str">
        <f t="shared" si="125"/>
        <v/>
      </c>
      <c r="AU199" s="1365" t="str">
        <f t="shared" si="125"/>
        <v/>
      </c>
      <c r="AV199" s="1365" t="str">
        <f t="shared" si="125"/>
        <v/>
      </c>
      <c r="AW199" s="1827" t="str">
        <f t="shared" si="125"/>
        <v/>
      </c>
      <c r="AX199" s="1827" t="str">
        <f t="shared" si="125"/>
        <v/>
      </c>
      <c r="AY199" s="1372" t="str">
        <f t="shared" si="125"/>
        <v/>
      </c>
      <c r="AZ199" s="1798"/>
      <c r="BA199" s="1798"/>
      <c r="BB199" s="1798"/>
      <c r="BC199" s="1798"/>
      <c r="BD199" s="1798"/>
      <c r="BE199" s="1798"/>
      <c r="BF199" s="1798"/>
      <c r="BG199" s="1798"/>
      <c r="BH199" s="1798"/>
      <c r="BI199" s="1798"/>
      <c r="BJ199" s="1798"/>
      <c r="BK199" s="1798"/>
      <c r="BL199" s="1798"/>
      <c r="BM199" s="1798"/>
      <c r="BN199" s="1798"/>
      <c r="BO199" s="1798"/>
      <c r="BP199" s="1798"/>
      <c r="BQ199" s="1798"/>
      <c r="BR199" s="1538"/>
      <c r="BS199" s="1538"/>
      <c r="BT199" s="1538"/>
      <c r="BU199" s="1538"/>
      <c r="BV199" s="1538"/>
      <c r="BW199" s="1538"/>
      <c r="BX199" s="1538"/>
      <c r="BY199" s="1538"/>
      <c r="BZ199" s="1538"/>
      <c r="CA199" s="1538"/>
      <c r="CB199" s="1538"/>
      <c r="CC199" s="1799"/>
      <c r="CD199" s="1799"/>
      <c r="CE199" s="1538"/>
      <c r="CF199" s="1538"/>
      <c r="CG199" s="971"/>
      <c r="CH199" s="2"/>
      <c r="CI199" s="2"/>
      <c r="CJ199" s="2"/>
      <c r="CK199" s="2"/>
      <c r="CL199" s="2"/>
      <c r="CM199" s="2"/>
      <c r="CN199" s="2"/>
      <c r="CO199" s="2"/>
      <c r="CP199" s="2"/>
      <c r="CQ199" s="2"/>
      <c r="CR199" s="2"/>
      <c r="CS199" s="2"/>
      <c r="CT199" s="2"/>
      <c r="CU199" s="2"/>
      <c r="CV199" s="2"/>
      <c r="CW199" s="2"/>
      <c r="CX199" s="1764"/>
      <c r="CY199" s="1764"/>
      <c r="CZ199" s="2"/>
      <c r="DA199" s="2"/>
      <c r="DB199" s="2"/>
      <c r="DC199" s="2"/>
      <c r="DD199" s="2"/>
      <c r="DE199" s="2"/>
      <c r="DF199" s="2"/>
      <c r="DG199" s="2"/>
      <c r="DH199" s="2"/>
      <c r="DI199" s="2"/>
      <c r="DJ199" s="2"/>
      <c r="DK199" s="2"/>
      <c r="DL199" s="2"/>
      <c r="DM199" s="2"/>
      <c r="DN199" s="1764"/>
      <c r="DO199" s="1764"/>
      <c r="DP199" s="2"/>
      <c r="DQ199" s="2"/>
      <c r="DR199" s="2"/>
      <c r="DS199" s="2"/>
      <c r="DT199" s="2"/>
      <c r="DU199" s="2"/>
      <c r="DV199" s="2"/>
      <c r="DW199" s="2"/>
      <c r="DX199" s="2"/>
      <c r="DY199" s="2"/>
      <c r="DZ199" s="2"/>
      <c r="EA199" s="2"/>
      <c r="EB199" s="2"/>
      <c r="EC199" s="2"/>
      <c r="ED199" s="1764"/>
      <c r="EE199" s="1764"/>
      <c r="EF199" s="2"/>
      <c r="EG199" s="2"/>
    </row>
    <row r="200" spans="2:137" ht="39" customHeight="1" x14ac:dyDescent="0.2">
      <c r="B200" s="2710" t="s">
        <v>1036</v>
      </c>
      <c r="C200" s="2711"/>
      <c r="D200" s="1276" t="str">
        <f>IF(NOT(D180=D189+D190+D192),"Please check","")</f>
        <v/>
      </c>
      <c r="E200" s="1367" t="str">
        <f t="shared" ref="E200:AY200" si="126">IF(NOT(E180=E189+E190+E192),"Please check","")</f>
        <v/>
      </c>
      <c r="F200" s="1367" t="str">
        <f t="shared" si="126"/>
        <v/>
      </c>
      <c r="G200" s="1367" t="str">
        <f t="shared" si="126"/>
        <v/>
      </c>
      <c r="H200" s="1367" t="str">
        <f t="shared" si="126"/>
        <v/>
      </c>
      <c r="I200" s="1367" t="str">
        <f t="shared" si="126"/>
        <v/>
      </c>
      <c r="J200" s="1367" t="str">
        <f t="shared" si="126"/>
        <v/>
      </c>
      <c r="K200" s="1367" t="str">
        <f t="shared" si="126"/>
        <v/>
      </c>
      <c r="L200" s="1367" t="str">
        <f t="shared" si="126"/>
        <v/>
      </c>
      <c r="M200" s="1367" t="str">
        <f t="shared" si="126"/>
        <v/>
      </c>
      <c r="N200" s="1367" t="str">
        <f t="shared" si="126"/>
        <v/>
      </c>
      <c r="O200" s="1367" t="str">
        <f t="shared" si="126"/>
        <v/>
      </c>
      <c r="P200" s="1367" t="str">
        <f t="shared" si="126"/>
        <v/>
      </c>
      <c r="Q200" s="1795" t="str">
        <f t="shared" si="126"/>
        <v/>
      </c>
      <c r="R200" s="1795" t="str">
        <f t="shared" si="126"/>
        <v/>
      </c>
      <c r="S200" s="1367" t="str">
        <f t="shared" si="126"/>
        <v/>
      </c>
      <c r="T200" s="1367" t="str">
        <f t="shared" si="126"/>
        <v/>
      </c>
      <c r="U200" s="1367" t="str">
        <f t="shared" si="126"/>
        <v/>
      </c>
      <c r="V200" s="1367" t="str">
        <f t="shared" si="126"/>
        <v/>
      </c>
      <c r="W200" s="1367" t="str">
        <f t="shared" si="126"/>
        <v/>
      </c>
      <c r="X200" s="1367" t="str">
        <f t="shared" si="126"/>
        <v/>
      </c>
      <c r="Y200" s="1367" t="str">
        <f t="shared" si="126"/>
        <v/>
      </c>
      <c r="Z200" s="1367" t="str">
        <f t="shared" si="126"/>
        <v/>
      </c>
      <c r="AA200" s="1367" t="str">
        <f t="shared" si="126"/>
        <v/>
      </c>
      <c r="AB200" s="1367" t="str">
        <f t="shared" si="126"/>
        <v/>
      </c>
      <c r="AC200" s="1367" t="str">
        <f t="shared" si="126"/>
        <v/>
      </c>
      <c r="AD200" s="1367" t="str">
        <f t="shared" si="126"/>
        <v/>
      </c>
      <c r="AE200" s="1367" t="str">
        <f t="shared" si="126"/>
        <v/>
      </c>
      <c r="AF200" s="1367" t="str">
        <f t="shared" si="126"/>
        <v/>
      </c>
      <c r="AG200" s="1795" t="str">
        <f t="shared" si="126"/>
        <v/>
      </c>
      <c r="AH200" s="1795" t="str">
        <f t="shared" si="126"/>
        <v/>
      </c>
      <c r="AI200" s="1367" t="str">
        <f t="shared" si="126"/>
        <v/>
      </c>
      <c r="AJ200" s="1367" t="str">
        <f t="shared" si="126"/>
        <v/>
      </c>
      <c r="AK200" s="1367" t="str">
        <f t="shared" si="126"/>
        <v/>
      </c>
      <c r="AL200" s="1367" t="str">
        <f t="shared" si="126"/>
        <v/>
      </c>
      <c r="AM200" s="1367" t="str">
        <f t="shared" si="126"/>
        <v/>
      </c>
      <c r="AN200" s="1367" t="str">
        <f t="shared" si="126"/>
        <v/>
      </c>
      <c r="AO200" s="1367" t="str">
        <f t="shared" si="126"/>
        <v/>
      </c>
      <c r="AP200" s="1367" t="str">
        <f t="shared" si="126"/>
        <v/>
      </c>
      <c r="AQ200" s="1367" t="str">
        <f t="shared" si="126"/>
        <v/>
      </c>
      <c r="AR200" s="1367" t="str">
        <f t="shared" si="126"/>
        <v/>
      </c>
      <c r="AS200" s="1367" t="str">
        <f t="shared" si="126"/>
        <v/>
      </c>
      <c r="AT200" s="1365" t="str">
        <f t="shared" si="126"/>
        <v/>
      </c>
      <c r="AU200" s="1365" t="str">
        <f t="shared" si="126"/>
        <v/>
      </c>
      <c r="AV200" s="1365" t="str">
        <f t="shared" si="126"/>
        <v/>
      </c>
      <c r="AW200" s="1827" t="str">
        <f t="shared" si="126"/>
        <v/>
      </c>
      <c r="AX200" s="1827" t="str">
        <f t="shared" si="126"/>
        <v/>
      </c>
      <c r="AY200" s="1372" t="str">
        <f t="shared" si="126"/>
        <v/>
      </c>
      <c r="AZ200" s="1798"/>
      <c r="BA200" s="1798"/>
      <c r="BB200" s="1798"/>
      <c r="BC200" s="1798"/>
      <c r="BD200" s="1798"/>
      <c r="BE200" s="1798"/>
      <c r="BF200" s="1798"/>
      <c r="BG200" s="1798"/>
      <c r="BH200" s="1798"/>
      <c r="BI200" s="1798"/>
      <c r="BJ200" s="1798"/>
      <c r="BK200" s="1798"/>
      <c r="BL200" s="1798"/>
      <c r="BM200" s="1798"/>
      <c r="BN200" s="1798"/>
      <c r="BO200" s="1798"/>
      <c r="BP200" s="1798"/>
      <c r="BQ200" s="1798"/>
      <c r="BR200" s="1538"/>
      <c r="BS200" s="1538"/>
      <c r="BT200" s="1538"/>
      <c r="BU200" s="1538"/>
      <c r="BV200" s="1538"/>
      <c r="BW200" s="1538"/>
      <c r="BX200" s="1538"/>
      <c r="BY200" s="1538"/>
      <c r="BZ200" s="1538"/>
      <c r="CA200" s="1538"/>
      <c r="CB200" s="1538"/>
      <c r="CC200" s="1799"/>
      <c r="CD200" s="1799"/>
      <c r="CE200" s="1538"/>
      <c r="CF200" s="1538"/>
      <c r="CG200" s="971"/>
      <c r="CH200" s="2"/>
      <c r="CI200" s="2"/>
      <c r="CJ200" s="2"/>
      <c r="CK200" s="2"/>
      <c r="CL200" s="2"/>
      <c r="CM200" s="2"/>
      <c r="CN200" s="2"/>
      <c r="CO200" s="2"/>
      <c r="CP200" s="2"/>
      <c r="CQ200" s="2"/>
      <c r="CR200" s="2"/>
      <c r="CS200" s="2"/>
      <c r="CT200" s="2"/>
      <c r="CU200" s="2"/>
      <c r="CV200" s="2"/>
      <c r="CW200" s="2"/>
      <c r="CX200" s="1764"/>
      <c r="CY200" s="1764"/>
      <c r="CZ200" s="2"/>
      <c r="DA200" s="2"/>
      <c r="DB200" s="2"/>
      <c r="DC200" s="2"/>
      <c r="DD200" s="2"/>
      <c r="DE200" s="2"/>
      <c r="DF200" s="2"/>
      <c r="DG200" s="2"/>
      <c r="DH200" s="2"/>
      <c r="DI200" s="2"/>
      <c r="DJ200" s="2"/>
      <c r="DK200" s="2"/>
      <c r="DL200" s="2"/>
      <c r="DM200" s="2"/>
      <c r="DN200" s="1764"/>
      <c r="DO200" s="1764"/>
      <c r="DP200" s="2"/>
      <c r="DQ200" s="2"/>
      <c r="DR200" s="2"/>
      <c r="DS200" s="2"/>
      <c r="DT200" s="2"/>
      <c r="DU200" s="2"/>
      <c r="DV200" s="2"/>
      <c r="DW200" s="2"/>
      <c r="DX200" s="2"/>
      <c r="DY200" s="2"/>
      <c r="DZ200" s="2"/>
      <c r="EA200" s="2"/>
      <c r="EB200" s="2"/>
      <c r="EC200" s="2"/>
      <c r="ED200" s="1764"/>
      <c r="EE200" s="1764"/>
      <c r="EF200" s="2"/>
      <c r="EG200" s="2"/>
    </row>
    <row r="201" spans="2:137" ht="36.75" customHeight="1" x14ac:dyDescent="0.2">
      <c r="B201" s="2710" t="s">
        <v>1037</v>
      </c>
      <c r="C201" s="2711"/>
      <c r="D201" s="1276" t="str">
        <f>IF(D190&lt;D191,"Please check ","")</f>
        <v/>
      </c>
      <c r="E201" s="1275" t="str">
        <f t="shared" ref="E201:AY201" si="127">IF(E190&lt;E191,"Please check ","")</f>
        <v/>
      </c>
      <c r="F201" s="1275" t="str">
        <f t="shared" si="127"/>
        <v/>
      </c>
      <c r="G201" s="1275" t="str">
        <f t="shared" si="127"/>
        <v/>
      </c>
      <c r="H201" s="1275" t="str">
        <f t="shared" si="127"/>
        <v/>
      </c>
      <c r="I201" s="1275" t="str">
        <f t="shared" si="127"/>
        <v/>
      </c>
      <c r="J201" s="1275" t="str">
        <f t="shared" si="127"/>
        <v/>
      </c>
      <c r="K201" s="1275" t="str">
        <f t="shared" si="127"/>
        <v/>
      </c>
      <c r="L201" s="1275" t="str">
        <f t="shared" si="127"/>
        <v/>
      </c>
      <c r="M201" s="1275" t="str">
        <f t="shared" si="127"/>
        <v/>
      </c>
      <c r="N201" s="1275" t="str">
        <f t="shared" si="127"/>
        <v/>
      </c>
      <c r="O201" s="1275" t="str">
        <f t="shared" si="127"/>
        <v/>
      </c>
      <c r="P201" s="1275" t="str">
        <f t="shared" si="127"/>
        <v/>
      </c>
      <c r="Q201" s="1791" t="str">
        <f t="shared" si="127"/>
        <v/>
      </c>
      <c r="R201" s="1791" t="str">
        <f t="shared" si="127"/>
        <v/>
      </c>
      <c r="S201" s="1275" t="str">
        <f t="shared" si="127"/>
        <v/>
      </c>
      <c r="T201" s="1275" t="str">
        <f t="shared" si="127"/>
        <v/>
      </c>
      <c r="U201" s="1275" t="str">
        <f t="shared" si="127"/>
        <v/>
      </c>
      <c r="V201" s="1275" t="str">
        <f t="shared" si="127"/>
        <v/>
      </c>
      <c r="W201" s="1275" t="str">
        <f t="shared" si="127"/>
        <v/>
      </c>
      <c r="X201" s="1275" t="str">
        <f t="shared" si="127"/>
        <v/>
      </c>
      <c r="Y201" s="1275" t="str">
        <f t="shared" si="127"/>
        <v/>
      </c>
      <c r="Z201" s="1275" t="str">
        <f t="shared" si="127"/>
        <v/>
      </c>
      <c r="AA201" s="1275" t="str">
        <f t="shared" si="127"/>
        <v/>
      </c>
      <c r="AB201" s="1275" t="str">
        <f t="shared" si="127"/>
        <v/>
      </c>
      <c r="AC201" s="1275" t="str">
        <f t="shared" si="127"/>
        <v/>
      </c>
      <c r="AD201" s="1275" t="str">
        <f t="shared" si="127"/>
        <v/>
      </c>
      <c r="AE201" s="1275" t="str">
        <f t="shared" si="127"/>
        <v/>
      </c>
      <c r="AF201" s="1275" t="str">
        <f t="shared" si="127"/>
        <v/>
      </c>
      <c r="AG201" s="1791" t="str">
        <f t="shared" si="127"/>
        <v/>
      </c>
      <c r="AH201" s="1791" t="str">
        <f t="shared" si="127"/>
        <v/>
      </c>
      <c r="AI201" s="1275" t="str">
        <f t="shared" si="127"/>
        <v/>
      </c>
      <c r="AJ201" s="1275" t="str">
        <f t="shared" si="127"/>
        <v/>
      </c>
      <c r="AK201" s="1275" t="str">
        <f t="shared" si="127"/>
        <v/>
      </c>
      <c r="AL201" s="1275" t="str">
        <f t="shared" si="127"/>
        <v/>
      </c>
      <c r="AM201" s="1275" t="str">
        <f t="shared" si="127"/>
        <v/>
      </c>
      <c r="AN201" s="1275" t="str">
        <f t="shared" si="127"/>
        <v/>
      </c>
      <c r="AO201" s="1275" t="str">
        <f t="shared" si="127"/>
        <v/>
      </c>
      <c r="AP201" s="1275" t="str">
        <f t="shared" si="127"/>
        <v/>
      </c>
      <c r="AQ201" s="1275" t="str">
        <f t="shared" si="127"/>
        <v/>
      </c>
      <c r="AR201" s="1275" t="str">
        <f t="shared" si="127"/>
        <v/>
      </c>
      <c r="AS201" s="1275" t="str">
        <f t="shared" si="127"/>
        <v/>
      </c>
      <c r="AT201" s="1365" t="str">
        <f t="shared" si="127"/>
        <v/>
      </c>
      <c r="AU201" s="1365" t="str">
        <f t="shared" si="127"/>
        <v/>
      </c>
      <c r="AV201" s="1365" t="str">
        <f t="shared" si="127"/>
        <v/>
      </c>
      <c r="AW201" s="1827" t="str">
        <f t="shared" si="127"/>
        <v/>
      </c>
      <c r="AX201" s="1827" t="str">
        <f t="shared" si="127"/>
        <v/>
      </c>
      <c r="AY201" s="1372" t="str">
        <f t="shared" si="127"/>
        <v/>
      </c>
      <c r="AZ201" s="1798"/>
      <c r="BA201" s="1798"/>
      <c r="BB201" s="1798"/>
      <c r="BC201" s="1798"/>
      <c r="BD201" s="1798"/>
      <c r="BE201" s="1798"/>
      <c r="BF201" s="1798"/>
      <c r="BG201" s="1798"/>
      <c r="BH201" s="1798"/>
      <c r="BI201" s="1798"/>
      <c r="BJ201" s="1798"/>
      <c r="BK201" s="1798"/>
      <c r="BL201" s="1798"/>
      <c r="BM201" s="1798"/>
      <c r="BN201" s="1798"/>
      <c r="BO201" s="1798"/>
      <c r="BP201" s="1798"/>
      <c r="BQ201" s="1798"/>
      <c r="BR201" s="1538"/>
      <c r="BS201" s="1538"/>
      <c r="BT201" s="1538"/>
      <c r="BU201" s="1538"/>
      <c r="BV201" s="1538"/>
      <c r="BW201" s="1538"/>
      <c r="BX201" s="1538"/>
      <c r="BY201" s="1538"/>
      <c r="BZ201" s="1538"/>
      <c r="CA201" s="1538"/>
      <c r="CB201" s="1538"/>
      <c r="CC201" s="1799"/>
      <c r="CD201" s="1799"/>
      <c r="CE201" s="1538"/>
      <c r="CF201" s="1538"/>
      <c r="CG201" s="971"/>
      <c r="CH201" s="2"/>
      <c r="CI201" s="2"/>
      <c r="CJ201" s="2"/>
      <c r="CK201" s="2"/>
      <c r="CL201" s="2"/>
      <c r="CM201" s="2"/>
      <c r="CN201" s="2"/>
      <c r="CO201" s="2"/>
      <c r="CP201" s="2"/>
      <c r="CQ201" s="2"/>
      <c r="CR201" s="2"/>
      <c r="CS201" s="2"/>
      <c r="CT201" s="2"/>
      <c r="CU201" s="2"/>
      <c r="CV201" s="2"/>
      <c r="CW201" s="2"/>
      <c r="CX201" s="1764"/>
      <c r="CY201" s="1764"/>
      <c r="CZ201" s="2"/>
      <c r="DA201" s="2"/>
      <c r="DB201" s="2"/>
      <c r="DC201" s="2"/>
      <c r="DD201" s="2"/>
      <c r="DE201" s="2"/>
      <c r="DF201" s="2"/>
      <c r="DG201" s="2"/>
      <c r="DH201" s="2"/>
      <c r="DI201" s="2"/>
      <c r="DJ201" s="2"/>
      <c r="DK201" s="2"/>
      <c r="DL201" s="2"/>
      <c r="DM201" s="2"/>
      <c r="DN201" s="1764"/>
      <c r="DO201" s="1764"/>
      <c r="DP201" s="2"/>
      <c r="DQ201" s="2"/>
      <c r="DR201" s="2"/>
      <c r="DS201" s="2"/>
      <c r="DT201" s="2"/>
      <c r="DU201" s="2"/>
      <c r="DV201" s="2"/>
      <c r="DW201" s="2"/>
      <c r="DX201" s="2"/>
      <c r="DY201" s="2"/>
      <c r="DZ201" s="2"/>
      <c r="EA201" s="2"/>
      <c r="EB201" s="2"/>
      <c r="EC201" s="2"/>
      <c r="ED201" s="1764"/>
      <c r="EE201" s="1764"/>
      <c r="EF201" s="2"/>
      <c r="EG201" s="2"/>
    </row>
    <row r="202" spans="2:137" ht="48.75" customHeight="1" x14ac:dyDescent="0.2">
      <c r="B202" s="2710" t="s">
        <v>1038</v>
      </c>
      <c r="C202" s="2711"/>
      <c r="D202" s="1277" t="str">
        <f>IF(D186&lt;D187,"Please check","")</f>
        <v/>
      </c>
      <c r="E202" s="1276" t="str">
        <f t="shared" ref="E202:AY202" si="128">IF(E186&lt;E187,"Please check","")</f>
        <v/>
      </c>
      <c r="F202" s="1276" t="str">
        <f t="shared" si="128"/>
        <v/>
      </c>
      <c r="G202" s="1276" t="str">
        <f t="shared" si="128"/>
        <v/>
      </c>
      <c r="H202" s="1276" t="str">
        <f t="shared" si="128"/>
        <v/>
      </c>
      <c r="I202" s="1276" t="str">
        <f t="shared" si="128"/>
        <v/>
      </c>
      <c r="J202" s="1276" t="str">
        <f t="shared" si="128"/>
        <v/>
      </c>
      <c r="K202" s="1276" t="str">
        <f t="shared" si="128"/>
        <v/>
      </c>
      <c r="L202" s="1276" t="str">
        <f t="shared" si="128"/>
        <v/>
      </c>
      <c r="M202" s="1276" t="str">
        <f t="shared" si="128"/>
        <v/>
      </c>
      <c r="N202" s="1276" t="str">
        <f t="shared" si="128"/>
        <v/>
      </c>
      <c r="O202" s="1276" t="str">
        <f t="shared" si="128"/>
        <v/>
      </c>
      <c r="P202" s="1276" t="str">
        <f t="shared" si="128"/>
        <v/>
      </c>
      <c r="Q202" s="1792" t="str">
        <f t="shared" si="128"/>
        <v/>
      </c>
      <c r="R202" s="1792" t="str">
        <f t="shared" si="128"/>
        <v/>
      </c>
      <c r="S202" s="1276" t="str">
        <f t="shared" si="128"/>
        <v/>
      </c>
      <c r="T202" s="1276" t="str">
        <f t="shared" si="128"/>
        <v/>
      </c>
      <c r="U202" s="1276" t="str">
        <f t="shared" si="128"/>
        <v/>
      </c>
      <c r="V202" s="1276" t="str">
        <f t="shared" si="128"/>
        <v/>
      </c>
      <c r="W202" s="1276" t="str">
        <f t="shared" si="128"/>
        <v/>
      </c>
      <c r="X202" s="1276" t="str">
        <f t="shared" si="128"/>
        <v/>
      </c>
      <c r="Y202" s="1276" t="str">
        <f t="shared" si="128"/>
        <v/>
      </c>
      <c r="Z202" s="1276" t="str">
        <f t="shared" si="128"/>
        <v/>
      </c>
      <c r="AA202" s="1276" t="str">
        <f t="shared" si="128"/>
        <v/>
      </c>
      <c r="AB202" s="1276" t="str">
        <f t="shared" si="128"/>
        <v/>
      </c>
      <c r="AC202" s="1276" t="str">
        <f t="shared" si="128"/>
        <v/>
      </c>
      <c r="AD202" s="1276" t="str">
        <f t="shared" si="128"/>
        <v/>
      </c>
      <c r="AE202" s="1276" t="str">
        <f t="shared" si="128"/>
        <v/>
      </c>
      <c r="AF202" s="1276" t="str">
        <f t="shared" si="128"/>
        <v/>
      </c>
      <c r="AG202" s="1792" t="str">
        <f t="shared" si="128"/>
        <v/>
      </c>
      <c r="AH202" s="1792" t="str">
        <f t="shared" si="128"/>
        <v/>
      </c>
      <c r="AI202" s="1276" t="str">
        <f t="shared" si="128"/>
        <v/>
      </c>
      <c r="AJ202" s="1276" t="str">
        <f t="shared" si="128"/>
        <v/>
      </c>
      <c r="AK202" s="1276" t="str">
        <f t="shared" si="128"/>
        <v/>
      </c>
      <c r="AL202" s="1276" t="str">
        <f t="shared" si="128"/>
        <v/>
      </c>
      <c r="AM202" s="1276" t="str">
        <f t="shared" si="128"/>
        <v/>
      </c>
      <c r="AN202" s="1276" t="str">
        <f t="shared" si="128"/>
        <v/>
      </c>
      <c r="AO202" s="1276" t="str">
        <f t="shared" si="128"/>
        <v/>
      </c>
      <c r="AP202" s="1276" t="str">
        <f t="shared" si="128"/>
        <v/>
      </c>
      <c r="AQ202" s="1276" t="str">
        <f t="shared" si="128"/>
        <v/>
      </c>
      <c r="AR202" s="1276" t="str">
        <f t="shared" si="128"/>
        <v/>
      </c>
      <c r="AS202" s="1276" t="str">
        <f t="shared" si="128"/>
        <v/>
      </c>
      <c r="AT202" s="1365" t="str">
        <f t="shared" si="128"/>
        <v/>
      </c>
      <c r="AU202" s="1365" t="str">
        <f t="shared" si="128"/>
        <v/>
      </c>
      <c r="AV202" s="1365" t="str">
        <f t="shared" si="128"/>
        <v/>
      </c>
      <c r="AW202" s="1827" t="str">
        <f t="shared" si="128"/>
        <v/>
      </c>
      <c r="AX202" s="1827" t="str">
        <f t="shared" si="128"/>
        <v/>
      </c>
      <c r="AY202" s="1372" t="str">
        <f t="shared" si="128"/>
        <v/>
      </c>
      <c r="AZ202" s="1798"/>
      <c r="BA202" s="1798"/>
      <c r="BB202" s="1798"/>
      <c r="BC202" s="1798"/>
      <c r="BD202" s="1798"/>
      <c r="BE202" s="1798"/>
      <c r="BF202" s="1798"/>
      <c r="BG202" s="1798"/>
      <c r="BH202" s="1798"/>
      <c r="BI202" s="1798"/>
      <c r="BJ202" s="1798"/>
      <c r="BK202" s="1798"/>
      <c r="BL202" s="1798"/>
      <c r="BM202" s="1798"/>
      <c r="BN202" s="1798"/>
      <c r="BO202" s="1798"/>
      <c r="BP202" s="1798"/>
      <c r="BQ202" s="1798"/>
      <c r="BR202" s="1538"/>
      <c r="BS202" s="1538"/>
      <c r="BT202" s="1538"/>
      <c r="BU202" s="1538"/>
      <c r="BV202" s="1538"/>
      <c r="BW202" s="1538"/>
      <c r="BX202" s="1538"/>
      <c r="BY202" s="1538"/>
      <c r="BZ202" s="1538"/>
      <c r="CA202" s="1538"/>
      <c r="CB202" s="1538"/>
      <c r="CC202" s="1799"/>
      <c r="CD202" s="1799"/>
      <c r="CE202" s="1538"/>
      <c r="CF202" s="1538"/>
      <c r="CG202" s="971"/>
      <c r="CH202" s="2"/>
      <c r="CI202" s="2"/>
      <c r="CJ202" s="2"/>
      <c r="CK202" s="2"/>
      <c r="CL202" s="2"/>
      <c r="CM202" s="2"/>
      <c r="CN202" s="2"/>
      <c r="CO202" s="2"/>
      <c r="CP202" s="2"/>
      <c r="CQ202" s="2"/>
      <c r="CR202" s="2"/>
      <c r="CS202" s="2"/>
      <c r="CT202" s="2"/>
      <c r="CU202" s="2"/>
      <c r="CV202" s="2"/>
      <c r="CW202" s="2"/>
      <c r="CX202" s="1764"/>
      <c r="CY202" s="1764"/>
      <c r="CZ202" s="2"/>
      <c r="DA202" s="2"/>
      <c r="DB202" s="2"/>
      <c r="DC202" s="2"/>
      <c r="DD202" s="2"/>
      <c r="DE202" s="2"/>
      <c r="DF202" s="2"/>
      <c r="DG202" s="2"/>
      <c r="DH202" s="2"/>
      <c r="DI202" s="2"/>
      <c r="DJ202" s="2"/>
      <c r="DK202" s="2"/>
      <c r="DL202" s="2"/>
      <c r="DM202" s="2"/>
      <c r="DN202" s="1764"/>
      <c r="DO202" s="1764"/>
      <c r="DP202" s="2"/>
      <c r="DQ202" s="2"/>
      <c r="DR202" s="2"/>
      <c r="DS202" s="2"/>
      <c r="DT202" s="2"/>
      <c r="DU202" s="2"/>
      <c r="DV202" s="2"/>
      <c r="DW202" s="2"/>
      <c r="DX202" s="2"/>
      <c r="DY202" s="2"/>
      <c r="DZ202" s="2"/>
      <c r="EA202" s="2"/>
      <c r="EB202" s="2"/>
      <c r="EC202" s="2"/>
      <c r="ED202" s="1764"/>
      <c r="EE202" s="1764"/>
      <c r="EF202" s="2"/>
      <c r="EG202" s="2"/>
    </row>
    <row r="203" spans="2:137" ht="51.75" customHeight="1" x14ac:dyDescent="0.2">
      <c r="B203" s="2698"/>
      <c r="C203" s="2699"/>
      <c r="D203" s="1637"/>
      <c r="E203" s="1637"/>
      <c r="F203" s="1637"/>
      <c r="G203" s="1637"/>
      <c r="H203" s="1637"/>
      <c r="I203" s="1637"/>
      <c r="J203" s="1637"/>
      <c r="K203" s="1637"/>
      <c r="L203" s="1637"/>
      <c r="M203" s="1637"/>
      <c r="N203" s="1637"/>
      <c r="O203" s="1637"/>
      <c r="P203" s="1637"/>
      <c r="Q203" s="1820"/>
      <c r="R203" s="1820"/>
      <c r="S203" s="1637"/>
      <c r="T203" s="1637"/>
      <c r="U203" s="1637"/>
      <c r="V203" s="1637"/>
      <c r="W203" s="1637"/>
      <c r="X203" s="1637"/>
      <c r="Y203" s="1637"/>
      <c r="Z203" s="1637"/>
      <c r="AA203" s="1637"/>
      <c r="AB203" s="1637"/>
      <c r="AC203" s="1637"/>
      <c r="AD203" s="1637"/>
      <c r="AE203" s="1637"/>
      <c r="AF203" s="1637"/>
      <c r="AG203" s="1820"/>
      <c r="AH203" s="1820"/>
      <c r="AI203" s="1637"/>
      <c r="AJ203" s="1637"/>
      <c r="AK203" s="1637"/>
      <c r="AL203" s="1637"/>
      <c r="AM203" s="1637"/>
      <c r="AN203" s="1637"/>
      <c r="AO203" s="1637"/>
      <c r="AP203" s="1637"/>
      <c r="AQ203" s="1637"/>
      <c r="AR203" s="1637"/>
      <c r="AS203" s="1637"/>
      <c r="AT203" s="1638"/>
      <c r="AU203" s="1638"/>
      <c r="AV203" s="1638"/>
      <c r="AW203" s="1828"/>
      <c r="AX203" s="1828"/>
      <c r="AY203" s="1639"/>
      <c r="AZ203" s="1798"/>
      <c r="BA203" s="1798"/>
      <c r="BB203" s="1798"/>
      <c r="BC203" s="1798"/>
      <c r="BD203" s="1798"/>
      <c r="BE203" s="1798"/>
      <c r="BF203" s="1798"/>
      <c r="BG203" s="1798"/>
      <c r="BH203" s="1798"/>
      <c r="BI203" s="1798"/>
      <c r="BJ203" s="1798"/>
      <c r="BK203" s="1798"/>
      <c r="BL203" s="1798"/>
      <c r="BM203" s="1798"/>
      <c r="BN203" s="1798"/>
      <c r="BO203" s="1798"/>
      <c r="BP203" s="1798"/>
      <c r="BQ203" s="1798"/>
      <c r="BR203" s="1538"/>
      <c r="BS203" s="1538"/>
      <c r="BT203" s="1538"/>
      <c r="BU203" s="1538"/>
      <c r="BV203" s="1538"/>
      <c r="BW203" s="1538"/>
      <c r="BX203" s="1538"/>
      <c r="BY203" s="1538"/>
      <c r="BZ203" s="1538"/>
      <c r="CA203" s="1538"/>
      <c r="CB203" s="1538"/>
      <c r="CC203" s="1799"/>
      <c r="CD203" s="1799"/>
      <c r="CE203" s="1538"/>
      <c r="CF203" s="1538"/>
      <c r="CG203" s="971"/>
      <c r="CH203" s="2"/>
      <c r="CI203" s="2"/>
      <c r="CJ203" s="2"/>
      <c r="CK203" s="2"/>
      <c r="CL203" s="2"/>
      <c r="CM203" s="2"/>
      <c r="CN203" s="2"/>
      <c r="CO203" s="2"/>
      <c r="CP203" s="2"/>
      <c r="CQ203" s="2"/>
      <c r="CR203" s="2"/>
      <c r="CS203" s="2"/>
      <c r="CT203" s="2"/>
      <c r="CU203" s="2"/>
      <c r="CV203" s="2"/>
      <c r="CW203" s="2"/>
      <c r="CX203" s="1764"/>
      <c r="CY203" s="1764"/>
      <c r="CZ203" s="2"/>
      <c r="DA203" s="2"/>
      <c r="DB203" s="2"/>
      <c r="DC203" s="2"/>
      <c r="DD203" s="2"/>
      <c r="DE203" s="2"/>
      <c r="DF203" s="2"/>
      <c r="DG203" s="2"/>
      <c r="DH203" s="2"/>
      <c r="DI203" s="2"/>
      <c r="DJ203" s="2"/>
      <c r="DK203" s="2"/>
      <c r="DL203" s="2"/>
      <c r="DM203" s="2"/>
      <c r="DN203" s="1764"/>
      <c r="DO203" s="1764"/>
      <c r="DP203" s="2"/>
      <c r="DQ203" s="2"/>
      <c r="DR203" s="2"/>
      <c r="DS203" s="2"/>
      <c r="DT203" s="2"/>
      <c r="DU203" s="2"/>
      <c r="DV203" s="2"/>
      <c r="DW203" s="2"/>
      <c r="DX203" s="2"/>
      <c r="DY203" s="2"/>
      <c r="DZ203" s="2"/>
      <c r="EA203" s="2"/>
      <c r="EB203" s="2"/>
      <c r="EC203" s="2"/>
      <c r="ED203" s="1764"/>
      <c r="EE203" s="1764"/>
      <c r="EF203" s="2"/>
      <c r="EG203" s="2"/>
    </row>
    <row r="204" spans="2:137" ht="27.75" customHeight="1" x14ac:dyDescent="0.2">
      <c r="B204" s="2698"/>
      <c r="C204" s="2699"/>
      <c r="D204" s="1640"/>
      <c r="E204" s="1640"/>
      <c r="F204" s="1640"/>
      <c r="G204" s="1640"/>
      <c r="H204" s="1640"/>
      <c r="I204" s="1640"/>
      <c r="J204" s="1640"/>
      <c r="K204" s="1640"/>
      <c r="L204" s="1640"/>
      <c r="M204" s="1640"/>
      <c r="N204" s="1640"/>
      <c r="O204" s="1640"/>
      <c r="P204" s="1640"/>
      <c r="Q204" s="1821"/>
      <c r="R204" s="1821"/>
      <c r="S204" s="1640"/>
      <c r="T204" s="1640"/>
      <c r="U204" s="1640"/>
      <c r="V204" s="1640"/>
      <c r="W204" s="1640"/>
      <c r="X204" s="1640"/>
      <c r="Y204" s="1640"/>
      <c r="Z204" s="1640"/>
      <c r="AA204" s="1640"/>
      <c r="AB204" s="1640"/>
      <c r="AC204" s="1640"/>
      <c r="AD204" s="1640"/>
      <c r="AE204" s="1640"/>
      <c r="AF204" s="1640"/>
      <c r="AG204" s="1821"/>
      <c r="AH204" s="1821"/>
      <c r="AI204" s="1640"/>
      <c r="AJ204" s="1640"/>
      <c r="AK204" s="1640"/>
      <c r="AL204" s="1640"/>
      <c r="AM204" s="1640"/>
      <c r="AN204" s="1640"/>
      <c r="AO204" s="1640"/>
      <c r="AP204" s="1640"/>
      <c r="AQ204" s="1640"/>
      <c r="AR204" s="1640"/>
      <c r="AS204" s="1640"/>
      <c r="AT204" s="1638"/>
      <c r="AU204" s="1638"/>
      <c r="AV204" s="1638"/>
      <c r="AW204" s="1828"/>
      <c r="AX204" s="1828"/>
      <c r="AY204" s="1639"/>
      <c r="AZ204" s="1798"/>
      <c r="BA204" s="1798"/>
      <c r="BB204" s="1798"/>
      <c r="BC204" s="1798"/>
      <c r="BD204" s="1798"/>
      <c r="BE204" s="1798"/>
      <c r="BF204" s="1798"/>
      <c r="BG204" s="1798"/>
      <c r="BH204" s="1798"/>
      <c r="BI204" s="1798"/>
      <c r="BJ204" s="1798"/>
      <c r="BK204" s="1798"/>
      <c r="BL204" s="1798"/>
      <c r="BM204" s="1798"/>
      <c r="BN204" s="1798"/>
      <c r="BO204" s="1798"/>
      <c r="BP204" s="1798"/>
      <c r="BQ204" s="1798"/>
      <c r="BR204" s="1538"/>
      <c r="BS204" s="1538"/>
      <c r="BT204" s="1538"/>
      <c r="BU204" s="1538"/>
      <c r="BV204" s="1538"/>
      <c r="BW204" s="1538"/>
      <c r="BX204" s="1538"/>
      <c r="BY204" s="1538"/>
      <c r="BZ204" s="1538"/>
      <c r="CA204" s="1538"/>
      <c r="CB204" s="1538"/>
      <c r="CC204" s="1799"/>
      <c r="CD204" s="1799"/>
      <c r="CE204" s="1538"/>
      <c r="CF204" s="1538"/>
      <c r="CG204" s="971"/>
      <c r="CH204" s="2"/>
      <c r="CI204" s="2"/>
      <c r="CJ204" s="2"/>
      <c r="CK204" s="2"/>
      <c r="CL204" s="2"/>
      <c r="CM204" s="2"/>
      <c r="CN204" s="2"/>
      <c r="CO204" s="2"/>
      <c r="CP204" s="2"/>
      <c r="CQ204" s="2"/>
      <c r="CR204" s="2"/>
      <c r="CS204" s="2"/>
      <c r="CT204" s="2"/>
      <c r="CU204" s="2"/>
      <c r="CV204" s="2"/>
      <c r="CW204" s="2"/>
      <c r="CX204" s="1764"/>
      <c r="CY204" s="1764"/>
      <c r="CZ204" s="2"/>
      <c r="DA204" s="2"/>
      <c r="DB204" s="2"/>
      <c r="DC204" s="2"/>
      <c r="DD204" s="2"/>
      <c r="DE204" s="2"/>
      <c r="DF204" s="2"/>
      <c r="DG204" s="2"/>
      <c r="DH204" s="2"/>
      <c r="DI204" s="2"/>
      <c r="DJ204" s="2"/>
      <c r="DK204" s="2"/>
      <c r="DL204" s="2"/>
      <c r="DM204" s="2"/>
      <c r="DN204" s="1764"/>
      <c r="DO204" s="1764"/>
      <c r="DP204" s="2"/>
      <c r="DQ204" s="2"/>
      <c r="DR204" s="2"/>
      <c r="DS204" s="2"/>
      <c r="DT204" s="2"/>
      <c r="DU204" s="2"/>
      <c r="DV204" s="2"/>
      <c r="DW204" s="2"/>
      <c r="DX204" s="2"/>
      <c r="DY204" s="2"/>
      <c r="DZ204" s="2"/>
      <c r="EA204" s="2"/>
      <c r="EB204" s="2"/>
      <c r="EC204" s="2"/>
      <c r="ED204" s="1764"/>
      <c r="EE204" s="1764"/>
      <c r="EF204" s="2"/>
      <c r="EG204" s="2"/>
    </row>
    <row r="205" spans="2:137" ht="27.75" customHeight="1" x14ac:dyDescent="0.2">
      <c r="B205" s="2698"/>
      <c r="C205" s="2699"/>
      <c r="D205" s="1641"/>
      <c r="E205" s="1641"/>
      <c r="F205" s="1641"/>
      <c r="G205" s="1641"/>
      <c r="H205" s="1641"/>
      <c r="I205" s="1641"/>
      <c r="J205" s="1641"/>
      <c r="K205" s="1641"/>
      <c r="L205" s="1641"/>
      <c r="M205" s="1641"/>
      <c r="N205" s="1641"/>
      <c r="O205" s="1641"/>
      <c r="P205" s="1641"/>
      <c r="Q205" s="1822"/>
      <c r="R205" s="1822"/>
      <c r="S205" s="1641"/>
      <c r="T205" s="1641"/>
      <c r="U205" s="1641"/>
      <c r="V205" s="1641"/>
      <c r="W205" s="1641"/>
      <c r="X205" s="1641"/>
      <c r="Y205" s="1641"/>
      <c r="Z205" s="1641"/>
      <c r="AA205" s="1641"/>
      <c r="AB205" s="1641"/>
      <c r="AC205" s="1641"/>
      <c r="AD205" s="1641"/>
      <c r="AE205" s="1641"/>
      <c r="AF205" s="1641"/>
      <c r="AG205" s="1822"/>
      <c r="AH205" s="1822"/>
      <c r="AI205" s="1641"/>
      <c r="AJ205" s="1641"/>
      <c r="AK205" s="1641"/>
      <c r="AL205" s="1641"/>
      <c r="AM205" s="1641"/>
      <c r="AN205" s="1641"/>
      <c r="AO205" s="1641"/>
      <c r="AP205" s="1641"/>
      <c r="AQ205" s="1641"/>
      <c r="AR205" s="1641"/>
      <c r="AS205" s="1641"/>
      <c r="AT205" s="1638"/>
      <c r="AU205" s="1638"/>
      <c r="AV205" s="1638"/>
      <c r="AW205" s="1828"/>
      <c r="AX205" s="1828"/>
      <c r="AY205" s="1639"/>
      <c r="AZ205" s="1798"/>
      <c r="BA205" s="1798"/>
      <c r="BB205" s="1798"/>
      <c r="BC205" s="1798"/>
      <c r="BD205" s="1798"/>
      <c r="BE205" s="1798"/>
      <c r="BF205" s="1798"/>
      <c r="BG205" s="1798"/>
      <c r="BH205" s="1798"/>
      <c r="BI205" s="1798"/>
      <c r="BJ205" s="1798"/>
      <c r="BK205" s="1798"/>
      <c r="BL205" s="1798"/>
      <c r="BM205" s="1798"/>
      <c r="BN205" s="1798"/>
      <c r="BO205" s="1798"/>
      <c r="BP205" s="1798"/>
      <c r="BQ205" s="1798"/>
      <c r="BR205" s="1538"/>
      <c r="BS205" s="1538"/>
      <c r="BT205" s="1538"/>
      <c r="BU205" s="1538"/>
      <c r="BV205" s="1538"/>
      <c r="BW205" s="1538"/>
      <c r="BX205" s="1538"/>
      <c r="BY205" s="1538"/>
      <c r="BZ205" s="1538"/>
      <c r="CA205" s="1538"/>
      <c r="CB205" s="1538"/>
      <c r="CC205" s="1799"/>
      <c r="CD205" s="1799"/>
      <c r="CE205" s="1538"/>
      <c r="CF205" s="1538"/>
      <c r="CG205" s="971"/>
      <c r="CH205" s="2"/>
      <c r="CI205" s="2"/>
      <c r="CJ205" s="2"/>
      <c r="CK205" s="2"/>
      <c r="CL205" s="2"/>
      <c r="CM205" s="2"/>
      <c r="CN205" s="2"/>
      <c r="CO205" s="2"/>
      <c r="CP205" s="2"/>
      <c r="CQ205" s="2"/>
      <c r="CR205" s="2"/>
      <c r="CS205" s="2"/>
      <c r="CT205" s="2"/>
      <c r="CU205" s="2"/>
      <c r="CV205" s="2"/>
      <c r="CW205" s="2"/>
      <c r="CX205" s="1764"/>
      <c r="CY205" s="1764"/>
      <c r="CZ205" s="2"/>
      <c r="DA205" s="2"/>
      <c r="DB205" s="2"/>
      <c r="DC205" s="2"/>
      <c r="DD205" s="2"/>
      <c r="DE205" s="2"/>
      <c r="DF205" s="2"/>
      <c r="DG205" s="2"/>
      <c r="DH205" s="2"/>
      <c r="DI205" s="2"/>
      <c r="DJ205" s="2"/>
      <c r="DK205" s="2"/>
      <c r="DL205" s="2"/>
      <c r="DM205" s="2"/>
      <c r="DN205" s="1764"/>
      <c r="DO205" s="1764"/>
      <c r="DP205" s="2"/>
      <c r="DQ205" s="2"/>
      <c r="DR205" s="2"/>
      <c r="DS205" s="2"/>
      <c r="DT205" s="2"/>
      <c r="DU205" s="2"/>
      <c r="DV205" s="2"/>
      <c r="DW205" s="2"/>
      <c r="DX205" s="2"/>
      <c r="DY205" s="2"/>
      <c r="DZ205" s="2"/>
      <c r="EA205" s="2"/>
      <c r="EB205" s="2"/>
      <c r="EC205" s="2"/>
      <c r="ED205" s="1764"/>
      <c r="EE205" s="1764"/>
      <c r="EF205" s="2"/>
      <c r="EG205" s="2"/>
    </row>
    <row r="206" spans="2:137" ht="27.75" customHeight="1" x14ac:dyDescent="0.2">
      <c r="B206" s="2698"/>
      <c r="C206" s="2699"/>
      <c r="D206" s="1637"/>
      <c r="E206" s="1637"/>
      <c r="F206" s="1637"/>
      <c r="G206" s="1637"/>
      <c r="H206" s="1637"/>
      <c r="I206" s="1637"/>
      <c r="J206" s="1637"/>
      <c r="K206" s="1637"/>
      <c r="L206" s="1637"/>
      <c r="M206" s="1637"/>
      <c r="N206" s="1637"/>
      <c r="O206" s="1637"/>
      <c r="P206" s="1637"/>
      <c r="Q206" s="1820"/>
      <c r="R206" s="1820"/>
      <c r="S206" s="1637"/>
      <c r="T206" s="1637"/>
      <c r="U206" s="1637"/>
      <c r="V206" s="1637"/>
      <c r="W206" s="1637"/>
      <c r="X206" s="1637"/>
      <c r="Y206" s="1637"/>
      <c r="Z206" s="1637"/>
      <c r="AA206" s="1637"/>
      <c r="AB206" s="1637"/>
      <c r="AC206" s="1637"/>
      <c r="AD206" s="1637"/>
      <c r="AE206" s="1637"/>
      <c r="AF206" s="1637"/>
      <c r="AG206" s="1820"/>
      <c r="AH206" s="1820"/>
      <c r="AI206" s="1637"/>
      <c r="AJ206" s="1637"/>
      <c r="AK206" s="1637"/>
      <c r="AL206" s="1637"/>
      <c r="AM206" s="1637"/>
      <c r="AN206" s="1637"/>
      <c r="AO206" s="1637"/>
      <c r="AP206" s="1637"/>
      <c r="AQ206" s="1637"/>
      <c r="AR206" s="1637"/>
      <c r="AS206" s="1637"/>
      <c r="AT206" s="1638"/>
      <c r="AU206" s="1638"/>
      <c r="AV206" s="1638"/>
      <c r="AW206" s="1828"/>
      <c r="AX206" s="1828"/>
      <c r="AY206" s="1639"/>
      <c r="AZ206" s="1798"/>
      <c r="BA206" s="1798"/>
      <c r="BB206" s="1798"/>
      <c r="BC206" s="1798"/>
      <c r="BD206" s="1798"/>
      <c r="BE206" s="1798"/>
      <c r="BF206" s="1798"/>
      <c r="BG206" s="1798"/>
      <c r="BH206" s="1798"/>
      <c r="BI206" s="1798"/>
      <c r="BJ206" s="1798"/>
      <c r="BK206" s="1798"/>
      <c r="BL206" s="1798"/>
      <c r="BM206" s="1798"/>
      <c r="BN206" s="1798"/>
      <c r="BO206" s="1798"/>
      <c r="BP206" s="1798"/>
      <c r="BQ206" s="1798"/>
      <c r="BR206" s="1538"/>
      <c r="BS206" s="1538"/>
      <c r="BT206" s="1538"/>
      <c r="BU206" s="1538"/>
      <c r="BV206" s="1538"/>
      <c r="BW206" s="1538"/>
      <c r="BX206" s="1538"/>
      <c r="BY206" s="1538"/>
      <c r="BZ206" s="1538"/>
      <c r="CA206" s="1538"/>
      <c r="CB206" s="1538"/>
      <c r="CC206" s="1799"/>
      <c r="CD206" s="1799"/>
      <c r="CE206" s="1538"/>
      <c r="CF206" s="1538"/>
      <c r="CG206" s="971"/>
      <c r="CH206" s="2"/>
      <c r="CI206" s="2"/>
      <c r="CJ206" s="2"/>
      <c r="CK206" s="2"/>
      <c r="CL206" s="2"/>
      <c r="CM206" s="2"/>
      <c r="CN206" s="2"/>
      <c r="CO206" s="2"/>
      <c r="CP206" s="2"/>
      <c r="CQ206" s="2"/>
      <c r="CR206" s="2"/>
      <c r="CS206" s="2"/>
      <c r="CT206" s="2"/>
      <c r="CU206" s="2"/>
      <c r="CV206" s="2"/>
      <c r="CW206" s="2"/>
      <c r="CX206" s="1764"/>
      <c r="CY206" s="1764"/>
      <c r="CZ206" s="2"/>
      <c r="DA206" s="2"/>
      <c r="DB206" s="2"/>
      <c r="DC206" s="2"/>
      <c r="DD206" s="2"/>
      <c r="DE206" s="2"/>
      <c r="DF206" s="2"/>
      <c r="DG206" s="2"/>
      <c r="DH206" s="2"/>
      <c r="DI206" s="2"/>
      <c r="DJ206" s="2"/>
      <c r="DK206" s="2"/>
      <c r="DL206" s="2"/>
      <c r="DM206" s="2"/>
      <c r="DN206" s="1764"/>
      <c r="DO206" s="1764"/>
      <c r="DP206" s="2"/>
      <c r="DQ206" s="2"/>
      <c r="DR206" s="2"/>
      <c r="DS206" s="2"/>
      <c r="DT206" s="2"/>
      <c r="DU206" s="2"/>
      <c r="DV206" s="2"/>
      <c r="DW206" s="2"/>
      <c r="DX206" s="2"/>
      <c r="DY206" s="2"/>
      <c r="DZ206" s="2"/>
      <c r="EA206" s="2"/>
      <c r="EB206" s="2"/>
      <c r="EC206" s="2"/>
      <c r="ED206" s="1764"/>
      <c r="EE206" s="1764"/>
      <c r="EF206" s="2"/>
      <c r="EG206" s="2"/>
    </row>
    <row r="207" spans="2:137" ht="27.75" customHeight="1" x14ac:dyDescent="0.2">
      <c r="B207" s="422"/>
      <c r="C207" s="972" t="s">
        <v>498</v>
      </c>
      <c r="D207" s="972" t="s">
        <v>1197</v>
      </c>
      <c r="E207" s="972" t="s">
        <v>1198</v>
      </c>
      <c r="F207" s="972" t="s">
        <v>1199</v>
      </c>
      <c r="G207" s="972" t="s">
        <v>1200</v>
      </c>
      <c r="H207" s="972" t="s">
        <v>1201</v>
      </c>
      <c r="I207" s="972" t="s">
        <v>1202</v>
      </c>
      <c r="J207" s="972" t="s">
        <v>1203</v>
      </c>
      <c r="K207" s="972" t="s">
        <v>1204</v>
      </c>
      <c r="L207" s="972" t="s">
        <v>1205</v>
      </c>
      <c r="M207" s="972" t="s">
        <v>1206</v>
      </c>
      <c r="N207" s="972" t="s">
        <v>1207</v>
      </c>
      <c r="O207" s="972" t="s">
        <v>1208</v>
      </c>
      <c r="P207" s="972" t="s">
        <v>1209</v>
      </c>
      <c r="Q207" s="1789" t="s">
        <v>1636</v>
      </c>
      <c r="R207" s="2035" t="s">
        <v>1772</v>
      </c>
      <c r="S207" s="972" t="s">
        <v>1248</v>
      </c>
      <c r="T207" s="972" t="s">
        <v>1210</v>
      </c>
      <c r="U207" s="972" t="s">
        <v>1211</v>
      </c>
      <c r="V207" s="972" t="s">
        <v>1212</v>
      </c>
      <c r="W207" s="972" t="s">
        <v>1213</v>
      </c>
      <c r="X207" s="972" t="s">
        <v>1214</v>
      </c>
      <c r="Y207" s="972" t="s">
        <v>1215</v>
      </c>
      <c r="Z207" s="972" t="s">
        <v>1216</v>
      </c>
      <c r="AA207" s="972" t="s">
        <v>1217</v>
      </c>
      <c r="AB207" s="972" t="s">
        <v>1218</v>
      </c>
      <c r="AC207" s="972" t="s">
        <v>1219</v>
      </c>
      <c r="AD207" s="972" t="s">
        <v>1220</v>
      </c>
      <c r="AE207" s="972" t="s">
        <v>1221</v>
      </c>
      <c r="AF207" s="972" t="s">
        <v>1222</v>
      </c>
      <c r="AG207" s="1789" t="s">
        <v>1637</v>
      </c>
      <c r="AH207" s="2035" t="s">
        <v>1773</v>
      </c>
      <c r="AI207" s="972" t="s">
        <v>1249</v>
      </c>
      <c r="AJ207" s="972" t="s">
        <v>1223</v>
      </c>
      <c r="AK207" s="972" t="s">
        <v>1224</v>
      </c>
      <c r="AL207" s="972" t="s">
        <v>1225</v>
      </c>
      <c r="AM207" s="972" t="s">
        <v>1226</v>
      </c>
      <c r="AN207" s="972" t="s">
        <v>1227</v>
      </c>
      <c r="AO207" s="972" t="s">
        <v>1228</v>
      </c>
      <c r="AP207" s="972" t="s">
        <v>1229</v>
      </c>
      <c r="AQ207" s="972" t="s">
        <v>1230</v>
      </c>
      <c r="AR207" s="972" t="s">
        <v>1231</v>
      </c>
      <c r="AS207" s="972" t="s">
        <v>1232</v>
      </c>
      <c r="AT207" s="972" t="s">
        <v>1233</v>
      </c>
      <c r="AU207" s="972" t="s">
        <v>1234</v>
      </c>
      <c r="AV207" s="972" t="s">
        <v>1235</v>
      </c>
      <c r="AW207" s="1789" t="s">
        <v>1638</v>
      </c>
      <c r="AX207" s="2035" t="s">
        <v>1761</v>
      </c>
      <c r="AY207" s="972" t="s">
        <v>1250</v>
      </c>
      <c r="AZ207" s="1798"/>
      <c r="BA207" s="1798"/>
      <c r="BB207" s="1798"/>
      <c r="BC207" s="1798"/>
      <c r="BD207" s="1798"/>
      <c r="BE207" s="1798"/>
      <c r="BF207" s="1798"/>
      <c r="BG207" s="1798"/>
      <c r="BH207" s="1798"/>
      <c r="BI207" s="1798"/>
      <c r="BJ207" s="1798"/>
      <c r="BK207" s="1798"/>
      <c r="BL207" s="1798"/>
      <c r="BM207" s="1798"/>
      <c r="BN207" s="1798"/>
      <c r="BO207" s="1798"/>
      <c r="BP207" s="1798"/>
      <c r="BQ207" s="1798"/>
      <c r="BR207" s="972"/>
      <c r="BS207" s="972"/>
      <c r="BT207" s="972"/>
      <c r="BU207" s="972"/>
      <c r="BV207" s="972"/>
      <c r="BW207" s="972"/>
      <c r="BX207" s="972"/>
      <c r="BY207" s="972"/>
      <c r="BZ207" s="972"/>
      <c r="CA207" s="972"/>
      <c r="CB207" s="20"/>
      <c r="CC207" s="1768"/>
      <c r="CD207" s="1768"/>
      <c r="CE207" s="20"/>
      <c r="CF207" s="1538"/>
      <c r="CG207" s="971"/>
      <c r="CH207" s="2"/>
      <c r="CI207" s="2"/>
      <c r="CJ207" s="2"/>
      <c r="CK207" s="2"/>
      <c r="CL207" s="2"/>
      <c r="CM207" s="2"/>
      <c r="CN207" s="2"/>
      <c r="CO207" s="2"/>
      <c r="CP207" s="2"/>
      <c r="CQ207" s="2"/>
      <c r="CR207" s="2"/>
      <c r="CS207" s="2"/>
      <c r="CT207" s="2"/>
      <c r="CU207" s="2"/>
      <c r="CV207" s="2"/>
      <c r="CW207" s="2"/>
      <c r="CX207" s="1764"/>
      <c r="CY207" s="1764"/>
      <c r="CZ207" s="2"/>
      <c r="DA207" s="2"/>
      <c r="DB207" s="2"/>
      <c r="DC207" s="2"/>
      <c r="DD207" s="2"/>
      <c r="DE207" s="2"/>
      <c r="DF207" s="2"/>
      <c r="DG207" s="2"/>
      <c r="DH207" s="2"/>
      <c r="DI207" s="2"/>
      <c r="DJ207" s="2"/>
      <c r="DK207" s="2"/>
      <c r="DL207" s="2"/>
      <c r="DM207" s="2"/>
      <c r="DN207" s="1764"/>
      <c r="DO207" s="1764"/>
      <c r="DP207" s="2"/>
      <c r="DQ207" s="2"/>
      <c r="DR207" s="2"/>
      <c r="DS207" s="2"/>
      <c r="DT207" s="2"/>
      <c r="DU207" s="2"/>
      <c r="DV207" s="2"/>
      <c r="DW207" s="2"/>
      <c r="DX207" s="2"/>
      <c r="DY207" s="2"/>
      <c r="DZ207" s="2"/>
      <c r="EA207" s="2"/>
      <c r="EB207" s="2"/>
      <c r="EC207" s="2"/>
      <c r="ED207" s="1764"/>
      <c r="EE207" s="1764"/>
      <c r="EF207" s="2"/>
      <c r="EG207" s="2"/>
    </row>
    <row r="208" spans="2:137" x14ac:dyDescent="0.2">
      <c r="B208" s="22" t="s">
        <v>90</v>
      </c>
      <c r="C208" s="22"/>
      <c r="D208" s="209"/>
      <c r="E208" s="209"/>
      <c r="F208" s="209"/>
      <c r="G208" s="209"/>
      <c r="H208" s="209"/>
      <c r="I208" s="209"/>
      <c r="J208" s="209"/>
      <c r="K208" s="209"/>
      <c r="L208" s="209"/>
      <c r="M208" s="209"/>
      <c r="N208" s="209"/>
      <c r="O208" s="209"/>
      <c r="P208" s="209"/>
      <c r="Q208" s="1780"/>
      <c r="R208" s="1780"/>
      <c r="S208" s="209"/>
      <c r="T208" s="209"/>
      <c r="U208" s="209"/>
      <c r="V208" s="209"/>
      <c r="W208" s="209"/>
      <c r="X208" s="209"/>
      <c r="Y208" s="209"/>
      <c r="Z208" s="209"/>
      <c r="AA208" s="209"/>
      <c r="AB208" s="209"/>
      <c r="AC208" s="209"/>
      <c r="AD208" s="209"/>
      <c r="AE208" s="209"/>
      <c r="AF208" s="209"/>
      <c r="AG208" s="1780"/>
      <c r="AH208" s="1780"/>
      <c r="AI208" s="209"/>
      <c r="AJ208" s="209"/>
      <c r="AK208" s="209"/>
      <c r="AL208" s="209"/>
      <c r="AM208" s="209"/>
      <c r="AN208" s="209"/>
      <c r="AO208" s="209"/>
      <c r="AP208" s="209"/>
      <c r="AQ208" s="209"/>
      <c r="AR208" s="209"/>
      <c r="AS208" s="209"/>
      <c r="AT208" s="1452"/>
      <c r="AU208" s="1452"/>
      <c r="AV208" s="1452"/>
      <c r="AW208" s="1798"/>
      <c r="AX208" s="1798"/>
      <c r="AY208" s="1452"/>
      <c r="AZ208" s="1798"/>
      <c r="BA208" s="1798"/>
      <c r="BB208" s="1798"/>
      <c r="BC208" s="1798"/>
      <c r="BD208" s="1798"/>
      <c r="BE208" s="1798"/>
      <c r="BF208" s="1798"/>
      <c r="BG208" s="1798"/>
      <c r="BH208" s="1798"/>
      <c r="BI208" s="1798"/>
      <c r="BJ208" s="1798"/>
      <c r="BK208" s="1798"/>
      <c r="BL208" s="1798"/>
      <c r="BM208" s="1798"/>
      <c r="BN208" s="1798"/>
      <c r="BO208" s="1798"/>
      <c r="BP208" s="1798"/>
      <c r="BQ208" s="1798"/>
      <c r="BR208" s="1452"/>
      <c r="BS208" s="1452"/>
      <c r="BT208" s="1452"/>
      <c r="BU208" s="1452"/>
      <c r="BV208" s="1452"/>
      <c r="BW208" s="1452"/>
      <c r="BX208" s="1452"/>
      <c r="BY208" s="1452"/>
      <c r="BZ208" s="1452"/>
      <c r="CA208" s="54"/>
      <c r="CB208" s="55"/>
      <c r="CC208" s="1774"/>
      <c r="CD208" s="1774"/>
      <c r="CE208" s="55"/>
      <c r="CF208" s="20"/>
      <c r="CG208" s="971"/>
      <c r="CH208" s="2"/>
      <c r="CI208" s="2"/>
      <c r="CJ208" s="2"/>
      <c r="CK208" s="2"/>
      <c r="CL208" s="2"/>
      <c r="CM208" s="2"/>
      <c r="CN208" s="2"/>
      <c r="CO208" s="2"/>
      <c r="CP208" s="2"/>
      <c r="CQ208" s="2"/>
      <c r="CR208" s="2"/>
      <c r="CS208" s="2"/>
      <c r="CT208" s="2"/>
      <c r="CU208" s="2"/>
      <c r="CV208" s="2"/>
      <c r="CW208" s="2"/>
      <c r="CX208" s="1764"/>
      <c r="CY208" s="1764"/>
      <c r="CZ208" s="2"/>
      <c r="DA208" s="2"/>
      <c r="DB208" s="2"/>
      <c r="DC208" s="2"/>
      <c r="DD208" s="2"/>
      <c r="DE208" s="2"/>
      <c r="DF208" s="2"/>
      <c r="DG208" s="2"/>
      <c r="DH208" s="2"/>
      <c r="DI208" s="2"/>
      <c r="DJ208" s="2"/>
      <c r="DK208" s="2"/>
      <c r="DL208" s="2"/>
      <c r="DM208" s="2"/>
      <c r="DN208" s="1764"/>
      <c r="DO208" s="1764"/>
      <c r="DP208" s="2"/>
      <c r="DQ208" s="2"/>
      <c r="DR208" s="2"/>
      <c r="DS208" s="2"/>
      <c r="DT208" s="2"/>
      <c r="DU208" s="2"/>
      <c r="DV208" s="2"/>
      <c r="DW208" s="2"/>
      <c r="DX208" s="2"/>
      <c r="DY208" s="2"/>
      <c r="DZ208" s="2"/>
      <c r="EA208" s="2"/>
    </row>
    <row r="209" spans="2:131" x14ac:dyDescent="0.2">
      <c r="B209" s="1630" t="s">
        <v>1817</v>
      </c>
      <c r="C209" s="1631"/>
      <c r="D209" s="209"/>
      <c r="E209" s="209"/>
      <c r="F209" s="209"/>
      <c r="G209" s="209"/>
      <c r="H209" s="209"/>
      <c r="I209" s="209"/>
      <c r="J209" s="209"/>
      <c r="K209" s="209"/>
      <c r="L209" s="209"/>
      <c r="M209" s="209"/>
      <c r="N209" s="209"/>
      <c r="O209" s="209"/>
      <c r="P209" s="209"/>
      <c r="Q209" s="1780"/>
      <c r="R209" s="1780"/>
      <c r="S209" s="209"/>
      <c r="T209" s="209"/>
      <c r="U209" s="209"/>
      <c r="V209" s="209"/>
      <c r="W209" s="209"/>
      <c r="X209" s="209"/>
      <c r="Y209" s="209"/>
      <c r="Z209" s="209"/>
      <c r="AA209" s="209"/>
      <c r="AB209" s="209"/>
      <c r="AC209" s="209"/>
      <c r="AD209" s="209"/>
      <c r="AE209" s="209"/>
      <c r="AF209" s="209"/>
      <c r="AG209" s="1780"/>
      <c r="AH209" s="1780"/>
      <c r="AI209" s="209"/>
      <c r="AJ209" s="209"/>
      <c r="AK209" s="209"/>
      <c r="AL209" s="209"/>
      <c r="AM209" s="209"/>
      <c r="AN209" s="209"/>
      <c r="AO209" s="209"/>
      <c r="AP209" s="209"/>
      <c r="AQ209" s="209"/>
      <c r="AR209" s="209"/>
      <c r="AS209" s="209"/>
      <c r="AT209" s="1452"/>
      <c r="AU209" s="1452"/>
      <c r="AV209" s="1452"/>
      <c r="AW209" s="1798"/>
      <c r="AX209" s="1798"/>
      <c r="AY209" s="1452"/>
      <c r="AZ209" s="1798"/>
      <c r="BA209" s="1798"/>
      <c r="BB209" s="1798"/>
      <c r="BC209" s="1798"/>
      <c r="BD209" s="1798"/>
      <c r="BE209" s="1798"/>
      <c r="BF209" s="1798"/>
      <c r="BG209" s="1798"/>
      <c r="BH209" s="1798"/>
      <c r="BI209" s="1798"/>
      <c r="BJ209" s="1798"/>
      <c r="BK209" s="1798"/>
      <c r="BL209" s="1798"/>
      <c r="BM209" s="1798"/>
      <c r="BN209" s="1798"/>
      <c r="BO209" s="1798"/>
      <c r="BP209" s="1798"/>
      <c r="BQ209" s="1798"/>
      <c r="BR209" s="1452"/>
      <c r="BS209" s="1452"/>
      <c r="BT209" s="1452"/>
      <c r="BU209" s="1452"/>
      <c r="BV209" s="1452"/>
      <c r="BW209" s="1452"/>
      <c r="BX209" s="1452"/>
      <c r="BY209" s="1452"/>
      <c r="BZ209" s="1452"/>
      <c r="CA209" s="54"/>
      <c r="CB209" s="55"/>
      <c r="CC209" s="1774"/>
      <c r="CD209" s="1774"/>
      <c r="CE209" s="55"/>
      <c r="CF209" s="55"/>
      <c r="CG209" s="2"/>
      <c r="CH209" s="7"/>
      <c r="CI209" s="7"/>
      <c r="CJ209" s="7"/>
      <c r="CK209" s="7"/>
      <c r="CL209" s="7"/>
      <c r="CM209" s="7"/>
      <c r="CN209" s="7"/>
      <c r="CO209" s="7"/>
      <c r="CP209" s="7"/>
      <c r="CQ209" s="7"/>
      <c r="CR209" s="7"/>
      <c r="CS209" s="7"/>
      <c r="CT209" s="7"/>
      <c r="CU209" s="7"/>
      <c r="CV209" s="7"/>
      <c r="CW209" s="7"/>
      <c r="CX209" s="1767"/>
      <c r="CY209" s="1767"/>
      <c r="CZ209" s="7"/>
      <c r="DA209" s="7"/>
      <c r="DB209" s="7"/>
      <c r="DC209" s="7"/>
      <c r="DD209" s="7"/>
      <c r="DE209" s="7"/>
      <c r="DF209" s="7"/>
      <c r="DG209" s="7"/>
      <c r="DH209" s="7"/>
      <c r="DI209" s="7"/>
      <c r="DJ209" s="7"/>
      <c r="DK209" s="7"/>
      <c r="DL209" s="7"/>
      <c r="DM209" s="7"/>
      <c r="DN209" s="1767"/>
      <c r="DO209" s="1767"/>
      <c r="DP209" s="7"/>
      <c r="DQ209" s="7"/>
      <c r="DR209" s="7"/>
      <c r="DS209" s="7"/>
      <c r="DT209" s="7"/>
      <c r="DU209" s="7"/>
      <c r="DV209" s="7"/>
      <c r="DW209" s="7"/>
      <c r="DX209" s="7"/>
      <c r="DY209" s="7"/>
      <c r="DZ209" s="7"/>
      <c r="EA209" s="2"/>
    </row>
    <row r="210" spans="2:131" x14ac:dyDescent="0.2">
      <c r="B210" s="1630" t="s">
        <v>1818</v>
      </c>
      <c r="C210" s="1631"/>
      <c r="D210" s="209"/>
      <c r="E210" s="209"/>
      <c r="F210" s="209"/>
      <c r="G210" s="209"/>
      <c r="H210" s="209"/>
      <c r="I210" s="209"/>
      <c r="J210" s="209"/>
      <c r="K210" s="209"/>
      <c r="L210" s="209"/>
      <c r="M210" s="209"/>
      <c r="N210" s="209"/>
      <c r="O210" s="209"/>
      <c r="P210" s="209"/>
      <c r="Q210" s="1780"/>
      <c r="R210" s="1780"/>
      <c r="S210" s="209"/>
      <c r="T210" s="209"/>
      <c r="U210" s="209"/>
      <c r="V210" s="209"/>
      <c r="W210" s="209"/>
      <c r="X210" s="209"/>
      <c r="Y210" s="209"/>
      <c r="Z210" s="209"/>
      <c r="AA210" s="209"/>
      <c r="AB210" s="209"/>
      <c r="AC210" s="209"/>
      <c r="AD210" s="209"/>
      <c r="AE210" s="209"/>
      <c r="AF210" s="209"/>
      <c r="AG210" s="1780"/>
      <c r="AH210" s="1780"/>
      <c r="AI210" s="209"/>
      <c r="AJ210" s="209"/>
      <c r="AK210" s="209"/>
      <c r="AL210" s="209"/>
      <c r="AM210" s="209"/>
      <c r="AN210" s="209"/>
      <c r="AO210" s="209"/>
      <c r="AP210" s="209"/>
      <c r="AQ210" s="209"/>
      <c r="AR210" s="209"/>
      <c r="AS210" s="209"/>
      <c r="AT210" s="1452"/>
      <c r="AU210" s="1452"/>
      <c r="AV210" s="1452"/>
      <c r="AW210" s="1798"/>
      <c r="AX210" s="1798"/>
      <c r="AY210" s="1452"/>
      <c r="AZ210" s="1798"/>
      <c r="BA210" s="1798"/>
      <c r="BB210" s="1798"/>
      <c r="BC210" s="1798"/>
      <c r="BD210" s="1798"/>
      <c r="BE210" s="1798"/>
      <c r="BF210" s="1798"/>
      <c r="BG210" s="1798"/>
      <c r="BH210" s="1798"/>
      <c r="BI210" s="1798"/>
      <c r="BJ210" s="1798"/>
      <c r="BK210" s="1798"/>
      <c r="BL210" s="1798"/>
      <c r="BM210" s="1798"/>
      <c r="BN210" s="1798"/>
      <c r="BO210" s="1798"/>
      <c r="BP210" s="1798"/>
      <c r="BQ210" s="1798"/>
      <c r="BR210" s="1452"/>
      <c r="BS210" s="1452"/>
      <c r="BT210" s="1452"/>
      <c r="BU210" s="1452"/>
      <c r="BV210" s="1452"/>
      <c r="BW210" s="1452"/>
      <c r="BX210" s="1452"/>
      <c r="BY210" s="1452"/>
      <c r="BZ210" s="1452"/>
      <c r="CA210" s="54"/>
      <c r="CB210" s="55"/>
      <c r="CC210" s="1774"/>
      <c r="CD210" s="1774"/>
      <c r="CE210" s="55"/>
      <c r="CF210" s="55"/>
      <c r="CG210" s="7"/>
      <c r="CH210" s="7"/>
      <c r="CI210" s="7"/>
      <c r="CJ210" s="7"/>
      <c r="CK210" s="7"/>
      <c r="CL210" s="7"/>
      <c r="CM210" s="7"/>
      <c r="CN210" s="7"/>
      <c r="CO210" s="7"/>
      <c r="CP210" s="7"/>
      <c r="CQ210" s="7"/>
      <c r="CR210" s="7"/>
      <c r="CS210" s="7"/>
      <c r="CT210" s="7"/>
      <c r="CU210" s="7"/>
      <c r="CV210" s="7"/>
      <c r="CW210" s="7"/>
      <c r="CX210" s="1767"/>
      <c r="CY210" s="1767"/>
      <c r="CZ210" s="7"/>
      <c r="DA210" s="7"/>
      <c r="DB210" s="7"/>
      <c r="DC210" s="7"/>
      <c r="DD210" s="7"/>
      <c r="DE210" s="7"/>
      <c r="DF210" s="7"/>
      <c r="DG210" s="7"/>
      <c r="DH210" s="7"/>
      <c r="DI210" s="7"/>
      <c r="DJ210" s="7"/>
      <c r="DK210" s="7"/>
      <c r="DL210" s="7"/>
      <c r="DM210" s="7"/>
      <c r="DN210" s="1767"/>
      <c r="DO210" s="1767"/>
      <c r="DP210" s="7"/>
      <c r="DQ210" s="7"/>
      <c r="DR210" s="7"/>
      <c r="DS210" s="7"/>
      <c r="DT210" s="7"/>
      <c r="DU210" s="7"/>
      <c r="DV210" s="7"/>
      <c r="DW210" s="7"/>
      <c r="DX210" s="7"/>
      <c r="DY210" s="7"/>
      <c r="DZ210" s="7"/>
      <c r="EA210" s="2"/>
    </row>
    <row r="211" spans="2:131" x14ac:dyDescent="0.2">
      <c r="B211" s="29" t="s">
        <v>1819</v>
      </c>
      <c r="C211" s="1631"/>
      <c r="D211" s="209"/>
      <c r="E211" s="209"/>
      <c r="F211" s="209"/>
      <c r="G211" s="209"/>
      <c r="H211" s="209"/>
      <c r="I211" s="209"/>
      <c r="J211" s="209"/>
      <c r="K211" s="209"/>
      <c r="L211" s="209"/>
      <c r="M211" s="209"/>
      <c r="N211" s="209"/>
      <c r="O211" s="209"/>
      <c r="P211" s="209"/>
      <c r="Q211" s="1780"/>
      <c r="R211" s="1780"/>
      <c r="S211" s="209"/>
      <c r="T211" s="209"/>
      <c r="U211" s="209"/>
      <c r="V211" s="209"/>
      <c r="W211" s="209"/>
      <c r="X211" s="209"/>
      <c r="Y211" s="209"/>
      <c r="Z211" s="209"/>
      <c r="AA211" s="209"/>
      <c r="AB211" s="209"/>
      <c r="AC211" s="209"/>
      <c r="AD211" s="209"/>
      <c r="AE211" s="209"/>
      <c r="AF211" s="209"/>
      <c r="AG211" s="1780"/>
      <c r="AH211" s="1780"/>
      <c r="AI211" s="209"/>
      <c r="AJ211" s="209"/>
      <c r="AK211" s="209"/>
      <c r="AL211" s="209"/>
      <c r="AM211" s="209"/>
      <c r="AN211" s="209"/>
      <c r="AO211" s="209"/>
      <c r="AP211" s="209"/>
      <c r="AQ211" s="209"/>
      <c r="AR211" s="209"/>
      <c r="AS211" s="209"/>
      <c r="AT211" s="1452"/>
      <c r="AU211" s="1452"/>
      <c r="AV211" s="1452"/>
      <c r="AW211" s="1798"/>
      <c r="AX211" s="1798"/>
      <c r="AY211" s="1452"/>
      <c r="AZ211" s="1798"/>
      <c r="BA211" s="1798"/>
      <c r="BB211" s="1798"/>
      <c r="BC211" s="1798"/>
      <c r="BD211" s="1798"/>
      <c r="BE211" s="1798"/>
      <c r="BF211" s="1798"/>
      <c r="BG211" s="1798"/>
      <c r="BH211" s="1798"/>
      <c r="BI211" s="1798"/>
      <c r="BJ211" s="1798"/>
      <c r="BK211" s="1798"/>
      <c r="BL211" s="1798"/>
      <c r="BM211" s="1798"/>
      <c r="BN211" s="1798"/>
      <c r="BO211" s="1798"/>
      <c r="BP211" s="1798"/>
      <c r="BQ211" s="1798"/>
      <c r="BR211" s="1452"/>
      <c r="BS211" s="1452"/>
      <c r="BT211" s="1452"/>
      <c r="BU211" s="1452"/>
      <c r="BV211" s="1452"/>
      <c r="BW211" s="1452"/>
      <c r="BX211" s="1452"/>
      <c r="BY211" s="1452"/>
      <c r="BZ211" s="1452"/>
      <c r="CA211" s="54"/>
      <c r="CB211" s="55"/>
      <c r="CC211" s="1774"/>
      <c r="CD211" s="1774"/>
      <c r="CE211" s="55"/>
      <c r="CF211" s="55"/>
      <c r="CG211" s="7"/>
      <c r="CH211" s="7"/>
      <c r="CI211" s="7"/>
      <c r="CJ211" s="7"/>
      <c r="CK211" s="7"/>
      <c r="CL211" s="7"/>
      <c r="CM211" s="7"/>
      <c r="CN211" s="7"/>
      <c r="CO211" s="7"/>
      <c r="CP211" s="7"/>
      <c r="CQ211" s="7"/>
      <c r="CR211" s="7"/>
      <c r="CS211" s="7"/>
      <c r="CT211" s="7"/>
      <c r="CU211" s="7"/>
      <c r="CV211" s="7"/>
      <c r="CW211" s="7"/>
      <c r="CX211" s="1767"/>
      <c r="CY211" s="1767"/>
      <c r="CZ211" s="7"/>
      <c r="DA211" s="7"/>
      <c r="DB211" s="7"/>
      <c r="DC211" s="7"/>
      <c r="DD211" s="7"/>
      <c r="DE211" s="7"/>
      <c r="DF211" s="7"/>
      <c r="DG211" s="7"/>
      <c r="DH211" s="7"/>
      <c r="DI211" s="7"/>
      <c r="DJ211" s="7"/>
      <c r="DK211" s="7"/>
      <c r="DL211" s="7"/>
      <c r="DM211" s="7"/>
      <c r="DN211" s="1767"/>
      <c r="DO211" s="1767"/>
      <c r="DP211" s="7"/>
      <c r="DQ211" s="7"/>
      <c r="DR211" s="7"/>
      <c r="DS211" s="7"/>
      <c r="DT211" s="7"/>
      <c r="DU211" s="7"/>
      <c r="DV211" s="7"/>
      <c r="DW211" s="7"/>
      <c r="DX211" s="7"/>
      <c r="DY211" s="7"/>
      <c r="DZ211" s="7"/>
      <c r="EA211" s="2"/>
    </row>
    <row r="212" spans="2:131" x14ac:dyDescent="0.2">
      <c r="B212" s="29" t="s">
        <v>1820</v>
      </c>
      <c r="C212" s="1631"/>
      <c r="D212" s="209"/>
      <c r="E212" s="209"/>
      <c r="F212" s="209"/>
      <c r="G212" s="209"/>
      <c r="H212" s="209"/>
      <c r="I212" s="209"/>
      <c r="J212" s="209"/>
      <c r="K212" s="209"/>
      <c r="L212" s="209"/>
      <c r="M212" s="209"/>
      <c r="N212" s="209"/>
      <c r="O212" s="209"/>
      <c r="P212" s="209"/>
      <c r="Q212" s="1780"/>
      <c r="R212" s="1780"/>
      <c r="S212" s="209"/>
      <c r="T212" s="209"/>
      <c r="U212" s="209"/>
      <c r="V212" s="209"/>
      <c r="W212" s="209"/>
      <c r="X212" s="209"/>
      <c r="Y212" s="209"/>
      <c r="Z212" s="209"/>
      <c r="AA212" s="209"/>
      <c r="AB212" s="209"/>
      <c r="AC212" s="209"/>
      <c r="AD212" s="209"/>
      <c r="AE212" s="209"/>
      <c r="AF212" s="209"/>
      <c r="AG212" s="1780"/>
      <c r="AH212" s="1780"/>
      <c r="AI212" s="209"/>
      <c r="AJ212" s="209"/>
      <c r="AK212" s="209"/>
      <c r="AL212" s="209"/>
      <c r="AM212" s="209"/>
      <c r="AN212" s="209"/>
      <c r="AO212" s="209"/>
      <c r="AP212" s="209"/>
      <c r="AQ212" s="209"/>
      <c r="AR212" s="209"/>
      <c r="AS212" s="209"/>
      <c r="AT212" s="1452"/>
      <c r="AU212" s="1452"/>
      <c r="AV212" s="1452"/>
      <c r="AW212" s="1798"/>
      <c r="AX212" s="1798"/>
      <c r="AY212" s="1452"/>
      <c r="AZ212" s="1798"/>
      <c r="BA212" s="1798"/>
      <c r="BB212" s="1798"/>
      <c r="BC212" s="1798"/>
      <c r="BD212" s="1798"/>
      <c r="BE212" s="1798"/>
      <c r="BF212" s="1798"/>
      <c r="BG212" s="1798"/>
      <c r="BH212" s="1798"/>
      <c r="BI212" s="1798"/>
      <c r="BJ212" s="1798"/>
      <c r="BK212" s="1798"/>
      <c r="BL212" s="1798"/>
      <c r="BM212" s="1798"/>
      <c r="BN212" s="1798"/>
      <c r="BO212" s="1798"/>
      <c r="BP212" s="1798"/>
      <c r="BQ212" s="1798"/>
      <c r="BR212" s="1452"/>
      <c r="BS212" s="1452"/>
      <c r="BT212" s="1452"/>
      <c r="BU212" s="1452"/>
      <c r="BV212" s="1452"/>
      <c r="BW212" s="1452"/>
      <c r="BX212" s="1452"/>
      <c r="BY212" s="1452"/>
      <c r="BZ212" s="1452"/>
      <c r="CA212" s="54"/>
      <c r="CB212" s="55"/>
      <c r="CC212" s="1774"/>
      <c r="CD212" s="1774"/>
      <c r="CE212" s="55"/>
      <c r="CF212" s="55"/>
      <c r="CG212" s="7"/>
      <c r="CH212" s="7"/>
      <c r="CI212" s="7"/>
      <c r="CJ212" s="7"/>
      <c r="CK212" s="7"/>
      <c r="CL212" s="7"/>
      <c r="CM212" s="7"/>
      <c r="CN212" s="7"/>
      <c r="CO212" s="7"/>
      <c r="CP212" s="7"/>
      <c r="CQ212" s="7"/>
      <c r="CR212" s="7"/>
      <c r="CS212" s="7"/>
      <c r="CT212" s="7"/>
      <c r="CU212" s="7"/>
      <c r="CV212" s="7"/>
      <c r="CW212" s="7"/>
      <c r="CX212" s="1767"/>
      <c r="CY212" s="1767"/>
      <c r="CZ212" s="7"/>
      <c r="DA212" s="7"/>
      <c r="DB212" s="7"/>
      <c r="DC212" s="7"/>
      <c r="DD212" s="7"/>
      <c r="DE212" s="7"/>
      <c r="DF212" s="7"/>
      <c r="DG212" s="7"/>
      <c r="DH212" s="7"/>
      <c r="DI212" s="7"/>
      <c r="DJ212" s="7"/>
      <c r="DK212" s="7"/>
      <c r="DL212" s="7"/>
      <c r="DM212" s="7"/>
      <c r="DN212" s="1767"/>
      <c r="DO212" s="1767"/>
      <c r="DP212" s="7"/>
      <c r="DQ212" s="7"/>
      <c r="DR212" s="7"/>
      <c r="DS212" s="7"/>
      <c r="DT212" s="7"/>
      <c r="DU212" s="7"/>
      <c r="DV212" s="7"/>
      <c r="DW212" s="7"/>
      <c r="DX212" s="7"/>
      <c r="DY212" s="7"/>
      <c r="DZ212" s="7"/>
      <c r="EA212" s="2"/>
    </row>
    <row r="213" spans="2:131" x14ac:dyDescent="0.2">
      <c r="B213" s="1630" t="s">
        <v>1466</v>
      </c>
      <c r="C213" s="1631"/>
      <c r="D213" s="209"/>
      <c r="E213" s="209"/>
      <c r="F213" s="209"/>
      <c r="G213" s="209"/>
      <c r="H213" s="209"/>
      <c r="I213" s="209"/>
      <c r="J213" s="209"/>
      <c r="K213" s="209"/>
      <c r="L213" s="209"/>
      <c r="M213" s="209"/>
      <c r="N213" s="209"/>
      <c r="O213" s="209"/>
      <c r="P213" s="209"/>
      <c r="Q213" s="1780"/>
      <c r="R213" s="1780"/>
      <c r="S213" s="209"/>
      <c r="T213" s="209"/>
      <c r="U213" s="209"/>
      <c r="V213" s="209"/>
      <c r="W213" s="209"/>
      <c r="X213" s="209"/>
      <c r="Y213" s="209"/>
      <c r="Z213" s="209"/>
      <c r="AA213" s="209"/>
      <c r="AB213" s="209"/>
      <c r="AC213" s="209"/>
      <c r="AD213" s="209"/>
      <c r="AE213" s="209"/>
      <c r="AF213" s="209"/>
      <c r="AG213" s="1780"/>
      <c r="AH213" s="1780"/>
      <c r="AI213" s="209"/>
      <c r="AJ213" s="209"/>
      <c r="AK213" s="209"/>
      <c r="AL213" s="209"/>
      <c r="AM213" s="209"/>
      <c r="AN213" s="209"/>
      <c r="AO213" s="209"/>
      <c r="AP213" s="209"/>
      <c r="AQ213" s="209"/>
      <c r="AR213" s="209"/>
      <c r="AS213" s="209"/>
      <c r="AT213" s="1452"/>
      <c r="AU213" s="1452"/>
      <c r="AV213" s="1452"/>
      <c r="AW213" s="1798"/>
      <c r="AX213" s="1798"/>
      <c r="AY213" s="1452"/>
      <c r="AZ213" s="1798"/>
      <c r="BA213" s="1798"/>
      <c r="BB213" s="1798"/>
      <c r="BC213" s="1798"/>
      <c r="BD213" s="1798"/>
      <c r="BE213" s="1798"/>
      <c r="BF213" s="1798"/>
      <c r="BG213" s="1798"/>
      <c r="BH213" s="1798"/>
      <c r="BI213" s="1798"/>
      <c r="BJ213" s="1798"/>
      <c r="BK213" s="1798"/>
      <c r="BL213" s="1798"/>
      <c r="BM213" s="1798"/>
      <c r="BN213" s="1798"/>
      <c r="BO213" s="1798"/>
      <c r="BP213" s="1798"/>
      <c r="BQ213" s="1798"/>
      <c r="BR213" s="1452"/>
      <c r="BS213" s="1452"/>
      <c r="BT213" s="1452"/>
      <c r="BU213" s="1452"/>
      <c r="BV213" s="1452"/>
      <c r="BW213" s="1452"/>
      <c r="BX213" s="1452"/>
      <c r="BY213" s="1452"/>
      <c r="BZ213" s="1452"/>
      <c r="CA213" s="54"/>
      <c r="CB213" s="55"/>
      <c r="CC213" s="1774"/>
      <c r="CD213" s="1774"/>
      <c r="CE213" s="55"/>
      <c r="CF213" s="55"/>
      <c r="CG213" s="7"/>
      <c r="CH213" s="7"/>
      <c r="CI213" s="7"/>
      <c r="CJ213" s="7"/>
      <c r="CK213" s="7"/>
      <c r="CL213" s="7"/>
      <c r="CM213" s="7"/>
      <c r="CN213" s="7"/>
      <c r="CO213" s="7"/>
      <c r="CP213" s="7"/>
      <c r="CQ213" s="7"/>
      <c r="CR213" s="7"/>
      <c r="CS213" s="7"/>
      <c r="CT213" s="7"/>
      <c r="CU213" s="7"/>
      <c r="CV213" s="7"/>
      <c r="CW213" s="7"/>
      <c r="CX213" s="1767"/>
      <c r="CY213" s="1767"/>
      <c r="CZ213" s="7"/>
      <c r="DA213" s="7"/>
      <c r="DB213" s="7"/>
      <c r="DC213" s="7"/>
      <c r="DD213" s="7"/>
      <c r="DE213" s="7"/>
      <c r="DF213" s="7"/>
      <c r="DG213" s="7"/>
      <c r="DH213" s="7"/>
      <c r="DI213" s="7"/>
      <c r="DJ213" s="7"/>
      <c r="DK213" s="7"/>
      <c r="DL213" s="7"/>
      <c r="DM213" s="7"/>
      <c r="DN213" s="1767"/>
      <c r="DO213" s="1767"/>
      <c r="DP213" s="7"/>
      <c r="DQ213" s="7"/>
      <c r="DR213" s="7"/>
      <c r="DS213" s="7"/>
      <c r="DT213" s="7"/>
      <c r="DU213" s="7"/>
      <c r="DV213" s="7"/>
      <c r="DW213" s="7"/>
      <c r="DX213" s="7"/>
      <c r="DY213" s="7"/>
      <c r="DZ213" s="7"/>
      <c r="EA213" s="2"/>
    </row>
    <row r="214" spans="2:131" x14ac:dyDescent="0.2">
      <c r="B214" s="1630" t="s">
        <v>1821</v>
      </c>
      <c r="C214" s="1630"/>
      <c r="D214" s="209"/>
      <c r="E214" s="209"/>
      <c r="F214" s="209"/>
      <c r="G214" s="209"/>
      <c r="H214" s="209"/>
      <c r="I214" s="209"/>
      <c r="J214" s="209"/>
      <c r="K214" s="209"/>
      <c r="L214" s="209"/>
      <c r="M214" s="209"/>
      <c r="N214" s="209"/>
      <c r="O214" s="209"/>
      <c r="P214" s="209"/>
      <c r="Q214" s="1780"/>
      <c r="R214" s="1780"/>
      <c r="S214" s="209"/>
      <c r="T214" s="209"/>
      <c r="U214" s="209"/>
      <c r="V214" s="209"/>
      <c r="W214" s="209"/>
      <c r="X214" s="209"/>
      <c r="Y214" s="209"/>
      <c r="Z214" s="209"/>
      <c r="AA214" s="209"/>
      <c r="AB214" s="209"/>
      <c r="AC214" s="209"/>
      <c r="AD214" s="209"/>
      <c r="AE214" s="209"/>
      <c r="AF214" s="209"/>
      <c r="AG214" s="1780"/>
      <c r="AH214" s="1780"/>
      <c r="AI214" s="209"/>
      <c r="AJ214" s="209"/>
      <c r="AK214" s="209"/>
      <c r="AL214" s="209"/>
      <c r="AM214" s="209"/>
      <c r="AN214" s="209"/>
      <c r="AO214" s="209"/>
      <c r="AP214" s="209"/>
      <c r="AQ214" s="209"/>
      <c r="AR214" s="209"/>
      <c r="AS214" s="209"/>
      <c r="AT214" s="1452"/>
      <c r="AU214" s="1452"/>
      <c r="AV214" s="1452"/>
      <c r="AW214" s="1798"/>
      <c r="AX214" s="1798"/>
      <c r="AY214" s="1452"/>
      <c r="AZ214" s="1798"/>
      <c r="BA214" s="1798"/>
      <c r="BB214" s="1798"/>
      <c r="BC214" s="1798"/>
      <c r="BD214" s="1798"/>
      <c r="BE214" s="1798"/>
      <c r="BF214" s="1798"/>
      <c r="BG214" s="1798"/>
      <c r="BH214" s="1798"/>
      <c r="BI214" s="1798"/>
      <c r="BJ214" s="1798"/>
      <c r="BK214" s="1798"/>
      <c r="BL214" s="1798"/>
      <c r="BM214" s="1798"/>
      <c r="BN214" s="1798"/>
      <c r="BO214" s="1798"/>
      <c r="BP214" s="1798"/>
      <c r="BQ214" s="1798"/>
      <c r="BR214" s="1452"/>
      <c r="BS214" s="1452"/>
      <c r="BT214" s="1452"/>
      <c r="BU214" s="1452"/>
      <c r="BV214" s="1452"/>
      <c r="BW214" s="1452"/>
      <c r="BX214" s="1452"/>
      <c r="BY214" s="1452"/>
      <c r="BZ214" s="1452"/>
      <c r="CA214" s="54"/>
      <c r="CB214" s="55"/>
      <c r="CC214" s="1774"/>
      <c r="CD214" s="1774"/>
      <c r="CE214" s="55"/>
      <c r="CF214" s="55"/>
      <c r="CG214" s="7"/>
      <c r="CH214" s="7"/>
      <c r="CI214" s="7"/>
      <c r="CJ214" s="7"/>
      <c r="CK214" s="7"/>
      <c r="CL214" s="7"/>
      <c r="CM214" s="7"/>
      <c r="CN214" s="7"/>
      <c r="CO214" s="7"/>
      <c r="CP214" s="7"/>
      <c r="CQ214" s="7"/>
      <c r="CR214" s="7"/>
      <c r="CS214" s="7"/>
      <c r="CT214" s="7"/>
      <c r="CU214" s="7"/>
      <c r="CV214" s="7"/>
      <c r="CW214" s="7"/>
      <c r="CX214" s="1767"/>
      <c r="CY214" s="1767"/>
      <c r="CZ214" s="7"/>
      <c r="DA214" s="7"/>
      <c r="DB214" s="7"/>
      <c r="DC214" s="7"/>
      <c r="DD214" s="7"/>
      <c r="DE214" s="7"/>
      <c r="DF214" s="7"/>
      <c r="DG214" s="7"/>
      <c r="DH214" s="7"/>
      <c r="DI214" s="7"/>
      <c r="DJ214" s="7"/>
      <c r="DK214" s="7"/>
      <c r="DL214" s="7"/>
      <c r="DM214" s="7"/>
      <c r="DN214" s="1767"/>
      <c r="DO214" s="1767"/>
      <c r="DP214" s="7"/>
      <c r="DQ214" s="7"/>
      <c r="DR214" s="7"/>
      <c r="DS214" s="7"/>
      <c r="DT214" s="7"/>
      <c r="DU214" s="7"/>
      <c r="DV214" s="7"/>
      <c r="DW214" s="7"/>
      <c r="DX214" s="7"/>
      <c r="DY214" s="7"/>
      <c r="DZ214" s="7"/>
      <c r="EA214" s="2"/>
    </row>
    <row r="215" spans="2:131" x14ac:dyDescent="0.2">
      <c r="B215" s="1630" t="s">
        <v>1822</v>
      </c>
      <c r="C215" s="1630"/>
      <c r="D215" s="209"/>
      <c r="E215" s="209"/>
      <c r="F215" s="209"/>
      <c r="G215" s="209"/>
      <c r="H215" s="209"/>
      <c r="I215" s="209"/>
      <c r="J215" s="209"/>
      <c r="K215" s="209"/>
      <c r="L215" s="209"/>
      <c r="M215" s="209"/>
      <c r="N215" s="209"/>
      <c r="O215" s="209"/>
      <c r="P215" s="209"/>
      <c r="Q215" s="1780"/>
      <c r="R215" s="1780"/>
      <c r="S215" s="209"/>
      <c r="T215" s="209"/>
      <c r="U215" s="209"/>
      <c r="V215" s="209"/>
      <c r="W215" s="209"/>
      <c r="X215" s="209"/>
      <c r="Y215" s="209"/>
      <c r="Z215" s="209"/>
      <c r="AA215" s="209"/>
      <c r="AB215" s="209"/>
      <c r="AC215" s="209"/>
      <c r="AD215" s="209"/>
      <c r="AE215" s="209"/>
      <c r="AF215" s="209"/>
      <c r="AG215" s="1780"/>
      <c r="AH215" s="1780"/>
      <c r="AI215" s="209"/>
      <c r="AJ215" s="209"/>
      <c r="AK215" s="209"/>
      <c r="AL215" s="209"/>
      <c r="AM215" s="209"/>
      <c r="AN215" s="209"/>
      <c r="AO215" s="209"/>
      <c r="AP215" s="209"/>
      <c r="AQ215" s="209"/>
      <c r="AR215" s="209"/>
      <c r="AS215" s="209"/>
      <c r="AT215" s="1452"/>
      <c r="AU215" s="1452"/>
      <c r="AV215" s="1452"/>
      <c r="AW215" s="1798"/>
      <c r="AX215" s="1798"/>
      <c r="AY215" s="1452"/>
      <c r="AZ215" s="1798"/>
      <c r="BA215" s="1798"/>
      <c r="BB215" s="1798"/>
      <c r="BC215" s="1798"/>
      <c r="BD215" s="1798"/>
      <c r="BE215" s="1798"/>
      <c r="BF215" s="1798"/>
      <c r="BG215" s="1798"/>
      <c r="BH215" s="1798"/>
      <c r="BI215" s="1798"/>
      <c r="BJ215" s="1798"/>
      <c r="BK215" s="1798"/>
      <c r="BL215" s="1798"/>
      <c r="BM215" s="1798"/>
      <c r="BN215" s="1798"/>
      <c r="BO215" s="1798"/>
      <c r="BP215" s="1798"/>
      <c r="BQ215" s="1798"/>
      <c r="BR215" s="1452"/>
      <c r="BS215" s="1452"/>
      <c r="BT215" s="1452"/>
      <c r="BU215" s="1452"/>
      <c r="BV215" s="1452"/>
      <c r="BW215" s="1452"/>
      <c r="BX215" s="1452"/>
      <c r="BY215" s="1452"/>
      <c r="BZ215" s="1452"/>
      <c r="CA215" s="54"/>
      <c r="CB215" s="55"/>
      <c r="CC215" s="1774"/>
      <c r="CD215" s="1774"/>
      <c r="CE215" s="55"/>
      <c r="CF215" s="55"/>
      <c r="CG215" s="7"/>
      <c r="CH215" s="7"/>
      <c r="CI215" s="7"/>
      <c r="CJ215" s="7"/>
      <c r="CK215" s="7"/>
      <c r="CL215" s="7"/>
      <c r="CM215" s="7"/>
      <c r="CN215" s="7"/>
      <c r="CO215" s="7"/>
      <c r="CP215" s="7"/>
      <c r="CQ215" s="7"/>
      <c r="CR215" s="7"/>
      <c r="CS215" s="7"/>
      <c r="CT215" s="7"/>
      <c r="CU215" s="7"/>
      <c r="CV215" s="7"/>
      <c r="CW215" s="7"/>
      <c r="CX215" s="1767"/>
      <c r="CY215" s="1767"/>
      <c r="CZ215" s="7"/>
      <c r="DA215" s="7"/>
      <c r="DB215" s="7"/>
      <c r="DC215" s="7"/>
      <c r="DD215" s="7"/>
      <c r="DE215" s="7"/>
      <c r="DF215" s="7"/>
      <c r="DG215" s="7"/>
      <c r="DH215" s="7"/>
      <c r="DI215" s="7"/>
      <c r="DJ215" s="7"/>
      <c r="DK215" s="7"/>
      <c r="DL215" s="7"/>
      <c r="DM215" s="7"/>
      <c r="DN215" s="1767"/>
      <c r="DO215" s="1767"/>
      <c r="DP215" s="7"/>
      <c r="DQ215" s="7"/>
      <c r="DR215" s="7"/>
      <c r="DS215" s="7"/>
      <c r="DT215" s="7"/>
      <c r="DU215" s="7"/>
      <c r="DV215" s="7"/>
      <c r="DW215" s="7"/>
      <c r="DX215" s="7"/>
      <c r="DY215" s="7"/>
      <c r="DZ215" s="7"/>
      <c r="EA215" s="2"/>
    </row>
    <row r="216" spans="2:131" x14ac:dyDescent="0.2">
      <c r="B216" s="1630" t="s">
        <v>1469</v>
      </c>
      <c r="C216" s="1630"/>
      <c r="D216" s="209"/>
      <c r="E216" s="209"/>
      <c r="F216" s="209"/>
      <c r="G216" s="209"/>
      <c r="H216" s="209"/>
      <c r="I216" s="209"/>
      <c r="J216" s="209"/>
      <c r="K216" s="209"/>
      <c r="L216" s="209"/>
      <c r="M216" s="209"/>
      <c r="N216" s="209"/>
      <c r="O216" s="209"/>
      <c r="P216" s="209"/>
      <c r="Q216" s="1780"/>
      <c r="R216" s="1780"/>
      <c r="S216" s="209"/>
      <c r="T216" s="209"/>
      <c r="U216" s="209"/>
      <c r="V216" s="209"/>
      <c r="W216" s="209"/>
      <c r="X216" s="209"/>
      <c r="Y216" s="209"/>
      <c r="Z216" s="209"/>
      <c r="AA216" s="209"/>
      <c r="AB216" s="209"/>
      <c r="AC216" s="209"/>
      <c r="AD216" s="209"/>
      <c r="AE216" s="209"/>
      <c r="AF216" s="209"/>
      <c r="AG216" s="1780"/>
      <c r="AH216" s="1780"/>
      <c r="AI216" s="209"/>
      <c r="AJ216" s="209"/>
      <c r="AK216" s="209"/>
      <c r="AL216" s="209"/>
      <c r="AM216" s="209"/>
      <c r="AN216" s="209"/>
      <c r="AO216" s="209"/>
      <c r="AP216" s="209"/>
      <c r="AQ216" s="209"/>
      <c r="AR216" s="209"/>
      <c r="AS216" s="209"/>
      <c r="AT216" s="1452"/>
      <c r="AU216" s="1452"/>
      <c r="AV216" s="1452"/>
      <c r="AW216" s="1798"/>
      <c r="AX216" s="1798"/>
      <c r="AY216" s="1452"/>
      <c r="AZ216" s="1798"/>
      <c r="BA216" s="1798"/>
      <c r="BB216" s="1798"/>
      <c r="BC216" s="1798"/>
      <c r="BD216" s="1798"/>
      <c r="BE216" s="1798"/>
      <c r="BF216" s="1798"/>
      <c r="BG216" s="1798"/>
      <c r="BH216" s="1798"/>
      <c r="BI216" s="1798"/>
      <c r="BJ216" s="1798"/>
      <c r="BK216" s="1798"/>
      <c r="BL216" s="1798"/>
      <c r="BM216" s="1798"/>
      <c r="BN216" s="1798"/>
      <c r="BO216" s="1798"/>
      <c r="BP216" s="1798"/>
      <c r="BQ216" s="1798"/>
      <c r="BR216" s="1452"/>
      <c r="BS216" s="1452"/>
      <c r="BT216" s="1452"/>
      <c r="BU216" s="1452"/>
      <c r="BV216" s="1452"/>
      <c r="BW216" s="1452"/>
      <c r="BX216" s="1452"/>
      <c r="BY216" s="1452"/>
      <c r="BZ216" s="1452"/>
      <c r="CA216" s="54"/>
      <c r="CB216" s="55"/>
      <c r="CC216" s="1774"/>
      <c r="CD216" s="1774"/>
      <c r="CE216" s="55"/>
      <c r="CF216" s="55"/>
      <c r="CG216" s="7"/>
      <c r="CH216" s="7"/>
      <c r="CI216" s="7"/>
      <c r="CJ216" s="7"/>
      <c r="CK216" s="7"/>
      <c r="CL216" s="7"/>
      <c r="CM216" s="7"/>
      <c r="CN216" s="7"/>
      <c r="CO216" s="7"/>
      <c r="CP216" s="7"/>
      <c r="CQ216" s="7"/>
      <c r="CR216" s="7"/>
      <c r="CS216" s="7"/>
      <c r="CT216" s="7"/>
      <c r="CU216" s="7"/>
      <c r="CV216" s="7"/>
      <c r="CW216" s="7"/>
      <c r="CX216" s="1767"/>
      <c r="CY216" s="1767"/>
      <c r="CZ216" s="7"/>
      <c r="DA216" s="7"/>
      <c r="DB216" s="7"/>
      <c r="DC216" s="7"/>
      <c r="DD216" s="7"/>
      <c r="DE216" s="7"/>
      <c r="DF216" s="7"/>
      <c r="DG216" s="7"/>
      <c r="DH216" s="7"/>
      <c r="DI216" s="7"/>
      <c r="DJ216" s="7"/>
      <c r="DK216" s="7"/>
      <c r="DL216" s="7"/>
      <c r="DM216" s="7"/>
      <c r="DN216" s="1767"/>
      <c r="DO216" s="1767"/>
      <c r="DP216" s="7"/>
      <c r="DQ216" s="7"/>
      <c r="DR216" s="7"/>
      <c r="DS216" s="7"/>
      <c r="DT216" s="7"/>
      <c r="DU216" s="7"/>
      <c r="DV216" s="7"/>
      <c r="DW216" s="7"/>
      <c r="DX216" s="7"/>
      <c r="DY216" s="7"/>
      <c r="DZ216" s="7"/>
      <c r="EA216" s="2"/>
    </row>
    <row r="217" spans="2:131" x14ac:dyDescent="0.2">
      <c r="B217" s="1630" t="s">
        <v>1823</v>
      </c>
      <c r="C217" s="1631"/>
      <c r="D217" s="209"/>
      <c r="E217" s="209"/>
      <c r="F217" s="209"/>
      <c r="G217" s="209"/>
      <c r="H217" s="209"/>
      <c r="I217" s="209"/>
      <c r="J217" s="209"/>
      <c r="K217" s="209"/>
      <c r="L217" s="209"/>
      <c r="M217" s="209"/>
      <c r="N217" s="209"/>
      <c r="O217" s="209"/>
      <c r="P217" s="209"/>
      <c r="Q217" s="1780"/>
      <c r="R217" s="1780"/>
      <c r="S217" s="209"/>
      <c r="T217" s="209"/>
      <c r="U217" s="209"/>
      <c r="V217" s="209"/>
      <c r="W217" s="209"/>
      <c r="X217" s="209"/>
      <c r="Y217" s="209"/>
      <c r="Z217" s="209"/>
      <c r="AA217" s="209"/>
      <c r="AB217" s="209"/>
      <c r="AC217" s="209"/>
      <c r="AD217" s="209"/>
      <c r="AE217" s="209"/>
      <c r="AF217" s="209"/>
      <c r="AG217" s="1780"/>
      <c r="AH217" s="1780"/>
      <c r="AI217" s="209"/>
      <c r="AJ217" s="209"/>
      <c r="AK217" s="209"/>
      <c r="AL217" s="209"/>
      <c r="AM217" s="209"/>
      <c r="AN217" s="209"/>
      <c r="AO217" s="209"/>
      <c r="AP217" s="209"/>
      <c r="AQ217" s="209"/>
      <c r="AR217" s="209"/>
      <c r="AS217" s="209"/>
      <c r="AT217" s="1452"/>
      <c r="AU217" s="1452"/>
      <c r="AV217" s="1452"/>
      <c r="AW217" s="1798"/>
      <c r="AX217" s="1798"/>
      <c r="AY217" s="1452"/>
      <c r="AZ217" s="1798"/>
      <c r="BA217" s="1798"/>
      <c r="BB217" s="1798"/>
      <c r="BC217" s="1798"/>
      <c r="BD217" s="1798"/>
      <c r="BE217" s="1798"/>
      <c r="BF217" s="1798"/>
      <c r="BG217" s="1798"/>
      <c r="BH217" s="1798"/>
      <c r="BI217" s="1798"/>
      <c r="BJ217" s="1798"/>
      <c r="BK217" s="1798"/>
      <c r="BL217" s="1798"/>
      <c r="BM217" s="1798"/>
      <c r="BN217" s="1798"/>
      <c r="BO217" s="1798"/>
      <c r="BP217" s="1798"/>
      <c r="BQ217" s="1798"/>
      <c r="BR217" s="1452"/>
      <c r="BS217" s="1452"/>
      <c r="BT217" s="1452"/>
      <c r="BU217" s="1452"/>
      <c r="BV217" s="1452"/>
      <c r="BW217" s="1452"/>
      <c r="BX217" s="1452"/>
      <c r="BY217" s="1452"/>
      <c r="BZ217" s="1452"/>
      <c r="CA217" s="54"/>
      <c r="CB217" s="55"/>
      <c r="CC217" s="1774"/>
      <c r="CD217" s="1774"/>
      <c r="CE217" s="55"/>
      <c r="CF217" s="55"/>
      <c r="CG217" s="7"/>
      <c r="CH217" s="7"/>
      <c r="CI217" s="7"/>
      <c r="CJ217" s="7"/>
      <c r="CK217" s="7"/>
      <c r="CL217" s="7"/>
      <c r="CM217" s="7"/>
      <c r="CN217" s="7"/>
      <c r="CO217" s="7"/>
      <c r="CP217" s="7"/>
      <c r="CQ217" s="7"/>
      <c r="CR217" s="7"/>
      <c r="CS217" s="7"/>
      <c r="CT217" s="7"/>
      <c r="CU217" s="7"/>
      <c r="CV217" s="7"/>
      <c r="CW217" s="7"/>
      <c r="CX217" s="1767"/>
      <c r="CY217" s="1767"/>
      <c r="CZ217" s="7"/>
      <c r="DA217" s="7"/>
      <c r="DB217" s="7"/>
      <c r="DC217" s="7"/>
      <c r="DD217" s="7"/>
      <c r="DE217" s="7"/>
      <c r="DF217" s="7"/>
      <c r="DG217" s="7"/>
      <c r="DH217" s="7"/>
      <c r="DI217" s="7"/>
      <c r="DJ217" s="7"/>
      <c r="DK217" s="7"/>
      <c r="DL217" s="7"/>
      <c r="DM217" s="7"/>
      <c r="DN217" s="1767"/>
      <c r="DO217" s="1767"/>
      <c r="DP217" s="7"/>
      <c r="DQ217" s="7"/>
      <c r="DR217" s="7"/>
      <c r="DS217" s="7"/>
      <c r="DT217" s="7"/>
      <c r="DU217" s="7"/>
      <c r="DV217" s="7"/>
      <c r="DW217" s="7"/>
      <c r="DX217" s="7"/>
      <c r="DY217" s="7"/>
      <c r="DZ217" s="7"/>
      <c r="EA217" s="2"/>
    </row>
    <row r="218" spans="2:131" x14ac:dyDescent="0.2">
      <c r="B218" s="1630" t="s">
        <v>1824</v>
      </c>
      <c r="C218" s="1631"/>
      <c r="D218" s="209"/>
      <c r="E218" s="209"/>
      <c r="F218" s="209"/>
      <c r="G218" s="209"/>
      <c r="H218" s="209"/>
      <c r="I218" s="209"/>
      <c r="J218" s="209"/>
      <c r="K218" s="209"/>
      <c r="L218" s="209"/>
      <c r="M218" s="209"/>
      <c r="N218" s="209"/>
      <c r="O218" s="209"/>
      <c r="P218" s="209"/>
      <c r="Q218" s="1780"/>
      <c r="R218" s="1780"/>
      <c r="S218" s="209"/>
      <c r="T218" s="209"/>
      <c r="U218" s="209"/>
      <c r="V218" s="209"/>
      <c r="W218" s="209"/>
      <c r="X218" s="209"/>
      <c r="Y218" s="209"/>
      <c r="Z218" s="209"/>
      <c r="AA218" s="209"/>
      <c r="AB218" s="209"/>
      <c r="AC218" s="209"/>
      <c r="AD218" s="209"/>
      <c r="AE218" s="209"/>
      <c r="AF218" s="209"/>
      <c r="AG218" s="1780"/>
      <c r="AH218" s="1780"/>
      <c r="AI218" s="209"/>
      <c r="AJ218" s="209"/>
      <c r="AK218" s="209"/>
      <c r="AL218" s="209"/>
      <c r="AM218" s="209"/>
      <c r="AN218" s="209"/>
      <c r="AO218" s="209"/>
      <c r="AP218" s="209"/>
      <c r="AQ218" s="209"/>
      <c r="AR218" s="209"/>
      <c r="AS218" s="209"/>
      <c r="AT218" s="1452"/>
      <c r="AU218" s="1452"/>
      <c r="AV218" s="1452"/>
      <c r="AW218" s="1798"/>
      <c r="AX218" s="1798"/>
      <c r="AY218" s="1452"/>
      <c r="AZ218" s="1798"/>
      <c r="BA218" s="1798"/>
      <c r="BB218" s="1798"/>
      <c r="BC218" s="1798"/>
      <c r="BD218" s="1798"/>
      <c r="BE218" s="1798"/>
      <c r="BF218" s="1798"/>
      <c r="BG218" s="1798"/>
      <c r="BH218" s="1798"/>
      <c r="BI218" s="1798"/>
      <c r="BJ218" s="1798"/>
      <c r="BK218" s="1798"/>
      <c r="BL218" s="1798"/>
      <c r="BM218" s="1798"/>
      <c r="BN218" s="1798"/>
      <c r="BO218" s="1798"/>
      <c r="BP218" s="1452"/>
      <c r="BQ218" s="1452"/>
      <c r="BR218" s="1452"/>
      <c r="BS218" s="1452"/>
      <c r="BT218" s="1452"/>
      <c r="BU218" s="1452"/>
      <c r="BV218" s="1452"/>
      <c r="BW218" s="1452"/>
      <c r="BX218" s="1452"/>
      <c r="BY218" s="1452"/>
      <c r="BZ218" s="1452"/>
      <c r="CA218" s="54"/>
      <c r="CB218" s="55"/>
      <c r="CC218" s="1774"/>
      <c r="CD218" s="1774"/>
      <c r="CE218" s="55"/>
      <c r="CF218" s="55"/>
      <c r="CG218" s="7"/>
      <c r="CH218" s="7"/>
      <c r="CI218" s="7"/>
      <c r="CJ218" s="7"/>
      <c r="CK218" s="7"/>
      <c r="CL218" s="7"/>
      <c r="CM218" s="7"/>
      <c r="CN218" s="7"/>
      <c r="CO218" s="7"/>
      <c r="CP218" s="7"/>
      <c r="CQ218" s="7"/>
      <c r="CR218" s="7"/>
      <c r="CS218" s="7"/>
      <c r="CT218" s="7"/>
      <c r="CU218" s="7"/>
      <c r="CV218" s="7"/>
      <c r="CW218" s="7"/>
      <c r="CX218" s="1767"/>
      <c r="CY218" s="1767"/>
      <c r="CZ218" s="7"/>
      <c r="DA218" s="7"/>
      <c r="DB218" s="7"/>
      <c r="DC218" s="7"/>
      <c r="DD218" s="7"/>
      <c r="DE218" s="7"/>
      <c r="DF218" s="7"/>
      <c r="DG218" s="7"/>
      <c r="DH218" s="7"/>
      <c r="DI218" s="7"/>
      <c r="DJ218" s="7"/>
      <c r="DK218" s="7"/>
      <c r="DL218" s="7"/>
      <c r="DM218" s="7"/>
      <c r="DN218" s="1767"/>
      <c r="DO218" s="1767"/>
      <c r="DP218" s="7"/>
      <c r="DQ218" s="7"/>
      <c r="DR218" s="7"/>
      <c r="DS218" s="7"/>
      <c r="DT218" s="7"/>
      <c r="DU218" s="7"/>
      <c r="DV218" s="7"/>
      <c r="DW218" s="7"/>
      <c r="DX218" s="7"/>
      <c r="DY218" s="7"/>
      <c r="DZ218" s="7"/>
      <c r="EA218" s="2"/>
    </row>
    <row r="219" spans="2:131" x14ac:dyDescent="0.2">
      <c r="B219" s="1630" t="s">
        <v>1825</v>
      </c>
      <c r="C219" s="1631"/>
      <c r="D219" s="209"/>
      <c r="E219" s="209"/>
      <c r="F219" s="209"/>
      <c r="G219" s="209"/>
      <c r="H219" s="209"/>
      <c r="I219" s="209"/>
      <c r="J219" s="209"/>
      <c r="K219" s="209"/>
      <c r="L219" s="209"/>
      <c r="M219" s="209"/>
      <c r="N219" s="209"/>
      <c r="O219" s="209"/>
      <c r="P219" s="209"/>
      <c r="Q219" s="1780"/>
      <c r="R219" s="1780"/>
      <c r="S219" s="209"/>
      <c r="T219" s="209"/>
      <c r="U219" s="209"/>
      <c r="V219" s="209"/>
      <c r="W219" s="209"/>
      <c r="X219" s="209"/>
      <c r="Y219" s="209"/>
      <c r="Z219" s="209"/>
      <c r="AA219" s="209"/>
      <c r="AB219" s="209"/>
      <c r="AC219" s="209"/>
      <c r="AD219" s="209"/>
      <c r="AE219" s="209"/>
      <c r="AF219" s="209"/>
      <c r="AG219" s="1780"/>
      <c r="AH219" s="1780"/>
      <c r="AI219" s="209"/>
      <c r="AJ219" s="209"/>
      <c r="AK219" s="209"/>
      <c r="AL219" s="209"/>
      <c r="AM219" s="209"/>
      <c r="AN219" s="209"/>
      <c r="AO219" s="209"/>
      <c r="AP219" s="209"/>
      <c r="AQ219" s="209"/>
      <c r="AR219" s="209"/>
      <c r="AS219" s="209"/>
      <c r="AT219" s="1452"/>
      <c r="AU219" s="1452"/>
      <c r="AV219" s="1452"/>
      <c r="AW219" s="1798"/>
      <c r="AX219" s="1798"/>
      <c r="AY219" s="1452"/>
      <c r="AZ219" s="1798"/>
      <c r="BA219" s="1798"/>
      <c r="BB219" s="1798"/>
      <c r="BC219" s="1798"/>
      <c r="BD219" s="1798"/>
      <c r="BE219" s="1798"/>
      <c r="BF219" s="1798"/>
      <c r="BG219" s="1798"/>
      <c r="BH219" s="1798"/>
      <c r="BI219" s="1798"/>
      <c r="BJ219" s="1798"/>
      <c r="BK219" s="1798"/>
      <c r="BL219" s="1798"/>
      <c r="BM219" s="1798"/>
      <c r="BN219" s="1798"/>
      <c r="BO219" s="1798"/>
      <c r="BP219" s="1452"/>
      <c r="BQ219" s="1452"/>
      <c r="BR219" s="1452"/>
      <c r="BS219" s="1452"/>
      <c r="BT219" s="1452"/>
      <c r="BU219" s="1452"/>
      <c r="BV219" s="1452"/>
      <c r="BW219" s="1452"/>
      <c r="BX219" s="1452"/>
      <c r="BY219" s="1452"/>
      <c r="BZ219" s="1452"/>
      <c r="CA219" s="54"/>
      <c r="CB219" s="55"/>
      <c r="CC219" s="1774"/>
      <c r="CD219" s="1774"/>
      <c r="CE219" s="55"/>
      <c r="CF219" s="55"/>
      <c r="CG219" s="7"/>
      <c r="CH219" s="7"/>
      <c r="CI219" s="7"/>
      <c r="CJ219" s="7"/>
      <c r="CK219" s="7"/>
      <c r="CL219" s="7"/>
      <c r="CM219" s="7"/>
      <c r="CN219" s="7"/>
      <c r="CO219" s="7"/>
      <c r="CP219" s="7"/>
      <c r="CQ219" s="7"/>
      <c r="CR219" s="7"/>
      <c r="CS219" s="7"/>
      <c r="CT219" s="7"/>
      <c r="CU219" s="7"/>
      <c r="CV219" s="7"/>
      <c r="CW219" s="7"/>
      <c r="CX219" s="1767"/>
      <c r="CY219" s="1767"/>
      <c r="CZ219" s="7"/>
      <c r="DA219" s="7"/>
      <c r="DB219" s="7"/>
      <c r="DC219" s="7"/>
      <c r="DD219" s="7"/>
      <c r="DE219" s="7"/>
      <c r="DF219" s="7"/>
      <c r="DG219" s="7"/>
      <c r="DH219" s="7"/>
      <c r="DI219" s="7"/>
      <c r="DJ219" s="7"/>
      <c r="DK219" s="7"/>
      <c r="DL219" s="7"/>
      <c r="DM219" s="7"/>
      <c r="DN219" s="1767"/>
      <c r="DO219" s="1767"/>
      <c r="DP219" s="7"/>
      <c r="DQ219" s="7"/>
      <c r="DR219" s="7"/>
      <c r="DS219" s="7"/>
      <c r="DT219" s="7"/>
      <c r="DU219" s="7"/>
      <c r="DV219" s="7"/>
      <c r="DW219" s="7"/>
      <c r="DX219" s="7"/>
      <c r="DY219" s="7"/>
      <c r="DZ219" s="7"/>
      <c r="EA219" s="2"/>
    </row>
    <row r="220" spans="2:131" x14ac:dyDescent="0.2">
      <c r="B220" s="1630" t="s">
        <v>1826</v>
      </c>
      <c r="C220" s="1631"/>
      <c r="D220" s="209"/>
      <c r="E220" s="209"/>
      <c r="F220" s="209"/>
      <c r="G220" s="209"/>
      <c r="H220" s="209"/>
      <c r="I220" s="209"/>
      <c r="J220" s="209"/>
      <c r="K220" s="209"/>
      <c r="L220" s="209"/>
      <c r="M220" s="209"/>
      <c r="N220" s="209"/>
      <c r="O220" s="209"/>
      <c r="P220" s="209"/>
      <c r="Q220" s="1780"/>
      <c r="R220" s="1780"/>
      <c r="S220" s="209"/>
      <c r="T220" s="209"/>
      <c r="U220" s="209"/>
      <c r="V220" s="209"/>
      <c r="W220" s="209"/>
      <c r="X220" s="209"/>
      <c r="Y220" s="209"/>
      <c r="Z220" s="209"/>
      <c r="AA220" s="209"/>
      <c r="AB220" s="209"/>
      <c r="AC220" s="209"/>
      <c r="AD220" s="209"/>
      <c r="AE220" s="209"/>
      <c r="AF220" s="209"/>
      <c r="AG220" s="1780"/>
      <c r="AH220" s="1780"/>
      <c r="AI220" s="209"/>
      <c r="AJ220" s="209"/>
      <c r="AK220" s="209"/>
      <c r="AL220" s="209"/>
      <c r="AM220" s="209"/>
      <c r="AN220" s="209"/>
      <c r="AO220" s="209"/>
      <c r="AP220" s="209"/>
      <c r="AQ220" s="209"/>
      <c r="AR220" s="209"/>
      <c r="AS220" s="209"/>
      <c r="AT220" s="1452"/>
      <c r="AU220" s="1452"/>
      <c r="AV220" s="1452"/>
      <c r="AW220" s="1798"/>
      <c r="AX220" s="1798"/>
      <c r="AY220" s="1452"/>
      <c r="AZ220" s="1798"/>
      <c r="BA220" s="1798"/>
      <c r="BB220" s="1798"/>
      <c r="BC220" s="1798"/>
      <c r="BD220" s="1798"/>
      <c r="BE220" s="1798"/>
      <c r="BF220" s="1798"/>
      <c r="BG220" s="1798"/>
      <c r="BH220" s="1798"/>
      <c r="BI220" s="1798"/>
      <c r="BJ220" s="1798"/>
      <c r="BK220" s="1798"/>
      <c r="BL220" s="1798"/>
      <c r="BM220" s="1798"/>
      <c r="BN220" s="1798"/>
      <c r="BO220" s="1798"/>
      <c r="BP220" s="1452"/>
      <c r="BQ220" s="1452"/>
      <c r="BR220" s="1452"/>
      <c r="BS220" s="1452"/>
      <c r="BT220" s="1452"/>
      <c r="BU220" s="1452"/>
      <c r="BV220" s="1452"/>
      <c r="BW220" s="1452"/>
      <c r="BX220" s="1452"/>
      <c r="BY220" s="1452"/>
      <c r="BZ220" s="1452"/>
      <c r="CA220" s="54"/>
      <c r="CB220" s="55"/>
      <c r="CC220" s="1774"/>
      <c r="CD220" s="1774"/>
      <c r="CE220" s="55"/>
      <c r="CF220" s="55"/>
      <c r="CG220" s="7"/>
      <c r="CH220" s="7"/>
      <c r="CI220" s="7"/>
      <c r="CJ220" s="7"/>
      <c r="CK220" s="7"/>
      <c r="CL220" s="7"/>
      <c r="CM220" s="7"/>
      <c r="CN220" s="7"/>
      <c r="CO220" s="7"/>
      <c r="CP220" s="7"/>
      <c r="CQ220" s="7"/>
      <c r="CR220" s="7"/>
      <c r="CS220" s="7"/>
      <c r="CT220" s="7"/>
      <c r="CU220" s="7"/>
      <c r="CV220" s="7"/>
      <c r="CW220" s="7"/>
      <c r="CX220" s="1767"/>
      <c r="CY220" s="1767"/>
      <c r="CZ220" s="7"/>
      <c r="DA220" s="7"/>
      <c r="DB220" s="7"/>
      <c r="DC220" s="7"/>
      <c r="DD220" s="7"/>
      <c r="DE220" s="7"/>
      <c r="DF220" s="7"/>
      <c r="DG220" s="7"/>
      <c r="DH220" s="7"/>
      <c r="DI220" s="7"/>
      <c r="DJ220" s="7"/>
      <c r="DK220" s="7"/>
      <c r="DL220" s="7"/>
      <c r="DM220" s="7"/>
      <c r="DN220" s="1767"/>
      <c r="DO220" s="1767"/>
      <c r="DP220" s="7"/>
      <c r="DQ220" s="7"/>
      <c r="DR220" s="7"/>
      <c r="DS220" s="7"/>
      <c r="DT220" s="7"/>
      <c r="DU220" s="7"/>
      <c r="DV220" s="7"/>
      <c r="DW220" s="7"/>
      <c r="DX220" s="7"/>
      <c r="DY220" s="7"/>
      <c r="DZ220" s="7"/>
      <c r="EA220" s="2"/>
    </row>
    <row r="221" spans="2:131" x14ac:dyDescent="0.2">
      <c r="B221" s="1632" t="s">
        <v>1827</v>
      </c>
      <c r="C221" s="1631"/>
      <c r="D221" s="209"/>
      <c r="E221" s="209"/>
      <c r="F221" s="209"/>
      <c r="G221" s="209"/>
      <c r="H221" s="209"/>
      <c r="I221" s="209"/>
      <c r="J221" s="209"/>
      <c r="K221" s="209"/>
      <c r="L221" s="209"/>
      <c r="M221" s="209"/>
      <c r="N221" s="209"/>
      <c r="O221" s="209"/>
      <c r="P221" s="209"/>
      <c r="Q221" s="1780"/>
      <c r="R221" s="1780"/>
      <c r="S221" s="209"/>
      <c r="T221" s="209"/>
      <c r="U221" s="209"/>
      <c r="V221" s="209"/>
      <c r="W221" s="209"/>
      <c r="X221" s="209"/>
      <c r="Y221" s="209"/>
      <c r="Z221" s="209"/>
      <c r="AA221" s="209"/>
      <c r="AB221" s="209"/>
      <c r="AC221" s="209"/>
      <c r="AD221" s="209"/>
      <c r="AE221" s="209"/>
      <c r="AF221" s="209"/>
      <c r="AG221" s="1780"/>
      <c r="AH221" s="1780"/>
      <c r="AI221" s="209"/>
      <c r="AJ221" s="209"/>
      <c r="AK221" s="209"/>
      <c r="AL221" s="209"/>
      <c r="AM221" s="209"/>
      <c r="AN221" s="209"/>
      <c r="AO221" s="209"/>
      <c r="AP221" s="209"/>
      <c r="AQ221" s="209"/>
      <c r="AR221" s="209"/>
      <c r="AS221" s="209"/>
      <c r="AT221" s="1452"/>
      <c r="AU221" s="1452"/>
      <c r="AV221" s="1452"/>
      <c r="AW221" s="1798"/>
      <c r="AX221" s="1798"/>
      <c r="AY221" s="1452"/>
      <c r="AZ221" s="1798"/>
      <c r="BA221" s="1798"/>
      <c r="BB221" s="1798"/>
      <c r="BC221" s="1798"/>
      <c r="BD221" s="1798"/>
      <c r="BE221" s="1798"/>
      <c r="BF221" s="1798"/>
      <c r="BG221" s="1798"/>
      <c r="BH221" s="1798"/>
      <c r="BI221" s="1798"/>
      <c r="BJ221" s="1798"/>
      <c r="BK221" s="1798"/>
      <c r="BL221" s="1798"/>
      <c r="BM221" s="1798"/>
      <c r="BN221" s="1798"/>
      <c r="BO221" s="1798"/>
      <c r="BP221" s="1452"/>
      <c r="BQ221" s="1452"/>
      <c r="BR221" s="1452"/>
      <c r="BS221" s="1452"/>
      <c r="BT221" s="1452"/>
      <c r="BU221" s="1452"/>
      <c r="BV221" s="1452"/>
      <c r="BW221" s="1452"/>
      <c r="BX221" s="1452"/>
      <c r="BY221" s="1452"/>
      <c r="BZ221" s="1452"/>
      <c r="CA221" s="54"/>
      <c r="CB221" s="55"/>
      <c r="CC221" s="1774"/>
      <c r="CD221" s="1774"/>
      <c r="CE221" s="55"/>
      <c r="CF221" s="55"/>
      <c r="CG221" s="7"/>
      <c r="CH221" s="7"/>
      <c r="CI221" s="7"/>
      <c r="CJ221" s="7"/>
      <c r="CK221" s="7"/>
      <c r="CL221" s="7"/>
      <c r="CM221" s="7"/>
      <c r="CN221" s="7"/>
      <c r="CO221" s="7"/>
      <c r="CP221" s="7"/>
      <c r="CQ221" s="7"/>
      <c r="CR221" s="7"/>
      <c r="CS221" s="7"/>
      <c r="CT221" s="7"/>
      <c r="CU221" s="7"/>
      <c r="CV221" s="7"/>
      <c r="CW221" s="7"/>
      <c r="CX221" s="1767"/>
      <c r="CY221" s="1767"/>
      <c r="CZ221" s="7"/>
      <c r="DA221" s="7"/>
      <c r="DB221" s="7"/>
      <c r="DC221" s="7"/>
      <c r="DD221" s="7"/>
      <c r="DE221" s="7"/>
      <c r="DF221" s="7"/>
      <c r="DG221" s="7"/>
      <c r="DH221" s="7"/>
      <c r="DI221" s="7"/>
      <c r="DJ221" s="7"/>
      <c r="DK221" s="7"/>
      <c r="DL221" s="7"/>
      <c r="DM221" s="7"/>
      <c r="DN221" s="1767"/>
      <c r="DO221" s="1767"/>
      <c r="DP221" s="7"/>
      <c r="DQ221" s="7"/>
      <c r="DR221" s="7"/>
      <c r="DS221" s="7"/>
      <c r="DT221" s="7"/>
      <c r="DU221" s="7"/>
      <c r="DV221" s="7"/>
      <c r="DW221" s="7"/>
      <c r="DX221" s="7"/>
      <c r="DY221" s="7"/>
      <c r="DZ221" s="7"/>
      <c r="EA221" s="2"/>
    </row>
    <row r="222" spans="2:131" x14ac:dyDescent="0.2">
      <c r="B222" s="1632" t="s">
        <v>1475</v>
      </c>
      <c r="C222" s="1631"/>
      <c r="D222" s="209"/>
      <c r="E222" s="209"/>
      <c r="F222" s="209"/>
      <c r="G222" s="209"/>
      <c r="H222" s="209"/>
      <c r="I222" s="209"/>
      <c r="J222" s="209"/>
      <c r="K222" s="209"/>
      <c r="L222" s="209"/>
      <c r="M222" s="209"/>
      <c r="N222" s="209"/>
      <c r="O222" s="209"/>
      <c r="P222" s="209"/>
      <c r="Q222" s="1780"/>
      <c r="R222" s="1780"/>
      <c r="S222" s="209"/>
      <c r="T222" s="209"/>
      <c r="U222" s="209"/>
      <c r="V222" s="209"/>
      <c r="W222" s="209"/>
      <c r="X222" s="209"/>
      <c r="Y222" s="209"/>
      <c r="Z222" s="209"/>
      <c r="AA222" s="209"/>
      <c r="AB222" s="209"/>
      <c r="AC222" s="209"/>
      <c r="AD222" s="209"/>
      <c r="AE222" s="209"/>
      <c r="AF222" s="209"/>
      <c r="AG222" s="1780"/>
      <c r="AH222" s="1780"/>
      <c r="AI222" s="209"/>
      <c r="AJ222" s="209"/>
      <c r="AK222" s="209"/>
      <c r="AL222" s="209"/>
      <c r="AM222" s="209"/>
      <c r="AN222" s="209"/>
      <c r="AO222" s="209"/>
      <c r="AP222" s="209"/>
      <c r="AQ222" s="209"/>
      <c r="AR222" s="209"/>
      <c r="AS222" s="209"/>
      <c r="AT222" s="1452"/>
      <c r="AU222" s="1452"/>
      <c r="AV222" s="1452"/>
      <c r="AW222" s="1798"/>
      <c r="AX222" s="1798"/>
      <c r="AY222" s="1452"/>
      <c r="AZ222" s="1798"/>
      <c r="BA222" s="1798"/>
      <c r="BB222" s="1798"/>
      <c r="BC222" s="1798"/>
      <c r="BD222" s="1798"/>
      <c r="BE222" s="1798"/>
      <c r="BF222" s="1798"/>
      <c r="BG222" s="1798"/>
      <c r="BH222" s="1798"/>
      <c r="BI222" s="1798"/>
      <c r="BJ222" s="1798"/>
      <c r="BK222" s="1798"/>
      <c r="BL222" s="1798"/>
      <c r="BM222" s="1798"/>
      <c r="BN222" s="1798"/>
      <c r="BO222" s="1798"/>
      <c r="BP222" s="1452"/>
      <c r="BQ222" s="1452"/>
      <c r="BR222" s="1452"/>
      <c r="BS222" s="1452"/>
      <c r="BT222" s="1452"/>
      <c r="BU222" s="1452"/>
      <c r="BV222" s="1452"/>
      <c r="BW222" s="1452"/>
      <c r="BX222" s="1452"/>
      <c r="BY222" s="1452"/>
      <c r="BZ222" s="1452"/>
      <c r="CA222" s="54"/>
      <c r="CB222" s="55"/>
      <c r="CC222" s="1774"/>
      <c r="CD222" s="1774"/>
      <c r="CE222" s="55"/>
      <c r="CF222" s="55"/>
      <c r="CG222" s="7"/>
      <c r="CH222" s="7"/>
      <c r="CI222" s="7"/>
      <c r="CJ222" s="7"/>
      <c r="CK222" s="7"/>
      <c r="CL222" s="7"/>
      <c r="CM222" s="7"/>
      <c r="CN222" s="7"/>
      <c r="CO222" s="7"/>
      <c r="CP222" s="7"/>
      <c r="CQ222" s="7"/>
      <c r="CR222" s="7"/>
      <c r="CS222" s="7"/>
      <c r="CT222" s="7"/>
      <c r="CU222" s="7"/>
      <c r="CV222" s="7"/>
      <c r="CW222" s="7"/>
      <c r="CX222" s="1767"/>
      <c r="CY222" s="1767"/>
      <c r="CZ222" s="7"/>
      <c r="DA222" s="7"/>
      <c r="DB222" s="7"/>
      <c r="DC222" s="7"/>
      <c r="DD222" s="7"/>
      <c r="DE222" s="7"/>
      <c r="DF222" s="7"/>
      <c r="DG222" s="7"/>
      <c r="DH222" s="7"/>
      <c r="DI222" s="7"/>
      <c r="DJ222" s="7"/>
      <c r="DK222" s="7"/>
      <c r="DL222" s="7"/>
      <c r="DM222" s="7"/>
      <c r="DN222" s="1767"/>
      <c r="DO222" s="1767"/>
      <c r="DP222" s="7"/>
      <c r="DQ222" s="7"/>
      <c r="DR222" s="7"/>
      <c r="DS222" s="7"/>
      <c r="DT222" s="7"/>
      <c r="DU222" s="7"/>
      <c r="DV222" s="7"/>
      <c r="DW222" s="7"/>
      <c r="DX222" s="7"/>
      <c r="DY222" s="7"/>
      <c r="DZ222" s="7"/>
      <c r="EA222" s="2"/>
    </row>
    <row r="223" spans="2:131" x14ac:dyDescent="0.2">
      <c r="B223" s="1632" t="s">
        <v>1476</v>
      </c>
      <c r="C223" s="1631"/>
      <c r="D223" s="209"/>
      <c r="E223" s="209"/>
      <c r="F223" s="209"/>
      <c r="G223" s="209"/>
      <c r="H223" s="209"/>
      <c r="I223" s="209"/>
      <c r="J223" s="209"/>
      <c r="K223" s="209"/>
      <c r="L223" s="209"/>
      <c r="M223" s="209"/>
      <c r="N223" s="209"/>
      <c r="O223" s="209"/>
      <c r="P223" s="209"/>
      <c r="Q223" s="1780"/>
      <c r="R223" s="1780"/>
      <c r="S223" s="209"/>
      <c r="T223" s="209"/>
      <c r="U223" s="209"/>
      <c r="V223" s="209"/>
      <c r="W223" s="209"/>
      <c r="X223" s="209"/>
      <c r="Y223" s="209"/>
      <c r="Z223" s="209"/>
      <c r="AA223" s="209"/>
      <c r="AB223" s="209"/>
      <c r="AC223" s="209"/>
      <c r="AD223" s="209"/>
      <c r="AE223" s="209"/>
      <c r="AF223" s="209"/>
      <c r="AG223" s="1780"/>
      <c r="AH223" s="1780"/>
      <c r="AI223" s="209"/>
      <c r="AJ223" s="209"/>
      <c r="AK223" s="209"/>
      <c r="AL223" s="209"/>
      <c r="AM223" s="209"/>
      <c r="AN223" s="209"/>
      <c r="AO223" s="209"/>
      <c r="AP223" s="209"/>
      <c r="AQ223" s="209"/>
      <c r="AR223" s="209"/>
      <c r="AS223" s="209"/>
      <c r="AT223" s="1452"/>
      <c r="AU223" s="1452"/>
      <c r="AV223" s="1452"/>
      <c r="AW223" s="1798"/>
      <c r="AX223" s="1798"/>
      <c r="AY223" s="1452"/>
      <c r="AZ223" s="1798"/>
      <c r="BA223" s="1798"/>
      <c r="BB223" s="1798"/>
      <c r="BC223" s="1798"/>
      <c r="BD223" s="1798"/>
      <c r="BE223" s="1798"/>
      <c r="BF223" s="1798"/>
      <c r="BG223" s="1798"/>
      <c r="BH223" s="1798"/>
      <c r="BI223" s="1798"/>
      <c r="BJ223" s="1798"/>
      <c r="BK223" s="1798"/>
      <c r="BL223" s="1798"/>
      <c r="BM223" s="1798"/>
      <c r="BN223" s="1798"/>
      <c r="BO223" s="1798"/>
      <c r="BP223" s="1452"/>
      <c r="BQ223" s="1452"/>
      <c r="BR223" s="1452"/>
      <c r="BS223" s="1452"/>
      <c r="BT223" s="1452"/>
      <c r="BU223" s="1452"/>
      <c r="BV223" s="1452"/>
      <c r="BW223" s="1452"/>
      <c r="BX223" s="1452"/>
      <c r="BY223" s="1452"/>
      <c r="BZ223" s="1452"/>
      <c r="CA223" s="54"/>
      <c r="CB223" s="55"/>
      <c r="CC223" s="1774"/>
      <c r="CD223" s="1774"/>
      <c r="CE223" s="55"/>
      <c r="CF223" s="55"/>
      <c r="CG223" s="7"/>
      <c r="CH223" s="7"/>
      <c r="CI223" s="7"/>
      <c r="CJ223" s="7"/>
      <c r="CK223" s="7"/>
      <c r="CL223" s="7"/>
      <c r="CM223" s="7"/>
      <c r="CN223" s="7"/>
      <c r="CO223" s="7"/>
      <c r="CP223" s="7"/>
      <c r="CQ223" s="7"/>
      <c r="CR223" s="7"/>
      <c r="CS223" s="7"/>
      <c r="CT223" s="7"/>
      <c r="CU223" s="7"/>
      <c r="CV223" s="7"/>
      <c r="CW223" s="7"/>
      <c r="CX223" s="1767"/>
      <c r="CY223" s="1767"/>
      <c r="CZ223" s="7"/>
      <c r="DA223" s="7"/>
      <c r="DB223" s="7"/>
      <c r="DC223" s="7"/>
      <c r="DD223" s="7"/>
      <c r="DE223" s="7"/>
      <c r="DF223" s="7"/>
      <c r="DG223" s="7"/>
      <c r="DH223" s="7"/>
      <c r="DI223" s="7"/>
      <c r="DJ223" s="7"/>
      <c r="DK223" s="7"/>
      <c r="DL223" s="7"/>
      <c r="DM223" s="7"/>
      <c r="DN223" s="1767"/>
      <c r="DO223" s="1767"/>
      <c r="DP223" s="7"/>
      <c r="DQ223" s="7"/>
      <c r="DR223" s="7"/>
      <c r="DS223" s="7"/>
      <c r="DT223" s="7"/>
      <c r="DU223" s="7"/>
      <c r="DV223" s="7"/>
      <c r="DW223" s="7"/>
      <c r="DX223" s="7"/>
      <c r="DY223" s="7"/>
      <c r="DZ223" s="7"/>
      <c r="EA223" s="2"/>
    </row>
    <row r="224" spans="2:131" x14ac:dyDescent="0.2">
      <c r="B224" s="1880" t="s">
        <v>1737</v>
      </c>
      <c r="C224" s="1838"/>
      <c r="D224" s="1780"/>
      <c r="E224" s="209"/>
      <c r="F224" s="209"/>
      <c r="G224" s="209"/>
      <c r="H224" s="209"/>
      <c r="I224" s="209"/>
      <c r="J224" s="209"/>
      <c r="K224" s="209"/>
      <c r="L224" s="209"/>
      <c r="M224" s="209"/>
      <c r="N224" s="209"/>
      <c r="O224" s="209"/>
      <c r="P224" s="209"/>
      <c r="Q224" s="1780"/>
      <c r="R224" s="1780"/>
      <c r="S224" s="209"/>
      <c r="T224" s="209"/>
      <c r="U224" s="209"/>
      <c r="V224" s="209"/>
      <c r="W224" s="209"/>
      <c r="X224" s="209"/>
      <c r="Y224" s="209"/>
      <c r="Z224" s="209"/>
      <c r="AA224" s="209"/>
      <c r="AB224" s="209"/>
      <c r="AC224" s="209"/>
      <c r="AD224" s="209"/>
      <c r="AE224" s="209"/>
      <c r="AF224" s="209"/>
      <c r="AG224" s="1780"/>
      <c r="AH224" s="1780"/>
      <c r="AI224" s="209"/>
      <c r="AJ224" s="209"/>
      <c r="AK224" s="209"/>
      <c r="AL224" s="209"/>
      <c r="AM224" s="209"/>
      <c r="AN224" s="209"/>
      <c r="AO224" s="209"/>
      <c r="AP224" s="209"/>
      <c r="AQ224" s="209"/>
      <c r="AR224" s="209"/>
      <c r="AS224" s="209"/>
      <c r="AT224" s="1452"/>
      <c r="AU224" s="1452"/>
      <c r="AV224" s="1452"/>
      <c r="AW224" s="1798"/>
      <c r="AX224" s="1798"/>
      <c r="AY224" s="1452"/>
      <c r="AZ224" s="1798"/>
      <c r="BA224" s="1798"/>
      <c r="BB224" s="1798"/>
      <c r="BC224" s="1798"/>
      <c r="BD224" s="1798"/>
      <c r="BE224" s="1798"/>
      <c r="BF224" s="1798"/>
      <c r="BG224" s="1798"/>
      <c r="BH224" s="1798"/>
      <c r="BI224" s="1798"/>
      <c r="BJ224" s="1798"/>
      <c r="BK224" s="1798"/>
      <c r="BL224" s="1798"/>
      <c r="BM224" s="1798"/>
      <c r="BN224" s="1798"/>
      <c r="BO224" s="1798"/>
      <c r="BP224" s="1452"/>
      <c r="BQ224" s="1452"/>
      <c r="BR224" s="1452"/>
      <c r="BS224" s="1452"/>
      <c r="BT224" s="1452"/>
      <c r="BU224" s="1452"/>
      <c r="BV224" s="1452"/>
      <c r="BW224" s="1452"/>
      <c r="BX224" s="1452"/>
      <c r="BY224" s="1452"/>
      <c r="BZ224" s="1452"/>
      <c r="CA224" s="54"/>
      <c r="CB224" s="55"/>
      <c r="CC224" s="1774"/>
      <c r="CD224" s="1774"/>
      <c r="CE224" s="55"/>
      <c r="CF224" s="55"/>
      <c r="CG224" s="7"/>
      <c r="CH224" s="7"/>
      <c r="CI224" s="7"/>
      <c r="CJ224" s="7"/>
      <c r="CK224" s="7"/>
      <c r="CL224" s="7"/>
      <c r="CM224" s="7"/>
      <c r="CN224" s="7"/>
      <c r="CO224" s="7"/>
      <c r="CP224" s="7"/>
      <c r="CQ224" s="7"/>
      <c r="CR224" s="7"/>
      <c r="CS224" s="7"/>
      <c r="CT224" s="7"/>
      <c r="CU224" s="7"/>
      <c r="CV224" s="7"/>
      <c r="CW224" s="7"/>
      <c r="CX224" s="1767"/>
      <c r="CY224" s="1767"/>
      <c r="CZ224" s="7"/>
      <c r="DA224" s="7"/>
      <c r="DB224" s="7"/>
      <c r="DC224" s="7"/>
      <c r="DD224" s="7"/>
      <c r="DE224" s="7"/>
      <c r="DF224" s="7"/>
      <c r="DG224" s="7"/>
      <c r="DH224" s="7"/>
      <c r="DI224" s="7"/>
      <c r="DJ224" s="7"/>
      <c r="DK224" s="7"/>
      <c r="DL224" s="7"/>
      <c r="DM224" s="7"/>
      <c r="DN224" s="1767"/>
      <c r="DO224" s="1767"/>
      <c r="DP224" s="7"/>
      <c r="DQ224" s="7"/>
      <c r="DR224" s="7"/>
      <c r="DS224" s="7"/>
      <c r="DT224" s="7"/>
      <c r="DU224" s="7"/>
      <c r="DV224" s="7"/>
      <c r="DW224" s="7"/>
      <c r="DX224" s="7"/>
      <c r="DY224" s="7"/>
      <c r="DZ224" s="7"/>
      <c r="EA224" s="2"/>
    </row>
    <row r="225" spans="2:131" x14ac:dyDescent="0.2">
      <c r="B225" s="1881" t="s">
        <v>1720</v>
      </c>
      <c r="C225" s="1839"/>
      <c r="D225" s="209"/>
      <c r="E225" s="209"/>
      <c r="F225" s="209"/>
      <c r="G225" s="209"/>
      <c r="H225" s="209"/>
      <c r="I225" s="209"/>
      <c r="J225" s="209"/>
      <c r="K225" s="209"/>
      <c r="L225" s="209"/>
      <c r="M225" s="209"/>
      <c r="N225" s="209"/>
      <c r="O225" s="209"/>
      <c r="P225" s="209"/>
      <c r="Q225" s="1780"/>
      <c r="R225" s="1780"/>
      <c r="S225" s="209"/>
      <c r="T225" s="209"/>
      <c r="U225" s="209"/>
      <c r="V225" s="209"/>
      <c r="W225" s="209"/>
      <c r="X225" s="209"/>
      <c r="Y225" s="209"/>
      <c r="Z225" s="209"/>
      <c r="AA225" s="209"/>
      <c r="AB225" s="209"/>
      <c r="AC225" s="209"/>
      <c r="AD225" s="209"/>
      <c r="AE225" s="209"/>
      <c r="AF225" s="209"/>
      <c r="AG225" s="1780"/>
      <c r="AH225" s="1780"/>
      <c r="AI225" s="209"/>
      <c r="AJ225" s="209"/>
      <c r="AK225" s="209"/>
      <c r="AL225" s="209"/>
      <c r="AM225" s="209"/>
      <c r="AN225" s="209"/>
      <c r="AO225" s="209"/>
      <c r="AP225" s="209"/>
      <c r="AQ225" s="209"/>
      <c r="AR225" s="209"/>
      <c r="AS225" s="209"/>
      <c r="AT225" s="1452"/>
      <c r="AU225" s="1452"/>
      <c r="AV225" s="1452"/>
      <c r="AW225" s="1798"/>
      <c r="AX225" s="1798"/>
      <c r="AY225" s="1452"/>
      <c r="AZ225" s="1798"/>
      <c r="BA225" s="1798"/>
      <c r="BB225" s="1798"/>
      <c r="BC225" s="1798"/>
      <c r="BD225" s="1798"/>
      <c r="BE225" s="1798"/>
      <c r="BF225" s="1798"/>
      <c r="BG225" s="1798"/>
      <c r="BH225" s="1798"/>
      <c r="BI225" s="1798"/>
      <c r="BJ225" s="1798"/>
      <c r="BK225" s="1798"/>
      <c r="BL225" s="1798"/>
      <c r="BM225" s="1798"/>
      <c r="BN225" s="1798"/>
      <c r="BO225" s="1798"/>
      <c r="BP225" s="1452"/>
      <c r="BQ225" s="1452"/>
      <c r="BR225" s="1452"/>
      <c r="BS225" s="1452"/>
      <c r="BT225" s="1452"/>
      <c r="BU225" s="1452"/>
      <c r="BV225" s="1452"/>
      <c r="BW225" s="1452"/>
      <c r="BX225" s="1452"/>
      <c r="BY225" s="1452"/>
      <c r="BZ225" s="1452"/>
      <c r="CA225" s="54"/>
      <c r="CB225" s="55"/>
      <c r="CC225" s="1774"/>
      <c r="CD225" s="1774"/>
      <c r="CE225" s="55"/>
      <c r="CF225" s="55"/>
      <c r="CG225" s="7"/>
      <c r="CH225" s="7"/>
      <c r="CI225" s="7"/>
      <c r="CJ225" s="7"/>
      <c r="CK225" s="7"/>
      <c r="CL225" s="7"/>
      <c r="CM225" s="7"/>
      <c r="CN225" s="7"/>
      <c r="CO225" s="7"/>
      <c r="CP225" s="7"/>
      <c r="CQ225" s="7"/>
      <c r="CR225" s="7"/>
      <c r="CS225" s="7"/>
      <c r="CT225" s="7"/>
      <c r="CU225" s="7"/>
      <c r="CV225" s="7"/>
      <c r="CW225" s="7"/>
      <c r="CX225" s="1767"/>
      <c r="CY225" s="1767"/>
      <c r="CZ225" s="7"/>
      <c r="DA225" s="7"/>
      <c r="DB225" s="7"/>
      <c r="DC225" s="7"/>
      <c r="DD225" s="7"/>
      <c r="DE225" s="7"/>
      <c r="DF225" s="7"/>
      <c r="DG225" s="7"/>
      <c r="DH225" s="7"/>
      <c r="DI225" s="7"/>
      <c r="DJ225" s="7"/>
      <c r="DK225" s="7"/>
      <c r="DL225" s="7"/>
      <c r="DM225" s="7"/>
      <c r="DN225" s="1767"/>
      <c r="DO225" s="1767"/>
      <c r="DP225" s="7"/>
      <c r="DQ225" s="7"/>
      <c r="DR225" s="7"/>
      <c r="DS225" s="7"/>
      <c r="DT225" s="7"/>
      <c r="DU225" s="7"/>
      <c r="DV225" s="7"/>
      <c r="DW225" s="7"/>
      <c r="DX225" s="7"/>
      <c r="DY225" s="7"/>
      <c r="DZ225" s="7"/>
      <c r="EA225" s="2"/>
    </row>
    <row r="226" spans="2:131" x14ac:dyDescent="0.2">
      <c r="B226" s="2315" t="s">
        <v>2005</v>
      </c>
      <c r="C226" s="2316"/>
      <c r="D226" s="2316"/>
      <c r="E226" s="2316"/>
      <c r="F226" s="2316"/>
      <c r="G226" s="2316"/>
      <c r="H226" s="2316"/>
      <c r="I226" s="2316"/>
      <c r="J226" s="2316"/>
      <c r="K226" s="2316"/>
      <c r="L226" s="209"/>
      <c r="M226" s="209"/>
      <c r="N226" s="209"/>
      <c r="O226" s="209"/>
      <c r="P226" s="209"/>
      <c r="Q226" s="1780"/>
      <c r="R226" s="1780"/>
      <c r="S226" s="209"/>
      <c r="T226" s="209"/>
      <c r="U226" s="209"/>
      <c r="V226" s="209"/>
      <c r="W226" s="209"/>
      <c r="X226" s="209"/>
      <c r="Y226" s="209"/>
      <c r="Z226" s="209"/>
      <c r="AA226" s="209"/>
      <c r="AB226" s="209"/>
      <c r="AC226" s="209"/>
      <c r="AD226" s="209"/>
      <c r="AE226" s="209"/>
      <c r="AF226" s="209"/>
      <c r="AG226" s="1780"/>
      <c r="AH226" s="1780"/>
      <c r="AI226" s="209"/>
      <c r="AJ226" s="209"/>
      <c r="AK226" s="209"/>
      <c r="AL226" s="209"/>
      <c r="AM226" s="209"/>
      <c r="AN226" s="209"/>
      <c r="AO226" s="209"/>
      <c r="AP226" s="209"/>
      <c r="AQ226" s="209"/>
      <c r="AR226" s="209"/>
      <c r="AS226" s="209"/>
      <c r="AT226" s="1452"/>
      <c r="AU226" s="1452"/>
      <c r="AV226" s="1452"/>
      <c r="AW226" s="1798"/>
      <c r="AX226" s="1798"/>
      <c r="AY226" s="1452"/>
      <c r="AZ226" s="1798"/>
      <c r="BA226" s="1798"/>
      <c r="BB226" s="1798"/>
      <c r="BC226" s="1798"/>
      <c r="BD226" s="1798"/>
      <c r="BE226" s="1798"/>
      <c r="BF226" s="1798"/>
      <c r="BG226" s="1798"/>
      <c r="BH226" s="1798"/>
      <c r="BI226" s="1798"/>
      <c r="BJ226" s="1798"/>
      <c r="BK226" s="1798"/>
      <c r="BL226" s="1798"/>
      <c r="BM226" s="1798"/>
      <c r="BN226" s="1798"/>
      <c r="BO226" s="1798"/>
      <c r="BP226" s="1452"/>
      <c r="BQ226" s="1452"/>
      <c r="BR226" s="1452"/>
      <c r="BS226" s="1452"/>
      <c r="BT226" s="1452"/>
      <c r="BU226" s="1452"/>
      <c r="BV226" s="1452"/>
      <c r="BW226" s="1452"/>
      <c r="BX226" s="1452"/>
      <c r="BY226" s="1452"/>
      <c r="BZ226" s="1452"/>
      <c r="CA226" s="54"/>
      <c r="CB226" s="55"/>
      <c r="CC226" s="1774"/>
      <c r="CD226" s="1774"/>
      <c r="CE226" s="55"/>
      <c r="CF226" s="55"/>
      <c r="CG226" s="7"/>
      <c r="CH226" s="7"/>
      <c r="CI226" s="7"/>
      <c r="CJ226" s="7"/>
      <c r="CK226" s="7"/>
      <c r="CL226" s="7"/>
      <c r="CM226" s="7"/>
      <c r="CN226" s="7"/>
      <c r="CO226" s="7"/>
      <c r="CP226" s="7"/>
      <c r="CQ226" s="7"/>
      <c r="CR226" s="7"/>
      <c r="CS226" s="7"/>
      <c r="CT226" s="7"/>
      <c r="CU226" s="7"/>
      <c r="CV226" s="7"/>
      <c r="CW226" s="7"/>
      <c r="CX226" s="1767"/>
      <c r="CY226" s="1767"/>
      <c r="CZ226" s="7"/>
      <c r="DA226" s="7"/>
      <c r="DB226" s="7"/>
      <c r="DC226" s="7"/>
      <c r="DD226" s="7"/>
      <c r="DE226" s="7"/>
      <c r="DF226" s="7"/>
      <c r="DG226" s="7"/>
      <c r="DH226" s="7"/>
      <c r="DI226" s="7"/>
      <c r="DJ226" s="7"/>
      <c r="DK226" s="7"/>
      <c r="DL226" s="7"/>
      <c r="DM226" s="7"/>
      <c r="DN226" s="1767"/>
      <c r="DO226" s="1767"/>
      <c r="DP226" s="7"/>
      <c r="DQ226" s="7"/>
      <c r="DR226" s="7"/>
      <c r="DS226" s="7"/>
      <c r="DT226" s="7"/>
      <c r="DU226" s="7"/>
      <c r="DV226" s="7"/>
      <c r="DW226" s="7"/>
      <c r="DX226" s="7"/>
      <c r="DY226" s="7"/>
      <c r="DZ226" s="7"/>
      <c r="EA226" s="2"/>
    </row>
    <row r="227" spans="2:131" ht="15.75" x14ac:dyDescent="0.2">
      <c r="B227" s="211"/>
      <c r="C227" s="209"/>
      <c r="D227" s="209"/>
      <c r="E227" s="209"/>
      <c r="F227" s="209"/>
      <c r="G227" s="209"/>
      <c r="H227" s="209"/>
      <c r="I227" s="209"/>
      <c r="J227" s="209"/>
      <c r="K227" s="209"/>
      <c r="L227" s="209"/>
      <c r="M227" s="209"/>
      <c r="N227" s="209"/>
      <c r="O227" s="209"/>
      <c r="P227" s="209"/>
      <c r="Q227" s="1780"/>
      <c r="R227" s="1780"/>
      <c r="S227" s="209"/>
      <c r="T227" s="209"/>
      <c r="U227" s="209"/>
      <c r="V227" s="209"/>
      <c r="W227" s="209"/>
      <c r="X227" s="209"/>
      <c r="Y227" s="209"/>
      <c r="Z227" s="209"/>
      <c r="AA227" s="209"/>
      <c r="AB227" s="209"/>
      <c r="AC227" s="209"/>
      <c r="AD227" s="209"/>
      <c r="AE227" s="209"/>
      <c r="AF227" s="209"/>
      <c r="AG227" s="1780"/>
      <c r="AH227" s="1780"/>
      <c r="AI227" s="209"/>
      <c r="AJ227" s="209"/>
      <c r="AK227" s="209"/>
      <c r="AL227" s="209"/>
      <c r="AM227" s="209"/>
      <c r="AN227" s="209"/>
      <c r="AO227" s="209"/>
      <c r="AP227" s="209"/>
      <c r="AQ227" s="209"/>
      <c r="AR227" s="209"/>
      <c r="AS227" s="209"/>
      <c r="AT227" s="1452"/>
      <c r="AU227" s="1452"/>
      <c r="AV227" s="1452"/>
      <c r="AW227" s="1798"/>
      <c r="AX227" s="1798"/>
      <c r="AY227" s="1452"/>
      <c r="AZ227" s="1798"/>
      <c r="BA227" s="1798"/>
      <c r="BB227" s="1798"/>
      <c r="BC227" s="1798"/>
      <c r="BD227" s="1798"/>
      <c r="BE227" s="1798"/>
      <c r="BF227" s="1798"/>
      <c r="BG227" s="1798"/>
      <c r="BH227" s="1798"/>
      <c r="BI227" s="1798"/>
      <c r="BJ227" s="1798"/>
      <c r="BK227" s="1798"/>
      <c r="BL227" s="1798"/>
      <c r="BM227" s="1798"/>
      <c r="BN227" s="1798"/>
      <c r="BO227" s="1798"/>
      <c r="BP227" s="1452"/>
      <c r="BQ227" s="1452"/>
      <c r="BR227" s="1452"/>
      <c r="BS227" s="1452"/>
      <c r="BT227" s="1452"/>
      <c r="BU227" s="1452"/>
      <c r="BV227" s="1452"/>
      <c r="BW227" s="1452"/>
      <c r="BX227" s="1452"/>
      <c r="BY227" s="1452"/>
      <c r="BZ227" s="1452"/>
      <c r="CA227" s="54"/>
      <c r="CB227" s="55"/>
      <c r="CC227" s="1774"/>
      <c r="CD227" s="1774"/>
      <c r="CE227" s="55"/>
      <c r="CF227" s="55"/>
      <c r="CG227" s="7"/>
      <c r="CH227" s="7"/>
      <c r="CI227" s="7"/>
      <c r="CJ227" s="7"/>
      <c r="CK227" s="7"/>
      <c r="CL227" s="7"/>
      <c r="CM227" s="7"/>
      <c r="CN227" s="7"/>
      <c r="CO227" s="7"/>
      <c r="CP227" s="7"/>
      <c r="CQ227" s="7"/>
      <c r="CR227" s="7"/>
      <c r="CS227" s="7"/>
      <c r="CT227" s="7"/>
      <c r="CU227" s="7"/>
      <c r="CV227" s="7"/>
      <c r="CW227" s="7"/>
      <c r="CX227" s="1767"/>
      <c r="CY227" s="1767"/>
      <c r="CZ227" s="7"/>
      <c r="DA227" s="7"/>
      <c r="DB227" s="7"/>
      <c r="DC227" s="7"/>
      <c r="DD227" s="7"/>
      <c r="DE227" s="7"/>
      <c r="DF227" s="7"/>
      <c r="DG227" s="7"/>
      <c r="DH227" s="7"/>
      <c r="DI227" s="7"/>
      <c r="DJ227" s="7"/>
      <c r="DK227" s="7"/>
      <c r="DL227" s="7"/>
      <c r="DM227" s="7"/>
      <c r="DN227" s="1767"/>
      <c r="DO227" s="1767"/>
      <c r="DP227" s="7"/>
      <c r="DQ227" s="7"/>
      <c r="DR227" s="7"/>
      <c r="DS227" s="7"/>
      <c r="DT227" s="7"/>
      <c r="DU227" s="7"/>
      <c r="DV227" s="7"/>
      <c r="DW227" s="7"/>
      <c r="DX227" s="7"/>
      <c r="DY227" s="7"/>
      <c r="DZ227" s="7"/>
      <c r="EA227" s="2"/>
    </row>
    <row r="228" spans="2:131" ht="15.75" x14ac:dyDescent="0.2">
      <c r="B228" s="211"/>
      <c r="C228" s="209"/>
      <c r="D228" s="209"/>
      <c r="E228" s="209"/>
      <c r="F228" s="209"/>
      <c r="G228" s="209"/>
      <c r="H228" s="209"/>
      <c r="I228" s="209"/>
      <c r="J228" s="209"/>
      <c r="K228" s="209"/>
      <c r="L228" s="209"/>
      <c r="M228" s="209"/>
      <c r="N228" s="209"/>
      <c r="O228" s="209"/>
      <c r="P228" s="209"/>
      <c r="Q228" s="1780"/>
      <c r="R228" s="1780"/>
      <c r="S228" s="209"/>
      <c r="T228" s="209"/>
      <c r="U228" s="209"/>
      <c r="V228" s="209"/>
      <c r="W228" s="209"/>
      <c r="X228" s="209"/>
      <c r="Y228" s="209"/>
      <c r="Z228" s="209"/>
      <c r="AA228" s="209"/>
      <c r="AB228" s="209"/>
      <c r="AC228" s="209"/>
      <c r="AD228" s="209"/>
      <c r="AE228" s="209"/>
      <c r="AF228" s="209"/>
      <c r="AG228" s="1780"/>
      <c r="AH228" s="1780"/>
      <c r="AI228" s="209"/>
      <c r="AJ228" s="209"/>
      <c r="AK228" s="209"/>
      <c r="AL228" s="209"/>
      <c r="AM228" s="209"/>
      <c r="AN228" s="209"/>
      <c r="AO228" s="209"/>
      <c r="AP228" s="209"/>
      <c r="AQ228" s="209"/>
      <c r="AR228" s="209"/>
      <c r="AS228" s="209"/>
      <c r="AT228" s="1452"/>
      <c r="AU228" s="1452"/>
      <c r="AV228" s="1452"/>
      <c r="AW228" s="1798"/>
      <c r="AX228" s="1798"/>
      <c r="AY228" s="1452"/>
      <c r="AZ228" s="1798"/>
      <c r="BA228" s="1798"/>
      <c r="BB228" s="1798"/>
      <c r="BC228" s="1798"/>
      <c r="BD228" s="1798"/>
      <c r="BE228" s="1798"/>
      <c r="BF228" s="1798"/>
      <c r="BG228" s="1798"/>
      <c r="BH228" s="1798"/>
      <c r="BI228" s="1798"/>
      <c r="BJ228" s="1798"/>
      <c r="BK228" s="1798"/>
      <c r="BL228" s="1798"/>
      <c r="BM228" s="1798"/>
      <c r="BN228" s="1798"/>
      <c r="BO228" s="1798"/>
      <c r="BP228" s="1452"/>
      <c r="BQ228" s="1452"/>
      <c r="BR228" s="1452"/>
      <c r="BS228" s="1452"/>
      <c r="BT228" s="1452"/>
      <c r="BU228" s="1452"/>
      <c r="BV228" s="1452"/>
      <c r="BW228" s="1452"/>
      <c r="BX228" s="1452"/>
      <c r="BY228" s="1452"/>
      <c r="BZ228" s="1452"/>
      <c r="CA228" s="54"/>
      <c r="CB228" s="55"/>
      <c r="CC228" s="1774"/>
      <c r="CD228" s="1774"/>
      <c r="CE228" s="55"/>
      <c r="CF228" s="55"/>
      <c r="CG228" s="7"/>
      <c r="CH228" s="7"/>
      <c r="CI228" s="7"/>
      <c r="CJ228" s="7"/>
      <c r="CK228" s="7"/>
      <c r="CL228" s="7"/>
      <c r="CM228" s="7"/>
      <c r="CN228" s="7"/>
      <c r="CO228" s="7"/>
      <c r="CP228" s="7"/>
      <c r="CQ228" s="7"/>
      <c r="CR228" s="7"/>
      <c r="CS228" s="7"/>
      <c r="CT228" s="7"/>
      <c r="CU228" s="7"/>
      <c r="CV228" s="7"/>
      <c r="CW228" s="7"/>
      <c r="CX228" s="1767"/>
      <c r="CY228" s="1767"/>
      <c r="CZ228" s="7"/>
      <c r="DA228" s="7"/>
      <c r="DB228" s="7"/>
      <c r="DC228" s="7"/>
      <c r="DD228" s="7"/>
      <c r="DE228" s="7"/>
      <c r="DF228" s="7"/>
      <c r="DG228" s="7"/>
      <c r="DH228" s="7"/>
      <c r="DI228" s="7"/>
      <c r="DJ228" s="7"/>
      <c r="DK228" s="7"/>
      <c r="DL228" s="7"/>
      <c r="DM228" s="7"/>
      <c r="DN228" s="1767"/>
      <c r="DO228" s="1767"/>
      <c r="DP228" s="7"/>
      <c r="DQ228" s="7"/>
      <c r="DR228" s="7"/>
      <c r="DS228" s="7"/>
      <c r="DT228" s="7"/>
      <c r="DU228" s="7"/>
      <c r="DV228" s="7"/>
      <c r="DW228" s="7"/>
      <c r="DX228" s="7"/>
      <c r="DY228" s="7"/>
      <c r="DZ228" s="7"/>
      <c r="EA228" s="2"/>
    </row>
    <row r="229" spans="2:131" ht="15.75" x14ac:dyDescent="0.2">
      <c r="B229" s="211"/>
      <c r="C229" s="209"/>
      <c r="D229" s="209"/>
      <c r="E229" s="209"/>
      <c r="F229" s="209"/>
      <c r="G229" s="209"/>
      <c r="H229" s="209"/>
      <c r="I229" s="209"/>
      <c r="J229" s="209"/>
      <c r="K229" s="209"/>
      <c r="L229" s="209"/>
      <c r="M229" s="209"/>
      <c r="N229" s="209"/>
      <c r="O229" s="209"/>
      <c r="P229" s="209"/>
      <c r="Q229" s="1780"/>
      <c r="R229" s="1780"/>
      <c r="S229" s="209"/>
      <c r="T229" s="209"/>
      <c r="U229" s="209"/>
      <c r="V229" s="209"/>
      <c r="W229" s="209"/>
      <c r="X229" s="209"/>
      <c r="Y229" s="209"/>
      <c r="Z229" s="209"/>
      <c r="AA229" s="209"/>
      <c r="AB229" s="209"/>
      <c r="AC229" s="209"/>
      <c r="AD229" s="209"/>
      <c r="AE229" s="209"/>
      <c r="AF229" s="209"/>
      <c r="AG229" s="1780"/>
      <c r="AH229" s="1780"/>
      <c r="AI229" s="209"/>
      <c r="AJ229" s="209"/>
      <c r="AK229" s="209"/>
      <c r="AL229" s="209"/>
      <c r="AM229" s="209"/>
      <c r="AN229" s="209"/>
      <c r="AO229" s="209"/>
      <c r="AP229" s="209"/>
      <c r="AQ229" s="209"/>
      <c r="AR229" s="209"/>
      <c r="AS229" s="209"/>
      <c r="AT229" s="1452"/>
      <c r="AU229" s="1452"/>
      <c r="AV229" s="1452"/>
      <c r="AW229" s="1798"/>
      <c r="AX229" s="1798"/>
      <c r="AY229" s="1452"/>
      <c r="AZ229" s="1798"/>
      <c r="BA229" s="1798"/>
      <c r="BB229" s="1798"/>
      <c r="BC229" s="1798"/>
      <c r="BD229" s="1798"/>
      <c r="BE229" s="1798"/>
      <c r="BF229" s="1798"/>
      <c r="BG229" s="1798"/>
      <c r="BH229" s="1798"/>
      <c r="BI229" s="1798"/>
      <c r="BJ229" s="1798"/>
      <c r="BK229" s="1798"/>
      <c r="BL229" s="1798"/>
      <c r="BM229" s="1798"/>
      <c r="BN229" s="1798"/>
      <c r="BO229" s="1798"/>
      <c r="BP229" s="1452"/>
      <c r="BQ229" s="1452"/>
      <c r="BR229" s="1452"/>
      <c r="BS229" s="1452"/>
      <c r="BT229" s="1452"/>
      <c r="BU229" s="1452"/>
      <c r="BV229" s="1452"/>
      <c r="BW229" s="1452"/>
      <c r="BX229" s="1452"/>
      <c r="BY229" s="1452"/>
      <c r="BZ229" s="1452"/>
      <c r="CA229" s="54"/>
      <c r="CB229" s="55"/>
      <c r="CC229" s="1774"/>
      <c r="CD229" s="1774"/>
      <c r="CE229" s="55"/>
      <c r="CF229" s="55"/>
      <c r="CG229" s="7"/>
      <c r="CH229" s="7"/>
      <c r="CI229" s="7"/>
      <c r="CJ229" s="7"/>
      <c r="CK229" s="7"/>
      <c r="CL229" s="7"/>
      <c r="CM229" s="7"/>
      <c r="CN229" s="7"/>
      <c r="CO229" s="7"/>
      <c r="CP229" s="7"/>
      <c r="CQ229" s="7"/>
      <c r="CR229" s="7"/>
      <c r="CS229" s="7"/>
      <c r="CT229" s="7"/>
      <c r="CU229" s="7"/>
      <c r="CV229" s="7"/>
      <c r="CW229" s="7"/>
      <c r="CX229" s="1767"/>
      <c r="CY229" s="1767"/>
      <c r="CZ229" s="7"/>
      <c r="DA229" s="7"/>
      <c r="DB229" s="7"/>
      <c r="DC229" s="7"/>
      <c r="DD229" s="7"/>
      <c r="DE229" s="7"/>
      <c r="DF229" s="7"/>
      <c r="DG229" s="7"/>
      <c r="DH229" s="7"/>
      <c r="DI229" s="7"/>
      <c r="DJ229" s="7"/>
      <c r="DK229" s="7"/>
      <c r="DL229" s="7"/>
      <c r="DM229" s="7"/>
      <c r="DN229" s="1767"/>
      <c r="DO229" s="1767"/>
      <c r="DP229" s="7"/>
      <c r="DQ229" s="7"/>
      <c r="DR229" s="7"/>
      <c r="DS229" s="7"/>
      <c r="DT229" s="7"/>
      <c r="DU229" s="7"/>
      <c r="DV229" s="7"/>
      <c r="DW229" s="7"/>
      <c r="DX229" s="7"/>
      <c r="DY229" s="7"/>
      <c r="DZ229" s="7"/>
      <c r="EA229" s="2"/>
    </row>
    <row r="230" spans="2:131" ht="15.75" hidden="1" x14ac:dyDescent="0.2">
      <c r="B230" s="211"/>
      <c r="C230" s="209"/>
      <c r="D230" s="209"/>
      <c r="E230" s="209"/>
      <c r="F230" s="209"/>
      <c r="G230" s="209"/>
      <c r="H230" s="209"/>
      <c r="I230" s="209"/>
      <c r="J230" s="209"/>
      <c r="K230" s="209"/>
      <c r="L230" s="209"/>
      <c r="M230" s="209"/>
      <c r="N230" s="209"/>
      <c r="O230" s="209"/>
      <c r="P230" s="209"/>
      <c r="Q230" s="1780"/>
      <c r="R230" s="1780"/>
      <c r="S230" s="209"/>
      <c r="T230" s="209"/>
      <c r="U230" s="209"/>
      <c r="V230" s="209"/>
      <c r="W230" s="209"/>
      <c r="X230" s="209"/>
      <c r="Y230" s="209"/>
      <c r="Z230" s="209"/>
      <c r="AA230" s="209"/>
      <c r="AB230" s="209"/>
      <c r="AC230" s="209"/>
      <c r="AD230" s="209"/>
      <c r="AE230" s="209"/>
      <c r="AF230" s="209"/>
      <c r="AG230" s="1780"/>
      <c r="AH230" s="1780"/>
      <c r="AI230" s="209"/>
      <c r="AJ230" s="209"/>
      <c r="AK230" s="209"/>
      <c r="AL230" s="209"/>
      <c r="AM230" s="209"/>
      <c r="AN230" s="209"/>
      <c r="AO230" s="209"/>
      <c r="AP230" s="209"/>
      <c r="AQ230" s="209"/>
      <c r="AR230" s="209"/>
      <c r="AS230" s="209"/>
      <c r="AT230" s="1452"/>
      <c r="AU230" s="1452"/>
      <c r="AV230" s="1452"/>
      <c r="AW230" s="1798"/>
      <c r="AX230" s="1798"/>
      <c r="AY230" s="1452"/>
      <c r="AZ230" s="1798"/>
      <c r="BA230" s="1798"/>
      <c r="BB230" s="1798"/>
      <c r="BC230" s="1798"/>
      <c r="BD230" s="1798"/>
      <c r="BE230" s="1798"/>
      <c r="BF230" s="1798"/>
      <c r="BG230" s="1798"/>
      <c r="BH230" s="1798"/>
      <c r="BI230" s="1798"/>
      <c r="BJ230" s="1798"/>
      <c r="BK230" s="1798"/>
      <c r="BL230" s="1798"/>
      <c r="BM230" s="1798"/>
      <c r="BN230" s="1798"/>
      <c r="BO230" s="1798"/>
      <c r="BP230" s="1452"/>
      <c r="BQ230" s="1452"/>
      <c r="BR230" s="1452"/>
      <c r="BS230" s="1452"/>
      <c r="BT230" s="1452"/>
      <c r="BU230" s="1452"/>
      <c r="BV230" s="1452"/>
      <c r="BW230" s="1452"/>
      <c r="BX230" s="1452"/>
      <c r="BY230" s="1452"/>
      <c r="BZ230" s="1452"/>
      <c r="CA230" s="54"/>
      <c r="CB230" s="55"/>
      <c r="CC230" s="1774"/>
      <c r="CD230" s="1774"/>
      <c r="CE230" s="55"/>
      <c r="CF230" s="55"/>
      <c r="CG230" s="7"/>
      <c r="CH230" s="7"/>
      <c r="CI230" s="7"/>
      <c r="CJ230" s="7"/>
      <c r="CK230" s="7"/>
      <c r="CL230" s="7"/>
      <c r="CM230" s="7"/>
      <c r="CN230" s="7"/>
      <c r="CO230" s="7"/>
      <c r="CP230" s="7"/>
      <c r="CQ230" s="7"/>
      <c r="CR230" s="7"/>
      <c r="CS230" s="7"/>
      <c r="CT230" s="7"/>
      <c r="CU230" s="7"/>
      <c r="CV230" s="7"/>
      <c r="CW230" s="7"/>
      <c r="CX230" s="1767"/>
      <c r="CY230" s="1767"/>
      <c r="CZ230" s="7"/>
      <c r="DA230" s="7"/>
      <c r="DB230" s="7"/>
      <c r="DC230" s="7"/>
      <c r="DD230" s="7"/>
      <c r="DE230" s="7"/>
      <c r="DF230" s="7"/>
      <c r="DG230" s="7"/>
      <c r="DH230" s="7"/>
      <c r="DI230" s="7"/>
      <c r="DJ230" s="7"/>
      <c r="DK230" s="7"/>
      <c r="DL230" s="7"/>
      <c r="DM230" s="7"/>
      <c r="DN230" s="1767"/>
      <c r="DO230" s="1767"/>
      <c r="DP230" s="7"/>
      <c r="DQ230" s="7"/>
      <c r="DR230" s="7"/>
      <c r="DS230" s="7"/>
      <c r="DT230" s="7"/>
      <c r="DU230" s="7"/>
      <c r="DV230" s="7"/>
      <c r="DW230" s="7"/>
      <c r="DX230" s="7"/>
      <c r="DY230" s="7"/>
      <c r="DZ230" s="7"/>
      <c r="EA230" s="2"/>
    </row>
    <row r="231" spans="2:131" ht="15.75" hidden="1" x14ac:dyDescent="0.2">
      <c r="B231" s="211"/>
      <c r="C231" s="209"/>
      <c r="D231" s="209"/>
      <c r="E231" s="209"/>
      <c r="F231" s="209"/>
      <c r="G231" s="209"/>
      <c r="H231" s="209"/>
      <c r="I231" s="209"/>
      <c r="J231" s="209"/>
      <c r="K231" s="209"/>
      <c r="L231" s="209"/>
      <c r="M231" s="209"/>
      <c r="N231" s="209"/>
      <c r="O231" s="209"/>
      <c r="P231" s="209"/>
      <c r="Q231" s="1780"/>
      <c r="R231" s="1780"/>
      <c r="S231" s="209"/>
      <c r="T231" s="209"/>
      <c r="U231" s="209"/>
      <c r="V231" s="209"/>
      <c r="W231" s="209"/>
      <c r="X231" s="209"/>
      <c r="Y231" s="209"/>
      <c r="Z231" s="209"/>
      <c r="AA231" s="209"/>
      <c r="AB231" s="209"/>
      <c r="AC231" s="209"/>
      <c r="AD231" s="209"/>
      <c r="AE231" s="209"/>
      <c r="AF231" s="209"/>
      <c r="AG231" s="1780"/>
      <c r="AH231" s="1780"/>
      <c r="AI231" s="209"/>
      <c r="AJ231" s="209"/>
      <c r="AK231" s="209"/>
      <c r="AL231" s="209"/>
      <c r="AM231" s="209"/>
      <c r="AN231" s="209"/>
      <c r="AO231" s="209"/>
      <c r="AP231" s="209"/>
      <c r="AQ231" s="209"/>
      <c r="AR231" s="209"/>
      <c r="AS231" s="209"/>
      <c r="AT231" s="1452"/>
      <c r="AU231" s="1452"/>
      <c r="AV231" s="1452"/>
      <c r="AW231" s="1798"/>
      <c r="AX231" s="1798"/>
      <c r="AY231" s="1452"/>
      <c r="AZ231" s="1798"/>
      <c r="BA231" s="1798"/>
      <c r="BB231" s="1798"/>
      <c r="BC231" s="1798"/>
      <c r="BD231" s="1798"/>
      <c r="BE231" s="1798"/>
      <c r="BF231" s="1798"/>
      <c r="BG231" s="1798"/>
      <c r="BH231" s="1798"/>
      <c r="BI231" s="1798"/>
      <c r="BJ231" s="1798"/>
      <c r="BK231" s="1798"/>
      <c r="BL231" s="1798"/>
      <c r="BM231" s="1798"/>
      <c r="BN231" s="1798"/>
      <c r="BO231" s="1798"/>
      <c r="BP231" s="1452"/>
      <c r="BQ231" s="1452"/>
      <c r="BR231" s="1452"/>
      <c r="BS231" s="1452"/>
      <c r="BT231" s="1452"/>
      <c r="BU231" s="1452"/>
      <c r="BV231" s="1452"/>
      <c r="BW231" s="1452"/>
      <c r="BX231" s="1452"/>
      <c r="BY231" s="1452"/>
      <c r="BZ231" s="1452"/>
      <c r="CA231" s="54"/>
      <c r="CB231" s="55"/>
      <c r="CC231" s="1774"/>
      <c r="CD231" s="1774"/>
      <c r="CE231" s="55"/>
      <c r="CF231" s="55"/>
      <c r="CG231" s="7"/>
      <c r="CH231" s="7"/>
      <c r="CI231" s="7"/>
      <c r="CJ231" s="7"/>
      <c r="CK231" s="7"/>
      <c r="CL231" s="7"/>
      <c r="CM231" s="7"/>
      <c r="CN231" s="7"/>
      <c r="CO231" s="7"/>
      <c r="CP231" s="7"/>
      <c r="CQ231" s="7"/>
      <c r="CR231" s="7"/>
      <c r="CS231" s="7"/>
      <c r="CT231" s="7"/>
      <c r="CU231" s="7"/>
      <c r="CV231" s="7"/>
      <c r="CW231" s="7"/>
      <c r="CX231" s="1767"/>
      <c r="CY231" s="1767"/>
      <c r="CZ231" s="7"/>
      <c r="DA231" s="7"/>
      <c r="DB231" s="7"/>
      <c r="DC231" s="7"/>
      <c r="DD231" s="7"/>
      <c r="DE231" s="7"/>
      <c r="DF231" s="7"/>
      <c r="DG231" s="7"/>
      <c r="DH231" s="7"/>
      <c r="DI231" s="7"/>
      <c r="DJ231" s="7"/>
      <c r="DK231" s="7"/>
      <c r="DL231" s="7"/>
      <c r="DM231" s="7"/>
      <c r="DN231" s="1767"/>
      <c r="DO231" s="1767"/>
      <c r="DP231" s="7"/>
      <c r="DQ231" s="7"/>
      <c r="DR231" s="7"/>
      <c r="DS231" s="7"/>
      <c r="DT231" s="7"/>
      <c r="DU231" s="7"/>
      <c r="DV231" s="7"/>
      <c r="DW231" s="7"/>
      <c r="DX231" s="7"/>
      <c r="DY231" s="7"/>
      <c r="DZ231" s="7"/>
      <c r="EA231" s="2"/>
    </row>
    <row r="232" spans="2:131" ht="15.75" hidden="1" x14ac:dyDescent="0.2">
      <c r="B232" s="211"/>
      <c r="C232" s="209"/>
      <c r="D232" s="209"/>
      <c r="E232" s="209"/>
      <c r="F232" s="209"/>
      <c r="G232" s="209"/>
      <c r="H232" s="209"/>
      <c r="I232" s="209"/>
      <c r="J232" s="209"/>
      <c r="K232" s="209"/>
      <c r="L232" s="209"/>
      <c r="M232" s="209"/>
      <c r="N232" s="209"/>
      <c r="O232" s="209"/>
      <c r="P232" s="209"/>
      <c r="Q232" s="1780"/>
      <c r="R232" s="1780"/>
      <c r="S232" s="209"/>
      <c r="T232" s="209"/>
      <c r="U232" s="209"/>
      <c r="V232" s="209"/>
      <c r="W232" s="209"/>
      <c r="X232" s="209"/>
      <c r="Y232" s="209"/>
      <c r="Z232" s="209"/>
      <c r="AA232" s="209"/>
      <c r="AB232" s="209"/>
      <c r="AC232" s="209"/>
      <c r="AD232" s="209"/>
      <c r="AE232" s="209"/>
      <c r="AF232" s="209"/>
      <c r="AG232" s="1780"/>
      <c r="AH232" s="1780"/>
      <c r="AI232" s="209"/>
      <c r="AJ232" s="209"/>
      <c r="AK232" s="209"/>
      <c r="AL232" s="209"/>
      <c r="AM232" s="209"/>
      <c r="AN232" s="209"/>
      <c r="AO232" s="209"/>
      <c r="AP232" s="209"/>
      <c r="AQ232" s="209"/>
      <c r="AR232" s="209"/>
      <c r="AS232" s="209"/>
      <c r="AT232" s="1452"/>
      <c r="AU232" s="1452"/>
      <c r="AV232" s="1452"/>
      <c r="AW232" s="1798"/>
      <c r="AX232" s="1798"/>
      <c r="AY232" s="1452"/>
      <c r="AZ232" s="1798"/>
      <c r="BA232" s="1798"/>
      <c r="BB232" s="1798"/>
      <c r="BC232" s="1798"/>
      <c r="BD232" s="1798"/>
      <c r="BE232" s="1798"/>
      <c r="BF232" s="1798"/>
      <c r="BG232" s="1798"/>
      <c r="BH232" s="1798"/>
      <c r="BI232" s="1798"/>
      <c r="BJ232" s="1798"/>
      <c r="BK232" s="1798"/>
      <c r="BL232" s="1798"/>
      <c r="BM232" s="1798"/>
      <c r="BN232" s="1798"/>
      <c r="BO232" s="1798"/>
      <c r="BP232" s="1452"/>
      <c r="BQ232" s="1452"/>
      <c r="BR232" s="1452"/>
      <c r="BS232" s="1452"/>
      <c r="BT232" s="1452"/>
      <c r="BU232" s="1452"/>
      <c r="BV232" s="1452"/>
      <c r="BW232" s="1452"/>
      <c r="BX232" s="1452"/>
      <c r="BY232" s="1452"/>
      <c r="BZ232" s="1452"/>
      <c r="CA232" s="54"/>
      <c r="CB232" s="55"/>
      <c r="CC232" s="1774"/>
      <c r="CD232" s="1774"/>
      <c r="CE232" s="55"/>
      <c r="CF232" s="55"/>
      <c r="CG232" s="7"/>
      <c r="CH232" s="7"/>
      <c r="CI232" s="7"/>
      <c r="CJ232" s="7"/>
      <c r="CK232" s="7"/>
      <c r="CL232" s="7"/>
      <c r="CM232" s="7"/>
      <c r="CN232" s="7"/>
      <c r="CO232" s="7"/>
      <c r="CP232" s="7"/>
      <c r="CQ232" s="7"/>
      <c r="CR232" s="7"/>
      <c r="CS232" s="7"/>
      <c r="CT232" s="7"/>
      <c r="CU232" s="7"/>
      <c r="CV232" s="7"/>
      <c r="CW232" s="7"/>
      <c r="CX232" s="1767"/>
      <c r="CY232" s="1767"/>
      <c r="CZ232" s="7"/>
      <c r="DA232" s="7"/>
      <c r="DB232" s="7"/>
      <c r="DC232" s="7"/>
      <c r="DD232" s="7"/>
      <c r="DE232" s="7"/>
      <c r="DF232" s="7"/>
      <c r="DG232" s="7"/>
      <c r="DH232" s="7"/>
      <c r="DI232" s="7"/>
      <c r="DJ232" s="7"/>
      <c r="DK232" s="7"/>
      <c r="DL232" s="7"/>
      <c r="DM232" s="7"/>
      <c r="DN232" s="1767"/>
      <c r="DO232" s="1767"/>
      <c r="DP232" s="7"/>
      <c r="DQ232" s="7"/>
      <c r="DR232" s="7"/>
      <c r="DS232" s="7"/>
      <c r="DT232" s="7"/>
      <c r="DU232" s="7"/>
      <c r="DV232" s="7"/>
      <c r="DW232" s="7"/>
      <c r="DX232" s="7"/>
      <c r="DY232" s="7"/>
      <c r="DZ232" s="7"/>
      <c r="EA232" s="2"/>
    </row>
    <row r="233" spans="2:131" ht="15.75" hidden="1" x14ac:dyDescent="0.2">
      <c r="B233" s="211"/>
      <c r="C233" s="209"/>
      <c r="D233" s="209"/>
      <c r="E233" s="209"/>
      <c r="F233" s="209"/>
      <c r="G233" s="209"/>
      <c r="H233" s="209"/>
      <c r="I233" s="209"/>
      <c r="J233" s="209"/>
      <c r="K233" s="209"/>
      <c r="L233" s="209"/>
      <c r="M233" s="209"/>
      <c r="N233" s="209"/>
      <c r="O233" s="209"/>
      <c r="P233" s="209"/>
      <c r="Q233" s="1780"/>
      <c r="R233" s="1780"/>
      <c r="S233" s="209"/>
      <c r="T233" s="209"/>
      <c r="U233" s="209"/>
      <c r="V233" s="209"/>
      <c r="W233" s="209"/>
      <c r="X233" s="209"/>
      <c r="Y233" s="209"/>
      <c r="Z233" s="209"/>
      <c r="AA233" s="209"/>
      <c r="AB233" s="209"/>
      <c r="AC233" s="209"/>
      <c r="AD233" s="209"/>
      <c r="AE233" s="209"/>
      <c r="AF233" s="209"/>
      <c r="AG233" s="1780"/>
      <c r="AH233" s="1780"/>
      <c r="AI233" s="209"/>
      <c r="AJ233" s="209"/>
      <c r="AK233" s="209"/>
      <c r="AL233" s="209"/>
      <c r="AM233" s="209"/>
      <c r="AN233" s="209"/>
      <c r="AO233" s="209"/>
      <c r="AP233" s="209"/>
      <c r="AQ233" s="209"/>
      <c r="AR233" s="209"/>
      <c r="AS233" s="209"/>
      <c r="AT233" s="1452"/>
      <c r="AU233" s="1452"/>
      <c r="AV233" s="1452"/>
      <c r="AW233" s="1798"/>
      <c r="AX233" s="1798"/>
      <c r="AY233" s="1452"/>
      <c r="AZ233" s="1798"/>
      <c r="BA233" s="1798"/>
      <c r="BB233" s="1798"/>
      <c r="BC233" s="1798"/>
      <c r="BD233" s="1798"/>
      <c r="BE233" s="1798"/>
      <c r="BF233" s="1798"/>
      <c r="BG233" s="1798"/>
      <c r="BH233" s="1798"/>
      <c r="BI233" s="1798"/>
      <c r="BJ233" s="1798"/>
      <c r="BK233" s="1798"/>
      <c r="BL233" s="1798"/>
      <c r="BM233" s="1798"/>
      <c r="BN233" s="1798"/>
      <c r="BO233" s="1798"/>
      <c r="BP233" s="1452"/>
      <c r="BQ233" s="1452"/>
      <c r="BR233" s="1452"/>
      <c r="BS233" s="1452"/>
      <c r="BT233" s="1452"/>
      <c r="BU233" s="1452"/>
      <c r="BV233" s="1452"/>
      <c r="BW233" s="1452"/>
      <c r="BX233" s="1452"/>
      <c r="BY233" s="1452"/>
      <c r="BZ233" s="1452"/>
      <c r="CA233" s="54"/>
      <c r="CB233" s="55"/>
      <c r="CC233" s="1774"/>
      <c r="CD233" s="1774"/>
      <c r="CE233" s="55"/>
      <c r="CF233" s="55"/>
      <c r="CG233" s="7"/>
      <c r="CH233" s="7"/>
      <c r="CI233" s="7"/>
      <c r="CJ233" s="7"/>
      <c r="CK233" s="7"/>
      <c r="CL233" s="7"/>
      <c r="CM233" s="7"/>
      <c r="CN233" s="7"/>
      <c r="CO233" s="7"/>
      <c r="CP233" s="7"/>
      <c r="CQ233" s="7"/>
      <c r="CR233" s="7"/>
      <c r="CS233" s="7"/>
      <c r="CT233" s="7"/>
      <c r="CU233" s="7"/>
      <c r="CV233" s="7"/>
      <c r="CW233" s="7"/>
      <c r="CX233" s="1767"/>
      <c r="CY233" s="1767"/>
      <c r="CZ233" s="7"/>
      <c r="DA233" s="7"/>
      <c r="DB233" s="7"/>
      <c r="DC233" s="7"/>
      <c r="DD233" s="7"/>
      <c r="DE233" s="7"/>
      <c r="DF233" s="7"/>
      <c r="DG233" s="7"/>
      <c r="DH233" s="7"/>
      <c r="DI233" s="7"/>
      <c r="DJ233" s="7"/>
      <c r="DK233" s="7"/>
      <c r="DL233" s="7"/>
      <c r="DM233" s="7"/>
      <c r="DN233" s="1767"/>
      <c r="DO233" s="1767"/>
      <c r="DP233" s="7"/>
      <c r="DQ233" s="7"/>
      <c r="DR233" s="7"/>
      <c r="DS233" s="7"/>
      <c r="DT233" s="7"/>
      <c r="DU233" s="7"/>
      <c r="DV233" s="7"/>
      <c r="DW233" s="7"/>
      <c r="DX233" s="7"/>
      <c r="DY233" s="7"/>
      <c r="DZ233" s="7"/>
      <c r="EA233" s="2"/>
    </row>
    <row r="234" spans="2:131" ht="15.75" hidden="1" x14ac:dyDescent="0.2">
      <c r="B234" s="211"/>
      <c r="C234" s="209"/>
      <c r="D234" s="209"/>
      <c r="E234" s="209"/>
      <c r="F234" s="209"/>
      <c r="G234" s="209"/>
      <c r="H234" s="209"/>
      <c r="I234" s="209"/>
      <c r="J234" s="209"/>
      <c r="K234" s="209"/>
      <c r="L234" s="209"/>
      <c r="M234" s="209"/>
      <c r="N234" s="209"/>
      <c r="O234" s="209"/>
      <c r="P234" s="209"/>
      <c r="Q234" s="1780"/>
      <c r="R234" s="1780"/>
      <c r="S234" s="209"/>
      <c r="T234" s="209"/>
      <c r="U234" s="209"/>
      <c r="V234" s="209"/>
      <c r="W234" s="209"/>
      <c r="X234" s="209"/>
      <c r="Y234" s="209"/>
      <c r="Z234" s="209"/>
      <c r="AA234" s="209"/>
      <c r="AB234" s="209"/>
      <c r="AC234" s="209"/>
      <c r="AD234" s="209"/>
      <c r="AE234" s="209"/>
      <c r="AF234" s="209"/>
      <c r="AG234" s="1780"/>
      <c r="AH234" s="1780"/>
      <c r="AI234" s="209"/>
      <c r="AJ234" s="209"/>
      <c r="AK234" s="209"/>
      <c r="AL234" s="209"/>
      <c r="AM234" s="209"/>
      <c r="AN234" s="209"/>
      <c r="AO234" s="209"/>
      <c r="AP234" s="209"/>
      <c r="AQ234" s="209"/>
      <c r="AR234" s="209"/>
      <c r="AS234" s="209"/>
      <c r="AT234" s="1452"/>
      <c r="AU234" s="1452"/>
      <c r="AV234" s="1452"/>
      <c r="AW234" s="1798"/>
      <c r="AX234" s="1798"/>
      <c r="AY234" s="1452"/>
      <c r="AZ234" s="1798"/>
      <c r="BA234" s="1798"/>
      <c r="BB234" s="1798"/>
      <c r="BC234" s="1798"/>
      <c r="BD234" s="1798"/>
      <c r="BE234" s="1798"/>
      <c r="BF234" s="1798"/>
      <c r="BG234" s="1798"/>
      <c r="BH234" s="1798"/>
      <c r="BI234" s="1798"/>
      <c r="BJ234" s="1798"/>
      <c r="BK234" s="1798"/>
      <c r="BL234" s="1798"/>
      <c r="BM234" s="1798"/>
      <c r="BN234" s="1798"/>
      <c r="BO234" s="1798"/>
      <c r="BP234" s="1452"/>
      <c r="BQ234" s="1452"/>
      <c r="BR234" s="1452"/>
      <c r="BS234" s="1452"/>
      <c r="BT234" s="1452"/>
      <c r="BU234" s="1452"/>
      <c r="BV234" s="1452"/>
      <c r="BW234" s="1452"/>
      <c r="BX234" s="1452"/>
      <c r="BY234" s="1452"/>
      <c r="BZ234" s="1452"/>
      <c r="CA234" s="54"/>
      <c r="CB234" s="55"/>
      <c r="CC234" s="1774"/>
      <c r="CD234" s="1774"/>
      <c r="CE234" s="55"/>
      <c r="CF234" s="55"/>
      <c r="CG234" s="7"/>
      <c r="CH234" s="7"/>
      <c r="CI234" s="7"/>
      <c r="CJ234" s="7"/>
      <c r="CK234" s="7"/>
      <c r="CL234" s="7"/>
      <c r="CM234" s="7"/>
      <c r="CN234" s="7"/>
      <c r="CO234" s="7"/>
      <c r="CP234" s="7"/>
      <c r="CQ234" s="7"/>
      <c r="CR234" s="7"/>
      <c r="CS234" s="7"/>
      <c r="CT234" s="7"/>
      <c r="CU234" s="7"/>
      <c r="CV234" s="7"/>
      <c r="CW234" s="7"/>
      <c r="CX234" s="1767"/>
      <c r="CY234" s="1767"/>
      <c r="CZ234" s="7"/>
      <c r="DA234" s="7"/>
      <c r="DB234" s="7"/>
      <c r="DC234" s="7"/>
      <c r="DD234" s="7"/>
      <c r="DE234" s="7"/>
      <c r="DF234" s="7"/>
      <c r="DG234" s="7"/>
      <c r="DH234" s="7"/>
      <c r="DI234" s="7"/>
      <c r="DJ234" s="7"/>
      <c r="DK234" s="7"/>
      <c r="DL234" s="7"/>
      <c r="DM234" s="7"/>
      <c r="DN234" s="1767"/>
      <c r="DO234" s="1767"/>
      <c r="DP234" s="7"/>
      <c r="DQ234" s="7"/>
      <c r="DR234" s="7"/>
      <c r="DS234" s="7"/>
      <c r="DT234" s="7"/>
      <c r="DU234" s="7"/>
      <c r="DV234" s="7"/>
      <c r="DW234" s="7"/>
      <c r="DX234" s="7"/>
      <c r="DY234" s="7"/>
      <c r="DZ234" s="7"/>
      <c r="EA234" s="2"/>
    </row>
    <row r="235" spans="2:131" ht="15.75" hidden="1" x14ac:dyDescent="0.2">
      <c r="B235" s="211"/>
      <c r="C235" s="209"/>
      <c r="D235" s="209"/>
      <c r="E235" s="209"/>
      <c r="F235" s="209"/>
      <c r="G235" s="209"/>
      <c r="H235" s="209"/>
      <c r="I235" s="209"/>
      <c r="J235" s="209"/>
      <c r="K235" s="209"/>
      <c r="L235" s="209"/>
      <c r="M235" s="209"/>
      <c r="N235" s="209"/>
      <c r="O235" s="209"/>
      <c r="P235" s="209"/>
      <c r="Q235" s="1780"/>
      <c r="R235" s="1780"/>
      <c r="S235" s="209"/>
      <c r="T235" s="209"/>
      <c r="U235" s="209"/>
      <c r="V235" s="209"/>
      <c r="W235" s="209"/>
      <c r="X235" s="209"/>
      <c r="Y235" s="209"/>
      <c r="Z235" s="209"/>
      <c r="AA235" s="209"/>
      <c r="AB235" s="209"/>
      <c r="AC235" s="209"/>
      <c r="AD235" s="209"/>
      <c r="AE235" s="209"/>
      <c r="AF235" s="209"/>
      <c r="AG235" s="1780"/>
      <c r="AH235" s="1780"/>
      <c r="AI235" s="209"/>
      <c r="AJ235" s="209"/>
      <c r="AK235" s="209"/>
      <c r="AL235" s="209"/>
      <c r="AM235" s="209"/>
      <c r="AN235" s="209"/>
      <c r="AO235" s="209"/>
      <c r="AP235" s="209"/>
      <c r="AQ235" s="209"/>
      <c r="AR235" s="209"/>
      <c r="AS235" s="209"/>
      <c r="AT235" s="1452"/>
      <c r="AU235" s="1452"/>
      <c r="AV235" s="1452"/>
      <c r="AW235" s="1798"/>
      <c r="AX235" s="1798"/>
      <c r="AY235" s="1452"/>
      <c r="AZ235" s="1798"/>
      <c r="BA235" s="1798"/>
      <c r="BB235" s="1798"/>
      <c r="BC235" s="1798"/>
      <c r="BD235" s="1798"/>
      <c r="BE235" s="1798"/>
      <c r="BF235" s="1798"/>
      <c r="BG235" s="1798"/>
      <c r="BH235" s="1798"/>
      <c r="BI235" s="1798"/>
      <c r="BJ235" s="1798"/>
      <c r="BK235" s="1798"/>
      <c r="BL235" s="1798"/>
      <c r="BM235" s="1798"/>
      <c r="BN235" s="1798"/>
      <c r="BO235" s="1798"/>
      <c r="BP235" s="1452"/>
      <c r="BQ235" s="1452"/>
      <c r="BR235" s="1452"/>
      <c r="BS235" s="1452"/>
      <c r="BT235" s="1452"/>
      <c r="BU235" s="1452"/>
      <c r="BV235" s="1452"/>
      <c r="BW235" s="1452"/>
      <c r="BX235" s="1452"/>
      <c r="BY235" s="1452"/>
      <c r="BZ235" s="1452"/>
      <c r="CA235" s="54"/>
      <c r="CB235" s="55"/>
      <c r="CC235" s="1774"/>
      <c r="CD235" s="1774"/>
      <c r="CE235" s="55"/>
      <c r="CF235" s="55"/>
      <c r="CG235" s="7"/>
      <c r="CH235" s="7"/>
      <c r="CI235" s="7"/>
      <c r="CJ235" s="7"/>
      <c r="CK235" s="7"/>
      <c r="CL235" s="7"/>
      <c r="CM235" s="7"/>
      <c r="CN235" s="7"/>
      <c r="CO235" s="7"/>
      <c r="CP235" s="7"/>
      <c r="CQ235" s="7"/>
      <c r="CR235" s="7"/>
      <c r="CS235" s="7"/>
      <c r="CT235" s="7"/>
      <c r="CU235" s="7"/>
      <c r="CV235" s="7"/>
      <c r="CW235" s="7"/>
      <c r="CX235" s="1767"/>
      <c r="CY235" s="1767"/>
      <c r="CZ235" s="7"/>
      <c r="DA235" s="7"/>
      <c r="DB235" s="7"/>
      <c r="DC235" s="7"/>
      <c r="DD235" s="7"/>
      <c r="DE235" s="7"/>
      <c r="DF235" s="7"/>
      <c r="DG235" s="7"/>
      <c r="DH235" s="7"/>
      <c r="DI235" s="7"/>
      <c r="DJ235" s="7"/>
      <c r="DK235" s="7"/>
      <c r="DL235" s="7"/>
      <c r="DM235" s="7"/>
      <c r="DN235" s="1767"/>
      <c r="DO235" s="1767"/>
      <c r="DP235" s="7"/>
      <c r="DQ235" s="7"/>
      <c r="DR235" s="7"/>
      <c r="DS235" s="7"/>
      <c r="DT235" s="7"/>
      <c r="DU235" s="7"/>
      <c r="DV235" s="7"/>
      <c r="DW235" s="7"/>
      <c r="DX235" s="7"/>
      <c r="DY235" s="7"/>
      <c r="DZ235" s="7"/>
      <c r="EA235" s="2"/>
    </row>
    <row r="236" spans="2:131" ht="15.75" hidden="1" x14ac:dyDescent="0.2">
      <c r="B236" s="211"/>
      <c r="C236" s="209"/>
      <c r="D236" s="209"/>
      <c r="E236" s="209"/>
      <c r="F236" s="209"/>
      <c r="G236" s="209"/>
      <c r="H236" s="209"/>
      <c r="I236" s="209"/>
      <c r="J236" s="209"/>
      <c r="K236" s="209"/>
      <c r="L236" s="209"/>
      <c r="M236" s="209"/>
      <c r="N236" s="209"/>
      <c r="O236" s="209"/>
      <c r="P236" s="209"/>
      <c r="Q236" s="1780"/>
      <c r="R236" s="1780"/>
      <c r="S236" s="209"/>
      <c r="T236" s="209"/>
      <c r="U236" s="209"/>
      <c r="V236" s="209"/>
      <c r="W236" s="209"/>
      <c r="X236" s="209"/>
      <c r="Y236" s="209"/>
      <c r="Z236" s="209"/>
      <c r="AA236" s="209"/>
      <c r="AB236" s="209"/>
      <c r="AC236" s="209"/>
      <c r="AD236" s="209"/>
      <c r="AE236" s="209"/>
      <c r="AF236" s="209"/>
      <c r="AG236" s="1780"/>
      <c r="AH236" s="1780"/>
      <c r="AI236" s="209"/>
      <c r="AJ236" s="209"/>
      <c r="AK236" s="209"/>
      <c r="AL236" s="209"/>
      <c r="AM236" s="209"/>
      <c r="AN236" s="209"/>
      <c r="AO236" s="209"/>
      <c r="AP236" s="209"/>
      <c r="AQ236" s="209"/>
      <c r="AR236" s="209"/>
      <c r="AS236" s="209"/>
      <c r="AT236" s="1452"/>
      <c r="AU236" s="1452"/>
      <c r="AV236" s="1452"/>
      <c r="AW236" s="1798"/>
      <c r="AX236" s="1798"/>
      <c r="AY236" s="1452"/>
      <c r="AZ236" s="1798"/>
      <c r="BA236" s="1798"/>
      <c r="BB236" s="1798"/>
      <c r="BC236" s="1798"/>
      <c r="BD236" s="1798"/>
      <c r="BE236" s="1798"/>
      <c r="BF236" s="1798"/>
      <c r="BG236" s="1798"/>
      <c r="BH236" s="1798"/>
      <c r="BI236" s="1798"/>
      <c r="BJ236" s="1798"/>
      <c r="BK236" s="1798"/>
      <c r="BL236" s="1798"/>
      <c r="BM236" s="1798"/>
      <c r="BN236" s="1798"/>
      <c r="BO236" s="1798"/>
      <c r="BP236" s="1452"/>
      <c r="BQ236" s="1452"/>
      <c r="BR236" s="1452"/>
      <c r="BS236" s="1452"/>
      <c r="BT236" s="1452"/>
      <c r="BU236" s="1452"/>
      <c r="BV236" s="1452"/>
      <c r="BW236" s="1452"/>
      <c r="BX236" s="1452"/>
      <c r="BY236" s="1452"/>
      <c r="BZ236" s="1452"/>
      <c r="CA236" s="54"/>
      <c r="CB236" s="55"/>
      <c r="CC236" s="1774"/>
      <c r="CD236" s="1774"/>
      <c r="CE236" s="55"/>
      <c r="CF236" s="55"/>
      <c r="CG236" s="7"/>
      <c r="CH236" s="7"/>
      <c r="CI236" s="7"/>
      <c r="CJ236" s="7"/>
      <c r="CK236" s="7"/>
      <c r="CL236" s="7"/>
      <c r="CM236" s="7"/>
      <c r="CN236" s="7"/>
      <c r="CO236" s="7"/>
      <c r="CP236" s="7"/>
      <c r="CQ236" s="7"/>
      <c r="CR236" s="7"/>
      <c r="CS236" s="7"/>
      <c r="CT236" s="7"/>
      <c r="CU236" s="7"/>
      <c r="CV236" s="7"/>
      <c r="CW236" s="7"/>
      <c r="CX236" s="1767"/>
      <c r="CY236" s="1767"/>
      <c r="CZ236" s="7"/>
      <c r="DA236" s="7"/>
      <c r="DB236" s="7"/>
      <c r="DC236" s="7"/>
      <c r="DD236" s="7"/>
      <c r="DE236" s="7"/>
      <c r="DF236" s="7"/>
      <c r="DG236" s="7"/>
      <c r="DH236" s="7"/>
      <c r="DI236" s="7"/>
      <c r="DJ236" s="7"/>
      <c r="DK236" s="7"/>
      <c r="DL236" s="7"/>
      <c r="DM236" s="7"/>
      <c r="DN236" s="1767"/>
      <c r="DO236" s="1767"/>
      <c r="DP236" s="7"/>
      <c r="DQ236" s="7"/>
      <c r="DR236" s="7"/>
      <c r="DS236" s="7"/>
      <c r="DT236" s="7"/>
      <c r="DU236" s="7"/>
      <c r="DV236" s="7"/>
      <c r="DW236" s="7"/>
      <c r="DX236" s="7"/>
      <c r="DY236" s="7"/>
      <c r="DZ236" s="7"/>
      <c r="EA236" s="2"/>
    </row>
    <row r="237" spans="2:131" ht="15.75" hidden="1" x14ac:dyDescent="0.2">
      <c r="B237" s="211"/>
      <c r="C237" s="209"/>
      <c r="D237" s="209"/>
      <c r="E237" s="209"/>
      <c r="F237" s="209"/>
      <c r="G237" s="209"/>
      <c r="H237" s="209"/>
      <c r="I237" s="209"/>
      <c r="J237" s="209"/>
      <c r="K237" s="209"/>
      <c r="L237" s="209"/>
      <c r="M237" s="209"/>
      <c r="N237" s="209"/>
      <c r="O237" s="209"/>
      <c r="P237" s="209"/>
      <c r="Q237" s="1780"/>
      <c r="R237" s="1780"/>
      <c r="S237" s="209"/>
      <c r="T237" s="209"/>
      <c r="U237" s="209"/>
      <c r="V237" s="209"/>
      <c r="W237" s="209"/>
      <c r="X237" s="209"/>
      <c r="Y237" s="209"/>
      <c r="Z237" s="209"/>
      <c r="AA237" s="209"/>
      <c r="AB237" s="209"/>
      <c r="AC237" s="209"/>
      <c r="AD237" s="209"/>
      <c r="AE237" s="209"/>
      <c r="AF237" s="209"/>
      <c r="AG237" s="1780"/>
      <c r="AH237" s="1780"/>
      <c r="AI237" s="209"/>
      <c r="AJ237" s="209"/>
      <c r="AK237" s="209"/>
      <c r="AL237" s="209"/>
      <c r="AM237" s="209"/>
      <c r="AN237" s="209"/>
      <c r="AO237" s="209"/>
      <c r="AP237" s="209"/>
      <c r="AQ237" s="209"/>
      <c r="AR237" s="209"/>
      <c r="AS237" s="209"/>
      <c r="AT237" s="1452"/>
      <c r="AU237" s="1452"/>
      <c r="AV237" s="1452"/>
      <c r="AW237" s="1798"/>
      <c r="AX237" s="1798"/>
      <c r="AY237" s="1452"/>
      <c r="AZ237" s="1798"/>
      <c r="BA237" s="1798"/>
      <c r="BB237" s="1798"/>
      <c r="BC237" s="1798"/>
      <c r="BD237" s="1798"/>
      <c r="BE237" s="1798"/>
      <c r="BF237" s="1798"/>
      <c r="BG237" s="1798"/>
      <c r="BH237" s="1798"/>
      <c r="BI237" s="1798"/>
      <c r="BJ237" s="1798"/>
      <c r="BK237" s="1798"/>
      <c r="BL237" s="1798"/>
      <c r="BM237" s="1798"/>
      <c r="BN237" s="1798"/>
      <c r="BO237" s="1798"/>
      <c r="BP237" s="1452"/>
      <c r="BQ237" s="1452"/>
      <c r="BR237" s="1452"/>
      <c r="BS237" s="1452"/>
      <c r="BT237" s="1452"/>
      <c r="BU237" s="1452"/>
      <c r="BV237" s="1452"/>
      <c r="BW237" s="1452"/>
      <c r="BX237" s="1452"/>
      <c r="BY237" s="1452"/>
      <c r="BZ237" s="1452"/>
      <c r="CA237" s="54"/>
      <c r="CB237" s="55"/>
      <c r="CC237" s="1774"/>
      <c r="CD237" s="1774"/>
      <c r="CE237" s="55"/>
      <c r="CF237" s="55"/>
      <c r="CG237" s="7"/>
      <c r="CH237" s="7"/>
      <c r="CI237" s="7"/>
      <c r="CJ237" s="7"/>
      <c r="CK237" s="7"/>
      <c r="CL237" s="7"/>
      <c r="CM237" s="7"/>
      <c r="CN237" s="7"/>
      <c r="CO237" s="7"/>
      <c r="CP237" s="7"/>
      <c r="CQ237" s="7"/>
      <c r="CR237" s="7"/>
      <c r="CS237" s="7"/>
      <c r="CT237" s="7"/>
      <c r="CU237" s="7"/>
      <c r="CV237" s="7"/>
      <c r="CW237" s="7"/>
      <c r="CX237" s="1767"/>
      <c r="CY237" s="1767"/>
      <c r="CZ237" s="7"/>
      <c r="DA237" s="7"/>
      <c r="DB237" s="7"/>
      <c r="DC237" s="7"/>
      <c r="DD237" s="7"/>
      <c r="DE237" s="7"/>
      <c r="DF237" s="7"/>
      <c r="DG237" s="7"/>
      <c r="DH237" s="7"/>
      <c r="DI237" s="7"/>
      <c r="DJ237" s="7"/>
      <c r="DK237" s="7"/>
      <c r="DL237" s="7"/>
      <c r="DM237" s="7"/>
      <c r="DN237" s="1767"/>
      <c r="DO237" s="1767"/>
      <c r="DP237" s="7"/>
      <c r="DQ237" s="7"/>
      <c r="DR237" s="7"/>
      <c r="DS237" s="7"/>
      <c r="DT237" s="7"/>
      <c r="DU237" s="7"/>
      <c r="DV237" s="7"/>
      <c r="DW237" s="7"/>
      <c r="DX237" s="7"/>
      <c r="DY237" s="7"/>
      <c r="DZ237" s="7"/>
      <c r="EA237" s="2"/>
    </row>
    <row r="238" spans="2:131" ht="15.75" hidden="1" x14ac:dyDescent="0.2">
      <c r="B238" s="211"/>
      <c r="C238" s="209"/>
      <c r="D238" s="209"/>
      <c r="E238" s="209"/>
      <c r="F238" s="209"/>
      <c r="G238" s="209"/>
      <c r="H238" s="209"/>
      <c r="I238" s="209"/>
      <c r="J238" s="209"/>
      <c r="K238" s="209"/>
      <c r="L238" s="209"/>
      <c r="M238" s="209"/>
      <c r="N238" s="209"/>
      <c r="O238" s="209"/>
      <c r="P238" s="209"/>
      <c r="Q238" s="1780"/>
      <c r="R238" s="1780"/>
      <c r="S238" s="209"/>
      <c r="T238" s="209"/>
      <c r="U238" s="209"/>
      <c r="V238" s="209"/>
      <c r="W238" s="209"/>
      <c r="X238" s="209"/>
      <c r="Y238" s="209"/>
      <c r="Z238" s="209"/>
      <c r="AA238" s="209"/>
      <c r="AB238" s="209"/>
      <c r="AC238" s="209"/>
      <c r="AD238" s="209"/>
      <c r="AE238" s="209"/>
      <c r="AF238" s="209"/>
      <c r="AG238" s="1780"/>
      <c r="AH238" s="1780"/>
      <c r="AI238" s="209"/>
      <c r="AJ238" s="209"/>
      <c r="AK238" s="209"/>
      <c r="AL238" s="209"/>
      <c r="AM238" s="209"/>
      <c r="AN238" s="209"/>
      <c r="AO238" s="209"/>
      <c r="AP238" s="209"/>
      <c r="AQ238" s="209"/>
      <c r="AR238" s="209"/>
      <c r="AS238" s="209"/>
      <c r="AT238" s="1452"/>
      <c r="AU238" s="1452"/>
      <c r="AV238" s="1452"/>
      <c r="AW238" s="1798"/>
      <c r="AX238" s="1798"/>
      <c r="AY238" s="1452"/>
      <c r="AZ238" s="1798"/>
      <c r="BA238" s="1798"/>
      <c r="BB238" s="1798"/>
      <c r="BC238" s="1798"/>
      <c r="BD238" s="1798"/>
      <c r="BE238" s="1798"/>
      <c r="BF238" s="1798"/>
      <c r="BG238" s="1798"/>
      <c r="BH238" s="1798"/>
      <c r="BI238" s="1798"/>
      <c r="BJ238" s="1798"/>
      <c r="BK238" s="1798"/>
      <c r="BL238" s="1798"/>
      <c r="BM238" s="1798"/>
      <c r="BN238" s="1798"/>
      <c r="BO238" s="1798"/>
      <c r="BP238" s="1452"/>
      <c r="BQ238" s="1452"/>
      <c r="BR238" s="1452"/>
      <c r="BS238" s="1452"/>
      <c r="BT238" s="1452"/>
      <c r="BU238" s="1452"/>
      <c r="BV238" s="1452"/>
      <c r="BW238" s="1452"/>
      <c r="BX238" s="1452"/>
      <c r="BY238" s="1452"/>
      <c r="BZ238" s="1452"/>
      <c r="CA238" s="54"/>
      <c r="CB238" s="55"/>
      <c r="CC238" s="1774"/>
      <c r="CD238" s="1774"/>
      <c r="CE238" s="55"/>
      <c r="CF238" s="55"/>
      <c r="CG238" s="7"/>
      <c r="CH238" s="7"/>
      <c r="CI238" s="7"/>
      <c r="CJ238" s="7"/>
      <c r="CK238" s="7"/>
      <c r="CL238" s="7"/>
      <c r="CM238" s="7"/>
      <c r="CN238" s="7"/>
      <c r="CO238" s="7"/>
      <c r="CP238" s="7"/>
      <c r="CQ238" s="7"/>
      <c r="CR238" s="7"/>
      <c r="CS238" s="7"/>
      <c r="CT238" s="7"/>
      <c r="CU238" s="7"/>
      <c r="CV238" s="7"/>
      <c r="CW238" s="7"/>
      <c r="CX238" s="1767"/>
      <c r="CY238" s="1767"/>
      <c r="CZ238" s="7"/>
      <c r="DA238" s="7"/>
      <c r="DB238" s="7"/>
      <c r="DC238" s="7"/>
      <c r="DD238" s="7"/>
      <c r="DE238" s="7"/>
      <c r="DF238" s="7"/>
      <c r="DG238" s="7"/>
      <c r="DH238" s="7"/>
      <c r="DI238" s="7"/>
      <c r="DJ238" s="7"/>
      <c r="DK238" s="7"/>
      <c r="DL238" s="7"/>
      <c r="DM238" s="7"/>
      <c r="DN238" s="1767"/>
      <c r="DO238" s="1767"/>
      <c r="DP238" s="7"/>
      <c r="DQ238" s="7"/>
      <c r="DR238" s="7"/>
      <c r="DS238" s="7"/>
      <c r="DT238" s="7"/>
      <c r="DU238" s="7"/>
      <c r="DV238" s="7"/>
      <c r="DW238" s="7"/>
      <c r="DX238" s="7"/>
      <c r="DY238" s="7"/>
      <c r="DZ238" s="7"/>
      <c r="EA238" s="2"/>
    </row>
    <row r="239" spans="2:131" ht="15.75" hidden="1" x14ac:dyDescent="0.2">
      <c r="B239" s="211"/>
      <c r="C239" s="209"/>
      <c r="D239" s="209"/>
      <c r="E239" s="209"/>
      <c r="F239" s="209"/>
      <c r="G239" s="209"/>
      <c r="H239" s="209"/>
      <c r="I239" s="209"/>
      <c r="J239" s="209"/>
      <c r="K239" s="209"/>
      <c r="L239" s="209"/>
      <c r="M239" s="209"/>
      <c r="N239" s="209"/>
      <c r="O239" s="209"/>
      <c r="P239" s="209"/>
      <c r="Q239" s="1780"/>
      <c r="R239" s="1780"/>
      <c r="S239" s="209"/>
      <c r="T239" s="209"/>
      <c r="U239" s="209"/>
      <c r="V239" s="209"/>
      <c r="W239" s="209"/>
      <c r="X239" s="209"/>
      <c r="Y239" s="209"/>
      <c r="Z239" s="209"/>
      <c r="AA239" s="209"/>
      <c r="AB239" s="209"/>
      <c r="AC239" s="209"/>
      <c r="AD239" s="209"/>
      <c r="AE239" s="209"/>
      <c r="AF239" s="209"/>
      <c r="AG239" s="1780"/>
      <c r="AH239" s="1780"/>
      <c r="AI239" s="209"/>
      <c r="AJ239" s="209"/>
      <c r="AK239" s="209"/>
      <c r="AL239" s="209"/>
      <c r="AM239" s="209"/>
      <c r="AN239" s="209"/>
      <c r="AO239" s="209"/>
      <c r="AP239" s="209"/>
      <c r="AQ239" s="209"/>
      <c r="AR239" s="209"/>
      <c r="AS239" s="209"/>
      <c r="AT239" s="1452"/>
      <c r="AU239" s="1452"/>
      <c r="AV239" s="1452"/>
      <c r="AW239" s="1798"/>
      <c r="AX239" s="1798"/>
      <c r="AY239" s="1452"/>
      <c r="AZ239" s="1798"/>
      <c r="BA239" s="1798"/>
      <c r="BB239" s="1798"/>
      <c r="BC239" s="1798"/>
      <c r="BD239" s="1798"/>
      <c r="BE239" s="1798"/>
      <c r="BF239" s="1798"/>
      <c r="BG239" s="1798"/>
      <c r="BH239" s="1798"/>
      <c r="BI239" s="1798"/>
      <c r="BJ239" s="1798"/>
      <c r="BK239" s="1798"/>
      <c r="BL239" s="1798"/>
      <c r="BM239" s="1798"/>
      <c r="BN239" s="1798"/>
      <c r="BO239" s="1798"/>
      <c r="BP239" s="1452"/>
      <c r="BQ239" s="1452"/>
      <c r="BR239" s="1452"/>
      <c r="BS239" s="1452"/>
      <c r="BT239" s="1452"/>
      <c r="BU239" s="1452"/>
      <c r="BV239" s="1452"/>
      <c r="BW239" s="1452"/>
      <c r="BX239" s="1452"/>
      <c r="BY239" s="1452"/>
      <c r="BZ239" s="1452"/>
      <c r="CA239" s="54"/>
      <c r="CB239" s="55"/>
      <c r="CC239" s="1774"/>
      <c r="CD239" s="1774"/>
      <c r="CE239" s="55"/>
      <c r="CF239" s="55"/>
      <c r="CG239" s="7"/>
      <c r="CH239" s="7"/>
      <c r="CI239" s="7"/>
      <c r="CJ239" s="7"/>
      <c r="CK239" s="7"/>
      <c r="CL239" s="7"/>
      <c r="CM239" s="7"/>
      <c r="CN239" s="7"/>
      <c r="CO239" s="7"/>
      <c r="CP239" s="7"/>
      <c r="CQ239" s="7"/>
      <c r="CR239" s="7"/>
      <c r="CS239" s="7"/>
      <c r="CT239" s="7"/>
      <c r="CU239" s="7"/>
      <c r="CV239" s="7"/>
      <c r="CW239" s="7"/>
      <c r="CX239" s="1767"/>
      <c r="CY239" s="1767"/>
      <c r="CZ239" s="7"/>
      <c r="DA239" s="7"/>
      <c r="DB239" s="7"/>
      <c r="DC239" s="7"/>
      <c r="DD239" s="7"/>
      <c r="DE239" s="7"/>
      <c r="DF239" s="7"/>
      <c r="DG239" s="7"/>
      <c r="DH239" s="7"/>
      <c r="DI239" s="7"/>
      <c r="DJ239" s="7"/>
      <c r="DK239" s="7"/>
      <c r="DL239" s="7"/>
      <c r="DM239" s="7"/>
      <c r="DN239" s="1767"/>
      <c r="DO239" s="1767"/>
      <c r="DP239" s="7"/>
      <c r="DQ239" s="7"/>
      <c r="DR239" s="7"/>
      <c r="DS239" s="7"/>
      <c r="DT239" s="7"/>
      <c r="DU239" s="7"/>
      <c r="DV239" s="7"/>
      <c r="DW239" s="7"/>
      <c r="DX239" s="7"/>
      <c r="DY239" s="7"/>
      <c r="DZ239" s="7"/>
      <c r="EA239" s="2"/>
    </row>
    <row r="240" spans="2:131" ht="15.75" hidden="1" x14ac:dyDescent="0.2">
      <c r="B240" s="211"/>
      <c r="C240" s="209"/>
      <c r="D240" s="209"/>
      <c r="E240" s="209"/>
      <c r="F240" s="209"/>
      <c r="G240" s="209"/>
      <c r="H240" s="209"/>
      <c r="I240" s="209"/>
      <c r="J240" s="209"/>
      <c r="K240" s="209"/>
      <c r="L240" s="209"/>
      <c r="M240" s="209"/>
      <c r="N240" s="209"/>
      <c r="O240" s="209"/>
      <c r="P240" s="209"/>
      <c r="Q240" s="1780"/>
      <c r="R240" s="1780"/>
      <c r="S240" s="209"/>
      <c r="T240" s="209"/>
      <c r="U240" s="209"/>
      <c r="V240" s="209"/>
      <c r="W240" s="209"/>
      <c r="X240" s="209"/>
      <c r="Y240" s="209"/>
      <c r="Z240" s="209"/>
      <c r="AA240" s="209"/>
      <c r="AB240" s="209"/>
      <c r="AC240" s="209"/>
      <c r="AD240" s="209"/>
      <c r="AE240" s="209"/>
      <c r="AF240" s="209"/>
      <c r="AG240" s="1780"/>
      <c r="AH240" s="1780"/>
      <c r="AI240" s="209"/>
      <c r="AJ240" s="209"/>
      <c r="AK240" s="209"/>
      <c r="AL240" s="209"/>
      <c r="AM240" s="209"/>
      <c r="AN240" s="209"/>
      <c r="AO240" s="209"/>
      <c r="AP240" s="209"/>
      <c r="AQ240" s="209"/>
      <c r="AR240" s="209"/>
      <c r="AS240" s="209"/>
      <c r="AT240" s="1452"/>
      <c r="AU240" s="1452"/>
      <c r="AV240" s="1452"/>
      <c r="AW240" s="1798"/>
      <c r="AX240" s="1798"/>
      <c r="AY240" s="1452"/>
      <c r="AZ240" s="1798"/>
      <c r="BA240" s="1798"/>
      <c r="BB240" s="1798"/>
      <c r="BC240" s="1798"/>
      <c r="BD240" s="1798"/>
      <c r="BE240" s="1798"/>
      <c r="BF240" s="1798"/>
      <c r="BG240" s="1798"/>
      <c r="BH240" s="1798"/>
      <c r="BI240" s="1798"/>
      <c r="BJ240" s="1798"/>
      <c r="BK240" s="1798"/>
      <c r="BL240" s="1798"/>
      <c r="BM240" s="1798"/>
      <c r="BN240" s="1798"/>
      <c r="BO240" s="1798"/>
      <c r="BP240" s="1452"/>
      <c r="BQ240" s="1452"/>
      <c r="BR240" s="1452"/>
      <c r="BS240" s="1452"/>
      <c r="BT240" s="1452"/>
      <c r="BU240" s="1452"/>
      <c r="BV240" s="1452"/>
      <c r="BW240" s="1452"/>
      <c r="BX240" s="1452"/>
      <c r="BY240" s="1452"/>
      <c r="BZ240" s="1452"/>
      <c r="CA240" s="54"/>
      <c r="CB240" s="55"/>
      <c r="CC240" s="1774"/>
      <c r="CD240" s="1774"/>
      <c r="CE240" s="55"/>
      <c r="CF240" s="55"/>
      <c r="CG240" s="7"/>
      <c r="CH240" s="7"/>
      <c r="CI240" s="7"/>
      <c r="CJ240" s="7"/>
      <c r="CK240" s="7"/>
      <c r="CL240" s="7"/>
      <c r="CM240" s="7"/>
      <c r="CN240" s="7"/>
      <c r="CO240" s="7"/>
      <c r="CP240" s="7"/>
      <c r="CQ240" s="7"/>
      <c r="CR240" s="7"/>
      <c r="CS240" s="7"/>
      <c r="CT240" s="7"/>
      <c r="CU240" s="7"/>
      <c r="CV240" s="7"/>
      <c r="CW240" s="7"/>
      <c r="CX240" s="1767"/>
      <c r="CY240" s="1767"/>
      <c r="CZ240" s="7"/>
      <c r="DA240" s="7"/>
      <c r="DB240" s="7"/>
      <c r="DC240" s="7"/>
      <c r="DD240" s="7"/>
      <c r="DE240" s="7"/>
      <c r="DF240" s="7"/>
      <c r="DG240" s="7"/>
      <c r="DH240" s="7"/>
      <c r="DI240" s="7"/>
      <c r="DJ240" s="7"/>
      <c r="DK240" s="7"/>
      <c r="DL240" s="7"/>
      <c r="DM240" s="7"/>
      <c r="DN240" s="1767"/>
      <c r="DO240" s="1767"/>
      <c r="DP240" s="7"/>
      <c r="DQ240" s="7"/>
      <c r="DR240" s="7"/>
      <c r="DS240" s="7"/>
      <c r="DT240" s="7"/>
      <c r="DU240" s="7"/>
      <c r="DV240" s="7"/>
      <c r="DW240" s="7"/>
      <c r="DX240" s="7"/>
      <c r="DY240" s="7"/>
      <c r="DZ240" s="7"/>
      <c r="EA240" s="2"/>
    </row>
    <row r="241" spans="2:131" ht="15.75" hidden="1" x14ac:dyDescent="0.2">
      <c r="B241" s="211"/>
      <c r="C241" s="209"/>
      <c r="D241" s="209"/>
      <c r="E241" s="209"/>
      <c r="F241" s="209"/>
      <c r="G241" s="209"/>
      <c r="H241" s="209"/>
      <c r="I241" s="209"/>
      <c r="J241" s="209"/>
      <c r="K241" s="209"/>
      <c r="L241" s="209"/>
      <c r="M241" s="209"/>
      <c r="N241" s="209"/>
      <c r="O241" s="209"/>
      <c r="P241" s="209"/>
      <c r="Q241" s="1780"/>
      <c r="R241" s="1780"/>
      <c r="S241" s="209"/>
      <c r="T241" s="209"/>
      <c r="U241" s="209"/>
      <c r="V241" s="209"/>
      <c r="W241" s="209"/>
      <c r="X241" s="209"/>
      <c r="Y241" s="209"/>
      <c r="Z241" s="209"/>
      <c r="AA241" s="209"/>
      <c r="AB241" s="209"/>
      <c r="AC241" s="209"/>
      <c r="AD241" s="209"/>
      <c r="AE241" s="209"/>
      <c r="AF241" s="209"/>
      <c r="AG241" s="1780"/>
      <c r="AH241" s="1780"/>
      <c r="AI241" s="209"/>
      <c r="AJ241" s="209"/>
      <c r="AK241" s="209"/>
      <c r="AL241" s="209"/>
      <c r="AM241" s="209"/>
      <c r="AN241" s="209"/>
      <c r="AO241" s="209"/>
      <c r="AP241" s="209"/>
      <c r="AQ241" s="209"/>
      <c r="AR241" s="209"/>
      <c r="AS241" s="209"/>
      <c r="AT241" s="1452"/>
      <c r="AU241" s="1452"/>
      <c r="AV241" s="1452"/>
      <c r="AW241" s="1798"/>
      <c r="AX241" s="1798"/>
      <c r="AY241" s="1452"/>
      <c r="AZ241" s="1798"/>
      <c r="BA241" s="1798"/>
      <c r="BB241" s="1798"/>
      <c r="BC241" s="1798"/>
      <c r="BD241" s="1798"/>
      <c r="BE241" s="1798"/>
      <c r="BF241" s="1798"/>
      <c r="BG241" s="1798"/>
      <c r="BH241" s="1798"/>
      <c r="BI241" s="1798"/>
      <c r="BJ241" s="1798"/>
      <c r="BK241" s="1798"/>
      <c r="BL241" s="1798"/>
      <c r="BM241" s="1798"/>
      <c r="BN241" s="1798"/>
      <c r="BO241" s="1798"/>
      <c r="BP241" s="1452"/>
      <c r="BQ241" s="1452"/>
      <c r="BR241" s="1452"/>
      <c r="BS241" s="1452"/>
      <c r="BT241" s="1452"/>
      <c r="BU241" s="1452"/>
      <c r="BV241" s="1452"/>
      <c r="BW241" s="1452"/>
      <c r="BX241" s="1452"/>
      <c r="BY241" s="1452"/>
      <c r="BZ241" s="1452"/>
      <c r="CA241" s="54"/>
      <c r="CB241" s="55"/>
      <c r="CC241" s="1774"/>
      <c r="CD241" s="1774"/>
      <c r="CE241" s="55"/>
      <c r="CF241" s="55"/>
      <c r="CG241" s="7"/>
      <c r="CH241" s="7"/>
      <c r="CI241" s="7"/>
      <c r="CJ241" s="7"/>
      <c r="CK241" s="7"/>
      <c r="CL241" s="7"/>
      <c r="CM241" s="7"/>
      <c r="CN241" s="7"/>
      <c r="CO241" s="7"/>
      <c r="CP241" s="7"/>
      <c r="CQ241" s="7"/>
      <c r="CR241" s="7"/>
      <c r="CS241" s="7"/>
      <c r="CT241" s="7"/>
      <c r="CU241" s="7"/>
      <c r="CV241" s="7"/>
      <c r="CW241" s="7"/>
      <c r="CX241" s="1767"/>
      <c r="CY241" s="1767"/>
      <c r="CZ241" s="7"/>
      <c r="DA241" s="7"/>
      <c r="DB241" s="7"/>
      <c r="DC241" s="7"/>
      <c r="DD241" s="7"/>
      <c r="DE241" s="7"/>
      <c r="DF241" s="7"/>
      <c r="DG241" s="7"/>
      <c r="DH241" s="7"/>
      <c r="DI241" s="7"/>
      <c r="DJ241" s="7"/>
      <c r="DK241" s="7"/>
      <c r="DL241" s="7"/>
      <c r="DM241" s="7"/>
      <c r="DN241" s="1767"/>
      <c r="DO241" s="1767"/>
      <c r="DP241" s="7"/>
      <c r="DQ241" s="7"/>
      <c r="DR241" s="7"/>
      <c r="DS241" s="7"/>
      <c r="DT241" s="7"/>
      <c r="DU241" s="7"/>
      <c r="DV241" s="7"/>
      <c r="DW241" s="7"/>
      <c r="DX241" s="7"/>
      <c r="DY241" s="7"/>
      <c r="DZ241" s="7"/>
      <c r="EA241" s="2"/>
    </row>
    <row r="242" spans="2:131" ht="15.75" hidden="1" x14ac:dyDescent="0.2">
      <c r="B242" s="211"/>
      <c r="C242" s="209"/>
      <c r="D242" s="209"/>
      <c r="E242" s="209"/>
      <c r="F242" s="209"/>
      <c r="G242" s="209"/>
      <c r="H242" s="209"/>
      <c r="I242" s="209"/>
      <c r="J242" s="209"/>
      <c r="K242" s="209"/>
      <c r="L242" s="209"/>
      <c r="M242" s="209"/>
      <c r="N242" s="209"/>
      <c r="O242" s="209"/>
      <c r="P242" s="209"/>
      <c r="Q242" s="1780"/>
      <c r="R242" s="1780"/>
      <c r="S242" s="209"/>
      <c r="T242" s="209"/>
      <c r="U242" s="209"/>
      <c r="V242" s="209"/>
      <c r="W242" s="209"/>
      <c r="X242" s="209"/>
      <c r="Y242" s="209"/>
      <c r="Z242" s="209"/>
      <c r="AA242" s="209"/>
      <c r="AB242" s="209"/>
      <c r="AC242" s="209"/>
      <c r="AD242" s="209"/>
      <c r="AE242" s="209"/>
      <c r="AF242" s="209"/>
      <c r="AG242" s="1780"/>
      <c r="AH242" s="1780"/>
      <c r="AI242" s="209"/>
      <c r="AJ242" s="209"/>
      <c r="AK242" s="209"/>
      <c r="AL242" s="209"/>
      <c r="AM242" s="209"/>
      <c r="AN242" s="209"/>
      <c r="AO242" s="209"/>
      <c r="AP242" s="209"/>
      <c r="AQ242" s="209"/>
      <c r="AR242" s="209"/>
      <c r="AS242" s="209"/>
      <c r="AT242" s="1452"/>
      <c r="AU242" s="1452"/>
      <c r="AV242" s="1452"/>
      <c r="AW242" s="1798"/>
      <c r="AX242" s="1798"/>
      <c r="AY242" s="1452"/>
      <c r="AZ242" s="1798"/>
      <c r="BA242" s="1798"/>
      <c r="BB242" s="1798"/>
      <c r="BC242" s="1798"/>
      <c r="BD242" s="1798"/>
      <c r="BE242" s="1798"/>
      <c r="BF242" s="1798"/>
      <c r="BG242" s="1798"/>
      <c r="BH242" s="1798"/>
      <c r="BI242" s="1798"/>
      <c r="BJ242" s="1798"/>
      <c r="BK242" s="1798"/>
      <c r="BL242" s="1798"/>
      <c r="BM242" s="1798"/>
      <c r="BN242" s="1798"/>
      <c r="BO242" s="1798"/>
      <c r="BP242" s="1452"/>
      <c r="BQ242" s="1452"/>
      <c r="BR242" s="1452"/>
      <c r="BS242" s="1452"/>
      <c r="BT242" s="1452"/>
      <c r="BU242" s="1452"/>
      <c r="BV242" s="1452"/>
      <c r="BW242" s="1452"/>
      <c r="BX242" s="1452"/>
      <c r="BY242" s="1452"/>
      <c r="BZ242" s="1452"/>
      <c r="CA242" s="54"/>
      <c r="CB242" s="55"/>
      <c r="CC242" s="1774"/>
      <c r="CD242" s="1774"/>
      <c r="CE242" s="55"/>
      <c r="CF242" s="55"/>
      <c r="CG242" s="7"/>
      <c r="CH242" s="7"/>
      <c r="CI242" s="7"/>
      <c r="CJ242" s="7"/>
      <c r="CK242" s="7"/>
      <c r="CL242" s="7"/>
      <c r="CM242" s="7"/>
      <c r="CN242" s="7"/>
      <c r="CO242" s="7"/>
      <c r="CP242" s="7"/>
      <c r="CQ242" s="7"/>
      <c r="CR242" s="7"/>
      <c r="CS242" s="7"/>
      <c r="CT242" s="7"/>
      <c r="CU242" s="7"/>
      <c r="CV242" s="7"/>
      <c r="CW242" s="7"/>
      <c r="CX242" s="1767"/>
      <c r="CY242" s="1767"/>
      <c r="CZ242" s="7"/>
      <c r="DA242" s="7"/>
      <c r="DB242" s="7"/>
      <c r="DC242" s="7"/>
      <c r="DD242" s="7"/>
      <c r="DE242" s="7"/>
      <c r="DF242" s="7"/>
      <c r="DG242" s="7"/>
      <c r="DH242" s="7"/>
      <c r="DI242" s="7"/>
      <c r="DJ242" s="7"/>
      <c r="DK242" s="7"/>
      <c r="DL242" s="7"/>
      <c r="DM242" s="7"/>
      <c r="DN242" s="1767"/>
      <c r="DO242" s="1767"/>
      <c r="DP242" s="7"/>
      <c r="DQ242" s="7"/>
      <c r="DR242" s="7"/>
      <c r="DS242" s="7"/>
      <c r="DT242" s="7"/>
      <c r="DU242" s="7"/>
      <c r="DV242" s="7"/>
      <c r="DW242" s="7"/>
      <c r="DX242" s="7"/>
      <c r="DY242" s="7"/>
      <c r="DZ242" s="7"/>
      <c r="EA242" s="2"/>
    </row>
    <row r="243" spans="2:131" ht="15.75" hidden="1" x14ac:dyDescent="0.2">
      <c r="B243" s="211"/>
      <c r="C243" s="209"/>
      <c r="D243" s="209"/>
      <c r="E243" s="209"/>
      <c r="F243" s="209"/>
      <c r="G243" s="209"/>
      <c r="H243" s="209"/>
      <c r="I243" s="209"/>
      <c r="J243" s="209"/>
      <c r="K243" s="209"/>
      <c r="L243" s="209"/>
      <c r="M243" s="209"/>
      <c r="N243" s="209"/>
      <c r="O243" s="209"/>
      <c r="P243" s="209"/>
      <c r="Q243" s="1780"/>
      <c r="R243" s="1780"/>
      <c r="S243" s="209"/>
      <c r="T243" s="209"/>
      <c r="U243" s="209"/>
      <c r="V243" s="209"/>
      <c r="W243" s="209"/>
      <c r="X243" s="209"/>
      <c r="Y243" s="209"/>
      <c r="Z243" s="209"/>
      <c r="AA243" s="209"/>
      <c r="AB243" s="209"/>
      <c r="AC243" s="209"/>
      <c r="AD243" s="209"/>
      <c r="AE243" s="209"/>
      <c r="AF243" s="209"/>
      <c r="AG243" s="1780"/>
      <c r="AH243" s="1780"/>
      <c r="AI243" s="209"/>
      <c r="AJ243" s="209"/>
      <c r="AK243" s="209"/>
      <c r="AL243" s="209"/>
      <c r="AM243" s="209"/>
      <c r="AN243" s="209"/>
      <c r="AO243" s="209"/>
      <c r="AP243" s="209"/>
      <c r="AQ243" s="209"/>
      <c r="AR243" s="209"/>
      <c r="AS243" s="209"/>
      <c r="AT243" s="1452"/>
      <c r="AU243" s="1452"/>
      <c r="AV243" s="1452"/>
      <c r="AW243" s="1798"/>
      <c r="AX243" s="1798"/>
      <c r="AY243" s="1452"/>
      <c r="AZ243" s="1798"/>
      <c r="BA243" s="1798"/>
      <c r="BB243" s="1798"/>
      <c r="BC243" s="1798"/>
      <c r="BD243" s="1798"/>
      <c r="BE243" s="1798"/>
      <c r="BF243" s="1798"/>
      <c r="BG243" s="1798"/>
      <c r="BH243" s="1798"/>
      <c r="BI243" s="1798"/>
      <c r="BJ243" s="1798"/>
      <c r="BK243" s="1798"/>
      <c r="BL243" s="1798"/>
      <c r="BM243" s="1798"/>
      <c r="BN243" s="1798"/>
      <c r="BO243" s="1798"/>
      <c r="BP243" s="1452"/>
      <c r="BQ243" s="1452"/>
      <c r="BR243" s="1452"/>
      <c r="BS243" s="1452"/>
      <c r="BT243" s="1452"/>
      <c r="BU243" s="1452"/>
      <c r="BV243" s="1452"/>
      <c r="BW243" s="1452"/>
      <c r="BX243" s="1452"/>
      <c r="BY243" s="1452"/>
      <c r="BZ243" s="1452"/>
      <c r="CA243" s="54"/>
      <c r="CB243" s="55"/>
      <c r="CC243" s="1774"/>
      <c r="CD243" s="1774"/>
      <c r="CE243" s="55"/>
      <c r="CF243" s="55"/>
      <c r="CG243" s="7"/>
      <c r="CH243" s="7"/>
      <c r="CI243" s="7"/>
      <c r="CJ243" s="7"/>
      <c r="CK243" s="7"/>
      <c r="CL243" s="7"/>
      <c r="CM243" s="7"/>
      <c r="CN243" s="7"/>
      <c r="CO243" s="7"/>
      <c r="CP243" s="7"/>
      <c r="CQ243" s="7"/>
      <c r="CR243" s="7"/>
      <c r="CS243" s="7"/>
      <c r="CT243" s="7"/>
      <c r="CU243" s="7"/>
      <c r="CV243" s="7"/>
      <c r="CW243" s="7"/>
      <c r="CX243" s="1767"/>
      <c r="CY243" s="1767"/>
      <c r="CZ243" s="7"/>
      <c r="DA243" s="7"/>
      <c r="DB243" s="7"/>
      <c r="DC243" s="7"/>
      <c r="DD243" s="7"/>
      <c r="DE243" s="7"/>
      <c r="DF243" s="7"/>
      <c r="DG243" s="7"/>
      <c r="DH243" s="7"/>
      <c r="DI243" s="7"/>
      <c r="DJ243" s="7"/>
      <c r="DK243" s="7"/>
      <c r="DL243" s="7"/>
      <c r="DM243" s="7"/>
      <c r="DN243" s="1767"/>
      <c r="DO243" s="1767"/>
      <c r="DP243" s="7"/>
      <c r="DQ243" s="7"/>
      <c r="DR243" s="7"/>
      <c r="DS243" s="7"/>
      <c r="DT243" s="7"/>
      <c r="DU243" s="7"/>
      <c r="DV243" s="7"/>
      <c r="DW243" s="7"/>
      <c r="DX243" s="7"/>
      <c r="DY243" s="7"/>
      <c r="DZ243" s="7"/>
      <c r="EA243" s="2"/>
    </row>
    <row r="244" spans="2:131" ht="15.75" hidden="1" x14ac:dyDescent="0.2">
      <c r="B244" s="211"/>
      <c r="C244" s="209"/>
      <c r="D244" s="209"/>
      <c r="E244" s="209"/>
      <c r="F244" s="209"/>
      <c r="G244" s="209"/>
      <c r="H244" s="209"/>
      <c r="I244" s="209"/>
      <c r="J244" s="209"/>
      <c r="K244" s="209"/>
      <c r="L244" s="209"/>
      <c r="M244" s="209"/>
      <c r="N244" s="209"/>
      <c r="O244" s="209"/>
      <c r="P244" s="209"/>
      <c r="Q244" s="1780"/>
      <c r="R244" s="1780"/>
      <c r="S244" s="209"/>
      <c r="T244" s="209"/>
      <c r="U244" s="209"/>
      <c r="V244" s="209"/>
      <c r="W244" s="209"/>
      <c r="X244" s="209"/>
      <c r="Y244" s="209"/>
      <c r="Z244" s="209"/>
      <c r="AA244" s="209"/>
      <c r="AB244" s="209"/>
      <c r="AC244" s="209"/>
      <c r="AD244" s="209"/>
      <c r="AE244" s="209"/>
      <c r="AF244" s="209"/>
      <c r="AG244" s="1780"/>
      <c r="AH244" s="1780"/>
      <c r="AI244" s="209"/>
      <c r="AJ244" s="209"/>
      <c r="AK244" s="209"/>
      <c r="AL244" s="209"/>
      <c r="AM244" s="209"/>
      <c r="AN244" s="209"/>
      <c r="AO244" s="209"/>
      <c r="AP244" s="209"/>
      <c r="AQ244" s="209"/>
      <c r="AR244" s="209"/>
      <c r="AS244" s="209"/>
      <c r="AT244" s="1452"/>
      <c r="AU244" s="1452"/>
      <c r="AV244" s="1452"/>
      <c r="AW244" s="1798"/>
      <c r="AX244" s="1798"/>
      <c r="AY244" s="1452"/>
      <c r="AZ244" s="1798"/>
      <c r="BA244" s="1798"/>
      <c r="BB244" s="1798"/>
      <c r="BC244" s="1798"/>
      <c r="BD244" s="1798"/>
      <c r="BE244" s="1798"/>
      <c r="BF244" s="1798"/>
      <c r="BG244" s="1798"/>
      <c r="BH244" s="1798"/>
      <c r="BI244" s="1798"/>
      <c r="BJ244" s="1798"/>
      <c r="BK244" s="1798"/>
      <c r="BL244" s="1798"/>
      <c r="BM244" s="1798"/>
      <c r="BN244" s="1798"/>
      <c r="BO244" s="1798"/>
      <c r="BP244" s="1452"/>
      <c r="BQ244" s="1452"/>
      <c r="BR244" s="1452"/>
      <c r="BS244" s="1452"/>
      <c r="BT244" s="1452"/>
      <c r="BU244" s="1452"/>
      <c r="BV244" s="1452"/>
      <c r="BW244" s="1452"/>
      <c r="BX244" s="1452"/>
      <c r="BY244" s="1452"/>
      <c r="BZ244" s="1452"/>
      <c r="CA244" s="54"/>
      <c r="CB244" s="55"/>
      <c r="CC244" s="1774"/>
      <c r="CD244" s="1774"/>
      <c r="CE244" s="55"/>
      <c r="CF244" s="55"/>
      <c r="CG244" s="7"/>
      <c r="CH244" s="7"/>
      <c r="CI244" s="7"/>
      <c r="CJ244" s="7"/>
      <c r="CK244" s="7"/>
      <c r="CL244" s="7"/>
      <c r="CM244" s="7"/>
      <c r="CN244" s="7"/>
      <c r="CO244" s="7"/>
      <c r="CP244" s="7"/>
      <c r="CQ244" s="7"/>
      <c r="CR244" s="7"/>
      <c r="CS244" s="7"/>
      <c r="CT244" s="7"/>
      <c r="CU244" s="7"/>
      <c r="CV244" s="7"/>
      <c r="CW244" s="7"/>
      <c r="CX244" s="1767"/>
      <c r="CY244" s="1767"/>
      <c r="CZ244" s="7"/>
      <c r="DA244" s="7"/>
      <c r="DB244" s="7"/>
      <c r="DC244" s="7"/>
      <c r="DD244" s="7"/>
      <c r="DE244" s="7"/>
      <c r="DF244" s="7"/>
      <c r="DG244" s="7"/>
      <c r="DH244" s="7"/>
      <c r="DI244" s="7"/>
      <c r="DJ244" s="7"/>
      <c r="DK244" s="7"/>
      <c r="DL244" s="7"/>
      <c r="DM244" s="7"/>
      <c r="DN244" s="1767"/>
      <c r="DO244" s="1767"/>
      <c r="DP244" s="7"/>
      <c r="DQ244" s="7"/>
      <c r="DR244" s="7"/>
      <c r="DS244" s="7"/>
      <c r="DT244" s="7"/>
      <c r="DU244" s="7"/>
      <c r="DV244" s="7"/>
      <c r="DW244" s="7"/>
      <c r="DX244" s="7"/>
      <c r="DY244" s="7"/>
      <c r="DZ244" s="7"/>
      <c r="EA244" s="2"/>
    </row>
    <row r="245" spans="2:131" ht="15.75" hidden="1" x14ac:dyDescent="0.2">
      <c r="B245" s="211"/>
      <c r="C245" s="209"/>
      <c r="D245" s="209"/>
      <c r="E245" s="209"/>
      <c r="F245" s="209"/>
      <c r="G245" s="209"/>
      <c r="H245" s="209"/>
      <c r="I245" s="209"/>
      <c r="J245" s="209"/>
      <c r="K245" s="209"/>
      <c r="L245" s="209"/>
      <c r="M245" s="209"/>
      <c r="N245" s="209"/>
      <c r="O245" s="209"/>
      <c r="P245" s="209"/>
      <c r="Q245" s="1780"/>
      <c r="R245" s="1780"/>
      <c r="S245" s="209"/>
      <c r="T245" s="209"/>
      <c r="U245" s="209"/>
      <c r="V245" s="209"/>
      <c r="W245" s="209"/>
      <c r="X245" s="209"/>
      <c r="Y245" s="209"/>
      <c r="Z245" s="209"/>
      <c r="AA245" s="209"/>
      <c r="AB245" s="209"/>
      <c r="AC245" s="209"/>
      <c r="AD245" s="209"/>
      <c r="AE245" s="209"/>
      <c r="AF245" s="209"/>
      <c r="AG245" s="1780"/>
      <c r="AH245" s="1780"/>
      <c r="AI245" s="209"/>
      <c r="AJ245" s="209"/>
      <c r="AK245" s="209"/>
      <c r="AL245" s="209"/>
      <c r="AM245" s="209"/>
      <c r="AN245" s="209"/>
      <c r="AO245" s="209"/>
      <c r="AP245" s="209"/>
      <c r="AQ245" s="209"/>
      <c r="AR245" s="209"/>
      <c r="AS245" s="209"/>
      <c r="AT245" s="1452"/>
      <c r="AU245" s="1452"/>
      <c r="AV245" s="1452"/>
      <c r="AW245" s="1798"/>
      <c r="AX245" s="1798"/>
      <c r="AY245" s="1452"/>
      <c r="AZ245" s="1798"/>
      <c r="BA245" s="1798"/>
      <c r="BB245" s="1798"/>
      <c r="BC245" s="1798"/>
      <c r="BD245" s="1798"/>
      <c r="BE245" s="1798"/>
      <c r="BF245" s="1798"/>
      <c r="BG245" s="1798"/>
      <c r="BH245" s="1798"/>
      <c r="BI245" s="1798"/>
      <c r="BJ245" s="1798"/>
      <c r="BK245" s="1798"/>
      <c r="BL245" s="1798"/>
      <c r="BM245" s="1798"/>
      <c r="BN245" s="1798"/>
      <c r="BO245" s="1798"/>
      <c r="BP245" s="1452"/>
      <c r="BQ245" s="1452"/>
      <c r="BR245" s="1452"/>
      <c r="BS245" s="1452"/>
      <c r="BT245" s="1452"/>
      <c r="BU245" s="1452"/>
      <c r="BV245" s="1452"/>
      <c r="BW245" s="1452"/>
      <c r="BX245" s="1452"/>
      <c r="BY245" s="1452"/>
      <c r="BZ245" s="1452"/>
      <c r="CA245" s="54"/>
      <c r="CB245" s="55"/>
      <c r="CC245" s="1774"/>
      <c r="CD245" s="1774"/>
      <c r="CE245" s="55"/>
      <c r="CF245" s="55"/>
      <c r="CG245" s="7"/>
      <c r="CH245" s="7"/>
      <c r="CI245" s="7"/>
      <c r="CJ245" s="7"/>
      <c r="CK245" s="7"/>
      <c r="CL245" s="7"/>
      <c r="CM245" s="7"/>
      <c r="CN245" s="7"/>
      <c r="CO245" s="7"/>
      <c r="CP245" s="7"/>
      <c r="CQ245" s="7"/>
      <c r="CR245" s="7"/>
      <c r="CS245" s="7"/>
      <c r="CT245" s="7"/>
      <c r="CU245" s="7"/>
      <c r="CV245" s="7"/>
      <c r="CW245" s="7"/>
      <c r="CX245" s="1767"/>
      <c r="CY245" s="1767"/>
      <c r="CZ245" s="7"/>
      <c r="DA245" s="7"/>
      <c r="DB245" s="7"/>
      <c r="DC245" s="7"/>
      <c r="DD245" s="7"/>
      <c r="DE245" s="7"/>
      <c r="DF245" s="7"/>
      <c r="DG245" s="7"/>
      <c r="DH245" s="7"/>
      <c r="DI245" s="7"/>
      <c r="DJ245" s="7"/>
      <c r="DK245" s="7"/>
      <c r="DL245" s="7"/>
      <c r="DM245" s="7"/>
      <c r="DN245" s="1767"/>
      <c r="DO245" s="1767"/>
      <c r="DP245" s="7"/>
      <c r="DQ245" s="7"/>
      <c r="DR245" s="7"/>
      <c r="DS245" s="7"/>
      <c r="DT245" s="7"/>
      <c r="DU245" s="7"/>
      <c r="DV245" s="7"/>
      <c r="DW245" s="7"/>
      <c r="DX245" s="7"/>
      <c r="DY245" s="7"/>
      <c r="DZ245" s="7"/>
      <c r="EA245" s="2"/>
    </row>
    <row r="246" spans="2:131" ht="15.75" hidden="1" x14ac:dyDescent="0.2">
      <c r="B246" s="211"/>
      <c r="C246" s="209"/>
      <c r="D246" s="209"/>
      <c r="E246" s="209"/>
      <c r="F246" s="209"/>
      <c r="G246" s="209"/>
      <c r="H246" s="209"/>
      <c r="I246" s="209"/>
      <c r="J246" s="209"/>
      <c r="K246" s="209"/>
      <c r="L246" s="209"/>
      <c r="M246" s="209"/>
      <c r="N246" s="209"/>
      <c r="O246" s="209"/>
      <c r="P246" s="209"/>
      <c r="Q246" s="1780"/>
      <c r="R246" s="1780"/>
      <c r="S246" s="209"/>
      <c r="T246" s="209"/>
      <c r="U246" s="209"/>
      <c r="V246" s="209"/>
      <c r="W246" s="209"/>
      <c r="X246" s="209"/>
      <c r="Y246" s="209"/>
      <c r="Z246" s="209"/>
      <c r="AA246" s="209"/>
      <c r="AB246" s="209"/>
      <c r="AC246" s="209"/>
      <c r="AD246" s="209"/>
      <c r="AE246" s="209"/>
      <c r="AF246" s="209"/>
      <c r="AG246" s="1780"/>
      <c r="AH246" s="1780"/>
      <c r="AI246" s="209"/>
      <c r="AJ246" s="209"/>
      <c r="AK246" s="209"/>
      <c r="AL246" s="209"/>
      <c r="AM246" s="209"/>
      <c r="AN246" s="209"/>
      <c r="AO246" s="209"/>
      <c r="AP246" s="209"/>
      <c r="AQ246" s="209"/>
      <c r="AR246" s="209"/>
      <c r="AS246" s="209"/>
      <c r="AT246" s="1452"/>
      <c r="AU246" s="1452"/>
      <c r="AV246" s="1452"/>
      <c r="AW246" s="1798"/>
      <c r="AX246" s="1798"/>
      <c r="AY246" s="1452"/>
      <c r="AZ246" s="1798"/>
      <c r="BA246" s="1798"/>
      <c r="BB246" s="1798"/>
      <c r="BC246" s="1798"/>
      <c r="BD246" s="1798"/>
      <c r="BE246" s="1798"/>
      <c r="BF246" s="1798"/>
      <c r="BG246" s="1798"/>
      <c r="BH246" s="1798"/>
      <c r="BI246" s="1798"/>
      <c r="BJ246" s="1798"/>
      <c r="BK246" s="1798"/>
      <c r="BL246" s="1798"/>
      <c r="BM246" s="1798"/>
      <c r="BN246" s="1798"/>
      <c r="BO246" s="1798"/>
      <c r="BP246" s="1452"/>
      <c r="BQ246" s="1452"/>
      <c r="BR246" s="1452"/>
      <c r="BS246" s="1452"/>
      <c r="BT246" s="1452"/>
      <c r="BU246" s="1452"/>
      <c r="BV246" s="1452"/>
      <c r="BW246" s="1452"/>
      <c r="BX246" s="1452"/>
      <c r="BY246" s="1452"/>
      <c r="BZ246" s="1452"/>
      <c r="CA246" s="54"/>
      <c r="CB246" s="55"/>
      <c r="CC246" s="1774"/>
      <c r="CD246" s="1774"/>
      <c r="CE246" s="55"/>
      <c r="CF246" s="55"/>
      <c r="CG246" s="7"/>
      <c r="CH246" s="7"/>
      <c r="CI246" s="7"/>
      <c r="CJ246" s="7"/>
      <c r="CK246" s="7"/>
      <c r="CL246" s="7"/>
      <c r="CM246" s="7"/>
      <c r="CN246" s="7"/>
      <c r="CO246" s="7"/>
      <c r="CP246" s="7"/>
      <c r="CQ246" s="7"/>
      <c r="CR246" s="7"/>
      <c r="CS246" s="7"/>
      <c r="CT246" s="7"/>
      <c r="CU246" s="7"/>
      <c r="CV246" s="7"/>
      <c r="CW246" s="7"/>
      <c r="CX246" s="1767"/>
      <c r="CY246" s="1767"/>
      <c r="CZ246" s="7"/>
      <c r="DA246" s="7"/>
      <c r="DB246" s="7"/>
      <c r="DC246" s="7"/>
      <c r="DD246" s="7"/>
      <c r="DE246" s="7"/>
      <c r="DF246" s="7"/>
      <c r="DG246" s="7"/>
      <c r="DH246" s="7"/>
      <c r="DI246" s="7"/>
      <c r="DJ246" s="7"/>
      <c r="DK246" s="7"/>
      <c r="DL246" s="7"/>
      <c r="DM246" s="7"/>
      <c r="DN246" s="1767"/>
      <c r="DO246" s="1767"/>
      <c r="DP246" s="7"/>
      <c r="DQ246" s="7"/>
      <c r="DR246" s="7"/>
      <c r="DS246" s="7"/>
      <c r="DT246" s="7"/>
      <c r="DU246" s="7"/>
      <c r="DV246" s="7"/>
      <c r="DW246" s="7"/>
      <c r="DX246" s="7"/>
      <c r="DY246" s="7"/>
      <c r="DZ246" s="7"/>
      <c r="EA246" s="2"/>
    </row>
    <row r="247" spans="2:131" ht="15.75" hidden="1" x14ac:dyDescent="0.2">
      <c r="B247" s="211"/>
      <c r="C247" s="209"/>
      <c r="D247" s="209"/>
      <c r="E247" s="209"/>
      <c r="F247" s="209"/>
      <c r="G247" s="209"/>
      <c r="H247" s="209"/>
      <c r="I247" s="209"/>
      <c r="J247" s="209"/>
      <c r="K247" s="209"/>
      <c r="L247" s="209"/>
      <c r="M247" s="209"/>
      <c r="N247" s="209"/>
      <c r="O247" s="209"/>
      <c r="P247" s="209"/>
      <c r="Q247" s="1780"/>
      <c r="R247" s="1780"/>
      <c r="S247" s="209"/>
      <c r="T247" s="209"/>
      <c r="U247" s="209"/>
      <c r="V247" s="209"/>
      <c r="W247" s="209"/>
      <c r="X247" s="209"/>
      <c r="Y247" s="209"/>
      <c r="Z247" s="209"/>
      <c r="AA247" s="209"/>
      <c r="AB247" s="209"/>
      <c r="AC247" s="209"/>
      <c r="AD247" s="209"/>
      <c r="AE247" s="209"/>
      <c r="AF247" s="209"/>
      <c r="AG247" s="1780"/>
      <c r="AH247" s="1780"/>
      <c r="AI247" s="209"/>
      <c r="AJ247" s="209"/>
      <c r="AK247" s="209"/>
      <c r="AL247" s="209"/>
      <c r="AM247" s="209"/>
      <c r="AN247" s="209"/>
      <c r="AO247" s="209"/>
      <c r="AP247" s="209"/>
      <c r="AQ247" s="209"/>
      <c r="AR247" s="209"/>
      <c r="AS247" s="209"/>
      <c r="AT247" s="1452"/>
      <c r="AU247" s="1452"/>
      <c r="AV247" s="1452"/>
      <c r="AW247" s="1798"/>
      <c r="AX247" s="1798"/>
      <c r="AY247" s="1452"/>
      <c r="AZ247" s="1798"/>
      <c r="BA247" s="1798"/>
      <c r="BB247" s="1798"/>
      <c r="BC247" s="1798"/>
      <c r="BD247" s="1798"/>
      <c r="BE247" s="1798"/>
      <c r="BF247" s="1798"/>
      <c r="BG247" s="1798"/>
      <c r="BH247" s="1798"/>
      <c r="BI247" s="1798"/>
      <c r="BJ247" s="1798"/>
      <c r="BK247" s="1798"/>
      <c r="BL247" s="1798"/>
      <c r="BM247" s="1798"/>
      <c r="BN247" s="1798"/>
      <c r="BO247" s="1798"/>
      <c r="BP247" s="1452"/>
      <c r="BQ247" s="1452"/>
      <c r="BR247" s="1452"/>
      <c r="BS247" s="1452"/>
      <c r="BT247" s="1452"/>
      <c r="BU247" s="1452"/>
      <c r="BV247" s="1452"/>
      <c r="BW247" s="1452"/>
      <c r="BX247" s="1452"/>
      <c r="BY247" s="1452"/>
      <c r="BZ247" s="1452"/>
      <c r="CA247" s="54"/>
      <c r="CB247" s="55"/>
      <c r="CC247" s="1774"/>
      <c r="CD247" s="1774"/>
      <c r="CE247" s="55"/>
      <c r="CF247" s="55"/>
      <c r="CG247" s="7"/>
      <c r="CH247" s="7"/>
      <c r="CI247" s="7"/>
      <c r="CJ247" s="7"/>
      <c r="CK247" s="7"/>
      <c r="CL247" s="7"/>
      <c r="CM247" s="7"/>
      <c r="CN247" s="7"/>
      <c r="CO247" s="7"/>
      <c r="CP247" s="7"/>
      <c r="CQ247" s="7"/>
      <c r="CR247" s="7"/>
      <c r="CS247" s="7"/>
      <c r="CT247" s="7"/>
      <c r="CU247" s="7"/>
      <c r="CV247" s="7"/>
      <c r="CW247" s="7"/>
      <c r="CX247" s="1767"/>
      <c r="CY247" s="1767"/>
      <c r="CZ247" s="7"/>
      <c r="DA247" s="7"/>
      <c r="DB247" s="7"/>
      <c r="DC247" s="7"/>
      <c r="DD247" s="7"/>
      <c r="DE247" s="7"/>
      <c r="DF247" s="7"/>
      <c r="DG247" s="7"/>
      <c r="DH247" s="7"/>
      <c r="DI247" s="7"/>
      <c r="DJ247" s="7"/>
      <c r="DK247" s="7"/>
      <c r="DL247" s="7"/>
      <c r="DM247" s="7"/>
      <c r="DN247" s="1767"/>
      <c r="DO247" s="1767"/>
      <c r="DP247" s="7"/>
      <c r="DQ247" s="7"/>
      <c r="DR247" s="7"/>
      <c r="DS247" s="7"/>
      <c r="DT247" s="7"/>
      <c r="DU247" s="7"/>
      <c r="DV247" s="7"/>
      <c r="DW247" s="7"/>
      <c r="DX247" s="7"/>
      <c r="DY247" s="7"/>
      <c r="DZ247" s="7"/>
      <c r="EA247" s="2"/>
    </row>
    <row r="248" spans="2:131" ht="15.75" hidden="1" x14ac:dyDescent="0.2">
      <c r="B248" s="211"/>
      <c r="C248" s="209"/>
      <c r="D248" s="209"/>
      <c r="E248" s="209"/>
      <c r="F248" s="209"/>
      <c r="G248" s="209"/>
      <c r="H248" s="209"/>
      <c r="I248" s="209"/>
      <c r="J248" s="209"/>
      <c r="K248" s="209"/>
      <c r="L248" s="209"/>
      <c r="M248" s="209"/>
      <c r="N248" s="209"/>
      <c r="O248" s="209"/>
      <c r="P248" s="209"/>
      <c r="Q248" s="1780"/>
      <c r="R248" s="1780"/>
      <c r="S248" s="209"/>
      <c r="T248" s="209"/>
      <c r="U248" s="209"/>
      <c r="V248" s="209"/>
      <c r="W248" s="209"/>
      <c r="X248" s="209"/>
      <c r="Y248" s="209"/>
      <c r="Z248" s="209"/>
      <c r="AA248" s="209"/>
      <c r="AB248" s="209"/>
      <c r="AC248" s="209"/>
      <c r="AD248" s="209"/>
      <c r="AE248" s="209"/>
      <c r="AF248" s="209"/>
      <c r="AG248" s="1780"/>
      <c r="AH248" s="1780"/>
      <c r="AI248" s="209"/>
      <c r="AJ248" s="209"/>
      <c r="AK248" s="209"/>
      <c r="AL248" s="209"/>
      <c r="AM248" s="209"/>
      <c r="AN248" s="209"/>
      <c r="AO248" s="209"/>
      <c r="AP248" s="209"/>
      <c r="AQ248" s="209"/>
      <c r="AR248" s="209"/>
      <c r="AS248" s="209"/>
      <c r="AT248" s="1452"/>
      <c r="AU248" s="1452"/>
      <c r="AV248" s="1452"/>
      <c r="AW248" s="1798"/>
      <c r="AX248" s="1798"/>
      <c r="AY248" s="1452"/>
      <c r="AZ248" s="1798"/>
      <c r="BA248" s="1798"/>
      <c r="BB248" s="1798"/>
      <c r="BC248" s="1798"/>
      <c r="BD248" s="1798"/>
      <c r="BE248" s="1798"/>
      <c r="BF248" s="1798"/>
      <c r="BG248" s="1798"/>
      <c r="BH248" s="1798"/>
      <c r="BI248" s="1798"/>
      <c r="BJ248" s="1798"/>
      <c r="BK248" s="1798"/>
      <c r="BL248" s="1798"/>
      <c r="BM248" s="1798"/>
      <c r="BN248" s="1798"/>
      <c r="BO248" s="1798"/>
      <c r="BP248" s="1452"/>
      <c r="BQ248" s="1452"/>
      <c r="BR248" s="1452"/>
      <c r="BS248" s="1452"/>
      <c r="BT248" s="1452"/>
      <c r="BU248" s="1452"/>
      <c r="BV248" s="1452"/>
      <c r="BW248" s="1452"/>
      <c r="BX248" s="1452"/>
      <c r="BY248" s="1452"/>
      <c r="BZ248" s="1452"/>
      <c r="CA248" s="54"/>
      <c r="CB248" s="55"/>
      <c r="CC248" s="1774"/>
      <c r="CD248" s="1774"/>
      <c r="CE248" s="55"/>
      <c r="CF248" s="55"/>
      <c r="CG248" s="7"/>
      <c r="CH248" s="7"/>
      <c r="CI248" s="7"/>
      <c r="CJ248" s="7"/>
      <c r="CK248" s="7"/>
      <c r="CL248" s="7"/>
      <c r="CM248" s="7"/>
      <c r="CN248" s="7"/>
      <c r="CO248" s="7"/>
      <c r="CP248" s="7"/>
      <c r="CQ248" s="7"/>
      <c r="CR248" s="7"/>
      <c r="CS248" s="7"/>
      <c r="CT248" s="7"/>
      <c r="CU248" s="7"/>
      <c r="CV248" s="7"/>
      <c r="CW248" s="7"/>
      <c r="CX248" s="1767"/>
      <c r="CY248" s="1767"/>
      <c r="CZ248" s="7"/>
      <c r="DA248" s="7"/>
      <c r="DB248" s="7"/>
      <c r="DC248" s="7"/>
      <c r="DD248" s="7"/>
      <c r="DE248" s="7"/>
      <c r="DF248" s="7"/>
      <c r="DG248" s="7"/>
      <c r="DH248" s="7"/>
      <c r="DI248" s="7"/>
      <c r="DJ248" s="7"/>
      <c r="DK248" s="7"/>
      <c r="DL248" s="7"/>
      <c r="DM248" s="7"/>
      <c r="DN248" s="1767"/>
      <c r="DO248" s="1767"/>
      <c r="DP248" s="7"/>
      <c r="DQ248" s="7"/>
      <c r="DR248" s="7"/>
      <c r="DS248" s="7"/>
      <c r="DT248" s="7"/>
      <c r="DU248" s="7"/>
      <c r="DV248" s="7"/>
      <c r="DW248" s="7"/>
      <c r="DX248" s="7"/>
      <c r="DY248" s="7"/>
      <c r="DZ248" s="7"/>
      <c r="EA248" s="2"/>
    </row>
    <row r="249" spans="2:131" ht="15.75" hidden="1" x14ac:dyDescent="0.2">
      <c r="B249" s="211"/>
      <c r="C249" s="209"/>
      <c r="D249" s="209"/>
      <c r="E249" s="209"/>
      <c r="F249" s="209"/>
      <c r="G249" s="209"/>
      <c r="H249" s="209"/>
      <c r="I249" s="209"/>
      <c r="J249" s="209"/>
      <c r="K249" s="209"/>
      <c r="L249" s="209"/>
      <c r="M249" s="209"/>
      <c r="N249" s="209"/>
      <c r="O249" s="209"/>
      <c r="P249" s="209"/>
      <c r="Q249" s="1780"/>
      <c r="R249" s="1780"/>
      <c r="S249" s="209"/>
      <c r="T249" s="209"/>
      <c r="U249" s="209"/>
      <c r="V249" s="209"/>
      <c r="W249" s="209"/>
      <c r="X249" s="209"/>
      <c r="Y249" s="209"/>
      <c r="Z249" s="209"/>
      <c r="AA249" s="209"/>
      <c r="AB249" s="209"/>
      <c r="AC249" s="209"/>
      <c r="AD249" s="209"/>
      <c r="AE249" s="209"/>
      <c r="AF249" s="209"/>
      <c r="AG249" s="1780"/>
      <c r="AH249" s="1780"/>
      <c r="AI249" s="209"/>
      <c r="AJ249" s="209"/>
      <c r="AK249" s="209"/>
      <c r="AL249" s="209"/>
      <c r="AM249" s="209"/>
      <c r="AN249" s="209"/>
      <c r="AO249" s="209"/>
      <c r="AP249" s="209"/>
      <c r="AQ249" s="209"/>
      <c r="AR249" s="209"/>
      <c r="AS249" s="209"/>
      <c r="AT249" s="1452"/>
      <c r="AU249" s="1452"/>
      <c r="AV249" s="1452"/>
      <c r="AW249" s="1798"/>
      <c r="AX249" s="1798"/>
      <c r="AY249" s="1452"/>
      <c r="AZ249" s="1798"/>
      <c r="BA249" s="1798"/>
      <c r="BB249" s="1798"/>
      <c r="BC249" s="1798"/>
      <c r="BD249" s="1798"/>
      <c r="BE249" s="1798"/>
      <c r="BF249" s="1798"/>
      <c r="BG249" s="1798"/>
      <c r="BH249" s="1798"/>
      <c r="BI249" s="1798"/>
      <c r="BJ249" s="1798"/>
      <c r="BK249" s="1798"/>
      <c r="BL249" s="1798"/>
      <c r="BM249" s="1798"/>
      <c r="BN249" s="1798"/>
      <c r="BO249" s="1798"/>
      <c r="BP249" s="1452"/>
      <c r="BQ249" s="1452"/>
      <c r="BR249" s="1452"/>
      <c r="BS249" s="1452"/>
      <c r="BT249" s="1452"/>
      <c r="BU249" s="1452"/>
      <c r="BV249" s="1452"/>
      <c r="BW249" s="1452"/>
      <c r="BX249" s="1452"/>
      <c r="BY249" s="1452"/>
      <c r="BZ249" s="1452"/>
      <c r="CA249" s="54"/>
      <c r="CB249" s="55"/>
      <c r="CC249" s="1774"/>
      <c r="CD249" s="1774"/>
      <c r="CE249" s="55"/>
      <c r="CF249" s="55"/>
      <c r="CG249" s="7"/>
      <c r="CH249" s="7"/>
      <c r="CI249" s="7"/>
      <c r="CJ249" s="7"/>
      <c r="CK249" s="7"/>
      <c r="CL249" s="7"/>
      <c r="CM249" s="7"/>
      <c r="CN249" s="7"/>
      <c r="CO249" s="7"/>
      <c r="CP249" s="7"/>
      <c r="CQ249" s="7"/>
      <c r="CR249" s="7"/>
      <c r="CS249" s="7"/>
      <c r="CT249" s="7"/>
      <c r="CU249" s="7"/>
      <c r="CV249" s="7"/>
      <c r="CW249" s="7"/>
      <c r="CX249" s="1767"/>
      <c r="CY249" s="1767"/>
      <c r="CZ249" s="7"/>
      <c r="DA249" s="7"/>
      <c r="DB249" s="7"/>
      <c r="DC249" s="7"/>
      <c r="DD249" s="7"/>
      <c r="DE249" s="7"/>
      <c r="DF249" s="7"/>
      <c r="DG249" s="7"/>
      <c r="DH249" s="7"/>
      <c r="DI249" s="7"/>
      <c r="DJ249" s="7"/>
      <c r="DK249" s="7"/>
      <c r="DL249" s="7"/>
      <c r="DM249" s="7"/>
      <c r="DN249" s="1767"/>
      <c r="DO249" s="1767"/>
      <c r="DP249" s="7"/>
      <c r="DQ249" s="7"/>
      <c r="DR249" s="7"/>
      <c r="DS249" s="7"/>
      <c r="DT249" s="7"/>
      <c r="DU249" s="7"/>
      <c r="DV249" s="7"/>
      <c r="DW249" s="7"/>
      <c r="DX249" s="7"/>
      <c r="DY249" s="7"/>
      <c r="DZ249" s="7"/>
      <c r="EA249" s="2"/>
    </row>
    <row r="250" spans="2:131" ht="15.75" hidden="1" x14ac:dyDescent="0.2">
      <c r="B250" s="211"/>
      <c r="C250" s="209"/>
      <c r="D250" s="209"/>
      <c r="E250" s="209"/>
      <c r="F250" s="209"/>
      <c r="G250" s="209"/>
      <c r="H250" s="209"/>
      <c r="I250" s="209"/>
      <c r="J250" s="209"/>
      <c r="K250" s="209"/>
      <c r="L250" s="209"/>
      <c r="M250" s="209"/>
      <c r="N250" s="209"/>
      <c r="O250" s="209"/>
      <c r="P250" s="209"/>
      <c r="Q250" s="1780"/>
      <c r="R250" s="1780"/>
      <c r="S250" s="209"/>
      <c r="T250" s="209"/>
      <c r="U250" s="209"/>
      <c r="V250" s="209"/>
      <c r="W250" s="209"/>
      <c r="X250" s="209"/>
      <c r="Y250" s="209"/>
      <c r="Z250" s="209"/>
      <c r="AA250" s="209"/>
      <c r="AB250" s="209"/>
      <c r="AC250" s="209"/>
      <c r="AD250" s="209"/>
      <c r="AE250" s="209"/>
      <c r="AF250" s="209"/>
      <c r="AG250" s="1780"/>
      <c r="AH250" s="1780"/>
      <c r="AI250" s="209"/>
      <c r="AJ250" s="209"/>
      <c r="AK250" s="209"/>
      <c r="AL250" s="209"/>
      <c r="AM250" s="209"/>
      <c r="AN250" s="209"/>
      <c r="AO250" s="209"/>
      <c r="AP250" s="209"/>
      <c r="AQ250" s="209"/>
      <c r="AR250" s="209"/>
      <c r="AS250" s="209"/>
      <c r="AT250" s="1452"/>
      <c r="AU250" s="1452"/>
      <c r="AV250" s="1452"/>
      <c r="AW250" s="1798"/>
      <c r="AX250" s="1798"/>
      <c r="AY250" s="1452"/>
      <c r="AZ250" s="1798"/>
      <c r="BA250" s="1798"/>
      <c r="BB250" s="1798"/>
      <c r="BC250" s="1798"/>
      <c r="BD250" s="1798"/>
      <c r="BE250" s="1798"/>
      <c r="BF250" s="1798"/>
      <c r="BG250" s="1798"/>
      <c r="BH250" s="1798"/>
      <c r="BI250" s="1798"/>
      <c r="BJ250" s="1798"/>
      <c r="BK250" s="1798"/>
      <c r="BL250" s="1798"/>
      <c r="BM250" s="1798"/>
      <c r="BN250" s="1798"/>
      <c r="BO250" s="1798"/>
      <c r="BP250" s="1452"/>
      <c r="BQ250" s="1452"/>
      <c r="BR250" s="1452"/>
      <c r="BS250" s="1452"/>
      <c r="BT250" s="1452"/>
      <c r="BU250" s="1452"/>
      <c r="BV250" s="1452"/>
      <c r="BW250" s="1452"/>
      <c r="BX250" s="1452"/>
      <c r="BY250" s="1452"/>
      <c r="BZ250" s="1452"/>
      <c r="CA250" s="54"/>
      <c r="CB250" s="55"/>
      <c r="CC250" s="1774"/>
      <c r="CD250" s="1774"/>
      <c r="CE250" s="55"/>
      <c r="CF250" s="55"/>
      <c r="CG250" s="7"/>
      <c r="CH250" s="7"/>
      <c r="CI250" s="7"/>
      <c r="CJ250" s="7"/>
      <c r="CK250" s="7"/>
      <c r="CL250" s="7"/>
      <c r="CM250" s="7"/>
      <c r="CN250" s="7"/>
      <c r="CO250" s="7"/>
      <c r="CP250" s="7"/>
      <c r="CQ250" s="7"/>
      <c r="CR250" s="7"/>
      <c r="CS250" s="7"/>
      <c r="CT250" s="7"/>
      <c r="CU250" s="7"/>
      <c r="CV250" s="7"/>
      <c r="CW250" s="7"/>
      <c r="CX250" s="1767"/>
      <c r="CY250" s="1767"/>
      <c r="CZ250" s="7"/>
      <c r="DA250" s="7"/>
      <c r="DB250" s="7"/>
      <c r="DC250" s="7"/>
      <c r="DD250" s="7"/>
      <c r="DE250" s="7"/>
      <c r="DF250" s="7"/>
      <c r="DG250" s="7"/>
      <c r="DH250" s="7"/>
      <c r="DI250" s="7"/>
      <c r="DJ250" s="7"/>
      <c r="DK250" s="7"/>
      <c r="DL250" s="7"/>
      <c r="DM250" s="7"/>
      <c r="DN250" s="1767"/>
      <c r="DO250" s="1767"/>
      <c r="DP250" s="7"/>
      <c r="DQ250" s="7"/>
      <c r="DR250" s="7"/>
      <c r="DS250" s="7"/>
      <c r="DT250" s="7"/>
      <c r="DU250" s="7"/>
      <c r="DV250" s="7"/>
      <c r="DW250" s="7"/>
      <c r="DX250" s="7"/>
      <c r="DY250" s="7"/>
      <c r="DZ250" s="7"/>
      <c r="EA250" s="2"/>
    </row>
    <row r="251" spans="2:131" ht="15.75" hidden="1" x14ac:dyDescent="0.2">
      <c r="B251" s="211"/>
      <c r="C251" s="209"/>
      <c r="D251" s="209"/>
      <c r="E251" s="209"/>
      <c r="F251" s="209"/>
      <c r="G251" s="209"/>
      <c r="H251" s="209"/>
      <c r="I251" s="209"/>
      <c r="J251" s="209"/>
      <c r="K251" s="209"/>
      <c r="L251" s="209"/>
      <c r="M251" s="209"/>
      <c r="N251" s="209"/>
      <c r="O251" s="209"/>
      <c r="P251" s="209"/>
      <c r="Q251" s="1780"/>
      <c r="R251" s="1780"/>
      <c r="S251" s="209"/>
      <c r="T251" s="209"/>
      <c r="U251" s="209"/>
      <c r="V251" s="209"/>
      <c r="W251" s="209"/>
      <c r="X251" s="209"/>
      <c r="Y251" s="209"/>
      <c r="Z251" s="209"/>
      <c r="AA251" s="209"/>
      <c r="AB251" s="209"/>
      <c r="AC251" s="209"/>
      <c r="AD251" s="209"/>
      <c r="AE251" s="209"/>
      <c r="AF251" s="209"/>
      <c r="AG251" s="1780"/>
      <c r="AH251" s="1780"/>
      <c r="AI251" s="209"/>
      <c r="AJ251" s="209"/>
      <c r="AK251" s="209"/>
      <c r="AL251" s="209"/>
      <c r="AM251" s="209"/>
      <c r="AN251" s="209"/>
      <c r="AO251" s="209"/>
      <c r="AP251" s="209"/>
      <c r="AQ251" s="209"/>
      <c r="AR251" s="209"/>
      <c r="AS251" s="209"/>
      <c r="AT251" s="1452"/>
      <c r="AU251" s="1452"/>
      <c r="AV251" s="1452"/>
      <c r="AW251" s="1798"/>
      <c r="AX251" s="1798"/>
      <c r="AY251" s="1452"/>
      <c r="AZ251" s="1798"/>
      <c r="BA251" s="1798"/>
      <c r="BB251" s="1798"/>
      <c r="BC251" s="1798"/>
      <c r="BD251" s="1798"/>
      <c r="BE251" s="1798"/>
      <c r="BF251" s="1798"/>
      <c r="BG251" s="1798"/>
      <c r="BH251" s="1798"/>
      <c r="BI251" s="1798"/>
      <c r="BJ251" s="1798"/>
      <c r="BK251" s="1798"/>
      <c r="BL251" s="1798"/>
      <c r="BM251" s="1798"/>
      <c r="BN251" s="1798"/>
      <c r="BO251" s="1798"/>
      <c r="BP251" s="1452"/>
      <c r="BQ251" s="1452"/>
      <c r="BR251" s="1452"/>
      <c r="BS251" s="1452"/>
      <c r="BT251" s="1452"/>
      <c r="BU251" s="1452"/>
      <c r="BV251" s="1452"/>
      <c r="BW251" s="1452"/>
      <c r="BX251" s="1452"/>
      <c r="BY251" s="1452"/>
      <c r="BZ251" s="1452"/>
      <c r="CA251" s="54"/>
      <c r="CB251" s="55"/>
      <c r="CC251" s="1774"/>
      <c r="CD251" s="1774"/>
      <c r="CE251" s="55"/>
      <c r="CF251" s="55"/>
      <c r="CG251" s="7"/>
      <c r="CH251" s="7"/>
      <c r="CI251" s="7"/>
      <c r="CJ251" s="7"/>
      <c r="CK251" s="7"/>
      <c r="CL251" s="7"/>
      <c r="CM251" s="7"/>
      <c r="CN251" s="7"/>
      <c r="CO251" s="7"/>
      <c r="CP251" s="7"/>
      <c r="CQ251" s="7"/>
      <c r="CR251" s="7"/>
      <c r="CS251" s="7"/>
      <c r="CT251" s="7"/>
      <c r="CU251" s="7"/>
      <c r="CV251" s="7"/>
      <c r="CW251" s="7"/>
      <c r="CX251" s="1767"/>
      <c r="CY251" s="1767"/>
      <c r="CZ251" s="7"/>
      <c r="DA251" s="7"/>
      <c r="DB251" s="7"/>
      <c r="DC251" s="7"/>
      <c r="DD251" s="7"/>
      <c r="DE251" s="7"/>
      <c r="DF251" s="7"/>
      <c r="DG251" s="7"/>
      <c r="DH251" s="7"/>
      <c r="DI251" s="7"/>
      <c r="DJ251" s="7"/>
      <c r="DK251" s="7"/>
      <c r="DL251" s="7"/>
      <c r="DM251" s="7"/>
      <c r="DN251" s="1767"/>
      <c r="DO251" s="1767"/>
      <c r="DP251" s="7"/>
      <c r="DQ251" s="7"/>
      <c r="DR251" s="7"/>
      <c r="DS251" s="7"/>
      <c r="DT251" s="7"/>
      <c r="DU251" s="7"/>
      <c r="DV251" s="7"/>
      <c r="DW251" s="7"/>
      <c r="DX251" s="7"/>
      <c r="DY251" s="7"/>
      <c r="DZ251" s="7"/>
      <c r="EA251" s="2"/>
    </row>
    <row r="252" spans="2:131" ht="15.75" hidden="1" x14ac:dyDescent="0.2">
      <c r="B252" s="211"/>
      <c r="C252" s="209"/>
      <c r="D252" s="209"/>
      <c r="E252" s="209"/>
      <c r="F252" s="209"/>
      <c r="G252" s="209"/>
      <c r="H252" s="209"/>
      <c r="I252" s="209"/>
      <c r="J252" s="209"/>
      <c r="K252" s="209"/>
      <c r="L252" s="209"/>
      <c r="M252" s="209"/>
      <c r="N252" s="209"/>
      <c r="O252" s="209"/>
      <c r="P252" s="209"/>
      <c r="Q252" s="1780"/>
      <c r="R252" s="1780"/>
      <c r="S252" s="209"/>
      <c r="T252" s="209"/>
      <c r="U252" s="209"/>
      <c r="V252" s="209"/>
      <c r="W252" s="209"/>
      <c r="X252" s="209"/>
      <c r="Y252" s="209"/>
      <c r="Z252" s="209"/>
      <c r="AA252" s="209"/>
      <c r="AB252" s="209"/>
      <c r="AC252" s="209"/>
      <c r="AD252" s="209"/>
      <c r="AE252" s="209"/>
      <c r="AF252" s="209"/>
      <c r="AG252" s="1780"/>
      <c r="AH252" s="1780"/>
      <c r="AI252" s="209"/>
      <c r="AJ252" s="209"/>
      <c r="AK252" s="209"/>
      <c r="AL252" s="209"/>
      <c r="AM252" s="209"/>
      <c r="AN252" s="209"/>
      <c r="AO252" s="209"/>
      <c r="AP252" s="209"/>
      <c r="AQ252" s="209"/>
      <c r="AR252" s="209"/>
      <c r="AS252" s="209"/>
      <c r="AT252" s="1452"/>
      <c r="AU252" s="1452"/>
      <c r="AV252" s="1452"/>
      <c r="AW252" s="1798"/>
      <c r="AX252" s="1798"/>
      <c r="AY252" s="1452"/>
      <c r="AZ252" s="1798"/>
      <c r="BA252" s="1798"/>
      <c r="BB252" s="1798"/>
      <c r="BC252" s="1798"/>
      <c r="BD252" s="1798"/>
      <c r="BE252" s="1798"/>
      <c r="BF252" s="1798"/>
      <c r="BG252" s="1798"/>
      <c r="BH252" s="1798"/>
      <c r="BI252" s="1798"/>
      <c r="BJ252" s="1798"/>
      <c r="BK252" s="1798"/>
      <c r="BL252" s="1798"/>
      <c r="BM252" s="1798"/>
      <c r="BN252" s="1798"/>
      <c r="BO252" s="1798"/>
      <c r="BP252" s="1452"/>
      <c r="BQ252" s="1452"/>
      <c r="BR252" s="1452"/>
      <c r="BS252" s="1452"/>
      <c r="BT252" s="1452"/>
      <c r="BU252" s="1452"/>
      <c r="BV252" s="1452"/>
      <c r="BW252" s="1452"/>
      <c r="BX252" s="1452"/>
      <c r="BY252" s="1452"/>
      <c r="BZ252" s="1452"/>
      <c r="CA252" s="54"/>
      <c r="CB252" s="55"/>
      <c r="CC252" s="1774"/>
      <c r="CD252" s="1774"/>
      <c r="CE252" s="55"/>
      <c r="CF252" s="55"/>
      <c r="CG252" s="7"/>
      <c r="CH252" s="7"/>
      <c r="CI252" s="7"/>
      <c r="CJ252" s="7"/>
      <c r="CK252" s="7"/>
      <c r="CL252" s="7"/>
      <c r="CM252" s="7"/>
      <c r="CN252" s="7"/>
      <c r="CO252" s="7"/>
      <c r="CP252" s="7"/>
      <c r="CQ252" s="7"/>
      <c r="CR252" s="7"/>
      <c r="CS252" s="7"/>
      <c r="CT252" s="7"/>
      <c r="CU252" s="7"/>
      <c r="CV252" s="7"/>
      <c r="CW252" s="7"/>
      <c r="CX252" s="1767"/>
      <c r="CY252" s="1767"/>
      <c r="CZ252" s="7"/>
      <c r="DA252" s="7"/>
      <c r="DB252" s="7"/>
      <c r="DC252" s="7"/>
      <c r="DD252" s="7"/>
      <c r="DE252" s="7"/>
      <c r="DF252" s="7"/>
      <c r="DG252" s="7"/>
      <c r="DH252" s="7"/>
      <c r="DI252" s="7"/>
      <c r="DJ252" s="7"/>
      <c r="DK252" s="7"/>
      <c r="DL252" s="7"/>
      <c r="DM252" s="7"/>
      <c r="DN252" s="1767"/>
      <c r="DO252" s="1767"/>
      <c r="DP252" s="7"/>
      <c r="DQ252" s="7"/>
      <c r="DR252" s="7"/>
      <c r="DS252" s="7"/>
      <c r="DT252" s="7"/>
      <c r="DU252" s="7"/>
      <c r="DV252" s="7"/>
      <c r="DW252" s="7"/>
      <c r="DX252" s="7"/>
      <c r="DY252" s="7"/>
      <c r="DZ252" s="7"/>
      <c r="EA252" s="2"/>
    </row>
    <row r="253" spans="2:131" ht="15.75" hidden="1" x14ac:dyDescent="0.2">
      <c r="B253" s="211"/>
      <c r="C253" s="209"/>
      <c r="D253" s="209"/>
      <c r="E253" s="209"/>
      <c r="F253" s="209"/>
      <c r="G253" s="209"/>
      <c r="H253" s="209"/>
      <c r="I253" s="209"/>
      <c r="J253" s="209"/>
      <c r="K253" s="209"/>
      <c r="L253" s="209"/>
      <c r="M253" s="209"/>
      <c r="N253" s="209"/>
      <c r="O253" s="209"/>
      <c r="P253" s="209"/>
      <c r="Q253" s="1780"/>
      <c r="R253" s="1780"/>
      <c r="S253" s="209"/>
      <c r="T253" s="209"/>
      <c r="U253" s="209"/>
      <c r="V253" s="209"/>
      <c r="W253" s="209"/>
      <c r="X253" s="209"/>
      <c r="Y253" s="209"/>
      <c r="Z253" s="209"/>
      <c r="AA253" s="209"/>
      <c r="AB253" s="209"/>
      <c r="AC253" s="209"/>
      <c r="AD253" s="209"/>
      <c r="AE253" s="209"/>
      <c r="AF253" s="209"/>
      <c r="AG253" s="1780"/>
      <c r="AH253" s="1780"/>
      <c r="AI253" s="209"/>
      <c r="AJ253" s="209"/>
      <c r="AK253" s="209"/>
      <c r="AL253" s="209"/>
      <c r="AM253" s="209"/>
      <c r="AN253" s="209"/>
      <c r="AO253" s="209"/>
      <c r="AP253" s="209"/>
      <c r="AQ253" s="209"/>
      <c r="AR253" s="209"/>
      <c r="AS253" s="209"/>
      <c r="AT253" s="1452"/>
      <c r="AU253" s="1452"/>
      <c r="AV253" s="1452"/>
      <c r="AW253" s="1798"/>
      <c r="AX253" s="1798"/>
      <c r="AY253" s="1452"/>
      <c r="AZ253" s="1798"/>
      <c r="BA253" s="1798"/>
      <c r="BB253" s="1798"/>
      <c r="BC253" s="1798"/>
      <c r="BD253" s="1798"/>
      <c r="BE253" s="1798"/>
      <c r="BF253" s="1798"/>
      <c r="BG253" s="1798"/>
      <c r="BH253" s="1798"/>
      <c r="BI253" s="1798"/>
      <c r="BJ253" s="1798"/>
      <c r="BK253" s="1798"/>
      <c r="BL253" s="1798"/>
      <c r="BM253" s="1798"/>
      <c r="BN253" s="1798"/>
      <c r="BO253" s="1798"/>
      <c r="BP253" s="1452"/>
      <c r="BQ253" s="1452"/>
      <c r="BR253" s="1452"/>
      <c r="BS253" s="1452"/>
      <c r="BT253" s="1452"/>
      <c r="BU253" s="1452"/>
      <c r="BV253" s="1452"/>
      <c r="BW253" s="1452"/>
      <c r="BX253" s="1452"/>
      <c r="BY253" s="1452"/>
      <c r="BZ253" s="1452"/>
      <c r="CA253" s="54"/>
      <c r="CB253" s="55"/>
      <c r="CC253" s="1774"/>
      <c r="CD253" s="1774"/>
      <c r="CE253" s="55"/>
      <c r="CF253" s="55"/>
      <c r="CG253" s="7"/>
      <c r="CH253" s="7"/>
      <c r="CI253" s="7"/>
      <c r="CJ253" s="7"/>
      <c r="CK253" s="7"/>
      <c r="CL253" s="7"/>
      <c r="CM253" s="7"/>
      <c r="CN253" s="7"/>
      <c r="CO253" s="7"/>
      <c r="CP253" s="7"/>
      <c r="CQ253" s="7"/>
      <c r="CR253" s="7"/>
      <c r="CS253" s="7"/>
      <c r="CT253" s="7"/>
      <c r="CU253" s="7"/>
      <c r="CV253" s="7"/>
      <c r="CW253" s="7"/>
      <c r="CX253" s="1767"/>
      <c r="CY253" s="1767"/>
      <c r="CZ253" s="7"/>
      <c r="DA253" s="7"/>
      <c r="DB253" s="7"/>
      <c r="DC253" s="7"/>
      <c r="DD253" s="7"/>
      <c r="DE253" s="7"/>
      <c r="DF253" s="7"/>
      <c r="DG253" s="7"/>
      <c r="DH253" s="7"/>
      <c r="DI253" s="7"/>
      <c r="DJ253" s="7"/>
      <c r="DK253" s="7"/>
      <c r="DL253" s="7"/>
      <c r="DM253" s="7"/>
      <c r="DN253" s="1767"/>
      <c r="DO253" s="1767"/>
      <c r="DP253" s="7"/>
      <c r="DQ253" s="7"/>
      <c r="DR253" s="7"/>
      <c r="DS253" s="7"/>
      <c r="DT253" s="7"/>
      <c r="DU253" s="7"/>
      <c r="DV253" s="7"/>
      <c r="DW253" s="7"/>
      <c r="DX253" s="7"/>
      <c r="DY253" s="7"/>
      <c r="DZ253" s="7"/>
      <c r="EA253" s="2"/>
    </row>
    <row r="254" spans="2:131" ht="15.75" hidden="1" x14ac:dyDescent="0.2">
      <c r="B254" s="211"/>
      <c r="C254" s="209"/>
      <c r="D254" s="209"/>
      <c r="E254" s="209"/>
      <c r="F254" s="209"/>
      <c r="G254" s="209"/>
      <c r="H254" s="209"/>
      <c r="I254" s="209"/>
      <c r="J254" s="209"/>
      <c r="K254" s="209"/>
      <c r="L254" s="209"/>
      <c r="M254" s="209"/>
      <c r="N254" s="209"/>
      <c r="O254" s="209"/>
      <c r="P254" s="209"/>
      <c r="Q254" s="1780"/>
      <c r="R254" s="1780"/>
      <c r="S254" s="209"/>
      <c r="T254" s="209"/>
      <c r="U254" s="209"/>
      <c r="V254" s="209"/>
      <c r="W254" s="209"/>
      <c r="X254" s="209"/>
      <c r="Y254" s="209"/>
      <c r="Z254" s="209"/>
      <c r="AA254" s="209"/>
      <c r="AB254" s="209"/>
      <c r="AC254" s="209"/>
      <c r="AD254" s="209"/>
      <c r="AE254" s="209"/>
      <c r="AF254" s="209"/>
      <c r="AG254" s="1780"/>
      <c r="AH254" s="1780"/>
      <c r="AI254" s="209"/>
      <c r="AJ254" s="209"/>
      <c r="AK254" s="209"/>
      <c r="AL254" s="209"/>
      <c r="AM254" s="209"/>
      <c r="AN254" s="209"/>
      <c r="AO254" s="209"/>
      <c r="AP254" s="209"/>
      <c r="AQ254" s="209"/>
      <c r="AR254" s="209"/>
      <c r="AS254" s="209"/>
      <c r="AT254" s="1452"/>
      <c r="AU254" s="1452"/>
      <c r="AV254" s="1452"/>
      <c r="AW254" s="1798"/>
      <c r="AX254" s="1798"/>
      <c r="AY254" s="1452"/>
      <c r="AZ254" s="1798"/>
      <c r="BA254" s="1798"/>
      <c r="BB254" s="1798"/>
      <c r="BC254" s="1798"/>
      <c r="BD254" s="1798"/>
      <c r="BE254" s="1798"/>
      <c r="BF254" s="1798"/>
      <c r="BG254" s="1798"/>
      <c r="BH254" s="1798"/>
      <c r="BI254" s="1798"/>
      <c r="BJ254" s="1798"/>
      <c r="BK254" s="1798"/>
      <c r="BL254" s="1798"/>
      <c r="BM254" s="1798"/>
      <c r="BN254" s="1798"/>
      <c r="BO254" s="1798"/>
      <c r="BP254" s="1452"/>
      <c r="BQ254" s="1452"/>
      <c r="BR254" s="1452"/>
      <c r="BS254" s="1452"/>
      <c r="BT254" s="1452"/>
      <c r="BU254" s="1452"/>
      <c r="BV254" s="1452"/>
      <c r="BW254" s="1452"/>
      <c r="BX254" s="1452"/>
      <c r="BY254" s="1452"/>
      <c r="BZ254" s="1452"/>
      <c r="CA254" s="54"/>
      <c r="CB254" s="55"/>
      <c r="CC254" s="1774"/>
      <c r="CD254" s="1774"/>
      <c r="CE254" s="55"/>
      <c r="CF254" s="55"/>
      <c r="CG254" s="7"/>
      <c r="CH254" s="7"/>
      <c r="CI254" s="7"/>
      <c r="CJ254" s="7"/>
      <c r="CK254" s="7"/>
      <c r="CL254" s="7"/>
      <c r="CM254" s="7"/>
      <c r="CN254" s="7"/>
      <c r="CO254" s="7"/>
      <c r="CP254" s="7"/>
      <c r="CQ254" s="7"/>
      <c r="CR254" s="7"/>
      <c r="CS254" s="7"/>
      <c r="CT254" s="7"/>
      <c r="CU254" s="7"/>
      <c r="CV254" s="7"/>
      <c r="CW254" s="7"/>
      <c r="CX254" s="1767"/>
      <c r="CY254" s="1767"/>
      <c r="CZ254" s="7"/>
      <c r="DA254" s="7"/>
      <c r="DB254" s="7"/>
      <c r="DC254" s="7"/>
      <c r="DD254" s="7"/>
      <c r="DE254" s="7"/>
      <c r="DF254" s="7"/>
      <c r="DG254" s="7"/>
      <c r="DH254" s="7"/>
      <c r="DI254" s="7"/>
      <c r="DJ254" s="7"/>
      <c r="DK254" s="7"/>
      <c r="DL254" s="7"/>
      <c r="DM254" s="7"/>
      <c r="DN254" s="1767"/>
      <c r="DO254" s="1767"/>
      <c r="DP254" s="7"/>
      <c r="DQ254" s="7"/>
      <c r="DR254" s="7"/>
      <c r="DS254" s="7"/>
      <c r="DT254" s="7"/>
      <c r="DU254" s="7"/>
      <c r="DV254" s="7"/>
      <c r="DW254" s="7"/>
      <c r="DX254" s="7"/>
      <c r="DY254" s="7"/>
      <c r="DZ254" s="7"/>
      <c r="EA254" s="2"/>
    </row>
    <row r="255" spans="2:131" ht="15.75" hidden="1" x14ac:dyDescent="0.2">
      <c r="B255" s="211"/>
      <c r="C255" s="209"/>
      <c r="D255" s="209"/>
      <c r="E255" s="209"/>
      <c r="F255" s="209"/>
      <c r="G255" s="209"/>
      <c r="H255" s="209"/>
      <c r="I255" s="209"/>
      <c r="J255" s="209"/>
      <c r="K255" s="209"/>
      <c r="L255" s="209"/>
      <c r="M255" s="209"/>
      <c r="N255" s="209"/>
      <c r="O255" s="209"/>
      <c r="P255" s="209"/>
      <c r="Q255" s="1780"/>
      <c r="R255" s="1780"/>
      <c r="S255" s="209"/>
      <c r="T255" s="209"/>
      <c r="U255" s="209"/>
      <c r="V255" s="209"/>
      <c r="W255" s="209"/>
      <c r="X255" s="209"/>
      <c r="Y255" s="209"/>
      <c r="Z255" s="209"/>
      <c r="AA255" s="209"/>
      <c r="AB255" s="209"/>
      <c r="AC255" s="209"/>
      <c r="AD255" s="209"/>
      <c r="AE255" s="209"/>
      <c r="AF255" s="209"/>
      <c r="AG255" s="1780"/>
      <c r="AH255" s="1780"/>
      <c r="AI255" s="209"/>
      <c r="AJ255" s="209"/>
      <c r="AK255" s="209"/>
      <c r="AL255" s="209"/>
      <c r="AM255" s="209"/>
      <c r="AN255" s="209"/>
      <c r="AO255" s="209"/>
      <c r="AP255" s="209"/>
      <c r="AQ255" s="209"/>
      <c r="AR255" s="209"/>
      <c r="AS255" s="209"/>
      <c r="AT255" s="1452"/>
      <c r="AU255" s="1452"/>
      <c r="AV255" s="1452"/>
      <c r="AW255" s="1798"/>
      <c r="AX255" s="1798"/>
      <c r="AY255" s="1452"/>
      <c r="AZ255" s="1798"/>
      <c r="BA255" s="1798"/>
      <c r="BB255" s="1798"/>
      <c r="BC255" s="1798"/>
      <c r="BD255" s="1798"/>
      <c r="BE255" s="1798"/>
      <c r="BF255" s="1798"/>
      <c r="BG255" s="1798"/>
      <c r="BH255" s="1798"/>
      <c r="BI255" s="1798"/>
      <c r="BJ255" s="1798"/>
      <c r="BK255" s="1798"/>
      <c r="BL255" s="1798"/>
      <c r="BM255" s="1798"/>
      <c r="BN255" s="1798"/>
      <c r="BO255" s="1798"/>
      <c r="BP255" s="1452"/>
      <c r="BQ255" s="1452"/>
      <c r="BR255" s="1452"/>
      <c r="BS255" s="1452"/>
      <c r="BT255" s="1452"/>
      <c r="BU255" s="1452"/>
      <c r="BV255" s="1452"/>
      <c r="BW255" s="1452"/>
      <c r="BX255" s="1452"/>
      <c r="BY255" s="1452"/>
      <c r="BZ255" s="1452"/>
      <c r="CA255" s="54"/>
      <c r="CB255" s="55"/>
      <c r="CC255" s="1774"/>
      <c r="CD255" s="1774"/>
      <c r="CE255" s="55"/>
      <c r="CF255" s="55"/>
      <c r="CG255" s="7"/>
      <c r="CH255" s="7"/>
      <c r="CI255" s="7"/>
      <c r="CJ255" s="7"/>
      <c r="CK255" s="7"/>
      <c r="CL255" s="7"/>
      <c r="CM255" s="7"/>
      <c r="CN255" s="7"/>
      <c r="CO255" s="7"/>
      <c r="CP255" s="7"/>
      <c r="CQ255" s="7"/>
      <c r="CR255" s="7"/>
      <c r="CS255" s="7"/>
      <c r="CT255" s="7"/>
      <c r="CU255" s="7"/>
      <c r="CV255" s="7"/>
      <c r="CW255" s="7"/>
      <c r="CX255" s="1767"/>
      <c r="CY255" s="1767"/>
      <c r="CZ255" s="7"/>
      <c r="DA255" s="7"/>
      <c r="DB255" s="7"/>
      <c r="DC255" s="7"/>
      <c r="DD255" s="7"/>
      <c r="DE255" s="7"/>
      <c r="DF255" s="7"/>
      <c r="DG255" s="7"/>
      <c r="DH255" s="7"/>
      <c r="DI255" s="7"/>
      <c r="DJ255" s="7"/>
      <c r="DK255" s="7"/>
      <c r="DL255" s="7"/>
      <c r="DM255" s="7"/>
      <c r="DN255" s="1767"/>
      <c r="DO255" s="1767"/>
      <c r="DP255" s="7"/>
      <c r="DQ255" s="7"/>
      <c r="DR255" s="7"/>
      <c r="DS255" s="7"/>
      <c r="DT255" s="7"/>
      <c r="DU255" s="7"/>
      <c r="DV255" s="7"/>
      <c r="DW255" s="7"/>
      <c r="DX255" s="7"/>
      <c r="DY255" s="7"/>
      <c r="DZ255" s="7"/>
      <c r="EA255" s="2"/>
    </row>
    <row r="256" spans="2:131" ht="15.75" hidden="1" x14ac:dyDescent="0.2">
      <c r="B256" s="211"/>
      <c r="C256" s="209"/>
      <c r="D256" s="209"/>
      <c r="E256" s="209"/>
      <c r="F256" s="209"/>
      <c r="G256" s="209"/>
      <c r="H256" s="209"/>
      <c r="I256" s="209"/>
      <c r="J256" s="209"/>
      <c r="K256" s="209"/>
      <c r="L256" s="209"/>
      <c r="M256" s="209"/>
      <c r="N256" s="209"/>
      <c r="O256" s="209"/>
      <c r="P256" s="209"/>
      <c r="Q256" s="1780"/>
      <c r="R256" s="1780"/>
      <c r="S256" s="209"/>
      <c r="T256" s="209"/>
      <c r="U256" s="209"/>
      <c r="V256" s="209"/>
      <c r="W256" s="209"/>
      <c r="X256" s="209"/>
      <c r="Y256" s="209"/>
      <c r="Z256" s="209"/>
      <c r="AA256" s="209"/>
      <c r="AB256" s="209"/>
      <c r="AC256" s="209"/>
      <c r="AD256" s="209"/>
      <c r="AE256" s="209"/>
      <c r="AF256" s="209"/>
      <c r="AG256" s="1780"/>
      <c r="AH256" s="1780"/>
      <c r="AI256" s="209"/>
      <c r="AJ256" s="209"/>
      <c r="AK256" s="209"/>
      <c r="AL256" s="209"/>
      <c r="AM256" s="209"/>
      <c r="AN256" s="209"/>
      <c r="AO256" s="209"/>
      <c r="AP256" s="209"/>
      <c r="AQ256" s="209"/>
      <c r="AR256" s="209"/>
      <c r="AS256" s="209"/>
      <c r="AT256" s="1452"/>
      <c r="AU256" s="1452"/>
      <c r="AV256" s="1452"/>
      <c r="AW256" s="1798"/>
      <c r="AX256" s="1798"/>
      <c r="AY256" s="1452"/>
      <c r="AZ256" s="1798"/>
      <c r="BA256" s="1798"/>
      <c r="BB256" s="1798"/>
      <c r="BC256" s="1798"/>
      <c r="BD256" s="1798"/>
      <c r="BE256" s="1798"/>
      <c r="BF256" s="1798"/>
      <c r="BG256" s="1798"/>
      <c r="BH256" s="1798"/>
      <c r="BI256" s="1798"/>
      <c r="BJ256" s="1798"/>
      <c r="BK256" s="1798"/>
      <c r="BL256" s="1798"/>
      <c r="BM256" s="1798"/>
      <c r="BN256" s="1798"/>
      <c r="BO256" s="1798"/>
      <c r="BP256" s="1452"/>
      <c r="BQ256" s="1452"/>
      <c r="BR256" s="1452"/>
      <c r="BS256" s="1452"/>
      <c r="BT256" s="1452"/>
      <c r="BU256" s="1452"/>
      <c r="BV256" s="1452"/>
      <c r="BW256" s="1452"/>
      <c r="BX256" s="1452"/>
      <c r="BY256" s="1452"/>
      <c r="BZ256" s="1452"/>
      <c r="CA256" s="54"/>
      <c r="CB256" s="55"/>
      <c r="CC256" s="1774"/>
      <c r="CD256" s="1774"/>
      <c r="CE256" s="55"/>
      <c r="CF256" s="55"/>
      <c r="CG256" s="7"/>
      <c r="CH256" s="7"/>
      <c r="CI256" s="7"/>
      <c r="CJ256" s="7"/>
      <c r="CK256" s="7"/>
      <c r="CL256" s="7"/>
      <c r="CM256" s="7"/>
      <c r="CN256" s="7"/>
      <c r="CO256" s="7"/>
      <c r="CP256" s="7"/>
      <c r="CQ256" s="7"/>
      <c r="CR256" s="7"/>
      <c r="CS256" s="7"/>
      <c r="CT256" s="7"/>
      <c r="CU256" s="7"/>
      <c r="CV256" s="7"/>
      <c r="CW256" s="7"/>
      <c r="CX256" s="1767"/>
      <c r="CY256" s="1767"/>
      <c r="CZ256" s="7"/>
      <c r="DA256" s="7"/>
      <c r="DB256" s="7"/>
      <c r="DC256" s="7"/>
      <c r="DD256" s="7"/>
      <c r="DE256" s="7"/>
      <c r="DF256" s="7"/>
      <c r="DG256" s="7"/>
      <c r="DH256" s="7"/>
      <c r="DI256" s="7"/>
      <c r="DJ256" s="7"/>
      <c r="DK256" s="7"/>
      <c r="DL256" s="7"/>
      <c r="DM256" s="7"/>
      <c r="DN256" s="1767"/>
      <c r="DO256" s="1767"/>
      <c r="DP256" s="7"/>
      <c r="DQ256" s="7"/>
      <c r="DR256" s="7"/>
      <c r="DS256" s="7"/>
      <c r="DT256" s="7"/>
      <c r="DU256" s="7"/>
      <c r="DV256" s="7"/>
      <c r="DW256" s="7"/>
      <c r="DX256" s="7"/>
      <c r="DY256" s="7"/>
      <c r="DZ256" s="7"/>
      <c r="EA256" s="2"/>
    </row>
    <row r="257" spans="2:131" ht="15.75" hidden="1" x14ac:dyDescent="0.2">
      <c r="B257" s="211"/>
      <c r="C257" s="209"/>
      <c r="D257" s="209"/>
      <c r="E257" s="209"/>
      <c r="F257" s="209"/>
      <c r="G257" s="209"/>
      <c r="H257" s="209"/>
      <c r="I257" s="209"/>
      <c r="J257" s="209"/>
      <c r="K257" s="209"/>
      <c r="L257" s="209"/>
      <c r="M257" s="209"/>
      <c r="N257" s="209"/>
      <c r="O257" s="209"/>
      <c r="P257" s="209"/>
      <c r="Q257" s="1780"/>
      <c r="R257" s="1780"/>
      <c r="S257" s="209"/>
      <c r="T257" s="209"/>
      <c r="U257" s="209"/>
      <c r="V257" s="209"/>
      <c r="W257" s="209"/>
      <c r="X257" s="209"/>
      <c r="Y257" s="209"/>
      <c r="Z257" s="209"/>
      <c r="AA257" s="209"/>
      <c r="AB257" s="209"/>
      <c r="AC257" s="209"/>
      <c r="AD257" s="209"/>
      <c r="AE257" s="209"/>
      <c r="AF257" s="209"/>
      <c r="AG257" s="1780"/>
      <c r="AH257" s="1780"/>
      <c r="AI257" s="209"/>
      <c r="AJ257" s="209"/>
      <c r="AK257" s="209"/>
      <c r="AL257" s="209"/>
      <c r="AM257" s="209"/>
      <c r="AN257" s="209"/>
      <c r="AO257" s="209"/>
      <c r="AP257" s="209"/>
      <c r="AQ257" s="209"/>
      <c r="AR257" s="209"/>
      <c r="AS257" s="209"/>
      <c r="AT257" s="1452"/>
      <c r="AU257" s="1452"/>
      <c r="AV257" s="1452"/>
      <c r="AW257" s="1798"/>
      <c r="AX257" s="1798"/>
      <c r="AY257" s="1452"/>
      <c r="AZ257" s="1798"/>
      <c r="BA257" s="1798"/>
      <c r="BB257" s="1798"/>
      <c r="BC257" s="1798"/>
      <c r="BD257" s="1798"/>
      <c r="BE257" s="1798"/>
      <c r="BF257" s="1798"/>
      <c r="BG257" s="1798"/>
      <c r="BH257" s="1798"/>
      <c r="BI257" s="1798"/>
      <c r="BJ257" s="1798"/>
      <c r="BK257" s="1798"/>
      <c r="BL257" s="1798"/>
      <c r="BM257" s="1798"/>
      <c r="BN257" s="1798"/>
      <c r="BO257" s="1798"/>
      <c r="BP257" s="1452"/>
      <c r="BQ257" s="1452"/>
      <c r="BR257" s="1452"/>
      <c r="BS257" s="1452"/>
      <c r="BT257" s="1452"/>
      <c r="BU257" s="1452"/>
      <c r="BV257" s="1452"/>
      <c r="BW257" s="1452"/>
      <c r="BX257" s="1452"/>
      <c r="BY257" s="1452"/>
      <c r="BZ257" s="1452"/>
      <c r="CA257" s="54"/>
      <c r="CB257" s="55"/>
      <c r="CC257" s="1774"/>
      <c r="CD257" s="1774"/>
      <c r="CE257" s="55"/>
      <c r="CF257" s="55"/>
      <c r="CG257" s="7"/>
      <c r="CH257" s="7"/>
      <c r="CI257" s="7"/>
      <c r="CJ257" s="7"/>
      <c r="CK257" s="7"/>
      <c r="CL257" s="7"/>
      <c r="CM257" s="7"/>
      <c r="CN257" s="7"/>
      <c r="CO257" s="7"/>
      <c r="CP257" s="7"/>
      <c r="CQ257" s="7"/>
      <c r="CR257" s="7"/>
      <c r="CS257" s="7"/>
      <c r="CT257" s="7"/>
      <c r="CU257" s="7"/>
      <c r="CV257" s="7"/>
      <c r="CW257" s="7"/>
      <c r="CX257" s="1767"/>
      <c r="CY257" s="1767"/>
      <c r="CZ257" s="7"/>
      <c r="DA257" s="7"/>
      <c r="DB257" s="7"/>
      <c r="DC257" s="7"/>
      <c r="DD257" s="7"/>
      <c r="DE257" s="7"/>
      <c r="DF257" s="7"/>
      <c r="DG257" s="7"/>
      <c r="DH257" s="7"/>
      <c r="DI257" s="7"/>
      <c r="DJ257" s="7"/>
      <c r="DK257" s="7"/>
      <c r="DL257" s="7"/>
      <c r="DM257" s="7"/>
      <c r="DN257" s="1767"/>
      <c r="DO257" s="1767"/>
      <c r="DP257" s="7"/>
      <c r="DQ257" s="7"/>
      <c r="DR257" s="7"/>
      <c r="DS257" s="7"/>
      <c r="DT257" s="7"/>
      <c r="DU257" s="7"/>
      <c r="DV257" s="7"/>
      <c r="DW257" s="7"/>
      <c r="DX257" s="7"/>
      <c r="DY257" s="7"/>
      <c r="DZ257" s="7"/>
      <c r="EA257" s="2"/>
    </row>
    <row r="258" spans="2:131" ht="15.75" hidden="1" x14ac:dyDescent="0.2">
      <c r="B258" s="211"/>
      <c r="C258" s="209"/>
      <c r="D258" s="209"/>
      <c r="E258" s="209"/>
      <c r="F258" s="209"/>
      <c r="G258" s="209"/>
      <c r="H258" s="209"/>
      <c r="I258" s="209"/>
      <c r="J258" s="209"/>
      <c r="K258" s="209"/>
      <c r="L258" s="209"/>
      <c r="M258" s="209"/>
      <c r="N258" s="209"/>
      <c r="O258" s="209"/>
      <c r="P258" s="209"/>
      <c r="Q258" s="1780"/>
      <c r="R258" s="1780"/>
      <c r="S258" s="209"/>
      <c r="T258" s="209"/>
      <c r="U258" s="209"/>
      <c r="V258" s="209"/>
      <c r="W258" s="209"/>
      <c r="X258" s="209"/>
      <c r="Y258" s="209"/>
      <c r="Z258" s="209"/>
      <c r="AA258" s="209"/>
      <c r="AB258" s="209"/>
      <c r="AC258" s="209"/>
      <c r="AD258" s="209"/>
      <c r="AE258" s="209"/>
      <c r="AF258" s="209"/>
      <c r="AG258" s="1780"/>
      <c r="AH258" s="1780"/>
      <c r="AI258" s="209"/>
      <c r="AJ258" s="209"/>
      <c r="AK258" s="209"/>
      <c r="AL258" s="209"/>
      <c r="AM258" s="209"/>
      <c r="AN258" s="209"/>
      <c r="AO258" s="209"/>
      <c r="AP258" s="209"/>
      <c r="AQ258" s="209"/>
      <c r="AR258" s="209"/>
      <c r="AS258" s="209"/>
      <c r="AT258" s="1452"/>
      <c r="AU258" s="1452"/>
      <c r="AV258" s="1452"/>
      <c r="AW258" s="1798"/>
      <c r="AX258" s="1798"/>
      <c r="AY258" s="1452"/>
      <c r="AZ258" s="1798"/>
      <c r="BA258" s="1798"/>
      <c r="BB258" s="1798"/>
      <c r="BC258" s="1798"/>
      <c r="BD258" s="1798"/>
      <c r="BE258" s="1798"/>
      <c r="BF258" s="1798"/>
      <c r="BG258" s="1798"/>
      <c r="BH258" s="1798"/>
      <c r="BI258" s="1798"/>
      <c r="BJ258" s="1798"/>
      <c r="BK258" s="1798"/>
      <c r="BL258" s="1798"/>
      <c r="BM258" s="1798"/>
      <c r="BN258" s="1798"/>
      <c r="BO258" s="1798"/>
      <c r="BP258" s="1452"/>
      <c r="BQ258" s="1452"/>
      <c r="BR258" s="1452"/>
      <c r="BS258" s="1452"/>
      <c r="BT258" s="1452"/>
      <c r="BU258" s="1452"/>
      <c r="BV258" s="1452"/>
      <c r="BW258" s="1452"/>
      <c r="BX258" s="1452"/>
      <c r="BY258" s="1452"/>
      <c r="BZ258" s="1452"/>
      <c r="CA258" s="54"/>
      <c r="CB258" s="55"/>
      <c r="CC258" s="1774"/>
      <c r="CD258" s="1774"/>
      <c r="CE258" s="55"/>
      <c r="CF258" s="55"/>
      <c r="CG258" s="7"/>
      <c r="CH258" s="7"/>
      <c r="CI258" s="7"/>
      <c r="CJ258" s="7"/>
      <c r="CK258" s="7"/>
      <c r="CL258" s="7"/>
      <c r="CM258" s="7"/>
      <c r="CN258" s="7"/>
      <c r="CO258" s="7"/>
      <c r="CP258" s="7"/>
      <c r="CQ258" s="7"/>
      <c r="CR258" s="7"/>
      <c r="CS258" s="7"/>
      <c r="CT258" s="7"/>
      <c r="CU258" s="7"/>
      <c r="CV258" s="7"/>
      <c r="CW258" s="7"/>
      <c r="CX258" s="1767"/>
      <c r="CY258" s="1767"/>
      <c r="CZ258" s="7"/>
      <c r="DA258" s="7"/>
      <c r="DB258" s="7"/>
      <c r="DC258" s="7"/>
      <c r="DD258" s="7"/>
      <c r="DE258" s="7"/>
      <c r="DF258" s="7"/>
      <c r="DG258" s="7"/>
      <c r="DH258" s="7"/>
      <c r="DI258" s="7"/>
      <c r="DJ258" s="7"/>
      <c r="DK258" s="7"/>
      <c r="DL258" s="7"/>
      <c r="DM258" s="7"/>
      <c r="DN258" s="1767"/>
      <c r="DO258" s="1767"/>
      <c r="DP258" s="7"/>
      <c r="DQ258" s="7"/>
      <c r="DR258" s="7"/>
      <c r="DS258" s="7"/>
      <c r="DT258" s="7"/>
      <c r="DU258" s="7"/>
      <c r="DV258" s="7"/>
      <c r="DW258" s="7"/>
      <c r="DX258" s="7"/>
      <c r="DY258" s="7"/>
      <c r="DZ258" s="7"/>
      <c r="EA258" s="2"/>
    </row>
    <row r="259" spans="2:131" ht="15.75" hidden="1" x14ac:dyDescent="0.2">
      <c r="B259" s="211"/>
      <c r="C259" s="209"/>
      <c r="D259" s="209"/>
      <c r="E259" s="209"/>
      <c r="F259" s="209"/>
      <c r="G259" s="209"/>
      <c r="H259" s="209"/>
      <c r="I259" s="209"/>
      <c r="J259" s="209"/>
      <c r="K259" s="209"/>
      <c r="L259" s="209"/>
      <c r="M259" s="209"/>
      <c r="N259" s="209"/>
      <c r="O259" s="209"/>
      <c r="P259" s="209"/>
      <c r="Q259" s="1780"/>
      <c r="R259" s="1780"/>
      <c r="S259" s="209"/>
      <c r="T259" s="209"/>
      <c r="U259" s="209"/>
      <c r="V259" s="209"/>
      <c r="W259" s="209"/>
      <c r="X259" s="209"/>
      <c r="Y259" s="209"/>
      <c r="Z259" s="209"/>
      <c r="AA259" s="209"/>
      <c r="AB259" s="209"/>
      <c r="AC259" s="209"/>
      <c r="AD259" s="209"/>
      <c r="AE259" s="209"/>
      <c r="AF259" s="209"/>
      <c r="AG259" s="1780"/>
      <c r="AH259" s="1780"/>
      <c r="AI259" s="209"/>
      <c r="AJ259" s="209"/>
      <c r="AK259" s="209"/>
      <c r="AL259" s="209"/>
      <c r="AM259" s="209"/>
      <c r="AN259" s="209"/>
      <c r="AO259" s="209"/>
      <c r="AP259" s="209"/>
      <c r="AQ259" s="209"/>
      <c r="AR259" s="209"/>
      <c r="AS259" s="209"/>
      <c r="AT259" s="1452"/>
      <c r="AU259" s="1452"/>
      <c r="AV259" s="1452"/>
      <c r="AW259" s="1798"/>
      <c r="AX259" s="1798"/>
      <c r="AY259" s="1452"/>
      <c r="AZ259" s="1798"/>
      <c r="BA259" s="1798"/>
      <c r="BB259" s="1798"/>
      <c r="BC259" s="1798"/>
      <c r="BD259" s="1798"/>
      <c r="BE259" s="1798"/>
      <c r="BF259" s="1798"/>
      <c r="BG259" s="1798"/>
      <c r="BH259" s="1798"/>
      <c r="BI259" s="1798"/>
      <c r="BJ259" s="1798"/>
      <c r="BK259" s="1798"/>
      <c r="BL259" s="1798"/>
      <c r="BM259" s="1798"/>
      <c r="BN259" s="1798"/>
      <c r="BO259" s="1798"/>
      <c r="BP259" s="1452"/>
      <c r="BQ259" s="1452"/>
      <c r="BR259" s="1452"/>
      <c r="BS259" s="1452"/>
      <c r="BT259" s="1452"/>
      <c r="BU259" s="1452"/>
      <c r="BV259" s="1452"/>
      <c r="BW259" s="1452"/>
      <c r="BX259" s="1452"/>
      <c r="BY259" s="1452"/>
      <c r="BZ259" s="1452"/>
      <c r="CA259" s="54"/>
      <c r="CB259" s="55"/>
      <c r="CC259" s="1774"/>
      <c r="CD259" s="1774"/>
      <c r="CE259" s="55"/>
      <c r="CF259" s="55"/>
      <c r="CG259" s="7"/>
      <c r="CH259" s="7"/>
      <c r="CI259" s="7"/>
      <c r="CJ259" s="7"/>
      <c r="CK259" s="7"/>
      <c r="CL259" s="7"/>
      <c r="CM259" s="7"/>
      <c r="CN259" s="7"/>
      <c r="CO259" s="7"/>
      <c r="CP259" s="7"/>
      <c r="CQ259" s="7"/>
      <c r="CR259" s="7"/>
      <c r="CS259" s="7"/>
      <c r="CT259" s="7"/>
      <c r="CU259" s="7"/>
      <c r="CV259" s="7"/>
      <c r="CW259" s="7"/>
      <c r="CX259" s="1767"/>
      <c r="CY259" s="1767"/>
      <c r="CZ259" s="7"/>
      <c r="DA259" s="7"/>
      <c r="DB259" s="7"/>
      <c r="DC259" s="7"/>
      <c r="DD259" s="7"/>
      <c r="DE259" s="7"/>
      <c r="DF259" s="7"/>
      <c r="DG259" s="7"/>
      <c r="DH259" s="7"/>
      <c r="DI259" s="7"/>
      <c r="DJ259" s="7"/>
      <c r="DK259" s="7"/>
      <c r="DL259" s="7"/>
      <c r="DM259" s="7"/>
      <c r="DN259" s="1767"/>
      <c r="DO259" s="1767"/>
      <c r="DP259" s="7"/>
      <c r="DQ259" s="7"/>
      <c r="DR259" s="7"/>
      <c r="DS259" s="7"/>
      <c r="DT259" s="7"/>
      <c r="DU259" s="7"/>
      <c r="DV259" s="7"/>
      <c r="DW259" s="7"/>
      <c r="DX259" s="7"/>
      <c r="DY259" s="7"/>
      <c r="DZ259" s="7"/>
      <c r="EA259" s="2"/>
    </row>
    <row r="260" spans="2:131" ht="15.75" hidden="1" x14ac:dyDescent="0.2">
      <c r="B260" s="211"/>
      <c r="C260" s="209"/>
      <c r="D260" s="209"/>
      <c r="E260" s="209"/>
      <c r="F260" s="209"/>
      <c r="G260" s="209"/>
      <c r="H260" s="209"/>
      <c r="I260" s="209"/>
      <c r="J260" s="209"/>
      <c r="K260" s="209"/>
      <c r="L260" s="209"/>
      <c r="M260" s="209"/>
      <c r="N260" s="209"/>
      <c r="O260" s="209"/>
      <c r="P260" s="209"/>
      <c r="Q260" s="1780"/>
      <c r="R260" s="1780"/>
      <c r="S260" s="209"/>
      <c r="T260" s="209"/>
      <c r="U260" s="209"/>
      <c r="V260" s="209"/>
      <c r="W260" s="209"/>
      <c r="X260" s="209"/>
      <c r="Y260" s="209"/>
      <c r="Z260" s="209"/>
      <c r="AA260" s="209"/>
      <c r="AB260" s="209"/>
      <c r="AC260" s="209"/>
      <c r="AD260" s="209"/>
      <c r="AE260" s="209"/>
      <c r="AF260" s="209"/>
      <c r="AG260" s="1780"/>
      <c r="AH260" s="1780"/>
      <c r="AI260" s="209"/>
      <c r="AJ260" s="209"/>
      <c r="AK260" s="209"/>
      <c r="AL260" s="209"/>
      <c r="AM260" s="209"/>
      <c r="AN260" s="209"/>
      <c r="AO260" s="209"/>
      <c r="AP260" s="209"/>
      <c r="AQ260" s="209"/>
      <c r="AR260" s="209"/>
      <c r="AS260" s="209"/>
      <c r="AT260" s="1452"/>
      <c r="AU260" s="1452"/>
      <c r="AV260" s="1452"/>
      <c r="AW260" s="1798"/>
      <c r="AX260" s="1798"/>
      <c r="AY260" s="1452"/>
      <c r="AZ260" s="1798"/>
      <c r="BA260" s="1798"/>
      <c r="BB260" s="1798"/>
      <c r="BC260" s="1798"/>
      <c r="BD260" s="1798"/>
      <c r="BE260" s="1798"/>
      <c r="BF260" s="1798"/>
      <c r="BG260" s="1798"/>
      <c r="BH260" s="1798"/>
      <c r="BI260" s="1798"/>
      <c r="BJ260" s="1798"/>
      <c r="BK260" s="1798"/>
      <c r="BL260" s="1798"/>
      <c r="BM260" s="1798"/>
      <c r="BN260" s="1798"/>
      <c r="BO260" s="1798"/>
      <c r="BP260" s="1452"/>
      <c r="BQ260" s="1452"/>
      <c r="BR260" s="1452"/>
      <c r="BS260" s="1452"/>
      <c r="BT260" s="1452"/>
      <c r="BU260" s="1452"/>
      <c r="BV260" s="1452"/>
      <c r="BW260" s="1452"/>
      <c r="BX260" s="1452"/>
      <c r="BY260" s="1452"/>
      <c r="BZ260" s="1452"/>
      <c r="CA260" s="54"/>
      <c r="CB260" s="55"/>
      <c r="CC260" s="1774"/>
      <c r="CD260" s="1774"/>
      <c r="CE260" s="55"/>
      <c r="CF260" s="55"/>
      <c r="CG260" s="7"/>
      <c r="CH260" s="7"/>
      <c r="CI260" s="7"/>
      <c r="CJ260" s="7"/>
      <c r="CK260" s="7"/>
      <c r="CL260" s="7"/>
      <c r="CM260" s="7"/>
      <c r="CN260" s="7"/>
      <c r="CO260" s="7"/>
      <c r="CP260" s="7"/>
      <c r="CQ260" s="7"/>
      <c r="CR260" s="7"/>
      <c r="CS260" s="7"/>
      <c r="CT260" s="7"/>
      <c r="CU260" s="7"/>
      <c r="CV260" s="7"/>
      <c r="CW260" s="7"/>
      <c r="CX260" s="1767"/>
      <c r="CY260" s="1767"/>
      <c r="CZ260" s="7"/>
      <c r="DA260" s="7"/>
      <c r="DB260" s="7"/>
      <c r="DC260" s="7"/>
      <c r="DD260" s="7"/>
      <c r="DE260" s="7"/>
      <c r="DF260" s="7"/>
      <c r="DG260" s="7"/>
      <c r="DH260" s="7"/>
      <c r="DI260" s="7"/>
      <c r="DJ260" s="7"/>
      <c r="DK260" s="7"/>
      <c r="DL260" s="7"/>
      <c r="DM260" s="7"/>
      <c r="DN260" s="1767"/>
      <c r="DO260" s="1767"/>
      <c r="DP260" s="7"/>
      <c r="DQ260" s="7"/>
      <c r="DR260" s="7"/>
      <c r="DS260" s="7"/>
      <c r="DT260" s="7"/>
      <c r="DU260" s="7"/>
      <c r="DV260" s="7"/>
      <c r="DW260" s="7"/>
      <c r="DX260" s="7"/>
      <c r="DY260" s="7"/>
      <c r="DZ260" s="7"/>
      <c r="EA260" s="2"/>
    </row>
    <row r="261" spans="2:131" ht="15.75" hidden="1" x14ac:dyDescent="0.2">
      <c r="B261" s="211"/>
      <c r="C261" s="209"/>
      <c r="D261" s="209"/>
      <c r="E261" s="209"/>
      <c r="F261" s="209"/>
      <c r="G261" s="209"/>
      <c r="H261" s="209"/>
      <c r="I261" s="209"/>
      <c r="J261" s="209"/>
      <c r="K261" s="209"/>
      <c r="L261" s="209"/>
      <c r="M261" s="209"/>
      <c r="N261" s="209"/>
      <c r="O261" s="209"/>
      <c r="P261" s="209"/>
      <c r="Q261" s="1780"/>
      <c r="R261" s="1780"/>
      <c r="S261" s="209"/>
      <c r="T261" s="209"/>
      <c r="U261" s="209"/>
      <c r="V261" s="209"/>
      <c r="W261" s="209"/>
      <c r="X261" s="209"/>
      <c r="Y261" s="209"/>
      <c r="Z261" s="209"/>
      <c r="AA261" s="209"/>
      <c r="AB261" s="209"/>
      <c r="AC261" s="209"/>
      <c r="AD261" s="209"/>
      <c r="AE261" s="209"/>
      <c r="AF261" s="209"/>
      <c r="AG261" s="1780"/>
      <c r="AH261" s="1780"/>
      <c r="AI261" s="209"/>
      <c r="AJ261" s="209"/>
      <c r="AK261" s="209"/>
      <c r="AL261" s="209"/>
      <c r="AM261" s="209"/>
      <c r="AN261" s="209"/>
      <c r="AO261" s="209"/>
      <c r="AP261" s="209"/>
      <c r="AQ261" s="209"/>
      <c r="AR261" s="209"/>
      <c r="AS261" s="209"/>
      <c r="AT261" s="1452"/>
      <c r="AU261" s="1452"/>
      <c r="AV261" s="1452"/>
      <c r="AW261" s="1798"/>
      <c r="AX261" s="1798"/>
      <c r="AY261" s="1452"/>
      <c r="AZ261" s="1798"/>
      <c r="BA261" s="1798"/>
      <c r="BB261" s="1798"/>
      <c r="BC261" s="1798"/>
      <c r="BD261" s="1798"/>
      <c r="BE261" s="1798"/>
      <c r="BF261" s="1798"/>
      <c r="BG261" s="1798"/>
      <c r="BH261" s="1798"/>
      <c r="BI261" s="1798"/>
      <c r="BJ261" s="1798"/>
      <c r="BK261" s="1798"/>
      <c r="BL261" s="1798"/>
      <c r="BM261" s="1798"/>
      <c r="BN261" s="1798"/>
      <c r="BO261" s="1798"/>
      <c r="BP261" s="1452"/>
      <c r="BQ261" s="1452"/>
      <c r="BR261" s="1452"/>
      <c r="BS261" s="1452"/>
      <c r="BT261" s="1452"/>
      <c r="BU261" s="1452"/>
      <c r="BV261" s="1452"/>
      <c r="BW261" s="1452"/>
      <c r="BX261" s="1452"/>
      <c r="BY261" s="1452"/>
      <c r="BZ261" s="1452"/>
      <c r="CA261" s="54"/>
      <c r="CB261" s="55"/>
      <c r="CC261" s="1774"/>
      <c r="CD261" s="1774"/>
      <c r="CE261" s="55"/>
      <c r="CF261" s="55"/>
      <c r="CG261" s="7"/>
      <c r="CH261" s="7"/>
      <c r="CI261" s="7"/>
      <c r="CJ261" s="7"/>
      <c r="CK261" s="7"/>
      <c r="CL261" s="7"/>
      <c r="CM261" s="7"/>
      <c r="CN261" s="7"/>
      <c r="CO261" s="7"/>
      <c r="CP261" s="7"/>
      <c r="CQ261" s="7"/>
      <c r="CR261" s="7"/>
      <c r="CS261" s="7"/>
      <c r="CT261" s="7"/>
      <c r="CU261" s="7"/>
      <c r="CV261" s="7"/>
      <c r="CW261" s="7"/>
      <c r="CX261" s="1767"/>
      <c r="CY261" s="1767"/>
      <c r="CZ261" s="7"/>
      <c r="DA261" s="7"/>
      <c r="DB261" s="7"/>
      <c r="DC261" s="7"/>
      <c r="DD261" s="7"/>
      <c r="DE261" s="7"/>
      <c r="DF261" s="7"/>
      <c r="DG261" s="7"/>
      <c r="DH261" s="7"/>
      <c r="DI261" s="7"/>
      <c r="DJ261" s="7"/>
      <c r="DK261" s="7"/>
      <c r="DL261" s="7"/>
      <c r="DM261" s="7"/>
      <c r="DN261" s="1767"/>
      <c r="DO261" s="1767"/>
      <c r="DP261" s="7"/>
      <c r="DQ261" s="7"/>
      <c r="DR261" s="7"/>
      <c r="DS261" s="7"/>
      <c r="DT261" s="7"/>
      <c r="DU261" s="7"/>
      <c r="DV261" s="7"/>
      <c r="DW261" s="7"/>
      <c r="DX261" s="7"/>
      <c r="DY261" s="7"/>
      <c r="DZ261" s="7"/>
      <c r="EA261" s="2"/>
    </row>
    <row r="262" spans="2:131" ht="15.75" hidden="1" x14ac:dyDescent="0.2">
      <c r="B262" s="211"/>
      <c r="C262" s="209"/>
      <c r="D262" s="209"/>
      <c r="E262" s="209"/>
      <c r="F262" s="209"/>
      <c r="G262" s="209"/>
      <c r="H262" s="209"/>
      <c r="I262" s="209"/>
      <c r="J262" s="209"/>
      <c r="K262" s="209"/>
      <c r="L262" s="209"/>
      <c r="M262" s="209"/>
      <c r="N262" s="209"/>
      <c r="O262" s="209"/>
      <c r="P262" s="209"/>
      <c r="Q262" s="1780"/>
      <c r="R262" s="1780"/>
      <c r="S262" s="209"/>
      <c r="T262" s="209"/>
      <c r="U262" s="209"/>
      <c r="V262" s="209"/>
      <c r="W262" s="209"/>
      <c r="X262" s="209"/>
      <c r="Y262" s="209"/>
      <c r="Z262" s="209"/>
      <c r="AA262" s="209"/>
      <c r="AB262" s="209"/>
      <c r="AC262" s="209"/>
      <c r="AD262" s="209"/>
      <c r="AE262" s="209"/>
      <c r="AF262" s="209"/>
      <c r="AG262" s="1780"/>
      <c r="AH262" s="1780"/>
      <c r="AI262" s="209"/>
      <c r="AJ262" s="209"/>
      <c r="AK262" s="209"/>
      <c r="AL262" s="209"/>
      <c r="AM262" s="209"/>
      <c r="AN262" s="209"/>
      <c r="AO262" s="209"/>
      <c r="AP262" s="209"/>
      <c r="AQ262" s="209"/>
      <c r="AR262" s="209"/>
      <c r="AS262" s="209"/>
      <c r="AT262" s="1452"/>
      <c r="AU262" s="1452"/>
      <c r="AV262" s="1452"/>
      <c r="AW262" s="1798"/>
      <c r="AX262" s="1798"/>
      <c r="AY262" s="1452"/>
      <c r="AZ262" s="1798"/>
      <c r="BA262" s="1798"/>
      <c r="BB262" s="1798"/>
      <c r="BC262" s="1798"/>
      <c r="BD262" s="1798"/>
      <c r="BE262" s="1798"/>
      <c r="BF262" s="1798"/>
      <c r="BG262" s="1798"/>
      <c r="BH262" s="1798"/>
      <c r="BI262" s="1798"/>
      <c r="BJ262" s="1798"/>
      <c r="BK262" s="1798"/>
      <c r="BL262" s="1798"/>
      <c r="BM262" s="1798"/>
      <c r="BN262" s="1798"/>
      <c r="BO262" s="1798"/>
      <c r="BP262" s="1452"/>
      <c r="BQ262" s="1452"/>
      <c r="BR262" s="1452"/>
      <c r="BS262" s="1452"/>
      <c r="BT262" s="1452"/>
      <c r="BU262" s="1452"/>
      <c r="BV262" s="1452"/>
      <c r="BW262" s="1452"/>
      <c r="BX262" s="1452"/>
      <c r="BY262" s="1452"/>
      <c r="BZ262" s="1452"/>
      <c r="CA262" s="54"/>
      <c r="CB262" s="55"/>
      <c r="CC262" s="1774"/>
      <c r="CD262" s="1774"/>
      <c r="CE262" s="55"/>
      <c r="CF262" s="55"/>
      <c r="CG262" s="7"/>
      <c r="CH262" s="7"/>
      <c r="CI262" s="7"/>
      <c r="CJ262" s="7"/>
      <c r="CK262" s="7"/>
      <c r="CL262" s="7"/>
      <c r="CM262" s="7"/>
      <c r="CN262" s="7"/>
      <c r="CO262" s="7"/>
      <c r="CP262" s="7"/>
      <c r="CQ262" s="7"/>
      <c r="CR262" s="7"/>
      <c r="CS262" s="7"/>
      <c r="CT262" s="7"/>
      <c r="CU262" s="7"/>
      <c r="CV262" s="7"/>
      <c r="CW262" s="7"/>
      <c r="CX262" s="1767"/>
      <c r="CY262" s="1767"/>
      <c r="CZ262" s="7"/>
      <c r="DA262" s="7"/>
      <c r="DB262" s="7"/>
      <c r="DC262" s="7"/>
      <c r="DD262" s="7"/>
      <c r="DE262" s="7"/>
      <c r="DF262" s="7"/>
      <c r="DG262" s="7"/>
      <c r="DH262" s="7"/>
      <c r="DI262" s="7"/>
      <c r="DJ262" s="7"/>
      <c r="DK262" s="7"/>
      <c r="DL262" s="7"/>
      <c r="DM262" s="7"/>
      <c r="DN262" s="1767"/>
      <c r="DO262" s="1767"/>
      <c r="DP262" s="7"/>
      <c r="DQ262" s="7"/>
      <c r="DR262" s="7"/>
      <c r="DS262" s="7"/>
      <c r="DT262" s="7"/>
      <c r="DU262" s="7"/>
      <c r="DV262" s="7"/>
      <c r="DW262" s="7"/>
      <c r="DX262" s="7"/>
      <c r="DY262" s="7"/>
      <c r="DZ262" s="7"/>
      <c r="EA262" s="2"/>
    </row>
    <row r="263" spans="2:131" ht="15.75" hidden="1" x14ac:dyDescent="0.2">
      <c r="B263" s="211"/>
      <c r="C263" s="209"/>
      <c r="D263" s="209"/>
      <c r="E263" s="209"/>
      <c r="F263" s="209"/>
      <c r="G263" s="209"/>
      <c r="H263" s="209"/>
      <c r="I263" s="209"/>
      <c r="J263" s="209"/>
      <c r="K263" s="209"/>
      <c r="L263" s="209"/>
      <c r="M263" s="209"/>
      <c r="N263" s="209"/>
      <c r="O263" s="209"/>
      <c r="P263" s="209"/>
      <c r="Q263" s="1780"/>
      <c r="R263" s="1780"/>
      <c r="S263" s="209"/>
      <c r="T263" s="209"/>
      <c r="U263" s="209"/>
      <c r="V263" s="209"/>
      <c r="W263" s="209"/>
      <c r="X263" s="209"/>
      <c r="Y263" s="209"/>
      <c r="Z263" s="209"/>
      <c r="AA263" s="209"/>
      <c r="AB263" s="209"/>
      <c r="AC263" s="209"/>
      <c r="AD263" s="209"/>
      <c r="AE263" s="209"/>
      <c r="AF263" s="209"/>
      <c r="AG263" s="1780"/>
      <c r="AH263" s="1780"/>
      <c r="AI263" s="209"/>
      <c r="AJ263" s="209"/>
      <c r="AK263" s="209"/>
      <c r="AL263" s="209"/>
      <c r="AM263" s="209"/>
      <c r="AN263" s="209"/>
      <c r="AO263" s="209"/>
      <c r="AP263" s="209"/>
      <c r="AQ263" s="209"/>
      <c r="AR263" s="209"/>
      <c r="AS263" s="209"/>
      <c r="AT263" s="1452"/>
      <c r="AU263" s="1452"/>
      <c r="AV263" s="1452"/>
      <c r="AW263" s="1798"/>
      <c r="AX263" s="1798"/>
      <c r="AY263" s="1452"/>
      <c r="AZ263" s="1798"/>
      <c r="BA263" s="1798"/>
      <c r="BB263" s="1798"/>
      <c r="BC263" s="1798"/>
      <c r="BD263" s="1798"/>
      <c r="BE263" s="1798"/>
      <c r="BF263" s="1798"/>
      <c r="BG263" s="1798"/>
      <c r="BH263" s="1798"/>
      <c r="BI263" s="1798"/>
      <c r="BJ263" s="1798"/>
      <c r="BK263" s="1798"/>
      <c r="BL263" s="1798"/>
      <c r="BM263" s="1798"/>
      <c r="BN263" s="1798"/>
      <c r="BO263" s="1798"/>
      <c r="BP263" s="1452"/>
      <c r="BQ263" s="1452"/>
      <c r="BR263" s="1452"/>
      <c r="BS263" s="1452"/>
      <c r="BT263" s="1452"/>
      <c r="BU263" s="1452"/>
      <c r="BV263" s="1452"/>
      <c r="BW263" s="1452"/>
      <c r="BX263" s="1452"/>
      <c r="BY263" s="1452"/>
      <c r="BZ263" s="1452"/>
      <c r="CA263" s="54"/>
      <c r="CB263" s="55"/>
      <c r="CC263" s="1774"/>
      <c r="CD263" s="1774"/>
      <c r="CE263" s="55"/>
      <c r="CF263" s="55"/>
      <c r="CG263" s="7"/>
      <c r="CH263" s="7"/>
      <c r="CI263" s="7"/>
      <c r="CJ263" s="7"/>
      <c r="CK263" s="7"/>
      <c r="CL263" s="7"/>
      <c r="CM263" s="7"/>
      <c r="CN263" s="7"/>
      <c r="CO263" s="7"/>
      <c r="CP263" s="7"/>
      <c r="CQ263" s="7"/>
      <c r="CR263" s="7"/>
      <c r="CS263" s="7"/>
      <c r="CT263" s="7"/>
      <c r="CU263" s="7"/>
      <c r="CV263" s="7"/>
      <c r="CW263" s="7"/>
      <c r="CX263" s="1767"/>
      <c r="CY263" s="1767"/>
      <c r="CZ263" s="7"/>
      <c r="DA263" s="7"/>
      <c r="DB263" s="7"/>
      <c r="DC263" s="7"/>
      <c r="DD263" s="7"/>
      <c r="DE263" s="7"/>
      <c r="DF263" s="7"/>
      <c r="DG263" s="7"/>
      <c r="DH263" s="7"/>
      <c r="DI263" s="7"/>
      <c r="DJ263" s="7"/>
      <c r="DK263" s="7"/>
      <c r="DL263" s="7"/>
      <c r="DM263" s="7"/>
      <c r="DN263" s="1767"/>
      <c r="DO263" s="1767"/>
      <c r="DP263" s="7"/>
      <c r="DQ263" s="7"/>
      <c r="DR263" s="7"/>
      <c r="DS263" s="7"/>
      <c r="DT263" s="7"/>
      <c r="DU263" s="7"/>
      <c r="DV263" s="7"/>
      <c r="DW263" s="7"/>
      <c r="DX263" s="7"/>
      <c r="DY263" s="7"/>
      <c r="DZ263" s="7"/>
      <c r="EA263" s="2"/>
    </row>
    <row r="264" spans="2:131" ht="15.75" hidden="1" x14ac:dyDescent="0.2">
      <c r="B264" s="211"/>
      <c r="C264" s="209"/>
      <c r="D264" s="209"/>
      <c r="E264" s="209"/>
      <c r="F264" s="209"/>
      <c r="G264" s="209"/>
      <c r="H264" s="209"/>
      <c r="I264" s="209"/>
      <c r="J264" s="209"/>
      <c r="K264" s="209"/>
      <c r="L264" s="209"/>
      <c r="M264" s="209"/>
      <c r="N264" s="209"/>
      <c r="O264" s="209"/>
      <c r="P264" s="209"/>
      <c r="Q264" s="1780"/>
      <c r="R264" s="1780"/>
      <c r="S264" s="209"/>
      <c r="T264" s="209"/>
      <c r="U264" s="209"/>
      <c r="V264" s="209"/>
      <c r="W264" s="209"/>
      <c r="X264" s="209"/>
      <c r="Y264" s="209"/>
      <c r="Z264" s="209"/>
      <c r="AA264" s="209"/>
      <c r="AB264" s="209"/>
      <c r="AC264" s="209"/>
      <c r="AD264" s="209"/>
      <c r="AE264" s="209"/>
      <c r="AF264" s="209"/>
      <c r="AG264" s="1780"/>
      <c r="AH264" s="1780"/>
      <c r="AI264" s="209"/>
      <c r="AJ264" s="209"/>
      <c r="AK264" s="209"/>
      <c r="AL264" s="209"/>
      <c r="AM264" s="209"/>
      <c r="AN264" s="209"/>
      <c r="AO264" s="209"/>
      <c r="AP264" s="209"/>
      <c r="AQ264" s="209"/>
      <c r="AR264" s="209"/>
      <c r="AS264" s="209"/>
      <c r="AT264" s="1452"/>
      <c r="AU264" s="1452"/>
      <c r="AV264" s="1452"/>
      <c r="AW264" s="1798"/>
      <c r="AX264" s="1798"/>
      <c r="AY264" s="1452"/>
      <c r="AZ264" s="1798"/>
      <c r="BA264" s="1798"/>
      <c r="BB264" s="1798"/>
      <c r="BC264" s="1798"/>
      <c r="BD264" s="1798"/>
      <c r="BE264" s="1798"/>
      <c r="BF264" s="1798"/>
      <c r="BG264" s="1798"/>
      <c r="BH264" s="1798"/>
      <c r="BI264" s="1798"/>
      <c r="BJ264" s="1798"/>
      <c r="BK264" s="1798"/>
      <c r="BL264" s="1798"/>
      <c r="BM264" s="1798"/>
      <c r="BN264" s="1798"/>
      <c r="BO264" s="1798"/>
      <c r="BP264" s="1452"/>
      <c r="BQ264" s="1452"/>
      <c r="BR264" s="1452"/>
      <c r="BS264" s="1452"/>
      <c r="BT264" s="1452"/>
      <c r="BU264" s="1452"/>
      <c r="BV264" s="1452"/>
      <c r="BW264" s="1452"/>
      <c r="BX264" s="1452"/>
      <c r="BY264" s="1452"/>
      <c r="BZ264" s="1452"/>
      <c r="CA264" s="54"/>
      <c r="CB264" s="55"/>
      <c r="CC264" s="1774"/>
      <c r="CD264" s="1774"/>
      <c r="CE264" s="55"/>
      <c r="CF264" s="55"/>
      <c r="CG264" s="7"/>
      <c r="CH264" s="7"/>
      <c r="CI264" s="7"/>
      <c r="CJ264" s="7"/>
      <c r="CK264" s="7"/>
      <c r="CL264" s="7"/>
      <c r="CM264" s="7"/>
      <c r="CN264" s="7"/>
      <c r="CO264" s="7"/>
      <c r="CP264" s="7"/>
      <c r="CQ264" s="7"/>
      <c r="CR264" s="7"/>
      <c r="CS264" s="7"/>
      <c r="CT264" s="7"/>
      <c r="CU264" s="7"/>
      <c r="CV264" s="7"/>
      <c r="CW264" s="7"/>
      <c r="CX264" s="1767"/>
      <c r="CY264" s="1767"/>
      <c r="CZ264" s="7"/>
      <c r="DA264" s="7"/>
      <c r="DB264" s="7"/>
      <c r="DC264" s="7"/>
      <c r="DD264" s="7"/>
      <c r="DE264" s="7"/>
      <c r="DF264" s="7"/>
      <c r="DG264" s="7"/>
      <c r="DH264" s="7"/>
      <c r="DI264" s="7"/>
      <c r="DJ264" s="7"/>
      <c r="DK264" s="7"/>
      <c r="DL264" s="7"/>
      <c r="DM264" s="7"/>
      <c r="DN264" s="1767"/>
      <c r="DO264" s="1767"/>
      <c r="DP264" s="7"/>
      <c r="DQ264" s="7"/>
      <c r="DR264" s="7"/>
      <c r="DS264" s="7"/>
      <c r="DT264" s="7"/>
      <c r="DU264" s="7"/>
      <c r="DV264" s="7"/>
      <c r="DW264" s="7"/>
      <c r="DX264" s="7"/>
      <c r="DY264" s="7"/>
      <c r="DZ264" s="7"/>
      <c r="EA264" s="2"/>
    </row>
    <row r="265" spans="2:131" ht="15.75" hidden="1" x14ac:dyDescent="0.2">
      <c r="B265" s="211"/>
      <c r="C265" s="209"/>
      <c r="D265" s="209"/>
      <c r="E265" s="209"/>
      <c r="F265" s="209"/>
      <c r="G265" s="209"/>
      <c r="H265" s="209"/>
      <c r="I265" s="209"/>
      <c r="J265" s="209"/>
      <c r="K265" s="209"/>
      <c r="L265" s="209"/>
      <c r="M265" s="209"/>
      <c r="N265" s="209"/>
      <c r="O265" s="209"/>
      <c r="P265" s="209"/>
      <c r="Q265" s="1780"/>
      <c r="R265" s="1780"/>
      <c r="S265" s="209"/>
      <c r="T265" s="209"/>
      <c r="U265" s="209"/>
      <c r="V265" s="209"/>
      <c r="W265" s="209"/>
      <c r="X265" s="209"/>
      <c r="Y265" s="209"/>
      <c r="Z265" s="209"/>
      <c r="AA265" s="209"/>
      <c r="AB265" s="209"/>
      <c r="AC265" s="209"/>
      <c r="AD265" s="209"/>
      <c r="AE265" s="209"/>
      <c r="AF265" s="209"/>
      <c r="AG265" s="1780"/>
      <c r="AH265" s="1780"/>
      <c r="AI265" s="209"/>
      <c r="AJ265" s="209"/>
      <c r="AK265" s="209"/>
      <c r="AL265" s="209"/>
      <c r="AM265" s="209"/>
      <c r="AN265" s="209"/>
      <c r="AO265" s="209"/>
      <c r="AP265" s="209"/>
      <c r="AQ265" s="209"/>
      <c r="AR265" s="209"/>
      <c r="AS265" s="209"/>
      <c r="AT265" s="1452"/>
      <c r="AU265" s="1452"/>
      <c r="AV265" s="1452"/>
      <c r="AW265" s="1798"/>
      <c r="AX265" s="1798"/>
      <c r="AY265" s="1452"/>
      <c r="AZ265" s="1798"/>
      <c r="BA265" s="1798"/>
      <c r="BB265" s="1798"/>
      <c r="BC265" s="1798"/>
      <c r="BD265" s="1798"/>
      <c r="BE265" s="1798"/>
      <c r="BF265" s="1798"/>
      <c r="BG265" s="1798"/>
      <c r="BH265" s="1798"/>
      <c r="BI265" s="1798"/>
      <c r="BJ265" s="1798"/>
      <c r="BK265" s="1798"/>
      <c r="BL265" s="1798"/>
      <c r="BM265" s="1798"/>
      <c r="BN265" s="1798"/>
      <c r="BO265" s="1798"/>
      <c r="BP265" s="1452"/>
      <c r="BQ265" s="54"/>
      <c r="BR265" s="55"/>
      <c r="BS265" s="55"/>
      <c r="BT265" s="55"/>
      <c r="BU265" s="55"/>
      <c r="BV265" s="55"/>
      <c r="BW265" s="55"/>
      <c r="BX265" s="55"/>
      <c r="BY265" s="55"/>
      <c r="BZ265" s="55"/>
      <c r="CA265" s="55"/>
      <c r="CB265" s="55"/>
      <c r="CC265" s="1774"/>
      <c r="CD265" s="1774"/>
      <c r="CE265" s="55"/>
      <c r="CF265" s="55"/>
      <c r="CG265" s="7"/>
      <c r="CH265" s="7"/>
      <c r="CI265" s="7"/>
      <c r="CJ265" s="7"/>
      <c r="CK265" s="7"/>
      <c r="CL265" s="7"/>
      <c r="CM265" s="7"/>
      <c r="CN265" s="7"/>
      <c r="CO265" s="7"/>
      <c r="CP265" s="7"/>
      <c r="CQ265" s="7"/>
      <c r="CR265" s="7"/>
      <c r="CS265" s="7"/>
      <c r="CT265" s="7"/>
      <c r="CU265" s="7"/>
      <c r="CV265" s="7"/>
      <c r="CW265" s="7"/>
      <c r="CX265" s="1767"/>
      <c r="CY265" s="1767"/>
      <c r="CZ265" s="7"/>
      <c r="DA265" s="7"/>
      <c r="DB265" s="7"/>
      <c r="DC265" s="7"/>
      <c r="DD265" s="7"/>
      <c r="DE265" s="7"/>
      <c r="DF265" s="7"/>
      <c r="DG265" s="7"/>
      <c r="DH265" s="7"/>
      <c r="DI265" s="7"/>
      <c r="DJ265" s="7"/>
      <c r="DK265" s="7"/>
      <c r="DL265" s="7"/>
      <c r="DM265" s="7"/>
      <c r="DN265" s="1767"/>
      <c r="DO265" s="1767"/>
      <c r="DP265" s="7"/>
      <c r="DQ265" s="7"/>
      <c r="DR265" s="7"/>
      <c r="DS265" s="7"/>
      <c r="DT265" s="7"/>
      <c r="DU265" s="7"/>
      <c r="DV265" s="7"/>
      <c r="DW265" s="7"/>
      <c r="DX265" s="7"/>
      <c r="DY265" s="7"/>
      <c r="DZ265" s="7"/>
      <c r="EA265" s="2"/>
    </row>
    <row r="266" spans="2:131" ht="15.75" hidden="1" x14ac:dyDescent="0.2">
      <c r="B266" s="211"/>
      <c r="C266" s="209"/>
      <c r="D266" s="209"/>
      <c r="E266" s="209"/>
      <c r="F266" s="209"/>
      <c r="G266" s="209"/>
      <c r="H266" s="209"/>
      <c r="I266" s="209"/>
      <c r="J266" s="209"/>
      <c r="K266" s="209"/>
      <c r="L266" s="209"/>
      <c r="M266" s="209"/>
      <c r="N266" s="209"/>
      <c r="O266" s="209"/>
      <c r="P266" s="209"/>
      <c r="Q266" s="1780"/>
      <c r="R266" s="1780"/>
      <c r="S266" s="209"/>
      <c r="T266" s="209"/>
      <c r="U266" s="209"/>
      <c r="V266" s="209"/>
      <c r="W266" s="209"/>
      <c r="X266" s="209"/>
      <c r="Y266" s="209"/>
      <c r="Z266" s="209"/>
      <c r="AA266" s="209"/>
      <c r="AB266" s="209"/>
      <c r="AC266" s="209"/>
      <c r="AD266" s="209"/>
      <c r="AE266" s="209"/>
      <c r="AF266" s="209"/>
      <c r="AG266" s="1780"/>
      <c r="AH266" s="1780"/>
      <c r="AI266" s="209"/>
      <c r="AJ266" s="209"/>
      <c r="AK266" s="209"/>
      <c r="AL266" s="209"/>
      <c r="AM266" s="209"/>
      <c r="AN266" s="209"/>
      <c r="AO266" s="209"/>
      <c r="AP266" s="209"/>
      <c r="AQ266" s="209"/>
      <c r="AR266" s="209"/>
      <c r="AS266" s="209"/>
      <c r="AT266" s="1452"/>
      <c r="AU266" s="1452"/>
      <c r="AV266" s="1452"/>
      <c r="AW266" s="1798"/>
      <c r="AX266" s="1798"/>
      <c r="AY266" s="1452"/>
      <c r="AZ266" s="1798"/>
      <c r="BA266" s="1798"/>
      <c r="BB266" s="1798"/>
      <c r="BC266" s="1798"/>
      <c r="BD266" s="1798"/>
      <c r="BE266" s="1798"/>
      <c r="BF266" s="1798"/>
      <c r="BG266" s="1798"/>
      <c r="BH266" s="1798"/>
      <c r="BI266" s="1798"/>
      <c r="BJ266" s="1798"/>
      <c r="BK266" s="1798"/>
      <c r="BL266" s="1798"/>
      <c r="BM266" s="1798"/>
      <c r="BN266" s="1798"/>
      <c r="BO266" s="1798"/>
      <c r="BP266" s="1452"/>
      <c r="BQ266" s="54"/>
      <c r="BR266" s="55"/>
      <c r="BS266" s="55"/>
      <c r="BT266" s="55"/>
      <c r="BU266" s="55"/>
      <c r="BV266" s="55"/>
      <c r="BW266" s="55"/>
      <c r="BX266" s="55"/>
      <c r="BY266" s="55"/>
      <c r="BZ266" s="55"/>
      <c r="CA266" s="55"/>
      <c r="CB266" s="55"/>
      <c r="CC266" s="1774"/>
      <c r="CD266" s="1774"/>
      <c r="CE266" s="55"/>
      <c r="CF266" s="55"/>
      <c r="CG266" s="7"/>
      <c r="CH266" s="7"/>
      <c r="CI266" s="7"/>
      <c r="CJ266" s="7"/>
      <c r="CK266" s="7"/>
      <c r="CL266" s="7"/>
      <c r="CM266" s="7"/>
      <c r="CN266" s="7"/>
      <c r="CO266" s="7"/>
      <c r="CP266" s="7"/>
      <c r="CQ266" s="7"/>
      <c r="CR266" s="7"/>
      <c r="CS266" s="7"/>
      <c r="CT266" s="7"/>
      <c r="CU266" s="7"/>
      <c r="CV266" s="7"/>
      <c r="CW266" s="7"/>
      <c r="CX266" s="1767"/>
      <c r="CY266" s="1767"/>
      <c r="CZ266" s="7"/>
      <c r="DA266" s="7"/>
      <c r="DB266" s="7"/>
      <c r="DC266" s="7"/>
      <c r="DD266" s="7"/>
      <c r="DE266" s="7"/>
      <c r="DF266" s="7"/>
      <c r="DG266" s="7"/>
      <c r="DH266" s="7"/>
      <c r="DI266" s="7"/>
      <c r="DJ266" s="7"/>
      <c r="DK266" s="7"/>
      <c r="DL266" s="7"/>
      <c r="DM266" s="7"/>
      <c r="DN266" s="1767"/>
      <c r="DO266" s="1767"/>
      <c r="DP266" s="7"/>
      <c r="DQ266" s="2"/>
    </row>
    <row r="267" spans="2:131" ht="15.75" hidden="1" x14ac:dyDescent="0.2">
      <c r="B267" s="211"/>
      <c r="C267" s="209"/>
      <c r="D267" s="209"/>
      <c r="E267" s="209"/>
      <c r="F267" s="209"/>
      <c r="G267" s="209"/>
      <c r="H267" s="209"/>
      <c r="I267" s="209"/>
      <c r="J267" s="209"/>
      <c r="K267" s="209"/>
      <c r="L267" s="209"/>
      <c r="M267" s="209"/>
      <c r="N267" s="209"/>
      <c r="O267" s="209"/>
      <c r="P267" s="209"/>
      <c r="Q267" s="1780"/>
      <c r="R267" s="1780"/>
      <c r="S267" s="209"/>
      <c r="T267" s="209"/>
      <c r="U267" s="209"/>
      <c r="V267" s="209"/>
      <c r="W267" s="209"/>
      <c r="X267" s="209"/>
      <c r="Y267" s="209"/>
      <c r="Z267" s="209"/>
      <c r="AA267" s="209"/>
      <c r="AB267" s="209"/>
      <c r="AC267" s="209"/>
      <c r="AD267" s="209"/>
      <c r="AE267" s="209"/>
      <c r="AF267" s="209"/>
      <c r="AG267" s="1780"/>
      <c r="AH267" s="1780"/>
      <c r="AI267" s="209"/>
      <c r="AJ267" s="209"/>
      <c r="AK267" s="209"/>
      <c r="AL267" s="209"/>
      <c r="AM267" s="209"/>
      <c r="AN267" s="209"/>
      <c r="AO267" s="209"/>
      <c r="AP267" s="209"/>
      <c r="AQ267" s="209"/>
      <c r="AR267" s="209"/>
      <c r="AS267" s="209"/>
      <c r="AT267" s="1452"/>
      <c r="AU267" s="1452"/>
      <c r="AV267" s="1452"/>
      <c r="AW267" s="1798"/>
      <c r="AX267" s="1798"/>
      <c r="AY267" s="1452"/>
      <c r="AZ267" s="1798"/>
      <c r="BA267" s="1798"/>
      <c r="BB267" s="1798"/>
      <c r="BC267" s="1798"/>
      <c r="BD267" s="1798"/>
      <c r="BE267" s="1798"/>
      <c r="BF267" s="1798"/>
      <c r="BG267" s="1798"/>
      <c r="BH267" s="1798"/>
      <c r="BI267" s="1798"/>
      <c r="BJ267" s="1798"/>
      <c r="BK267" s="1798"/>
      <c r="BL267" s="1798"/>
      <c r="BM267" s="1798"/>
      <c r="BN267" s="1798"/>
      <c r="BO267" s="1798"/>
      <c r="BP267" s="1452"/>
      <c r="BQ267" s="54"/>
      <c r="BR267" s="55"/>
      <c r="BS267" s="55"/>
      <c r="BT267" s="55"/>
      <c r="BU267" s="55"/>
      <c r="BV267" s="55"/>
      <c r="BW267" s="55"/>
      <c r="BX267" s="55"/>
      <c r="BY267" s="55"/>
      <c r="BZ267" s="55"/>
      <c r="CA267" s="55"/>
      <c r="CB267" s="55"/>
      <c r="CC267" s="1774"/>
      <c r="CD267" s="1774"/>
      <c r="CE267" s="55"/>
      <c r="CF267" s="55"/>
      <c r="CG267" s="7"/>
      <c r="CH267" s="7"/>
      <c r="CI267" s="7"/>
      <c r="CJ267" s="7"/>
      <c r="CK267" s="7"/>
      <c r="CL267" s="7"/>
      <c r="CM267" s="7"/>
      <c r="CN267" s="7"/>
      <c r="CO267" s="7"/>
      <c r="CP267" s="7"/>
      <c r="CQ267" s="7"/>
      <c r="CR267" s="7"/>
      <c r="CS267" s="7"/>
      <c r="CT267" s="7"/>
      <c r="CU267" s="7"/>
      <c r="CV267" s="7"/>
      <c r="CW267" s="7"/>
      <c r="CX267" s="1767"/>
      <c r="CY267" s="1767"/>
      <c r="CZ267" s="7"/>
      <c r="DA267" s="7"/>
      <c r="DB267" s="7"/>
      <c r="DC267" s="7"/>
      <c r="DD267" s="7"/>
      <c r="DE267" s="7"/>
      <c r="DF267" s="7"/>
      <c r="DG267" s="7"/>
      <c r="DH267" s="7"/>
      <c r="DI267" s="7"/>
      <c r="DJ267" s="7"/>
      <c r="DK267" s="7"/>
      <c r="DL267" s="7"/>
      <c r="DM267" s="7"/>
      <c r="DN267" s="1767"/>
      <c r="DO267" s="1767"/>
      <c r="DP267" s="7"/>
      <c r="DQ267" s="2"/>
    </row>
    <row r="268" spans="2:131" ht="15.75" hidden="1" x14ac:dyDescent="0.2">
      <c r="B268" s="211"/>
      <c r="C268" s="209"/>
      <c r="D268" s="209"/>
      <c r="E268" s="209"/>
      <c r="F268" s="209"/>
      <c r="G268" s="209"/>
      <c r="H268" s="209"/>
      <c r="I268" s="209"/>
      <c r="J268" s="209"/>
      <c r="K268" s="209"/>
      <c r="L268" s="209"/>
      <c r="M268" s="209"/>
      <c r="N268" s="209"/>
      <c r="O268" s="209"/>
      <c r="P268" s="209"/>
      <c r="Q268" s="1780"/>
      <c r="R268" s="1780"/>
      <c r="S268" s="209"/>
      <c r="T268" s="209"/>
      <c r="U268" s="209"/>
      <c r="V268" s="209"/>
      <c r="W268" s="209"/>
      <c r="X268" s="209"/>
      <c r="Y268" s="209"/>
      <c r="Z268" s="209"/>
      <c r="AA268" s="209"/>
      <c r="AB268" s="209"/>
      <c r="AC268" s="209"/>
      <c r="AD268" s="209"/>
      <c r="AE268" s="209"/>
      <c r="AF268" s="209"/>
      <c r="AG268" s="1780"/>
      <c r="AH268" s="1780"/>
      <c r="AI268" s="209"/>
      <c r="AJ268" s="209"/>
      <c r="AK268" s="209"/>
      <c r="AL268" s="209"/>
      <c r="AM268" s="209"/>
      <c r="AN268" s="209"/>
      <c r="AO268" s="209"/>
      <c r="AP268" s="209"/>
      <c r="AQ268" s="209"/>
      <c r="AR268" s="209"/>
      <c r="AS268" s="209"/>
      <c r="AT268" s="1452"/>
      <c r="AU268" s="1452"/>
      <c r="AV268" s="1452"/>
      <c r="AW268" s="1798"/>
      <c r="AX268" s="1798"/>
      <c r="AY268" s="1452"/>
      <c r="AZ268" s="1798"/>
      <c r="BA268" s="1798"/>
      <c r="BB268" s="1798"/>
      <c r="BC268" s="1798"/>
      <c r="BD268" s="1798"/>
      <c r="BE268" s="1798"/>
      <c r="BF268" s="1798"/>
      <c r="BG268" s="1798"/>
      <c r="BH268" s="1798"/>
      <c r="BI268" s="1798"/>
      <c r="BJ268" s="1798"/>
      <c r="BK268" s="1798"/>
      <c r="BL268" s="1798"/>
      <c r="BM268" s="1798"/>
      <c r="BN268" s="1798"/>
      <c r="BO268" s="1798"/>
      <c r="BP268" s="1452"/>
      <c r="BQ268" s="54"/>
      <c r="BR268" s="55"/>
      <c r="BS268" s="55"/>
      <c r="BT268" s="55"/>
      <c r="BU268" s="55"/>
      <c r="BV268" s="55"/>
      <c r="BW268" s="55"/>
      <c r="BX268" s="55"/>
      <c r="BY268" s="55"/>
      <c r="BZ268" s="55"/>
      <c r="CA268" s="55"/>
      <c r="CB268" s="55"/>
      <c r="CC268" s="1774"/>
      <c r="CD268" s="1774"/>
      <c r="CE268" s="55"/>
      <c r="CF268" s="55"/>
      <c r="CG268" s="7"/>
      <c r="CH268" s="7"/>
      <c r="CI268" s="7"/>
      <c r="CJ268" s="7"/>
      <c r="CK268" s="7"/>
      <c r="CL268" s="7"/>
      <c r="CM268" s="7"/>
      <c r="CN268" s="7"/>
      <c r="CO268" s="7"/>
      <c r="CP268" s="7"/>
      <c r="CQ268" s="7"/>
      <c r="CR268" s="7"/>
      <c r="CS268" s="7"/>
      <c r="CT268" s="7"/>
      <c r="CU268" s="7"/>
      <c r="CV268" s="7"/>
      <c r="CW268" s="7"/>
      <c r="CX268" s="1767"/>
      <c r="CY268" s="1767"/>
      <c r="CZ268" s="7"/>
      <c r="DA268" s="7"/>
      <c r="DB268" s="7"/>
      <c r="DC268" s="7"/>
      <c r="DD268" s="7"/>
      <c r="DE268" s="7"/>
      <c r="DF268" s="7"/>
      <c r="DG268" s="7"/>
      <c r="DH268" s="7"/>
      <c r="DI268" s="7"/>
      <c r="DJ268" s="7"/>
      <c r="DK268" s="7"/>
      <c r="DL268" s="7"/>
      <c r="DM268" s="7"/>
      <c r="DN268" s="1767"/>
      <c r="DO268" s="1767"/>
      <c r="DP268" s="7"/>
      <c r="DQ268" s="2"/>
    </row>
    <row r="269" spans="2:131" ht="15.75" hidden="1" x14ac:dyDescent="0.2">
      <c r="B269" s="211"/>
      <c r="C269" s="209"/>
      <c r="D269" s="209"/>
      <c r="E269" s="209"/>
      <c r="F269" s="209"/>
      <c r="G269" s="209"/>
      <c r="H269" s="209"/>
      <c r="I269" s="209"/>
      <c r="J269" s="209"/>
      <c r="K269" s="209"/>
      <c r="L269" s="209"/>
      <c r="M269" s="209"/>
      <c r="N269" s="209"/>
      <c r="O269" s="209"/>
      <c r="P269" s="209"/>
      <c r="Q269" s="1780"/>
      <c r="R269" s="1780"/>
      <c r="S269" s="209"/>
      <c r="T269" s="209"/>
      <c r="U269" s="209"/>
      <c r="V269" s="209"/>
      <c r="W269" s="209"/>
      <c r="X269" s="209"/>
      <c r="Y269" s="209"/>
      <c r="Z269" s="209"/>
      <c r="AA269" s="209"/>
      <c r="AB269" s="209"/>
      <c r="AC269" s="209"/>
      <c r="AD269" s="209"/>
      <c r="AE269" s="209"/>
      <c r="AF269" s="209"/>
      <c r="AG269" s="1780"/>
      <c r="AH269" s="1780"/>
      <c r="AI269" s="209"/>
      <c r="AJ269" s="209"/>
      <c r="AK269" s="209"/>
      <c r="AL269" s="209"/>
      <c r="AM269" s="209"/>
      <c r="AN269" s="209"/>
      <c r="AO269" s="209"/>
      <c r="AP269" s="209"/>
      <c r="AQ269" s="209"/>
      <c r="AR269" s="209"/>
      <c r="AS269" s="209"/>
      <c r="AT269" s="1452"/>
      <c r="AU269" s="1452"/>
      <c r="AV269" s="1452"/>
      <c r="AW269" s="1798"/>
      <c r="AX269" s="1798"/>
      <c r="AY269" s="1452"/>
      <c r="AZ269" s="1798"/>
      <c r="BA269" s="1798"/>
      <c r="BB269" s="1798"/>
      <c r="BC269" s="1798"/>
      <c r="BD269" s="1798"/>
      <c r="BE269" s="1798"/>
      <c r="BF269" s="1798"/>
      <c r="BG269" s="1798"/>
      <c r="BH269" s="1798"/>
      <c r="BI269" s="1798"/>
      <c r="BJ269" s="1798"/>
      <c r="BK269" s="1798"/>
      <c r="BL269" s="1798"/>
      <c r="BM269" s="1798"/>
      <c r="BN269" s="1798"/>
      <c r="BO269" s="1798"/>
      <c r="BP269" s="1452"/>
      <c r="BQ269" s="54"/>
      <c r="BR269" s="55"/>
      <c r="BS269" s="55"/>
      <c r="BT269" s="55"/>
      <c r="BU269" s="55"/>
      <c r="BV269" s="55"/>
      <c r="BW269" s="55"/>
      <c r="BX269" s="55"/>
      <c r="BY269" s="55"/>
      <c r="BZ269" s="55"/>
      <c r="CA269" s="55"/>
      <c r="CB269" s="55"/>
      <c r="CC269" s="1774"/>
      <c r="CD269" s="1774"/>
      <c r="CE269" s="55"/>
      <c r="CF269" s="55"/>
      <c r="CG269" s="7"/>
      <c r="CH269" s="7"/>
      <c r="CI269" s="7"/>
      <c r="CJ269" s="7"/>
      <c r="CK269" s="7"/>
      <c r="CL269" s="7"/>
      <c r="CM269" s="7"/>
      <c r="CN269" s="7"/>
      <c r="CO269" s="7"/>
      <c r="CP269" s="7"/>
      <c r="CQ269" s="7"/>
      <c r="CR269" s="7"/>
      <c r="CS269" s="7"/>
      <c r="CT269" s="7"/>
      <c r="CU269" s="7"/>
      <c r="CV269" s="7"/>
      <c r="CW269" s="7"/>
      <c r="CX269" s="1767"/>
      <c r="CY269" s="1767"/>
      <c r="CZ269" s="7"/>
      <c r="DA269" s="7"/>
      <c r="DB269" s="7"/>
      <c r="DC269" s="7"/>
      <c r="DD269" s="7"/>
      <c r="DE269" s="7"/>
      <c r="DF269" s="7"/>
      <c r="DG269" s="7"/>
      <c r="DH269" s="7"/>
      <c r="DI269" s="7"/>
      <c r="DJ269" s="7"/>
      <c r="DK269" s="7"/>
      <c r="DL269" s="7"/>
      <c r="DM269" s="7"/>
      <c r="DN269" s="1767"/>
      <c r="DO269" s="1767"/>
      <c r="DP269" s="7"/>
      <c r="DQ269" s="2"/>
    </row>
    <row r="270" spans="2:131" ht="15.75" hidden="1" x14ac:dyDescent="0.2">
      <c r="B270" s="211"/>
      <c r="C270" s="209"/>
      <c r="D270" s="209"/>
      <c r="E270" s="209"/>
      <c r="F270" s="209"/>
      <c r="G270" s="209"/>
      <c r="H270" s="209"/>
      <c r="I270" s="209"/>
      <c r="J270" s="209"/>
      <c r="K270" s="209"/>
      <c r="L270" s="209"/>
      <c r="M270" s="209"/>
      <c r="N270" s="209"/>
      <c r="O270" s="209"/>
      <c r="P270" s="209"/>
      <c r="Q270" s="1780"/>
      <c r="R270" s="1780"/>
      <c r="S270" s="209"/>
      <c r="T270" s="209"/>
      <c r="U270" s="209"/>
      <c r="V270" s="209"/>
      <c r="W270" s="209"/>
      <c r="X270" s="209"/>
      <c r="Y270" s="209"/>
      <c r="Z270" s="209"/>
      <c r="AA270" s="209"/>
      <c r="AB270" s="209"/>
      <c r="AC270" s="209"/>
      <c r="AD270" s="209"/>
      <c r="AE270" s="209"/>
      <c r="AF270" s="209"/>
      <c r="AG270" s="1780"/>
      <c r="AH270" s="1780"/>
      <c r="AI270" s="209"/>
      <c r="AJ270" s="209"/>
      <c r="AK270" s="209"/>
      <c r="AL270" s="209"/>
      <c r="AM270" s="209"/>
      <c r="AN270" s="209"/>
      <c r="AO270" s="209"/>
      <c r="AP270" s="209"/>
      <c r="AQ270" s="209"/>
      <c r="AR270" s="209"/>
      <c r="AS270" s="209"/>
      <c r="AT270" s="1452"/>
      <c r="AU270" s="1452"/>
      <c r="AV270" s="1452"/>
      <c r="AW270" s="1798"/>
      <c r="AX270" s="1798"/>
      <c r="AY270" s="1452"/>
      <c r="AZ270" s="1798"/>
      <c r="BA270" s="1798"/>
      <c r="BB270" s="1798"/>
      <c r="BC270" s="1798"/>
      <c r="BD270" s="1798"/>
      <c r="BE270" s="1798"/>
      <c r="BF270" s="1798"/>
      <c r="BG270" s="1798"/>
      <c r="BH270" s="1798"/>
      <c r="BI270" s="1798"/>
      <c r="BJ270" s="1798"/>
      <c r="BK270" s="1798"/>
      <c r="BL270" s="1798"/>
      <c r="BM270" s="1798"/>
      <c r="BN270" s="1798"/>
      <c r="BO270" s="1798"/>
      <c r="BP270" s="1452"/>
      <c r="BQ270" s="54"/>
      <c r="BR270" s="55"/>
      <c r="BS270" s="55"/>
      <c r="BT270" s="55"/>
      <c r="BU270" s="55"/>
      <c r="BV270" s="55"/>
      <c r="BW270" s="55"/>
      <c r="BX270" s="55"/>
      <c r="BY270" s="55"/>
      <c r="BZ270" s="55"/>
      <c r="CA270" s="55"/>
      <c r="CB270" s="55"/>
      <c r="CC270" s="1774"/>
      <c r="CD270" s="1774"/>
      <c r="CE270" s="55"/>
      <c r="CF270" s="55"/>
      <c r="CG270" s="7"/>
      <c r="CH270" s="7"/>
      <c r="CI270" s="7"/>
      <c r="CJ270" s="7"/>
      <c r="CK270" s="7"/>
      <c r="CL270" s="7"/>
      <c r="CM270" s="7"/>
      <c r="CN270" s="7"/>
      <c r="CO270" s="7"/>
      <c r="CP270" s="7"/>
      <c r="CQ270" s="7"/>
      <c r="CR270" s="7"/>
      <c r="CS270" s="7"/>
      <c r="CT270" s="7"/>
      <c r="CU270" s="7"/>
      <c r="CV270" s="7"/>
      <c r="CW270" s="7"/>
      <c r="CX270" s="1767"/>
      <c r="CY270" s="1767"/>
      <c r="CZ270" s="7"/>
      <c r="DA270" s="7"/>
      <c r="DB270" s="7"/>
      <c r="DC270" s="7"/>
      <c r="DD270" s="7"/>
      <c r="DE270" s="7"/>
      <c r="DF270" s="7"/>
      <c r="DG270" s="7"/>
      <c r="DH270" s="7"/>
      <c r="DI270" s="7"/>
      <c r="DJ270" s="7"/>
      <c r="DK270" s="7"/>
      <c r="DL270" s="7"/>
      <c r="DM270" s="7"/>
      <c r="DN270" s="1767"/>
      <c r="DO270" s="1767"/>
      <c r="DP270" s="7"/>
      <c r="DQ270" s="2"/>
    </row>
    <row r="271" spans="2:131" ht="15.75" hidden="1" x14ac:dyDescent="0.2">
      <c r="B271" s="211"/>
      <c r="C271" s="209"/>
      <c r="D271" s="209"/>
      <c r="E271" s="209"/>
      <c r="F271" s="209"/>
      <c r="G271" s="209"/>
      <c r="H271" s="209"/>
      <c r="I271" s="209"/>
      <c r="J271" s="209"/>
      <c r="K271" s="209"/>
      <c r="L271" s="209"/>
      <c r="M271" s="209"/>
      <c r="N271" s="209"/>
      <c r="O271" s="209"/>
      <c r="P271" s="209"/>
      <c r="Q271" s="1780"/>
      <c r="R271" s="1780"/>
      <c r="S271" s="209"/>
      <c r="T271" s="209"/>
      <c r="U271" s="209"/>
      <c r="V271" s="209"/>
      <c r="W271" s="209"/>
      <c r="X271" s="209"/>
      <c r="Y271" s="209"/>
      <c r="Z271" s="209"/>
      <c r="AA271" s="209"/>
      <c r="AB271" s="209"/>
      <c r="AC271" s="209"/>
      <c r="AD271" s="209"/>
      <c r="AE271" s="209"/>
      <c r="AF271" s="209"/>
      <c r="AG271" s="1780"/>
      <c r="AH271" s="1780"/>
      <c r="AI271" s="209"/>
      <c r="AJ271" s="209"/>
      <c r="AK271" s="209"/>
      <c r="AL271" s="209"/>
      <c r="AM271" s="209"/>
      <c r="AN271" s="209"/>
      <c r="AO271" s="209"/>
      <c r="AP271" s="209"/>
      <c r="AQ271" s="209"/>
      <c r="AR271" s="209"/>
      <c r="AS271" s="209"/>
      <c r="AT271" s="1452"/>
      <c r="AU271" s="1452"/>
      <c r="AV271" s="1452"/>
      <c r="AW271" s="1798"/>
      <c r="AX271" s="1798"/>
      <c r="AY271" s="1452"/>
      <c r="AZ271" s="1798"/>
      <c r="BA271" s="1798"/>
      <c r="BB271" s="1798"/>
      <c r="BC271" s="1798"/>
      <c r="BD271" s="1798"/>
      <c r="BE271" s="1798"/>
      <c r="BF271" s="1798"/>
      <c r="BG271" s="1798"/>
      <c r="BH271" s="1798"/>
      <c r="BI271" s="1798"/>
      <c r="BJ271" s="1798"/>
      <c r="BK271" s="1798"/>
      <c r="BL271" s="1798"/>
      <c r="BM271" s="1798"/>
      <c r="BN271" s="1798"/>
      <c r="BO271" s="1798"/>
      <c r="BP271" s="1452"/>
      <c r="BQ271" s="54"/>
      <c r="BR271" s="55"/>
      <c r="BS271" s="55"/>
      <c r="BT271" s="55"/>
      <c r="BU271" s="55"/>
      <c r="BV271" s="55"/>
      <c r="BW271" s="55"/>
      <c r="BX271" s="55"/>
      <c r="BY271" s="55"/>
      <c r="BZ271" s="55"/>
      <c r="CA271" s="55"/>
      <c r="CB271" s="55"/>
      <c r="CC271" s="1774"/>
      <c r="CD271" s="1774"/>
      <c r="CE271" s="55"/>
      <c r="CF271" s="55"/>
      <c r="CG271" s="7"/>
      <c r="CH271" s="7"/>
      <c r="CI271" s="7"/>
      <c r="CJ271" s="7"/>
      <c r="CK271" s="7"/>
      <c r="CL271" s="7"/>
      <c r="CM271" s="7"/>
      <c r="CN271" s="7"/>
      <c r="CO271" s="7"/>
      <c r="CP271" s="7"/>
      <c r="CQ271" s="7"/>
      <c r="CR271" s="7"/>
      <c r="CS271" s="7"/>
      <c r="CT271" s="7"/>
      <c r="CU271" s="7"/>
      <c r="CV271" s="7"/>
      <c r="CW271" s="7"/>
      <c r="CX271" s="1767"/>
      <c r="CY271" s="1767"/>
      <c r="CZ271" s="7"/>
      <c r="DA271" s="7"/>
      <c r="DB271" s="7"/>
      <c r="DC271" s="7"/>
      <c r="DD271" s="7"/>
      <c r="DE271" s="7"/>
      <c r="DF271" s="7"/>
      <c r="DG271" s="7"/>
      <c r="DH271" s="7"/>
      <c r="DI271" s="7"/>
      <c r="DJ271" s="7"/>
      <c r="DK271" s="7"/>
      <c r="DL271" s="7"/>
      <c r="DM271" s="7"/>
      <c r="DN271" s="1767"/>
      <c r="DO271" s="1767"/>
      <c r="DP271" s="7"/>
      <c r="DQ271" s="2"/>
    </row>
    <row r="272" spans="2:131" ht="15.75" hidden="1" x14ac:dyDescent="0.2">
      <c r="B272" s="211"/>
      <c r="C272" s="209"/>
      <c r="D272" s="209"/>
      <c r="E272" s="209"/>
      <c r="F272" s="209"/>
      <c r="G272" s="209"/>
      <c r="H272" s="209"/>
      <c r="I272" s="209"/>
      <c r="J272" s="209"/>
      <c r="K272" s="209"/>
      <c r="L272" s="209"/>
      <c r="M272" s="209"/>
      <c r="N272" s="209"/>
      <c r="O272" s="209"/>
      <c r="P272" s="209"/>
      <c r="Q272" s="1780"/>
      <c r="R272" s="1780"/>
      <c r="S272" s="209"/>
      <c r="T272" s="209"/>
      <c r="U272" s="209"/>
      <c r="V272" s="209"/>
      <c r="W272" s="209"/>
      <c r="X272" s="209"/>
      <c r="Y272" s="209"/>
      <c r="Z272" s="209"/>
      <c r="AA272" s="209"/>
      <c r="AB272" s="209"/>
      <c r="AC272" s="209"/>
      <c r="AD272" s="209"/>
      <c r="AE272" s="209"/>
      <c r="AF272" s="209"/>
      <c r="AG272" s="1780"/>
      <c r="AH272" s="1780"/>
      <c r="AI272" s="209"/>
      <c r="AJ272" s="209"/>
      <c r="AK272" s="209"/>
      <c r="AL272" s="209"/>
      <c r="AM272" s="209"/>
      <c r="AN272" s="209"/>
      <c r="AO272" s="209"/>
      <c r="AP272" s="209"/>
      <c r="AQ272" s="209"/>
      <c r="AR272" s="209"/>
      <c r="AS272" s="209"/>
      <c r="AT272" s="1452"/>
      <c r="AU272" s="1452"/>
      <c r="AV272" s="1452"/>
      <c r="AW272" s="1798"/>
      <c r="AX272" s="1798"/>
      <c r="AY272" s="1452"/>
      <c r="AZ272" s="1798"/>
      <c r="BA272" s="1798"/>
      <c r="BB272" s="1798"/>
      <c r="BC272" s="1798"/>
      <c r="BD272" s="1798"/>
      <c r="BE272" s="1798"/>
      <c r="BF272" s="1798"/>
      <c r="BG272" s="1798"/>
      <c r="BH272" s="1798"/>
      <c r="BI272" s="1798"/>
      <c r="BJ272" s="1798"/>
      <c r="BK272" s="1798"/>
      <c r="BL272" s="1798"/>
      <c r="BM272" s="1798"/>
      <c r="BN272" s="1798"/>
      <c r="BO272" s="1798"/>
      <c r="BP272" s="1452"/>
      <c r="BQ272" s="54"/>
      <c r="BR272" s="55"/>
      <c r="BS272" s="55"/>
      <c r="BT272" s="55"/>
      <c r="BU272" s="55"/>
      <c r="BV272" s="55"/>
      <c r="BW272" s="55"/>
      <c r="BX272" s="55"/>
      <c r="BY272" s="55"/>
      <c r="BZ272" s="55"/>
      <c r="CA272" s="55"/>
      <c r="CB272" s="55"/>
      <c r="CC272" s="1774"/>
      <c r="CD272" s="1774"/>
      <c r="CE272" s="55"/>
      <c r="CF272" s="55"/>
      <c r="CG272" s="7"/>
      <c r="CH272" s="7"/>
      <c r="CI272" s="7"/>
      <c r="CJ272" s="7"/>
      <c r="CK272" s="7"/>
      <c r="CL272" s="7"/>
      <c r="CM272" s="7"/>
      <c r="CN272" s="7"/>
      <c r="CO272" s="7"/>
      <c r="CP272" s="7"/>
      <c r="CQ272" s="7"/>
      <c r="CR272" s="7"/>
      <c r="CS272" s="7"/>
      <c r="CT272" s="7"/>
      <c r="CU272" s="7"/>
      <c r="CV272" s="7"/>
      <c r="CW272" s="7"/>
      <c r="CX272" s="1767"/>
      <c r="CY272" s="1767"/>
      <c r="CZ272" s="7"/>
      <c r="DA272" s="7"/>
      <c r="DB272" s="7"/>
      <c r="DC272" s="7"/>
      <c r="DD272" s="7"/>
      <c r="DE272" s="7"/>
      <c r="DF272" s="7"/>
      <c r="DG272" s="7"/>
      <c r="DH272" s="7"/>
      <c r="DI272" s="7"/>
      <c r="DJ272" s="7"/>
      <c r="DK272" s="7"/>
      <c r="DL272" s="7"/>
      <c r="DM272" s="7"/>
      <c r="DN272" s="1767"/>
      <c r="DO272" s="1767"/>
      <c r="DP272" s="7"/>
      <c r="DQ272" s="2"/>
    </row>
    <row r="273" spans="2:121" ht="15.75" hidden="1" x14ac:dyDescent="0.2">
      <c r="B273" s="211"/>
      <c r="C273" s="209"/>
      <c r="D273" s="209"/>
      <c r="E273" s="209"/>
      <c r="F273" s="209"/>
      <c r="G273" s="209"/>
      <c r="H273" s="209"/>
      <c r="I273" s="209"/>
      <c r="J273" s="209"/>
      <c r="K273" s="209"/>
      <c r="L273" s="209"/>
      <c r="M273" s="209"/>
      <c r="N273" s="209"/>
      <c r="O273" s="209"/>
      <c r="P273" s="209"/>
      <c r="Q273" s="1780"/>
      <c r="R273" s="1780"/>
      <c r="S273" s="209"/>
      <c r="T273" s="209"/>
      <c r="U273" s="209"/>
      <c r="V273" s="209"/>
      <c r="W273" s="209"/>
      <c r="X273" s="209"/>
      <c r="Y273" s="209"/>
      <c r="Z273" s="209"/>
      <c r="AA273" s="209"/>
      <c r="AB273" s="209"/>
      <c r="AC273" s="209"/>
      <c r="AD273" s="209"/>
      <c r="AE273" s="209"/>
      <c r="AF273" s="209"/>
      <c r="AG273" s="1780"/>
      <c r="AH273" s="1780"/>
      <c r="AI273" s="209"/>
      <c r="AJ273" s="209"/>
      <c r="AK273" s="209"/>
      <c r="AL273" s="209"/>
      <c r="AM273" s="209"/>
      <c r="AN273" s="209"/>
      <c r="AO273" s="209"/>
      <c r="AP273" s="209"/>
      <c r="AQ273" s="209"/>
      <c r="AR273" s="209"/>
      <c r="AS273" s="209"/>
      <c r="AT273" s="1452"/>
      <c r="AU273" s="1452"/>
      <c r="AV273" s="1452"/>
      <c r="AW273" s="1798"/>
      <c r="AX273" s="1798"/>
      <c r="AY273" s="1452"/>
      <c r="AZ273" s="1798"/>
      <c r="BA273" s="1798"/>
      <c r="BB273" s="1798"/>
      <c r="BC273" s="1798"/>
      <c r="BD273" s="1798"/>
      <c r="BE273" s="1798"/>
      <c r="BF273" s="1798"/>
      <c r="BG273" s="1798"/>
      <c r="BH273" s="1798"/>
      <c r="BI273" s="1798"/>
      <c r="BJ273" s="1798"/>
      <c r="BK273" s="1798"/>
      <c r="BL273" s="1798"/>
      <c r="BM273" s="1798"/>
      <c r="BN273" s="1798"/>
      <c r="BO273" s="1798"/>
      <c r="BP273" s="1452"/>
      <c r="BQ273" s="54"/>
      <c r="BR273" s="55"/>
      <c r="BS273" s="55"/>
      <c r="BT273" s="55"/>
      <c r="BU273" s="55"/>
      <c r="BV273" s="55"/>
      <c r="BW273" s="55"/>
      <c r="BX273" s="55"/>
      <c r="BY273" s="55"/>
      <c r="BZ273" s="55"/>
      <c r="CA273" s="55"/>
      <c r="CB273" s="55"/>
      <c r="CC273" s="1774"/>
      <c r="CD273" s="1774"/>
      <c r="CE273" s="55"/>
      <c r="CF273" s="55"/>
      <c r="CG273" s="7"/>
      <c r="CH273" s="7"/>
      <c r="CI273" s="7"/>
      <c r="CJ273" s="7"/>
      <c r="CK273" s="7"/>
      <c r="CL273" s="7"/>
      <c r="CM273" s="7"/>
      <c r="CN273" s="7"/>
      <c r="CO273" s="7"/>
      <c r="CP273" s="7"/>
      <c r="CQ273" s="7"/>
      <c r="CR273" s="7"/>
      <c r="CS273" s="7"/>
      <c r="CT273" s="7"/>
      <c r="CU273" s="7"/>
      <c r="CV273" s="7"/>
      <c r="CW273" s="7"/>
      <c r="CX273" s="1767"/>
      <c r="CY273" s="1767"/>
      <c r="CZ273" s="7"/>
      <c r="DA273" s="7"/>
      <c r="DB273" s="7"/>
      <c r="DC273" s="7"/>
      <c r="DD273" s="7"/>
      <c r="DE273" s="7"/>
      <c r="DF273" s="7"/>
      <c r="DG273" s="7"/>
      <c r="DH273" s="7"/>
      <c r="DI273" s="7"/>
      <c r="DJ273" s="7"/>
      <c r="DK273" s="7"/>
      <c r="DL273" s="7"/>
      <c r="DM273" s="7"/>
      <c r="DN273" s="1767"/>
      <c r="DO273" s="1767"/>
      <c r="DP273" s="7"/>
      <c r="DQ273" s="2"/>
    </row>
    <row r="274" spans="2:121" ht="15.75" hidden="1" x14ac:dyDescent="0.2">
      <c r="B274" s="211"/>
      <c r="C274" s="209"/>
      <c r="D274" s="209"/>
      <c r="E274" s="209"/>
      <c r="F274" s="209"/>
      <c r="G274" s="209"/>
      <c r="H274" s="209"/>
      <c r="I274" s="209"/>
      <c r="J274" s="209"/>
      <c r="K274" s="209"/>
      <c r="L274" s="209"/>
      <c r="M274" s="209"/>
      <c r="N274" s="209"/>
      <c r="O274" s="209"/>
      <c r="P274" s="209"/>
      <c r="Q274" s="1780"/>
      <c r="R274" s="1780"/>
      <c r="S274" s="209"/>
      <c r="T274" s="209"/>
      <c r="U274" s="209"/>
      <c r="V274" s="209"/>
      <c r="W274" s="209"/>
      <c r="X274" s="209"/>
      <c r="Y274" s="209"/>
      <c r="Z274" s="209"/>
      <c r="AA274" s="209"/>
      <c r="AB274" s="209"/>
      <c r="AC274" s="209"/>
      <c r="AD274" s="209"/>
      <c r="AE274" s="209"/>
      <c r="AF274" s="209"/>
      <c r="AG274" s="1780"/>
      <c r="AH274" s="1780"/>
      <c r="AI274" s="209"/>
      <c r="AJ274" s="209"/>
      <c r="AK274" s="209"/>
      <c r="AL274" s="209"/>
      <c r="AM274" s="209"/>
      <c r="AN274" s="209"/>
      <c r="AO274" s="209"/>
      <c r="AP274" s="209"/>
      <c r="AQ274" s="209"/>
      <c r="AR274" s="209"/>
      <c r="AS274" s="209"/>
      <c r="AT274" s="1452"/>
      <c r="AU274" s="1452"/>
      <c r="AV274" s="1452"/>
      <c r="AW274" s="1798"/>
      <c r="AX274" s="1798"/>
      <c r="AY274" s="1452"/>
      <c r="AZ274" s="1798"/>
      <c r="BA274" s="1798"/>
      <c r="BB274" s="1798"/>
      <c r="BC274" s="1798"/>
      <c r="BD274" s="1798"/>
      <c r="BE274" s="1798"/>
      <c r="BF274" s="1798"/>
      <c r="BG274" s="1798"/>
      <c r="BH274" s="1798"/>
      <c r="BI274" s="1798"/>
      <c r="BJ274" s="1798"/>
      <c r="BK274" s="1798"/>
      <c r="BL274" s="1798"/>
      <c r="BM274" s="1798"/>
      <c r="BN274" s="1798"/>
      <c r="BO274" s="1798"/>
      <c r="BP274" s="1452"/>
      <c r="BQ274" s="54"/>
      <c r="BR274" s="55"/>
      <c r="BS274" s="55"/>
      <c r="BT274" s="55"/>
      <c r="BU274" s="55"/>
      <c r="BV274" s="55"/>
      <c r="BW274" s="55"/>
      <c r="BX274" s="55"/>
      <c r="BY274" s="55"/>
      <c r="BZ274" s="55"/>
      <c r="CA274" s="55"/>
      <c r="CB274" s="55"/>
      <c r="CC274" s="1774"/>
      <c r="CD274" s="1774"/>
      <c r="CE274" s="55"/>
      <c r="CF274" s="55"/>
      <c r="CG274" s="7"/>
      <c r="CH274" s="7"/>
      <c r="CI274" s="7"/>
      <c r="CJ274" s="7"/>
      <c r="CK274" s="7"/>
      <c r="CL274" s="7"/>
      <c r="CM274" s="7"/>
      <c r="CN274" s="7"/>
      <c r="CO274" s="7"/>
      <c r="CP274" s="7"/>
      <c r="CQ274" s="7"/>
      <c r="CR274" s="7"/>
      <c r="CS274" s="7"/>
      <c r="CT274" s="7"/>
      <c r="CU274" s="7"/>
      <c r="CV274" s="7"/>
      <c r="CW274" s="7"/>
      <c r="CX274" s="1767"/>
      <c r="CY274" s="1767"/>
      <c r="CZ274" s="7"/>
      <c r="DA274" s="7"/>
      <c r="DB274" s="7"/>
      <c r="DC274" s="7"/>
      <c r="DD274" s="7"/>
      <c r="DE274" s="7"/>
      <c r="DF274" s="7"/>
      <c r="DG274" s="7"/>
      <c r="DH274" s="7"/>
      <c r="DI274" s="7"/>
      <c r="DJ274" s="7"/>
      <c r="DK274" s="7"/>
      <c r="DL274" s="7"/>
      <c r="DM274" s="7"/>
      <c r="DN274" s="1767"/>
      <c r="DO274" s="1767"/>
      <c r="DP274" s="7"/>
      <c r="DQ274" s="2"/>
    </row>
    <row r="275" spans="2:121" ht="15.75" hidden="1" x14ac:dyDescent="0.2">
      <c r="B275" s="211"/>
      <c r="C275" s="209"/>
      <c r="D275" s="209"/>
      <c r="E275" s="209"/>
      <c r="F275" s="209"/>
      <c r="G275" s="209"/>
      <c r="H275" s="209"/>
      <c r="I275" s="209"/>
      <c r="J275" s="209"/>
      <c r="K275" s="209"/>
      <c r="L275" s="209"/>
      <c r="M275" s="209"/>
      <c r="N275" s="209"/>
      <c r="O275" s="209"/>
      <c r="P275" s="209"/>
      <c r="Q275" s="1780"/>
      <c r="R275" s="1780"/>
      <c r="S275" s="209"/>
      <c r="T275" s="209"/>
      <c r="U275" s="209"/>
      <c r="V275" s="209"/>
      <c r="W275" s="209"/>
      <c r="X275" s="209"/>
      <c r="Y275" s="209"/>
      <c r="Z275" s="209"/>
      <c r="AA275" s="209"/>
      <c r="AB275" s="209"/>
      <c r="AC275" s="209"/>
      <c r="AD275" s="209"/>
      <c r="AE275" s="209"/>
      <c r="AF275" s="209"/>
      <c r="AG275" s="1780"/>
      <c r="AH275" s="1780"/>
      <c r="AI275" s="209"/>
      <c r="AJ275" s="209"/>
      <c r="AK275" s="209"/>
      <c r="AL275" s="209"/>
      <c r="AM275" s="209"/>
      <c r="AN275" s="209"/>
      <c r="AO275" s="209"/>
      <c r="AP275" s="209"/>
      <c r="AQ275" s="209"/>
      <c r="AR275" s="209"/>
      <c r="AS275" s="209"/>
      <c r="AT275" s="1452"/>
      <c r="AU275" s="1452"/>
      <c r="AV275" s="1452"/>
      <c r="AW275" s="1798"/>
      <c r="AX275" s="1798"/>
      <c r="AY275" s="1452"/>
      <c r="AZ275" s="1798"/>
      <c r="BA275" s="1798"/>
      <c r="BB275" s="1798"/>
      <c r="BC275" s="1798"/>
      <c r="BD275" s="1798"/>
      <c r="BE275" s="1798"/>
      <c r="BF275" s="1798"/>
      <c r="BG275" s="1798"/>
      <c r="BH275" s="1798"/>
      <c r="BI275" s="1798"/>
      <c r="BJ275" s="1798"/>
      <c r="BK275" s="1798"/>
      <c r="BL275" s="1798"/>
      <c r="BM275" s="1798"/>
      <c r="BN275" s="1798"/>
      <c r="BO275" s="1798"/>
      <c r="BP275" s="1452"/>
      <c r="BQ275" s="54"/>
      <c r="BR275" s="55"/>
      <c r="BS275" s="55"/>
      <c r="BT275" s="55"/>
      <c r="BU275" s="55"/>
      <c r="BV275" s="55"/>
      <c r="BW275" s="55"/>
      <c r="BX275" s="55"/>
      <c r="BY275" s="55"/>
      <c r="BZ275" s="55"/>
      <c r="CA275" s="55"/>
      <c r="CB275" s="55"/>
      <c r="CC275" s="1774"/>
      <c r="CD275" s="1774"/>
      <c r="CE275" s="55"/>
      <c r="CF275" s="55"/>
      <c r="CG275" s="7"/>
      <c r="CH275" s="7"/>
      <c r="CI275" s="7"/>
      <c r="CJ275" s="7"/>
      <c r="CK275" s="7"/>
      <c r="CL275" s="7"/>
      <c r="CM275" s="7"/>
      <c r="CN275" s="7"/>
      <c r="CO275" s="7"/>
      <c r="CP275" s="7"/>
      <c r="CQ275" s="7"/>
      <c r="CR275" s="7"/>
      <c r="CS275" s="7"/>
      <c r="CT275" s="7"/>
      <c r="CU275" s="7"/>
      <c r="CV275" s="7"/>
      <c r="CW275" s="7"/>
      <c r="CX275" s="1767"/>
      <c r="CY275" s="1767"/>
      <c r="CZ275" s="7"/>
      <c r="DA275" s="7"/>
      <c r="DB275" s="7"/>
      <c r="DC275" s="7"/>
      <c r="DD275" s="7"/>
      <c r="DE275" s="7"/>
      <c r="DF275" s="7"/>
      <c r="DG275" s="7"/>
      <c r="DH275" s="7"/>
      <c r="DI275" s="7"/>
      <c r="DJ275" s="7"/>
      <c r="DK275" s="7"/>
      <c r="DL275" s="7"/>
      <c r="DM275" s="7"/>
      <c r="DN275" s="1767"/>
      <c r="DO275" s="1767"/>
      <c r="DP275" s="7"/>
      <c r="DQ275" s="2"/>
    </row>
    <row r="276" spans="2:121" ht="15.75" hidden="1" x14ac:dyDescent="0.2">
      <c r="B276" s="211"/>
      <c r="C276" s="209"/>
      <c r="D276" s="209"/>
      <c r="E276" s="209"/>
      <c r="F276" s="209"/>
      <c r="G276" s="209"/>
      <c r="H276" s="209"/>
      <c r="I276" s="209"/>
      <c r="J276" s="209"/>
      <c r="K276" s="209"/>
      <c r="L276" s="209"/>
      <c r="M276" s="209"/>
      <c r="N276" s="209"/>
      <c r="O276" s="209"/>
      <c r="P276" s="209"/>
      <c r="Q276" s="1780"/>
      <c r="R276" s="1780"/>
      <c r="S276" s="209"/>
      <c r="T276" s="209"/>
      <c r="U276" s="209"/>
      <c r="V276" s="209"/>
      <c r="W276" s="209"/>
      <c r="X276" s="209"/>
      <c r="Y276" s="209"/>
      <c r="Z276" s="209"/>
      <c r="AA276" s="209"/>
      <c r="AB276" s="209"/>
      <c r="AC276" s="209"/>
      <c r="AD276" s="209"/>
      <c r="AE276" s="209"/>
      <c r="AF276" s="209"/>
      <c r="AG276" s="1780"/>
      <c r="AH276" s="1780"/>
      <c r="AI276" s="209"/>
      <c r="AJ276" s="209"/>
      <c r="AK276" s="209"/>
      <c r="AL276" s="209"/>
      <c r="AM276" s="209"/>
      <c r="AN276" s="209"/>
      <c r="AO276" s="209"/>
      <c r="AP276" s="209"/>
      <c r="AQ276" s="209"/>
      <c r="AR276" s="209"/>
      <c r="AS276" s="209"/>
      <c r="AT276" s="1452"/>
      <c r="AU276" s="1452"/>
      <c r="AV276" s="1452"/>
      <c r="AW276" s="1798"/>
      <c r="AX276" s="1798"/>
      <c r="AY276" s="1452"/>
      <c r="AZ276" s="1798"/>
      <c r="BA276" s="1798"/>
      <c r="BB276" s="1798"/>
      <c r="BC276" s="1798"/>
      <c r="BD276" s="1798"/>
      <c r="BE276" s="1798"/>
      <c r="BF276" s="1798"/>
      <c r="BG276" s="1798"/>
      <c r="BH276" s="1798"/>
      <c r="BI276" s="1798"/>
      <c r="BJ276" s="1798"/>
      <c r="BK276" s="1798"/>
      <c r="BL276" s="1798"/>
      <c r="BM276" s="1798"/>
      <c r="BN276" s="1798"/>
      <c r="BO276" s="1798"/>
      <c r="BP276" s="1452"/>
      <c r="BQ276" s="54"/>
      <c r="BR276" s="55"/>
      <c r="BS276" s="55"/>
      <c r="BT276" s="55"/>
      <c r="BU276" s="55"/>
      <c r="BV276" s="55"/>
      <c r="BW276" s="55"/>
      <c r="BX276" s="55"/>
      <c r="BY276" s="55"/>
      <c r="BZ276" s="55"/>
      <c r="CA276" s="55"/>
      <c r="CB276" s="55"/>
      <c r="CC276" s="1774"/>
      <c r="CD276" s="1774"/>
      <c r="CE276" s="55"/>
      <c r="CF276" s="55"/>
      <c r="CG276" s="7"/>
      <c r="CH276" s="7"/>
      <c r="CI276" s="7"/>
      <c r="CJ276" s="7"/>
      <c r="CK276" s="7"/>
      <c r="CL276" s="7"/>
      <c r="CM276" s="7"/>
      <c r="CN276" s="7"/>
      <c r="CO276" s="7"/>
      <c r="CP276" s="7"/>
      <c r="CQ276" s="7"/>
      <c r="CR276" s="7"/>
      <c r="CS276" s="7"/>
      <c r="CT276" s="7"/>
      <c r="CU276" s="7"/>
      <c r="CV276" s="7"/>
      <c r="CW276" s="7"/>
      <c r="CX276" s="1767"/>
      <c r="CY276" s="1767"/>
      <c r="CZ276" s="7"/>
      <c r="DA276" s="7"/>
      <c r="DB276" s="7"/>
      <c r="DC276" s="7"/>
      <c r="DD276" s="7"/>
      <c r="DE276" s="7"/>
      <c r="DF276" s="7"/>
      <c r="DG276" s="7"/>
      <c r="DH276" s="7"/>
      <c r="DI276" s="7"/>
      <c r="DJ276" s="7"/>
      <c r="DK276" s="7"/>
      <c r="DL276" s="7"/>
      <c r="DM276" s="7"/>
      <c r="DN276" s="1767"/>
      <c r="DO276" s="1767"/>
      <c r="DP276" s="7"/>
      <c r="DQ276" s="2"/>
    </row>
    <row r="277" spans="2:121" ht="15.75" hidden="1" x14ac:dyDescent="0.2">
      <c r="B277" s="211"/>
      <c r="C277" s="209"/>
      <c r="D277" s="209"/>
      <c r="E277" s="209"/>
      <c r="F277" s="209"/>
      <c r="G277" s="209"/>
      <c r="H277" s="209"/>
      <c r="I277" s="209"/>
      <c r="J277" s="209"/>
      <c r="K277" s="209"/>
      <c r="L277" s="209"/>
      <c r="M277" s="209"/>
      <c r="N277" s="209"/>
      <c r="O277" s="209"/>
      <c r="P277" s="209"/>
      <c r="Q277" s="1780"/>
      <c r="R277" s="1780"/>
      <c r="S277" s="209"/>
      <c r="T277" s="209"/>
      <c r="U277" s="209"/>
      <c r="V277" s="209"/>
      <c r="W277" s="209"/>
      <c r="X277" s="209"/>
      <c r="Y277" s="209"/>
      <c r="Z277" s="209"/>
      <c r="AA277" s="209"/>
      <c r="AB277" s="209"/>
      <c r="AC277" s="209"/>
      <c r="AD277" s="209"/>
      <c r="AE277" s="209"/>
      <c r="AF277" s="209"/>
      <c r="AG277" s="1780"/>
      <c r="AH277" s="1780"/>
      <c r="AI277" s="209"/>
      <c r="AJ277" s="209"/>
      <c r="AK277" s="209"/>
      <c r="AL277" s="209"/>
      <c r="AM277" s="209"/>
      <c r="AN277" s="209"/>
      <c r="AO277" s="209"/>
      <c r="AP277" s="209"/>
      <c r="AQ277" s="209"/>
      <c r="AR277" s="209"/>
      <c r="AS277" s="209"/>
      <c r="AT277" s="1452"/>
      <c r="AU277" s="1452"/>
      <c r="AV277" s="1452"/>
      <c r="AW277" s="1798"/>
      <c r="AX277" s="1798"/>
      <c r="AY277" s="1452"/>
      <c r="AZ277" s="1798"/>
      <c r="BA277" s="1798"/>
      <c r="BB277" s="1798"/>
      <c r="BC277" s="1798"/>
      <c r="BD277" s="1798"/>
      <c r="BE277" s="1798"/>
      <c r="BF277" s="1798"/>
      <c r="BG277" s="1798"/>
      <c r="BH277" s="1798"/>
      <c r="BI277" s="1798"/>
      <c r="BJ277" s="1798"/>
      <c r="BK277" s="1798"/>
      <c r="BL277" s="1798"/>
      <c r="BM277" s="1798"/>
      <c r="BN277" s="1798"/>
      <c r="BO277" s="1798"/>
      <c r="BP277" s="1452"/>
      <c r="BQ277" s="54"/>
      <c r="BR277" s="55"/>
      <c r="BS277" s="55"/>
      <c r="BT277" s="55"/>
      <c r="BU277" s="55"/>
      <c r="BV277" s="55"/>
      <c r="BW277" s="55"/>
      <c r="BX277" s="55"/>
      <c r="BY277" s="55"/>
      <c r="BZ277" s="55"/>
      <c r="CA277" s="55"/>
      <c r="CB277" s="55"/>
      <c r="CC277" s="1774"/>
      <c r="CD277" s="1774"/>
      <c r="CE277" s="55"/>
      <c r="CF277" s="55"/>
      <c r="CG277" s="7"/>
      <c r="CH277" s="7"/>
      <c r="CI277" s="7"/>
      <c r="CJ277" s="7"/>
      <c r="CK277" s="7"/>
      <c r="CL277" s="7"/>
      <c r="CM277" s="7"/>
      <c r="CN277" s="7"/>
      <c r="CO277" s="7"/>
      <c r="CP277" s="7"/>
      <c r="CQ277" s="7"/>
      <c r="CR277" s="7"/>
      <c r="CS277" s="7"/>
      <c r="CT277" s="7"/>
      <c r="CU277" s="7"/>
      <c r="CV277" s="7"/>
      <c r="CW277" s="7"/>
      <c r="CX277" s="1767"/>
      <c r="CY277" s="1767"/>
      <c r="CZ277" s="7"/>
      <c r="DA277" s="7"/>
      <c r="DB277" s="7"/>
      <c r="DC277" s="7"/>
      <c r="DD277" s="7"/>
      <c r="DE277" s="7"/>
      <c r="DF277" s="7"/>
      <c r="DG277" s="7"/>
      <c r="DH277" s="7"/>
      <c r="DI277" s="7"/>
      <c r="DJ277" s="7"/>
      <c r="DK277" s="7"/>
      <c r="DL277" s="7"/>
      <c r="DM277" s="7"/>
      <c r="DN277" s="1767"/>
      <c r="DO277" s="1767"/>
      <c r="DP277" s="7"/>
      <c r="DQ277" s="2"/>
    </row>
    <row r="278" spans="2:121" ht="15.75" hidden="1" x14ac:dyDescent="0.2">
      <c r="B278" s="211"/>
      <c r="C278" s="209"/>
      <c r="D278" s="209"/>
      <c r="E278" s="209"/>
      <c r="F278" s="209"/>
      <c r="G278" s="209"/>
      <c r="H278" s="209"/>
      <c r="I278" s="209"/>
      <c r="J278" s="209"/>
      <c r="K278" s="209"/>
      <c r="L278" s="209"/>
      <c r="M278" s="209"/>
      <c r="N278" s="209"/>
      <c r="O278" s="209"/>
      <c r="P278" s="209"/>
      <c r="Q278" s="1780"/>
      <c r="R278" s="1780"/>
      <c r="S278" s="209"/>
      <c r="T278" s="209"/>
      <c r="U278" s="209"/>
      <c r="V278" s="209"/>
      <c r="W278" s="209"/>
      <c r="X278" s="209"/>
      <c r="Y278" s="209"/>
      <c r="Z278" s="209"/>
      <c r="AA278" s="209"/>
      <c r="AB278" s="209"/>
      <c r="AC278" s="209"/>
      <c r="AD278" s="209"/>
      <c r="AE278" s="209"/>
      <c r="AF278" s="209"/>
      <c r="AG278" s="1780"/>
      <c r="AH278" s="1780"/>
      <c r="AI278" s="209"/>
      <c r="AJ278" s="209"/>
      <c r="AK278" s="209"/>
      <c r="AL278" s="209"/>
      <c r="AM278" s="209"/>
      <c r="AN278" s="209"/>
      <c r="AO278" s="209"/>
      <c r="AP278" s="209"/>
      <c r="AQ278" s="209"/>
      <c r="AR278" s="209"/>
      <c r="AS278" s="209"/>
      <c r="AT278" s="1452"/>
      <c r="AU278" s="1452"/>
      <c r="AV278" s="1452"/>
      <c r="AW278" s="1798"/>
      <c r="AX278" s="1798"/>
      <c r="AY278" s="1452"/>
      <c r="AZ278" s="1798"/>
      <c r="BA278" s="1798"/>
      <c r="BB278" s="1798"/>
      <c r="BC278" s="1798"/>
      <c r="BD278" s="1798"/>
      <c r="BE278" s="1798"/>
      <c r="BF278" s="1798"/>
      <c r="BG278" s="1798"/>
      <c r="BH278" s="1798"/>
      <c r="BI278" s="1798"/>
      <c r="BJ278" s="1798"/>
      <c r="BK278" s="1798"/>
      <c r="BL278" s="1798"/>
      <c r="BM278" s="1798"/>
      <c r="BN278" s="1798"/>
      <c r="BO278" s="1798"/>
      <c r="BP278" s="1452"/>
      <c r="BQ278" s="54"/>
      <c r="BR278" s="55"/>
      <c r="BS278" s="55"/>
      <c r="BT278" s="55"/>
      <c r="BU278" s="55"/>
      <c r="BV278" s="55"/>
      <c r="BW278" s="55"/>
      <c r="BX278" s="55"/>
      <c r="BY278" s="55"/>
      <c r="BZ278" s="55"/>
      <c r="CA278" s="55"/>
      <c r="CB278" s="55"/>
      <c r="CC278" s="1774"/>
      <c r="CD278" s="1774"/>
      <c r="CE278" s="55"/>
      <c r="CF278" s="55"/>
      <c r="CG278" s="7"/>
      <c r="CH278" s="7"/>
      <c r="CI278" s="7"/>
      <c r="CJ278" s="7"/>
      <c r="CK278" s="7"/>
      <c r="CL278" s="7"/>
      <c r="CM278" s="7"/>
      <c r="CN278" s="7"/>
      <c r="CO278" s="7"/>
      <c r="CP278" s="7"/>
      <c r="CQ278" s="7"/>
      <c r="CR278" s="7"/>
      <c r="CS278" s="7"/>
      <c r="CT278" s="7"/>
      <c r="CU278" s="7"/>
      <c r="CV278" s="7"/>
      <c r="CW278" s="7"/>
      <c r="CX278" s="1767"/>
      <c r="CY278" s="1767"/>
      <c r="CZ278" s="7"/>
      <c r="DA278" s="7"/>
      <c r="DB278" s="7"/>
      <c r="DC278" s="7"/>
      <c r="DD278" s="7"/>
      <c r="DE278" s="7"/>
      <c r="DF278" s="7"/>
      <c r="DG278" s="7"/>
      <c r="DH278" s="7"/>
      <c r="DI278" s="7"/>
      <c r="DJ278" s="7"/>
      <c r="DK278" s="7"/>
      <c r="DL278" s="7"/>
      <c r="DM278" s="7"/>
      <c r="DN278" s="1767"/>
      <c r="DO278" s="1767"/>
      <c r="DP278" s="7"/>
      <c r="DQ278" s="2"/>
    </row>
    <row r="279" spans="2:121" ht="15.75" hidden="1" x14ac:dyDescent="0.2">
      <c r="B279" s="211"/>
      <c r="C279" s="209"/>
      <c r="D279" s="209"/>
      <c r="E279" s="209"/>
      <c r="F279" s="209"/>
      <c r="G279" s="209"/>
      <c r="H279" s="209"/>
      <c r="I279" s="209"/>
      <c r="J279" s="209"/>
      <c r="K279" s="209"/>
      <c r="L279" s="209"/>
      <c r="M279" s="209"/>
      <c r="N279" s="209"/>
      <c r="O279" s="209"/>
      <c r="P279" s="209"/>
      <c r="Q279" s="1780"/>
      <c r="R279" s="1780"/>
      <c r="S279" s="209"/>
      <c r="T279" s="209"/>
      <c r="U279" s="209"/>
      <c r="V279" s="209"/>
      <c r="W279" s="209"/>
      <c r="X279" s="209"/>
      <c r="Y279" s="209"/>
      <c r="Z279" s="209"/>
      <c r="AA279" s="209"/>
      <c r="AB279" s="209"/>
      <c r="AC279" s="209"/>
      <c r="AD279" s="209"/>
      <c r="AE279" s="209"/>
      <c r="AF279" s="209"/>
      <c r="AG279" s="1780"/>
      <c r="AH279" s="1780"/>
      <c r="AI279" s="209"/>
      <c r="AJ279" s="209"/>
      <c r="AK279" s="209"/>
      <c r="AL279" s="209"/>
      <c r="AM279" s="209"/>
      <c r="AN279" s="209"/>
      <c r="AO279" s="209"/>
      <c r="AP279" s="209"/>
      <c r="AQ279" s="209"/>
      <c r="AR279" s="209"/>
      <c r="AS279" s="209"/>
      <c r="AT279" s="1452"/>
      <c r="AU279" s="1452"/>
      <c r="AV279" s="1452"/>
      <c r="AW279" s="1798"/>
      <c r="AX279" s="1798"/>
      <c r="AY279" s="1452"/>
      <c r="AZ279" s="1798"/>
      <c r="BA279" s="1798"/>
      <c r="BB279" s="1798"/>
      <c r="BC279" s="1798"/>
      <c r="BD279" s="1798"/>
      <c r="BE279" s="1798"/>
      <c r="BF279" s="1798"/>
      <c r="BG279" s="1798"/>
      <c r="BH279" s="1798"/>
      <c r="BI279" s="1798"/>
      <c r="BJ279" s="1798"/>
      <c r="BK279" s="1798"/>
      <c r="BL279" s="1798"/>
      <c r="BM279" s="1798"/>
      <c r="BN279" s="1798"/>
      <c r="BO279" s="1798"/>
      <c r="BP279" s="1452"/>
      <c r="BQ279" s="54"/>
      <c r="BR279" s="55"/>
      <c r="BS279" s="55"/>
      <c r="BT279" s="55"/>
      <c r="BU279" s="55"/>
      <c r="BV279" s="55"/>
      <c r="BW279" s="55"/>
      <c r="BX279" s="55"/>
      <c r="BY279" s="55"/>
      <c r="BZ279" s="55"/>
      <c r="CA279" s="55"/>
      <c r="CB279" s="55"/>
      <c r="CC279" s="1774"/>
      <c r="CD279" s="1774"/>
      <c r="CE279" s="55"/>
      <c r="CF279" s="55"/>
      <c r="CG279" s="7"/>
      <c r="CH279" s="7"/>
      <c r="CI279" s="7"/>
      <c r="CJ279" s="7"/>
      <c r="CK279" s="7"/>
      <c r="CL279" s="7"/>
      <c r="CM279" s="7"/>
      <c r="CN279" s="7"/>
      <c r="CO279" s="7"/>
      <c r="CP279" s="7"/>
      <c r="CQ279" s="7"/>
      <c r="CR279" s="7"/>
      <c r="CS279" s="7"/>
      <c r="CT279" s="7"/>
      <c r="CU279" s="7"/>
      <c r="CV279" s="7"/>
      <c r="CW279" s="7"/>
      <c r="CX279" s="1767"/>
      <c r="CY279" s="1767"/>
      <c r="CZ279" s="7"/>
      <c r="DA279" s="7"/>
      <c r="DB279" s="7"/>
      <c r="DC279" s="7"/>
      <c r="DD279" s="7"/>
      <c r="DE279" s="7"/>
      <c r="DF279" s="7"/>
      <c r="DG279" s="7"/>
      <c r="DH279" s="7"/>
      <c r="DI279" s="7"/>
      <c r="DJ279" s="7"/>
      <c r="DK279" s="7"/>
      <c r="DL279" s="7"/>
      <c r="DM279" s="7"/>
      <c r="DN279" s="1767"/>
      <c r="DO279" s="1767"/>
      <c r="DP279" s="7"/>
      <c r="DQ279" s="2"/>
    </row>
    <row r="280" spans="2:121" ht="15.75" hidden="1" x14ac:dyDescent="0.2">
      <c r="B280" s="211"/>
      <c r="C280" s="209"/>
      <c r="D280" s="209"/>
      <c r="E280" s="209"/>
      <c r="F280" s="209"/>
      <c r="G280" s="209"/>
      <c r="H280" s="209"/>
      <c r="I280" s="209"/>
      <c r="J280" s="209"/>
      <c r="K280" s="209"/>
      <c r="L280" s="209"/>
      <c r="M280" s="209"/>
      <c r="N280" s="209"/>
      <c r="O280" s="209"/>
      <c r="P280" s="209"/>
      <c r="Q280" s="1780"/>
      <c r="R280" s="1780"/>
      <c r="S280" s="209"/>
      <c r="T280" s="209"/>
      <c r="U280" s="209"/>
      <c r="V280" s="209"/>
      <c r="W280" s="209"/>
      <c r="X280" s="209"/>
      <c r="Y280" s="209"/>
      <c r="Z280" s="209"/>
      <c r="AA280" s="209"/>
      <c r="AB280" s="209"/>
      <c r="AC280" s="209"/>
      <c r="AD280" s="209"/>
      <c r="AE280" s="209"/>
      <c r="AF280" s="209"/>
      <c r="AG280" s="1780"/>
      <c r="AH280" s="1780"/>
      <c r="AI280" s="209"/>
      <c r="AJ280" s="209"/>
      <c r="AK280" s="209"/>
      <c r="AL280" s="209"/>
      <c r="AM280" s="209"/>
      <c r="AN280" s="209"/>
      <c r="AO280" s="209"/>
      <c r="AP280" s="209"/>
      <c r="AQ280" s="209"/>
      <c r="AR280" s="209"/>
      <c r="AS280" s="209"/>
      <c r="AT280" s="1452"/>
      <c r="AU280" s="1452"/>
      <c r="AV280" s="1452"/>
      <c r="AW280" s="1798"/>
      <c r="AX280" s="1798"/>
      <c r="AY280" s="1452"/>
      <c r="AZ280" s="1798"/>
      <c r="BA280" s="1798"/>
      <c r="BB280" s="1798"/>
      <c r="BC280" s="1798"/>
      <c r="BD280" s="1798"/>
      <c r="BE280" s="1798"/>
      <c r="BF280" s="1798"/>
      <c r="BG280" s="1798"/>
      <c r="BH280" s="1798"/>
      <c r="BI280" s="1798"/>
      <c r="BJ280" s="1798"/>
      <c r="BK280" s="1798"/>
      <c r="BL280" s="1798"/>
      <c r="BM280" s="1798"/>
      <c r="BN280" s="1798"/>
      <c r="BO280" s="1798"/>
      <c r="BP280" s="1452"/>
      <c r="BQ280" s="54"/>
      <c r="BR280" s="55"/>
      <c r="BS280" s="55"/>
      <c r="BT280" s="55"/>
      <c r="BU280" s="55"/>
      <c r="BV280" s="55"/>
      <c r="BW280" s="55"/>
      <c r="BX280" s="55"/>
      <c r="BY280" s="55"/>
      <c r="BZ280" s="55"/>
      <c r="CA280" s="55"/>
      <c r="CB280" s="55"/>
      <c r="CC280" s="1774"/>
      <c r="CD280" s="1774"/>
      <c r="CE280" s="55"/>
      <c r="CF280" s="55"/>
      <c r="CG280" s="7"/>
      <c r="CH280" s="7"/>
      <c r="CI280" s="7"/>
      <c r="CJ280" s="7"/>
      <c r="CK280" s="7"/>
      <c r="CL280" s="7"/>
      <c r="CM280" s="7"/>
      <c r="CN280" s="7"/>
      <c r="CO280" s="7"/>
      <c r="CP280" s="7"/>
      <c r="CQ280" s="7"/>
      <c r="CR280" s="7"/>
      <c r="CS280" s="7"/>
      <c r="CT280" s="7"/>
      <c r="CU280" s="7"/>
      <c r="CV280" s="7"/>
      <c r="CW280" s="7"/>
      <c r="CX280" s="1767"/>
      <c r="CY280" s="1767"/>
      <c r="CZ280" s="7"/>
      <c r="DA280" s="7"/>
      <c r="DB280" s="7"/>
      <c r="DC280" s="7"/>
      <c r="DD280" s="7"/>
      <c r="DE280" s="7"/>
      <c r="DF280" s="7"/>
      <c r="DG280" s="7"/>
      <c r="DH280" s="7"/>
      <c r="DI280" s="7"/>
      <c r="DJ280" s="7"/>
      <c r="DK280" s="7"/>
      <c r="DL280" s="7"/>
      <c r="DM280" s="7"/>
      <c r="DN280" s="1767"/>
      <c r="DO280" s="1767"/>
      <c r="DP280" s="7"/>
      <c r="DQ280" s="2"/>
    </row>
    <row r="281" spans="2:121" ht="15.75" hidden="1" x14ac:dyDescent="0.2">
      <c r="B281" s="211"/>
      <c r="C281" s="209"/>
      <c r="D281" s="209"/>
      <c r="E281" s="209"/>
      <c r="F281" s="209"/>
      <c r="G281" s="209"/>
      <c r="H281" s="209"/>
      <c r="I281" s="209"/>
      <c r="J281" s="209"/>
      <c r="K281" s="209"/>
      <c r="L281" s="209"/>
      <c r="M281" s="209"/>
      <c r="N281" s="209"/>
      <c r="O281" s="209"/>
      <c r="P281" s="209"/>
      <c r="Q281" s="1780"/>
      <c r="R281" s="1780"/>
      <c r="S281" s="209"/>
      <c r="T281" s="209"/>
      <c r="U281" s="209"/>
      <c r="V281" s="209"/>
      <c r="W281" s="209"/>
      <c r="X281" s="209"/>
      <c r="Y281" s="209"/>
      <c r="Z281" s="209"/>
      <c r="AA281" s="209"/>
      <c r="AB281" s="209"/>
      <c r="AC281" s="209"/>
      <c r="AD281" s="209"/>
      <c r="AE281" s="209"/>
      <c r="AF281" s="209"/>
      <c r="AG281" s="1780"/>
      <c r="AH281" s="1780"/>
      <c r="AI281" s="209"/>
      <c r="AJ281" s="209"/>
      <c r="AK281" s="209"/>
      <c r="AL281" s="209"/>
      <c r="AM281" s="209"/>
      <c r="AN281" s="209"/>
      <c r="AO281" s="209"/>
      <c r="AP281" s="209"/>
      <c r="AQ281" s="209"/>
      <c r="AR281" s="209"/>
      <c r="AS281" s="209"/>
      <c r="AT281" s="1452"/>
      <c r="AU281" s="1452"/>
      <c r="AV281" s="1452"/>
      <c r="AW281" s="1798"/>
      <c r="AX281" s="1798"/>
      <c r="AY281" s="1452"/>
      <c r="AZ281" s="1798"/>
      <c r="BA281" s="1798"/>
      <c r="BB281" s="1798"/>
      <c r="BC281" s="1798"/>
      <c r="BD281" s="1798"/>
      <c r="BE281" s="1798"/>
      <c r="BF281" s="1798"/>
      <c r="BG281" s="1798"/>
      <c r="BH281" s="1798"/>
      <c r="BI281" s="1798"/>
      <c r="BJ281" s="1798"/>
      <c r="BK281" s="1798"/>
      <c r="BL281" s="1798"/>
      <c r="BM281" s="1798"/>
      <c r="BN281" s="1798"/>
      <c r="BO281" s="1798"/>
      <c r="BP281" s="1452"/>
      <c r="BQ281" s="54"/>
      <c r="BR281" s="55"/>
      <c r="BS281" s="55"/>
      <c r="BT281" s="55"/>
      <c r="BU281" s="55"/>
      <c r="BV281" s="55"/>
      <c r="BW281" s="55"/>
      <c r="BX281" s="55"/>
      <c r="BY281" s="55"/>
      <c r="BZ281" s="55"/>
      <c r="CA281" s="55"/>
      <c r="CB281" s="55"/>
      <c r="CC281" s="1774"/>
      <c r="CD281" s="1774"/>
      <c r="CE281" s="55"/>
      <c r="CF281" s="55"/>
      <c r="CG281" s="7"/>
      <c r="CH281" s="7"/>
      <c r="CI281" s="7"/>
      <c r="CJ281" s="7"/>
      <c r="CK281" s="7"/>
      <c r="CL281" s="7"/>
      <c r="CM281" s="7"/>
      <c r="CN281" s="7"/>
      <c r="CO281" s="7"/>
      <c r="CP281" s="7"/>
      <c r="CQ281" s="7"/>
      <c r="CR281" s="7"/>
      <c r="CS281" s="7"/>
      <c r="CT281" s="7"/>
      <c r="CU281" s="7"/>
      <c r="CV281" s="7"/>
      <c r="CW281" s="7"/>
      <c r="CX281" s="1767"/>
      <c r="CY281" s="1767"/>
      <c r="CZ281" s="7"/>
      <c r="DA281" s="7"/>
      <c r="DB281" s="7"/>
      <c r="DC281" s="7"/>
      <c r="DD281" s="7"/>
      <c r="DE281" s="7"/>
      <c r="DF281" s="7"/>
      <c r="DG281" s="7"/>
      <c r="DH281" s="7"/>
      <c r="DI281" s="7"/>
      <c r="DJ281" s="7"/>
      <c r="DK281" s="7"/>
      <c r="DL281" s="7"/>
      <c r="DM281" s="7"/>
      <c r="DN281" s="1767"/>
      <c r="DO281" s="1767"/>
      <c r="DP281" s="7"/>
      <c r="DQ281" s="2"/>
    </row>
    <row r="282" spans="2:121" ht="15.75" hidden="1" x14ac:dyDescent="0.2">
      <c r="B282" s="211"/>
      <c r="C282" s="209"/>
      <c r="D282" s="209"/>
      <c r="E282" s="209"/>
      <c r="F282" s="209"/>
      <c r="G282" s="209"/>
      <c r="H282" s="209"/>
      <c r="I282" s="209"/>
      <c r="J282" s="209"/>
      <c r="K282" s="209"/>
      <c r="L282" s="209"/>
      <c r="M282" s="209"/>
      <c r="N282" s="209"/>
      <c r="O282" s="209"/>
      <c r="P282" s="209"/>
      <c r="Q282" s="1780"/>
      <c r="R282" s="1780"/>
      <c r="S282" s="209"/>
      <c r="T282" s="209"/>
      <c r="U282" s="209"/>
      <c r="V282" s="209"/>
      <c r="W282" s="209"/>
      <c r="X282" s="209"/>
      <c r="Y282" s="209"/>
      <c r="Z282" s="209"/>
      <c r="AA282" s="209"/>
      <c r="AB282" s="209"/>
      <c r="AC282" s="209"/>
      <c r="AD282" s="209"/>
      <c r="AE282" s="209"/>
      <c r="AF282" s="209"/>
      <c r="AG282" s="1780"/>
      <c r="AH282" s="1780"/>
      <c r="AI282" s="209"/>
      <c r="AJ282" s="209"/>
      <c r="AK282" s="209"/>
      <c r="AL282" s="209"/>
      <c r="AM282" s="209"/>
      <c r="AN282" s="209"/>
      <c r="AO282" s="209"/>
      <c r="AP282" s="209"/>
      <c r="AQ282" s="209"/>
      <c r="AR282" s="209"/>
      <c r="AS282" s="209"/>
      <c r="AT282" s="1452"/>
      <c r="AU282" s="1452"/>
      <c r="AV282" s="1452"/>
      <c r="AW282" s="1798"/>
      <c r="AX282" s="1798"/>
      <c r="AY282" s="1452"/>
      <c r="AZ282" s="1798"/>
      <c r="BA282" s="1798"/>
      <c r="BB282" s="1798"/>
      <c r="BC282" s="1798"/>
      <c r="BD282" s="1798"/>
      <c r="BE282" s="1798"/>
      <c r="BF282" s="1798"/>
      <c r="BG282" s="1798"/>
      <c r="BH282" s="1798"/>
      <c r="BI282" s="1798"/>
      <c r="BJ282" s="1798"/>
      <c r="BK282" s="1798"/>
      <c r="BL282" s="1798"/>
      <c r="BM282" s="1798"/>
      <c r="BN282" s="1798"/>
      <c r="BO282" s="1798"/>
      <c r="BP282" s="1452"/>
      <c r="BQ282" s="54"/>
      <c r="BR282" s="7"/>
      <c r="BS282" s="7"/>
      <c r="BT282" s="7"/>
      <c r="BU282" s="7"/>
      <c r="BV282" s="7"/>
      <c r="BW282" s="7"/>
      <c r="BX282" s="7"/>
      <c r="BY282" s="7"/>
      <c r="BZ282" s="7"/>
      <c r="CA282" s="7"/>
      <c r="CB282" s="7"/>
      <c r="CC282" s="1767"/>
      <c r="CD282" s="1767"/>
      <c r="CE282" s="7"/>
      <c r="CF282" s="55"/>
      <c r="CG282" s="7"/>
      <c r="CH282" s="7"/>
      <c r="CI282" s="7"/>
      <c r="CJ282" s="7"/>
      <c r="CK282" s="7"/>
      <c r="CL282" s="7"/>
      <c r="CM282" s="7"/>
      <c r="CN282" s="7"/>
      <c r="CO282" s="7"/>
      <c r="CP282" s="7"/>
      <c r="CQ282" s="7"/>
      <c r="CR282" s="7"/>
      <c r="CS282" s="7"/>
      <c r="CT282" s="7"/>
      <c r="CU282" s="7"/>
      <c r="CV282" s="7"/>
      <c r="CW282" s="7"/>
      <c r="CX282" s="1767"/>
      <c r="CY282" s="1767"/>
      <c r="CZ282" s="7"/>
      <c r="DA282" s="7"/>
      <c r="DB282" s="7"/>
      <c r="DC282" s="7"/>
      <c r="DD282" s="7"/>
      <c r="DE282" s="7"/>
      <c r="DF282" s="7"/>
      <c r="DG282" s="7"/>
      <c r="DH282" s="7"/>
      <c r="DI282" s="7"/>
      <c r="DJ282" s="7"/>
      <c r="DK282" s="7"/>
      <c r="DL282" s="7"/>
      <c r="DM282" s="7"/>
      <c r="DN282" s="1767"/>
      <c r="DO282" s="1767"/>
      <c r="DP282" s="7"/>
      <c r="DQ282" s="2"/>
    </row>
    <row r="283" spans="2:121" ht="15.75" hidden="1" x14ac:dyDescent="0.2">
      <c r="B283" s="211"/>
      <c r="C283" s="209"/>
      <c r="D283" s="209"/>
      <c r="E283" s="209"/>
      <c r="F283" s="209"/>
      <c r="G283" s="209"/>
      <c r="H283" s="209"/>
      <c r="I283" s="209"/>
      <c r="J283" s="209"/>
      <c r="K283" s="209"/>
      <c r="L283" s="209"/>
      <c r="M283" s="209"/>
      <c r="N283" s="209"/>
      <c r="O283" s="209"/>
      <c r="P283" s="209"/>
      <c r="Q283" s="1780"/>
      <c r="R283" s="1780"/>
      <c r="S283" s="209"/>
      <c r="T283" s="209"/>
      <c r="U283" s="209"/>
      <c r="V283" s="209"/>
      <c r="W283" s="209"/>
      <c r="X283" s="209"/>
      <c r="Y283" s="209"/>
      <c r="Z283" s="209"/>
      <c r="AA283" s="209"/>
      <c r="AB283" s="209"/>
      <c r="AC283" s="209"/>
      <c r="AD283" s="209"/>
      <c r="AE283" s="209"/>
      <c r="AF283" s="209"/>
      <c r="AG283" s="1780"/>
      <c r="AH283" s="1780"/>
      <c r="AI283" s="209"/>
      <c r="AJ283" s="209"/>
      <c r="AK283" s="209"/>
      <c r="AL283" s="209"/>
      <c r="AM283" s="209"/>
      <c r="AN283" s="209"/>
      <c r="AO283" s="209"/>
      <c r="AP283" s="209"/>
      <c r="AQ283" s="209"/>
      <c r="AR283" s="209"/>
      <c r="AS283" s="209"/>
      <c r="AT283" s="1452"/>
      <c r="AU283" s="1452"/>
      <c r="AV283" s="1452"/>
      <c r="AW283" s="1798"/>
      <c r="AX283" s="1798"/>
      <c r="AY283" s="1452"/>
      <c r="AZ283" s="1798"/>
      <c r="BA283" s="1798"/>
      <c r="BB283" s="1798"/>
      <c r="BC283" s="1798"/>
      <c r="BD283" s="1798"/>
      <c r="BE283" s="1798"/>
      <c r="BF283" s="1798"/>
      <c r="BG283" s="1798"/>
      <c r="BH283" s="1798"/>
      <c r="BI283" s="1798"/>
      <c r="BJ283" s="1798"/>
      <c r="BK283" s="1798"/>
      <c r="BL283" s="1798"/>
      <c r="BM283" s="1798"/>
      <c r="BN283" s="1798"/>
      <c r="BO283" s="1798"/>
      <c r="BP283" s="1452"/>
      <c r="BQ283" s="54"/>
      <c r="BR283" s="7"/>
      <c r="BS283" s="7"/>
      <c r="BT283" s="7"/>
      <c r="BU283" s="7"/>
      <c r="BV283" s="7"/>
      <c r="BW283" s="7"/>
      <c r="BX283" s="7"/>
      <c r="BY283" s="7"/>
      <c r="BZ283" s="7"/>
      <c r="CA283" s="7"/>
      <c r="CB283" s="7"/>
      <c r="CC283" s="1767"/>
      <c r="CD283" s="1767"/>
      <c r="CE283" s="7"/>
      <c r="CF283" s="7"/>
      <c r="CG283" s="7"/>
      <c r="CH283" s="7"/>
      <c r="CI283" s="7"/>
      <c r="CJ283" s="7"/>
      <c r="CK283" s="7"/>
      <c r="CL283" s="7"/>
      <c r="CM283" s="7"/>
      <c r="CN283" s="7"/>
      <c r="CO283" s="7"/>
      <c r="CP283" s="7"/>
      <c r="CQ283" s="7"/>
      <c r="CR283" s="7"/>
      <c r="CS283" s="7"/>
      <c r="CT283" s="7"/>
      <c r="CU283" s="7"/>
      <c r="CV283" s="7"/>
      <c r="CW283" s="7"/>
      <c r="CX283" s="1767"/>
      <c r="CY283" s="1767"/>
      <c r="CZ283" s="7"/>
      <c r="DA283" s="7"/>
      <c r="DB283" s="7"/>
      <c r="DC283" s="7"/>
      <c r="DD283" s="7"/>
      <c r="DE283" s="7"/>
      <c r="DF283" s="7"/>
      <c r="DG283" s="7"/>
      <c r="DH283" s="7"/>
      <c r="DI283" s="7"/>
      <c r="DJ283" s="7"/>
      <c r="DK283" s="7"/>
      <c r="DL283" s="7"/>
      <c r="DM283" s="7"/>
      <c r="DN283" s="1767"/>
      <c r="DO283" s="1767"/>
      <c r="DP283" s="7"/>
      <c r="DQ283" s="2"/>
    </row>
    <row r="284" spans="2:121" ht="15.75" hidden="1" x14ac:dyDescent="0.2">
      <c r="B284" s="211"/>
      <c r="C284" s="209"/>
      <c r="D284" s="209"/>
      <c r="E284" s="209"/>
      <c r="F284" s="209"/>
      <c r="G284" s="209"/>
      <c r="H284" s="209"/>
      <c r="I284" s="209"/>
      <c r="J284" s="209"/>
      <c r="K284" s="209"/>
      <c r="L284" s="209"/>
      <c r="M284" s="209"/>
      <c r="N284" s="209"/>
      <c r="O284" s="209"/>
      <c r="P284" s="209"/>
      <c r="Q284" s="1780"/>
      <c r="R284" s="1780"/>
      <c r="S284" s="209"/>
      <c r="T284" s="209"/>
      <c r="U284" s="209"/>
      <c r="V284" s="209"/>
      <c r="W284" s="209"/>
      <c r="X284" s="209"/>
      <c r="Y284" s="209"/>
      <c r="Z284" s="209"/>
      <c r="AA284" s="209"/>
      <c r="AB284" s="209"/>
      <c r="AC284" s="209"/>
      <c r="AD284" s="209"/>
      <c r="AE284" s="209"/>
      <c r="AF284" s="209"/>
      <c r="AG284" s="1780"/>
      <c r="AH284" s="1780"/>
      <c r="AI284" s="209"/>
      <c r="AJ284" s="209"/>
      <c r="AK284" s="209"/>
      <c r="AL284" s="209"/>
      <c r="AM284" s="209"/>
      <c r="AN284" s="209"/>
      <c r="AO284" s="209"/>
      <c r="AP284" s="209"/>
      <c r="AQ284" s="209"/>
      <c r="AR284" s="209"/>
      <c r="AS284" s="209"/>
      <c r="AT284" s="1452"/>
      <c r="AU284" s="1452"/>
      <c r="AV284" s="1452"/>
      <c r="AW284" s="1798"/>
      <c r="AX284" s="1798"/>
      <c r="AY284" s="1452"/>
      <c r="AZ284" s="1798"/>
      <c r="BA284" s="1798"/>
      <c r="BB284" s="1798"/>
      <c r="BC284" s="1798"/>
      <c r="BD284" s="1798"/>
      <c r="BE284" s="1798"/>
      <c r="BF284" s="1798"/>
      <c r="BG284" s="1798"/>
      <c r="BH284" s="1798"/>
      <c r="BI284" s="1798"/>
      <c r="BJ284" s="1798"/>
      <c r="BK284" s="1798"/>
      <c r="BL284" s="1798"/>
      <c r="BM284" s="1798"/>
      <c r="BN284" s="1798"/>
      <c r="BO284" s="1798"/>
      <c r="BP284" s="1452"/>
      <c r="BQ284" s="54"/>
      <c r="BR284" s="7"/>
      <c r="BS284" s="7"/>
      <c r="BT284" s="7"/>
      <c r="BU284" s="7"/>
      <c r="BV284" s="7"/>
      <c r="BW284" s="7"/>
      <c r="BX284" s="7"/>
      <c r="BY284" s="7"/>
      <c r="BZ284" s="7"/>
      <c r="CA284" s="7"/>
      <c r="CB284" s="7"/>
      <c r="CC284" s="1767"/>
      <c r="CD284" s="1767"/>
      <c r="CE284" s="7"/>
      <c r="CF284" s="7"/>
      <c r="CG284" s="7"/>
      <c r="CH284" s="7"/>
      <c r="CI284" s="7"/>
      <c r="CJ284" s="7"/>
      <c r="CK284" s="7"/>
      <c r="CL284" s="7"/>
      <c r="CM284" s="7"/>
      <c r="CN284" s="7"/>
      <c r="CO284" s="7"/>
      <c r="CP284" s="7"/>
      <c r="CQ284" s="7"/>
      <c r="CR284" s="7"/>
      <c r="CS284" s="7"/>
      <c r="CT284" s="7"/>
      <c r="CU284" s="7"/>
      <c r="CV284" s="7"/>
      <c r="CW284" s="7"/>
      <c r="CX284" s="1767"/>
      <c r="CY284" s="1767"/>
      <c r="CZ284" s="7"/>
      <c r="DA284" s="7"/>
      <c r="DB284" s="7"/>
      <c r="DC284" s="7"/>
      <c r="DD284" s="7"/>
      <c r="DE284" s="7"/>
      <c r="DF284" s="7"/>
      <c r="DG284" s="7"/>
      <c r="DH284" s="7"/>
      <c r="DI284" s="7"/>
      <c r="DJ284" s="7"/>
      <c r="DK284" s="7"/>
      <c r="DL284" s="7"/>
      <c r="DM284" s="7"/>
      <c r="DN284" s="1767"/>
      <c r="DO284" s="1767"/>
      <c r="DP284" s="7"/>
      <c r="DQ284" s="2"/>
    </row>
    <row r="285" spans="2:121" ht="15.75" hidden="1" x14ac:dyDescent="0.2">
      <c r="B285" s="211"/>
      <c r="C285" s="210"/>
      <c r="D285" s="45"/>
      <c r="E285" s="45"/>
      <c r="F285" s="45"/>
      <c r="G285" s="45"/>
      <c r="H285" s="45"/>
      <c r="I285" s="45"/>
      <c r="J285" s="45"/>
      <c r="K285" s="45"/>
      <c r="L285" s="45"/>
      <c r="M285" s="45"/>
      <c r="N285" s="45"/>
      <c r="O285" s="45"/>
      <c r="P285" s="45"/>
      <c r="Q285" s="1771"/>
      <c r="R285" s="1771"/>
      <c r="S285" s="45"/>
      <c r="T285" s="45"/>
      <c r="U285" s="45"/>
      <c r="V285" s="45"/>
      <c r="W285" s="45"/>
      <c r="X285" s="45"/>
      <c r="Y285" s="45"/>
      <c r="Z285" s="45"/>
      <c r="AA285" s="45"/>
      <c r="AB285" s="45"/>
      <c r="AC285" s="45"/>
      <c r="AD285" s="45"/>
      <c r="AE285" s="45"/>
      <c r="AF285" s="45"/>
      <c r="AG285" s="1771"/>
      <c r="AH285" s="1771"/>
      <c r="AI285" s="45"/>
      <c r="AJ285" s="45"/>
      <c r="AK285" s="45"/>
      <c r="AL285" s="45"/>
      <c r="AM285" s="45"/>
      <c r="AN285" s="45"/>
      <c r="AO285" s="45"/>
      <c r="AP285" s="45"/>
      <c r="AQ285" s="45"/>
      <c r="AR285" s="45"/>
      <c r="AS285" s="45"/>
      <c r="AT285" s="2651"/>
      <c r="AU285" s="2651"/>
      <c r="AV285" s="1692"/>
      <c r="AW285" s="1786"/>
      <c r="AX285" s="1905"/>
      <c r="AY285" s="1692"/>
      <c r="AZ285" s="2280"/>
      <c r="BA285" s="2280"/>
      <c r="BB285" s="2280"/>
      <c r="BC285" s="2280"/>
      <c r="BD285" s="2280"/>
      <c r="BE285" s="2280"/>
      <c r="BF285" s="2280"/>
      <c r="BG285" s="2280"/>
      <c r="BH285" s="2280"/>
      <c r="BI285" s="2280"/>
      <c r="BJ285" s="2280"/>
      <c r="BK285" s="2280"/>
      <c r="BL285" s="2280"/>
      <c r="BM285" s="2280"/>
      <c r="BN285" s="2280"/>
      <c r="BO285" s="2280"/>
      <c r="BP285" s="1692"/>
      <c r="BQ285" s="54"/>
      <c r="BR285" s="7"/>
      <c r="BS285" s="7"/>
      <c r="BT285" s="7"/>
      <c r="BU285" s="7"/>
      <c r="BV285" s="7"/>
      <c r="BW285" s="7"/>
      <c r="BX285" s="7"/>
      <c r="BY285" s="7"/>
      <c r="BZ285" s="7"/>
      <c r="CA285" s="7"/>
      <c r="CB285" s="7"/>
      <c r="CC285" s="1767"/>
      <c r="CD285" s="1767"/>
      <c r="CE285" s="7"/>
      <c r="CF285" s="7"/>
      <c r="CG285" s="7"/>
      <c r="CH285" s="7"/>
      <c r="CI285" s="7"/>
      <c r="CJ285" s="7"/>
      <c r="CK285" s="7"/>
      <c r="CL285" s="7"/>
      <c r="CM285" s="7"/>
      <c r="CN285" s="7"/>
      <c r="CO285" s="7"/>
      <c r="CP285" s="7"/>
      <c r="CQ285" s="7"/>
      <c r="CR285" s="7"/>
      <c r="CS285" s="7"/>
      <c r="CT285" s="7"/>
      <c r="CU285" s="7"/>
      <c r="CV285" s="7"/>
      <c r="CW285" s="7"/>
      <c r="CX285" s="1767"/>
      <c r="CY285" s="1767"/>
      <c r="CZ285" s="7"/>
      <c r="DA285" s="7"/>
      <c r="DB285" s="7"/>
      <c r="DC285" s="7"/>
      <c r="DD285" s="7"/>
      <c r="DE285" s="7"/>
      <c r="DF285" s="7"/>
      <c r="DG285" s="7"/>
      <c r="DH285" s="7"/>
      <c r="DI285" s="7"/>
      <c r="DJ285" s="7"/>
      <c r="DK285" s="7"/>
      <c r="DL285" s="7"/>
      <c r="DM285" s="7"/>
      <c r="DN285" s="1767"/>
      <c r="DO285" s="1767"/>
      <c r="DP285" s="7"/>
      <c r="DQ285" s="2"/>
    </row>
    <row r="286" spans="2:121" hidden="1" x14ac:dyDescent="0.2">
      <c r="CF286" s="7"/>
      <c r="CG286" s="7"/>
      <c r="CH286" s="7"/>
      <c r="CI286" s="7"/>
      <c r="CJ286" s="7"/>
      <c r="CK286" s="7"/>
      <c r="CL286" s="7"/>
      <c r="CM286" s="7"/>
      <c r="CN286" s="7"/>
      <c r="CO286" s="7"/>
      <c r="CP286" s="7"/>
      <c r="CQ286" s="7"/>
      <c r="CR286" s="7"/>
      <c r="CS286" s="7"/>
      <c r="CT286" s="7"/>
      <c r="CU286" s="7"/>
      <c r="CV286" s="7"/>
      <c r="CW286" s="7"/>
      <c r="CX286" s="1767"/>
      <c r="CY286" s="1767"/>
      <c r="CZ286" s="7"/>
      <c r="DA286" s="7"/>
      <c r="DB286" s="7"/>
      <c r="DC286" s="7"/>
      <c r="DD286" s="7"/>
      <c r="DE286" s="7"/>
      <c r="DF286" s="7"/>
      <c r="DG286" s="7"/>
      <c r="DH286" s="7"/>
      <c r="DI286" s="7"/>
      <c r="DJ286" s="7"/>
      <c r="DK286" s="7"/>
      <c r="DL286" s="7"/>
      <c r="DM286" s="7"/>
      <c r="DN286" s="1767"/>
      <c r="DO286" s="1767"/>
      <c r="DP286" s="7"/>
      <c r="DQ286" s="2"/>
    </row>
    <row r="287" spans="2:121" ht="14.25" hidden="1" customHeight="1" x14ac:dyDescent="0.2">
      <c r="CG287" s="7"/>
    </row>
    <row r="289" x14ac:dyDescent="0.2"/>
    <row r="290" x14ac:dyDescent="0.2"/>
  </sheetData>
  <sheetProtection algorithmName="SHA-512" hashValue="0tYOpilFQV64DCqkwXi4Unpk/A2cBH1BuN/TG0g9ZH312+9gJIfkqfQqW4twTHQXCvfGcdmrV+VUM2cRzGbCOg==" saltValue="t3k6GJi+zb+EfB1IjlZlFg==" spinCount="100000" sheet="1" insertColumns="0" insertRows="0" deleteColumns="0" deleteRows="0"/>
  <mergeCells count="157">
    <mergeCell ref="AZ156:BA156"/>
    <mergeCell ref="AZ157:BA157"/>
    <mergeCell ref="AZ176:BA176"/>
    <mergeCell ref="AZ177:BA178"/>
    <mergeCell ref="AZ195:BA195"/>
    <mergeCell ref="AZ184:BA184"/>
    <mergeCell ref="AZ185:BA185"/>
    <mergeCell ref="AZ186:BA186"/>
    <mergeCell ref="AZ187:BA187"/>
    <mergeCell ref="AZ189:BA189"/>
    <mergeCell ref="AZ190:BA190"/>
    <mergeCell ref="AZ191:BA191"/>
    <mergeCell ref="AZ192:BA192"/>
    <mergeCell ref="AZ194:BA194"/>
    <mergeCell ref="AZ110:BA110"/>
    <mergeCell ref="AZ111:BA111"/>
    <mergeCell ref="AZ112:BA112"/>
    <mergeCell ref="AZ113:BA113"/>
    <mergeCell ref="EW14:FL14"/>
    <mergeCell ref="EG14:EV14"/>
    <mergeCell ref="AZ137:BA137"/>
    <mergeCell ref="AZ138:BA139"/>
    <mergeCell ref="AZ140:BA140"/>
    <mergeCell ref="AZ101:BA101"/>
    <mergeCell ref="AZ102:BA102"/>
    <mergeCell ref="AZ103:BA103"/>
    <mergeCell ref="AZ104:BA104"/>
    <mergeCell ref="AZ105:BA105"/>
    <mergeCell ref="AZ106:BA106"/>
    <mergeCell ref="AZ107:BA107"/>
    <mergeCell ref="AZ108:BA108"/>
    <mergeCell ref="AZ109:BA109"/>
    <mergeCell ref="AZ73:BA73"/>
    <mergeCell ref="AZ74:BA74"/>
    <mergeCell ref="AZ75:BA75"/>
    <mergeCell ref="AZ94:BA94"/>
    <mergeCell ref="AZ95:BA96"/>
    <mergeCell ref="AZ97:BA97"/>
    <mergeCell ref="AZ98:BA98"/>
    <mergeCell ref="AZ99:BA99"/>
    <mergeCell ref="AZ100:BA100"/>
    <mergeCell ref="AZ64:BA64"/>
    <mergeCell ref="AZ65:BA65"/>
    <mergeCell ref="AZ66:BA66"/>
    <mergeCell ref="AZ67:BA67"/>
    <mergeCell ref="AZ68:BA68"/>
    <mergeCell ref="AZ69:BA69"/>
    <mergeCell ref="AZ70:BA70"/>
    <mergeCell ref="AZ71:BA71"/>
    <mergeCell ref="AZ72:BA72"/>
    <mergeCell ref="AZ54:BA54"/>
    <mergeCell ref="AZ55:BA56"/>
    <mergeCell ref="AZ57:BA57"/>
    <mergeCell ref="AZ58:BA58"/>
    <mergeCell ref="AZ59:BA59"/>
    <mergeCell ref="AZ60:BA60"/>
    <mergeCell ref="AZ61:BA61"/>
    <mergeCell ref="AZ62:BA62"/>
    <mergeCell ref="AZ63:BA63"/>
    <mergeCell ref="AT285:AU285"/>
    <mergeCell ref="D177:S177"/>
    <mergeCell ref="CK177:CZ177"/>
    <mergeCell ref="DA177:DP177"/>
    <mergeCell ref="DQ177:EF177"/>
    <mergeCell ref="T177:AI177"/>
    <mergeCell ref="AJ177:AY177"/>
    <mergeCell ref="AZ179:BA179"/>
    <mergeCell ref="AZ180:BA180"/>
    <mergeCell ref="AZ181:BA181"/>
    <mergeCell ref="AZ182:BA182"/>
    <mergeCell ref="AZ183:BA183"/>
    <mergeCell ref="DQ138:EF138"/>
    <mergeCell ref="CK138:CZ138"/>
    <mergeCell ref="DA138:DP138"/>
    <mergeCell ref="B165:C165"/>
    <mergeCell ref="B166:C166"/>
    <mergeCell ref="D138:S138"/>
    <mergeCell ref="T138:AI138"/>
    <mergeCell ref="AJ138:AY138"/>
    <mergeCell ref="B162:C162"/>
    <mergeCell ref="B161:C161"/>
    <mergeCell ref="B160:C160"/>
    <mergeCell ref="AZ141:BA141"/>
    <mergeCell ref="AZ142:BA142"/>
    <mergeCell ref="AZ143:BA143"/>
    <mergeCell ref="AZ144:BA144"/>
    <mergeCell ref="AZ145:BA145"/>
    <mergeCell ref="AZ146:BA146"/>
    <mergeCell ref="AZ147:BA147"/>
    <mergeCell ref="AZ148:BA148"/>
    <mergeCell ref="AZ150:BA150"/>
    <mergeCell ref="AZ151:BA151"/>
    <mergeCell ref="AZ152:BA152"/>
    <mergeCell ref="AZ153:BA153"/>
    <mergeCell ref="AZ154:BA154"/>
    <mergeCell ref="B206:C206"/>
    <mergeCell ref="B205:C205"/>
    <mergeCell ref="B204:C204"/>
    <mergeCell ref="B203:C203"/>
    <mergeCell ref="B202:C202"/>
    <mergeCell ref="B78:C78"/>
    <mergeCell ref="B85:C85"/>
    <mergeCell ref="B127:C127"/>
    <mergeCell ref="B126:C126"/>
    <mergeCell ref="B201:C201"/>
    <mergeCell ref="B122:C122"/>
    <mergeCell ref="B123:C123"/>
    <mergeCell ref="B124:C124"/>
    <mergeCell ref="B125:C125"/>
    <mergeCell ref="B84:C84"/>
    <mergeCell ref="B79:C79"/>
    <mergeCell ref="B80:C80"/>
    <mergeCell ref="B81:C81"/>
    <mergeCell ref="B82:C82"/>
    <mergeCell ref="B83:C83"/>
    <mergeCell ref="B200:C200"/>
    <mergeCell ref="B119:C119"/>
    <mergeCell ref="B120:C120"/>
    <mergeCell ref="B121:C121"/>
    <mergeCell ref="B199:C199"/>
    <mergeCell ref="B198:C198"/>
    <mergeCell ref="B163:C163"/>
    <mergeCell ref="B164:C164"/>
    <mergeCell ref="B167:C167"/>
    <mergeCell ref="B168:C168"/>
    <mergeCell ref="CK14:CZ14"/>
    <mergeCell ref="DA14:DP14"/>
    <mergeCell ref="DQ55:EF55"/>
    <mergeCell ref="D55:S55"/>
    <mergeCell ref="T55:AI55"/>
    <mergeCell ref="CK55:CZ55"/>
    <mergeCell ref="DA55:DP55"/>
    <mergeCell ref="AJ55:AY55"/>
    <mergeCell ref="DA95:DP95"/>
    <mergeCell ref="DQ95:EF95"/>
    <mergeCell ref="D95:S95"/>
    <mergeCell ref="T95:AI95"/>
    <mergeCell ref="AJ95:AY95"/>
    <mergeCell ref="CK95:CZ95"/>
    <mergeCell ref="AJ14:AY14"/>
    <mergeCell ref="CF14:CF15"/>
    <mergeCell ref="BP14:CE14"/>
    <mergeCell ref="DQ14:EF14"/>
    <mergeCell ref="AZ14:BO14"/>
    <mergeCell ref="B4:P4"/>
    <mergeCell ref="B5:P5"/>
    <mergeCell ref="B45:C45"/>
    <mergeCell ref="B44:C44"/>
    <mergeCell ref="B43:C43"/>
    <mergeCell ref="B41:C41"/>
    <mergeCell ref="B42:C42"/>
    <mergeCell ref="D14:S14"/>
    <mergeCell ref="T14:AI14"/>
    <mergeCell ref="B40:C40"/>
    <mergeCell ref="B39:C39"/>
    <mergeCell ref="T6:AB6"/>
    <mergeCell ref="T7:AB7"/>
  </mergeCells>
  <dataValidations count="3">
    <dataValidation operator="greaterThanOrEqual" allowBlank="1" showErrorMessage="1" errorTitle="Error" error="Please enter non-negative number." sqref="AT16:AX16 D13:D14 AI15:AI16 N34:S34 N16:R16 S15:S16 N26:S26 T14 AD34:AI34 AD16:AH16 AD26:AI26 C34:C38 EF15 DA14 CK14 AT40:AT45 CZ15 DP15 CH94:CH114 BB67:BO67 D208:AT285 AT57:AX57 C94:C118 AI56:AI57 DP56 N73:S73 N57:R57 S56:S57 N67:S67 AJ55 AD73:AI73 AD57:AH57 AD67:AI67 C73:C77 EF56 DA55 CK55 AT78:AT85 CZ56 D57:M75 T57:AC75 AJ57:AS75 B137:C149 C208:C224 B48:BP53 CH88:EF93 T95 AT114:BO114 BB56:BO57 AT97:AX97 D54:D55 AU91:BO93 AI96:AI97 CK179:EF196 D6:R12 N114:S114 N97:R97 S96:S97 BP176:BP177 N107:S107 AD114:AI114 AD97:AH97 AD107:AI107 EF96 DA95 CK95 AT119:AT127 CZ96 DP96 EC131:EF131 EB129:EB131 CM132:EF133 C130:BP130 AU208:AX284 AJ97:AS116 T97:AC116 D97:M116 D94:D95 T138 CH131:EA131 B150:B171 CG132:CG159 CH134:EF136 CK97:EF114 BB149:BO149 BB96:BO97 AT140:AX140 AI139:AI140 DP139 BP54:BP55 N155:S155 N140:R140 S139:S140 N149:S149 AJ138 AD155:AI155 AD140:AH140 AD149:AI149 C150:C159 EF139 DA138 CK138 AT160:AT168 CZ139 D140:M157 T140:AC157 AJ140:AS157 CH137:CH156 CI139:CJ156 S8:AB11 D137:D138 BR91:CE95 B94:B129 T177 C170:C171 BB178:BO179 BB139:BO140 AT179:AX179 AI178:AI179 DP178 BR97:CE97 N193:S193 N179:R179 S178:S179 N188:S188 AJ177 AD193:AI193 AD179:AH179 AD188:AI188 B172:C192 EF178 DA177 CK177 AT198:AT206 CZ178 B89:AS93 D176:D177 BR130:CE138 C193:C197 AJ179:AS195 T179:AC195 D179:M195 AZ169:BA175 E13:CF13 BB54:BO54 BB94:BO94 CK16:EF32 BB188:BO188 BR140:CE140 BB176:BO176 CG92:CG119 CK57:EF73 B54:C72 B193:B224 AT26:AY26 CH13:CH32 AT34:AY34 DQ177 CG13:CG37 BZ16:CD16 BZ40:BZ45 EG87:EV93 CE15:CE16 BZ26:CE26 BZ34:CE34 FL15 EV15 B73:B87 EG77:EH86 DQ14 CI96:CJ113 EG114:EG128 DQ95 CI137:EF137 EG131:EG137 DQ138 CI176:EF176 BQ47:BQ53 CI56:CJ73 CH54:CH73 EG55:EH75 BR179:CE179 EB47 AZ16:BI36 AT88:AT93 BR170:CE177 AZ54:AZ55 S12:BQ12 CK140:EF156 T55 E137:BO137 AJ95 AZ137:AZ138 BR47:CE55 CI1:NB12 CH176:CH196 C6:C22 B23:C33 A1:B22 A23:A1048576 BP16:BY36 D16:M36 T16:AC36 AJ16:AS36 CF48:CF56 CF209:CF286 B34:B46 BQ91:BQ93 CF98 BQ130:BQ136 CF141 B131:BP136 CF180 C87:CE87 CF88:CG88 BS12:CH12 CF92:CF96 BP137:BP138 CF171:CF178 BP91:BP95 CF131:CF139 CG49:CG77 EW49:NB54 CH266:DP286 CH209:DZ265 CG210:CG287 EJ47:EV47 EW48:NP48 CH48:EV53 EI55:EV86 EW88:LU128 EW129:NP208 CI94:EV94 EG95:EV113 EH114:EV137 CF14 EW55:NP87 CI15:CJ31 EW209:NL266 EW267:NB1048576 EG16:EV46 EW34:NI47 CH170:EF175 CG171:CG198 C1:S3 T1:T4 AC1:CH11 U1:AB5 DQ266:EF1048576 EA208:EF265 EG138:EV1048576 CI178:CJ196 AZ95 AY15:AY16 BJ16:BN16 BJ40:BJ45 BO15:BO16 BJ26:BO26 BJ34:BO34 E54:AY54 AY56:AY57 AT67:AY67 AT73:AY73 BB73:BO73 E94:AZ94 AY96:AY97 AT107:AY107 BB107:BO107 CI54:EV54 DQ55 FM14:NW33 CI13:NI13 EW16:FL33 AY139:AY140 AT149:AY149 AT155:AY155 BB155:BO155 E176:AY176 AT188:AY188 AY178:AY179 AT193:AY193 BB193:BO193 AZ176:AZ177 D170:AY175 BB170:BQ175 AY208:CE285 B225:C285" xr:uid="{00000000-0002-0000-0C00-000000000000}"/>
    <dataValidation type="decimal" operator="greaterThanOrEqual" allowBlank="1" showErrorMessage="1" errorTitle="Error" error="Please enter non-negative number." sqref="AD180:AI187 N27:S33 N35:S36 AD27:AI33 AD35:AI36 BB74:BO75 BB58:BO66 N68:S72 N74:S75 N58:S66 AD68:AI72 AD74:AI75 AD58:AI66 BB98:BO106 AT115:BO116 BJ17:BO25 N108:S113 N115:S116 N98:S106 AD108:AI113 AD115:AI116 AD98:AI106 BB156:BO157 BB141:BO148 BB68:BO72 N150:S154 N156:S157 N141:S148 AD150:AI154 AD156:AI157 AD141:AI148 BB194:BO195 BB180:BO187 BB108:BO113 N189:S192 N194:S195 N180:S187 AD189:AI192 AD194:AI195 BB150:BO154 AT27:AY33 AT17:AY25 BZ35:CE36 BZ27:CE33 BZ17:CE25 N17:S25 AD17:AI25 AT35:AY36 BJ35:BO36 BJ27:BO33 AT58:AY66 AT74:AY75 AT68:AY72 AT98:AY106 AT108:AY113 AT141:AY148 AT156:AY157 AT150:AY154 AT180:AY187 AT194:AY195 AT189:AY192 BB189:BO192" xr:uid="{00000000-0002-0000-0C00-000001000000}">
      <formula1>0</formula1>
    </dataValidation>
    <dataValidation type="decimal" operator="greaterThanOrEqual" allowBlank="1" showInputMessage="1" showErrorMessage="1" error="Please enter non-negative number." sqref="S6:S7" xr:uid="{00000000-0002-0000-0C00-000002000000}">
      <formula1>0</formula1>
    </dataValidation>
  </dataValidations>
  <pageMargins left="0.7" right="0.7" top="0.75" bottom="0.75" header="0.3" footer="0.3"/>
  <pageSetup paperSize="9" orientation="portrait"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251" id="{8B4CC649-F40C-4532-9E8A-BCC892276410}">
            <xm:f>OR(CK99&lt;'https://sp.bisinfo.org/teams/fsb/nmeg/Documents/Templates/[Global-Monitoring-Report-on-NBFI-2019-Reporting-templates.xlsx]risk metrics ranges'!#REF!,CK99&gt;'https://sp.bisinfo.org/teams/fsb/nmeg/Documents/Templates/[Global-Monitoring-Report-on-NBFI-2019-Reporting-templates.xlsx]risk metrics ranges'!#REF!)</xm:f>
            <x14:dxf>
              <font>
                <color rgb="FFFF0000"/>
              </font>
            </x14:dxf>
          </x14:cfRule>
          <xm:sqref>CK99:EF99</xm:sqref>
        </x14:conditionalFormatting>
        <x14:conditionalFormatting xmlns:xm="http://schemas.microsoft.com/office/excel/2006/main">
          <x14:cfRule type="expression" priority="250" id="{9083A75D-73A4-4B85-8FD3-6C38B1F7DBBD}">
            <xm:f>OR(CK100&lt;'https://sp.bisinfo.org/teams/fsb/nmeg/Documents/Templates/[Global-Monitoring-Report-on-NBFI-2019-Reporting-templates.xlsx]risk metrics ranges'!#REF!,CK100&gt;'https://sp.bisinfo.org/teams/fsb/nmeg/Documents/Templates/[Global-Monitoring-Report-on-NBFI-2019-Reporting-templates.xlsx]risk metrics ranges'!#REF!)</xm:f>
            <x14:dxf>
              <font>
                <color rgb="FFFF0000"/>
              </font>
            </x14:dxf>
          </x14:cfRule>
          <xm:sqref>CK100:EF100</xm:sqref>
        </x14:conditionalFormatting>
        <x14:conditionalFormatting xmlns:xm="http://schemas.microsoft.com/office/excel/2006/main">
          <x14:cfRule type="expression" priority="249" id="{B8CC41E0-F631-48F3-82A8-8A279383C52B}">
            <xm:f>OR(CK103&lt;'https://sp.bisinfo.org/teams/fsb/nmeg/Documents/Templates/[Global-Monitoring-Report-on-NBFI-2019-Reporting-templates.xlsx]risk metrics ranges'!#REF!,CK103&gt;'https://sp.bisinfo.org/teams/fsb/nmeg/Documents/Templates/[Global-Monitoring-Report-on-NBFI-2019-Reporting-templates.xlsx]risk metrics ranges'!#REF!)</xm:f>
            <x14:dxf>
              <font>
                <color rgb="FFFF0000"/>
              </font>
            </x14:dxf>
          </x14:cfRule>
          <xm:sqref>CK103:EF103</xm:sqref>
        </x14:conditionalFormatting>
        <x14:conditionalFormatting xmlns:xm="http://schemas.microsoft.com/office/excel/2006/main">
          <x14:cfRule type="expression" priority="248" id="{C2C3B8FF-4CDE-424D-B96D-982F405DA6A8}">
            <xm:f>OR(CK17&lt;'https://sp.bisinfo.org/teams/fsb/nmeg/Documents/Templates/[Global-Monitoring-Report-on-NBFI-2019-Reporting-templates.xlsx]risk metrics ranges'!#REF!,CK17&gt;'https://sp.bisinfo.org/teams/fsb/nmeg/Documents/Templates/[Global-Monitoring-Report-on-NBFI-2019-Reporting-templates.xlsx]risk metrics ranges'!#REF!)</xm:f>
            <x14:dxf>
              <font>
                <color rgb="FFFF0000"/>
              </font>
            </x14:dxf>
          </x14:cfRule>
          <xm:sqref>CK104:EF104 CK21:EF22 EW21:FL22 CK17:EF19 EW17:FL19 CK24:EF25 EW24:FL25 CK27:EF27 EW27:FL27 CK29:EF31 EW29:FL31</xm:sqref>
        </x14:conditionalFormatting>
        <x14:conditionalFormatting xmlns:xm="http://schemas.microsoft.com/office/excel/2006/main">
          <x14:cfRule type="expression" priority="247" id="{9EE01F4A-4A09-44D9-87D0-B069FC597E8F}">
            <xm:f>OR(CK106&lt;'https://sp.bisinfo.org/teams/fsb/nmeg/Documents/Templates/[Global-Monitoring-Report-on-NBFI-2019-Reporting-templates.xlsx]risk metrics ranges'!#REF!,CK106&gt;'https://sp.bisinfo.org/teams/fsb/nmeg/Documents/Templates/[Global-Monitoring-Report-on-NBFI-2019-Reporting-templates.xlsx]risk metrics ranges'!#REF!)</xm:f>
            <x14:dxf>
              <font>
                <color rgb="FFFF0000"/>
              </font>
            </x14:dxf>
          </x14:cfRule>
          <xm:sqref>CK106:EF106</xm:sqref>
        </x14:conditionalFormatting>
        <x14:conditionalFormatting xmlns:xm="http://schemas.microsoft.com/office/excel/2006/main">
          <x14:cfRule type="expression" priority="246" id="{0C963BA2-5641-4FA0-8FCB-652093B7E26B}">
            <xm:f>OR(CK102&lt;'https://sp.bisinfo.org/teams/fsb/nmeg/Documents/Templates/[Global-Monitoring-Report-on-NBFI-2019-Reporting-templates.xlsx]risk metrics ranges'!#REF!,CK102&gt;'https://sp.bisinfo.org/teams/fsb/nmeg/Documents/Templates/[Global-Monitoring-Report-on-NBFI-2019-Reporting-templates.xlsx]risk metrics ranges'!#REF!)</xm:f>
            <x14:dxf>
              <font>
                <color rgb="FFFF0000"/>
              </font>
            </x14:dxf>
          </x14:cfRule>
          <xm:sqref>CK102:EF102</xm:sqref>
        </x14:conditionalFormatting>
        <x14:conditionalFormatting xmlns:xm="http://schemas.microsoft.com/office/excel/2006/main">
          <x14:cfRule type="expression" priority="245" id="{7BDB548F-A32D-4A75-99F4-4EF666EFCCEB}">
            <xm:f>OR(CK108&lt;'https://sp.bisinfo.org/teams/fsb/nmeg/Documents/Templates/[Global-Monitoring-Report-on-NBFI-2019-Reporting-templates.xlsx]risk metrics ranges'!#REF!,$CK$68&gt;'https://sp.bisinfo.org/teams/fsb/nmeg/Documents/Templates/[Global-Monitoring-Report-on-NBFI-2019-Reporting-templates.xlsx]risk metrics ranges'!#REF!)</xm:f>
            <x14:dxf>
              <font>
                <color rgb="FFFF0000"/>
              </font>
            </x14:dxf>
          </x14:cfRule>
          <xm:sqref>CK108:EF108</xm:sqref>
        </x14:conditionalFormatting>
        <x14:conditionalFormatting xmlns:xm="http://schemas.microsoft.com/office/excel/2006/main">
          <x14:cfRule type="expression" priority="244" id="{4D76E857-5794-4CDA-B770-12FF8648C92C}">
            <xm:f>OR(CK98&lt;'https://sp.bisinfo.org/teams/fsb/nmeg/Documents/Templates/[Global-Monitoring-Report-on-NBFI-2019-Reporting-templates.xlsx]risk metrics ranges'!#REF!,CK98&gt;'https://sp.bisinfo.org/teams/fsb/nmeg/Documents/Templates/[Global-Monitoring-Report-on-NBFI-2019-Reporting-templates.xlsx]risk metrics ranges'!#REF!)</xm:f>
            <x14:dxf>
              <font>
                <color rgb="FFFF0000"/>
              </font>
            </x14:dxf>
          </x14:cfRule>
          <xm:sqref>CK98:EF98</xm:sqref>
        </x14:conditionalFormatting>
        <x14:conditionalFormatting xmlns:xm="http://schemas.microsoft.com/office/excel/2006/main">
          <x14:cfRule type="expression" priority="243" id="{0BE9473C-46B3-4A2D-98A8-FC85DA7F0839}">
            <xm:f>OR(CK107&lt;'https://sp.bisinfo.org/teams/fsb/nmeg/Documents/Templates/[Global-Monitoring-Report-on-NBFI-2019-Reporting-templates.xlsx]risk metrics ranges'!#REF!,CK107&gt;'https://sp.bisinfo.org/teams/fsb/nmeg/Documents/Templates/[Global-Monitoring-Report-on-NBFI-2019-Reporting-templates.xlsx]risk metrics ranges'!#REF!)</xm:f>
            <x14:dxf>
              <font>
                <color rgb="FFFF0000"/>
              </font>
            </x14:dxf>
          </x14:cfRule>
          <xm:sqref>CK107:EF107</xm:sqref>
        </x14:conditionalFormatting>
        <x14:conditionalFormatting xmlns:xm="http://schemas.microsoft.com/office/excel/2006/main">
          <x14:cfRule type="expression" priority="242" id="{7139DC60-706E-43FD-AB27-71DFB6B31300}">
            <xm:f>OR(CK110&lt;'https://sp.bisinfo.org/teams/fsb/nmeg/Documents/Templates/[Global-Monitoring-Report-on-NBFI-2019-Reporting-templates.xlsx]risk metrics ranges'!#REF!,CK110&gt;'https://sp.bisinfo.org/teams/fsb/nmeg/Documents/Templates/[Global-Monitoring-Report-on-NBFI-2019-Reporting-templates.xlsx]risk metrics ranges'!#REF!)</xm:f>
            <x14:dxf>
              <font>
                <color rgb="FFFF0000"/>
              </font>
            </x14:dxf>
          </x14:cfRule>
          <xm:sqref>CK110:EF110</xm:sqref>
        </x14:conditionalFormatting>
        <x14:conditionalFormatting xmlns:xm="http://schemas.microsoft.com/office/excel/2006/main">
          <x14:cfRule type="expression" priority="241" id="{80E28BF9-EBF5-4598-9C48-6F1C16ED9522}">
            <xm:f>OR(CK112&lt;'https://sp.bisinfo.org/teams/fsb/nmeg/Documents/Templates/[Global-Monitoring-Report-on-NBFI-2019-Reporting-templates.xlsx]risk metrics ranges'!#REF!,CK112&gt;'https://sp.bisinfo.org/teams/fsb/nmeg/Documents/Templates/[Global-Monitoring-Report-on-NBFI-2019-Reporting-templates.xlsx]risk metrics ranges'!#REF!)</xm:f>
            <x14:dxf>
              <font>
                <color rgb="FFFF0000"/>
              </font>
            </x14:dxf>
          </x14:cfRule>
          <xm:sqref>CK112:EF112</xm:sqref>
        </x14:conditionalFormatting>
        <x14:conditionalFormatting xmlns:xm="http://schemas.microsoft.com/office/excel/2006/main">
          <x14:cfRule type="expression" priority="240" id="{B791F092-AFD7-4A37-9822-2C02027B4354}">
            <xm:f>OR(CK113&lt;'https://sp.bisinfo.org/teams/fsb/nmeg/Documents/Templates/[Global-Monitoring-Report-on-NBFI-2019-Reporting-templates.xlsx]risk metrics ranges'!#REF!,CK113&gt;'https://sp.bisinfo.org/teams/fsb/nmeg/Documents/Templates/[Global-Monitoring-Report-on-NBFI-2019-Reporting-templates.xlsx]risk metrics ranges'!#REF!)</xm:f>
            <x14:dxf>
              <font>
                <color rgb="FFFF0000"/>
              </font>
            </x14:dxf>
          </x14:cfRule>
          <xm:sqref>CK113:EF113</xm:sqref>
        </x14:conditionalFormatting>
        <x14:conditionalFormatting xmlns:xm="http://schemas.microsoft.com/office/excel/2006/main">
          <x14:cfRule type="expression" priority="67" id="{440D251A-CBA6-4989-930D-AEBF9B3997D2}">
            <xm:f>OR(CK59&lt;'https://sp.bisinfo.org/teams/fsb/nmeg/Documents/Templates/[Global-Monitoring-Report-on-NBFI-2019-Reporting-templates.xlsx]risk metrics ranges'!#REF!,CK59&gt;'https://sp.bisinfo.org/teams/fsb/nmeg/Documents/Templates/[Global-Monitoring-Report-on-NBFI-2019-Reporting-templates.xlsx]risk metrics ranges'!#REF!)</xm:f>
            <x14:dxf>
              <font>
                <color rgb="FFFF0000"/>
              </font>
            </x14:dxf>
          </x14:cfRule>
          <xm:sqref>CK59:EF59</xm:sqref>
        </x14:conditionalFormatting>
        <x14:conditionalFormatting xmlns:xm="http://schemas.microsoft.com/office/excel/2006/main">
          <x14:cfRule type="expression" priority="66" id="{8C85E0F7-FCC4-404D-BDD3-12D5423CF17E}">
            <xm:f>OR(CK60&lt;'https://sp.bisinfo.org/teams/fsb/nmeg/Documents/Templates/[Global-Monitoring-Report-on-NBFI-2019-Reporting-templates.xlsx]risk metrics ranges'!#REF!,CK60&gt;'https://sp.bisinfo.org/teams/fsb/nmeg/Documents/Templates/[Global-Monitoring-Report-on-NBFI-2019-Reporting-templates.xlsx]risk metrics ranges'!#REF!)</xm:f>
            <x14:dxf>
              <font>
                <color rgb="FFFF0000"/>
              </font>
            </x14:dxf>
          </x14:cfRule>
          <xm:sqref>CK60:EF60</xm:sqref>
        </x14:conditionalFormatting>
        <x14:conditionalFormatting xmlns:xm="http://schemas.microsoft.com/office/excel/2006/main">
          <x14:cfRule type="expression" priority="65" id="{2548B31A-F721-4483-AB12-2147031DE665}">
            <xm:f>OR(CK63&lt;'https://sp.bisinfo.org/teams/fsb/nmeg/Documents/Templates/[Global-Monitoring-Report-on-NBFI-2019-Reporting-templates.xlsx]risk metrics ranges'!#REF!,CK63&gt;'https://sp.bisinfo.org/teams/fsb/nmeg/Documents/Templates/[Global-Monitoring-Report-on-NBFI-2019-Reporting-templates.xlsx]risk metrics ranges'!#REF!)</xm:f>
            <x14:dxf>
              <font>
                <color rgb="FFFF0000"/>
              </font>
            </x14:dxf>
          </x14:cfRule>
          <xm:sqref>CK63:EF63</xm:sqref>
        </x14:conditionalFormatting>
        <x14:conditionalFormatting xmlns:xm="http://schemas.microsoft.com/office/excel/2006/main">
          <x14:cfRule type="expression" priority="64" id="{40672CA8-59AC-4906-81BA-B3CA27761E16}">
            <xm:f>OR(CK64&lt;'https://sp.bisinfo.org/teams/fsb/nmeg/Documents/Templates/[Global-Monitoring-Report-on-NBFI-2019-Reporting-templates.xlsx]risk metrics ranges'!#REF!,CK64&gt;'https://sp.bisinfo.org/teams/fsb/nmeg/Documents/Templates/[Global-Monitoring-Report-on-NBFI-2019-Reporting-templates.xlsx]risk metrics ranges'!#REF!)</xm:f>
            <x14:dxf>
              <font>
                <color rgb="FFFF0000"/>
              </font>
            </x14:dxf>
          </x14:cfRule>
          <xm:sqref>CK64:EF64</xm:sqref>
        </x14:conditionalFormatting>
        <x14:conditionalFormatting xmlns:xm="http://schemas.microsoft.com/office/excel/2006/main">
          <x14:cfRule type="expression" priority="63" id="{CCAA310F-3781-4B7F-A7B2-2A6607E2EF96}">
            <xm:f>OR(CK66&lt;'https://sp.bisinfo.org/teams/fsb/nmeg/Documents/Templates/[Global-Monitoring-Report-on-NBFI-2019-Reporting-templates.xlsx]risk metrics ranges'!#REF!,CK66&gt;'https://sp.bisinfo.org/teams/fsb/nmeg/Documents/Templates/[Global-Monitoring-Report-on-NBFI-2019-Reporting-templates.xlsx]risk metrics ranges'!#REF!)</xm:f>
            <x14:dxf>
              <font>
                <color rgb="FFFF0000"/>
              </font>
            </x14:dxf>
          </x14:cfRule>
          <xm:sqref>CK66:EF66</xm:sqref>
        </x14:conditionalFormatting>
        <x14:conditionalFormatting xmlns:xm="http://schemas.microsoft.com/office/excel/2006/main">
          <x14:cfRule type="expression" priority="61" id="{B8F398AB-FB28-4644-B5BE-30C54F8EA729}">
            <xm:f>OR(CK68&lt;'https://sp.bisinfo.org/teams/fsb/nmeg/Documents/Templates/[Global-Monitoring-Report-on-NBFI-2019-Reporting-templates.xlsx]risk metrics ranges'!#REF!,$CK$68&gt;'https://sp.bisinfo.org/teams/fsb/nmeg/Documents/Templates/[Global-Monitoring-Report-on-NBFI-2019-Reporting-templates.xlsx]risk metrics ranges'!#REF!)</xm:f>
            <x14:dxf>
              <font>
                <color rgb="FFFF0000"/>
              </font>
            </x14:dxf>
          </x14:cfRule>
          <xm:sqref>CK68:EF68</xm:sqref>
        </x14:conditionalFormatting>
        <x14:conditionalFormatting xmlns:xm="http://schemas.microsoft.com/office/excel/2006/main">
          <x14:cfRule type="expression" priority="60" id="{22D0D41D-B697-437A-A938-243F5CE840FC}">
            <xm:f>OR(CK58&lt;'https://sp.bisinfo.org/teams/fsb/nmeg/Documents/Templates/[Global-Monitoring-Report-on-NBFI-2019-Reporting-templates.xlsx]risk metrics ranges'!#REF!,CK58&gt;'https://sp.bisinfo.org/teams/fsb/nmeg/Documents/Templates/[Global-Monitoring-Report-on-NBFI-2019-Reporting-templates.xlsx]risk metrics ranges'!#REF!)</xm:f>
            <x14:dxf>
              <font>
                <color rgb="FFFF0000"/>
              </font>
            </x14:dxf>
          </x14:cfRule>
          <xm:sqref>CK58:EF58</xm:sqref>
        </x14:conditionalFormatting>
        <x14:conditionalFormatting xmlns:xm="http://schemas.microsoft.com/office/excel/2006/main">
          <x14:cfRule type="expression" priority="59" id="{9E865B03-19F0-4D41-926D-86D81D55D598}">
            <xm:f>OR(CK67&lt;'https://sp.bisinfo.org/teams/fsb/nmeg/Documents/Templates/[Global-Monitoring-Report-on-NBFI-2019-Reporting-templates.xlsx]risk metrics ranges'!#REF!,CK67&gt;'https://sp.bisinfo.org/teams/fsb/nmeg/Documents/Templates/[Global-Monitoring-Report-on-NBFI-2019-Reporting-templates.xlsx]risk metrics ranges'!#REF!)</xm:f>
            <x14:dxf>
              <font>
                <color rgb="FFFF0000"/>
              </font>
            </x14:dxf>
          </x14:cfRule>
          <xm:sqref>CK67:EF67</xm:sqref>
        </x14:conditionalFormatting>
        <x14:conditionalFormatting xmlns:xm="http://schemas.microsoft.com/office/excel/2006/main">
          <x14:cfRule type="expression" priority="58" id="{02868D7A-D5AB-4F53-814C-10B202ECD3FD}">
            <xm:f>OR(CK70&lt;'https://sp.bisinfo.org/teams/fsb/nmeg/Documents/Templates/[Global-Monitoring-Report-on-NBFI-2019-Reporting-templates.xlsx]risk metrics ranges'!#REF!,CK70&gt;'https://sp.bisinfo.org/teams/fsb/nmeg/Documents/Templates/[Global-Monitoring-Report-on-NBFI-2019-Reporting-templates.xlsx]risk metrics ranges'!#REF!)</xm:f>
            <x14:dxf>
              <font>
                <color rgb="FFFF0000"/>
              </font>
            </x14:dxf>
          </x14:cfRule>
          <xm:sqref>CK70:EF70</xm:sqref>
        </x14:conditionalFormatting>
        <x14:conditionalFormatting xmlns:xm="http://schemas.microsoft.com/office/excel/2006/main">
          <x14:cfRule type="expression" priority="57" id="{A980F26F-5030-41DE-92B2-4D0666CF7424}">
            <xm:f>OR(CK72&lt;'https://sp.bisinfo.org/teams/fsb/nmeg/Documents/Templates/[Global-Monitoring-Report-on-NBFI-2019-Reporting-templates.xlsx]risk metrics ranges'!#REF!,CK72&gt;'https://sp.bisinfo.org/teams/fsb/nmeg/Documents/Templates/[Global-Monitoring-Report-on-NBFI-2019-Reporting-templates.xlsx]risk metrics ranges'!#REF!)</xm:f>
            <x14:dxf>
              <font>
                <color rgb="FFFF0000"/>
              </font>
            </x14:dxf>
          </x14:cfRule>
          <xm:sqref>CK72:EF72</xm:sqref>
        </x14:conditionalFormatting>
        <x14:conditionalFormatting xmlns:xm="http://schemas.microsoft.com/office/excel/2006/main">
          <x14:cfRule type="expression" priority="56" id="{A46555F1-6454-4A73-B302-FE3C762C5D17}">
            <xm:f>OR(CK73&lt;'https://sp.bisinfo.org/teams/fsb/nmeg/Documents/Templates/[Global-Monitoring-Report-on-NBFI-2019-Reporting-templates.xlsx]risk metrics ranges'!#REF!,CK73&gt;'https://sp.bisinfo.org/teams/fsb/nmeg/Documents/Templates/[Global-Monitoring-Report-on-NBFI-2019-Reporting-templates.xlsx]risk metrics ranges'!#REF!)</xm:f>
            <x14:dxf>
              <font>
                <color rgb="FFFF0000"/>
              </font>
            </x14:dxf>
          </x14:cfRule>
          <xm:sqref>CK73:EF73</xm:sqref>
        </x14:conditionalFormatting>
        <x14:conditionalFormatting xmlns:xm="http://schemas.microsoft.com/office/excel/2006/main">
          <x14:cfRule type="expression" priority="55" id="{23E8A687-9296-405E-9DEC-6F6C263160F7}">
            <xm:f>OR(CK75&lt;'https://sp.bisinfo.org/teams/fsb/nmeg/Documents/Templates/[Global-Monitoring-Report-on-NBFI-2019-Reporting-templates.xlsx]risk metrics ranges'!#REF!,CK75&gt;'https://sp.bisinfo.org/teams/fsb/nmeg/Documents/Templates/[Global-Monitoring-Report-on-NBFI-2019-Reporting-templates.xlsx]risk metrics ranges'!#REF!)</xm:f>
            <x14:dxf>
              <font>
                <color rgb="FFFF0000"/>
              </font>
            </x14:dxf>
          </x14:cfRule>
          <xm:sqref>CK75:EF75</xm:sqref>
        </x14:conditionalFormatting>
        <x14:conditionalFormatting xmlns:xm="http://schemas.microsoft.com/office/excel/2006/main">
          <x14:cfRule type="expression" priority="54" id="{CC1B6F17-7EDB-4F06-AAAB-A896F124B40E}">
            <xm:f>OR(CK142&lt;'https://sp.bisinfo.org/teams/fsb/nmeg/Documents/Templates/[Global-Monitoring-Report-on-NBFI-2019-Reporting-templates.xlsx]risk metrics ranges'!#REF!,CK142&gt;'https://sp.bisinfo.org/teams/fsb/nmeg/Documents/Templates/[Global-Monitoring-Report-on-NBFI-2019-Reporting-templates.xlsx]risk metrics ranges'!#REF!)</xm:f>
            <x14:dxf>
              <font>
                <color rgb="FFFF0000"/>
              </font>
            </x14:dxf>
          </x14:cfRule>
          <xm:sqref>CK142:EF142</xm:sqref>
        </x14:conditionalFormatting>
        <x14:conditionalFormatting xmlns:xm="http://schemas.microsoft.com/office/excel/2006/main">
          <x14:cfRule type="expression" priority="53" id="{E3282128-B3D3-43C5-8DFF-3D908D9E5B89}">
            <xm:f>OR(CK143&lt;'https://sp.bisinfo.org/teams/fsb/nmeg/Documents/Templates/[Global-Monitoring-Report-on-NBFI-2019-Reporting-templates.xlsx]risk metrics ranges'!#REF!,CK143&gt;'https://sp.bisinfo.org/teams/fsb/nmeg/Documents/Templates/[Global-Monitoring-Report-on-NBFI-2019-Reporting-templates.xlsx]risk metrics ranges'!#REF!)</xm:f>
            <x14:dxf>
              <font>
                <color rgb="FFFF0000"/>
              </font>
            </x14:dxf>
          </x14:cfRule>
          <xm:sqref>CK143:EF143</xm:sqref>
        </x14:conditionalFormatting>
        <x14:conditionalFormatting xmlns:xm="http://schemas.microsoft.com/office/excel/2006/main">
          <x14:cfRule type="expression" priority="52" id="{646C131B-56F6-4BA6-8720-3FFCCED8FEB2}">
            <xm:f>OR(CK146&lt;'https://sp.bisinfo.org/teams/fsb/nmeg/Documents/Templates/[Global-Monitoring-Report-on-NBFI-2019-Reporting-templates.xlsx]risk metrics ranges'!#REF!,CK146&gt;'https://sp.bisinfo.org/teams/fsb/nmeg/Documents/Templates/[Global-Monitoring-Report-on-NBFI-2019-Reporting-templates.xlsx]risk metrics ranges'!#REF!)</xm:f>
            <x14:dxf>
              <font>
                <color rgb="FFFF0000"/>
              </font>
            </x14:dxf>
          </x14:cfRule>
          <xm:sqref>CK146:EF146</xm:sqref>
        </x14:conditionalFormatting>
        <x14:conditionalFormatting xmlns:xm="http://schemas.microsoft.com/office/excel/2006/main">
          <x14:cfRule type="expression" priority="51" id="{5E020CE5-E5CC-489D-9266-FDF41E8645A0}">
            <xm:f>OR(CK147&lt;'https://sp.bisinfo.org/teams/fsb/nmeg/Documents/Templates/[Global-Monitoring-Report-on-NBFI-2019-Reporting-templates.xlsx]risk metrics ranges'!#REF!,CK147&gt;'https://sp.bisinfo.org/teams/fsb/nmeg/Documents/Templates/[Global-Monitoring-Report-on-NBFI-2019-Reporting-templates.xlsx]risk metrics ranges'!#REF!)</xm:f>
            <x14:dxf>
              <font>
                <color rgb="FFFF0000"/>
              </font>
            </x14:dxf>
          </x14:cfRule>
          <xm:sqref>CK147:EF147</xm:sqref>
        </x14:conditionalFormatting>
        <x14:conditionalFormatting xmlns:xm="http://schemas.microsoft.com/office/excel/2006/main">
          <x14:cfRule type="expression" priority="50" id="{B5F43CCF-FD20-4D3C-8EDE-61B7A35339F6}">
            <xm:f>OR(CK149&lt;'https://sp.bisinfo.org/teams/fsb/nmeg/Documents/Templates/[Global-Monitoring-Report-on-NBFI-2019-Reporting-templates.xlsx]risk metrics ranges'!#REF!,CK149&gt;'https://sp.bisinfo.org/teams/fsb/nmeg/Documents/Templates/[Global-Monitoring-Report-on-NBFI-2019-Reporting-templates.xlsx]risk metrics ranges'!#REF!)</xm:f>
            <x14:dxf>
              <font>
                <color rgb="FFFF0000"/>
              </font>
            </x14:dxf>
          </x14:cfRule>
          <xm:sqref>CK149:EF149</xm:sqref>
        </x14:conditionalFormatting>
        <x14:conditionalFormatting xmlns:xm="http://schemas.microsoft.com/office/excel/2006/main">
          <x14:cfRule type="expression" priority="49" id="{3618018D-23B9-4FBB-8BA0-A308909E8EE5}">
            <xm:f>OR(CK145&lt;'https://sp.bisinfo.org/teams/fsb/nmeg/Documents/Templates/[Global-Monitoring-Report-on-NBFI-2019-Reporting-templates.xlsx]risk metrics ranges'!#REF!,CK145&gt;'https://sp.bisinfo.org/teams/fsb/nmeg/Documents/Templates/[Global-Monitoring-Report-on-NBFI-2019-Reporting-templates.xlsx]risk metrics ranges'!#REF!)</xm:f>
            <x14:dxf>
              <font>
                <color rgb="FFFF0000"/>
              </font>
            </x14:dxf>
          </x14:cfRule>
          <xm:sqref>CK145:EF145</xm:sqref>
        </x14:conditionalFormatting>
        <x14:conditionalFormatting xmlns:xm="http://schemas.microsoft.com/office/excel/2006/main">
          <x14:cfRule type="expression" priority="48" id="{7DCE07F9-AD33-4195-8634-0786F8FB44D4}">
            <xm:f>OR(CK151&lt;'https://sp.bisinfo.org/teams/fsb/nmeg/Documents/Templates/[Global-Monitoring-Report-on-NBFI-2019-Reporting-templates.xlsx]risk metrics ranges'!#REF!,$CK$68&gt;'https://sp.bisinfo.org/teams/fsb/nmeg/Documents/Templates/[Global-Monitoring-Report-on-NBFI-2019-Reporting-templates.xlsx]risk metrics ranges'!#REF!)</xm:f>
            <x14:dxf>
              <font>
                <color rgb="FFFF0000"/>
              </font>
            </x14:dxf>
          </x14:cfRule>
          <xm:sqref>CK151:EF151</xm:sqref>
        </x14:conditionalFormatting>
        <x14:conditionalFormatting xmlns:xm="http://schemas.microsoft.com/office/excel/2006/main">
          <x14:cfRule type="expression" priority="47" id="{3E734039-0C0F-481C-9895-0C9F7D663193}">
            <xm:f>OR(CK141&lt;'https://sp.bisinfo.org/teams/fsb/nmeg/Documents/Templates/[Global-Monitoring-Report-on-NBFI-2019-Reporting-templates.xlsx]risk metrics ranges'!#REF!,CK141&gt;'https://sp.bisinfo.org/teams/fsb/nmeg/Documents/Templates/[Global-Monitoring-Report-on-NBFI-2019-Reporting-templates.xlsx]risk metrics ranges'!#REF!)</xm:f>
            <x14:dxf>
              <font>
                <color rgb="FFFF0000"/>
              </font>
            </x14:dxf>
          </x14:cfRule>
          <xm:sqref>CK141:EF141</xm:sqref>
        </x14:conditionalFormatting>
        <x14:conditionalFormatting xmlns:xm="http://schemas.microsoft.com/office/excel/2006/main">
          <x14:cfRule type="expression" priority="46" id="{E9CED696-E130-4FC8-B965-A07FF63237CA}">
            <xm:f>OR(CK150&lt;'https://sp.bisinfo.org/teams/fsb/nmeg/Documents/Templates/[Global-Monitoring-Report-on-NBFI-2019-Reporting-templates.xlsx]risk metrics ranges'!#REF!,CK150&gt;'https://sp.bisinfo.org/teams/fsb/nmeg/Documents/Templates/[Global-Monitoring-Report-on-NBFI-2019-Reporting-templates.xlsx]risk metrics ranges'!#REF!)</xm:f>
            <x14:dxf>
              <font>
                <color rgb="FFFF0000"/>
              </font>
            </x14:dxf>
          </x14:cfRule>
          <xm:sqref>CK150:EF150</xm:sqref>
        </x14:conditionalFormatting>
        <x14:conditionalFormatting xmlns:xm="http://schemas.microsoft.com/office/excel/2006/main">
          <x14:cfRule type="expression" priority="45" id="{23E34947-4FE2-4F0C-8E04-D577D50E3475}">
            <xm:f>OR(CK153&lt;'https://sp.bisinfo.org/teams/fsb/nmeg/Documents/Templates/[Global-Monitoring-Report-on-NBFI-2019-Reporting-templates.xlsx]risk metrics ranges'!#REF!,CK153&gt;'https://sp.bisinfo.org/teams/fsb/nmeg/Documents/Templates/[Global-Monitoring-Report-on-NBFI-2019-Reporting-templates.xlsx]risk metrics ranges'!#REF!)</xm:f>
            <x14:dxf>
              <font>
                <color rgb="FFFF0000"/>
              </font>
            </x14:dxf>
          </x14:cfRule>
          <xm:sqref>CK153:EF153</xm:sqref>
        </x14:conditionalFormatting>
        <x14:conditionalFormatting xmlns:xm="http://schemas.microsoft.com/office/excel/2006/main">
          <x14:cfRule type="expression" priority="44" id="{946736D6-1349-4781-9E03-17F26397A9D9}">
            <xm:f>OR(CK155&lt;'https://sp.bisinfo.org/teams/fsb/nmeg/Documents/Templates/[Global-Monitoring-Report-on-NBFI-2019-Reporting-templates.xlsx]risk metrics ranges'!#REF!,CK155&gt;'https://sp.bisinfo.org/teams/fsb/nmeg/Documents/Templates/[Global-Monitoring-Report-on-NBFI-2019-Reporting-templates.xlsx]risk metrics ranges'!#REF!)</xm:f>
            <x14:dxf>
              <font>
                <color rgb="FFFF0000"/>
              </font>
            </x14:dxf>
          </x14:cfRule>
          <xm:sqref>CK155:EF155</xm:sqref>
        </x14:conditionalFormatting>
        <x14:conditionalFormatting xmlns:xm="http://schemas.microsoft.com/office/excel/2006/main">
          <x14:cfRule type="expression" priority="43" id="{05E7D9A2-6BB3-4282-A73C-09A6EEAEFD64}">
            <xm:f>OR(CK156&lt;'https://sp.bisinfo.org/teams/fsb/nmeg/Documents/Templates/[Global-Monitoring-Report-on-NBFI-2019-Reporting-templates.xlsx]risk metrics ranges'!#REF!,CK156&gt;'https://sp.bisinfo.org/teams/fsb/nmeg/Documents/Templates/[Global-Monitoring-Report-on-NBFI-2019-Reporting-templates.xlsx]risk metrics ranges'!#REF!)</xm:f>
            <x14:dxf>
              <font>
                <color rgb="FFFF0000"/>
              </font>
            </x14:dxf>
          </x14:cfRule>
          <xm:sqref>CK156:EF156</xm:sqref>
        </x14:conditionalFormatting>
        <x14:conditionalFormatting xmlns:xm="http://schemas.microsoft.com/office/excel/2006/main">
          <x14:cfRule type="expression" priority="30" id="{F4B83B91-A49F-4E1D-BC3B-79C69200B87C}">
            <xm:f>OR(CK181&lt;'https://sp.bisinfo.org/teams/fsb/nmeg/Documents/Templates/[Global-Monitoring-Report-on-NBFI-2019-Reporting-templates.xlsx]risk metrics ranges'!#REF!,CK181&gt;'https://sp.bisinfo.org/teams/fsb/nmeg/Documents/Templates/[Global-Monitoring-Report-on-NBFI-2019-Reporting-templates.xlsx]risk metrics ranges'!#REF!)</xm:f>
            <x14:dxf>
              <font>
                <color rgb="FFFF0000"/>
              </font>
            </x14:dxf>
          </x14:cfRule>
          <xm:sqref>CK181:EF181</xm:sqref>
        </x14:conditionalFormatting>
        <x14:conditionalFormatting xmlns:xm="http://schemas.microsoft.com/office/excel/2006/main">
          <x14:cfRule type="expression" priority="29" id="{352E457C-46B5-4EE6-8438-E167B17B83F1}">
            <xm:f>OR(CK182&lt;'https://sp.bisinfo.org/teams/fsb/nmeg/Documents/Templates/[Global-Monitoring-Report-on-NBFI-2019-Reporting-templates.xlsx]risk metrics ranges'!#REF!,CK182&gt;'https://sp.bisinfo.org/teams/fsb/nmeg/Documents/Templates/[Global-Monitoring-Report-on-NBFI-2019-Reporting-templates.xlsx]risk metrics ranges'!#REF!)</xm:f>
            <x14:dxf>
              <font>
                <color rgb="FFFF0000"/>
              </font>
            </x14:dxf>
          </x14:cfRule>
          <xm:sqref>CK182:EF182</xm:sqref>
        </x14:conditionalFormatting>
        <x14:conditionalFormatting xmlns:xm="http://schemas.microsoft.com/office/excel/2006/main">
          <x14:cfRule type="expression" priority="28" id="{778D63C4-687C-4AF2-B66D-2A9091F425CB}">
            <xm:f>OR(CK185&lt;'https://sp.bisinfo.org/teams/fsb/nmeg/Documents/Templates/[Global-Monitoring-Report-on-NBFI-2019-Reporting-templates.xlsx]risk metrics ranges'!#REF!,CK185&gt;'https://sp.bisinfo.org/teams/fsb/nmeg/Documents/Templates/[Global-Monitoring-Report-on-NBFI-2019-Reporting-templates.xlsx]risk metrics ranges'!#REF!)</xm:f>
            <x14:dxf>
              <font>
                <color rgb="FFFF0000"/>
              </font>
            </x14:dxf>
          </x14:cfRule>
          <xm:sqref>CK185:EF185</xm:sqref>
        </x14:conditionalFormatting>
        <x14:conditionalFormatting xmlns:xm="http://schemas.microsoft.com/office/excel/2006/main">
          <x14:cfRule type="expression" priority="27" id="{89ADEA0D-074B-4664-A3C5-C8DEFE266DF6}">
            <xm:f>OR(CK186&lt;'https://sp.bisinfo.org/teams/fsb/nmeg/Documents/Templates/[Global-Monitoring-Report-on-NBFI-2019-Reporting-templates.xlsx]risk metrics ranges'!#REF!,CK186&gt;'https://sp.bisinfo.org/teams/fsb/nmeg/Documents/Templates/[Global-Monitoring-Report-on-NBFI-2019-Reporting-templates.xlsx]risk metrics ranges'!#REF!)</xm:f>
            <x14:dxf>
              <font>
                <color rgb="FFFF0000"/>
              </font>
            </x14:dxf>
          </x14:cfRule>
          <xm:sqref>CK186:EF186</xm:sqref>
        </x14:conditionalFormatting>
        <x14:conditionalFormatting xmlns:xm="http://schemas.microsoft.com/office/excel/2006/main">
          <x14:cfRule type="expression" priority="26" id="{24A36F7C-E475-4AA4-B313-CEDA7A2E0DD5}">
            <xm:f>OR(CK188&lt;'https://sp.bisinfo.org/teams/fsb/nmeg/Documents/Templates/[Global-Monitoring-Report-on-NBFI-2019-Reporting-templates.xlsx]risk metrics ranges'!#REF!,CK188&gt;'https://sp.bisinfo.org/teams/fsb/nmeg/Documents/Templates/[Global-Monitoring-Report-on-NBFI-2019-Reporting-templates.xlsx]risk metrics ranges'!#REF!)</xm:f>
            <x14:dxf>
              <font>
                <color rgb="FFFF0000"/>
              </font>
            </x14:dxf>
          </x14:cfRule>
          <xm:sqref>CK188:EF188</xm:sqref>
        </x14:conditionalFormatting>
        <x14:conditionalFormatting xmlns:xm="http://schemas.microsoft.com/office/excel/2006/main">
          <x14:cfRule type="expression" priority="25" id="{615BC7AE-4D2B-43DD-B4CB-555E6E97348A}">
            <xm:f>OR(CK184&lt;'https://sp.bisinfo.org/teams/fsb/nmeg/Documents/Templates/[Global-Monitoring-Report-on-NBFI-2019-Reporting-templates.xlsx]risk metrics ranges'!#REF!,CK184&gt;'https://sp.bisinfo.org/teams/fsb/nmeg/Documents/Templates/[Global-Monitoring-Report-on-NBFI-2019-Reporting-templates.xlsx]risk metrics ranges'!#REF!)</xm:f>
            <x14:dxf>
              <font>
                <color rgb="FFFF0000"/>
              </font>
            </x14:dxf>
          </x14:cfRule>
          <xm:sqref>CK184:EF184</xm:sqref>
        </x14:conditionalFormatting>
        <x14:conditionalFormatting xmlns:xm="http://schemas.microsoft.com/office/excel/2006/main">
          <x14:cfRule type="expression" priority="24" id="{37D1FB03-BD47-48EB-AFC7-38E3FD0B3D51}">
            <xm:f>OR(CK190&lt;'https://sp.bisinfo.org/teams/fsb/nmeg/Documents/Templates/[Global-Monitoring-Report-on-NBFI-2019-Reporting-templates.xlsx]risk metrics ranges'!#REF!,$CK$68&gt;'https://sp.bisinfo.org/teams/fsb/nmeg/Documents/Templates/[Global-Monitoring-Report-on-NBFI-2019-Reporting-templates.xlsx]risk metrics ranges'!#REF!)</xm:f>
            <x14:dxf>
              <font>
                <color rgb="FFFF0000"/>
              </font>
            </x14:dxf>
          </x14:cfRule>
          <xm:sqref>CK190:EF190</xm:sqref>
        </x14:conditionalFormatting>
        <x14:conditionalFormatting xmlns:xm="http://schemas.microsoft.com/office/excel/2006/main">
          <x14:cfRule type="expression" priority="23" id="{4F7712BD-5675-4B2D-9378-D811C5B55B90}">
            <xm:f>OR(CK180&lt;'https://sp.bisinfo.org/teams/fsb/nmeg/Documents/Templates/[Global-Monitoring-Report-on-NBFI-2019-Reporting-templates.xlsx]risk metrics ranges'!#REF!,CK180&gt;'https://sp.bisinfo.org/teams/fsb/nmeg/Documents/Templates/[Global-Monitoring-Report-on-NBFI-2019-Reporting-templates.xlsx]risk metrics ranges'!#REF!)</xm:f>
            <x14:dxf>
              <font>
                <color rgb="FFFF0000"/>
              </font>
            </x14:dxf>
          </x14:cfRule>
          <xm:sqref>CK180:EF180</xm:sqref>
        </x14:conditionalFormatting>
        <x14:conditionalFormatting xmlns:xm="http://schemas.microsoft.com/office/excel/2006/main">
          <x14:cfRule type="expression" priority="22" id="{7800CD62-8850-4EE0-8699-439BFDB5305C}">
            <xm:f>OR(CK189&lt;'https://sp.bisinfo.org/teams/fsb/nmeg/Documents/Templates/[Global-Monitoring-Report-on-NBFI-2019-Reporting-templates.xlsx]risk metrics ranges'!#REF!,CK189&gt;'https://sp.bisinfo.org/teams/fsb/nmeg/Documents/Templates/[Global-Monitoring-Report-on-NBFI-2019-Reporting-templates.xlsx]risk metrics ranges'!#REF!)</xm:f>
            <x14:dxf>
              <font>
                <color rgb="FFFF0000"/>
              </font>
            </x14:dxf>
          </x14:cfRule>
          <xm:sqref>CK189:EF189</xm:sqref>
        </x14:conditionalFormatting>
        <x14:conditionalFormatting xmlns:xm="http://schemas.microsoft.com/office/excel/2006/main">
          <x14:cfRule type="expression" priority="21" id="{D9AA7D6F-825D-44BB-8730-8F3155A0354D}">
            <xm:f>OR(CK192&lt;'https://sp.bisinfo.org/teams/fsb/nmeg/Documents/Templates/[Global-Monitoring-Report-on-NBFI-2019-Reporting-templates.xlsx]risk metrics ranges'!#REF!,CK192&gt;'https://sp.bisinfo.org/teams/fsb/nmeg/Documents/Templates/[Global-Monitoring-Report-on-NBFI-2019-Reporting-templates.xlsx]risk metrics ranges'!#REF!)</xm:f>
            <x14:dxf>
              <font>
                <color rgb="FFFF0000"/>
              </font>
            </x14:dxf>
          </x14:cfRule>
          <xm:sqref>CK192:EF192</xm:sqref>
        </x14:conditionalFormatting>
        <x14:conditionalFormatting xmlns:xm="http://schemas.microsoft.com/office/excel/2006/main">
          <x14:cfRule type="expression" priority="20" id="{9A5173C1-9419-4053-B007-103F646934FA}">
            <xm:f>OR(CK194&lt;'https://sp.bisinfo.org/teams/fsb/nmeg/Documents/Templates/[Global-Monitoring-Report-on-NBFI-2019-Reporting-templates.xlsx]risk metrics ranges'!#REF!,CK194&gt;'https://sp.bisinfo.org/teams/fsb/nmeg/Documents/Templates/[Global-Monitoring-Report-on-NBFI-2019-Reporting-templates.xlsx]risk metrics ranges'!#REF!)</xm:f>
            <x14:dxf>
              <font>
                <color rgb="FFFF0000"/>
              </font>
            </x14:dxf>
          </x14:cfRule>
          <xm:sqref>CK194:EF194</xm:sqref>
        </x14:conditionalFormatting>
        <x14:conditionalFormatting xmlns:xm="http://schemas.microsoft.com/office/excel/2006/main">
          <x14:cfRule type="expression" priority="16" id="{D72363B2-32DD-4B9A-8039-19E9369318BB}">
            <xm:f>OR(CK196&lt;'https://sp.bisinfo.org/teams/fsb/nmeg/Documents/Templates/[Global-Monitoring-Report-on-NBFI-2019-Reporting-templates.xlsx]risk metrics ranges'!#REF!,CK196&gt;'https://sp.bisinfo.org/teams/fsb/nmeg/Documents/Templates/[Global-Monitoring-Report-on-NBFI-2019-Reporting-templates.xlsx]risk metrics ranges'!#REF!)</xm:f>
            <x14:dxf>
              <font>
                <color rgb="FFFF0000"/>
              </font>
            </x14:dxf>
          </x14:cfRule>
          <xm:sqref>CK196:EF196</xm:sqref>
        </x14:conditionalFormatting>
        <x14:conditionalFormatting xmlns:xm="http://schemas.microsoft.com/office/excel/2006/main">
          <x14:cfRule type="expression" priority="14" id="{09DAD169-60B1-4029-8B60-FF45F7DC668B}">
            <xm:f>OR(CK195&lt;'https://sp.bisinfo.org/teams/fsb/nmeg/Documents/Templates/[Global-Monitoring-Report-on-NBFI-2019-Reporting-templates.xlsx]risk metrics ranges'!#REF!,CK195&gt;'https://sp.bisinfo.org/teams/fsb/nmeg/Documents/Templates/[Global-Monitoring-Report-on-NBFI-2019-Reporting-templates.xlsx]risk metrics ranges'!#REF!)</xm:f>
            <x14:dxf>
              <font>
                <color rgb="FFFF0000"/>
              </font>
            </x14:dxf>
          </x14:cfRule>
          <xm:sqref>CK195:EF195</xm:sqref>
        </x14:conditionalFormatting>
        <x14:conditionalFormatting xmlns:xm="http://schemas.microsoft.com/office/excel/2006/main">
          <x14:cfRule type="expression" priority="13" id="{403FBD67-FF2F-4798-9434-A7CC7F8286E8}">
            <xm:f>OR(CK62&lt;'https://sp.bisinfo.org/teams/fsb/nmeg/Documents/Templates/[Global-Monitoring-Report-on-NBFI-2019-Reporting-templates.xlsx]risk metrics ranges'!#REF!,CK62&gt;'https://sp.bisinfo.org/teams/fsb/nmeg/Documents/Templates/[Global-Monitoring-Report-on-NBFI-2019-Reporting-templates.xlsx]risk metrics ranges'!#REF!)</xm:f>
            <x14:dxf>
              <font>
                <color rgb="FFFF0000"/>
              </font>
            </x14:dxf>
          </x14:cfRule>
          <xm:sqref>CK62:EF62</xm:sqref>
        </x14:conditionalFormatting>
        <x14:conditionalFormatting xmlns:xm="http://schemas.microsoft.com/office/excel/2006/main">
          <x14:cfRule type="expression" priority="1" id="{90BD6D99-FD6D-41CB-B3C4-0B814E62EBF8}">
            <xm:f>OR(EG17&lt;'https://sp.bisinfo.org/teams/fsb/nmeg/Documents/Templates/[Global-Monitoring-Report-on-NBFI-2019-Reporting-templates.xlsx]risk metrics ranges'!#REF!,EG17&gt;'https://sp.bisinfo.org/teams/fsb/nmeg/Documents/Templates/[Global-Monitoring-Report-on-NBFI-2019-Reporting-templates.xlsx]risk metrics ranges'!#REF!)</xm:f>
            <x14:dxf>
              <font>
                <color rgb="FFFF0000"/>
              </font>
            </x14:dxf>
          </x14:cfRule>
          <xm:sqref>EG21:EV22 EG17:EV19 EG24:EV25 EG27:EV27 EG29:EV31</xm:sqref>
        </x14:conditionalFormatting>
      </x14:conditionalFormattings>
    </ext>
    <ext xmlns:x14="http://schemas.microsoft.com/office/spreadsheetml/2009/9/main" uri="{CCE6A557-97BC-4b89-ADB6-D9C93CAAB3DF}">
      <x14:dataValidations xmlns:xm="http://schemas.microsoft.com/office/excel/2006/main" count="4">
        <x14:dataValidation type="list" operator="greaterThanOrEqual" showErrorMessage="1" errorTitle="Error" error="Please enter non-negative number." xr:uid="{00000000-0002-0000-0C00-000003000000}">
          <x14:formula1>
            <xm:f>'https://sp.bisinfo.org/teams/fsb/nmeg/Documents/Templates/[Global-Monitoring-Report-on-NBFI-2019-Reporting-templates.xlsx]risk metrics options'!#REF!</xm:f>
          </x14:formula1>
          <xm:sqref>CF159 BP117:CE117 BP76:CE76 CF118 CF37 CF77 BR158:CE158</xm:sqref>
        </x14:dataValidation>
        <x14:dataValidation type="list" operator="greaterThanOrEqual" showErrorMessage="1" errorTitle="Error" error="Please enter non-negative number." xr:uid="{00000000-0002-0000-0C00-000004000000}">
          <x14:formula1>
            <xm:f>'https://sp.bisinfo.org/teams/fsb/nmeg/Documents/Templates/[Global-Monitoring-Report-on-NBFI-2019-Reporting-templates.xlsx]risk metrics options'!#REF!</xm:f>
          </x14:formula1>
          <xm:sqref>CF78 BP197:CE197 CF198 BP77:CE77 CF119 BP118:CE118 CF160 CF38 BR159:CE159</xm:sqref>
        </x14:dataValidation>
        <x14:dataValidation type="list" operator="greaterThanOrEqual" showErrorMessage="1" errorTitle="Error" error="Please enter non-negative number." xr:uid="{00000000-0002-0000-0C00-000005000000}">
          <x14:formula1>
            <xm:f>'risk metrics options'!$A$1:$A$3</xm:f>
          </x14:formula1>
          <xm:sqref>D118:BO118 D77:BO77 D38:CE38 D197:BO197 AZ158:BA158 D159:AY159 BB159:BO159</xm:sqref>
        </x14:dataValidation>
        <x14:dataValidation type="list" allowBlank="1" showInputMessage="1" showErrorMessage="1" xr:uid="{00000000-0002-0000-0C00-000006000000}">
          <x14:formula1>
            <xm:f>'risk metrics options'!$C$1:$C$3</xm:f>
          </x14:formula1>
          <xm:sqref>D117:BO117 D37:CE37 D76:BO76 D158:AY158 BB158:BO158 D196:BO196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theme="3" tint="0.59999389629810485"/>
    <pageSetUpPr autoPageBreaks="0" fitToPage="1"/>
  </sheetPr>
  <dimension ref="A1:XFB80"/>
  <sheetViews>
    <sheetView showGridLines="0" zoomScale="55" zoomScaleNormal="55" zoomScaleSheetLayoutView="85" workbookViewId="0">
      <selection activeCell="F65" sqref="F65"/>
    </sheetView>
  </sheetViews>
  <sheetFormatPr defaultColWidth="0" defaultRowHeight="14.25" customHeight="1" zeroHeight="1" x14ac:dyDescent="0.2"/>
  <cols>
    <col min="1" max="1" width="3.625" style="269" customWidth="1"/>
    <col min="2" max="2" width="37.375" style="2" customWidth="1"/>
    <col min="3" max="3" width="8.625" style="2" customWidth="1"/>
    <col min="4" max="4" width="28.75" style="2" customWidth="1"/>
    <col min="5" max="5" width="29.75" style="2" customWidth="1"/>
    <col min="6" max="6" width="25.125" style="2" customWidth="1"/>
    <col min="7" max="7" width="73.625" style="2" customWidth="1"/>
    <col min="8" max="8" width="3.25" style="2" customWidth="1"/>
    <col min="9" max="9" width="6.75" style="2" customWidth="1"/>
    <col min="10" max="10" width="6.25" style="2" customWidth="1"/>
    <col min="11" max="16382" width="9" style="2" hidden="1"/>
    <col min="16383" max="16384" width="3.25" style="2" hidden="1"/>
  </cols>
  <sheetData>
    <row r="1" spans="1:10" s="265" customFormat="1" ht="14.25" customHeight="1" x14ac:dyDescent="0.2">
      <c r="A1" s="266"/>
      <c r="B1" s="267"/>
      <c r="C1" s="267"/>
      <c r="D1" s="267"/>
      <c r="E1" s="267"/>
      <c r="F1" s="267"/>
      <c r="G1" s="267"/>
      <c r="H1" s="267"/>
      <c r="I1" s="267"/>
    </row>
    <row r="2" spans="1:10" s="3" customFormat="1" ht="19.5" customHeight="1" x14ac:dyDescent="0.2">
      <c r="A2" s="269"/>
      <c r="B2" s="13" t="s">
        <v>378</v>
      </c>
      <c r="C2" s="13"/>
      <c r="D2" s="13"/>
      <c r="E2" s="13"/>
      <c r="F2" s="13"/>
      <c r="G2" s="13"/>
      <c r="H2" s="13"/>
      <c r="I2" s="13"/>
      <c r="J2" s="13"/>
    </row>
    <row r="3" spans="1:10" s="265" customFormat="1" ht="12" customHeight="1" x14ac:dyDescent="0.2">
      <c r="H3" s="267"/>
      <c r="I3" s="267"/>
    </row>
    <row r="4" spans="1:10" s="265" customFormat="1" ht="36" customHeight="1" x14ac:dyDescent="0.2">
      <c r="B4" s="2763" t="s">
        <v>1802</v>
      </c>
      <c r="C4" s="2763"/>
      <c r="D4" s="2763"/>
      <c r="E4" s="2763"/>
      <c r="F4" s="2763"/>
      <c r="G4" s="2763"/>
      <c r="H4" s="267"/>
      <c r="I4" s="267"/>
    </row>
    <row r="5" spans="1:10" s="265" customFormat="1" ht="12" customHeight="1" x14ac:dyDescent="0.2">
      <c r="B5" s="1499"/>
      <c r="H5" s="267"/>
      <c r="I5" s="267"/>
    </row>
    <row r="6" spans="1:10" s="265" customFormat="1" ht="93.75" customHeight="1" x14ac:dyDescent="0.2">
      <c r="B6" s="1567" t="s">
        <v>1029</v>
      </c>
      <c r="C6" s="1719" t="s">
        <v>1040</v>
      </c>
      <c r="D6" s="2752"/>
      <c r="E6" s="2753"/>
      <c r="F6" s="2753"/>
      <c r="G6" s="2753"/>
      <c r="H6" s="267"/>
      <c r="I6" s="267"/>
    </row>
    <row r="7" spans="1:10" s="265" customFormat="1" ht="93.75" customHeight="1" x14ac:dyDescent="0.2">
      <c r="B7" s="1567" t="s">
        <v>1030</v>
      </c>
      <c r="C7" s="1719" t="s">
        <v>1040</v>
      </c>
      <c r="D7" s="2753"/>
      <c r="E7" s="2753"/>
      <c r="F7" s="2753"/>
      <c r="G7" s="2753"/>
      <c r="H7" s="267"/>
      <c r="I7" s="267"/>
    </row>
    <row r="8" spans="1:10" s="265" customFormat="1" ht="93.75" customHeight="1" x14ac:dyDescent="0.2">
      <c r="B8" s="1567" t="s">
        <v>1031</v>
      </c>
      <c r="C8" s="1719" t="s">
        <v>1040</v>
      </c>
      <c r="D8" s="2754"/>
      <c r="E8" s="2754"/>
      <c r="F8" s="2754"/>
      <c r="G8" s="2754"/>
      <c r="H8" s="267"/>
      <c r="I8" s="267"/>
    </row>
    <row r="9" spans="1:10" s="265" customFormat="1" ht="93.75" customHeight="1" x14ac:dyDescent="0.2">
      <c r="B9" s="1567" t="s">
        <v>1033</v>
      </c>
      <c r="C9" s="1719" t="s">
        <v>1040</v>
      </c>
      <c r="D9" s="2755"/>
      <c r="E9" s="2756"/>
      <c r="F9" s="2756"/>
      <c r="G9" s="2757"/>
      <c r="H9" s="267"/>
      <c r="I9" s="267"/>
    </row>
    <row r="10" spans="1:10" s="265" customFormat="1" ht="93.75" customHeight="1" x14ac:dyDescent="0.2">
      <c r="B10" s="1567" t="s">
        <v>1032</v>
      </c>
      <c r="C10" s="1719" t="s">
        <v>1040</v>
      </c>
      <c r="D10" s="2758"/>
      <c r="E10" s="2759"/>
      <c r="F10" s="2759"/>
      <c r="G10" s="2760"/>
      <c r="H10" s="267"/>
      <c r="I10" s="267"/>
    </row>
    <row r="11" spans="1:10" s="265" customFormat="1" ht="93.75" customHeight="1" x14ac:dyDescent="0.2">
      <c r="B11" s="1567" t="s">
        <v>1521</v>
      </c>
      <c r="C11" s="1719" t="s">
        <v>1040</v>
      </c>
      <c r="D11" s="2761" t="s">
        <v>1522</v>
      </c>
      <c r="E11" s="2762"/>
      <c r="F11" s="2762"/>
      <c r="G11" s="2762"/>
      <c r="H11" s="267"/>
      <c r="I11" s="267"/>
    </row>
    <row r="12" spans="1:10" s="265" customFormat="1" ht="16.5" customHeight="1" x14ac:dyDescent="0.25">
      <c r="B12" s="1500"/>
      <c r="D12" s="1718"/>
      <c r="H12" s="267"/>
      <c r="I12" s="267"/>
    </row>
    <row r="13" spans="1:10" s="265" customFormat="1" ht="12" customHeight="1" x14ac:dyDescent="0.2">
      <c r="B13" s="1500"/>
      <c r="H13" s="267"/>
      <c r="I13" s="267"/>
    </row>
    <row r="14" spans="1:10" s="265" customFormat="1" ht="12" customHeight="1" x14ac:dyDescent="0.2">
      <c r="B14" s="1501" t="s">
        <v>1012</v>
      </c>
      <c r="H14" s="267"/>
      <c r="I14" s="267"/>
    </row>
    <row r="15" spans="1:10" s="265" customFormat="1" ht="12" customHeight="1" x14ac:dyDescent="0.2">
      <c r="B15" s="1500"/>
      <c r="H15" s="267"/>
      <c r="I15" s="267"/>
    </row>
    <row r="16" spans="1:10" s="265" customFormat="1" ht="12" customHeight="1" x14ac:dyDescent="0.2">
      <c r="B16" s="1500"/>
      <c r="G16" s="269"/>
      <c r="I16" s="267"/>
    </row>
    <row r="17" spans="2:38" s="265" customFormat="1" ht="12" customHeight="1" x14ac:dyDescent="0.2">
      <c r="B17" s="1500"/>
      <c r="G17" s="269"/>
      <c r="H17" s="269"/>
      <c r="I17" s="267"/>
    </row>
    <row r="18" spans="2:38" ht="15" x14ac:dyDescent="0.25">
      <c r="B18" s="944" t="s">
        <v>62</v>
      </c>
      <c r="C18" s="284"/>
      <c r="D18" s="269"/>
      <c r="E18" s="269"/>
      <c r="F18" s="269"/>
      <c r="G18" s="269" t="s">
        <v>773</v>
      </c>
      <c r="H18" s="1122"/>
      <c r="I18" s="286"/>
      <c r="J18" s="286"/>
    </row>
    <row r="19" spans="2:38" s="269" customFormat="1" ht="15" x14ac:dyDescent="0.25">
      <c r="B19" s="27"/>
      <c r="C19" s="283"/>
      <c r="D19" s="268"/>
      <c r="E19" s="284"/>
      <c r="F19" s="285"/>
      <c r="I19" s="286"/>
    </row>
    <row r="20" spans="2:38" s="269" customFormat="1" ht="15" x14ac:dyDescent="0.25">
      <c r="B20" s="283"/>
      <c r="C20" s="283"/>
      <c r="D20" s="268"/>
      <c r="E20" s="284"/>
      <c r="F20" s="285"/>
      <c r="I20" s="286"/>
    </row>
    <row r="21" spans="2:38" s="265" customFormat="1" ht="51" customHeight="1" x14ac:dyDescent="0.2">
      <c r="B21" s="2764" t="s">
        <v>1013</v>
      </c>
      <c r="C21" s="2764"/>
      <c r="D21" s="2764"/>
      <c r="E21" s="2764"/>
      <c r="F21" s="2764"/>
      <c r="G21" s="2764"/>
      <c r="H21" s="2764"/>
      <c r="I21" s="267"/>
      <c r="J21" s="267"/>
      <c r="L21" s="267"/>
      <c r="M21" s="267"/>
      <c r="N21" s="267"/>
      <c r="O21" s="267"/>
      <c r="P21" s="267"/>
      <c r="Q21" s="267"/>
      <c r="S21" s="267"/>
      <c r="T21" s="267"/>
      <c r="U21" s="267"/>
      <c r="V21" s="267"/>
      <c r="W21" s="267"/>
      <c r="X21" s="267"/>
      <c r="Z21" s="267"/>
      <c r="AA21" s="267"/>
      <c r="AB21" s="267"/>
      <c r="AC21" s="267"/>
      <c r="AD21" s="267"/>
      <c r="AE21" s="267"/>
      <c r="AG21" s="267"/>
      <c r="AH21" s="267"/>
      <c r="AI21" s="267"/>
      <c r="AJ21" s="267"/>
      <c r="AK21" s="267"/>
      <c r="AL21" s="267"/>
    </row>
    <row r="22" spans="2:38" s="265" customFormat="1" ht="12.75" x14ac:dyDescent="0.2">
      <c r="B22" s="2743"/>
      <c r="C22" s="2744"/>
      <c r="D22" s="2744"/>
      <c r="E22" s="2744"/>
      <c r="F22" s="2744"/>
      <c r="G22" s="2744"/>
      <c r="H22" s="2745"/>
      <c r="I22" s="267"/>
      <c r="J22" s="267"/>
      <c r="L22" s="267"/>
      <c r="M22" s="267"/>
      <c r="N22" s="267"/>
      <c r="O22" s="267"/>
      <c r="P22" s="267"/>
      <c r="Q22" s="267"/>
      <c r="S22" s="267"/>
      <c r="T22" s="267"/>
      <c r="U22" s="267"/>
      <c r="V22" s="267"/>
      <c r="W22" s="267"/>
      <c r="X22" s="267"/>
      <c r="Z22" s="267"/>
      <c r="AA22" s="267"/>
      <c r="AB22" s="267"/>
      <c r="AC22" s="267"/>
      <c r="AD22" s="267"/>
      <c r="AE22" s="267"/>
      <c r="AG22" s="267"/>
      <c r="AH22" s="267"/>
      <c r="AI22" s="267"/>
      <c r="AJ22" s="267"/>
      <c r="AK22" s="267"/>
      <c r="AL22" s="267"/>
    </row>
    <row r="23" spans="2:38" s="265" customFormat="1" ht="12.75" x14ac:dyDescent="0.2">
      <c r="B23" s="2746"/>
      <c r="C23" s="2747"/>
      <c r="D23" s="2747"/>
      <c r="E23" s="2747"/>
      <c r="F23" s="2747"/>
      <c r="G23" s="2747"/>
      <c r="H23" s="2748"/>
      <c r="I23" s="267"/>
      <c r="J23" s="267"/>
      <c r="L23" s="267"/>
      <c r="M23" s="267"/>
      <c r="N23" s="267"/>
      <c r="O23" s="267"/>
      <c r="P23" s="267"/>
      <c r="Q23" s="267"/>
      <c r="S23" s="267"/>
      <c r="T23" s="267"/>
      <c r="U23" s="267"/>
      <c r="V23" s="267"/>
      <c r="W23" s="267"/>
      <c r="X23" s="267"/>
      <c r="Z23" s="267"/>
      <c r="AA23" s="267"/>
      <c r="AB23" s="267"/>
      <c r="AC23" s="267"/>
      <c r="AD23" s="267"/>
      <c r="AE23" s="267"/>
      <c r="AG23" s="267"/>
      <c r="AH23" s="267"/>
      <c r="AI23" s="267"/>
      <c r="AJ23" s="267"/>
      <c r="AK23" s="267"/>
      <c r="AL23" s="267"/>
    </row>
    <row r="24" spans="2:38" s="265" customFormat="1" ht="12.75" x14ac:dyDescent="0.2">
      <c r="B24" s="2746"/>
      <c r="C24" s="2747"/>
      <c r="D24" s="2747"/>
      <c r="E24" s="2747"/>
      <c r="F24" s="2747"/>
      <c r="G24" s="2747"/>
      <c r="H24" s="2748"/>
      <c r="I24" s="267"/>
      <c r="J24" s="267"/>
      <c r="L24" s="267"/>
      <c r="M24" s="267"/>
      <c r="N24" s="267"/>
      <c r="O24" s="267"/>
      <c r="P24" s="267"/>
      <c r="Q24" s="267"/>
      <c r="S24" s="267"/>
      <c r="T24" s="267"/>
      <c r="U24" s="267"/>
      <c r="V24" s="267"/>
      <c r="W24" s="267"/>
      <c r="X24" s="267"/>
      <c r="Z24" s="267"/>
      <c r="AA24" s="267"/>
      <c r="AB24" s="267"/>
      <c r="AC24" s="267"/>
      <c r="AD24" s="267"/>
      <c r="AE24" s="267"/>
      <c r="AG24" s="267"/>
      <c r="AH24" s="267"/>
      <c r="AI24" s="267"/>
      <c r="AJ24" s="267"/>
      <c r="AK24" s="267"/>
      <c r="AL24" s="267"/>
    </row>
    <row r="25" spans="2:38" s="265" customFormat="1" ht="12.75" x14ac:dyDescent="0.2">
      <c r="B25" s="2746"/>
      <c r="C25" s="2747"/>
      <c r="D25" s="2747"/>
      <c r="E25" s="2747"/>
      <c r="F25" s="2747"/>
      <c r="G25" s="2747"/>
      <c r="H25" s="2748"/>
      <c r="I25" s="267"/>
      <c r="J25" s="267"/>
      <c r="L25" s="267"/>
      <c r="M25" s="267"/>
      <c r="N25" s="267"/>
      <c r="O25" s="267"/>
      <c r="P25" s="267"/>
      <c r="Q25" s="267"/>
      <c r="S25" s="267"/>
      <c r="T25" s="267"/>
      <c r="U25" s="267"/>
      <c r="V25" s="267"/>
      <c r="W25" s="267"/>
      <c r="X25" s="267"/>
      <c r="Z25" s="267"/>
      <c r="AA25" s="267"/>
      <c r="AB25" s="267"/>
      <c r="AC25" s="267"/>
      <c r="AD25" s="267"/>
      <c r="AE25" s="267"/>
      <c r="AG25" s="267"/>
      <c r="AH25" s="267"/>
      <c r="AI25" s="267"/>
      <c r="AJ25" s="267"/>
      <c r="AK25" s="267"/>
      <c r="AL25" s="267"/>
    </row>
    <row r="26" spans="2:38" s="265" customFormat="1" ht="12.75" x14ac:dyDescent="0.2">
      <c r="B26" s="2749"/>
      <c r="C26" s="2750"/>
      <c r="D26" s="2750"/>
      <c r="E26" s="2750"/>
      <c r="F26" s="2750"/>
      <c r="G26" s="2750"/>
      <c r="H26" s="2751"/>
      <c r="I26" s="267"/>
      <c r="J26" s="267"/>
      <c r="L26" s="267"/>
      <c r="M26" s="267"/>
      <c r="N26" s="267"/>
      <c r="O26" s="267"/>
      <c r="P26" s="267"/>
      <c r="Q26" s="267"/>
      <c r="S26" s="267"/>
      <c r="T26" s="267"/>
      <c r="U26" s="267"/>
      <c r="V26" s="267"/>
      <c r="W26" s="267"/>
      <c r="X26" s="267"/>
      <c r="Z26" s="267"/>
      <c r="AA26" s="267"/>
      <c r="AB26" s="267"/>
      <c r="AC26" s="267"/>
      <c r="AD26" s="267"/>
      <c r="AE26" s="267"/>
      <c r="AG26" s="267"/>
      <c r="AH26" s="267"/>
      <c r="AI26" s="267"/>
      <c r="AJ26" s="267"/>
      <c r="AK26" s="267"/>
      <c r="AL26" s="267"/>
    </row>
    <row r="27" spans="2:38" s="265" customFormat="1" ht="15" customHeight="1" x14ac:dyDescent="0.2">
      <c r="B27" s="282"/>
      <c r="C27" s="282"/>
      <c r="D27" s="270"/>
      <c r="E27" s="267"/>
      <c r="G27" s="267"/>
      <c r="H27" s="267"/>
      <c r="I27" s="267"/>
      <c r="J27" s="267"/>
      <c r="L27" s="267"/>
      <c r="M27" s="267"/>
      <c r="N27" s="267"/>
      <c r="O27" s="267"/>
      <c r="P27" s="267"/>
      <c r="Q27" s="267"/>
      <c r="S27" s="267"/>
      <c r="T27" s="267"/>
      <c r="U27" s="267"/>
      <c r="V27" s="267"/>
      <c r="W27" s="267"/>
      <c r="X27" s="267"/>
      <c r="Z27" s="267"/>
      <c r="AA27" s="267"/>
      <c r="AB27" s="267"/>
      <c r="AC27" s="267"/>
      <c r="AD27" s="267"/>
      <c r="AE27" s="267"/>
      <c r="AG27" s="267"/>
      <c r="AH27" s="267"/>
      <c r="AI27" s="267"/>
      <c r="AJ27" s="267"/>
      <c r="AK27" s="267"/>
      <c r="AL27" s="267"/>
    </row>
    <row r="28" spans="2:38" s="265" customFormat="1" ht="15" customHeight="1" x14ac:dyDescent="0.25">
      <c r="B28" s="1717" t="s">
        <v>1014</v>
      </c>
      <c r="C28" s="282"/>
      <c r="D28" s="270"/>
      <c r="E28" s="267"/>
      <c r="G28" s="267"/>
      <c r="H28" s="267"/>
      <c r="I28" s="286"/>
      <c r="J28" s="286"/>
      <c r="L28" s="267"/>
      <c r="M28" s="267"/>
      <c r="N28" s="267"/>
      <c r="O28" s="267"/>
      <c r="P28" s="267"/>
      <c r="Q28" s="267"/>
      <c r="S28" s="267"/>
      <c r="T28" s="267"/>
      <c r="U28" s="267"/>
      <c r="V28" s="267"/>
      <c r="W28" s="267"/>
      <c r="X28" s="267"/>
      <c r="Z28" s="267"/>
      <c r="AA28" s="267"/>
      <c r="AB28" s="267"/>
      <c r="AC28" s="267"/>
      <c r="AD28" s="267"/>
      <c r="AE28" s="267"/>
      <c r="AG28" s="267"/>
      <c r="AH28" s="267"/>
      <c r="AI28" s="267"/>
      <c r="AJ28" s="267"/>
      <c r="AK28" s="267"/>
      <c r="AL28" s="267"/>
    </row>
    <row r="29" spans="2:38" s="269" customFormat="1" ht="15" x14ac:dyDescent="0.25">
      <c r="B29" s="2743"/>
      <c r="C29" s="2744"/>
      <c r="D29" s="2744"/>
      <c r="E29" s="2744"/>
      <c r="F29" s="2744"/>
      <c r="G29" s="2744"/>
      <c r="H29" s="2745"/>
      <c r="I29" s="286"/>
      <c r="J29" s="286"/>
    </row>
    <row r="30" spans="2:38" ht="15" x14ac:dyDescent="0.25">
      <c r="B30" s="2746"/>
      <c r="C30" s="2747"/>
      <c r="D30" s="2747"/>
      <c r="E30" s="2747"/>
      <c r="F30" s="2747"/>
      <c r="G30" s="2747"/>
      <c r="H30" s="2748"/>
      <c r="I30" s="286"/>
      <c r="J30" s="286"/>
    </row>
    <row r="31" spans="2:38" ht="15" x14ac:dyDescent="0.25">
      <c r="B31" s="2746"/>
      <c r="C31" s="2747"/>
      <c r="D31" s="2747"/>
      <c r="E31" s="2747"/>
      <c r="F31" s="2747"/>
      <c r="G31" s="2747"/>
      <c r="H31" s="2748"/>
      <c r="I31" s="286"/>
      <c r="J31" s="286"/>
    </row>
    <row r="32" spans="2:38" ht="15" x14ac:dyDescent="0.25">
      <c r="B32" s="2746"/>
      <c r="C32" s="2747"/>
      <c r="D32" s="2747"/>
      <c r="E32" s="2747"/>
      <c r="F32" s="2747"/>
      <c r="G32" s="2747"/>
      <c r="H32" s="2748"/>
      <c r="I32" s="286"/>
      <c r="J32" s="286"/>
    </row>
    <row r="33" spans="1:38" ht="15" x14ac:dyDescent="0.25">
      <c r="B33" s="2749"/>
      <c r="C33" s="2750"/>
      <c r="D33" s="2750"/>
      <c r="E33" s="2750"/>
      <c r="F33" s="2750"/>
      <c r="G33" s="2750"/>
      <c r="H33" s="2751"/>
      <c r="I33" s="286"/>
      <c r="J33" s="286"/>
    </row>
    <row r="34" spans="1:38" ht="15" x14ac:dyDescent="0.25">
      <c r="B34" s="282"/>
      <c r="C34" s="282"/>
      <c r="D34" s="282"/>
      <c r="E34" s="282"/>
      <c r="F34" s="282"/>
      <c r="G34" s="282"/>
      <c r="H34" s="282"/>
      <c r="I34" s="286"/>
      <c r="J34" s="286"/>
    </row>
    <row r="35" spans="1:38" ht="15" x14ac:dyDescent="0.25">
      <c r="B35" s="1717" t="s">
        <v>1015</v>
      </c>
      <c r="C35" s="282"/>
      <c r="D35" s="270"/>
      <c r="E35" s="267"/>
      <c r="F35" s="265"/>
      <c r="G35" s="267"/>
      <c r="H35" s="267"/>
      <c r="I35" s="286"/>
      <c r="J35" s="286"/>
    </row>
    <row r="36" spans="1:38" ht="15" x14ac:dyDescent="0.25">
      <c r="B36" s="2743"/>
      <c r="C36" s="2744"/>
      <c r="D36" s="2744"/>
      <c r="E36" s="2744"/>
      <c r="F36" s="2744"/>
      <c r="G36" s="2744"/>
      <c r="H36" s="2745"/>
      <c r="I36" s="286"/>
      <c r="J36" s="286"/>
    </row>
    <row r="37" spans="1:38" ht="15" x14ac:dyDescent="0.25">
      <c r="B37" s="2746"/>
      <c r="C37" s="2747"/>
      <c r="D37" s="2747"/>
      <c r="E37" s="2747"/>
      <c r="F37" s="2747"/>
      <c r="G37" s="2747"/>
      <c r="H37" s="2748"/>
      <c r="I37" s="286"/>
      <c r="J37" s="286"/>
    </row>
    <row r="38" spans="1:38" ht="15" x14ac:dyDescent="0.25">
      <c r="B38" s="2746"/>
      <c r="C38" s="2747"/>
      <c r="D38" s="2747"/>
      <c r="E38" s="2747"/>
      <c r="F38" s="2747"/>
      <c r="G38" s="2747"/>
      <c r="H38" s="2748"/>
      <c r="I38" s="286"/>
      <c r="J38" s="286"/>
    </row>
    <row r="39" spans="1:38" ht="15" x14ac:dyDescent="0.25">
      <c r="B39" s="2746"/>
      <c r="C39" s="2747"/>
      <c r="D39" s="2747"/>
      <c r="E39" s="2747"/>
      <c r="F39" s="2747"/>
      <c r="G39" s="2747"/>
      <c r="H39" s="2748"/>
      <c r="I39" s="286"/>
      <c r="J39" s="286"/>
    </row>
    <row r="40" spans="1:38" ht="15" x14ac:dyDescent="0.25">
      <c r="B40" s="2749"/>
      <c r="C40" s="2750"/>
      <c r="D40" s="2750"/>
      <c r="E40" s="2750"/>
      <c r="F40" s="2750"/>
      <c r="G40" s="2750"/>
      <c r="H40" s="2751"/>
      <c r="I40" s="286"/>
      <c r="J40" s="286"/>
    </row>
    <row r="41" spans="1:38" ht="15" x14ac:dyDescent="0.25">
      <c r="B41" s="282"/>
      <c r="C41" s="282"/>
      <c r="D41" s="282"/>
      <c r="E41" s="282"/>
      <c r="F41" s="282"/>
      <c r="G41" s="282"/>
      <c r="H41" s="282"/>
      <c r="I41" s="286"/>
      <c r="J41" s="286"/>
    </row>
    <row r="42" spans="1:38" ht="15" x14ac:dyDescent="0.25">
      <c r="B42" s="1717" t="s">
        <v>1016</v>
      </c>
      <c r="C42" s="282"/>
      <c r="D42" s="282"/>
      <c r="E42" s="282"/>
      <c r="F42" s="282"/>
      <c r="G42" s="282"/>
      <c r="H42" s="282"/>
      <c r="I42" s="286"/>
      <c r="J42" s="286"/>
    </row>
    <row r="43" spans="1:38" ht="15" x14ac:dyDescent="0.25">
      <c r="B43" s="2743"/>
      <c r="C43" s="2744"/>
      <c r="D43" s="2744"/>
      <c r="E43" s="2744"/>
      <c r="F43" s="2744"/>
      <c r="G43" s="2744"/>
      <c r="H43" s="2745"/>
      <c r="I43" s="286"/>
      <c r="J43" s="286"/>
    </row>
    <row r="44" spans="1:38" s="269" customFormat="1" ht="15" x14ac:dyDescent="0.25">
      <c r="A44" s="268"/>
      <c r="B44" s="2746"/>
      <c r="C44" s="2747"/>
      <c r="D44" s="2747"/>
      <c r="E44" s="2747"/>
      <c r="F44" s="2747"/>
      <c r="G44" s="2747"/>
      <c r="H44" s="2748"/>
      <c r="I44" s="286"/>
      <c r="J44" s="286"/>
    </row>
    <row r="45" spans="1:38" s="269" customFormat="1" ht="15" x14ac:dyDescent="0.25">
      <c r="A45" s="268"/>
      <c r="B45" s="2746"/>
      <c r="C45" s="2747"/>
      <c r="D45" s="2747"/>
      <c r="E45" s="2747"/>
      <c r="F45" s="2747"/>
      <c r="G45" s="2747"/>
      <c r="H45" s="2748"/>
      <c r="I45" s="286"/>
      <c r="J45" s="286"/>
    </row>
    <row r="46" spans="1:38" s="265" customFormat="1" ht="15" customHeight="1" x14ac:dyDescent="0.25">
      <c r="B46" s="2746"/>
      <c r="C46" s="2747"/>
      <c r="D46" s="2747"/>
      <c r="E46" s="2747"/>
      <c r="F46" s="2747"/>
      <c r="G46" s="2747"/>
      <c r="H46" s="2748"/>
      <c r="I46" s="286"/>
      <c r="J46" s="286"/>
      <c r="L46" s="267"/>
      <c r="M46" s="267"/>
      <c r="N46" s="267"/>
      <c r="O46" s="267"/>
      <c r="P46" s="267"/>
      <c r="Q46" s="267"/>
      <c r="S46" s="267"/>
      <c r="T46" s="267"/>
      <c r="U46" s="267"/>
      <c r="V46" s="267"/>
      <c r="W46" s="267"/>
      <c r="X46" s="267"/>
      <c r="Z46" s="267"/>
      <c r="AA46" s="267"/>
      <c r="AB46" s="267"/>
      <c r="AC46" s="267"/>
      <c r="AD46" s="267"/>
      <c r="AE46" s="267"/>
      <c r="AG46" s="267"/>
      <c r="AH46" s="267"/>
      <c r="AI46" s="267"/>
      <c r="AJ46" s="267"/>
      <c r="AK46" s="267"/>
      <c r="AL46" s="267"/>
    </row>
    <row r="47" spans="1:38" s="269" customFormat="1" ht="15" x14ac:dyDescent="0.25">
      <c r="B47" s="2749"/>
      <c r="C47" s="2750"/>
      <c r="D47" s="2750"/>
      <c r="E47" s="2750"/>
      <c r="F47" s="2750"/>
      <c r="G47" s="2750"/>
      <c r="H47" s="2751"/>
      <c r="I47" s="286"/>
      <c r="J47" s="286"/>
    </row>
    <row r="48" spans="1:38" ht="15" x14ac:dyDescent="0.25">
      <c r="B48" s="288"/>
      <c r="C48" s="288"/>
      <c r="D48" s="288"/>
      <c r="E48" s="288"/>
      <c r="F48" s="288"/>
      <c r="G48" s="288"/>
      <c r="H48" s="288"/>
      <c r="I48" s="286"/>
      <c r="J48" s="286"/>
    </row>
    <row r="49" spans="1:64" ht="15" x14ac:dyDescent="0.25">
      <c r="B49" s="1717" t="s">
        <v>1017</v>
      </c>
      <c r="C49" s="288"/>
      <c r="D49" s="288"/>
      <c r="E49" s="288"/>
      <c r="F49" s="288"/>
      <c r="G49" s="288"/>
      <c r="H49" s="288"/>
      <c r="I49" s="286"/>
      <c r="J49" s="286"/>
    </row>
    <row r="50" spans="1:64" s="3" customFormat="1" ht="15" x14ac:dyDescent="0.25">
      <c r="A50" s="269"/>
      <c r="B50" s="2743"/>
      <c r="C50" s="2744"/>
      <c r="D50" s="2744"/>
      <c r="E50" s="2744"/>
      <c r="F50" s="2744"/>
      <c r="G50" s="2744"/>
      <c r="H50" s="2745"/>
      <c r="I50" s="286"/>
      <c r="J50" s="286"/>
      <c r="K50" s="269"/>
      <c r="L50" s="269"/>
      <c r="M50" s="269"/>
      <c r="N50" s="269"/>
      <c r="O50" s="269"/>
      <c r="P50" s="269"/>
      <c r="Q50" s="269"/>
      <c r="R50" s="269"/>
      <c r="S50" s="269"/>
      <c r="T50" s="269"/>
      <c r="U50" s="269"/>
      <c r="V50" s="269"/>
      <c r="W50" s="269"/>
      <c r="X50" s="269"/>
      <c r="Y50" s="269"/>
      <c r="Z50" s="269"/>
      <c r="AA50" s="269"/>
      <c r="AB50" s="269"/>
      <c r="AC50" s="269"/>
      <c r="AD50" s="269"/>
      <c r="AE50" s="269"/>
      <c r="AF50" s="269"/>
      <c r="AG50" s="269"/>
      <c r="AH50" s="290"/>
      <c r="AI50" s="269"/>
      <c r="AJ50" s="269"/>
      <c r="AK50" s="268"/>
      <c r="AO50" s="20"/>
      <c r="AP50" s="42"/>
      <c r="AR50" s="42"/>
      <c r="AT50" s="42"/>
      <c r="AV50" s="42"/>
    </row>
    <row r="51" spans="1:64" s="21" customFormat="1" ht="15.75" customHeight="1" x14ac:dyDescent="0.25">
      <c r="A51" s="289"/>
      <c r="B51" s="2746"/>
      <c r="C51" s="2747"/>
      <c r="D51" s="2747"/>
      <c r="E51" s="2747"/>
      <c r="F51" s="2747"/>
      <c r="G51" s="2747"/>
      <c r="H51" s="2748"/>
      <c r="I51" s="286"/>
      <c r="J51" s="286"/>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91"/>
      <c r="AI51" s="288"/>
      <c r="AJ51" s="288"/>
      <c r="AK51" s="288"/>
      <c r="AL51" s="22"/>
      <c r="AO51" s="57"/>
      <c r="AP51" s="43"/>
      <c r="AR51" s="43"/>
      <c r="AT51" s="43"/>
      <c r="AV51" s="43"/>
    </row>
    <row r="52" spans="1:64" s="3" customFormat="1" ht="14.25" customHeight="1" x14ac:dyDescent="0.25">
      <c r="A52" s="269"/>
      <c r="B52" s="2746"/>
      <c r="C52" s="2747"/>
      <c r="D52" s="2747"/>
      <c r="E52" s="2747"/>
      <c r="F52" s="2747"/>
      <c r="G52" s="2747"/>
      <c r="H52" s="2748"/>
      <c r="I52" s="286"/>
      <c r="J52" s="286"/>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92"/>
      <c r="AI52" s="287"/>
      <c r="AJ52" s="287"/>
      <c r="AK52" s="293"/>
      <c r="AL52" s="29"/>
      <c r="AM52" s="29"/>
      <c r="AN52" s="29"/>
      <c r="AO52" s="58"/>
      <c r="AP52" s="42"/>
      <c r="AR52" s="42"/>
      <c r="AS52" s="29"/>
      <c r="AT52" s="36"/>
      <c r="AU52" s="29"/>
      <c r="AV52" s="36"/>
      <c r="AW52" s="29"/>
    </row>
    <row r="53" spans="1:64" s="269" customFormat="1" ht="15" x14ac:dyDescent="0.25">
      <c r="A53" s="268"/>
      <c r="B53" s="2746"/>
      <c r="C53" s="2747"/>
      <c r="D53" s="2747"/>
      <c r="E53" s="2747"/>
      <c r="F53" s="2747"/>
      <c r="G53" s="2747"/>
      <c r="H53" s="2748"/>
      <c r="I53" s="286"/>
      <c r="J53" s="286"/>
    </row>
    <row r="54" spans="1:64" ht="14.25" customHeight="1" x14ac:dyDescent="0.25">
      <c r="B54" s="2749"/>
      <c r="C54" s="2750"/>
      <c r="D54" s="2750"/>
      <c r="E54" s="2750"/>
      <c r="F54" s="2750"/>
      <c r="G54" s="2750"/>
      <c r="H54" s="2751"/>
      <c r="I54" s="286"/>
      <c r="J54" s="286"/>
    </row>
    <row r="55" spans="1:64" ht="14.25" customHeight="1" x14ac:dyDescent="0.25">
      <c r="B55" s="288"/>
      <c r="C55" s="288"/>
      <c r="D55" s="288"/>
      <c r="E55" s="288"/>
      <c r="F55" s="288"/>
      <c r="G55" s="288"/>
      <c r="H55" s="288"/>
      <c r="I55" s="286"/>
      <c r="J55" s="286"/>
    </row>
    <row r="56" spans="1:64" ht="14.25" customHeight="1" x14ac:dyDescent="0.25">
      <c r="B56" s="1717" t="s">
        <v>1018</v>
      </c>
      <c r="C56" s="288"/>
      <c r="D56" s="288"/>
      <c r="E56" s="288"/>
      <c r="F56" s="288"/>
      <c r="G56" s="288"/>
      <c r="H56" s="288"/>
      <c r="I56" s="286"/>
      <c r="J56" s="286"/>
    </row>
    <row r="57" spans="1:64" ht="14.25" customHeight="1" x14ac:dyDescent="0.25">
      <c r="B57" s="2743"/>
      <c r="C57" s="2744"/>
      <c r="D57" s="2744"/>
      <c r="E57" s="2744"/>
      <c r="F57" s="2744"/>
      <c r="G57" s="2744"/>
      <c r="H57" s="2745"/>
      <c r="I57" s="286"/>
      <c r="J57" s="286"/>
    </row>
    <row r="58" spans="1:64" ht="14.25" customHeight="1" x14ac:dyDescent="0.25">
      <c r="B58" s="2746"/>
      <c r="C58" s="2747"/>
      <c r="D58" s="2747"/>
      <c r="E58" s="2747"/>
      <c r="F58" s="2747"/>
      <c r="G58" s="2747"/>
      <c r="H58" s="2748"/>
      <c r="I58" s="286"/>
      <c r="J58" s="286"/>
    </row>
    <row r="59" spans="1:64" ht="15" x14ac:dyDescent="0.25">
      <c r="B59" s="2746"/>
      <c r="C59" s="2747"/>
      <c r="D59" s="2747"/>
      <c r="E59" s="2747"/>
      <c r="F59" s="2747"/>
      <c r="G59" s="2747"/>
      <c r="H59" s="2748"/>
      <c r="I59" s="286"/>
      <c r="J59" s="286"/>
    </row>
    <row r="60" spans="1:64" ht="15" x14ac:dyDescent="0.25">
      <c r="B60" s="2746"/>
      <c r="C60" s="2747"/>
      <c r="D60" s="2747"/>
      <c r="E60" s="2747"/>
      <c r="F60" s="2747"/>
      <c r="G60" s="2747"/>
      <c r="H60" s="2748"/>
      <c r="I60" s="286"/>
      <c r="J60" s="286"/>
    </row>
    <row r="61" spans="1:64" s="269" customFormat="1" ht="15" x14ac:dyDescent="0.25">
      <c r="B61" s="2749"/>
      <c r="C61" s="2750"/>
      <c r="D61" s="2750"/>
      <c r="E61" s="2750"/>
      <c r="F61" s="2750"/>
      <c r="G61" s="2750"/>
      <c r="H61" s="2751"/>
      <c r="I61" s="286"/>
      <c r="J61" s="286"/>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row>
    <row r="62" spans="1:64" s="269" customFormat="1" ht="15" x14ac:dyDescent="0.25">
      <c r="B62" s="288"/>
      <c r="C62" s="288"/>
      <c r="D62" s="288"/>
      <c r="E62" s="288"/>
      <c r="F62" s="288"/>
      <c r="G62" s="288"/>
      <c r="H62" s="288"/>
      <c r="I62" s="286"/>
      <c r="J62" s="286"/>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row>
    <row r="63" spans="1:64" s="269" customFormat="1" ht="15" x14ac:dyDescent="0.25">
      <c r="B63" s="288"/>
      <c r="C63" s="288"/>
      <c r="D63" s="288"/>
      <c r="E63" s="288"/>
      <c r="F63" s="288"/>
      <c r="G63" s="288"/>
      <c r="H63" s="288"/>
      <c r="I63" s="286"/>
      <c r="J63" s="286"/>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row>
    <row r="64" spans="1:64" s="269" customFormat="1" ht="15" x14ac:dyDescent="0.25">
      <c r="B64" s="288"/>
      <c r="C64" s="288"/>
      <c r="D64" s="288"/>
      <c r="E64" s="288"/>
      <c r="F64" s="288"/>
      <c r="G64" s="288"/>
      <c r="H64" s="288"/>
      <c r="I64" s="286"/>
      <c r="J64" s="286"/>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row>
    <row r="65" spans="2:64" s="269" customFormat="1" ht="15" x14ac:dyDescent="0.25">
      <c r="B65" s="288"/>
      <c r="C65" s="288"/>
      <c r="D65" s="288"/>
      <c r="E65" s="288"/>
      <c r="F65" s="288"/>
      <c r="G65" s="288"/>
      <c r="H65" s="288"/>
      <c r="I65" s="286"/>
      <c r="J65" s="286"/>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row>
    <row r="66" spans="2:64" s="269" customFormat="1" ht="15" x14ac:dyDescent="0.25">
      <c r="B66" s="288"/>
      <c r="C66" s="288"/>
      <c r="D66" s="288"/>
      <c r="E66" s="288"/>
      <c r="F66" s="288"/>
      <c r="G66" s="288"/>
      <c r="H66" s="288"/>
      <c r="I66" s="286"/>
      <c r="J66" s="286"/>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row>
    <row r="67" spans="2:64" s="269" customFormat="1" ht="15" x14ac:dyDescent="0.25">
      <c r="B67" s="288"/>
      <c r="C67" s="288"/>
      <c r="D67" s="288"/>
      <c r="E67" s="288"/>
      <c r="F67" s="288"/>
      <c r="G67" s="288"/>
      <c r="H67" s="288"/>
      <c r="I67" s="286"/>
      <c r="J67" s="286"/>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row>
    <row r="68" spans="2:64" s="269" customFormat="1" ht="15" x14ac:dyDescent="0.25">
      <c r="B68" s="288"/>
      <c r="C68" s="288"/>
      <c r="D68" s="288"/>
      <c r="E68" s="288"/>
      <c r="F68" s="288"/>
      <c r="G68" s="288"/>
      <c r="H68" s="288"/>
      <c r="I68" s="286"/>
      <c r="J68" s="286"/>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row>
    <row r="69" spans="2:64" s="269" customFormat="1" ht="15" hidden="1" x14ac:dyDescent="0.25">
      <c r="B69" s="288"/>
      <c r="C69" s="288"/>
      <c r="D69" s="288"/>
      <c r="E69" s="288"/>
      <c r="F69" s="288"/>
      <c r="G69" s="288"/>
      <c r="H69" s="288"/>
      <c r="I69" s="286"/>
      <c r="J69" s="286"/>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2:64" s="269" customFormat="1" ht="15" hidden="1" x14ac:dyDescent="0.25">
      <c r="B70" s="288"/>
      <c r="C70" s="288"/>
      <c r="D70" s="288"/>
      <c r="E70" s="288"/>
      <c r="F70" s="288"/>
      <c r="G70" s="288"/>
      <c r="H70" s="288"/>
      <c r="I70" s="286"/>
      <c r="J70" s="286"/>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2:64" s="269" customFormat="1" ht="15" hidden="1" x14ac:dyDescent="0.25">
      <c r="B71" s="288"/>
      <c r="C71" s="288"/>
      <c r="D71" s="288"/>
      <c r="E71" s="288"/>
      <c r="F71" s="288"/>
      <c r="G71" s="288"/>
      <c r="H71" s="288"/>
      <c r="I71" s="286"/>
      <c r="J71" s="286"/>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2:64" s="269" customFormat="1" hidden="1" x14ac:dyDescent="0.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2:64" s="269" customFormat="1" hidden="1" x14ac:dyDescent="0.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2:64" s="269" customFormat="1" hidden="1" x14ac:dyDescent="0.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2:64" s="269" customFormat="1" hidden="1" x14ac:dyDescent="0.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2:64" s="269" customFormat="1" hidden="1" x14ac:dyDescent="0.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2:64" s="269" customFormat="1" hidden="1" x14ac:dyDescent="0.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2:64" s="269" customFormat="1" hidden="1" x14ac:dyDescent="0.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2:64" s="269" customFormat="1" hidden="1" x14ac:dyDescent="0.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2:64" s="269" customFormat="1" hidden="1" x14ac:dyDescent="0.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sheetData>
  <sheetProtection algorithmName="SHA-512" hashValue="TB1usM4AOfV6JuY8UdSlD5t4bZUZds1W+B7YihB4s0uOAFnikwUjBoxlVCIfW3jMjCRSVuOs7SRommqjm8slNg==" saltValue="qbIJw/zUImjk+xwcxCIUiA==" spinCount="100000" sheet="1" formatCells="0" formatColumns="0" formatRows="0" insertHyperlinks="0"/>
  <mergeCells count="14">
    <mergeCell ref="B4:G4"/>
    <mergeCell ref="B21:H21"/>
    <mergeCell ref="B22:H26"/>
    <mergeCell ref="B29:H33"/>
    <mergeCell ref="B43:H47"/>
    <mergeCell ref="B50:H54"/>
    <mergeCell ref="B57:H61"/>
    <mergeCell ref="B36:H40"/>
    <mergeCell ref="D6:G6"/>
    <mergeCell ref="D7:G7"/>
    <mergeCell ref="D8:G8"/>
    <mergeCell ref="D9:G9"/>
    <mergeCell ref="D10:G10"/>
    <mergeCell ref="D11:G11"/>
  </mergeCells>
  <pageMargins left="0.70866141732283472" right="0.70866141732283472" top="0.74803149606299213" bottom="0.74803149606299213" header="0.31496062992125984" footer="0.31496062992125984"/>
  <pageSetup paperSize="8" scale="44"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'risk metrics options'!$C$1:$C$3</xm:f>
          </x14:formula1>
          <xm:sqref>C6:C11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theme="9" tint="0.59999389629810485"/>
    <pageSetUpPr autoPageBreaks="0" fitToPage="1"/>
  </sheetPr>
  <dimension ref="A1:CO288"/>
  <sheetViews>
    <sheetView showGridLines="0" zoomScale="70" zoomScaleNormal="70" zoomScaleSheetLayoutView="40" workbookViewId="0">
      <pane ySplit="8" topLeftCell="A18" activePane="bottomLeft" state="frozen"/>
      <selection activeCell="G3" sqref="G3"/>
      <selection pane="bottomLeft" activeCell="C2" sqref="C2"/>
    </sheetView>
  </sheetViews>
  <sheetFormatPr defaultColWidth="0" defaultRowHeight="0" customHeight="1" zeroHeight="1" x14ac:dyDescent="0.2"/>
  <cols>
    <col min="1" max="1" width="3.625" style="3" customWidth="1"/>
    <col min="2" max="2" width="4.5" style="3" customWidth="1"/>
    <col min="3" max="3" width="28.625" style="3" customWidth="1"/>
    <col min="4" max="13" width="14.875" style="3" hidden="1" customWidth="1"/>
    <col min="14" max="17" width="14.875" style="3" customWidth="1"/>
    <col min="18" max="27" width="14.875" style="3" hidden="1" customWidth="1"/>
    <col min="28" max="31" width="14.875" style="3" customWidth="1"/>
    <col min="32" max="32" width="14.875" style="3" hidden="1" customWidth="1"/>
    <col min="33" max="41" width="14.375" style="3" hidden="1" customWidth="1"/>
    <col min="42" max="44" width="14.375" style="20" customWidth="1"/>
    <col min="45" max="45" width="12.625" style="20" customWidth="1"/>
    <col min="46" max="46" width="23.5" style="20" customWidth="1"/>
    <col min="47" max="47" width="19.75" style="20" customWidth="1"/>
    <col min="48" max="48" width="28" style="3" customWidth="1"/>
    <col min="49" max="58" width="12.5" style="3" hidden="1" customWidth="1"/>
    <col min="59" max="62" width="12.5" style="3" customWidth="1"/>
    <col min="63" max="72" width="12.5" style="3" hidden="1" customWidth="1"/>
    <col min="73" max="76" width="12.5" style="3" customWidth="1"/>
    <col min="77" max="86" width="12.5" style="3" hidden="1" customWidth="1"/>
    <col min="87" max="90" width="12.5" style="3" customWidth="1"/>
    <col min="91" max="91" width="20" style="3" customWidth="1"/>
    <col min="92" max="92" width="101.5" style="3" customWidth="1"/>
    <col min="93" max="93" width="9" style="3" customWidth="1"/>
    <col min="94" max="16384" width="0" style="3" hidden="1"/>
  </cols>
  <sheetData>
    <row r="1" spans="1:92" s="2" customFormat="1" ht="14.25" customHeight="1" x14ac:dyDescent="0.2">
      <c r="A1" s="46"/>
      <c r="B1" s="46"/>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92" s="2" customFormat="1" ht="19.5" customHeight="1" x14ac:dyDescent="0.2">
      <c r="B2" s="66" t="s">
        <v>47</v>
      </c>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row>
    <row r="3" spans="1:92" ht="9.9499999999999993" customHeight="1" x14ac:dyDescent="0.2">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row>
    <row r="4" spans="1:92" s="2" customFormat="1" ht="15" customHeight="1" x14ac:dyDescent="0.2">
      <c r="B4" s="65" t="s">
        <v>340</v>
      </c>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row>
    <row r="5" spans="1:92" s="2" customFormat="1" ht="15" customHeight="1" x14ac:dyDescent="0.2">
      <c r="B5" s="65" t="s">
        <v>458</v>
      </c>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row>
    <row r="6" spans="1:92" s="2" customFormat="1" ht="12" customHeight="1" x14ac:dyDescent="0.2">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row>
    <row r="7" spans="1:92" s="2" customFormat="1" ht="24" customHeight="1" x14ac:dyDescent="0.2">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row>
    <row r="8" spans="1:92" s="2" customFormat="1" ht="9.9499999999999993" customHeight="1" x14ac:dyDescent="0.2">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row>
    <row r="9" spans="1:92" s="2" customFormat="1" ht="20.100000000000001" customHeight="1" x14ac:dyDescent="0.2">
      <c r="B9" s="294"/>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row>
    <row r="10" spans="1:92" s="2" customFormat="1" ht="14.25" customHeight="1" x14ac:dyDescent="0.25">
      <c r="B10" s="86" t="s">
        <v>140</v>
      </c>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row>
    <row r="11" spans="1:92" s="2" customFormat="1" ht="9.9499999999999993" customHeight="1" x14ac:dyDescent="0.2">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row>
    <row r="12" spans="1:92" s="2" customFormat="1" ht="34.35" customHeight="1" x14ac:dyDescent="0.2">
      <c r="B12" s="211" t="s">
        <v>162</v>
      </c>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12"/>
      <c r="AQ12" s="212"/>
      <c r="AR12" s="212"/>
      <c r="AS12" s="212"/>
      <c r="AT12" s="212"/>
      <c r="AU12" s="213"/>
      <c r="AV12" s="1397" t="s">
        <v>82</v>
      </c>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2"/>
      <c r="CI12" s="212"/>
      <c r="CJ12" s="212"/>
      <c r="CK12" s="212"/>
      <c r="CL12" s="54"/>
    </row>
    <row r="13" spans="1:92" s="2" customFormat="1" ht="14.25" customHeight="1" x14ac:dyDescent="0.2">
      <c r="B13" s="211"/>
      <c r="C13" s="209"/>
      <c r="D13" s="1364" t="s">
        <v>1</v>
      </c>
      <c r="E13" s="1364" t="s">
        <v>2</v>
      </c>
      <c r="F13" s="1364" t="s">
        <v>3</v>
      </c>
      <c r="G13" s="1364" t="s">
        <v>86</v>
      </c>
      <c r="H13" s="1364" t="s">
        <v>4</v>
      </c>
      <c r="I13" s="1364" t="s">
        <v>5</v>
      </c>
      <c r="J13" s="1364" t="s">
        <v>6</v>
      </c>
      <c r="K13" s="1364" t="s">
        <v>7</v>
      </c>
      <c r="L13" s="1364" t="s">
        <v>8</v>
      </c>
      <c r="M13" s="1364" t="s">
        <v>9</v>
      </c>
      <c r="N13" s="1364" t="s">
        <v>10</v>
      </c>
      <c r="O13" s="1364" t="s">
        <v>11</v>
      </c>
      <c r="P13" s="1364" t="s">
        <v>12</v>
      </c>
      <c r="Q13" s="1371" t="s">
        <v>13</v>
      </c>
      <c r="R13" s="1364" t="s">
        <v>14</v>
      </c>
      <c r="S13" s="1364" t="s">
        <v>15</v>
      </c>
      <c r="T13" s="1364" t="s">
        <v>16</v>
      </c>
      <c r="U13" s="1364" t="s">
        <v>17</v>
      </c>
      <c r="V13" s="1364" t="s">
        <v>18</v>
      </c>
      <c r="W13" s="1364" t="s">
        <v>19</v>
      </c>
      <c r="X13" s="1364" t="s">
        <v>20</v>
      </c>
      <c r="Y13" s="1364" t="s">
        <v>21</v>
      </c>
      <c r="Z13" s="1364" t="s">
        <v>22</v>
      </c>
      <c r="AA13" s="1364" t="s">
        <v>23</v>
      </c>
      <c r="AB13" s="1364" t="s">
        <v>24</v>
      </c>
      <c r="AC13" s="1364" t="s">
        <v>25</v>
      </c>
      <c r="AD13" s="1364" t="s">
        <v>26</v>
      </c>
      <c r="AE13" s="1371" t="s">
        <v>27</v>
      </c>
      <c r="AF13" s="1364" t="s">
        <v>28</v>
      </c>
      <c r="AG13" s="1364" t="s">
        <v>29</v>
      </c>
      <c r="AH13" s="1364" t="s">
        <v>30</v>
      </c>
      <c r="AI13" s="1364" t="s">
        <v>31</v>
      </c>
      <c r="AJ13" s="1364" t="s">
        <v>32</v>
      </c>
      <c r="AK13" s="1364" t="s">
        <v>33</v>
      </c>
      <c r="AL13" s="1364" t="s">
        <v>34</v>
      </c>
      <c r="AM13" s="1364" t="s">
        <v>35</v>
      </c>
      <c r="AN13" s="1364" t="s">
        <v>88</v>
      </c>
      <c r="AO13" s="1364" t="s">
        <v>112</v>
      </c>
      <c r="AP13" s="1364" t="s">
        <v>113</v>
      </c>
      <c r="AQ13" s="1364" t="s">
        <v>223</v>
      </c>
      <c r="AR13" s="1364" t="s">
        <v>337</v>
      </c>
      <c r="AS13" s="1371" t="s">
        <v>1011</v>
      </c>
      <c r="AT13" s="1371" t="s">
        <v>1020</v>
      </c>
      <c r="AU13" s="45"/>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950"/>
      <c r="CH13" s="950"/>
      <c r="CI13" s="950"/>
      <c r="CJ13" s="950"/>
      <c r="CK13" s="950"/>
      <c r="CL13" s="950"/>
      <c r="CM13" s="208"/>
    </row>
    <row r="14" spans="1:92" s="2" customFormat="1" ht="32.25" customHeight="1" x14ac:dyDescent="0.2">
      <c r="C14" s="210"/>
      <c r="D14" s="2660" t="s">
        <v>391</v>
      </c>
      <c r="E14" s="2661"/>
      <c r="F14" s="2661"/>
      <c r="G14" s="2661"/>
      <c r="H14" s="2661"/>
      <c r="I14" s="2661"/>
      <c r="J14" s="2661"/>
      <c r="K14" s="2661"/>
      <c r="L14" s="2661"/>
      <c r="M14" s="2661"/>
      <c r="N14" s="2661"/>
      <c r="O14" s="2661"/>
      <c r="P14" s="2661"/>
      <c r="Q14" s="2766"/>
      <c r="R14" s="2765" t="s">
        <v>1490</v>
      </c>
      <c r="S14" s="2661"/>
      <c r="T14" s="2661"/>
      <c r="U14" s="2661"/>
      <c r="V14" s="2661"/>
      <c r="W14" s="2661"/>
      <c r="X14" s="2661"/>
      <c r="Y14" s="2661"/>
      <c r="Z14" s="2661"/>
      <c r="AA14" s="2661"/>
      <c r="AB14" s="2661"/>
      <c r="AC14" s="2661"/>
      <c r="AD14" s="2661"/>
      <c r="AE14" s="2766"/>
      <c r="AF14" s="2765" t="s">
        <v>392</v>
      </c>
      <c r="AG14" s="2661"/>
      <c r="AH14" s="2661"/>
      <c r="AI14" s="2661"/>
      <c r="AJ14" s="2661"/>
      <c r="AK14" s="2661"/>
      <c r="AL14" s="2661"/>
      <c r="AM14" s="2661"/>
      <c r="AN14" s="2661"/>
      <c r="AO14" s="2661"/>
      <c r="AP14" s="2661"/>
      <c r="AQ14" s="2661"/>
      <c r="AR14" s="2661"/>
      <c r="AS14" s="2766"/>
      <c r="AT14" s="2720" t="s">
        <v>1461</v>
      </c>
      <c r="AU14" s="45"/>
      <c r="AW14" s="2714" t="s">
        <v>45</v>
      </c>
      <c r="AX14" s="2715"/>
      <c r="AY14" s="2715"/>
      <c r="AZ14" s="2715"/>
      <c r="BA14" s="2715"/>
      <c r="BB14" s="2715"/>
      <c r="BC14" s="2715"/>
      <c r="BD14" s="2715"/>
      <c r="BE14" s="2715"/>
      <c r="BF14" s="2715"/>
      <c r="BG14" s="2715"/>
      <c r="BH14" s="2715"/>
      <c r="BI14" s="2715"/>
      <c r="BJ14" s="2716"/>
      <c r="BK14" s="2714" t="s">
        <v>57</v>
      </c>
      <c r="BL14" s="2715"/>
      <c r="BM14" s="2715"/>
      <c r="BN14" s="2715"/>
      <c r="BO14" s="2715"/>
      <c r="BP14" s="2715"/>
      <c r="BQ14" s="2715"/>
      <c r="BR14" s="2715"/>
      <c r="BS14" s="2715"/>
      <c r="BT14" s="2715"/>
      <c r="BU14" s="2715"/>
      <c r="BV14" s="2715"/>
      <c r="BW14" s="2715"/>
      <c r="BX14" s="2716"/>
      <c r="BY14" s="2715" t="s">
        <v>63</v>
      </c>
      <c r="BZ14" s="2715"/>
      <c r="CA14" s="2715"/>
      <c r="CB14" s="2715"/>
      <c r="CC14" s="2715"/>
      <c r="CD14" s="2715"/>
      <c r="CE14" s="2715"/>
      <c r="CF14" s="2715"/>
      <c r="CG14" s="2715"/>
      <c r="CH14" s="2715"/>
      <c r="CI14" s="2715"/>
      <c r="CJ14" s="2715"/>
      <c r="CK14" s="2715"/>
      <c r="CL14" s="2716"/>
    </row>
    <row r="15" spans="1:92" s="2" customFormat="1" ht="51.75" thickBot="1" x14ac:dyDescent="0.25">
      <c r="C15" s="210"/>
      <c r="D15" s="1643" t="s">
        <v>998</v>
      </c>
      <c r="E15" s="1644" t="s">
        <v>999</v>
      </c>
      <c r="F15" s="1643" t="s">
        <v>1000</v>
      </c>
      <c r="G15" s="1644" t="s">
        <v>1001</v>
      </c>
      <c r="H15" s="1643" t="s">
        <v>1002</v>
      </c>
      <c r="I15" s="1644" t="s">
        <v>1003</v>
      </c>
      <c r="J15" s="1643" t="s">
        <v>1004</v>
      </c>
      <c r="K15" s="1644" t="s">
        <v>1005</v>
      </c>
      <c r="L15" s="1643" t="s">
        <v>1006</v>
      </c>
      <c r="M15" s="1644" t="s">
        <v>1007</v>
      </c>
      <c r="N15" s="1645">
        <v>2016</v>
      </c>
      <c r="O15" s="1646">
        <v>2017</v>
      </c>
      <c r="P15" s="1647">
        <v>2018</v>
      </c>
      <c r="Q15" s="1648" t="s">
        <v>1008</v>
      </c>
      <c r="R15" s="1643" t="s">
        <v>998</v>
      </c>
      <c r="S15" s="1644" t="s">
        <v>999</v>
      </c>
      <c r="T15" s="1643" t="s">
        <v>1000</v>
      </c>
      <c r="U15" s="1644" t="s">
        <v>1001</v>
      </c>
      <c r="V15" s="1643" t="s">
        <v>1002</v>
      </c>
      <c r="W15" s="1644" t="s">
        <v>1003</v>
      </c>
      <c r="X15" s="1643" t="s">
        <v>1004</v>
      </c>
      <c r="Y15" s="1644" t="s">
        <v>1005</v>
      </c>
      <c r="Z15" s="1643" t="s">
        <v>1006</v>
      </c>
      <c r="AA15" s="1644" t="s">
        <v>1007</v>
      </c>
      <c r="AB15" s="1645">
        <v>2016</v>
      </c>
      <c r="AC15" s="1646">
        <v>2017</v>
      </c>
      <c r="AD15" s="1647">
        <v>2018</v>
      </c>
      <c r="AE15" s="1648" t="s">
        <v>1008</v>
      </c>
      <c r="AF15" s="1643" t="s">
        <v>998</v>
      </c>
      <c r="AG15" s="1644" t="s">
        <v>999</v>
      </c>
      <c r="AH15" s="1643" t="s">
        <v>1000</v>
      </c>
      <c r="AI15" s="1644" t="s">
        <v>1001</v>
      </c>
      <c r="AJ15" s="1643" t="s">
        <v>1002</v>
      </c>
      <c r="AK15" s="1644" t="s">
        <v>1003</v>
      </c>
      <c r="AL15" s="1643" t="s">
        <v>1004</v>
      </c>
      <c r="AM15" s="1644" t="s">
        <v>1005</v>
      </c>
      <c r="AN15" s="1643" t="s">
        <v>1006</v>
      </c>
      <c r="AO15" s="1644" t="s">
        <v>1007</v>
      </c>
      <c r="AP15" s="1645">
        <v>2016</v>
      </c>
      <c r="AQ15" s="1646">
        <v>2017</v>
      </c>
      <c r="AR15" s="1647">
        <v>2018</v>
      </c>
      <c r="AS15" s="1648" t="s">
        <v>1008</v>
      </c>
      <c r="AT15" s="2721"/>
      <c r="AU15" s="45"/>
      <c r="AW15" s="1373">
        <v>2006</v>
      </c>
      <c r="AX15" s="1374">
        <v>2007</v>
      </c>
      <c r="AY15" s="1374">
        <v>2008</v>
      </c>
      <c r="AZ15" s="1374">
        <v>2009</v>
      </c>
      <c r="BA15" s="1374">
        <v>2010</v>
      </c>
      <c r="BB15" s="1374">
        <v>2011</v>
      </c>
      <c r="BC15" s="1374">
        <v>2012</v>
      </c>
      <c r="BD15" s="1374">
        <v>2013</v>
      </c>
      <c r="BE15" s="1374">
        <v>2014</v>
      </c>
      <c r="BF15" s="1374">
        <v>2015</v>
      </c>
      <c r="BG15" s="1374">
        <v>2016</v>
      </c>
      <c r="BH15" s="1374">
        <v>2017</v>
      </c>
      <c r="BI15" s="1374">
        <v>2018</v>
      </c>
      <c r="BJ15" s="1375" t="s">
        <v>774</v>
      </c>
      <c r="BK15" s="1373">
        <v>2006</v>
      </c>
      <c r="BL15" s="1374">
        <v>2007</v>
      </c>
      <c r="BM15" s="1374">
        <v>2008</v>
      </c>
      <c r="BN15" s="1374">
        <v>2009</v>
      </c>
      <c r="BO15" s="1374">
        <v>2010</v>
      </c>
      <c r="BP15" s="1374">
        <v>2011</v>
      </c>
      <c r="BQ15" s="1374">
        <v>2012</v>
      </c>
      <c r="BR15" s="1374">
        <v>2013</v>
      </c>
      <c r="BS15" s="1374">
        <v>2014</v>
      </c>
      <c r="BT15" s="1374">
        <v>2015</v>
      </c>
      <c r="BU15" s="1374">
        <v>2016</v>
      </c>
      <c r="BV15" s="1374">
        <v>2017</v>
      </c>
      <c r="BW15" s="1374">
        <v>2018</v>
      </c>
      <c r="BX15" s="1375" t="s">
        <v>774</v>
      </c>
      <c r="BY15" s="1400">
        <v>2006</v>
      </c>
      <c r="BZ15" s="1374">
        <v>2007</v>
      </c>
      <c r="CA15" s="1374">
        <v>2008</v>
      </c>
      <c r="CB15" s="1374">
        <v>2009</v>
      </c>
      <c r="CC15" s="1374">
        <v>2010</v>
      </c>
      <c r="CD15" s="1374">
        <v>2011</v>
      </c>
      <c r="CE15" s="1374">
        <v>2012</v>
      </c>
      <c r="CF15" s="1374">
        <v>2013</v>
      </c>
      <c r="CG15" s="1374">
        <v>2014</v>
      </c>
      <c r="CH15" s="1374">
        <v>2015</v>
      </c>
      <c r="CI15" s="1374">
        <v>2016</v>
      </c>
      <c r="CJ15" s="1374">
        <v>2017</v>
      </c>
      <c r="CK15" s="1374">
        <v>2018</v>
      </c>
      <c r="CL15" s="1405" t="s">
        <v>774</v>
      </c>
      <c r="CM15" s="904" t="s">
        <v>164</v>
      </c>
      <c r="CN15" s="860" t="s">
        <v>196</v>
      </c>
    </row>
    <row r="16" spans="1:92" s="2" customFormat="1" ht="28.5" customHeight="1" x14ac:dyDescent="0.2">
      <c r="B16" s="1580" t="s">
        <v>141</v>
      </c>
      <c r="C16" s="166"/>
      <c r="D16" s="1361"/>
      <c r="E16" s="1362"/>
      <c r="F16" s="1362"/>
      <c r="G16" s="1362"/>
      <c r="H16" s="1362"/>
      <c r="I16" s="1362"/>
      <c r="J16" s="1362"/>
      <c r="K16" s="1362"/>
      <c r="L16" s="1362"/>
      <c r="M16" s="943"/>
      <c r="N16" s="943"/>
      <c r="O16" s="943"/>
      <c r="P16" s="163"/>
      <c r="Q16" s="85"/>
      <c r="R16" s="1562"/>
      <c r="S16" s="1563"/>
      <c r="T16" s="1563"/>
      <c r="U16" s="1563"/>
      <c r="V16" s="1563"/>
      <c r="W16" s="1563"/>
      <c r="X16" s="1563"/>
      <c r="Y16" s="1563"/>
      <c r="Z16" s="1563"/>
      <c r="AA16" s="1564"/>
      <c r="AB16" s="943"/>
      <c r="AC16" s="943"/>
      <c r="AD16" s="163"/>
      <c r="AE16" s="85"/>
      <c r="AF16" s="1361"/>
      <c r="AG16" s="1362"/>
      <c r="AH16" s="1362"/>
      <c r="AI16" s="1362"/>
      <c r="AJ16" s="1362"/>
      <c r="AK16" s="1362"/>
      <c r="AL16" s="1362"/>
      <c r="AM16" s="1362"/>
      <c r="AN16" s="1362"/>
      <c r="AO16" s="943"/>
      <c r="AP16" s="943"/>
      <c r="AQ16" s="943"/>
      <c r="AR16" s="163"/>
      <c r="AS16" s="85"/>
      <c r="AT16" s="1581"/>
      <c r="AU16" s="949"/>
      <c r="AV16" s="1391" t="s">
        <v>81</v>
      </c>
      <c r="AW16" s="1386"/>
      <c r="AX16" s="1380"/>
      <c r="AY16" s="1380"/>
      <c r="AZ16" s="1380"/>
      <c r="BA16" s="1380"/>
      <c r="BB16" s="1380"/>
      <c r="BC16" s="1380"/>
      <c r="BD16" s="1380"/>
      <c r="BE16" s="943"/>
      <c r="BF16" s="943"/>
      <c r="BG16" s="943"/>
      <c r="BH16" s="943"/>
      <c r="BI16" s="943"/>
      <c r="BJ16" s="85"/>
      <c r="BK16" s="1376"/>
      <c r="BL16" s="1376"/>
      <c r="BM16" s="1376"/>
      <c r="BN16" s="1376"/>
      <c r="BO16" s="1376"/>
      <c r="BP16" s="1376"/>
      <c r="BQ16" s="1376"/>
      <c r="BR16" s="1376"/>
      <c r="BS16" s="1376"/>
      <c r="BT16" s="1376"/>
      <c r="BU16" s="1376"/>
      <c r="BV16" s="1376"/>
      <c r="BW16" s="1376"/>
      <c r="BX16" s="951"/>
      <c r="BY16" s="1386"/>
      <c r="BZ16" s="1380"/>
      <c r="CA16" s="1380"/>
      <c r="CB16" s="1380"/>
      <c r="CC16" s="1380"/>
      <c r="CD16" s="1380"/>
      <c r="CE16" s="1380"/>
      <c r="CF16" s="1380"/>
      <c r="CG16" s="943"/>
      <c r="CH16" s="943"/>
      <c r="CI16" s="943"/>
      <c r="CJ16" s="943"/>
      <c r="CK16" s="943"/>
      <c r="CL16" s="85"/>
      <c r="CM16" s="214"/>
      <c r="CN16" s="233"/>
    </row>
    <row r="17" spans="1:92" s="2" customFormat="1" ht="28.5" customHeight="1" x14ac:dyDescent="0.2">
      <c r="B17" s="1582" t="s">
        <v>142</v>
      </c>
      <c r="C17" s="195" t="s">
        <v>51</v>
      </c>
      <c r="D17" s="1568"/>
      <c r="E17" s="1569"/>
      <c r="F17" s="1569"/>
      <c r="G17" s="1569"/>
      <c r="H17" s="1370"/>
      <c r="I17" s="1370"/>
      <c r="J17" s="1370"/>
      <c r="K17" s="1370"/>
      <c r="L17" s="1370"/>
      <c r="M17" s="1370"/>
      <c r="N17" s="1360">
        <v>485171</v>
      </c>
      <c r="O17" s="1360">
        <v>500583</v>
      </c>
      <c r="P17" s="1363">
        <v>502142</v>
      </c>
      <c r="Q17" s="1054">
        <v>189319</v>
      </c>
      <c r="R17" s="1568"/>
      <c r="S17" s="1569"/>
      <c r="T17" s="1569"/>
      <c r="U17" s="1569"/>
      <c r="V17" s="1370"/>
      <c r="W17" s="1370"/>
      <c r="X17" s="1370"/>
      <c r="Y17" s="1370"/>
      <c r="Z17" s="1370"/>
      <c r="AA17" s="1370"/>
      <c r="AB17" s="1360">
        <v>602722</v>
      </c>
      <c r="AC17" s="1360">
        <v>674509</v>
      </c>
      <c r="AD17" s="1363">
        <v>690928</v>
      </c>
      <c r="AE17" s="1054">
        <v>123592</v>
      </c>
      <c r="AF17" s="1568"/>
      <c r="AG17" s="1569"/>
      <c r="AH17" s="1569"/>
      <c r="AI17" s="1569"/>
      <c r="AJ17" s="1370"/>
      <c r="AK17" s="1370"/>
      <c r="AL17" s="1370"/>
      <c r="AM17" s="1370"/>
      <c r="AN17" s="1370"/>
      <c r="AO17" s="1370"/>
      <c r="AP17" s="1360">
        <v>143290</v>
      </c>
      <c r="AQ17" s="1360">
        <v>143545</v>
      </c>
      <c r="AR17" s="1363">
        <v>169488</v>
      </c>
      <c r="AS17" s="1054">
        <v>36831</v>
      </c>
      <c r="AT17" s="1583" t="s">
        <v>1491</v>
      </c>
      <c r="AU17" s="949"/>
      <c r="AV17" s="1392" t="s">
        <v>69</v>
      </c>
      <c r="AW17" s="1377" t="str">
        <f>IF(SUM(COUNTBLANK(D17),COUNTBLANK(D19))=0,D19/D17,"-")</f>
        <v>-</v>
      </c>
      <c r="AX17" s="1534" t="str">
        <f t="shared" ref="AX17:CL17" si="0">IF(SUM(COUNTBLANK(E17),COUNTBLANK(E19))=0,E19/E17,"-")</f>
        <v>-</v>
      </c>
      <c r="AY17" s="1534" t="str">
        <f t="shared" si="0"/>
        <v>-</v>
      </c>
      <c r="AZ17" s="1534" t="str">
        <f t="shared" si="0"/>
        <v>-</v>
      </c>
      <c r="BA17" s="1534" t="str">
        <f t="shared" si="0"/>
        <v>-</v>
      </c>
      <c r="BB17" s="1534" t="str">
        <f t="shared" si="0"/>
        <v>-</v>
      </c>
      <c r="BC17" s="1534" t="str">
        <f t="shared" si="0"/>
        <v>-</v>
      </c>
      <c r="BD17" s="1534" t="str">
        <f t="shared" si="0"/>
        <v>-</v>
      </c>
      <c r="BE17" s="979" t="str">
        <f t="shared" si="0"/>
        <v>-</v>
      </c>
      <c r="BF17" s="979" t="str">
        <f t="shared" si="0"/>
        <v>-</v>
      </c>
      <c r="BG17" s="979">
        <f t="shared" si="0"/>
        <v>0.87811489935713383</v>
      </c>
      <c r="BH17" s="979">
        <f t="shared" si="0"/>
        <v>0.8510398874911852</v>
      </c>
      <c r="BI17" s="979">
        <f t="shared" si="0"/>
        <v>0.87800462817290725</v>
      </c>
      <c r="BJ17" s="1406">
        <f t="shared" si="0"/>
        <v>0.89367681004019672</v>
      </c>
      <c r="BK17" s="1377" t="str">
        <f t="shared" si="0"/>
        <v>-</v>
      </c>
      <c r="BL17" s="1377" t="str">
        <f t="shared" si="0"/>
        <v>-</v>
      </c>
      <c r="BM17" s="1377" t="str">
        <f t="shared" si="0"/>
        <v>-</v>
      </c>
      <c r="BN17" s="1377" t="str">
        <f t="shared" si="0"/>
        <v>-</v>
      </c>
      <c r="BO17" s="1377" t="str">
        <f t="shared" si="0"/>
        <v>-</v>
      </c>
      <c r="BP17" s="1377" t="str">
        <f t="shared" si="0"/>
        <v>-</v>
      </c>
      <c r="BQ17" s="1377" t="str">
        <f t="shared" si="0"/>
        <v>-</v>
      </c>
      <c r="BR17" s="1377" t="str">
        <f t="shared" si="0"/>
        <v>-</v>
      </c>
      <c r="BS17" s="1377" t="str">
        <f t="shared" si="0"/>
        <v>-</v>
      </c>
      <c r="BT17" s="1377" t="str">
        <f t="shared" si="0"/>
        <v>-</v>
      </c>
      <c r="BU17" s="1377">
        <f t="shared" si="0"/>
        <v>0.80984468429723822</v>
      </c>
      <c r="BV17" s="1377">
        <f t="shared" si="0"/>
        <v>0.89976842414259861</v>
      </c>
      <c r="BW17" s="1377">
        <f t="shared" si="0"/>
        <v>0.89355116743990692</v>
      </c>
      <c r="BX17" s="1401">
        <f t="shared" si="0"/>
        <v>0.86763706388763029</v>
      </c>
      <c r="BY17" s="1533" t="str">
        <f t="shared" si="0"/>
        <v>-</v>
      </c>
      <c r="BZ17" s="1534" t="str">
        <f t="shared" si="0"/>
        <v>-</v>
      </c>
      <c r="CA17" s="1534" t="str">
        <f t="shared" si="0"/>
        <v>-</v>
      </c>
      <c r="CB17" s="1534" t="str">
        <f t="shared" si="0"/>
        <v>-</v>
      </c>
      <c r="CC17" s="1534" t="str">
        <f t="shared" si="0"/>
        <v>-</v>
      </c>
      <c r="CD17" s="1534" t="str">
        <f t="shared" si="0"/>
        <v>-</v>
      </c>
      <c r="CE17" s="1534" t="str">
        <f t="shared" si="0"/>
        <v>-</v>
      </c>
      <c r="CF17" s="1534" t="str">
        <f t="shared" si="0"/>
        <v>-</v>
      </c>
      <c r="CG17" s="979" t="str">
        <f t="shared" si="0"/>
        <v>-</v>
      </c>
      <c r="CH17" s="979" t="str">
        <f t="shared" si="0"/>
        <v>-</v>
      </c>
      <c r="CI17" s="979">
        <f t="shared" si="0"/>
        <v>0.63670946837881215</v>
      </c>
      <c r="CJ17" s="979">
        <f t="shared" si="0"/>
        <v>0.65953053049566335</v>
      </c>
      <c r="CK17" s="979">
        <f t="shared" si="0"/>
        <v>0.66160436137071654</v>
      </c>
      <c r="CL17" s="1406">
        <f t="shared" si="0"/>
        <v>0.63856533898074996</v>
      </c>
      <c r="CM17" s="216" t="s">
        <v>165</v>
      </c>
      <c r="CN17" s="234" t="s">
        <v>189</v>
      </c>
    </row>
    <row r="18" spans="1:92" s="2" customFormat="1" ht="28.5" customHeight="1" x14ac:dyDescent="0.2">
      <c r="B18" s="1582" t="s">
        <v>143</v>
      </c>
      <c r="C18" s="195" t="s">
        <v>459</v>
      </c>
      <c r="D18" s="1568"/>
      <c r="E18" s="1569"/>
      <c r="F18" s="1569"/>
      <c r="G18" s="1569"/>
      <c r="H18" s="1370"/>
      <c r="I18" s="1370"/>
      <c r="J18" s="1370"/>
      <c r="K18" s="1370"/>
      <c r="L18" s="1370"/>
      <c r="M18" s="1370"/>
      <c r="N18" s="1360">
        <v>485171</v>
      </c>
      <c r="O18" s="1360">
        <v>500582.3</v>
      </c>
      <c r="P18" s="1363">
        <v>502142</v>
      </c>
      <c r="Q18" s="1054">
        <v>189319</v>
      </c>
      <c r="R18" s="1568"/>
      <c r="S18" s="1569"/>
      <c r="T18" s="1569"/>
      <c r="U18" s="1569"/>
      <c r="V18" s="1370"/>
      <c r="W18" s="1370"/>
      <c r="X18" s="1370"/>
      <c r="Y18" s="1370"/>
      <c r="Z18" s="1370"/>
      <c r="AA18" s="1370"/>
      <c r="AB18" s="1360">
        <v>19562075</v>
      </c>
      <c r="AC18" s="1360">
        <v>7046979</v>
      </c>
      <c r="AD18" s="1363">
        <v>7692951</v>
      </c>
      <c r="AE18" s="1054">
        <v>1564002</v>
      </c>
      <c r="AF18" s="1568"/>
      <c r="AG18" s="1569"/>
      <c r="AH18" s="1569"/>
      <c r="AI18" s="1569"/>
      <c r="AJ18" s="1370"/>
      <c r="AK18" s="1370"/>
      <c r="AL18" s="1370"/>
      <c r="AM18" s="1370"/>
      <c r="AN18" s="1370"/>
      <c r="AO18" s="1370"/>
      <c r="AP18" s="1360">
        <v>14986665.081135707</v>
      </c>
      <c r="AQ18" s="1360">
        <v>14022322</v>
      </c>
      <c r="AR18" s="1363">
        <v>9737199</v>
      </c>
      <c r="AS18" s="1054">
        <v>1100121</v>
      </c>
      <c r="AT18" s="1583" t="s">
        <v>1492</v>
      </c>
      <c r="AU18" s="949"/>
      <c r="AV18" s="1392" t="s">
        <v>71</v>
      </c>
      <c r="AW18" s="1377" t="str">
        <f>IF(SUM(COUNTBLANK(D17),COUNTBLANK(D20))=0,D20/D17,"-")</f>
        <v>-</v>
      </c>
      <c r="AX18" s="1534" t="str">
        <f t="shared" ref="AX18:CL18" si="1">IF(SUM(COUNTBLANK(E17),COUNTBLANK(E20))=0,E20/E17,"-")</f>
        <v>-</v>
      </c>
      <c r="AY18" s="1534" t="str">
        <f t="shared" si="1"/>
        <v>-</v>
      </c>
      <c r="AZ18" s="1534" t="str">
        <f t="shared" si="1"/>
        <v>-</v>
      </c>
      <c r="BA18" s="1534" t="str">
        <f t="shared" si="1"/>
        <v>-</v>
      </c>
      <c r="BB18" s="1534" t="str">
        <f t="shared" si="1"/>
        <v>-</v>
      </c>
      <c r="BC18" s="1534" t="str">
        <f t="shared" si="1"/>
        <v>-</v>
      </c>
      <c r="BD18" s="1534" t="str">
        <f t="shared" si="1"/>
        <v>-</v>
      </c>
      <c r="BE18" s="979" t="str">
        <f t="shared" si="1"/>
        <v>-</v>
      </c>
      <c r="BF18" s="979" t="str">
        <f t="shared" si="1"/>
        <v>-</v>
      </c>
      <c r="BG18" s="979">
        <f t="shared" si="1"/>
        <v>1.0097345024743853E-2</v>
      </c>
      <c r="BH18" s="979">
        <f t="shared" si="1"/>
        <v>1.2588528122209505E-2</v>
      </c>
      <c r="BI18" s="979">
        <f t="shared" si="1"/>
        <v>1.2863124339330309E-2</v>
      </c>
      <c r="BJ18" s="1406">
        <f t="shared" si="1"/>
        <v>2.7936974101912645E-2</v>
      </c>
      <c r="BK18" s="1377" t="str">
        <f t="shared" si="1"/>
        <v>-</v>
      </c>
      <c r="BL18" s="1377" t="str">
        <f t="shared" si="1"/>
        <v>-</v>
      </c>
      <c r="BM18" s="1377" t="str">
        <f t="shared" si="1"/>
        <v>-</v>
      </c>
      <c r="BN18" s="1377" t="str">
        <f t="shared" si="1"/>
        <v>-</v>
      </c>
      <c r="BO18" s="1377" t="str">
        <f t="shared" si="1"/>
        <v>-</v>
      </c>
      <c r="BP18" s="1377" t="str">
        <f t="shared" si="1"/>
        <v>-</v>
      </c>
      <c r="BQ18" s="1377" t="str">
        <f t="shared" si="1"/>
        <v>-</v>
      </c>
      <c r="BR18" s="1377" t="str">
        <f t="shared" si="1"/>
        <v>-</v>
      </c>
      <c r="BS18" s="1377" t="str">
        <f t="shared" si="1"/>
        <v>-</v>
      </c>
      <c r="BT18" s="1377" t="str">
        <f t="shared" si="1"/>
        <v>-</v>
      </c>
      <c r="BU18" s="1377">
        <f t="shared" si="1"/>
        <v>1.1620614478980358E-2</v>
      </c>
      <c r="BV18" s="1377">
        <f t="shared" si="1"/>
        <v>3.2549602748073045E-2</v>
      </c>
      <c r="BW18" s="1377">
        <f t="shared" si="1"/>
        <v>3.4022358335456082E-2</v>
      </c>
      <c r="BX18" s="1401">
        <f t="shared" si="1"/>
        <v>0.12512136707877533</v>
      </c>
      <c r="BY18" s="1533" t="str">
        <f t="shared" si="1"/>
        <v>-</v>
      </c>
      <c r="BZ18" s="1534" t="str">
        <f t="shared" si="1"/>
        <v>-</v>
      </c>
      <c r="CA18" s="1534" t="str">
        <f t="shared" si="1"/>
        <v>-</v>
      </c>
      <c r="CB18" s="1534" t="str">
        <f t="shared" si="1"/>
        <v>-</v>
      </c>
      <c r="CC18" s="1534" t="str">
        <f t="shared" si="1"/>
        <v>-</v>
      </c>
      <c r="CD18" s="1534" t="str">
        <f t="shared" si="1"/>
        <v>-</v>
      </c>
      <c r="CE18" s="1534" t="str">
        <f t="shared" si="1"/>
        <v>-</v>
      </c>
      <c r="CF18" s="1534" t="str">
        <f t="shared" si="1"/>
        <v>-</v>
      </c>
      <c r="CG18" s="979" t="str">
        <f t="shared" si="1"/>
        <v>-</v>
      </c>
      <c r="CH18" s="979" t="str">
        <f t="shared" si="1"/>
        <v>-</v>
      </c>
      <c r="CI18" s="979">
        <f t="shared" si="1"/>
        <v>3.3624118919673388E-2</v>
      </c>
      <c r="CJ18" s="979">
        <f t="shared" si="1"/>
        <v>5.3154063185760561E-2</v>
      </c>
      <c r="CK18" s="979">
        <f t="shared" si="1"/>
        <v>4.7159680921363162E-2</v>
      </c>
      <c r="CL18" s="1406">
        <f t="shared" si="1"/>
        <v>0.20121636664766093</v>
      </c>
      <c r="CM18" s="216" t="s">
        <v>166</v>
      </c>
      <c r="CN18" s="234" t="s">
        <v>190</v>
      </c>
    </row>
    <row r="19" spans="1:92" s="2" customFormat="1" ht="28.5" customHeight="1" x14ac:dyDescent="0.2">
      <c r="B19" s="1582" t="s">
        <v>144</v>
      </c>
      <c r="C19" s="195" t="s">
        <v>182</v>
      </c>
      <c r="D19" s="1568"/>
      <c r="E19" s="1569"/>
      <c r="F19" s="1569"/>
      <c r="G19" s="1569"/>
      <c r="H19" s="1370"/>
      <c r="I19" s="1370"/>
      <c r="J19" s="1370"/>
      <c r="K19" s="1370"/>
      <c r="L19" s="1370"/>
      <c r="M19" s="1370"/>
      <c r="N19" s="1360">
        <v>426035.88383599999</v>
      </c>
      <c r="O19" s="1360">
        <v>426016.1</v>
      </c>
      <c r="P19" s="1363">
        <v>440883</v>
      </c>
      <c r="Q19" s="1054">
        <v>169190</v>
      </c>
      <c r="R19" s="1568"/>
      <c r="S19" s="1569"/>
      <c r="T19" s="1569"/>
      <c r="U19" s="1569"/>
      <c r="V19" s="1370"/>
      <c r="W19" s="1370"/>
      <c r="X19" s="1370"/>
      <c r="Y19" s="1370"/>
      <c r="Z19" s="1370"/>
      <c r="AA19" s="1370"/>
      <c r="AB19" s="1360">
        <v>488111.20780899998</v>
      </c>
      <c r="AC19" s="1360">
        <v>606901.9</v>
      </c>
      <c r="AD19" s="1363">
        <v>617379.52101691999</v>
      </c>
      <c r="AE19" s="1054">
        <v>107233</v>
      </c>
      <c r="AF19" s="1568"/>
      <c r="AG19" s="1569"/>
      <c r="AH19" s="1569"/>
      <c r="AI19" s="1569"/>
      <c r="AJ19" s="1370"/>
      <c r="AK19" s="1370"/>
      <c r="AL19" s="1370"/>
      <c r="AM19" s="1370"/>
      <c r="AN19" s="1370"/>
      <c r="AO19" s="1370"/>
      <c r="AP19" s="1360">
        <v>91234.099724</v>
      </c>
      <c r="AQ19" s="1360">
        <v>94672.31</v>
      </c>
      <c r="AR19" s="1363">
        <v>112134</v>
      </c>
      <c r="AS19" s="1054">
        <v>23519</v>
      </c>
      <c r="AT19" s="1583" t="s">
        <v>1493</v>
      </c>
      <c r="AU19" s="949"/>
      <c r="AV19" s="1393" t="s">
        <v>70</v>
      </c>
      <c r="AW19" s="1537" t="str">
        <f>IF(SUM(COUNTBLANK(D19),COUNTBLANK(D17),COUNTBLANK(D35),COUNTBLANK(D36))=0,(D19+D36)/(D17+D35),"-")</f>
        <v>-</v>
      </c>
      <c r="AX19" s="1535" t="str">
        <f t="shared" ref="AX19:CL19" si="2">IF(SUM(COUNTBLANK(E19),COUNTBLANK(E17),COUNTBLANK(E35),COUNTBLANK(E36))=0,(E19+E36)/(E17+E35),"-")</f>
        <v>-</v>
      </c>
      <c r="AY19" s="1535" t="str">
        <f t="shared" si="2"/>
        <v>-</v>
      </c>
      <c r="AZ19" s="1535" t="str">
        <f t="shared" si="2"/>
        <v>-</v>
      </c>
      <c r="BA19" s="1535" t="str">
        <f t="shared" si="2"/>
        <v>-</v>
      </c>
      <c r="BB19" s="1535" t="str">
        <f t="shared" si="2"/>
        <v>-</v>
      </c>
      <c r="BC19" s="1535" t="str">
        <f t="shared" si="2"/>
        <v>-</v>
      </c>
      <c r="BD19" s="1535" t="str">
        <f t="shared" si="2"/>
        <v>-</v>
      </c>
      <c r="BE19" s="980" t="str">
        <f t="shared" si="2"/>
        <v>-</v>
      </c>
      <c r="BF19" s="980" t="str">
        <f t="shared" si="2"/>
        <v>-</v>
      </c>
      <c r="BG19" s="980" t="str">
        <f t="shared" si="2"/>
        <v>-</v>
      </c>
      <c r="BH19" s="980" t="str">
        <f t="shared" si="2"/>
        <v>-</v>
      </c>
      <c r="BI19" s="980" t="str">
        <f t="shared" si="2"/>
        <v>-</v>
      </c>
      <c r="BJ19" s="1407" t="str">
        <f t="shared" si="2"/>
        <v>-</v>
      </c>
      <c r="BK19" s="1378" t="str">
        <f t="shared" si="2"/>
        <v>-</v>
      </c>
      <c r="BL19" s="1378" t="str">
        <f t="shared" si="2"/>
        <v>-</v>
      </c>
      <c r="BM19" s="1378" t="str">
        <f t="shared" si="2"/>
        <v>-</v>
      </c>
      <c r="BN19" s="1378" t="str">
        <f t="shared" si="2"/>
        <v>-</v>
      </c>
      <c r="BO19" s="1378" t="str">
        <f t="shared" si="2"/>
        <v>-</v>
      </c>
      <c r="BP19" s="1378" t="str">
        <f t="shared" si="2"/>
        <v>-</v>
      </c>
      <c r="BQ19" s="1378" t="str">
        <f t="shared" si="2"/>
        <v>-</v>
      </c>
      <c r="BR19" s="1378" t="str">
        <f t="shared" si="2"/>
        <v>-</v>
      </c>
      <c r="BS19" s="1378" t="str">
        <f t="shared" si="2"/>
        <v>-</v>
      </c>
      <c r="BT19" s="1378" t="str">
        <f t="shared" si="2"/>
        <v>-</v>
      </c>
      <c r="BU19" s="1378" t="str">
        <f t="shared" si="2"/>
        <v>-</v>
      </c>
      <c r="BV19" s="1378" t="str">
        <f t="shared" si="2"/>
        <v>-</v>
      </c>
      <c r="BW19" s="1378" t="str">
        <f t="shared" si="2"/>
        <v>-</v>
      </c>
      <c r="BX19" s="1402" t="str">
        <f t="shared" si="2"/>
        <v>-</v>
      </c>
      <c r="BY19" s="1536" t="str">
        <f t="shared" si="2"/>
        <v>-</v>
      </c>
      <c r="BZ19" s="1535" t="str">
        <f t="shared" si="2"/>
        <v>-</v>
      </c>
      <c r="CA19" s="1535" t="str">
        <f t="shared" si="2"/>
        <v>-</v>
      </c>
      <c r="CB19" s="1535" t="str">
        <f t="shared" si="2"/>
        <v>-</v>
      </c>
      <c r="CC19" s="1535" t="str">
        <f t="shared" si="2"/>
        <v>-</v>
      </c>
      <c r="CD19" s="1535" t="str">
        <f t="shared" si="2"/>
        <v>-</v>
      </c>
      <c r="CE19" s="1535" t="str">
        <f t="shared" si="2"/>
        <v>-</v>
      </c>
      <c r="CF19" s="1535" t="str">
        <f t="shared" si="2"/>
        <v>-</v>
      </c>
      <c r="CG19" s="980" t="str">
        <f t="shared" si="2"/>
        <v>-</v>
      </c>
      <c r="CH19" s="980" t="str">
        <f t="shared" si="2"/>
        <v>-</v>
      </c>
      <c r="CI19" s="980" t="str">
        <f t="shared" si="2"/>
        <v>-</v>
      </c>
      <c r="CJ19" s="980" t="str">
        <f t="shared" si="2"/>
        <v>-</v>
      </c>
      <c r="CK19" s="980" t="str">
        <f t="shared" si="2"/>
        <v>-</v>
      </c>
      <c r="CL19" s="1407" t="str">
        <f t="shared" si="2"/>
        <v>-</v>
      </c>
      <c r="CM19" s="217" t="s">
        <v>167</v>
      </c>
      <c r="CN19" s="235" t="s">
        <v>194</v>
      </c>
    </row>
    <row r="20" spans="1:92" s="2" customFormat="1" ht="28.5" customHeight="1" x14ac:dyDescent="0.2">
      <c r="B20" s="1582" t="s">
        <v>145</v>
      </c>
      <c r="C20" s="195" t="s">
        <v>186</v>
      </c>
      <c r="D20" s="1568"/>
      <c r="E20" s="1569"/>
      <c r="F20" s="1569"/>
      <c r="G20" s="1569"/>
      <c r="H20" s="1370"/>
      <c r="I20" s="1370"/>
      <c r="J20" s="1370"/>
      <c r="K20" s="1370"/>
      <c r="L20" s="1370"/>
      <c r="M20" s="1370"/>
      <c r="N20" s="1360">
        <v>4898.938983</v>
      </c>
      <c r="O20" s="1360">
        <v>6301.6031730000004</v>
      </c>
      <c r="P20" s="1363">
        <v>6459.1149820000001</v>
      </c>
      <c r="Q20" s="1054">
        <v>5289</v>
      </c>
      <c r="R20" s="1568"/>
      <c r="S20" s="1569"/>
      <c r="T20" s="1569"/>
      <c r="U20" s="1569"/>
      <c r="V20" s="1370"/>
      <c r="W20" s="1370"/>
      <c r="X20" s="1370"/>
      <c r="Y20" s="1370"/>
      <c r="Z20" s="1370"/>
      <c r="AA20" s="1370"/>
      <c r="AB20" s="1360">
        <v>7004</v>
      </c>
      <c r="AC20" s="1360">
        <v>21955</v>
      </c>
      <c r="AD20" s="1363">
        <v>23507</v>
      </c>
      <c r="AE20" s="1054">
        <v>15464</v>
      </c>
      <c r="AF20" s="1568"/>
      <c r="AG20" s="1569"/>
      <c r="AH20" s="1569"/>
      <c r="AI20" s="1569"/>
      <c r="AJ20" s="1370"/>
      <c r="AK20" s="1370"/>
      <c r="AL20" s="1370"/>
      <c r="AM20" s="1370"/>
      <c r="AN20" s="1370"/>
      <c r="AO20" s="1370"/>
      <c r="AP20" s="1360">
        <v>4818</v>
      </c>
      <c r="AQ20" s="1360">
        <v>7630</v>
      </c>
      <c r="AR20" s="1363">
        <v>7993</v>
      </c>
      <c r="AS20" s="1054">
        <v>7411</v>
      </c>
      <c r="AT20" s="1583" t="s">
        <v>1493</v>
      </c>
      <c r="AU20" s="949"/>
      <c r="AV20" s="1394" t="s">
        <v>80</v>
      </c>
      <c r="AW20" s="1389"/>
      <c r="AX20" s="1383"/>
      <c r="AY20" s="1383"/>
      <c r="AZ20" s="1383"/>
      <c r="BA20" s="1383"/>
      <c r="BB20" s="1383"/>
      <c r="BC20" s="1383"/>
      <c r="BD20" s="1383"/>
      <c r="BE20" s="1384"/>
      <c r="BF20" s="1384"/>
      <c r="BG20" s="1384"/>
      <c r="BH20" s="1384"/>
      <c r="BI20" s="1384"/>
      <c r="BJ20" s="1408"/>
      <c r="BK20" s="1398"/>
      <c r="BL20" s="1398"/>
      <c r="BM20" s="1398"/>
      <c r="BN20" s="1398"/>
      <c r="BO20" s="1398"/>
      <c r="BP20" s="1398"/>
      <c r="BQ20" s="1398"/>
      <c r="BR20" s="1398"/>
      <c r="BS20" s="1398"/>
      <c r="BT20" s="1398"/>
      <c r="BU20" s="1398"/>
      <c r="BV20" s="1398"/>
      <c r="BW20" s="1398"/>
      <c r="BX20" s="1403"/>
      <c r="BY20" s="1389"/>
      <c r="BZ20" s="1383"/>
      <c r="CA20" s="1383"/>
      <c r="CB20" s="1383"/>
      <c r="CC20" s="1383"/>
      <c r="CD20" s="1383"/>
      <c r="CE20" s="1383"/>
      <c r="CF20" s="1383"/>
      <c r="CG20" s="1384"/>
      <c r="CH20" s="1384"/>
      <c r="CI20" s="1384"/>
      <c r="CJ20" s="1384"/>
      <c r="CK20" s="1384"/>
      <c r="CL20" s="1408"/>
      <c r="CM20" s="215"/>
      <c r="CN20" s="232"/>
    </row>
    <row r="21" spans="1:92" s="2" customFormat="1" ht="28.5" customHeight="1" x14ac:dyDescent="0.2">
      <c r="B21" s="1582" t="s">
        <v>146</v>
      </c>
      <c r="C21" s="195" t="s">
        <v>183</v>
      </c>
      <c r="D21" s="1568"/>
      <c r="E21" s="1569"/>
      <c r="F21" s="1569"/>
      <c r="G21" s="1569"/>
      <c r="H21" s="1370"/>
      <c r="I21" s="1370"/>
      <c r="J21" s="1370"/>
      <c r="K21" s="1370"/>
      <c r="L21" s="1370"/>
      <c r="M21" s="1370"/>
      <c r="N21" s="1360">
        <v>433</v>
      </c>
      <c r="O21" s="1360">
        <v>1355</v>
      </c>
      <c r="P21" s="1363">
        <v>2581</v>
      </c>
      <c r="Q21" s="1054">
        <v>271</v>
      </c>
      <c r="R21" s="1568"/>
      <c r="S21" s="1569"/>
      <c r="T21" s="1569"/>
      <c r="U21" s="1569"/>
      <c r="V21" s="1370"/>
      <c r="W21" s="1370"/>
      <c r="X21" s="1370"/>
      <c r="Y21" s="1370"/>
      <c r="Z21" s="1370"/>
      <c r="AA21" s="1370"/>
      <c r="AB21" s="1360">
        <v>496028</v>
      </c>
      <c r="AC21" s="1360">
        <v>524843</v>
      </c>
      <c r="AD21" s="1363">
        <f>550393+3274</f>
        <v>553667</v>
      </c>
      <c r="AE21" s="1054">
        <v>102359</v>
      </c>
      <c r="AF21" s="1568"/>
      <c r="AG21" s="1569"/>
      <c r="AH21" s="1569"/>
      <c r="AI21" s="1569"/>
      <c r="AJ21" s="1370"/>
      <c r="AK21" s="1370"/>
      <c r="AL21" s="1370"/>
      <c r="AM21" s="1370"/>
      <c r="AN21" s="1370"/>
      <c r="AO21" s="1370"/>
      <c r="AP21" s="1360">
        <v>86541</v>
      </c>
      <c r="AQ21" s="1360">
        <v>80513</v>
      </c>
      <c r="AR21" s="1363">
        <v>93349</v>
      </c>
      <c r="AS21" s="1054">
        <v>17701</v>
      </c>
      <c r="AT21" s="1583" t="s">
        <v>1500</v>
      </c>
      <c r="AU21" s="949"/>
      <c r="AV21" s="1392" t="s">
        <v>72</v>
      </c>
      <c r="AW21" s="979" t="str">
        <f>IF(SUM(COUNTBLANK(D21),COUNTBLANK(D27),COUNTBLANK(D31),COUNTBLANK(D17))=0,(D21-D27-D31)/(D17),"-")</f>
        <v>-</v>
      </c>
      <c r="AX21" s="979" t="str">
        <f t="shared" ref="AX21:CL21" si="3">IF(SUM(COUNTBLANK(E21),COUNTBLANK(E27),COUNTBLANK(E31),COUNTBLANK(E17))=0,(E21-E27-E31)/(E17),"-")</f>
        <v>-</v>
      </c>
      <c r="AY21" s="979" t="str">
        <f t="shared" si="3"/>
        <v>-</v>
      </c>
      <c r="AZ21" s="979" t="str">
        <f t="shared" si="3"/>
        <v>-</v>
      </c>
      <c r="BA21" s="979" t="str">
        <f t="shared" si="3"/>
        <v>-</v>
      </c>
      <c r="BB21" s="979" t="str">
        <f t="shared" si="3"/>
        <v>-</v>
      </c>
      <c r="BC21" s="979" t="str">
        <f t="shared" si="3"/>
        <v>-</v>
      </c>
      <c r="BD21" s="979" t="str">
        <f t="shared" si="3"/>
        <v>-</v>
      </c>
      <c r="BE21" s="979" t="str">
        <f t="shared" si="3"/>
        <v>-</v>
      </c>
      <c r="BF21" s="979" t="str">
        <f t="shared" si="3"/>
        <v>-</v>
      </c>
      <c r="BG21" s="979">
        <f t="shared" si="3"/>
        <v>8.9246884088290518E-4</v>
      </c>
      <c r="BH21" s="979">
        <f t="shared" si="3"/>
        <v>2.7068438201057568E-3</v>
      </c>
      <c r="BI21" s="979">
        <f t="shared" si="3"/>
        <v>5.1399803242907381E-3</v>
      </c>
      <c r="BJ21" s="1406">
        <f t="shared" si="3"/>
        <v>1.4314463947094585E-3</v>
      </c>
      <c r="BK21" s="1377" t="str">
        <f t="shared" si="3"/>
        <v>-</v>
      </c>
      <c r="BL21" s="979" t="str">
        <f t="shared" si="3"/>
        <v>-</v>
      </c>
      <c r="BM21" s="979" t="str">
        <f t="shared" si="3"/>
        <v>-</v>
      </c>
      <c r="BN21" s="979" t="str">
        <f t="shared" si="3"/>
        <v>-</v>
      </c>
      <c r="BO21" s="979" t="str">
        <f t="shared" si="3"/>
        <v>-</v>
      </c>
      <c r="BP21" s="979" t="str">
        <f t="shared" si="3"/>
        <v>-</v>
      </c>
      <c r="BQ21" s="979" t="str">
        <f t="shared" si="3"/>
        <v>-</v>
      </c>
      <c r="BR21" s="979" t="str">
        <f t="shared" si="3"/>
        <v>-</v>
      </c>
      <c r="BS21" s="979" t="str">
        <f t="shared" si="3"/>
        <v>-</v>
      </c>
      <c r="BT21" s="979" t="str">
        <f t="shared" si="3"/>
        <v>-</v>
      </c>
      <c r="BU21" s="979">
        <f t="shared" si="3"/>
        <v>0.73262575853212597</v>
      </c>
      <c r="BV21" s="979">
        <f t="shared" si="3"/>
        <v>0.77538179623993153</v>
      </c>
      <c r="BW21" s="979">
        <f t="shared" si="3"/>
        <v>0.79545191394761827</v>
      </c>
      <c r="BX21" s="1406">
        <f t="shared" si="3"/>
        <v>0.81772282995663148</v>
      </c>
      <c r="BY21" s="1377" t="str">
        <f t="shared" si="3"/>
        <v>-</v>
      </c>
      <c r="BZ21" s="979" t="str">
        <f t="shared" si="3"/>
        <v>-</v>
      </c>
      <c r="CA21" s="979" t="str">
        <f t="shared" si="3"/>
        <v>-</v>
      </c>
      <c r="CB21" s="979" t="str">
        <f t="shared" si="3"/>
        <v>-</v>
      </c>
      <c r="CC21" s="979" t="str">
        <f t="shared" si="3"/>
        <v>-</v>
      </c>
      <c r="CD21" s="979" t="str">
        <f t="shared" si="3"/>
        <v>-</v>
      </c>
      <c r="CE21" s="979" t="str">
        <f t="shared" si="3"/>
        <v>-</v>
      </c>
      <c r="CF21" s="979" t="str">
        <f t="shared" si="3"/>
        <v>-</v>
      </c>
      <c r="CG21" s="979" t="str">
        <f t="shared" si="3"/>
        <v>-</v>
      </c>
      <c r="CH21" s="979" t="str">
        <f t="shared" si="3"/>
        <v>-</v>
      </c>
      <c r="CI21" s="979">
        <f t="shared" si="3"/>
        <v>0.5534517060157722</v>
      </c>
      <c r="CJ21" s="979">
        <f t="shared" si="3"/>
        <v>0.52845449162283609</v>
      </c>
      <c r="CK21" s="979">
        <f t="shared" si="3"/>
        <v>0.5260962428018503</v>
      </c>
      <c r="CL21" s="1406">
        <f t="shared" si="3"/>
        <v>0.4714506801335831</v>
      </c>
      <c r="CM21" s="216" t="s">
        <v>168</v>
      </c>
      <c r="CN21" s="234" t="s">
        <v>195</v>
      </c>
    </row>
    <row r="22" spans="1:92" s="2" customFormat="1" ht="28.5" customHeight="1" x14ac:dyDescent="0.2">
      <c r="B22" s="1582" t="s">
        <v>147</v>
      </c>
      <c r="C22" s="195" t="s">
        <v>184</v>
      </c>
      <c r="D22" s="1568"/>
      <c r="E22" s="1569"/>
      <c r="F22" s="1569"/>
      <c r="G22" s="1569"/>
      <c r="H22" s="1370"/>
      <c r="I22" s="1370"/>
      <c r="J22" s="1370"/>
      <c r="K22" s="1370"/>
      <c r="L22" s="1370"/>
      <c r="M22" s="1370"/>
      <c r="N22" s="1360">
        <v>484738</v>
      </c>
      <c r="O22" s="1360">
        <v>499228</v>
      </c>
      <c r="P22" s="1363">
        <v>499561</v>
      </c>
      <c r="Q22" s="1054">
        <v>189048</v>
      </c>
      <c r="R22" s="1568"/>
      <c r="S22" s="1569"/>
      <c r="T22" s="1569"/>
      <c r="U22" s="1569"/>
      <c r="V22" s="1370"/>
      <c r="W22" s="1370"/>
      <c r="X22" s="1370"/>
      <c r="Y22" s="1370"/>
      <c r="Z22" s="1370"/>
      <c r="AA22" s="1370"/>
      <c r="AB22" s="1360">
        <v>106694</v>
      </c>
      <c r="AC22" s="1360">
        <v>149666</v>
      </c>
      <c r="AD22" s="1363">
        <v>137261</v>
      </c>
      <c r="AE22" s="1054">
        <v>21233</v>
      </c>
      <c r="AF22" s="1568"/>
      <c r="AG22" s="1569"/>
      <c r="AH22" s="1569"/>
      <c r="AI22" s="1569"/>
      <c r="AJ22" s="1370"/>
      <c r="AK22" s="1370"/>
      <c r="AL22" s="1370"/>
      <c r="AM22" s="1370"/>
      <c r="AN22" s="1370"/>
      <c r="AO22" s="1370"/>
      <c r="AP22" s="1360">
        <v>56749</v>
      </c>
      <c r="AQ22" s="1360">
        <v>63032</v>
      </c>
      <c r="AR22" s="1363">
        <v>76139</v>
      </c>
      <c r="AS22" s="1054">
        <v>19130</v>
      </c>
      <c r="AT22" s="1583" t="s">
        <v>1494</v>
      </c>
      <c r="AU22" s="949"/>
      <c r="AV22" s="1392" t="s">
        <v>73</v>
      </c>
      <c r="AW22" s="979" t="str">
        <f>IF(SUM(COUNTBLANK(D28),COUNTBLANK(D32),COUNTBLANK(D22))=0,(D28+D32)/(D22),"-")</f>
        <v>-</v>
      </c>
      <c r="AX22" s="1381" t="str">
        <f t="shared" ref="AX22:CL22" si="4">IF(SUM(COUNTBLANK(E28),COUNTBLANK(E32),COUNTBLANK(E22))=0,(E28+E32)/(E22),"-")</f>
        <v>-</v>
      </c>
      <c r="AY22" s="1381" t="str">
        <f t="shared" si="4"/>
        <v>-</v>
      </c>
      <c r="AZ22" s="1381" t="str">
        <f t="shared" si="4"/>
        <v>-</v>
      </c>
      <c r="BA22" s="1381" t="str">
        <f t="shared" si="4"/>
        <v>-</v>
      </c>
      <c r="BB22" s="1381" t="str">
        <f t="shared" si="4"/>
        <v>-</v>
      </c>
      <c r="BC22" s="1381" t="str">
        <f t="shared" si="4"/>
        <v>-</v>
      </c>
      <c r="BD22" s="1381" t="str">
        <f t="shared" si="4"/>
        <v>-</v>
      </c>
      <c r="BE22" s="979" t="str">
        <f t="shared" si="4"/>
        <v>-</v>
      </c>
      <c r="BF22" s="979" t="str">
        <f t="shared" si="4"/>
        <v>-</v>
      </c>
      <c r="BG22" s="979">
        <f t="shared" si="4"/>
        <v>1.0008932660530019</v>
      </c>
      <c r="BH22" s="979">
        <f t="shared" si="4"/>
        <v>1.0027141907104569</v>
      </c>
      <c r="BI22" s="979">
        <f t="shared" si="4"/>
        <v>1.0051665362188</v>
      </c>
      <c r="BJ22" s="1406">
        <f t="shared" si="4"/>
        <v>1.0014334983707842</v>
      </c>
      <c r="BK22" s="1377" t="str">
        <f t="shared" si="4"/>
        <v>-</v>
      </c>
      <c r="BL22" s="1377" t="str">
        <f t="shared" si="4"/>
        <v>-</v>
      </c>
      <c r="BM22" s="1377" t="str">
        <f t="shared" si="4"/>
        <v>-</v>
      </c>
      <c r="BN22" s="1377" t="str">
        <f t="shared" si="4"/>
        <v>-</v>
      </c>
      <c r="BO22" s="1377" t="str">
        <f t="shared" si="4"/>
        <v>-</v>
      </c>
      <c r="BP22" s="1377" t="str">
        <f t="shared" si="4"/>
        <v>-</v>
      </c>
      <c r="BQ22" s="1377" t="str">
        <f t="shared" si="4"/>
        <v>-</v>
      </c>
      <c r="BR22" s="1377" t="str">
        <f t="shared" si="4"/>
        <v>-</v>
      </c>
      <c r="BS22" s="1377" t="str">
        <f t="shared" si="4"/>
        <v>-</v>
      </c>
      <c r="BT22" s="1377" t="str">
        <f t="shared" si="4"/>
        <v>-</v>
      </c>
      <c r="BU22" s="1377">
        <f t="shared" si="4"/>
        <v>5.1386550549609167</v>
      </c>
      <c r="BV22" s="1377">
        <f t="shared" si="4"/>
        <v>4.4944609998262797</v>
      </c>
      <c r="BW22" s="1377">
        <f t="shared" si="4"/>
        <v>5.004050677177057</v>
      </c>
      <c r="BX22" s="1401">
        <f t="shared" si="4"/>
        <v>5.7597607497762917</v>
      </c>
      <c r="BY22" s="1387" t="str">
        <f t="shared" si="4"/>
        <v>-</v>
      </c>
      <c r="BZ22" s="1381" t="str">
        <f t="shared" si="4"/>
        <v>-</v>
      </c>
      <c r="CA22" s="1381" t="str">
        <f t="shared" si="4"/>
        <v>-</v>
      </c>
      <c r="CB22" s="1381" t="str">
        <f t="shared" si="4"/>
        <v>-</v>
      </c>
      <c r="CC22" s="1381" t="str">
        <f t="shared" si="4"/>
        <v>-</v>
      </c>
      <c r="CD22" s="1381" t="str">
        <f t="shared" si="4"/>
        <v>-</v>
      </c>
      <c r="CE22" s="1381" t="str">
        <f t="shared" si="4"/>
        <v>-</v>
      </c>
      <c r="CF22" s="1381" t="str">
        <f t="shared" si="4"/>
        <v>-</v>
      </c>
      <c r="CG22" s="979" t="str">
        <f t="shared" si="4"/>
        <v>-</v>
      </c>
      <c r="CH22" s="979" t="str">
        <f t="shared" si="4"/>
        <v>-</v>
      </c>
      <c r="CI22" s="979">
        <f t="shared" si="4"/>
        <v>2.3974536107244182</v>
      </c>
      <c r="CJ22" s="979">
        <f t="shared" si="4"/>
        <v>2.2034680797055466</v>
      </c>
      <c r="CK22" s="979">
        <f t="shared" si="4"/>
        <v>2.1711081049133822</v>
      </c>
      <c r="CL22" s="1406">
        <f t="shared" si="4"/>
        <v>1.9076842655514898</v>
      </c>
      <c r="CM22" s="216" t="s">
        <v>169</v>
      </c>
      <c r="CN22" s="234" t="s">
        <v>205</v>
      </c>
    </row>
    <row r="23" spans="1:92" s="2" customFormat="1" ht="28.5" customHeight="1" x14ac:dyDescent="0.2">
      <c r="B23" s="1582" t="s">
        <v>148</v>
      </c>
      <c r="C23" s="195" t="s">
        <v>185</v>
      </c>
      <c r="D23" s="1568"/>
      <c r="E23" s="1569"/>
      <c r="F23" s="1569"/>
      <c r="G23" s="1569"/>
      <c r="H23" s="1370"/>
      <c r="I23" s="1370"/>
      <c r="J23" s="1370"/>
      <c r="K23" s="1370"/>
      <c r="L23" s="1370"/>
      <c r="M23" s="1370"/>
      <c r="N23" s="1360">
        <v>374750.8</v>
      </c>
      <c r="O23" s="1360">
        <v>391602</v>
      </c>
      <c r="P23" s="1363">
        <v>402003</v>
      </c>
      <c r="Q23" s="1054">
        <v>141186</v>
      </c>
      <c r="R23" s="1568"/>
      <c r="S23" s="1569"/>
      <c r="T23" s="1569"/>
      <c r="U23" s="1569"/>
      <c r="V23" s="1370"/>
      <c r="W23" s="1370"/>
      <c r="X23" s="1370"/>
      <c r="Y23" s="1370"/>
      <c r="Z23" s="1370"/>
      <c r="AA23" s="1370"/>
      <c r="AB23" s="1360">
        <v>78991.45</v>
      </c>
      <c r="AC23" s="1360">
        <v>121377.4</v>
      </c>
      <c r="AD23" s="1363">
        <v>111548</v>
      </c>
      <c r="AE23" s="1054">
        <v>18153</v>
      </c>
      <c r="AF23" s="1568"/>
      <c r="AG23" s="1569"/>
      <c r="AH23" s="1569"/>
      <c r="AI23" s="1569"/>
      <c r="AJ23" s="1370"/>
      <c r="AK23" s="1370"/>
      <c r="AL23" s="1370"/>
      <c r="AM23" s="1370"/>
      <c r="AN23" s="1370"/>
      <c r="AO23" s="1370"/>
      <c r="AP23" s="1360">
        <v>50857.62</v>
      </c>
      <c r="AQ23" s="1360">
        <v>57277.81</v>
      </c>
      <c r="AR23" s="1363">
        <v>65911</v>
      </c>
      <c r="AS23" s="1054">
        <v>18510</v>
      </c>
      <c r="AT23" s="1583" t="s">
        <v>1501</v>
      </c>
      <c r="AU23" s="949"/>
      <c r="AV23" s="1393" t="s">
        <v>74</v>
      </c>
      <c r="AW23" s="1537" t="str">
        <f>IF(SUM(COUNTBLANK(D29),COUNTBLANK(D33),COUNTBLANK(D23))=0,(D29+D33)/(D23),"-")</f>
        <v>-</v>
      </c>
      <c r="AX23" s="1385" t="str">
        <f t="shared" ref="AX23:CL23" si="5">IF(SUM(COUNTBLANK(E29),COUNTBLANK(E33),COUNTBLANK(E23))=0,(E29+E33)/(E23),"-")</f>
        <v>-</v>
      </c>
      <c r="AY23" s="1385" t="str">
        <f t="shared" si="5"/>
        <v>-</v>
      </c>
      <c r="AZ23" s="1385" t="str">
        <f t="shared" si="5"/>
        <v>-</v>
      </c>
      <c r="BA23" s="1385" t="str">
        <f t="shared" si="5"/>
        <v>-</v>
      </c>
      <c r="BB23" s="1385" t="str">
        <f t="shared" si="5"/>
        <v>-</v>
      </c>
      <c r="BC23" s="1385" t="str">
        <f t="shared" si="5"/>
        <v>-</v>
      </c>
      <c r="BD23" s="1385" t="str">
        <f t="shared" si="5"/>
        <v>-</v>
      </c>
      <c r="BE23" s="980" t="str">
        <f t="shared" si="5"/>
        <v>-</v>
      </c>
      <c r="BF23" s="980" t="str">
        <f t="shared" si="5"/>
        <v>-</v>
      </c>
      <c r="BG23" s="980">
        <f t="shared" si="5"/>
        <v>1.2946496711948314</v>
      </c>
      <c r="BH23" s="980">
        <f t="shared" si="5"/>
        <v>1.2782953100341674</v>
      </c>
      <c r="BI23" s="980">
        <f t="shared" si="5"/>
        <v>1.2490802307445468</v>
      </c>
      <c r="BJ23" s="1407">
        <f t="shared" si="5"/>
        <v>1.3409186746561272</v>
      </c>
      <c r="BK23" s="1378" t="str">
        <f t="shared" si="5"/>
        <v>-</v>
      </c>
      <c r="BL23" s="1378" t="str">
        <f t="shared" si="5"/>
        <v>-</v>
      </c>
      <c r="BM23" s="1378" t="str">
        <f t="shared" si="5"/>
        <v>-</v>
      </c>
      <c r="BN23" s="1378" t="str">
        <f t="shared" si="5"/>
        <v>-</v>
      </c>
      <c r="BO23" s="1378" t="str">
        <f t="shared" si="5"/>
        <v>-</v>
      </c>
      <c r="BP23" s="1378" t="str">
        <f t="shared" si="5"/>
        <v>-</v>
      </c>
      <c r="BQ23" s="1378" t="str">
        <f t="shared" si="5"/>
        <v>-</v>
      </c>
      <c r="BR23" s="1378" t="str">
        <f t="shared" si="5"/>
        <v>-</v>
      </c>
      <c r="BS23" s="1378" t="str">
        <f t="shared" si="5"/>
        <v>-</v>
      </c>
      <c r="BT23" s="1378" t="str">
        <f t="shared" si="5"/>
        <v>-</v>
      </c>
      <c r="BU23" s="1378">
        <f t="shared" si="5"/>
        <v>6.8379125146455735</v>
      </c>
      <c r="BV23" s="1378">
        <f t="shared" si="5"/>
        <v>5.5219340668032109</v>
      </c>
      <c r="BW23" s="1378">
        <f t="shared" si="5"/>
        <v>6.0192261627281534</v>
      </c>
      <c r="BX23" s="1402">
        <f t="shared" si="5"/>
        <v>6.5498264749628161</v>
      </c>
      <c r="BY23" s="1388" t="str">
        <f t="shared" si="5"/>
        <v>-</v>
      </c>
      <c r="BZ23" s="1385" t="str">
        <f t="shared" si="5"/>
        <v>-</v>
      </c>
      <c r="CA23" s="1385" t="str">
        <f t="shared" si="5"/>
        <v>-</v>
      </c>
      <c r="CB23" s="1385" t="str">
        <f t="shared" si="5"/>
        <v>-</v>
      </c>
      <c r="CC23" s="1385" t="str">
        <f t="shared" si="5"/>
        <v>-</v>
      </c>
      <c r="CD23" s="1385" t="str">
        <f t="shared" si="5"/>
        <v>-</v>
      </c>
      <c r="CE23" s="1385" t="str">
        <f t="shared" si="5"/>
        <v>-</v>
      </c>
      <c r="CF23" s="1385" t="str">
        <f t="shared" si="5"/>
        <v>-</v>
      </c>
      <c r="CG23" s="980" t="str">
        <f t="shared" si="5"/>
        <v>-</v>
      </c>
      <c r="CH23" s="980" t="str">
        <f t="shared" si="5"/>
        <v>-</v>
      </c>
      <c r="CI23" s="980">
        <f t="shared" si="5"/>
        <v>2.5233424630370043</v>
      </c>
      <c r="CJ23" s="980">
        <f t="shared" si="5"/>
        <v>2.2627610936940501</v>
      </c>
      <c r="CK23" s="980">
        <f t="shared" si="5"/>
        <v>2.3282006038445782</v>
      </c>
      <c r="CL23" s="1407">
        <f t="shared" si="5"/>
        <v>1.8636714208535925</v>
      </c>
      <c r="CM23" s="217" t="s">
        <v>263</v>
      </c>
      <c r="CN23" s="235" t="s">
        <v>257</v>
      </c>
    </row>
    <row r="24" spans="1:92" s="2" customFormat="1" ht="28.5" customHeight="1" x14ac:dyDescent="0.2">
      <c r="B24" s="1582" t="s">
        <v>149</v>
      </c>
      <c r="C24" s="195" t="s">
        <v>256</v>
      </c>
      <c r="D24" s="1568"/>
      <c r="E24" s="1569"/>
      <c r="F24" s="1569"/>
      <c r="G24" s="1569"/>
      <c r="H24" s="1370"/>
      <c r="I24" s="1370"/>
      <c r="J24" s="1370"/>
      <c r="K24" s="1370"/>
      <c r="L24" s="1370"/>
      <c r="M24" s="1370"/>
      <c r="N24" s="1360">
        <v>278842.82046999998</v>
      </c>
      <c r="O24" s="1360">
        <v>273000.5</v>
      </c>
      <c r="P24" s="1363">
        <v>306662</v>
      </c>
      <c r="Q24" s="1054">
        <v>112579</v>
      </c>
      <c r="R24" s="1568"/>
      <c r="S24" s="1569"/>
      <c r="T24" s="1569"/>
      <c r="U24" s="1569"/>
      <c r="V24" s="1370"/>
      <c r="W24" s="1370"/>
      <c r="X24" s="1370"/>
      <c r="Y24" s="1370"/>
      <c r="Z24" s="1370"/>
      <c r="AA24" s="1370"/>
      <c r="AB24" s="1360">
        <v>121557.672928</v>
      </c>
      <c r="AC24" s="1360">
        <v>150879.79999999999</v>
      </c>
      <c r="AD24" s="1652">
        <v>154462.29999999999</v>
      </c>
      <c r="AE24" s="1054">
        <v>20778</v>
      </c>
      <c r="AF24" s="1568"/>
      <c r="AG24" s="1569"/>
      <c r="AH24" s="1569"/>
      <c r="AI24" s="1569"/>
      <c r="AJ24" s="1370"/>
      <c r="AK24" s="1370"/>
      <c r="AL24" s="1370"/>
      <c r="AM24" s="1370"/>
      <c r="AN24" s="1370"/>
      <c r="AO24" s="1370"/>
      <c r="AP24" s="1360">
        <v>60802.189662999997</v>
      </c>
      <c r="AQ24" s="1360">
        <v>65081.91</v>
      </c>
      <c r="AR24" s="1363">
        <v>65465</v>
      </c>
      <c r="AS24" s="1054">
        <v>14861</v>
      </c>
      <c r="AT24" s="1193" t="s">
        <v>1496</v>
      </c>
      <c r="AU24" s="949"/>
      <c r="AV24" s="1394" t="s">
        <v>78</v>
      </c>
      <c r="AW24" s="1389"/>
      <c r="AX24" s="1383"/>
      <c r="AY24" s="1383"/>
      <c r="AZ24" s="1383"/>
      <c r="BA24" s="1383"/>
      <c r="BB24" s="1383"/>
      <c r="BC24" s="1383"/>
      <c r="BD24" s="1383"/>
      <c r="BE24" s="1384"/>
      <c r="BF24" s="1384"/>
      <c r="BG24" s="1384"/>
      <c r="BH24" s="1384"/>
      <c r="BI24" s="1384"/>
      <c r="BJ24" s="1408"/>
      <c r="BK24" s="1398"/>
      <c r="BL24" s="1398"/>
      <c r="BM24" s="1398"/>
      <c r="BN24" s="1398"/>
      <c r="BO24" s="1398"/>
      <c r="BP24" s="1398"/>
      <c r="BQ24" s="1398"/>
      <c r="BR24" s="1398"/>
      <c r="BS24" s="1398"/>
      <c r="BT24" s="1398"/>
      <c r="BU24" s="1398"/>
      <c r="BV24" s="1398"/>
      <c r="BW24" s="1398"/>
      <c r="BX24" s="1403"/>
      <c r="BY24" s="1389"/>
      <c r="BZ24" s="1383"/>
      <c r="CA24" s="1383"/>
      <c r="CB24" s="1383"/>
      <c r="CC24" s="1383"/>
      <c r="CD24" s="1383"/>
      <c r="CE24" s="1383"/>
      <c r="CF24" s="1383"/>
      <c r="CG24" s="1384"/>
      <c r="CH24" s="1384"/>
      <c r="CI24" s="1384"/>
      <c r="CJ24" s="1384"/>
      <c r="CK24" s="1384"/>
      <c r="CL24" s="1408"/>
      <c r="CM24" s="215"/>
      <c r="CN24" s="232"/>
    </row>
    <row r="25" spans="1:92" s="2" customFormat="1" ht="28.5" customHeight="1" thickBot="1" x14ac:dyDescent="0.25">
      <c r="B25" s="1584" t="s">
        <v>150</v>
      </c>
      <c r="C25" s="1585" t="s">
        <v>262</v>
      </c>
      <c r="D25" s="1586"/>
      <c r="E25" s="1587"/>
      <c r="F25" s="1587"/>
      <c r="G25" s="1587"/>
      <c r="H25" s="1588"/>
      <c r="I25" s="1588"/>
      <c r="J25" s="1588"/>
      <c r="K25" s="1588"/>
      <c r="L25" s="1588"/>
      <c r="M25" s="1588"/>
      <c r="N25" s="1589">
        <v>141039.14330299999</v>
      </c>
      <c r="O25" s="1589">
        <v>156618.29999999999</v>
      </c>
      <c r="P25" s="1590">
        <v>156254</v>
      </c>
      <c r="Q25" s="1591">
        <v>50018</v>
      </c>
      <c r="R25" s="1586"/>
      <c r="S25" s="1587"/>
      <c r="T25" s="1587"/>
      <c r="U25" s="1587"/>
      <c r="V25" s="1588"/>
      <c r="W25" s="1588"/>
      <c r="X25" s="1588"/>
      <c r="Y25" s="1588"/>
      <c r="Z25" s="1588"/>
      <c r="AA25" s="1588"/>
      <c r="AB25" s="1589">
        <v>12577.720374</v>
      </c>
      <c r="AC25" s="1589">
        <v>22605.16</v>
      </c>
      <c r="AD25" s="1590">
        <v>20657</v>
      </c>
      <c r="AE25" s="1591">
        <v>1266</v>
      </c>
      <c r="AF25" s="1586"/>
      <c r="AG25" s="1587"/>
      <c r="AH25" s="1587"/>
      <c r="AI25" s="1587"/>
      <c r="AJ25" s="1588"/>
      <c r="AK25" s="1588"/>
      <c r="AL25" s="1588"/>
      <c r="AM25" s="1588"/>
      <c r="AN25" s="1588"/>
      <c r="AO25" s="1588"/>
      <c r="AP25" s="1589">
        <v>6838.5659759999999</v>
      </c>
      <c r="AQ25" s="1589">
        <v>6038.41</v>
      </c>
      <c r="AR25" s="1590">
        <v>7220</v>
      </c>
      <c r="AS25" s="1591">
        <v>1482</v>
      </c>
      <c r="AT25" s="1583" t="s">
        <v>1495</v>
      </c>
      <c r="AU25" s="949"/>
      <c r="AV25" s="1392" t="s">
        <v>160</v>
      </c>
      <c r="AW25" s="979" t="str">
        <f>IF(SUM(COUNTBLANK(D17),COUNTBLANK(D25),COUNTBLANK(D29),COUNTBLANK(D33))=0,(D17-D25+D29+D33)/(D17),"-")</f>
        <v>-</v>
      </c>
      <c r="AX25" s="1381" t="str">
        <f t="shared" ref="AX25:CL25" si="6">IF(SUM(COUNTBLANK(E17),COUNTBLANK(E25),COUNTBLANK(E29),COUNTBLANK(E33))=0,(E17-E25+E29+E33)/(E17),"-")</f>
        <v>-</v>
      </c>
      <c r="AY25" s="1381" t="str">
        <f t="shared" si="6"/>
        <v>-</v>
      </c>
      <c r="AZ25" s="1381" t="str">
        <f t="shared" si="6"/>
        <v>-</v>
      </c>
      <c r="BA25" s="1381" t="str">
        <f t="shared" si="6"/>
        <v>-</v>
      </c>
      <c r="BB25" s="1381" t="str">
        <f t="shared" si="6"/>
        <v>-</v>
      </c>
      <c r="BC25" s="1381" t="str">
        <f t="shared" si="6"/>
        <v>-</v>
      </c>
      <c r="BD25" s="1381" t="str">
        <f t="shared" si="6"/>
        <v>-</v>
      </c>
      <c r="BE25" s="979" t="str">
        <f t="shared" si="6"/>
        <v>-</v>
      </c>
      <c r="BF25" s="979" t="str">
        <f t="shared" si="6"/>
        <v>-</v>
      </c>
      <c r="BG25" s="979">
        <f t="shared" si="6"/>
        <v>1.7093001368527796</v>
      </c>
      <c r="BH25" s="979">
        <f t="shared" si="6"/>
        <v>1.6871282085088786</v>
      </c>
      <c r="BI25" s="979">
        <f t="shared" si="6"/>
        <v>1.6888091416372262</v>
      </c>
      <c r="BJ25" s="1406">
        <f t="shared" si="6"/>
        <v>1.7358001257137425</v>
      </c>
      <c r="BK25" s="1377" t="str">
        <f t="shared" si="6"/>
        <v>-</v>
      </c>
      <c r="BL25" s="1377" t="str">
        <f t="shared" si="6"/>
        <v>-</v>
      </c>
      <c r="BM25" s="1377" t="str">
        <f t="shared" si="6"/>
        <v>-</v>
      </c>
      <c r="BN25" s="1377" t="str">
        <f t="shared" si="6"/>
        <v>-</v>
      </c>
      <c r="BO25" s="1377" t="str">
        <f t="shared" si="6"/>
        <v>-</v>
      </c>
      <c r="BP25" s="1377" t="str">
        <f t="shared" si="6"/>
        <v>-</v>
      </c>
      <c r="BQ25" s="1377" t="str">
        <f t="shared" si="6"/>
        <v>-</v>
      </c>
      <c r="BR25" s="1377" t="str">
        <f t="shared" si="6"/>
        <v>-</v>
      </c>
      <c r="BS25" s="1377" t="str">
        <f t="shared" si="6"/>
        <v>-</v>
      </c>
      <c r="BT25" s="1377" t="str">
        <f t="shared" si="6"/>
        <v>-</v>
      </c>
      <c r="BU25" s="1377">
        <f t="shared" si="6"/>
        <v>1.8752939234522714</v>
      </c>
      <c r="BV25" s="1377">
        <f t="shared" si="6"/>
        <v>1.9601544827422612</v>
      </c>
      <c r="BW25" s="1377">
        <f t="shared" si="6"/>
        <v>1.9418863325845821</v>
      </c>
      <c r="BX25" s="1401">
        <f t="shared" si="6"/>
        <v>1.9517849051718559</v>
      </c>
      <c r="BY25" s="1387" t="str">
        <f t="shared" si="6"/>
        <v>-</v>
      </c>
      <c r="BZ25" s="1381" t="str">
        <f t="shared" si="6"/>
        <v>-</v>
      </c>
      <c r="CA25" s="1381" t="str">
        <f t="shared" si="6"/>
        <v>-</v>
      </c>
      <c r="CB25" s="1381" t="str">
        <f t="shared" si="6"/>
        <v>-</v>
      </c>
      <c r="CC25" s="1381" t="str">
        <f t="shared" si="6"/>
        <v>-</v>
      </c>
      <c r="CD25" s="1381" t="str">
        <f t="shared" si="6"/>
        <v>-</v>
      </c>
      <c r="CE25" s="1381" t="str">
        <f t="shared" si="6"/>
        <v>-</v>
      </c>
      <c r="CF25" s="1381" t="str">
        <f t="shared" si="6"/>
        <v>-</v>
      </c>
      <c r="CG25" s="979" t="str">
        <f t="shared" si="6"/>
        <v>-</v>
      </c>
      <c r="CH25" s="979" t="str">
        <f t="shared" si="6"/>
        <v>-</v>
      </c>
      <c r="CI25" s="979">
        <f t="shared" si="6"/>
        <v>1.8478793086677368</v>
      </c>
      <c r="CJ25" s="979">
        <f>IF(SUM(COUNTBLANK(AQ17),COUNTBLANK(AQ25),COUNTBLANK(AQ29),COUNTBLANK(AQ33))=0,(AQ17-AQ25+AQ29+AQ33)/(AQ17),"-")</f>
        <v>1.8608282420146991</v>
      </c>
      <c r="CK25" s="979">
        <f t="shared" si="6"/>
        <v>1.8627987232134431</v>
      </c>
      <c r="CL25" s="1406">
        <f t="shared" si="6"/>
        <v>1.8963796258586514</v>
      </c>
      <c r="CM25" s="216" t="s">
        <v>264</v>
      </c>
      <c r="CN25" s="234" t="s">
        <v>260</v>
      </c>
    </row>
    <row r="26" spans="1:92" s="48" customFormat="1" ht="28.5" customHeight="1" x14ac:dyDescent="0.2">
      <c r="A26" s="47"/>
      <c r="B26" s="1593" t="s">
        <v>48</v>
      </c>
      <c r="C26" s="166"/>
      <c r="D26" s="1594"/>
      <c r="E26" s="1595"/>
      <c r="F26" s="1595"/>
      <c r="G26" s="1595"/>
      <c r="H26" s="1595"/>
      <c r="I26" s="1595"/>
      <c r="J26" s="1595"/>
      <c r="K26" s="1595"/>
      <c r="L26" s="1595"/>
      <c r="M26" s="1595"/>
      <c r="N26" s="1596"/>
      <c r="O26" s="1596"/>
      <c r="P26" s="1597"/>
      <c r="Q26" s="1598"/>
      <c r="R26" s="1594"/>
      <c r="S26" s="1595"/>
      <c r="T26" s="1595"/>
      <c r="U26" s="1595"/>
      <c r="V26" s="1595"/>
      <c r="W26" s="1595"/>
      <c r="X26" s="1595"/>
      <c r="Y26" s="1595"/>
      <c r="Z26" s="1595"/>
      <c r="AA26" s="1595"/>
      <c r="AB26" s="1596"/>
      <c r="AC26" s="1596"/>
      <c r="AD26" s="1597"/>
      <c r="AE26" s="1598"/>
      <c r="AF26" s="1594"/>
      <c r="AG26" s="1595"/>
      <c r="AH26" s="1595"/>
      <c r="AI26" s="1595"/>
      <c r="AJ26" s="1595"/>
      <c r="AK26" s="1595"/>
      <c r="AL26" s="1595"/>
      <c r="AM26" s="1595"/>
      <c r="AN26" s="1595"/>
      <c r="AO26" s="1595"/>
      <c r="AP26" s="1596"/>
      <c r="AQ26" s="1596"/>
      <c r="AR26" s="1597"/>
      <c r="AS26" s="1598"/>
      <c r="AT26" s="1599"/>
      <c r="AU26" s="56"/>
      <c r="AV26" s="1392" t="s">
        <v>258</v>
      </c>
      <c r="AW26" s="1537" t="str">
        <f>IF(SUM(COUNTBLANK(D17),COUNTBLANK(D24),COUNTBLANK(D29),COUNTBLANK(D33))=0,(D17-D24+D29+D33)/(D17),"-")</f>
        <v>-</v>
      </c>
      <c r="AX26" s="1385" t="str">
        <f t="shared" ref="AX26:CL26" si="7">IF(SUM(COUNTBLANK(E17),COUNTBLANK(E24),COUNTBLANK(E29),COUNTBLANK(E33))=0,(E17-E24+E29+E33)/(E17),"-")</f>
        <v>-</v>
      </c>
      <c r="AY26" s="1385" t="str">
        <f t="shared" si="7"/>
        <v>-</v>
      </c>
      <c r="AZ26" s="1385" t="str">
        <f t="shared" si="7"/>
        <v>-</v>
      </c>
      <c r="BA26" s="1385" t="str">
        <f t="shared" si="7"/>
        <v>-</v>
      </c>
      <c r="BB26" s="1385" t="str">
        <f t="shared" si="7"/>
        <v>-</v>
      </c>
      <c r="BC26" s="1385" t="str">
        <f t="shared" si="7"/>
        <v>-</v>
      </c>
      <c r="BD26" s="1385" t="str">
        <f t="shared" si="7"/>
        <v>-</v>
      </c>
      <c r="BE26" s="980" t="str">
        <f t="shared" si="7"/>
        <v>-</v>
      </c>
      <c r="BF26" s="980" t="str">
        <f t="shared" si="7"/>
        <v>-</v>
      </c>
      <c r="BG26" s="980">
        <f t="shared" si="7"/>
        <v>1.4252689866665569</v>
      </c>
      <c r="BH26" s="980">
        <f t="shared" si="7"/>
        <v>1.4546348957116002</v>
      </c>
      <c r="BI26" s="980">
        <f t="shared" si="7"/>
        <v>1.3892763401587598</v>
      </c>
      <c r="BJ26" s="1407">
        <f t="shared" si="7"/>
        <v>1.4053472921365526</v>
      </c>
      <c r="BK26" s="1378" t="str">
        <f t="shared" si="7"/>
        <v>-</v>
      </c>
      <c r="BL26" s="1378" t="str">
        <f t="shared" si="7"/>
        <v>-</v>
      </c>
      <c r="BM26" s="1378" t="str">
        <f t="shared" si="7"/>
        <v>-</v>
      </c>
      <c r="BN26" s="1378" t="str">
        <f t="shared" si="7"/>
        <v>-</v>
      </c>
      <c r="BO26" s="1378" t="str">
        <f t="shared" si="7"/>
        <v>-</v>
      </c>
      <c r="BP26" s="1378" t="str">
        <f t="shared" si="7"/>
        <v>-</v>
      </c>
      <c r="BQ26" s="1378" t="str">
        <f t="shared" si="7"/>
        <v>-</v>
      </c>
      <c r="BR26" s="1378" t="str">
        <f t="shared" si="7"/>
        <v>-</v>
      </c>
      <c r="BS26" s="1378" t="str">
        <f t="shared" si="7"/>
        <v>-</v>
      </c>
      <c r="BT26" s="1378" t="str">
        <f t="shared" si="7"/>
        <v>-</v>
      </c>
      <c r="BU26" s="1378">
        <f t="shared" si="7"/>
        <v>1.694480957351814</v>
      </c>
      <c r="BV26" s="1378">
        <f t="shared" si="7"/>
        <v>1.7699796444524831</v>
      </c>
      <c r="BW26" s="1378">
        <f t="shared" si="7"/>
        <v>1.7482260669707985</v>
      </c>
      <c r="BX26" s="1402">
        <f t="shared" si="7"/>
        <v>1.7939106091009127</v>
      </c>
      <c r="BY26" s="1388" t="str">
        <f t="shared" si="7"/>
        <v>-</v>
      </c>
      <c r="BZ26" s="1385" t="str">
        <f t="shared" si="7"/>
        <v>-</v>
      </c>
      <c r="CA26" s="1385" t="str">
        <f t="shared" si="7"/>
        <v>-</v>
      </c>
      <c r="CB26" s="1385" t="str">
        <f t="shared" si="7"/>
        <v>-</v>
      </c>
      <c r="CC26" s="1385" t="str">
        <f t="shared" si="7"/>
        <v>-</v>
      </c>
      <c r="CD26" s="1385" t="str">
        <f t="shared" si="7"/>
        <v>-</v>
      </c>
      <c r="CE26" s="1385" t="str">
        <f t="shared" si="7"/>
        <v>-</v>
      </c>
      <c r="CF26" s="1385" t="str">
        <f t="shared" si="7"/>
        <v>-</v>
      </c>
      <c r="CG26" s="980" t="str">
        <f t="shared" si="7"/>
        <v>-</v>
      </c>
      <c r="CH26" s="980" t="str">
        <f t="shared" si="7"/>
        <v>-</v>
      </c>
      <c r="CI26" s="980">
        <f t="shared" si="7"/>
        <v>1.4712750537511341</v>
      </c>
      <c r="CJ26" s="980">
        <f t="shared" si="7"/>
        <v>1.4495042669546134</v>
      </c>
      <c r="CK26" s="980">
        <f t="shared" si="7"/>
        <v>1.519146075238365</v>
      </c>
      <c r="CL26" s="1407">
        <f t="shared" si="7"/>
        <v>1.5331258450761589</v>
      </c>
      <c r="CM26" s="216" t="s">
        <v>265</v>
      </c>
      <c r="CN26" s="234" t="s">
        <v>261</v>
      </c>
    </row>
    <row r="27" spans="1:92" s="2" customFormat="1" ht="28.5" customHeight="1" x14ac:dyDescent="0.2">
      <c r="B27" s="1582" t="s">
        <v>151</v>
      </c>
      <c r="C27" s="195" t="s">
        <v>267</v>
      </c>
      <c r="D27" s="1568"/>
      <c r="E27" s="1569"/>
      <c r="F27" s="1569"/>
      <c r="G27" s="1569"/>
      <c r="H27" s="1569"/>
      <c r="I27" s="1569"/>
      <c r="J27" s="1569"/>
      <c r="K27" s="1569"/>
      <c r="L27" s="1569"/>
      <c r="M27" s="1569"/>
      <c r="N27" s="1360">
        <v>0</v>
      </c>
      <c r="O27" s="1360">
        <v>0</v>
      </c>
      <c r="P27" s="1363">
        <v>0</v>
      </c>
      <c r="Q27" s="1054">
        <v>0</v>
      </c>
      <c r="R27" s="1568"/>
      <c r="S27" s="1569"/>
      <c r="T27" s="1569"/>
      <c r="U27" s="1569"/>
      <c r="V27" s="1569"/>
      <c r="W27" s="1569"/>
      <c r="X27" s="1569"/>
      <c r="Y27" s="1569"/>
      <c r="Z27" s="1569"/>
      <c r="AA27" s="1569"/>
      <c r="AB27" s="1360">
        <v>54458.337566000002</v>
      </c>
      <c r="AC27" s="1360">
        <v>1841</v>
      </c>
      <c r="AD27" s="1363">
        <v>4067</v>
      </c>
      <c r="AE27" s="1054">
        <v>1295</v>
      </c>
      <c r="AF27" s="1568"/>
      <c r="AG27" s="1569"/>
      <c r="AH27" s="1569"/>
      <c r="AI27" s="1569"/>
      <c r="AJ27" s="1569"/>
      <c r="AK27" s="1569"/>
      <c r="AL27" s="1569"/>
      <c r="AM27" s="1569"/>
      <c r="AN27" s="1569"/>
      <c r="AO27" s="1569"/>
      <c r="AP27" s="1360">
        <v>7236.9050450000004</v>
      </c>
      <c r="AQ27" s="1360">
        <v>4656</v>
      </c>
      <c r="AR27" s="1363">
        <v>4182</v>
      </c>
      <c r="AS27" s="1054">
        <v>337</v>
      </c>
      <c r="AT27" s="1583" t="s">
        <v>1497</v>
      </c>
      <c r="AU27" s="949"/>
      <c r="AV27" s="1394" t="s">
        <v>75</v>
      </c>
      <c r="AW27" s="1389"/>
      <c r="AX27" s="1383"/>
      <c r="AY27" s="1383"/>
      <c r="AZ27" s="1383"/>
      <c r="BA27" s="1383"/>
      <c r="BB27" s="1383"/>
      <c r="BC27" s="1383"/>
      <c r="BD27" s="1383"/>
      <c r="BE27" s="1384"/>
      <c r="BF27" s="1384"/>
      <c r="BG27" s="1384"/>
      <c r="BH27" s="1384"/>
      <c r="BI27" s="1384"/>
      <c r="BJ27" s="1408"/>
      <c r="BK27" s="1398"/>
      <c r="BL27" s="1398"/>
      <c r="BM27" s="1398"/>
      <c r="BN27" s="1398"/>
      <c r="BO27" s="1398"/>
      <c r="BP27" s="1398"/>
      <c r="BQ27" s="1398"/>
      <c r="BR27" s="1398"/>
      <c r="BS27" s="1398"/>
      <c r="BT27" s="1398"/>
      <c r="BU27" s="1398"/>
      <c r="BV27" s="1398"/>
      <c r="BW27" s="1398"/>
      <c r="BX27" s="1403"/>
      <c r="BY27" s="1389"/>
      <c r="BZ27" s="1383"/>
      <c r="CA27" s="1383"/>
      <c r="CB27" s="1383"/>
      <c r="CC27" s="1383"/>
      <c r="CD27" s="1383"/>
      <c r="CE27" s="1383"/>
      <c r="CF27" s="1383"/>
      <c r="CG27" s="1384"/>
      <c r="CH27" s="1384"/>
      <c r="CI27" s="1384"/>
      <c r="CJ27" s="1384"/>
      <c r="CK27" s="1384"/>
      <c r="CL27" s="1408"/>
      <c r="CM27" s="215"/>
      <c r="CN27" s="232"/>
    </row>
    <row r="28" spans="1:92" s="2" customFormat="1" ht="28.5" customHeight="1" x14ac:dyDescent="0.2">
      <c r="B28" s="1582" t="s">
        <v>152</v>
      </c>
      <c r="C28" s="195" t="s">
        <v>268</v>
      </c>
      <c r="D28" s="1568"/>
      <c r="E28" s="1569"/>
      <c r="F28" s="1569"/>
      <c r="G28" s="1569"/>
      <c r="H28" s="1569"/>
      <c r="I28" s="1569"/>
      <c r="J28" s="1569"/>
      <c r="K28" s="1569"/>
      <c r="L28" s="1569"/>
      <c r="M28" s="1569"/>
      <c r="N28" s="1360">
        <v>6970</v>
      </c>
      <c r="O28" s="1360">
        <v>13608</v>
      </c>
      <c r="P28" s="1363">
        <v>14208</v>
      </c>
      <c r="Q28" s="1054">
        <v>5011</v>
      </c>
      <c r="R28" s="1568"/>
      <c r="S28" s="1569"/>
      <c r="T28" s="1569"/>
      <c r="U28" s="1569"/>
      <c r="V28" s="1569"/>
      <c r="W28" s="1569"/>
      <c r="X28" s="1569"/>
      <c r="Y28" s="1569"/>
      <c r="Z28" s="1569"/>
      <c r="AA28" s="1569"/>
      <c r="AB28" s="1360">
        <v>55556.264868000071</v>
      </c>
      <c r="AC28" s="1360">
        <v>55881</v>
      </c>
      <c r="AD28" s="1363">
        <v>78106</v>
      </c>
      <c r="AE28" s="1054">
        <v>29918</v>
      </c>
      <c r="AF28" s="1568"/>
      <c r="AG28" s="1569"/>
      <c r="AH28" s="1569"/>
      <c r="AI28" s="1569"/>
      <c r="AJ28" s="1569"/>
      <c r="AK28" s="1569"/>
      <c r="AL28" s="1569"/>
      <c r="AM28" s="1569"/>
      <c r="AN28" s="1569"/>
      <c r="AO28" s="1569"/>
      <c r="AP28" s="1360">
        <v>19268.966749000021</v>
      </c>
      <c r="AQ28" s="1360">
        <v>22505</v>
      </c>
      <c r="AR28" s="1363">
        <v>25978</v>
      </c>
      <c r="AS28" s="1054">
        <v>3497</v>
      </c>
      <c r="AT28" s="1583" t="s">
        <v>1498</v>
      </c>
      <c r="AU28" s="949"/>
      <c r="AV28" s="1392" t="s">
        <v>161</v>
      </c>
      <c r="AW28" s="1537" t="str">
        <f>IF(SUM(COUNTBLANK(D36),COUNTBLANK(D17),COUNTBLANK(D35))=0,(D36)/(D17+D35),"-")</f>
        <v>-</v>
      </c>
      <c r="AX28" s="1385" t="str">
        <f t="shared" ref="AX28:CL28" si="8">IF(SUM(COUNTBLANK(E36),COUNTBLANK(E17),COUNTBLANK(E35))=0,(E36)/(E17+E35),"-")</f>
        <v>-</v>
      </c>
      <c r="AY28" s="1385" t="str">
        <f t="shared" si="8"/>
        <v>-</v>
      </c>
      <c r="AZ28" s="1385" t="str">
        <f t="shared" si="8"/>
        <v>-</v>
      </c>
      <c r="BA28" s="1385" t="str">
        <f t="shared" si="8"/>
        <v>-</v>
      </c>
      <c r="BB28" s="1385" t="str">
        <f t="shared" si="8"/>
        <v>-</v>
      </c>
      <c r="BC28" s="1385" t="str">
        <f t="shared" si="8"/>
        <v>-</v>
      </c>
      <c r="BD28" s="1385" t="str">
        <f t="shared" si="8"/>
        <v>-</v>
      </c>
      <c r="BE28" s="980" t="str">
        <f t="shared" si="8"/>
        <v>-</v>
      </c>
      <c r="BF28" s="980" t="str">
        <f t="shared" si="8"/>
        <v>-</v>
      </c>
      <c r="BG28" s="980" t="str">
        <f t="shared" si="8"/>
        <v>-</v>
      </c>
      <c r="BH28" s="980" t="str">
        <f t="shared" si="8"/>
        <v>-</v>
      </c>
      <c r="BI28" s="980" t="str">
        <f t="shared" si="8"/>
        <v>-</v>
      </c>
      <c r="BJ28" s="1407" t="str">
        <f t="shared" si="8"/>
        <v>-</v>
      </c>
      <c r="BK28" s="1378" t="str">
        <f t="shared" si="8"/>
        <v>-</v>
      </c>
      <c r="BL28" s="1378" t="str">
        <f t="shared" si="8"/>
        <v>-</v>
      </c>
      <c r="BM28" s="1378" t="str">
        <f t="shared" si="8"/>
        <v>-</v>
      </c>
      <c r="BN28" s="1378" t="str">
        <f t="shared" si="8"/>
        <v>-</v>
      </c>
      <c r="BO28" s="1378" t="str">
        <f t="shared" si="8"/>
        <v>-</v>
      </c>
      <c r="BP28" s="1378" t="str">
        <f t="shared" si="8"/>
        <v>-</v>
      </c>
      <c r="BQ28" s="1378" t="str">
        <f t="shared" si="8"/>
        <v>-</v>
      </c>
      <c r="BR28" s="1378" t="str">
        <f t="shared" si="8"/>
        <v>-</v>
      </c>
      <c r="BS28" s="1378" t="str">
        <f t="shared" si="8"/>
        <v>-</v>
      </c>
      <c r="BT28" s="1378" t="str">
        <f t="shared" si="8"/>
        <v>-</v>
      </c>
      <c r="BU28" s="1378" t="str">
        <f t="shared" si="8"/>
        <v>-</v>
      </c>
      <c r="BV28" s="1378" t="str">
        <f t="shared" si="8"/>
        <v>-</v>
      </c>
      <c r="BW28" s="1378" t="str">
        <f t="shared" si="8"/>
        <v>-</v>
      </c>
      <c r="BX28" s="1402" t="str">
        <f t="shared" si="8"/>
        <v>-</v>
      </c>
      <c r="BY28" s="1388" t="str">
        <f t="shared" si="8"/>
        <v>-</v>
      </c>
      <c r="BZ28" s="1385" t="str">
        <f t="shared" si="8"/>
        <v>-</v>
      </c>
      <c r="CA28" s="1385" t="str">
        <f t="shared" si="8"/>
        <v>-</v>
      </c>
      <c r="CB28" s="1385" t="str">
        <f t="shared" si="8"/>
        <v>-</v>
      </c>
      <c r="CC28" s="1385" t="str">
        <f t="shared" si="8"/>
        <v>-</v>
      </c>
      <c r="CD28" s="1385" t="str">
        <f t="shared" si="8"/>
        <v>-</v>
      </c>
      <c r="CE28" s="1385" t="str">
        <f t="shared" si="8"/>
        <v>-</v>
      </c>
      <c r="CF28" s="1385" t="str">
        <f t="shared" si="8"/>
        <v>-</v>
      </c>
      <c r="CG28" s="980" t="str">
        <f t="shared" si="8"/>
        <v>-</v>
      </c>
      <c r="CH28" s="980" t="str">
        <f t="shared" si="8"/>
        <v>-</v>
      </c>
      <c r="CI28" s="980" t="str">
        <f t="shared" si="8"/>
        <v>-</v>
      </c>
      <c r="CJ28" s="980" t="str">
        <f t="shared" si="8"/>
        <v>-</v>
      </c>
      <c r="CK28" s="980" t="str">
        <f t="shared" si="8"/>
        <v>-</v>
      </c>
      <c r="CL28" s="1407" t="str">
        <f t="shared" si="8"/>
        <v>-</v>
      </c>
      <c r="CM28" s="216" t="s">
        <v>170</v>
      </c>
      <c r="CN28" s="235" t="s">
        <v>191</v>
      </c>
    </row>
    <row r="29" spans="1:92" s="2" customFormat="1" ht="28.5" customHeight="1" x14ac:dyDescent="0.2">
      <c r="B29" s="1582" t="s">
        <v>153</v>
      </c>
      <c r="C29" s="195" t="s">
        <v>269</v>
      </c>
      <c r="D29" s="1568"/>
      <c r="E29" s="1569"/>
      <c r="F29" s="1569"/>
      <c r="G29" s="1569"/>
      <c r="H29" s="1569"/>
      <c r="I29" s="1569"/>
      <c r="J29" s="1569"/>
      <c r="K29" s="1569"/>
      <c r="L29" s="1569"/>
      <c r="M29" s="1569"/>
      <c r="N29" s="1360">
        <v>6970</v>
      </c>
      <c r="O29" s="1360">
        <v>13608</v>
      </c>
      <c r="P29" s="1363">
        <v>14200</v>
      </c>
      <c r="Q29" s="1054">
        <v>5010.9440000000004</v>
      </c>
      <c r="R29" s="1568"/>
      <c r="S29" s="1569"/>
      <c r="T29" s="1569"/>
      <c r="U29" s="1569"/>
      <c r="V29" s="1569"/>
      <c r="W29" s="1569"/>
      <c r="X29" s="1569"/>
      <c r="Y29" s="1569"/>
      <c r="Z29" s="1569"/>
      <c r="AA29" s="1569"/>
      <c r="AB29" s="1360">
        <v>48872.87129600007</v>
      </c>
      <c r="AC29" s="1360">
        <v>53451</v>
      </c>
      <c r="AD29" s="1363">
        <v>65046.64</v>
      </c>
      <c r="AE29" s="1054">
        <v>26520</v>
      </c>
      <c r="AF29" s="1568"/>
      <c r="AG29" s="1569"/>
      <c r="AH29" s="1569"/>
      <c r="AI29" s="1569"/>
      <c r="AJ29" s="1569"/>
      <c r="AK29" s="1569"/>
      <c r="AL29" s="1569"/>
      <c r="AM29" s="1569"/>
      <c r="AN29" s="1569"/>
      <c r="AO29" s="1569"/>
      <c r="AP29" s="1360">
        <v>11662.28045900002</v>
      </c>
      <c r="AQ29" s="1360">
        <v>13367</v>
      </c>
      <c r="AR29" s="1363">
        <v>14276.03</v>
      </c>
      <c r="AS29" s="1054">
        <v>1499.558</v>
      </c>
      <c r="AT29" s="1583" t="s">
        <v>1499</v>
      </c>
      <c r="AU29" s="949"/>
      <c r="AV29" s="1394" t="s">
        <v>79</v>
      </c>
      <c r="AW29" s="1389"/>
      <c r="AX29" s="1383"/>
      <c r="AY29" s="1383"/>
      <c r="AZ29" s="1383"/>
      <c r="BA29" s="1383"/>
      <c r="BB29" s="1383"/>
      <c r="BC29" s="1383"/>
      <c r="BD29" s="1383"/>
      <c r="BE29" s="1384"/>
      <c r="BF29" s="1384"/>
      <c r="BG29" s="1384"/>
      <c r="BH29" s="1384"/>
      <c r="BI29" s="1384"/>
      <c r="BJ29" s="1408"/>
      <c r="BK29" s="1398"/>
      <c r="BL29" s="1398"/>
      <c r="BM29" s="1398"/>
      <c r="BN29" s="1398"/>
      <c r="BO29" s="1398"/>
      <c r="BP29" s="1398"/>
      <c r="BQ29" s="1398"/>
      <c r="BR29" s="1398"/>
      <c r="BS29" s="1398"/>
      <c r="BT29" s="1398"/>
      <c r="BU29" s="1398"/>
      <c r="BV29" s="1398"/>
      <c r="BW29" s="1398"/>
      <c r="BX29" s="1403"/>
      <c r="BY29" s="1389"/>
      <c r="BZ29" s="1383"/>
      <c r="CA29" s="1383"/>
      <c r="CB29" s="1383"/>
      <c r="CC29" s="1383"/>
      <c r="CD29" s="1383"/>
      <c r="CE29" s="1383"/>
      <c r="CF29" s="1383"/>
      <c r="CG29" s="1384"/>
      <c r="CH29" s="1384"/>
      <c r="CI29" s="1384"/>
      <c r="CJ29" s="1384"/>
      <c r="CK29" s="1384"/>
      <c r="CL29" s="1408"/>
      <c r="CM29" s="215"/>
      <c r="CN29" s="232"/>
    </row>
    <row r="30" spans="1:92" s="2" customFormat="1" ht="28.5" customHeight="1" x14ac:dyDescent="0.2">
      <c r="B30" s="1582" t="s">
        <v>154</v>
      </c>
      <c r="C30" s="195" t="s">
        <v>460</v>
      </c>
      <c r="D30" s="1568"/>
      <c r="E30" s="1569"/>
      <c r="F30" s="1569"/>
      <c r="G30" s="1569"/>
      <c r="H30" s="1569"/>
      <c r="I30" s="1569"/>
      <c r="J30" s="1569"/>
      <c r="K30" s="1569"/>
      <c r="L30" s="1569"/>
      <c r="M30" s="1569"/>
      <c r="N30" s="1360">
        <v>478201</v>
      </c>
      <c r="O30" s="1360">
        <v>486975</v>
      </c>
      <c r="P30" s="1363">
        <v>487934</v>
      </c>
      <c r="Q30" s="1054">
        <v>184307.9</v>
      </c>
      <c r="R30" s="1568"/>
      <c r="S30" s="1569"/>
      <c r="T30" s="1569"/>
      <c r="U30" s="1569"/>
      <c r="V30" s="1569"/>
      <c r="W30" s="1569"/>
      <c r="X30" s="1569"/>
      <c r="Y30" s="1569"/>
      <c r="Z30" s="1569"/>
      <c r="AA30" s="1569"/>
      <c r="AB30" s="1360">
        <v>492707.397566</v>
      </c>
      <c r="AC30" s="1360">
        <v>616787</v>
      </c>
      <c r="AD30" s="1363">
        <v>608755</v>
      </c>
      <c r="AE30" s="1054">
        <v>92379</v>
      </c>
      <c r="AF30" s="1568"/>
      <c r="AG30" s="1569"/>
      <c r="AH30" s="1569"/>
      <c r="AI30" s="1569"/>
      <c r="AJ30" s="1569"/>
      <c r="AK30" s="1569"/>
      <c r="AL30" s="1569"/>
      <c r="AM30" s="1569"/>
      <c r="AN30" s="1569"/>
      <c r="AO30" s="1569"/>
      <c r="AP30" s="1360">
        <v>116784.12820599999</v>
      </c>
      <c r="AQ30" s="1360">
        <v>116384</v>
      </c>
      <c r="AR30" s="1363">
        <v>139328</v>
      </c>
      <c r="AS30" s="1054">
        <v>32997</v>
      </c>
      <c r="AT30" s="1583" t="s">
        <v>1502</v>
      </c>
      <c r="AU30" s="949"/>
      <c r="AV30" s="1392" t="s">
        <v>76</v>
      </c>
      <c r="AW30" s="979" t="str">
        <f>IF(SUM(COUNTBLANK(D17),COUNTBLANK(D30))=0,(D17)/(D30),"-")</f>
        <v>-</v>
      </c>
      <c r="AX30" s="1381" t="str">
        <f t="shared" ref="AX30:CL30" si="9">IF(SUM(COUNTBLANK(E17),COUNTBLANK(E30))=0,(E17)/(E30),"-")</f>
        <v>-</v>
      </c>
      <c r="AY30" s="1381" t="str">
        <f t="shared" si="9"/>
        <v>-</v>
      </c>
      <c r="AZ30" s="1381" t="str">
        <f t="shared" si="9"/>
        <v>-</v>
      </c>
      <c r="BA30" s="1381" t="str">
        <f t="shared" si="9"/>
        <v>-</v>
      </c>
      <c r="BB30" s="1381" t="str">
        <f t="shared" si="9"/>
        <v>-</v>
      </c>
      <c r="BC30" s="1381" t="str">
        <f t="shared" si="9"/>
        <v>-</v>
      </c>
      <c r="BD30" s="1381" t="str">
        <f t="shared" si="9"/>
        <v>-</v>
      </c>
      <c r="BE30" s="979" t="str">
        <f t="shared" si="9"/>
        <v>-</v>
      </c>
      <c r="BF30" s="979" t="str">
        <f t="shared" si="9"/>
        <v>-</v>
      </c>
      <c r="BG30" s="979">
        <f t="shared" si="9"/>
        <v>1.0145754609463384</v>
      </c>
      <c r="BH30" s="979">
        <f t="shared" si="9"/>
        <v>1.0279439396272909</v>
      </c>
      <c r="BI30" s="979">
        <f t="shared" si="9"/>
        <v>1.0291186922821529</v>
      </c>
      <c r="BJ30" s="1406">
        <f t="shared" si="9"/>
        <v>1.0271887423165258</v>
      </c>
      <c r="BK30" s="1377" t="str">
        <f t="shared" si="9"/>
        <v>-</v>
      </c>
      <c r="BL30" s="1377" t="str">
        <f t="shared" si="9"/>
        <v>-</v>
      </c>
      <c r="BM30" s="1377" t="str">
        <f t="shared" si="9"/>
        <v>-</v>
      </c>
      <c r="BN30" s="1377" t="str">
        <f t="shared" si="9"/>
        <v>-</v>
      </c>
      <c r="BO30" s="1377" t="str">
        <f t="shared" si="9"/>
        <v>-</v>
      </c>
      <c r="BP30" s="1377" t="str">
        <f t="shared" si="9"/>
        <v>-</v>
      </c>
      <c r="BQ30" s="1377" t="str">
        <f t="shared" si="9"/>
        <v>-</v>
      </c>
      <c r="BR30" s="1377" t="str">
        <f t="shared" si="9"/>
        <v>-</v>
      </c>
      <c r="BS30" s="1377" t="str">
        <f t="shared" si="9"/>
        <v>-</v>
      </c>
      <c r="BT30" s="1377" t="str">
        <f t="shared" si="9"/>
        <v>-</v>
      </c>
      <c r="BU30" s="1377">
        <f t="shared" si="9"/>
        <v>1.2232858751004709</v>
      </c>
      <c r="BV30" s="1377">
        <f t="shared" si="9"/>
        <v>1.0935849815252268</v>
      </c>
      <c r="BW30" s="1377">
        <f t="shared" si="9"/>
        <v>1.1349853389294544</v>
      </c>
      <c r="BX30" s="1401">
        <f t="shared" si="9"/>
        <v>1.3378798211714784</v>
      </c>
      <c r="BY30" s="1387" t="str">
        <f t="shared" si="9"/>
        <v>-</v>
      </c>
      <c r="BZ30" s="1381" t="str">
        <f t="shared" si="9"/>
        <v>-</v>
      </c>
      <c r="CA30" s="1381" t="str">
        <f t="shared" si="9"/>
        <v>-</v>
      </c>
      <c r="CB30" s="1381" t="str">
        <f t="shared" si="9"/>
        <v>-</v>
      </c>
      <c r="CC30" s="1381" t="str">
        <f t="shared" si="9"/>
        <v>-</v>
      </c>
      <c r="CD30" s="1381" t="str">
        <f t="shared" si="9"/>
        <v>-</v>
      </c>
      <c r="CE30" s="1381" t="str">
        <f t="shared" si="9"/>
        <v>-</v>
      </c>
      <c r="CF30" s="1381" t="str">
        <f t="shared" si="9"/>
        <v>-</v>
      </c>
      <c r="CG30" s="979" t="str">
        <f t="shared" si="9"/>
        <v>-</v>
      </c>
      <c r="CH30" s="979" t="str">
        <f t="shared" si="9"/>
        <v>-</v>
      </c>
      <c r="CI30" s="979">
        <f t="shared" si="9"/>
        <v>1.2269646757755068</v>
      </c>
      <c r="CJ30" s="979">
        <f t="shared" si="9"/>
        <v>1.2333740032994227</v>
      </c>
      <c r="CK30" s="979">
        <f t="shared" si="9"/>
        <v>1.216467615985301</v>
      </c>
      <c r="CL30" s="1406">
        <f t="shared" si="9"/>
        <v>1.116192381125557</v>
      </c>
      <c r="CM30" s="216" t="s">
        <v>177</v>
      </c>
      <c r="CN30" s="234" t="s">
        <v>192</v>
      </c>
    </row>
    <row r="31" spans="1:92" s="2" customFormat="1" ht="28.5" customHeight="1" x14ac:dyDescent="0.2">
      <c r="B31" s="1582" t="s">
        <v>155</v>
      </c>
      <c r="C31" s="195" t="s">
        <v>270</v>
      </c>
      <c r="D31" s="1568"/>
      <c r="E31" s="1569"/>
      <c r="F31" s="1569"/>
      <c r="G31" s="1569"/>
      <c r="H31" s="1569"/>
      <c r="I31" s="1569"/>
      <c r="J31" s="1569"/>
      <c r="K31" s="1569"/>
      <c r="L31" s="1569"/>
      <c r="M31" s="1569"/>
      <c r="N31" s="1360">
        <v>0</v>
      </c>
      <c r="O31" s="1360">
        <v>0</v>
      </c>
      <c r="P31" s="1363">
        <v>0</v>
      </c>
      <c r="Q31" s="1054">
        <v>0</v>
      </c>
      <c r="R31" s="1568"/>
      <c r="S31" s="1569"/>
      <c r="T31" s="1569"/>
      <c r="U31" s="1569"/>
      <c r="V31" s="1569"/>
      <c r="W31" s="1569"/>
      <c r="X31" s="1569"/>
      <c r="Y31" s="1569"/>
      <c r="Z31" s="1569"/>
      <c r="AA31" s="1569"/>
      <c r="AB31" s="1360">
        <v>0</v>
      </c>
      <c r="AC31" s="1360">
        <v>0</v>
      </c>
      <c r="AD31" s="1363">
        <v>0</v>
      </c>
      <c r="AE31" s="1054">
        <v>0</v>
      </c>
      <c r="AF31" s="1568"/>
      <c r="AG31" s="1569"/>
      <c r="AH31" s="1569"/>
      <c r="AI31" s="1569"/>
      <c r="AJ31" s="1569"/>
      <c r="AK31" s="1569"/>
      <c r="AL31" s="1569"/>
      <c r="AM31" s="1569"/>
      <c r="AN31" s="1569"/>
      <c r="AO31" s="1569"/>
      <c r="AP31" s="1360">
        <v>0</v>
      </c>
      <c r="AQ31" s="1360">
        <v>0</v>
      </c>
      <c r="AR31" s="1363">
        <v>0</v>
      </c>
      <c r="AS31" s="1054">
        <v>0</v>
      </c>
      <c r="AT31" s="1583" t="s">
        <v>1503</v>
      </c>
      <c r="AU31" s="949"/>
      <c r="AV31" s="1395" t="s">
        <v>77</v>
      </c>
      <c r="AW31" s="979" t="str">
        <f>IF(SUM(COUNTBLANK(D17),COUNTBLANK(D35),COUNTBLANK(D30))=0,(D17+D35)/(D30),"-")</f>
        <v>-</v>
      </c>
      <c r="AX31" s="1381" t="str">
        <f t="shared" ref="AX31:CL31" si="10">IF(SUM(COUNTBLANK(E17),COUNTBLANK(E35),COUNTBLANK(E30))=0,(E17+E35)/(E30),"-")</f>
        <v>-</v>
      </c>
      <c r="AY31" s="1381" t="str">
        <f t="shared" si="10"/>
        <v>-</v>
      </c>
      <c r="AZ31" s="1381" t="str">
        <f t="shared" si="10"/>
        <v>-</v>
      </c>
      <c r="BA31" s="1381" t="str">
        <f t="shared" si="10"/>
        <v>-</v>
      </c>
      <c r="BB31" s="1381" t="str">
        <f t="shared" si="10"/>
        <v>-</v>
      </c>
      <c r="BC31" s="1381" t="str">
        <f t="shared" si="10"/>
        <v>-</v>
      </c>
      <c r="BD31" s="1381" t="str">
        <f t="shared" si="10"/>
        <v>-</v>
      </c>
      <c r="BE31" s="979" t="str">
        <f t="shared" si="10"/>
        <v>-</v>
      </c>
      <c r="BF31" s="979" t="str">
        <f t="shared" si="10"/>
        <v>-</v>
      </c>
      <c r="BG31" s="979" t="str">
        <f t="shared" si="10"/>
        <v>-</v>
      </c>
      <c r="BH31" s="979" t="str">
        <f t="shared" si="10"/>
        <v>-</v>
      </c>
      <c r="BI31" s="979" t="str">
        <f t="shared" si="10"/>
        <v>-</v>
      </c>
      <c r="BJ31" s="1406" t="str">
        <f t="shared" si="10"/>
        <v>-</v>
      </c>
      <c r="BK31" s="1377" t="str">
        <f t="shared" si="10"/>
        <v>-</v>
      </c>
      <c r="BL31" s="1377" t="str">
        <f t="shared" si="10"/>
        <v>-</v>
      </c>
      <c r="BM31" s="1377" t="str">
        <f t="shared" si="10"/>
        <v>-</v>
      </c>
      <c r="BN31" s="1377" t="str">
        <f t="shared" si="10"/>
        <v>-</v>
      </c>
      <c r="BO31" s="1377" t="str">
        <f t="shared" si="10"/>
        <v>-</v>
      </c>
      <c r="BP31" s="1377" t="str">
        <f t="shared" si="10"/>
        <v>-</v>
      </c>
      <c r="BQ31" s="1377" t="str">
        <f t="shared" si="10"/>
        <v>-</v>
      </c>
      <c r="BR31" s="1377" t="str">
        <f t="shared" si="10"/>
        <v>-</v>
      </c>
      <c r="BS31" s="1377" t="str">
        <f t="shared" si="10"/>
        <v>-</v>
      </c>
      <c r="BT31" s="1377" t="str">
        <f t="shared" si="10"/>
        <v>-</v>
      </c>
      <c r="BU31" s="1377" t="str">
        <f t="shared" si="10"/>
        <v>-</v>
      </c>
      <c r="BV31" s="1377" t="str">
        <f t="shared" si="10"/>
        <v>-</v>
      </c>
      <c r="BW31" s="1377" t="str">
        <f t="shared" si="10"/>
        <v>-</v>
      </c>
      <c r="BX31" s="1401" t="str">
        <f t="shared" si="10"/>
        <v>-</v>
      </c>
      <c r="BY31" s="1387" t="str">
        <f t="shared" si="10"/>
        <v>-</v>
      </c>
      <c r="BZ31" s="1381" t="str">
        <f t="shared" si="10"/>
        <v>-</v>
      </c>
      <c r="CA31" s="1381" t="str">
        <f t="shared" si="10"/>
        <v>-</v>
      </c>
      <c r="CB31" s="1381" t="str">
        <f t="shared" si="10"/>
        <v>-</v>
      </c>
      <c r="CC31" s="1381" t="str">
        <f t="shared" si="10"/>
        <v>-</v>
      </c>
      <c r="CD31" s="1381" t="str">
        <f t="shared" si="10"/>
        <v>-</v>
      </c>
      <c r="CE31" s="1381" t="str">
        <f t="shared" si="10"/>
        <v>-</v>
      </c>
      <c r="CF31" s="1381" t="str">
        <f t="shared" si="10"/>
        <v>-</v>
      </c>
      <c r="CG31" s="979" t="str">
        <f t="shared" si="10"/>
        <v>-</v>
      </c>
      <c r="CH31" s="979" t="str">
        <f t="shared" si="10"/>
        <v>-</v>
      </c>
      <c r="CI31" s="979" t="str">
        <f t="shared" si="10"/>
        <v>-</v>
      </c>
      <c r="CJ31" s="979" t="str">
        <f t="shared" si="10"/>
        <v>-</v>
      </c>
      <c r="CK31" s="979" t="str">
        <f t="shared" si="10"/>
        <v>-</v>
      </c>
      <c r="CL31" s="1406" t="str">
        <f t="shared" si="10"/>
        <v>-</v>
      </c>
      <c r="CM31" s="264" t="s">
        <v>178</v>
      </c>
      <c r="CN31" s="235" t="s">
        <v>193</v>
      </c>
    </row>
    <row r="32" spans="1:92" s="2" customFormat="1" ht="28.5" customHeight="1" thickBot="1" x14ac:dyDescent="0.25">
      <c r="B32" s="1582" t="s">
        <v>156</v>
      </c>
      <c r="C32" s="195" t="s">
        <v>271</v>
      </c>
      <c r="D32" s="1568"/>
      <c r="E32" s="1569"/>
      <c r="F32" s="1569"/>
      <c r="G32" s="1569"/>
      <c r="H32" s="1569"/>
      <c r="I32" s="1569"/>
      <c r="J32" s="1569"/>
      <c r="K32" s="1569"/>
      <c r="L32" s="1569"/>
      <c r="M32" s="1569"/>
      <c r="N32" s="1360">
        <v>478201</v>
      </c>
      <c r="O32" s="1360">
        <v>486975</v>
      </c>
      <c r="P32" s="1363">
        <v>487934</v>
      </c>
      <c r="Q32" s="1054">
        <v>184308</v>
      </c>
      <c r="R32" s="1568"/>
      <c r="S32" s="1569"/>
      <c r="T32" s="1569"/>
      <c r="U32" s="1569"/>
      <c r="V32" s="1569"/>
      <c r="W32" s="1569"/>
      <c r="X32" s="1569"/>
      <c r="Y32" s="1569"/>
      <c r="Z32" s="1569"/>
      <c r="AA32" s="1569"/>
      <c r="AB32" s="1360">
        <v>492707.397566</v>
      </c>
      <c r="AC32" s="1360">
        <v>616787</v>
      </c>
      <c r="AD32" s="1363">
        <v>608755</v>
      </c>
      <c r="AE32" s="1054">
        <v>92379</v>
      </c>
      <c r="AF32" s="1568"/>
      <c r="AG32" s="1569"/>
      <c r="AH32" s="1569"/>
      <c r="AI32" s="1569"/>
      <c r="AJ32" s="1569"/>
      <c r="AK32" s="1569"/>
      <c r="AL32" s="1569"/>
      <c r="AM32" s="1569"/>
      <c r="AN32" s="1569"/>
      <c r="AO32" s="1569"/>
      <c r="AP32" s="1360">
        <v>116784.12820599999</v>
      </c>
      <c r="AQ32" s="1360">
        <v>116384</v>
      </c>
      <c r="AR32" s="1363">
        <v>139328</v>
      </c>
      <c r="AS32" s="1054">
        <v>32997</v>
      </c>
      <c r="AT32" s="1583" t="s">
        <v>1504</v>
      </c>
      <c r="AU32" s="949"/>
      <c r="AV32" s="1396" t="s">
        <v>254</v>
      </c>
      <c r="AW32" s="1540" t="str">
        <f>IF(SUM(COUNTBLANK(D18),COUNTBLANK(D30))=0,(D18)/(D30),"-")</f>
        <v>-</v>
      </c>
      <c r="AX32" s="1382" t="str">
        <f t="shared" ref="AX32:CL32" si="11">IF(SUM(COUNTBLANK(E18),COUNTBLANK(E30))=0,(E18)/(E30),"-")</f>
        <v>-</v>
      </c>
      <c r="AY32" s="1382" t="str">
        <f t="shared" si="11"/>
        <v>-</v>
      </c>
      <c r="AZ32" s="1382" t="str">
        <f t="shared" si="11"/>
        <v>-</v>
      </c>
      <c r="BA32" s="1382" t="str">
        <f t="shared" si="11"/>
        <v>-</v>
      </c>
      <c r="BB32" s="1382" t="str">
        <f t="shared" si="11"/>
        <v>-</v>
      </c>
      <c r="BC32" s="1382" t="str">
        <f t="shared" si="11"/>
        <v>-</v>
      </c>
      <c r="BD32" s="1382" t="str">
        <f t="shared" si="11"/>
        <v>-</v>
      </c>
      <c r="BE32" s="981" t="str">
        <f t="shared" si="11"/>
        <v>-</v>
      </c>
      <c r="BF32" s="981" t="str">
        <f t="shared" si="11"/>
        <v>-</v>
      </c>
      <c r="BG32" s="981">
        <f t="shared" si="11"/>
        <v>1.0145754609463384</v>
      </c>
      <c r="BH32" s="981">
        <f t="shared" si="11"/>
        <v>1.0279425021818369</v>
      </c>
      <c r="BI32" s="981">
        <f t="shared" si="11"/>
        <v>1.0291186922821529</v>
      </c>
      <c r="BJ32" s="1409">
        <f t="shared" si="11"/>
        <v>1.0271887423165258</v>
      </c>
      <c r="BK32" s="1379" t="str">
        <f t="shared" si="11"/>
        <v>-</v>
      </c>
      <c r="BL32" s="1379" t="str">
        <f t="shared" si="11"/>
        <v>-</v>
      </c>
      <c r="BM32" s="1379" t="str">
        <f t="shared" si="11"/>
        <v>-</v>
      </c>
      <c r="BN32" s="1379" t="str">
        <f t="shared" si="11"/>
        <v>-</v>
      </c>
      <c r="BO32" s="1379" t="str">
        <f t="shared" si="11"/>
        <v>-</v>
      </c>
      <c r="BP32" s="1379" t="str">
        <f t="shared" si="11"/>
        <v>-</v>
      </c>
      <c r="BQ32" s="1379" t="str">
        <f t="shared" si="11"/>
        <v>-</v>
      </c>
      <c r="BR32" s="1379" t="str">
        <f t="shared" si="11"/>
        <v>-</v>
      </c>
      <c r="BS32" s="1379" t="str">
        <f t="shared" si="11"/>
        <v>-</v>
      </c>
      <c r="BT32" s="1379" t="str">
        <f t="shared" si="11"/>
        <v>-</v>
      </c>
      <c r="BU32" s="1379">
        <f t="shared" si="11"/>
        <v>39.70322973967442</v>
      </c>
      <c r="BV32" s="1379">
        <f t="shared" si="11"/>
        <v>11.425304035266631</v>
      </c>
      <c r="BW32" s="1379">
        <f t="shared" si="11"/>
        <v>12.637187374231013</v>
      </c>
      <c r="BX32" s="1404">
        <f t="shared" si="11"/>
        <v>16.930276361510732</v>
      </c>
      <c r="BY32" s="1390" t="str">
        <f t="shared" si="11"/>
        <v>-</v>
      </c>
      <c r="BZ32" s="1382" t="str">
        <f t="shared" si="11"/>
        <v>-</v>
      </c>
      <c r="CA32" s="1382" t="str">
        <f t="shared" si="11"/>
        <v>-</v>
      </c>
      <c r="CB32" s="1382" t="str">
        <f t="shared" si="11"/>
        <v>-</v>
      </c>
      <c r="CC32" s="1382" t="str">
        <f t="shared" si="11"/>
        <v>-</v>
      </c>
      <c r="CD32" s="1382" t="str">
        <f t="shared" si="11"/>
        <v>-</v>
      </c>
      <c r="CE32" s="1382" t="str">
        <f t="shared" si="11"/>
        <v>-</v>
      </c>
      <c r="CF32" s="1382" t="str">
        <f t="shared" si="11"/>
        <v>-</v>
      </c>
      <c r="CG32" s="981" t="str">
        <f t="shared" si="11"/>
        <v>-</v>
      </c>
      <c r="CH32" s="981" t="str">
        <f t="shared" si="11"/>
        <v>-</v>
      </c>
      <c r="CI32" s="981">
        <f t="shared" si="11"/>
        <v>128.32792701676169</v>
      </c>
      <c r="CJ32" s="981">
        <f t="shared" si="11"/>
        <v>120.48324511960406</v>
      </c>
      <c r="CK32" s="981">
        <f t="shared" si="11"/>
        <v>69.886878445107953</v>
      </c>
      <c r="CL32" s="1409">
        <f t="shared" si="11"/>
        <v>33.340030911901081</v>
      </c>
      <c r="CM32" s="218" t="s">
        <v>266</v>
      </c>
      <c r="CN32" s="236" t="s">
        <v>255</v>
      </c>
    </row>
    <row r="33" spans="1:90" s="2" customFormat="1" ht="28.5" customHeight="1" thickBot="1" x14ac:dyDescent="0.25">
      <c r="B33" s="1584" t="s">
        <v>157</v>
      </c>
      <c r="C33" s="1585" t="s">
        <v>272</v>
      </c>
      <c r="D33" s="1586"/>
      <c r="E33" s="1587"/>
      <c r="F33" s="1587"/>
      <c r="G33" s="1587"/>
      <c r="H33" s="1587"/>
      <c r="I33" s="1587"/>
      <c r="J33" s="1587"/>
      <c r="K33" s="1587"/>
      <c r="L33" s="1587"/>
      <c r="M33" s="1587"/>
      <c r="N33" s="1589">
        <v>478201</v>
      </c>
      <c r="O33" s="1589">
        <v>486975</v>
      </c>
      <c r="P33" s="1590">
        <v>487934</v>
      </c>
      <c r="Q33" s="1591">
        <v>184308</v>
      </c>
      <c r="R33" s="1586"/>
      <c r="S33" s="1587"/>
      <c r="T33" s="1587"/>
      <c r="U33" s="1587"/>
      <c r="V33" s="1587"/>
      <c r="W33" s="1587"/>
      <c r="X33" s="1587"/>
      <c r="Y33" s="1587"/>
      <c r="Z33" s="1587"/>
      <c r="AA33" s="1587"/>
      <c r="AB33" s="1589">
        <v>491263.75320899999</v>
      </c>
      <c r="AC33" s="1589">
        <v>616787</v>
      </c>
      <c r="AD33" s="1590">
        <v>606386</v>
      </c>
      <c r="AE33" s="1591">
        <v>92379</v>
      </c>
      <c r="AF33" s="1586"/>
      <c r="AG33" s="1587"/>
      <c r="AH33" s="1587"/>
      <c r="AI33" s="1587"/>
      <c r="AJ33" s="1587"/>
      <c r="AK33" s="1587"/>
      <c r="AL33" s="1587"/>
      <c r="AM33" s="1587"/>
      <c r="AN33" s="1587"/>
      <c r="AO33" s="1587"/>
      <c r="AP33" s="1589">
        <v>116668.911656</v>
      </c>
      <c r="AQ33" s="1589">
        <v>116239</v>
      </c>
      <c r="AR33" s="1590">
        <v>139178</v>
      </c>
      <c r="AS33" s="1591">
        <v>32997</v>
      </c>
      <c r="AT33" s="1600" t="s">
        <v>1505</v>
      </c>
      <c r="AU33" s="949"/>
      <c r="AW33" s="972" t="s">
        <v>1251</v>
      </c>
      <c r="AX33" s="972" t="s">
        <v>1252</v>
      </c>
      <c r="AY33" s="972" t="s">
        <v>1253</v>
      </c>
      <c r="AZ33" s="972" t="s">
        <v>1254</v>
      </c>
      <c r="BA33" s="972" t="s">
        <v>1255</v>
      </c>
      <c r="BB33" s="972" t="s">
        <v>1256</v>
      </c>
      <c r="BC33" s="972" t="s">
        <v>1257</v>
      </c>
      <c r="BD33" s="972" t="s">
        <v>1258</v>
      </c>
      <c r="BE33" s="972" t="s">
        <v>1259</v>
      </c>
      <c r="BF33" s="972" t="s">
        <v>1260</v>
      </c>
      <c r="BG33" s="972" t="s">
        <v>1261</v>
      </c>
      <c r="BH33" s="972" t="s">
        <v>1262</v>
      </c>
      <c r="BI33" s="972" t="s">
        <v>1263</v>
      </c>
      <c r="BJ33" s="972" t="s">
        <v>1264</v>
      </c>
      <c r="BK33" s="972" t="s">
        <v>1265</v>
      </c>
      <c r="BL33" s="972" t="s">
        <v>1266</v>
      </c>
      <c r="BM33" s="972" t="s">
        <v>1267</v>
      </c>
      <c r="BN33" s="972" t="s">
        <v>1268</v>
      </c>
      <c r="BO33" s="972" t="s">
        <v>1269</v>
      </c>
      <c r="BP33" s="972" t="s">
        <v>1270</v>
      </c>
      <c r="BQ33" s="972" t="s">
        <v>1271</v>
      </c>
      <c r="BR33" s="972" t="s">
        <v>1272</v>
      </c>
      <c r="BS33" s="972" t="s">
        <v>1273</v>
      </c>
      <c r="BT33" s="972" t="s">
        <v>1274</v>
      </c>
      <c r="BU33" s="972" t="s">
        <v>1275</v>
      </c>
      <c r="BV33" s="972" t="s">
        <v>1276</v>
      </c>
      <c r="BW33" s="972" t="s">
        <v>1277</v>
      </c>
      <c r="BX33" s="972" t="s">
        <v>1278</v>
      </c>
      <c r="BY33" s="972" t="s">
        <v>1279</v>
      </c>
      <c r="BZ33" s="972" t="s">
        <v>1280</v>
      </c>
      <c r="CA33" s="972" t="s">
        <v>1281</v>
      </c>
      <c r="CB33" s="972" t="s">
        <v>1282</v>
      </c>
      <c r="CC33" s="972" t="s">
        <v>1283</v>
      </c>
      <c r="CD33" s="972" t="s">
        <v>1284</v>
      </c>
      <c r="CE33" s="972" t="s">
        <v>1285</v>
      </c>
      <c r="CF33" s="972" t="s">
        <v>1286</v>
      </c>
      <c r="CG33" s="972" t="s">
        <v>1287</v>
      </c>
      <c r="CH33" s="972" t="s">
        <v>1288</v>
      </c>
      <c r="CI33" s="972" t="s">
        <v>1289</v>
      </c>
      <c r="CJ33" s="972" t="s">
        <v>1290</v>
      </c>
      <c r="CK33" s="972" t="s">
        <v>1291</v>
      </c>
      <c r="CL33" s="972" t="s">
        <v>1292</v>
      </c>
    </row>
    <row r="34" spans="1:90" s="48" customFormat="1" ht="28.5" customHeight="1" x14ac:dyDescent="0.2">
      <c r="A34" s="47"/>
      <c r="B34" s="1593" t="s">
        <v>49</v>
      </c>
      <c r="C34" s="166"/>
      <c r="D34" s="1594"/>
      <c r="E34" s="1595"/>
      <c r="F34" s="1595"/>
      <c r="G34" s="1595"/>
      <c r="H34" s="1595"/>
      <c r="I34" s="1595"/>
      <c r="J34" s="1595"/>
      <c r="K34" s="1595"/>
      <c r="L34" s="1595"/>
      <c r="M34" s="1595"/>
      <c r="N34" s="1596"/>
      <c r="O34" s="1596"/>
      <c r="P34" s="1597"/>
      <c r="Q34" s="1598"/>
      <c r="R34" s="1594"/>
      <c r="S34" s="1595"/>
      <c r="T34" s="1595"/>
      <c r="U34" s="1595"/>
      <c r="V34" s="1595"/>
      <c r="W34" s="1595"/>
      <c r="X34" s="1595"/>
      <c r="Y34" s="1595"/>
      <c r="Z34" s="1595"/>
      <c r="AA34" s="1595"/>
      <c r="AB34" s="1596"/>
      <c r="AC34" s="1596"/>
      <c r="AD34" s="1597"/>
      <c r="AE34" s="1598"/>
      <c r="AF34" s="1594"/>
      <c r="AG34" s="1595"/>
      <c r="AH34" s="1595"/>
      <c r="AI34" s="1595"/>
      <c r="AJ34" s="1595"/>
      <c r="AK34" s="1595"/>
      <c r="AL34" s="1595"/>
      <c r="AM34" s="1595"/>
      <c r="AN34" s="1595"/>
      <c r="AO34" s="1595"/>
      <c r="AP34" s="1596"/>
      <c r="AQ34" s="1596"/>
      <c r="AR34" s="1597"/>
      <c r="AS34" s="1598"/>
      <c r="AT34" s="1601"/>
      <c r="AU34" s="56"/>
    </row>
    <row r="35" spans="1:90" s="2" customFormat="1" ht="28.5" customHeight="1" x14ac:dyDescent="0.2">
      <c r="B35" s="1582" t="s">
        <v>158</v>
      </c>
      <c r="C35" s="195" t="s">
        <v>50</v>
      </c>
      <c r="D35" s="1568"/>
      <c r="E35" s="1569"/>
      <c r="F35" s="1569"/>
      <c r="G35" s="1569"/>
      <c r="H35" s="1569"/>
      <c r="I35" s="1569"/>
      <c r="J35" s="1569"/>
      <c r="K35" s="1569"/>
      <c r="L35" s="1569"/>
      <c r="M35" s="1569"/>
      <c r="N35" s="1360"/>
      <c r="O35" s="1360"/>
      <c r="P35" s="1363"/>
      <c r="Q35" s="1054"/>
      <c r="R35" s="1568"/>
      <c r="S35" s="1569"/>
      <c r="T35" s="1569"/>
      <c r="U35" s="1569"/>
      <c r="V35" s="1569"/>
      <c r="W35" s="1569"/>
      <c r="X35" s="1569"/>
      <c r="Y35" s="1569"/>
      <c r="Z35" s="1569"/>
      <c r="AA35" s="1569"/>
      <c r="AB35" s="1360"/>
      <c r="AC35" s="1360"/>
      <c r="AD35" s="1363"/>
      <c r="AE35" s="1565"/>
      <c r="AF35" s="1570"/>
      <c r="AG35" s="1569"/>
      <c r="AH35" s="1569"/>
      <c r="AI35" s="1569"/>
      <c r="AJ35" s="1569"/>
      <c r="AK35" s="1569"/>
      <c r="AL35" s="1569"/>
      <c r="AM35" s="1569"/>
      <c r="AN35" s="1569"/>
      <c r="AO35" s="1569"/>
      <c r="AP35" s="1360"/>
      <c r="AQ35" s="1360"/>
      <c r="AR35" s="1363"/>
      <c r="AS35" s="1054"/>
      <c r="AT35" s="1602" t="s">
        <v>1506</v>
      </c>
      <c r="AU35" s="949"/>
    </row>
    <row r="36" spans="1:90" s="2" customFormat="1" ht="28.5" customHeight="1" thickBot="1" x14ac:dyDescent="0.25">
      <c r="B36" s="1584" t="s">
        <v>159</v>
      </c>
      <c r="C36" s="1585" t="s">
        <v>462</v>
      </c>
      <c r="D36" s="1603"/>
      <c r="E36" s="1604"/>
      <c r="F36" s="1604"/>
      <c r="G36" s="1604"/>
      <c r="H36" s="1604"/>
      <c r="I36" s="1604"/>
      <c r="J36" s="1604"/>
      <c r="K36" s="1604"/>
      <c r="L36" s="1604"/>
      <c r="M36" s="1604"/>
      <c r="N36" s="1589"/>
      <c r="O36" s="1589"/>
      <c r="P36" s="1590"/>
      <c r="Q36" s="1591"/>
      <c r="R36" s="1603"/>
      <c r="S36" s="1604"/>
      <c r="T36" s="1604"/>
      <c r="U36" s="1604"/>
      <c r="V36" s="1604"/>
      <c r="W36" s="1604"/>
      <c r="X36" s="1604"/>
      <c r="Y36" s="1604"/>
      <c r="Z36" s="1604"/>
      <c r="AA36" s="1604"/>
      <c r="AB36" s="1589"/>
      <c r="AC36" s="1589"/>
      <c r="AD36" s="1590"/>
      <c r="AE36" s="1605"/>
      <c r="AF36" s="1606"/>
      <c r="AG36" s="1604"/>
      <c r="AH36" s="1604"/>
      <c r="AI36" s="1604"/>
      <c r="AJ36" s="1604"/>
      <c r="AK36" s="1604"/>
      <c r="AL36" s="1604"/>
      <c r="AM36" s="1604"/>
      <c r="AN36" s="1604"/>
      <c r="AO36" s="1604"/>
      <c r="AP36" s="1589"/>
      <c r="AQ36" s="1589"/>
      <c r="AR36" s="1590"/>
      <c r="AS36" s="1591"/>
      <c r="AT36" s="1600" t="s">
        <v>1506</v>
      </c>
      <c r="AU36" s="949"/>
    </row>
    <row r="37" spans="1:90" s="2" customFormat="1" ht="42" customHeight="1" x14ac:dyDescent="0.2">
      <c r="B37" s="1608" t="s">
        <v>163</v>
      </c>
      <c r="C37" s="1609" t="s">
        <v>1010</v>
      </c>
      <c r="D37" s="1610" t="s">
        <v>1040</v>
      </c>
      <c r="E37" s="1611" t="s">
        <v>1040</v>
      </c>
      <c r="F37" s="1611" t="s">
        <v>1040</v>
      </c>
      <c r="G37" s="1611" t="s">
        <v>1040</v>
      </c>
      <c r="H37" s="1611" t="s">
        <v>1040</v>
      </c>
      <c r="I37" s="1611" t="s">
        <v>1040</v>
      </c>
      <c r="J37" s="1611" t="s">
        <v>1040</v>
      </c>
      <c r="K37" s="1611" t="s">
        <v>1040</v>
      </c>
      <c r="L37" s="1611" t="s">
        <v>1040</v>
      </c>
      <c r="M37" s="1611" t="s">
        <v>1040</v>
      </c>
      <c r="N37" s="1612" t="s">
        <v>335</v>
      </c>
      <c r="O37" s="1612" t="s">
        <v>335</v>
      </c>
      <c r="P37" s="1612" t="s">
        <v>335</v>
      </c>
      <c r="Q37" s="1613" t="s">
        <v>335</v>
      </c>
      <c r="R37" s="1611" t="s">
        <v>1040</v>
      </c>
      <c r="S37" s="1611" t="s">
        <v>1040</v>
      </c>
      <c r="T37" s="1611" t="s">
        <v>1040</v>
      </c>
      <c r="U37" s="1611" t="s">
        <v>1040</v>
      </c>
      <c r="V37" s="1611" t="s">
        <v>1040</v>
      </c>
      <c r="W37" s="1611" t="s">
        <v>1040</v>
      </c>
      <c r="X37" s="1611" t="s">
        <v>1040</v>
      </c>
      <c r="Y37" s="1611" t="s">
        <v>1040</v>
      </c>
      <c r="Z37" s="1611" t="s">
        <v>1040</v>
      </c>
      <c r="AA37" s="1611" t="s">
        <v>1040</v>
      </c>
      <c r="AB37" s="1612" t="s">
        <v>335</v>
      </c>
      <c r="AC37" s="1612" t="s">
        <v>335</v>
      </c>
      <c r="AD37" s="1612" t="s">
        <v>335</v>
      </c>
      <c r="AE37" s="1614" t="s">
        <v>335</v>
      </c>
      <c r="AF37" s="1615" t="s">
        <v>1040</v>
      </c>
      <c r="AG37" s="1611" t="s">
        <v>1040</v>
      </c>
      <c r="AH37" s="1611" t="s">
        <v>1040</v>
      </c>
      <c r="AI37" s="1611" t="s">
        <v>1040</v>
      </c>
      <c r="AJ37" s="1611" t="s">
        <v>1040</v>
      </c>
      <c r="AK37" s="1611" t="s">
        <v>1040</v>
      </c>
      <c r="AL37" s="1611" t="s">
        <v>1040</v>
      </c>
      <c r="AM37" s="1611" t="s">
        <v>1040</v>
      </c>
      <c r="AN37" s="1611" t="s">
        <v>1040</v>
      </c>
      <c r="AO37" s="1611" t="s">
        <v>1040</v>
      </c>
      <c r="AP37" s="1612" t="s">
        <v>335</v>
      </c>
      <c r="AQ37" s="1612" t="s">
        <v>335</v>
      </c>
      <c r="AR37" s="1612" t="s">
        <v>335</v>
      </c>
      <c r="AS37" s="1616" t="s">
        <v>335</v>
      </c>
      <c r="AT37" s="1539"/>
      <c r="AU37" s="949"/>
    </row>
    <row r="38" spans="1:90" s="2" customFormat="1" ht="28.5" customHeight="1" thickBot="1" x14ac:dyDescent="0.25">
      <c r="B38" s="1584" t="s">
        <v>341</v>
      </c>
      <c r="C38" s="1585" t="s">
        <v>463</v>
      </c>
      <c r="D38" s="1617" t="s">
        <v>1040</v>
      </c>
      <c r="E38" s="1604" t="s">
        <v>1040</v>
      </c>
      <c r="F38" s="1604" t="s">
        <v>1040</v>
      </c>
      <c r="G38" s="1604" t="s">
        <v>1040</v>
      </c>
      <c r="H38" s="1604" t="s">
        <v>1040</v>
      </c>
      <c r="I38" s="1604" t="s">
        <v>1040</v>
      </c>
      <c r="J38" s="1604" t="s">
        <v>1040</v>
      </c>
      <c r="K38" s="1604" t="s">
        <v>1040</v>
      </c>
      <c r="L38" s="1604" t="s">
        <v>1040</v>
      </c>
      <c r="M38" s="1604" t="s">
        <v>1040</v>
      </c>
      <c r="N38" s="1618" t="s">
        <v>50</v>
      </c>
      <c r="O38" s="1618" t="s">
        <v>50</v>
      </c>
      <c r="P38" s="1618" t="s">
        <v>50</v>
      </c>
      <c r="Q38" s="1588" t="s">
        <v>50</v>
      </c>
      <c r="R38" s="1604" t="s">
        <v>1040</v>
      </c>
      <c r="S38" s="1604" t="s">
        <v>1040</v>
      </c>
      <c r="T38" s="1604" t="s">
        <v>1040</v>
      </c>
      <c r="U38" s="1604" t="s">
        <v>1040</v>
      </c>
      <c r="V38" s="1604" t="s">
        <v>1040</v>
      </c>
      <c r="W38" s="1604" t="s">
        <v>1040</v>
      </c>
      <c r="X38" s="1604" t="s">
        <v>1040</v>
      </c>
      <c r="Y38" s="1604" t="s">
        <v>1040</v>
      </c>
      <c r="Z38" s="1604" t="s">
        <v>1040</v>
      </c>
      <c r="AA38" s="1604" t="s">
        <v>1040</v>
      </c>
      <c r="AB38" s="1618" t="s">
        <v>50</v>
      </c>
      <c r="AC38" s="1618" t="s">
        <v>50</v>
      </c>
      <c r="AD38" s="1618" t="s">
        <v>50</v>
      </c>
      <c r="AE38" s="1605" t="s">
        <v>50</v>
      </c>
      <c r="AF38" s="1606" t="s">
        <v>1040</v>
      </c>
      <c r="AG38" s="1604" t="s">
        <v>1040</v>
      </c>
      <c r="AH38" s="1604" t="s">
        <v>1040</v>
      </c>
      <c r="AI38" s="1604" t="s">
        <v>1040</v>
      </c>
      <c r="AJ38" s="1604" t="s">
        <v>1040</v>
      </c>
      <c r="AK38" s="1604" t="s">
        <v>1040</v>
      </c>
      <c r="AL38" s="1604" t="s">
        <v>1040</v>
      </c>
      <c r="AM38" s="1604" t="s">
        <v>1040</v>
      </c>
      <c r="AN38" s="1604" t="s">
        <v>1040</v>
      </c>
      <c r="AO38" s="1604" t="s">
        <v>1040</v>
      </c>
      <c r="AP38" s="1618" t="s">
        <v>50</v>
      </c>
      <c r="AQ38" s="1618" t="s">
        <v>50</v>
      </c>
      <c r="AR38" s="1618" t="s">
        <v>50</v>
      </c>
      <c r="AS38" s="1619" t="s">
        <v>50</v>
      </c>
      <c r="AT38" s="1539"/>
      <c r="AU38"/>
    </row>
    <row r="39" spans="1:90" s="2" customFormat="1" ht="39.75" customHeight="1" x14ac:dyDescent="0.2">
      <c r="B39" s="2774" t="s">
        <v>1034</v>
      </c>
      <c r="C39" s="2775"/>
      <c r="D39" s="1576" t="str">
        <f>IF(NOT(D17=D21+D22),"Please check ","")</f>
        <v/>
      </c>
      <c r="E39" s="1576" t="str">
        <f t="shared" ref="E39:AS39" si="12">IF(NOT(E17=E21+E22),"Please check ","")</f>
        <v/>
      </c>
      <c r="F39" s="1576" t="str">
        <f t="shared" si="12"/>
        <v/>
      </c>
      <c r="G39" s="1576" t="str">
        <f t="shared" si="12"/>
        <v/>
      </c>
      <c r="H39" s="1576" t="str">
        <f t="shared" si="12"/>
        <v/>
      </c>
      <c r="I39" s="1576" t="str">
        <f t="shared" si="12"/>
        <v/>
      </c>
      <c r="J39" s="1576" t="str">
        <f t="shared" si="12"/>
        <v/>
      </c>
      <c r="K39" s="1576" t="str">
        <f t="shared" si="12"/>
        <v/>
      </c>
      <c r="L39" s="1576" t="str">
        <f t="shared" si="12"/>
        <v/>
      </c>
      <c r="M39" s="1576" t="str">
        <f t="shared" si="12"/>
        <v/>
      </c>
      <c r="N39" s="1576" t="str">
        <f t="shared" si="12"/>
        <v/>
      </c>
      <c r="O39" s="1576" t="str">
        <f t="shared" si="12"/>
        <v/>
      </c>
      <c r="P39" s="1576" t="str">
        <f t="shared" si="12"/>
        <v/>
      </c>
      <c r="Q39" s="1576" t="str">
        <f t="shared" si="12"/>
        <v/>
      </c>
      <c r="R39" s="1576" t="str">
        <f t="shared" si="12"/>
        <v/>
      </c>
      <c r="S39" s="1576" t="str">
        <f t="shared" si="12"/>
        <v/>
      </c>
      <c r="T39" s="1576" t="str">
        <f t="shared" si="12"/>
        <v/>
      </c>
      <c r="U39" s="1576" t="str">
        <f t="shared" si="12"/>
        <v/>
      </c>
      <c r="V39" s="1576" t="str">
        <f t="shared" si="12"/>
        <v/>
      </c>
      <c r="W39" s="1576" t="str">
        <f t="shared" si="12"/>
        <v/>
      </c>
      <c r="X39" s="1576" t="str">
        <f t="shared" si="12"/>
        <v/>
      </c>
      <c r="Y39" s="1576" t="str">
        <f t="shared" si="12"/>
        <v/>
      </c>
      <c r="Z39" s="1576" t="str">
        <f t="shared" si="12"/>
        <v/>
      </c>
      <c r="AA39" s="1576" t="str">
        <f t="shared" si="12"/>
        <v/>
      </c>
      <c r="AB39" s="1576" t="str">
        <f t="shared" si="12"/>
        <v/>
      </c>
      <c r="AC39" s="1576" t="str">
        <f t="shared" si="12"/>
        <v/>
      </c>
      <c r="AD39" s="1576" t="str">
        <f t="shared" si="12"/>
        <v/>
      </c>
      <c r="AE39" s="1576" t="str">
        <f t="shared" si="12"/>
        <v/>
      </c>
      <c r="AF39" s="1576" t="str">
        <f t="shared" si="12"/>
        <v/>
      </c>
      <c r="AG39" s="1576" t="str">
        <f t="shared" si="12"/>
        <v/>
      </c>
      <c r="AH39" s="1576" t="str">
        <f t="shared" si="12"/>
        <v/>
      </c>
      <c r="AI39" s="1576" t="str">
        <f t="shared" si="12"/>
        <v/>
      </c>
      <c r="AJ39" s="1576" t="str">
        <f t="shared" si="12"/>
        <v/>
      </c>
      <c r="AK39" s="1576" t="str">
        <f t="shared" si="12"/>
        <v/>
      </c>
      <c r="AL39" s="1576" t="str">
        <f t="shared" si="12"/>
        <v/>
      </c>
      <c r="AM39" s="1576" t="str">
        <f t="shared" si="12"/>
        <v/>
      </c>
      <c r="AN39" s="1576" t="str">
        <f t="shared" si="12"/>
        <v/>
      </c>
      <c r="AO39" s="1576" t="str">
        <f t="shared" si="12"/>
        <v/>
      </c>
      <c r="AP39" s="1576" t="str">
        <f t="shared" si="12"/>
        <v/>
      </c>
      <c r="AQ39" s="1576" t="str">
        <f t="shared" si="12"/>
        <v/>
      </c>
      <c r="AR39" s="1576" t="str">
        <f t="shared" si="12"/>
        <v/>
      </c>
      <c r="AS39" s="1607" t="str">
        <f t="shared" si="12"/>
        <v/>
      </c>
      <c r="AT39" s="1538"/>
      <c r="AU39"/>
    </row>
    <row r="40" spans="1:90" s="2" customFormat="1" ht="38.25" customHeight="1" x14ac:dyDescent="0.2">
      <c r="B40" s="2710" t="s">
        <v>1035</v>
      </c>
      <c r="C40" s="2711"/>
      <c r="D40" s="1571" t="str">
        <f>IF(D22&lt;D23,"Please check ","")</f>
        <v/>
      </c>
      <c r="E40" s="1571" t="str">
        <f t="shared" ref="E40:AS40" si="13">IF(E22&lt;E23,"Please check ","")</f>
        <v/>
      </c>
      <c r="F40" s="1571" t="str">
        <f t="shared" si="13"/>
        <v/>
      </c>
      <c r="G40" s="1571" t="str">
        <f t="shared" si="13"/>
        <v/>
      </c>
      <c r="H40" s="1571" t="str">
        <f t="shared" si="13"/>
        <v/>
      </c>
      <c r="I40" s="1571" t="str">
        <f t="shared" si="13"/>
        <v/>
      </c>
      <c r="J40" s="1571" t="str">
        <f t="shared" si="13"/>
        <v/>
      </c>
      <c r="K40" s="1571" t="str">
        <f t="shared" si="13"/>
        <v/>
      </c>
      <c r="L40" s="1571" t="str">
        <f t="shared" si="13"/>
        <v/>
      </c>
      <c r="M40" s="1571" t="str">
        <f t="shared" si="13"/>
        <v/>
      </c>
      <c r="N40" s="1571" t="str">
        <f t="shared" si="13"/>
        <v/>
      </c>
      <c r="O40" s="1571" t="str">
        <f t="shared" si="13"/>
        <v/>
      </c>
      <c r="P40" s="1571" t="str">
        <f t="shared" si="13"/>
        <v/>
      </c>
      <c r="Q40" s="1571" t="str">
        <f t="shared" si="13"/>
        <v/>
      </c>
      <c r="R40" s="1571" t="str">
        <f t="shared" si="13"/>
        <v/>
      </c>
      <c r="S40" s="1571" t="str">
        <f t="shared" si="13"/>
        <v/>
      </c>
      <c r="T40" s="1571" t="str">
        <f t="shared" si="13"/>
        <v/>
      </c>
      <c r="U40" s="1571" t="str">
        <f t="shared" si="13"/>
        <v/>
      </c>
      <c r="V40" s="1571" t="str">
        <f t="shared" si="13"/>
        <v/>
      </c>
      <c r="W40" s="1571" t="str">
        <f t="shared" si="13"/>
        <v/>
      </c>
      <c r="X40" s="1571" t="str">
        <f t="shared" si="13"/>
        <v/>
      </c>
      <c r="Y40" s="1571" t="str">
        <f t="shared" si="13"/>
        <v/>
      </c>
      <c r="Z40" s="1571" t="str">
        <f t="shared" si="13"/>
        <v/>
      </c>
      <c r="AA40" s="1571" t="str">
        <f t="shared" si="13"/>
        <v/>
      </c>
      <c r="AB40" s="1571" t="str">
        <f t="shared" si="13"/>
        <v/>
      </c>
      <c r="AC40" s="1571" t="str">
        <f t="shared" si="13"/>
        <v/>
      </c>
      <c r="AD40" s="1571" t="str">
        <f t="shared" si="13"/>
        <v/>
      </c>
      <c r="AE40" s="1571" t="str">
        <f t="shared" si="13"/>
        <v/>
      </c>
      <c r="AF40" s="1571" t="str">
        <f t="shared" si="13"/>
        <v/>
      </c>
      <c r="AG40" s="1571" t="str">
        <f t="shared" si="13"/>
        <v/>
      </c>
      <c r="AH40" s="1571" t="str">
        <f t="shared" si="13"/>
        <v/>
      </c>
      <c r="AI40" s="1571" t="str">
        <f t="shared" si="13"/>
        <v/>
      </c>
      <c r="AJ40" s="1571" t="str">
        <f t="shared" si="13"/>
        <v/>
      </c>
      <c r="AK40" s="1571" t="str">
        <f t="shared" si="13"/>
        <v/>
      </c>
      <c r="AL40" s="1571" t="str">
        <f t="shared" si="13"/>
        <v/>
      </c>
      <c r="AM40" s="1571" t="str">
        <f t="shared" si="13"/>
        <v/>
      </c>
      <c r="AN40" s="1571" t="str">
        <f t="shared" si="13"/>
        <v/>
      </c>
      <c r="AO40" s="1571" t="str">
        <f t="shared" si="13"/>
        <v/>
      </c>
      <c r="AP40" s="1571" t="str">
        <f t="shared" si="13"/>
        <v/>
      </c>
      <c r="AQ40" s="1571" t="str">
        <f t="shared" si="13"/>
        <v/>
      </c>
      <c r="AR40" s="1571" t="str">
        <f t="shared" si="13"/>
        <v/>
      </c>
      <c r="AS40" s="1572" t="str">
        <f t="shared" si="13"/>
        <v/>
      </c>
      <c r="AT40" s="1538"/>
      <c r="AU40"/>
    </row>
    <row r="41" spans="1:90" s="2" customFormat="1" ht="46.5" customHeight="1" x14ac:dyDescent="0.2">
      <c r="B41" s="2776" t="s">
        <v>1036</v>
      </c>
      <c r="C41" s="2777"/>
      <c r="D41" s="1573" t="str">
        <f>IF(NOT(D17=D27+D28+D31+D32),"Please check","")</f>
        <v/>
      </c>
      <c r="E41" s="1571" t="str">
        <f t="shared" ref="E41:AS41" si="14">IF(NOT(E17=E27+E28+E31+E32),"Please check","")</f>
        <v/>
      </c>
      <c r="F41" s="1571" t="str">
        <f t="shared" si="14"/>
        <v/>
      </c>
      <c r="G41" s="1571" t="str">
        <f t="shared" si="14"/>
        <v/>
      </c>
      <c r="H41" s="1571" t="str">
        <f t="shared" si="14"/>
        <v/>
      </c>
      <c r="I41" s="1571" t="str">
        <f t="shared" si="14"/>
        <v/>
      </c>
      <c r="J41" s="1571" t="str">
        <f t="shared" si="14"/>
        <v/>
      </c>
      <c r="K41" s="1571" t="str">
        <f t="shared" si="14"/>
        <v/>
      </c>
      <c r="L41" s="1571" t="str">
        <f t="shared" si="14"/>
        <v/>
      </c>
      <c r="M41" s="1571" t="str">
        <f t="shared" si="14"/>
        <v/>
      </c>
      <c r="N41" s="1571" t="str">
        <f t="shared" si="14"/>
        <v/>
      </c>
      <c r="O41" s="1571" t="str">
        <f t="shared" si="14"/>
        <v/>
      </c>
      <c r="P41" s="1571" t="str">
        <f t="shared" si="14"/>
        <v/>
      </c>
      <c r="Q41" s="1571" t="str">
        <f t="shared" si="14"/>
        <v/>
      </c>
      <c r="R41" s="1571" t="str">
        <f t="shared" si="14"/>
        <v/>
      </c>
      <c r="S41" s="1571" t="str">
        <f t="shared" si="14"/>
        <v/>
      </c>
      <c r="T41" s="1571" t="str">
        <f t="shared" si="14"/>
        <v/>
      </c>
      <c r="U41" s="1571" t="str">
        <f t="shared" si="14"/>
        <v/>
      </c>
      <c r="V41" s="1571" t="str">
        <f t="shared" si="14"/>
        <v/>
      </c>
      <c r="W41" s="1571" t="str">
        <f t="shared" si="14"/>
        <v/>
      </c>
      <c r="X41" s="1571" t="str">
        <f t="shared" si="14"/>
        <v/>
      </c>
      <c r="Y41" s="1571" t="str">
        <f t="shared" si="14"/>
        <v/>
      </c>
      <c r="Z41" s="1571" t="str">
        <f t="shared" si="14"/>
        <v/>
      </c>
      <c r="AA41" s="1571" t="str">
        <f t="shared" si="14"/>
        <v/>
      </c>
      <c r="AB41" s="1571" t="str">
        <f t="shared" si="14"/>
        <v/>
      </c>
      <c r="AC41" s="1571" t="str">
        <f t="shared" si="14"/>
        <v/>
      </c>
      <c r="AD41" s="1571" t="str">
        <f t="shared" si="14"/>
        <v/>
      </c>
      <c r="AE41" s="1571" t="str">
        <f t="shared" si="14"/>
        <v/>
      </c>
      <c r="AF41" s="1571" t="str">
        <f t="shared" si="14"/>
        <v/>
      </c>
      <c r="AG41" s="1571" t="str">
        <f t="shared" si="14"/>
        <v/>
      </c>
      <c r="AH41" s="1571" t="str">
        <f t="shared" si="14"/>
        <v/>
      </c>
      <c r="AI41" s="1571" t="str">
        <f t="shared" si="14"/>
        <v/>
      </c>
      <c r="AJ41" s="1571" t="str">
        <f t="shared" si="14"/>
        <v/>
      </c>
      <c r="AK41" s="1571" t="str">
        <f t="shared" si="14"/>
        <v/>
      </c>
      <c r="AL41" s="1571" t="str">
        <f t="shared" si="14"/>
        <v/>
      </c>
      <c r="AM41" s="1571" t="str">
        <f t="shared" si="14"/>
        <v/>
      </c>
      <c r="AN41" s="1571" t="str">
        <f t="shared" si="14"/>
        <v/>
      </c>
      <c r="AO41" s="1571" t="str">
        <f t="shared" si="14"/>
        <v/>
      </c>
      <c r="AP41" s="1365" t="str">
        <f t="shared" si="14"/>
        <v/>
      </c>
      <c r="AQ41" s="1365" t="str">
        <f t="shared" si="14"/>
        <v/>
      </c>
      <c r="AR41" s="1365" t="str">
        <f t="shared" si="14"/>
        <v/>
      </c>
      <c r="AS41" s="1372" t="str">
        <f t="shared" si="14"/>
        <v/>
      </c>
      <c r="AT41" s="1538"/>
      <c r="AU41"/>
    </row>
    <row r="42" spans="1:90" s="2" customFormat="1" ht="45.75" customHeight="1" x14ac:dyDescent="0.2">
      <c r="B42" s="2774" t="s">
        <v>1037</v>
      </c>
      <c r="C42" s="2775"/>
      <c r="D42" s="1574" t="str">
        <f>IF(D28&lt;D29,"Please check","")</f>
        <v/>
      </c>
      <c r="E42" s="1574" t="str">
        <f t="shared" ref="E42:AS42" si="15">IF(E28&lt;E29,"Please check","")</f>
        <v/>
      </c>
      <c r="F42" s="1574" t="str">
        <f t="shared" si="15"/>
        <v/>
      </c>
      <c r="G42" s="1574" t="str">
        <f t="shared" si="15"/>
        <v/>
      </c>
      <c r="H42" s="1574" t="str">
        <f t="shared" si="15"/>
        <v/>
      </c>
      <c r="I42" s="1574" t="str">
        <f t="shared" si="15"/>
        <v/>
      </c>
      <c r="J42" s="1574" t="str">
        <f t="shared" si="15"/>
        <v/>
      </c>
      <c r="K42" s="1574" t="str">
        <f t="shared" si="15"/>
        <v/>
      </c>
      <c r="L42" s="1574" t="str">
        <f t="shared" si="15"/>
        <v/>
      </c>
      <c r="M42" s="1574" t="str">
        <f t="shared" si="15"/>
        <v/>
      </c>
      <c r="N42" s="1574" t="str">
        <f t="shared" si="15"/>
        <v/>
      </c>
      <c r="O42" s="1574" t="str">
        <f t="shared" si="15"/>
        <v/>
      </c>
      <c r="P42" s="1574" t="str">
        <f t="shared" si="15"/>
        <v/>
      </c>
      <c r="Q42" s="1574" t="str">
        <f t="shared" si="15"/>
        <v/>
      </c>
      <c r="R42" s="1574" t="str">
        <f t="shared" si="15"/>
        <v/>
      </c>
      <c r="S42" s="1574" t="str">
        <f t="shared" si="15"/>
        <v/>
      </c>
      <c r="T42" s="1574" t="str">
        <f t="shared" si="15"/>
        <v/>
      </c>
      <c r="U42" s="1574" t="str">
        <f t="shared" si="15"/>
        <v/>
      </c>
      <c r="V42" s="1574" t="str">
        <f t="shared" si="15"/>
        <v/>
      </c>
      <c r="W42" s="1574" t="str">
        <f t="shared" si="15"/>
        <v/>
      </c>
      <c r="X42" s="1574" t="str">
        <f t="shared" si="15"/>
        <v/>
      </c>
      <c r="Y42" s="1574" t="str">
        <f t="shared" si="15"/>
        <v/>
      </c>
      <c r="Z42" s="1574" t="str">
        <f t="shared" si="15"/>
        <v/>
      </c>
      <c r="AA42" s="1574" t="str">
        <f t="shared" si="15"/>
        <v/>
      </c>
      <c r="AB42" s="1574" t="str">
        <f t="shared" si="15"/>
        <v/>
      </c>
      <c r="AC42" s="1574" t="str">
        <f t="shared" si="15"/>
        <v/>
      </c>
      <c r="AD42" s="1574" t="str">
        <f t="shared" si="15"/>
        <v/>
      </c>
      <c r="AE42" s="1574" t="str">
        <f t="shared" si="15"/>
        <v/>
      </c>
      <c r="AF42" s="1574" t="str">
        <f t="shared" si="15"/>
        <v/>
      </c>
      <c r="AG42" s="1574" t="str">
        <f t="shared" si="15"/>
        <v/>
      </c>
      <c r="AH42" s="1574" t="str">
        <f t="shared" si="15"/>
        <v/>
      </c>
      <c r="AI42" s="1574" t="str">
        <f t="shared" si="15"/>
        <v/>
      </c>
      <c r="AJ42" s="1574" t="str">
        <f t="shared" si="15"/>
        <v/>
      </c>
      <c r="AK42" s="1574" t="str">
        <f t="shared" si="15"/>
        <v/>
      </c>
      <c r="AL42" s="1574" t="str">
        <f t="shared" si="15"/>
        <v/>
      </c>
      <c r="AM42" s="1574" t="str">
        <f t="shared" si="15"/>
        <v/>
      </c>
      <c r="AN42" s="1574" t="str">
        <f t="shared" si="15"/>
        <v/>
      </c>
      <c r="AO42" s="1574" t="str">
        <f t="shared" si="15"/>
        <v/>
      </c>
      <c r="AP42" s="1365" t="str">
        <f t="shared" si="15"/>
        <v/>
      </c>
      <c r="AQ42" s="1365" t="str">
        <f t="shared" si="15"/>
        <v/>
      </c>
      <c r="AR42" s="1365" t="str">
        <f t="shared" si="15"/>
        <v/>
      </c>
      <c r="AS42" s="1372" t="str">
        <f t="shared" si="15"/>
        <v/>
      </c>
      <c r="AT42" s="1538"/>
      <c r="AU42"/>
    </row>
    <row r="43" spans="1:90" s="2" customFormat="1" ht="42.75" customHeight="1" x14ac:dyDescent="0.2">
      <c r="B43" s="2710" t="s">
        <v>1038</v>
      </c>
      <c r="C43" s="2711"/>
      <c r="D43" s="1573" t="str">
        <f>IF(D34&lt;D35,"Please check","")</f>
        <v/>
      </c>
      <c r="E43" s="1573" t="str">
        <f t="shared" ref="E43:AS43" si="16">IF(E34&lt;E35,"Please check","")</f>
        <v/>
      </c>
      <c r="F43" s="1573" t="str">
        <f t="shared" si="16"/>
        <v/>
      </c>
      <c r="G43" s="1573" t="str">
        <f t="shared" si="16"/>
        <v/>
      </c>
      <c r="H43" s="1573" t="str">
        <f t="shared" si="16"/>
        <v/>
      </c>
      <c r="I43" s="1573" t="str">
        <f t="shared" si="16"/>
        <v/>
      </c>
      <c r="J43" s="1573" t="str">
        <f t="shared" si="16"/>
        <v/>
      </c>
      <c r="K43" s="1573" t="str">
        <f t="shared" si="16"/>
        <v/>
      </c>
      <c r="L43" s="1573" t="str">
        <f t="shared" si="16"/>
        <v/>
      </c>
      <c r="M43" s="1573" t="str">
        <f t="shared" si="16"/>
        <v/>
      </c>
      <c r="N43" s="1573" t="str">
        <f t="shared" si="16"/>
        <v/>
      </c>
      <c r="O43" s="1573" t="str">
        <f t="shared" si="16"/>
        <v/>
      </c>
      <c r="P43" s="1573" t="str">
        <f t="shared" si="16"/>
        <v/>
      </c>
      <c r="Q43" s="1573" t="str">
        <f t="shared" si="16"/>
        <v/>
      </c>
      <c r="R43" s="1573" t="str">
        <f t="shared" si="16"/>
        <v/>
      </c>
      <c r="S43" s="1573" t="str">
        <f t="shared" si="16"/>
        <v/>
      </c>
      <c r="T43" s="1573" t="str">
        <f t="shared" si="16"/>
        <v/>
      </c>
      <c r="U43" s="1573" t="str">
        <f t="shared" si="16"/>
        <v/>
      </c>
      <c r="V43" s="1573" t="str">
        <f t="shared" si="16"/>
        <v/>
      </c>
      <c r="W43" s="1573" t="str">
        <f t="shared" si="16"/>
        <v/>
      </c>
      <c r="X43" s="1573" t="str">
        <f t="shared" si="16"/>
        <v/>
      </c>
      <c r="Y43" s="1573" t="str">
        <f t="shared" si="16"/>
        <v/>
      </c>
      <c r="Z43" s="1573" t="str">
        <f t="shared" si="16"/>
        <v/>
      </c>
      <c r="AA43" s="1573" t="str">
        <f t="shared" si="16"/>
        <v/>
      </c>
      <c r="AB43" s="1573" t="str">
        <f t="shared" si="16"/>
        <v/>
      </c>
      <c r="AC43" s="1573" t="str">
        <f t="shared" si="16"/>
        <v/>
      </c>
      <c r="AD43" s="1573" t="str">
        <f t="shared" si="16"/>
        <v/>
      </c>
      <c r="AE43" s="1573" t="str">
        <f t="shared" si="16"/>
        <v/>
      </c>
      <c r="AF43" s="1573" t="str">
        <f t="shared" si="16"/>
        <v/>
      </c>
      <c r="AG43" s="1573" t="str">
        <f t="shared" si="16"/>
        <v/>
      </c>
      <c r="AH43" s="1573" t="str">
        <f t="shared" si="16"/>
        <v/>
      </c>
      <c r="AI43" s="1573" t="str">
        <f t="shared" si="16"/>
        <v/>
      </c>
      <c r="AJ43" s="1573" t="str">
        <f t="shared" si="16"/>
        <v/>
      </c>
      <c r="AK43" s="1573" t="str">
        <f t="shared" si="16"/>
        <v/>
      </c>
      <c r="AL43" s="1573" t="str">
        <f t="shared" si="16"/>
        <v/>
      </c>
      <c r="AM43" s="1573" t="str">
        <f t="shared" si="16"/>
        <v/>
      </c>
      <c r="AN43" s="1573" t="str">
        <f t="shared" si="16"/>
        <v/>
      </c>
      <c r="AO43" s="1573" t="str">
        <f t="shared" si="16"/>
        <v/>
      </c>
      <c r="AP43" s="1365" t="str">
        <f t="shared" si="16"/>
        <v/>
      </c>
      <c r="AQ43" s="1365" t="str">
        <f t="shared" si="16"/>
        <v/>
      </c>
      <c r="AR43" s="1365" t="str">
        <f t="shared" si="16"/>
        <v/>
      </c>
      <c r="AS43" s="1372" t="str">
        <f t="shared" si="16"/>
        <v/>
      </c>
      <c r="AT43" s="1538"/>
      <c r="AU43"/>
    </row>
    <row r="44" spans="1:90" s="2" customFormat="1" ht="56.25" customHeight="1" x14ac:dyDescent="0.2">
      <c r="B44" s="2776" t="s">
        <v>1039</v>
      </c>
      <c r="C44" s="2777"/>
      <c r="D44" s="1575" t="str">
        <f>IF(D32&lt;D33,"Please check","")</f>
        <v/>
      </c>
      <c r="E44" s="1575" t="str">
        <f t="shared" ref="E44:AS44" si="17">IF(E32&lt;E33,"Please check","")</f>
        <v/>
      </c>
      <c r="F44" s="1575" t="str">
        <f t="shared" si="17"/>
        <v/>
      </c>
      <c r="G44" s="1575" t="str">
        <f t="shared" si="17"/>
        <v/>
      </c>
      <c r="H44" s="1575" t="str">
        <f t="shared" si="17"/>
        <v/>
      </c>
      <c r="I44" s="1575" t="str">
        <f t="shared" si="17"/>
        <v/>
      </c>
      <c r="J44" s="1575" t="str">
        <f t="shared" si="17"/>
        <v/>
      </c>
      <c r="K44" s="1575" t="str">
        <f t="shared" si="17"/>
        <v/>
      </c>
      <c r="L44" s="1575" t="str">
        <f t="shared" si="17"/>
        <v/>
      </c>
      <c r="M44" s="1575" t="str">
        <f t="shared" si="17"/>
        <v/>
      </c>
      <c r="N44" s="1575" t="str">
        <f t="shared" si="17"/>
        <v/>
      </c>
      <c r="O44" s="1575" t="str">
        <f t="shared" si="17"/>
        <v/>
      </c>
      <c r="P44" s="1575" t="str">
        <f t="shared" si="17"/>
        <v/>
      </c>
      <c r="Q44" s="1575" t="str">
        <f t="shared" si="17"/>
        <v/>
      </c>
      <c r="R44" s="1575" t="str">
        <f t="shared" si="17"/>
        <v/>
      </c>
      <c r="S44" s="1575" t="str">
        <f t="shared" si="17"/>
        <v/>
      </c>
      <c r="T44" s="1575" t="str">
        <f t="shared" si="17"/>
        <v/>
      </c>
      <c r="U44" s="1575" t="str">
        <f t="shared" si="17"/>
        <v/>
      </c>
      <c r="V44" s="1575" t="str">
        <f t="shared" si="17"/>
        <v/>
      </c>
      <c r="W44" s="1575" t="str">
        <f t="shared" si="17"/>
        <v/>
      </c>
      <c r="X44" s="1575" t="str">
        <f t="shared" si="17"/>
        <v/>
      </c>
      <c r="Y44" s="1575" t="str">
        <f t="shared" si="17"/>
        <v/>
      </c>
      <c r="Z44" s="1575" t="str">
        <f t="shared" si="17"/>
        <v/>
      </c>
      <c r="AA44" s="1575" t="str">
        <f t="shared" si="17"/>
        <v/>
      </c>
      <c r="AB44" s="1575" t="str">
        <f t="shared" si="17"/>
        <v/>
      </c>
      <c r="AC44" s="1575" t="str">
        <f t="shared" si="17"/>
        <v/>
      </c>
      <c r="AD44" s="1575" t="str">
        <f t="shared" si="17"/>
        <v/>
      </c>
      <c r="AE44" s="1575" t="str">
        <f t="shared" si="17"/>
        <v/>
      </c>
      <c r="AF44" s="1575" t="str">
        <f t="shared" si="17"/>
        <v/>
      </c>
      <c r="AG44" s="1575" t="str">
        <f t="shared" si="17"/>
        <v/>
      </c>
      <c r="AH44" s="1575" t="str">
        <f t="shared" si="17"/>
        <v/>
      </c>
      <c r="AI44" s="1575" t="str">
        <f t="shared" si="17"/>
        <v/>
      </c>
      <c r="AJ44" s="1575" t="str">
        <f t="shared" si="17"/>
        <v/>
      </c>
      <c r="AK44" s="1575" t="str">
        <f t="shared" si="17"/>
        <v/>
      </c>
      <c r="AL44" s="1575" t="str">
        <f t="shared" si="17"/>
        <v/>
      </c>
      <c r="AM44" s="1575" t="str">
        <f t="shared" si="17"/>
        <v/>
      </c>
      <c r="AN44" s="1575" t="str">
        <f t="shared" si="17"/>
        <v/>
      </c>
      <c r="AO44" s="1575" t="str">
        <f t="shared" si="17"/>
        <v/>
      </c>
      <c r="AP44" s="1365" t="str">
        <f t="shared" si="17"/>
        <v/>
      </c>
      <c r="AQ44" s="1365" t="str">
        <f t="shared" si="17"/>
        <v/>
      </c>
      <c r="AR44" s="1365" t="str">
        <f t="shared" si="17"/>
        <v/>
      </c>
      <c r="AS44" s="1372" t="str">
        <f t="shared" si="17"/>
        <v/>
      </c>
      <c r="AT44" s="1538"/>
      <c r="AU44"/>
    </row>
    <row r="45" spans="1:90" s="2" customFormat="1" ht="27.75" customHeight="1" x14ac:dyDescent="0.2">
      <c r="B45" s="2770"/>
      <c r="C45" s="2771"/>
      <c r="D45" s="1640"/>
      <c r="E45" s="1640"/>
      <c r="F45" s="1640"/>
      <c r="G45" s="1640"/>
      <c r="H45" s="1640"/>
      <c r="I45" s="1640"/>
      <c r="J45" s="1640"/>
      <c r="K45" s="1640"/>
      <c r="L45" s="1640"/>
      <c r="M45" s="1640"/>
      <c r="N45" s="1640"/>
      <c r="O45" s="1640"/>
      <c r="P45" s="1640"/>
      <c r="Q45" s="1640"/>
      <c r="R45" s="1640"/>
      <c r="S45" s="1640"/>
      <c r="T45" s="1640"/>
      <c r="U45" s="1640"/>
      <c r="V45" s="1640"/>
      <c r="W45" s="1640"/>
      <c r="X45" s="1640"/>
      <c r="Y45" s="1640"/>
      <c r="Z45" s="1640"/>
      <c r="AA45" s="1640"/>
      <c r="AB45" s="1640"/>
      <c r="AC45" s="1640"/>
      <c r="AD45" s="1640"/>
      <c r="AE45" s="1640"/>
      <c r="AF45" s="1640"/>
      <c r="AG45" s="1640"/>
      <c r="AH45" s="1640"/>
      <c r="AI45" s="1640"/>
      <c r="AJ45" s="1640"/>
      <c r="AK45" s="1640"/>
      <c r="AL45" s="1640"/>
      <c r="AM45" s="1640"/>
      <c r="AN45" s="1640"/>
      <c r="AO45" s="1640"/>
      <c r="AP45" s="1638"/>
      <c r="AQ45" s="1638"/>
      <c r="AR45" s="1638"/>
      <c r="AS45" s="1639"/>
      <c r="AT45" s="1538"/>
      <c r="AU45"/>
    </row>
    <row r="46" spans="1:90" s="2" customFormat="1" ht="27.75" customHeight="1" x14ac:dyDescent="0.2">
      <c r="B46" s="2698"/>
      <c r="C46" s="2699"/>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38"/>
      <c r="AQ46" s="1638"/>
      <c r="AR46" s="1638"/>
      <c r="AS46" s="1639"/>
      <c r="AT46" s="1538"/>
      <c r="AU46"/>
    </row>
    <row r="47" spans="1:90" s="2" customFormat="1" ht="27.75" customHeight="1" x14ac:dyDescent="0.2">
      <c r="B47" s="2772"/>
      <c r="C47" s="2773"/>
      <c r="D47" s="1637"/>
      <c r="E47" s="1637"/>
      <c r="F47" s="1637"/>
      <c r="G47" s="1637"/>
      <c r="H47" s="1637"/>
      <c r="I47" s="1637"/>
      <c r="J47" s="1637"/>
      <c r="K47" s="1637"/>
      <c r="L47" s="1637"/>
      <c r="M47" s="1637"/>
      <c r="N47" s="1637"/>
      <c r="O47" s="1637"/>
      <c r="P47" s="1637"/>
      <c r="Q47" s="1637"/>
      <c r="R47" s="1637"/>
      <c r="S47" s="1637"/>
      <c r="T47" s="1637"/>
      <c r="U47" s="1637"/>
      <c r="V47" s="1637"/>
      <c r="W47" s="1637"/>
      <c r="X47" s="1637"/>
      <c r="Y47" s="1637"/>
      <c r="Z47" s="1637"/>
      <c r="AA47" s="1637"/>
      <c r="AB47" s="1637"/>
      <c r="AC47" s="1637"/>
      <c r="AD47" s="1637"/>
      <c r="AE47" s="1637"/>
      <c r="AF47" s="1637"/>
      <c r="AG47" s="1637"/>
      <c r="AH47" s="1637"/>
      <c r="AI47" s="1637"/>
      <c r="AJ47" s="1637"/>
      <c r="AK47" s="1637"/>
      <c r="AL47" s="1637"/>
      <c r="AM47" s="1637"/>
      <c r="AN47" s="1637"/>
      <c r="AO47" s="1637"/>
      <c r="AP47" s="1638"/>
      <c r="AQ47" s="1638"/>
      <c r="AR47" s="1638"/>
      <c r="AS47" s="1639"/>
      <c r="AT47" s="1538"/>
      <c r="AU47"/>
    </row>
    <row r="48" spans="1:90" s="2" customFormat="1" ht="14.25" x14ac:dyDescent="0.2">
      <c r="B48" s="422"/>
      <c r="C48" s="961" t="s">
        <v>498</v>
      </c>
      <c r="D48" s="972" t="s">
        <v>1041</v>
      </c>
      <c r="E48" s="972" t="s">
        <v>1042</v>
      </c>
      <c r="F48" s="972" t="s">
        <v>1043</v>
      </c>
      <c r="G48" s="972" t="s">
        <v>1044</v>
      </c>
      <c r="H48" s="972" t="s">
        <v>1045</v>
      </c>
      <c r="I48" s="972" t="s">
        <v>1046</v>
      </c>
      <c r="J48" s="972" t="s">
        <v>1047</v>
      </c>
      <c r="K48" s="972" t="s">
        <v>1048</v>
      </c>
      <c r="L48" s="972" t="s">
        <v>1049</v>
      </c>
      <c r="M48" s="972" t="s">
        <v>1050</v>
      </c>
      <c r="N48" s="972" t="s">
        <v>1051</v>
      </c>
      <c r="O48" s="972" t="s">
        <v>1052</v>
      </c>
      <c r="P48" s="972" t="s">
        <v>1053</v>
      </c>
      <c r="Q48" s="972" t="s">
        <v>1236</v>
      </c>
      <c r="R48" s="972" t="s">
        <v>1054</v>
      </c>
      <c r="S48" s="972" t="s">
        <v>1055</v>
      </c>
      <c r="T48" s="972" t="s">
        <v>1056</v>
      </c>
      <c r="U48" s="972" t="s">
        <v>1057</v>
      </c>
      <c r="V48" s="972" t="s">
        <v>1058</v>
      </c>
      <c r="W48" s="972" t="s">
        <v>1059</v>
      </c>
      <c r="X48" s="972" t="s">
        <v>1060</v>
      </c>
      <c r="Y48" s="972" t="s">
        <v>1061</v>
      </c>
      <c r="Z48" s="972" t="s">
        <v>1062</v>
      </c>
      <c r="AA48" s="972" t="s">
        <v>1063</v>
      </c>
      <c r="AB48" s="972" t="s">
        <v>1064</v>
      </c>
      <c r="AC48" s="972" t="s">
        <v>1065</v>
      </c>
      <c r="AD48" s="972" t="s">
        <v>1066</v>
      </c>
      <c r="AE48" s="972" t="s">
        <v>1237</v>
      </c>
      <c r="AF48" s="972" t="s">
        <v>1067</v>
      </c>
      <c r="AG48" s="972" t="s">
        <v>1068</v>
      </c>
      <c r="AH48" s="972" t="s">
        <v>1069</v>
      </c>
      <c r="AI48" s="972" t="s">
        <v>1070</v>
      </c>
      <c r="AJ48" s="972" t="s">
        <v>1071</v>
      </c>
      <c r="AK48" s="972" t="s">
        <v>1072</v>
      </c>
      <c r="AL48" s="972" t="s">
        <v>1073</v>
      </c>
      <c r="AM48" s="972" t="s">
        <v>1074</v>
      </c>
      <c r="AN48" s="972" t="s">
        <v>1075</v>
      </c>
      <c r="AO48" s="972" t="s">
        <v>1076</v>
      </c>
      <c r="AP48" s="972" t="s">
        <v>1077</v>
      </c>
      <c r="AQ48" s="972" t="s">
        <v>1078</v>
      </c>
      <c r="AR48" s="972" t="s">
        <v>1079</v>
      </c>
      <c r="AS48" s="972" t="s">
        <v>1238</v>
      </c>
      <c r="AT48" s="972"/>
      <c r="AU48" s="961"/>
      <c r="AV48" s="972"/>
      <c r="AW48" s="972"/>
      <c r="AX48" s="972"/>
      <c r="AY48" s="972"/>
      <c r="AZ48" s="972"/>
      <c r="BA48" s="972"/>
      <c r="BB48" s="972"/>
      <c r="BC48" s="972"/>
      <c r="BD48" s="972"/>
      <c r="BE48" s="972"/>
      <c r="BF48" s="972"/>
      <c r="BG48" s="972"/>
      <c r="BH48" s="972"/>
      <c r="BI48" s="972"/>
      <c r="BJ48" s="972"/>
      <c r="BK48" s="972"/>
      <c r="BL48" s="972"/>
      <c r="BM48" s="972"/>
      <c r="BN48" s="972"/>
      <c r="BO48" s="972"/>
      <c r="BP48" s="972"/>
      <c r="BQ48" s="972"/>
      <c r="BR48" s="972"/>
      <c r="BS48" s="972"/>
      <c r="BT48" s="972"/>
      <c r="BU48" s="972"/>
      <c r="BV48" s="972"/>
      <c r="BW48" s="972"/>
      <c r="BX48" s="972"/>
      <c r="BY48" s="972"/>
      <c r="BZ48" s="972"/>
      <c r="CA48" s="972"/>
      <c r="CB48" s="972"/>
      <c r="CC48" s="972"/>
      <c r="CD48" s="972"/>
      <c r="CE48" s="972"/>
      <c r="CF48" s="972"/>
      <c r="CG48" s="972"/>
      <c r="CH48" s="972"/>
      <c r="CI48" s="972"/>
      <c r="CJ48" s="972"/>
      <c r="CK48" s="961"/>
      <c r="CL48" s="949"/>
    </row>
    <row r="49" spans="1:92" s="2" customFormat="1" ht="14.25" customHeight="1" x14ac:dyDescent="0.2">
      <c r="CL49" s="949"/>
    </row>
    <row r="50" spans="1:92" s="2" customFormat="1" ht="14.25" customHeight="1" x14ac:dyDescent="0.2">
      <c r="B50" s="422"/>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316"/>
      <c r="CL50" s="949"/>
    </row>
    <row r="51" spans="1:92" s="20" customFormat="1" ht="20.100000000000001" customHeight="1" x14ac:dyDescent="0.2">
      <c r="A51" s="3"/>
      <c r="B51" s="3"/>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316"/>
      <c r="AQ51" s="316"/>
      <c r="AR51" s="316"/>
      <c r="AS51" s="316"/>
      <c r="AT51" s="316"/>
      <c r="AU51" s="316"/>
      <c r="AV51" s="316"/>
      <c r="AW51" s="316"/>
      <c r="AX51" s="316"/>
      <c r="AY51" s="316"/>
      <c r="AZ51" s="316"/>
      <c r="BA51" s="316"/>
      <c r="BB51" s="316"/>
      <c r="BC51" s="316"/>
      <c r="BD51" s="316"/>
      <c r="BE51" s="316"/>
      <c r="BF51" s="316"/>
      <c r="BG51" s="316"/>
      <c r="BH51" s="316"/>
      <c r="BI51" s="316"/>
      <c r="BJ51" s="316"/>
      <c r="BK51" s="316"/>
      <c r="BL51" s="316"/>
      <c r="BM51" s="316"/>
      <c r="BN51" s="316"/>
      <c r="BO51" s="316"/>
      <c r="BP51" s="316"/>
      <c r="BQ51" s="316"/>
      <c r="BR51" s="316"/>
      <c r="BS51" s="316"/>
      <c r="BT51" s="316"/>
      <c r="BU51" s="316"/>
      <c r="BV51" s="316"/>
      <c r="BW51" s="316"/>
      <c r="BX51" s="316"/>
      <c r="BY51" s="316"/>
      <c r="BZ51" s="316"/>
      <c r="CA51" s="316"/>
      <c r="CB51" s="316"/>
      <c r="CC51" s="316"/>
      <c r="CD51" s="316"/>
      <c r="CE51" s="316"/>
      <c r="CF51" s="316"/>
      <c r="CG51" s="316"/>
      <c r="CH51" s="316"/>
      <c r="CI51" s="316"/>
      <c r="CJ51" s="316"/>
      <c r="CK51" s="316"/>
      <c r="CL51" s="316"/>
      <c r="CM51" s="316"/>
      <c r="CN51" s="316"/>
    </row>
    <row r="52" spans="1:92" s="2" customFormat="1" ht="20.100000000000001" customHeight="1" x14ac:dyDescent="0.2">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row>
    <row r="53" spans="1:92" s="2" customFormat="1" ht="14.25" customHeight="1" x14ac:dyDescent="0.25">
      <c r="B53" s="87" t="s">
        <v>107</v>
      </c>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row>
    <row r="54" spans="1:92" s="2" customFormat="1" ht="9.9499999999999993" customHeight="1" x14ac:dyDescent="0.2">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row>
    <row r="55" spans="1:92" s="2" customFormat="1" ht="34.35" customHeight="1" x14ac:dyDescent="0.2">
      <c r="B55" s="211" t="s">
        <v>162</v>
      </c>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12"/>
      <c r="AQ55" s="212"/>
      <c r="AR55" s="212"/>
      <c r="AS55" s="212"/>
      <c r="AT55" s="212"/>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c r="BT55" s="213"/>
      <c r="BU55" s="213"/>
      <c r="BV55" s="213"/>
      <c r="BW55" s="213"/>
      <c r="BX55" s="213"/>
      <c r="BY55" s="213"/>
      <c r="BZ55" s="213"/>
      <c r="CA55" s="213"/>
      <c r="CB55" s="213"/>
      <c r="CC55" s="213"/>
      <c r="CD55" s="213"/>
      <c r="CE55" s="213"/>
      <c r="CF55" s="213"/>
      <c r="CG55" s="213"/>
      <c r="CH55" s="212"/>
      <c r="CI55" s="212"/>
      <c r="CJ55" s="212"/>
      <c r="CK55" s="212"/>
      <c r="CL55" s="54"/>
    </row>
    <row r="56" spans="1:92" s="2" customFormat="1" ht="14.25" customHeight="1" x14ac:dyDescent="0.2">
      <c r="B56" s="211"/>
      <c r="C56" s="209"/>
      <c r="D56" s="1364" t="s">
        <v>1</v>
      </c>
      <c r="E56" s="1364" t="s">
        <v>2</v>
      </c>
      <c r="F56" s="1364" t="s">
        <v>3</v>
      </c>
      <c r="G56" s="1364" t="s">
        <v>86</v>
      </c>
      <c r="H56" s="1364" t="s">
        <v>4</v>
      </c>
      <c r="I56" s="1364" t="s">
        <v>5</v>
      </c>
      <c r="J56" s="1364" t="s">
        <v>6</v>
      </c>
      <c r="K56" s="1364" t="s">
        <v>7</v>
      </c>
      <c r="L56" s="1364" t="s">
        <v>8</v>
      </c>
      <c r="M56" s="1364" t="s">
        <v>9</v>
      </c>
      <c r="N56" s="1364" t="s">
        <v>10</v>
      </c>
      <c r="O56" s="1364" t="s">
        <v>11</v>
      </c>
      <c r="P56" s="1364" t="s">
        <v>12</v>
      </c>
      <c r="Q56" s="1371" t="s">
        <v>13</v>
      </c>
      <c r="R56" s="1364" t="s">
        <v>14</v>
      </c>
      <c r="S56" s="1364" t="s">
        <v>15</v>
      </c>
      <c r="T56" s="1364" t="s">
        <v>16</v>
      </c>
      <c r="U56" s="1364" t="s">
        <v>17</v>
      </c>
      <c r="V56" s="1364" t="s">
        <v>18</v>
      </c>
      <c r="W56" s="1364" t="s">
        <v>19</v>
      </c>
      <c r="X56" s="1364" t="s">
        <v>20</v>
      </c>
      <c r="Y56" s="1364" t="s">
        <v>21</v>
      </c>
      <c r="Z56" s="1364" t="s">
        <v>22</v>
      </c>
      <c r="AA56" s="1364" t="s">
        <v>23</v>
      </c>
      <c r="AB56" s="1364" t="s">
        <v>24</v>
      </c>
      <c r="AC56" s="1364" t="s">
        <v>25</v>
      </c>
      <c r="AD56" s="1364" t="s">
        <v>26</v>
      </c>
      <c r="AE56" s="1371" t="s">
        <v>27</v>
      </c>
      <c r="AF56" s="1364" t="s">
        <v>28</v>
      </c>
      <c r="AG56" s="1364" t="s">
        <v>29</v>
      </c>
      <c r="AH56" s="1364" t="s">
        <v>30</v>
      </c>
      <c r="AI56" s="1364" t="s">
        <v>31</v>
      </c>
      <c r="AJ56" s="1364" t="s">
        <v>32</v>
      </c>
      <c r="AK56" s="1364" t="s">
        <v>33</v>
      </c>
      <c r="AL56" s="1364" t="s">
        <v>34</v>
      </c>
      <c r="AM56" s="1364" t="s">
        <v>35</v>
      </c>
      <c r="AN56" s="1364" t="s">
        <v>88</v>
      </c>
      <c r="AO56" s="1364" t="s">
        <v>112</v>
      </c>
      <c r="AP56" s="1364" t="s">
        <v>113</v>
      </c>
      <c r="AQ56" s="1364" t="s">
        <v>223</v>
      </c>
      <c r="AR56" s="1364" t="s">
        <v>337</v>
      </c>
      <c r="AS56" s="1371" t="s">
        <v>1011</v>
      </c>
      <c r="AT56" s="1452"/>
      <c r="AU56" s="45"/>
      <c r="AV56" s="208"/>
      <c r="AW56" s="208"/>
      <c r="AX56" s="208"/>
      <c r="AY56" s="208"/>
      <c r="AZ56" s="208"/>
      <c r="BA56" s="208"/>
      <c r="BB56" s="208"/>
      <c r="BC56" s="208"/>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1273"/>
      <c r="CH56" s="1273"/>
      <c r="CI56" s="1273"/>
      <c r="CJ56" s="1273"/>
      <c r="CK56" s="1273"/>
      <c r="CL56" s="1273"/>
      <c r="CM56" s="208"/>
    </row>
    <row r="57" spans="1:92" s="2" customFormat="1" ht="25.5" customHeight="1" x14ac:dyDescent="0.2">
      <c r="C57" s="210"/>
      <c r="D57" s="2660" t="s">
        <v>45</v>
      </c>
      <c r="E57" s="2661"/>
      <c r="F57" s="2661"/>
      <c r="G57" s="2661"/>
      <c r="H57" s="2661"/>
      <c r="I57" s="2661"/>
      <c r="J57" s="2661"/>
      <c r="K57" s="2661"/>
      <c r="L57" s="2661"/>
      <c r="M57" s="2661"/>
      <c r="N57" s="2661"/>
      <c r="O57" s="2661"/>
      <c r="P57" s="2661"/>
      <c r="Q57" s="2766"/>
      <c r="R57" s="2765" t="s">
        <v>57</v>
      </c>
      <c r="S57" s="2661"/>
      <c r="T57" s="2661"/>
      <c r="U57" s="2661"/>
      <c r="V57" s="2661"/>
      <c r="W57" s="2661"/>
      <c r="X57" s="2661"/>
      <c r="Y57" s="2661"/>
      <c r="Z57" s="2661"/>
      <c r="AA57" s="2661"/>
      <c r="AB57" s="2661"/>
      <c r="AC57" s="2661"/>
      <c r="AD57" s="2661"/>
      <c r="AE57" s="2766"/>
      <c r="AF57" s="2765" t="s">
        <v>63</v>
      </c>
      <c r="AG57" s="2661"/>
      <c r="AH57" s="2661"/>
      <c r="AI57" s="2661"/>
      <c r="AJ57" s="2661"/>
      <c r="AK57" s="2661"/>
      <c r="AL57" s="2661"/>
      <c r="AM57" s="2661"/>
      <c r="AN57" s="2661"/>
      <c r="AO57" s="2661"/>
      <c r="AP57" s="2661"/>
      <c r="AQ57" s="2661"/>
      <c r="AR57" s="2661"/>
      <c r="AS57" s="2766"/>
      <c r="AT57" s="2720" t="s">
        <v>1461</v>
      </c>
      <c r="AU57" s="45"/>
      <c r="AW57" s="2781" t="s">
        <v>45</v>
      </c>
      <c r="AX57" s="2782"/>
      <c r="AY57" s="2782"/>
      <c r="AZ57" s="2782"/>
      <c r="BA57" s="2782"/>
      <c r="BB57" s="2782"/>
      <c r="BC57" s="2782"/>
      <c r="BD57" s="2782"/>
      <c r="BE57" s="2782"/>
      <c r="BF57" s="2782"/>
      <c r="BG57" s="2782"/>
      <c r="BH57" s="2782"/>
      <c r="BI57" s="2782"/>
      <c r="BJ57" s="2783"/>
      <c r="BK57" s="2781" t="s">
        <v>57</v>
      </c>
      <c r="BL57" s="2782"/>
      <c r="BM57" s="2782"/>
      <c r="BN57" s="2782"/>
      <c r="BO57" s="2782"/>
      <c r="BP57" s="2782"/>
      <c r="BQ57" s="2782"/>
      <c r="BR57" s="2782"/>
      <c r="BS57" s="2782"/>
      <c r="BT57" s="2782"/>
      <c r="BU57" s="2782"/>
      <c r="BV57" s="2782"/>
      <c r="BW57" s="2782"/>
      <c r="BX57" s="2783"/>
      <c r="BY57" s="2781" t="s">
        <v>63</v>
      </c>
      <c r="BZ57" s="2782"/>
      <c r="CA57" s="2782"/>
      <c r="CB57" s="2782"/>
      <c r="CC57" s="2782"/>
      <c r="CD57" s="2782"/>
      <c r="CE57" s="2782"/>
      <c r="CF57" s="2782"/>
      <c r="CG57" s="2782"/>
      <c r="CH57" s="2782"/>
      <c r="CI57" s="2782"/>
      <c r="CJ57" s="2782"/>
      <c r="CK57" s="2782"/>
      <c r="CL57" s="2783"/>
    </row>
    <row r="58" spans="1:92" s="2" customFormat="1" ht="50.1" customHeight="1" thickBot="1" x14ac:dyDescent="0.25">
      <c r="C58" s="210"/>
      <c r="D58" s="1643" t="s">
        <v>998</v>
      </c>
      <c r="E58" s="1644" t="s">
        <v>999</v>
      </c>
      <c r="F58" s="1643" t="s">
        <v>1000</v>
      </c>
      <c r="G58" s="1644" t="s">
        <v>1001</v>
      </c>
      <c r="H58" s="1643" t="s">
        <v>1002</v>
      </c>
      <c r="I58" s="1644" t="s">
        <v>1003</v>
      </c>
      <c r="J58" s="1643" t="s">
        <v>1004</v>
      </c>
      <c r="K58" s="1644" t="s">
        <v>1005</v>
      </c>
      <c r="L58" s="1643" t="s">
        <v>1006</v>
      </c>
      <c r="M58" s="1644" t="s">
        <v>1007</v>
      </c>
      <c r="N58" s="1645">
        <v>2016</v>
      </c>
      <c r="O58" s="1646">
        <v>2017</v>
      </c>
      <c r="P58" s="1647">
        <v>2018</v>
      </c>
      <c r="Q58" s="1648" t="s">
        <v>1008</v>
      </c>
      <c r="R58" s="1643" t="s">
        <v>998</v>
      </c>
      <c r="S58" s="1644" t="s">
        <v>999</v>
      </c>
      <c r="T58" s="1643" t="s">
        <v>1000</v>
      </c>
      <c r="U58" s="1644" t="s">
        <v>1001</v>
      </c>
      <c r="V58" s="1643" t="s">
        <v>1002</v>
      </c>
      <c r="W58" s="1644" t="s">
        <v>1003</v>
      </c>
      <c r="X58" s="1643" t="s">
        <v>1004</v>
      </c>
      <c r="Y58" s="1644" t="s">
        <v>1005</v>
      </c>
      <c r="Z58" s="1643" t="s">
        <v>1006</v>
      </c>
      <c r="AA58" s="1644" t="s">
        <v>1007</v>
      </c>
      <c r="AB58" s="1645">
        <v>2016</v>
      </c>
      <c r="AC58" s="1646">
        <v>2017</v>
      </c>
      <c r="AD58" s="1647">
        <v>2018</v>
      </c>
      <c r="AE58" s="1648" t="s">
        <v>1008</v>
      </c>
      <c r="AF58" s="1643" t="s">
        <v>998</v>
      </c>
      <c r="AG58" s="1644" t="s">
        <v>999</v>
      </c>
      <c r="AH58" s="1643" t="s">
        <v>1000</v>
      </c>
      <c r="AI58" s="1644" t="s">
        <v>1001</v>
      </c>
      <c r="AJ58" s="1643" t="s">
        <v>1002</v>
      </c>
      <c r="AK58" s="1644" t="s">
        <v>1003</v>
      </c>
      <c r="AL58" s="1643" t="s">
        <v>1004</v>
      </c>
      <c r="AM58" s="1644" t="s">
        <v>1005</v>
      </c>
      <c r="AN58" s="1643" t="s">
        <v>1006</v>
      </c>
      <c r="AO58" s="1644" t="s">
        <v>1007</v>
      </c>
      <c r="AP58" s="1645">
        <v>2016</v>
      </c>
      <c r="AQ58" s="1646">
        <v>2017</v>
      </c>
      <c r="AR58" s="1647">
        <v>2018</v>
      </c>
      <c r="AS58" s="1648" t="s">
        <v>1008</v>
      </c>
      <c r="AT58" s="2721"/>
      <c r="AU58" s="45"/>
      <c r="AW58" s="1425">
        <v>2006</v>
      </c>
      <c r="AX58" s="1426">
        <v>2007</v>
      </c>
      <c r="AY58" s="1426">
        <v>2008</v>
      </c>
      <c r="AZ58" s="1426">
        <v>2009</v>
      </c>
      <c r="BA58" s="1426">
        <v>2010</v>
      </c>
      <c r="BB58" s="1426">
        <v>2011</v>
      </c>
      <c r="BC58" s="1426">
        <v>2012</v>
      </c>
      <c r="BD58" s="1426">
        <v>2013</v>
      </c>
      <c r="BE58" s="1426">
        <v>2014</v>
      </c>
      <c r="BF58" s="1426">
        <v>2015</v>
      </c>
      <c r="BG58" s="1426">
        <v>2016</v>
      </c>
      <c r="BH58" s="1426">
        <v>2017</v>
      </c>
      <c r="BI58" s="1426">
        <v>2018</v>
      </c>
      <c r="BJ58" s="1427" t="s">
        <v>774</v>
      </c>
      <c r="BK58" s="1425">
        <v>2006</v>
      </c>
      <c r="BL58" s="1426">
        <v>2007</v>
      </c>
      <c r="BM58" s="1426">
        <v>2008</v>
      </c>
      <c r="BN58" s="1426">
        <v>2009</v>
      </c>
      <c r="BO58" s="1426">
        <v>2010</v>
      </c>
      <c r="BP58" s="1426">
        <v>2011</v>
      </c>
      <c r="BQ58" s="1426">
        <v>2012</v>
      </c>
      <c r="BR58" s="1426">
        <v>2013</v>
      </c>
      <c r="BS58" s="1426">
        <v>2014</v>
      </c>
      <c r="BT58" s="1426">
        <v>2015</v>
      </c>
      <c r="BU58" s="1426">
        <v>2016</v>
      </c>
      <c r="BV58" s="1426">
        <v>2017</v>
      </c>
      <c r="BW58" s="1426">
        <v>2018</v>
      </c>
      <c r="BX58" s="1429" t="s">
        <v>774</v>
      </c>
      <c r="BY58" s="1428">
        <v>2006</v>
      </c>
      <c r="BZ58" s="1426">
        <v>2007</v>
      </c>
      <c r="CA58" s="1426">
        <v>2008</v>
      </c>
      <c r="CB58" s="1426">
        <v>2009</v>
      </c>
      <c r="CC58" s="1426">
        <v>2010</v>
      </c>
      <c r="CD58" s="1426">
        <v>2011</v>
      </c>
      <c r="CE58" s="1426">
        <v>2012</v>
      </c>
      <c r="CF58" s="1426">
        <v>2013</v>
      </c>
      <c r="CG58" s="1426">
        <v>2014</v>
      </c>
      <c r="CH58" s="1426">
        <v>2015</v>
      </c>
      <c r="CI58" s="1426">
        <v>2016</v>
      </c>
      <c r="CJ58" s="1426">
        <v>2017</v>
      </c>
      <c r="CK58" s="1426">
        <v>2018</v>
      </c>
      <c r="CL58" s="1429" t="s">
        <v>774</v>
      </c>
      <c r="CM58" s="904" t="s">
        <v>164</v>
      </c>
      <c r="CN58" s="860" t="s">
        <v>196</v>
      </c>
    </row>
    <row r="59" spans="1:92" s="2" customFormat="1" ht="28.5" customHeight="1" x14ac:dyDescent="0.2">
      <c r="B59" s="1580" t="s">
        <v>141</v>
      </c>
      <c r="C59" s="166"/>
      <c r="D59" s="1361"/>
      <c r="E59" s="1362"/>
      <c r="F59" s="1362"/>
      <c r="G59" s="1362"/>
      <c r="H59" s="1362"/>
      <c r="I59" s="1362"/>
      <c r="J59" s="1362"/>
      <c r="K59" s="1362"/>
      <c r="L59" s="1362"/>
      <c r="M59" s="943"/>
      <c r="N59" s="943"/>
      <c r="O59" s="943"/>
      <c r="P59" s="163"/>
      <c r="Q59" s="85"/>
      <c r="R59" s="1361"/>
      <c r="S59" s="1362"/>
      <c r="T59" s="1362"/>
      <c r="U59" s="1362"/>
      <c r="V59" s="1362"/>
      <c r="W59" s="1362"/>
      <c r="X59" s="1362"/>
      <c r="Y59" s="1362"/>
      <c r="Z59" s="1362"/>
      <c r="AA59" s="943"/>
      <c r="AB59" s="943"/>
      <c r="AC59" s="943"/>
      <c r="AD59" s="163"/>
      <c r="AE59" s="85"/>
      <c r="AF59" s="1361"/>
      <c r="AG59" s="1362"/>
      <c r="AH59" s="1362"/>
      <c r="AI59" s="1362"/>
      <c r="AJ59" s="1362"/>
      <c r="AK59" s="1362"/>
      <c r="AL59" s="1362"/>
      <c r="AM59" s="1362"/>
      <c r="AN59" s="1362"/>
      <c r="AO59" s="943"/>
      <c r="AP59" s="943"/>
      <c r="AQ59" s="943"/>
      <c r="AR59" s="163"/>
      <c r="AS59" s="85"/>
      <c r="AT59" s="1581"/>
      <c r="AU59" s="1272"/>
      <c r="AV59" s="1417" t="s">
        <v>81</v>
      </c>
      <c r="AW59" s="1386"/>
      <c r="AX59" s="1380"/>
      <c r="AY59" s="1380"/>
      <c r="AZ59" s="1380"/>
      <c r="BA59" s="1380"/>
      <c r="BB59" s="1380"/>
      <c r="BC59" s="1380"/>
      <c r="BD59" s="1380"/>
      <c r="BE59" s="943"/>
      <c r="BF59" s="943"/>
      <c r="BG59" s="943"/>
      <c r="BH59" s="943"/>
      <c r="BI59" s="943"/>
      <c r="BJ59" s="85"/>
      <c r="BK59" s="1376"/>
      <c r="BL59" s="1376"/>
      <c r="BM59" s="1376"/>
      <c r="BN59" s="1376"/>
      <c r="BO59" s="1376"/>
      <c r="BP59" s="1376"/>
      <c r="BQ59" s="1376"/>
      <c r="BR59" s="1376"/>
      <c r="BS59" s="1376"/>
      <c r="BT59" s="1376"/>
      <c r="BU59" s="1376"/>
      <c r="BV59" s="1376"/>
      <c r="BW59" s="1376"/>
      <c r="BX59" s="85"/>
      <c r="BY59" s="1386"/>
      <c r="BZ59" s="1380"/>
      <c r="CA59" s="1380"/>
      <c r="CB59" s="1380"/>
      <c r="CC59" s="1380"/>
      <c r="CD59" s="1380"/>
      <c r="CE59" s="1380"/>
      <c r="CF59" s="1380"/>
      <c r="CG59" s="943"/>
      <c r="CH59" s="943"/>
      <c r="CI59" s="943"/>
      <c r="CJ59" s="943"/>
      <c r="CK59" s="943"/>
      <c r="CL59" s="85"/>
      <c r="CM59" s="214"/>
      <c r="CN59" s="233"/>
    </row>
    <row r="60" spans="1:92" s="2" customFormat="1" ht="28.5" customHeight="1" x14ac:dyDescent="0.2">
      <c r="B60" s="1582" t="s">
        <v>142</v>
      </c>
      <c r="C60" s="195" t="s">
        <v>181</v>
      </c>
      <c r="D60" s="1568"/>
      <c r="E60" s="1569"/>
      <c r="F60" s="1569"/>
      <c r="G60" s="1569"/>
      <c r="H60" s="1370"/>
      <c r="I60" s="1370"/>
      <c r="J60" s="1370"/>
      <c r="K60" s="1370"/>
      <c r="L60" s="1370"/>
      <c r="M60" s="1370"/>
      <c r="N60" s="1360"/>
      <c r="O60" s="1360"/>
      <c r="P60" s="1363"/>
      <c r="Q60" s="1054"/>
      <c r="R60" s="1568"/>
      <c r="S60" s="1569"/>
      <c r="T60" s="1569"/>
      <c r="U60" s="1569"/>
      <c r="V60" s="1370"/>
      <c r="W60" s="1370"/>
      <c r="X60" s="1370"/>
      <c r="Y60" s="1370"/>
      <c r="Z60" s="1370"/>
      <c r="AA60" s="1370"/>
      <c r="AB60" s="1360"/>
      <c r="AC60" s="1360"/>
      <c r="AD60" s="1363"/>
      <c r="AE60" s="1054"/>
      <c r="AF60" s="1568"/>
      <c r="AG60" s="1569"/>
      <c r="AH60" s="1569"/>
      <c r="AI60" s="1569"/>
      <c r="AJ60" s="1370"/>
      <c r="AK60" s="1370"/>
      <c r="AL60" s="1370"/>
      <c r="AM60" s="1370"/>
      <c r="AN60" s="1370"/>
      <c r="AO60" s="1370"/>
      <c r="AP60" s="1360"/>
      <c r="AQ60" s="1360"/>
      <c r="AR60" s="1363"/>
      <c r="AS60" s="1054"/>
      <c r="AT60" s="1583"/>
      <c r="AU60" s="1272"/>
      <c r="AV60" s="1418" t="s">
        <v>69</v>
      </c>
      <c r="AW60" s="1414" t="str">
        <f>IF(SUM(COUNTBLANK(D60),COUNTBLANK(D61))=0,D61/D60,"-")</f>
        <v>-</v>
      </c>
      <c r="AX60" s="976" t="str">
        <f t="shared" ref="AX60:CL60" si="18">IF(SUM(COUNTBLANK(E60),COUNTBLANK(E61))=0,E61/E60,"-")</f>
        <v>-</v>
      </c>
      <c r="AY60" s="976" t="str">
        <f t="shared" si="18"/>
        <v>-</v>
      </c>
      <c r="AZ60" s="976" t="str">
        <f t="shared" si="18"/>
        <v>-</v>
      </c>
      <c r="BA60" s="976" t="str">
        <f t="shared" si="18"/>
        <v>-</v>
      </c>
      <c r="BB60" s="976" t="str">
        <f t="shared" si="18"/>
        <v>-</v>
      </c>
      <c r="BC60" s="976" t="str">
        <f t="shared" si="18"/>
        <v>-</v>
      </c>
      <c r="BD60" s="976" t="str">
        <f t="shared" si="18"/>
        <v>-</v>
      </c>
      <c r="BE60" s="976" t="str">
        <f t="shared" si="18"/>
        <v>-</v>
      </c>
      <c r="BF60" s="976" t="str">
        <f t="shared" si="18"/>
        <v>-</v>
      </c>
      <c r="BG60" s="976" t="str">
        <f t="shared" si="18"/>
        <v>-</v>
      </c>
      <c r="BH60" s="976" t="str">
        <f t="shared" si="18"/>
        <v>-</v>
      </c>
      <c r="BI60" s="976" t="str">
        <f t="shared" si="18"/>
        <v>-</v>
      </c>
      <c r="BJ60" s="1422" t="str">
        <f t="shared" si="18"/>
        <v>-</v>
      </c>
      <c r="BK60" s="1414" t="str">
        <f t="shared" si="18"/>
        <v>-</v>
      </c>
      <c r="BL60" s="976" t="str">
        <f t="shared" si="18"/>
        <v>-</v>
      </c>
      <c r="BM60" s="976" t="str">
        <f t="shared" si="18"/>
        <v>-</v>
      </c>
      <c r="BN60" s="976" t="str">
        <f t="shared" si="18"/>
        <v>-</v>
      </c>
      <c r="BO60" s="976" t="str">
        <f t="shared" si="18"/>
        <v>-</v>
      </c>
      <c r="BP60" s="976" t="str">
        <f t="shared" si="18"/>
        <v>-</v>
      </c>
      <c r="BQ60" s="976" t="str">
        <f t="shared" si="18"/>
        <v>-</v>
      </c>
      <c r="BR60" s="976" t="str">
        <f t="shared" si="18"/>
        <v>-</v>
      </c>
      <c r="BS60" s="976" t="str">
        <f t="shared" si="18"/>
        <v>-</v>
      </c>
      <c r="BT60" s="976" t="str">
        <f t="shared" si="18"/>
        <v>-</v>
      </c>
      <c r="BU60" s="976" t="str">
        <f t="shared" si="18"/>
        <v>-</v>
      </c>
      <c r="BV60" s="976" t="str">
        <f t="shared" si="18"/>
        <v>-</v>
      </c>
      <c r="BW60" s="976" t="str">
        <f t="shared" si="18"/>
        <v>-</v>
      </c>
      <c r="BX60" s="1422" t="str">
        <f t="shared" si="18"/>
        <v>-</v>
      </c>
      <c r="BY60" s="1414" t="str">
        <f t="shared" si="18"/>
        <v>-</v>
      </c>
      <c r="BZ60" s="976" t="str">
        <f t="shared" si="18"/>
        <v>-</v>
      </c>
      <c r="CA60" s="976" t="str">
        <f t="shared" si="18"/>
        <v>-</v>
      </c>
      <c r="CB60" s="976" t="str">
        <f t="shared" si="18"/>
        <v>-</v>
      </c>
      <c r="CC60" s="976" t="str">
        <f t="shared" si="18"/>
        <v>-</v>
      </c>
      <c r="CD60" s="976" t="str">
        <f t="shared" si="18"/>
        <v>-</v>
      </c>
      <c r="CE60" s="976" t="str">
        <f t="shared" si="18"/>
        <v>-</v>
      </c>
      <c r="CF60" s="976" t="str">
        <f t="shared" si="18"/>
        <v>-</v>
      </c>
      <c r="CG60" s="976" t="str">
        <f t="shared" si="18"/>
        <v>-</v>
      </c>
      <c r="CH60" s="976" t="str">
        <f t="shared" si="18"/>
        <v>-</v>
      </c>
      <c r="CI60" s="976" t="str">
        <f t="shared" si="18"/>
        <v>-</v>
      </c>
      <c r="CJ60" s="976" t="str">
        <f t="shared" si="18"/>
        <v>-</v>
      </c>
      <c r="CK60" s="976" t="str">
        <f t="shared" si="18"/>
        <v>-</v>
      </c>
      <c r="CL60" s="1422" t="str">
        <f t="shared" si="18"/>
        <v>-</v>
      </c>
      <c r="CM60" s="228" t="s">
        <v>171</v>
      </c>
      <c r="CN60" s="238" t="s">
        <v>187</v>
      </c>
    </row>
    <row r="61" spans="1:92" s="2" customFormat="1" ht="28.5" customHeight="1" x14ac:dyDescent="0.2">
      <c r="B61" s="1582" t="s">
        <v>143</v>
      </c>
      <c r="C61" s="195" t="s">
        <v>182</v>
      </c>
      <c r="D61" s="1568"/>
      <c r="E61" s="1569"/>
      <c r="F61" s="1569"/>
      <c r="G61" s="1569"/>
      <c r="H61" s="1370"/>
      <c r="I61" s="1370"/>
      <c r="J61" s="1370"/>
      <c r="K61" s="1370"/>
      <c r="L61" s="1370"/>
      <c r="M61" s="1370"/>
      <c r="N61" s="1360"/>
      <c r="O61" s="1360"/>
      <c r="P61" s="1363"/>
      <c r="Q61" s="1054"/>
      <c r="R61" s="1568"/>
      <c r="S61" s="1569"/>
      <c r="T61" s="1569"/>
      <c r="U61" s="1569"/>
      <c r="V61" s="1370"/>
      <c r="W61" s="1370"/>
      <c r="X61" s="1370"/>
      <c r="Y61" s="1370"/>
      <c r="Z61" s="1370"/>
      <c r="AA61" s="1370"/>
      <c r="AB61" s="1360"/>
      <c r="AC61" s="1360"/>
      <c r="AD61" s="1363"/>
      <c r="AE61" s="1054"/>
      <c r="AF61" s="1568"/>
      <c r="AG61" s="1569"/>
      <c r="AH61" s="1569"/>
      <c r="AI61" s="1569"/>
      <c r="AJ61" s="1370"/>
      <c r="AK61" s="1370"/>
      <c r="AL61" s="1370"/>
      <c r="AM61" s="1370"/>
      <c r="AN61" s="1370"/>
      <c r="AO61" s="1370"/>
      <c r="AP61" s="1360"/>
      <c r="AQ61" s="1360"/>
      <c r="AR61" s="1363"/>
      <c r="AS61" s="1054"/>
      <c r="AT61" s="1583"/>
      <c r="AU61" s="1272"/>
      <c r="AV61" s="1418" t="s">
        <v>71</v>
      </c>
      <c r="AW61" s="1541" t="str">
        <f>IF(SUM(COUNTBLANK(D60),COUNTBLANK(D62))=0,D62/D60,"-")</f>
        <v>-</v>
      </c>
      <c r="AX61" s="976" t="str">
        <f t="shared" ref="AX61:CL61" si="19">IF(SUM(COUNTBLANK(E60),COUNTBLANK(E62))=0,E62/E60,"-")</f>
        <v>-</v>
      </c>
      <c r="AY61" s="976" t="str">
        <f t="shared" si="19"/>
        <v>-</v>
      </c>
      <c r="AZ61" s="976" t="str">
        <f t="shared" si="19"/>
        <v>-</v>
      </c>
      <c r="BA61" s="976" t="str">
        <f t="shared" si="19"/>
        <v>-</v>
      </c>
      <c r="BB61" s="976" t="str">
        <f t="shared" si="19"/>
        <v>-</v>
      </c>
      <c r="BC61" s="976" t="str">
        <f t="shared" si="19"/>
        <v>-</v>
      </c>
      <c r="BD61" s="976" t="str">
        <f t="shared" si="19"/>
        <v>-</v>
      </c>
      <c r="BE61" s="976" t="str">
        <f t="shared" si="19"/>
        <v>-</v>
      </c>
      <c r="BF61" s="976" t="str">
        <f t="shared" si="19"/>
        <v>-</v>
      </c>
      <c r="BG61" s="976" t="str">
        <f t="shared" si="19"/>
        <v>-</v>
      </c>
      <c r="BH61" s="976" t="str">
        <f t="shared" si="19"/>
        <v>-</v>
      </c>
      <c r="BI61" s="976" t="str">
        <f t="shared" si="19"/>
        <v>-</v>
      </c>
      <c r="BJ61" s="1422" t="str">
        <f t="shared" si="19"/>
        <v>-</v>
      </c>
      <c r="BK61" s="1414" t="str">
        <f t="shared" si="19"/>
        <v>-</v>
      </c>
      <c r="BL61" s="976" t="str">
        <f t="shared" si="19"/>
        <v>-</v>
      </c>
      <c r="BM61" s="976" t="str">
        <f t="shared" si="19"/>
        <v>-</v>
      </c>
      <c r="BN61" s="976" t="str">
        <f t="shared" si="19"/>
        <v>-</v>
      </c>
      <c r="BO61" s="976" t="str">
        <f t="shared" si="19"/>
        <v>-</v>
      </c>
      <c r="BP61" s="976" t="str">
        <f t="shared" si="19"/>
        <v>-</v>
      </c>
      <c r="BQ61" s="976" t="str">
        <f t="shared" si="19"/>
        <v>-</v>
      </c>
      <c r="BR61" s="976" t="str">
        <f t="shared" si="19"/>
        <v>-</v>
      </c>
      <c r="BS61" s="976" t="str">
        <f t="shared" si="19"/>
        <v>-</v>
      </c>
      <c r="BT61" s="976" t="str">
        <f t="shared" si="19"/>
        <v>-</v>
      </c>
      <c r="BU61" s="976" t="str">
        <f t="shared" si="19"/>
        <v>-</v>
      </c>
      <c r="BV61" s="976" t="str">
        <f t="shared" si="19"/>
        <v>-</v>
      </c>
      <c r="BW61" s="976" t="str">
        <f t="shared" si="19"/>
        <v>-</v>
      </c>
      <c r="BX61" s="1422" t="str">
        <f t="shared" si="19"/>
        <v>-</v>
      </c>
      <c r="BY61" s="1414" t="str">
        <f t="shared" si="19"/>
        <v>-</v>
      </c>
      <c r="BZ61" s="976" t="str">
        <f t="shared" si="19"/>
        <v>-</v>
      </c>
      <c r="CA61" s="976" t="str">
        <f t="shared" si="19"/>
        <v>-</v>
      </c>
      <c r="CB61" s="976" t="str">
        <f t="shared" si="19"/>
        <v>-</v>
      </c>
      <c r="CC61" s="976" t="str">
        <f t="shared" si="19"/>
        <v>-</v>
      </c>
      <c r="CD61" s="976" t="str">
        <f t="shared" si="19"/>
        <v>-</v>
      </c>
      <c r="CE61" s="976" t="str">
        <f t="shared" si="19"/>
        <v>-</v>
      </c>
      <c r="CF61" s="976" t="str">
        <f t="shared" si="19"/>
        <v>-</v>
      </c>
      <c r="CG61" s="976" t="str">
        <f t="shared" si="19"/>
        <v>-</v>
      </c>
      <c r="CH61" s="976" t="str">
        <f t="shared" si="19"/>
        <v>-</v>
      </c>
      <c r="CI61" s="976" t="str">
        <f t="shared" si="19"/>
        <v>-</v>
      </c>
      <c r="CJ61" s="976" t="str">
        <f t="shared" si="19"/>
        <v>-</v>
      </c>
      <c r="CK61" s="976" t="str">
        <f t="shared" si="19"/>
        <v>-</v>
      </c>
      <c r="CL61" s="1422" t="str">
        <f t="shared" si="19"/>
        <v>-</v>
      </c>
      <c r="CM61" s="228" t="s">
        <v>165</v>
      </c>
      <c r="CN61" s="238" t="s">
        <v>188</v>
      </c>
    </row>
    <row r="62" spans="1:92" s="2" customFormat="1" ht="28.5" customHeight="1" x14ac:dyDescent="0.2">
      <c r="B62" s="1582" t="s">
        <v>144</v>
      </c>
      <c r="C62" s="231" t="s">
        <v>186</v>
      </c>
      <c r="D62" s="1568"/>
      <c r="E62" s="1569"/>
      <c r="F62" s="1569"/>
      <c r="G62" s="1569"/>
      <c r="H62" s="1370"/>
      <c r="I62" s="1370"/>
      <c r="J62" s="1370"/>
      <c r="K62" s="1370"/>
      <c r="L62" s="1370"/>
      <c r="M62" s="1370"/>
      <c r="N62" s="1360"/>
      <c r="O62" s="1360"/>
      <c r="P62" s="1363"/>
      <c r="Q62" s="1054"/>
      <c r="R62" s="1568"/>
      <c r="S62" s="1569"/>
      <c r="T62" s="1569"/>
      <c r="U62" s="1569"/>
      <c r="V62" s="1370"/>
      <c r="W62" s="1370"/>
      <c r="X62" s="1370"/>
      <c r="Y62" s="1370"/>
      <c r="Z62" s="1370"/>
      <c r="AA62" s="1370"/>
      <c r="AB62" s="1360"/>
      <c r="AC62" s="1360"/>
      <c r="AD62" s="1363"/>
      <c r="AE62" s="1054"/>
      <c r="AF62" s="1568"/>
      <c r="AG62" s="1569"/>
      <c r="AH62" s="1569"/>
      <c r="AI62" s="1569"/>
      <c r="AJ62" s="1370"/>
      <c r="AK62" s="1370"/>
      <c r="AL62" s="1370"/>
      <c r="AM62" s="1370"/>
      <c r="AN62" s="1370"/>
      <c r="AO62" s="1370"/>
      <c r="AP62" s="1360"/>
      <c r="AQ62" s="1360"/>
      <c r="AR62" s="1363"/>
      <c r="AS62" s="1054"/>
      <c r="AT62" s="1583"/>
      <c r="AU62" s="1272"/>
      <c r="AV62" s="1419" t="s">
        <v>70</v>
      </c>
      <c r="AW62" s="1542" t="str">
        <f>IF(SUM(COUNTBLANK(D60),COUNTBLANK(D61),COUNTBLANK(D75),COUNTBLANK(D76))=0,(D61+D76)/(D60+D75),"-")</f>
        <v>-</v>
      </c>
      <c r="AX62" s="977" t="str">
        <f t="shared" ref="AX62:CL62" si="20">IF(SUM(COUNTBLANK(E60),COUNTBLANK(E61),COUNTBLANK(E75),COUNTBLANK(E76))=0,(E61+E76)/(E60+E75),"-")</f>
        <v>-</v>
      </c>
      <c r="AY62" s="977" t="str">
        <f t="shared" si="20"/>
        <v>-</v>
      </c>
      <c r="AZ62" s="977" t="str">
        <f t="shared" si="20"/>
        <v>-</v>
      </c>
      <c r="BA62" s="977" t="str">
        <f t="shared" si="20"/>
        <v>-</v>
      </c>
      <c r="BB62" s="977" t="str">
        <f t="shared" si="20"/>
        <v>-</v>
      </c>
      <c r="BC62" s="977" t="str">
        <f t="shared" si="20"/>
        <v>-</v>
      </c>
      <c r="BD62" s="977" t="str">
        <f t="shared" si="20"/>
        <v>-</v>
      </c>
      <c r="BE62" s="977" t="str">
        <f t="shared" si="20"/>
        <v>-</v>
      </c>
      <c r="BF62" s="977" t="str">
        <f t="shared" si="20"/>
        <v>-</v>
      </c>
      <c r="BG62" s="977" t="str">
        <f t="shared" si="20"/>
        <v>-</v>
      </c>
      <c r="BH62" s="977" t="str">
        <f t="shared" si="20"/>
        <v>-</v>
      </c>
      <c r="BI62" s="977" t="str">
        <f t="shared" si="20"/>
        <v>-</v>
      </c>
      <c r="BJ62" s="1423" t="str">
        <f t="shared" si="20"/>
        <v>-</v>
      </c>
      <c r="BK62" s="1415" t="str">
        <f t="shared" si="20"/>
        <v>-</v>
      </c>
      <c r="BL62" s="977" t="str">
        <f t="shared" si="20"/>
        <v>-</v>
      </c>
      <c r="BM62" s="977" t="str">
        <f t="shared" si="20"/>
        <v>-</v>
      </c>
      <c r="BN62" s="977" t="str">
        <f t="shared" si="20"/>
        <v>-</v>
      </c>
      <c r="BO62" s="977" t="str">
        <f t="shared" si="20"/>
        <v>-</v>
      </c>
      <c r="BP62" s="977" t="str">
        <f t="shared" si="20"/>
        <v>-</v>
      </c>
      <c r="BQ62" s="977" t="str">
        <f t="shared" si="20"/>
        <v>-</v>
      </c>
      <c r="BR62" s="977" t="str">
        <f t="shared" si="20"/>
        <v>-</v>
      </c>
      <c r="BS62" s="977" t="str">
        <f t="shared" si="20"/>
        <v>-</v>
      </c>
      <c r="BT62" s="977" t="str">
        <f t="shared" si="20"/>
        <v>-</v>
      </c>
      <c r="BU62" s="977" t="str">
        <f t="shared" si="20"/>
        <v>-</v>
      </c>
      <c r="BV62" s="977" t="str">
        <f t="shared" si="20"/>
        <v>-</v>
      </c>
      <c r="BW62" s="977" t="str">
        <f t="shared" si="20"/>
        <v>-</v>
      </c>
      <c r="BX62" s="1423" t="str">
        <f t="shared" si="20"/>
        <v>-</v>
      </c>
      <c r="BY62" s="1415" t="str">
        <f t="shared" si="20"/>
        <v>-</v>
      </c>
      <c r="BZ62" s="977" t="str">
        <f t="shared" si="20"/>
        <v>-</v>
      </c>
      <c r="CA62" s="977" t="str">
        <f t="shared" si="20"/>
        <v>-</v>
      </c>
      <c r="CB62" s="977" t="str">
        <f t="shared" si="20"/>
        <v>-</v>
      </c>
      <c r="CC62" s="977" t="str">
        <f t="shared" si="20"/>
        <v>-</v>
      </c>
      <c r="CD62" s="977" t="str">
        <f t="shared" si="20"/>
        <v>-</v>
      </c>
      <c r="CE62" s="977" t="str">
        <f t="shared" si="20"/>
        <v>-</v>
      </c>
      <c r="CF62" s="977" t="str">
        <f t="shared" si="20"/>
        <v>-</v>
      </c>
      <c r="CG62" s="977" t="str">
        <f t="shared" si="20"/>
        <v>-</v>
      </c>
      <c r="CH62" s="977" t="str">
        <f t="shared" si="20"/>
        <v>-</v>
      </c>
      <c r="CI62" s="977" t="str">
        <f t="shared" si="20"/>
        <v>-</v>
      </c>
      <c r="CJ62" s="977" t="str">
        <f t="shared" si="20"/>
        <v>-</v>
      </c>
      <c r="CK62" s="977" t="str">
        <f t="shared" si="20"/>
        <v>-</v>
      </c>
      <c r="CL62" s="1423" t="str">
        <f t="shared" si="20"/>
        <v>-</v>
      </c>
      <c r="CM62" s="230" t="s">
        <v>848</v>
      </c>
      <c r="CN62" s="239" t="s">
        <v>197</v>
      </c>
    </row>
    <row r="63" spans="1:92" s="2" customFormat="1" ht="28.5" customHeight="1" x14ac:dyDescent="0.2">
      <c r="B63" s="1582" t="s">
        <v>145</v>
      </c>
      <c r="C63" s="195" t="s">
        <v>183</v>
      </c>
      <c r="D63" s="1568"/>
      <c r="E63" s="1569"/>
      <c r="F63" s="1569"/>
      <c r="G63" s="1569"/>
      <c r="H63" s="1370"/>
      <c r="I63" s="1370"/>
      <c r="J63" s="1370"/>
      <c r="K63" s="1370"/>
      <c r="L63" s="1370"/>
      <c r="M63" s="1370"/>
      <c r="N63" s="1360"/>
      <c r="O63" s="1360"/>
      <c r="P63" s="1363"/>
      <c r="Q63" s="1054"/>
      <c r="R63" s="1568"/>
      <c r="S63" s="1569"/>
      <c r="T63" s="1569"/>
      <c r="U63" s="1569"/>
      <c r="V63" s="1370"/>
      <c r="W63" s="1370"/>
      <c r="X63" s="1370"/>
      <c r="Y63" s="1370"/>
      <c r="Z63" s="1370"/>
      <c r="AA63" s="1370"/>
      <c r="AB63" s="1360"/>
      <c r="AC63" s="1360"/>
      <c r="AD63" s="1363"/>
      <c r="AE63" s="1054"/>
      <c r="AF63" s="1568"/>
      <c r="AG63" s="1569"/>
      <c r="AH63" s="1569"/>
      <c r="AI63" s="1569"/>
      <c r="AJ63" s="1370"/>
      <c r="AK63" s="1370"/>
      <c r="AL63" s="1370"/>
      <c r="AM63" s="1370"/>
      <c r="AN63" s="1370"/>
      <c r="AO63" s="1370"/>
      <c r="AP63" s="1360"/>
      <c r="AQ63" s="1360"/>
      <c r="AR63" s="1363"/>
      <c r="AS63" s="1054"/>
      <c r="AT63" s="1583"/>
      <c r="AU63" s="1272"/>
      <c r="AV63" s="1420" t="s">
        <v>80</v>
      </c>
      <c r="AW63" s="1389"/>
      <c r="AX63" s="1383"/>
      <c r="AY63" s="1383"/>
      <c r="AZ63" s="1383"/>
      <c r="BA63" s="1383"/>
      <c r="BB63" s="1383"/>
      <c r="BC63" s="1383"/>
      <c r="BD63" s="1383"/>
      <c r="BE63" s="1384"/>
      <c r="BF63" s="1384"/>
      <c r="BG63" s="1384"/>
      <c r="BH63" s="1384"/>
      <c r="BI63" s="1384"/>
      <c r="BJ63" s="1408"/>
      <c r="BK63" s="1398"/>
      <c r="BL63" s="1398"/>
      <c r="BM63" s="1398"/>
      <c r="BN63" s="1398"/>
      <c r="BO63" s="1398"/>
      <c r="BP63" s="1398"/>
      <c r="BQ63" s="1398"/>
      <c r="BR63" s="1398"/>
      <c r="BS63" s="1398"/>
      <c r="BT63" s="1398"/>
      <c r="BU63" s="1398"/>
      <c r="BV63" s="1398"/>
      <c r="BW63" s="1398"/>
      <c r="BX63" s="1408"/>
      <c r="BY63" s="1389"/>
      <c r="BZ63" s="1383"/>
      <c r="CA63" s="1383"/>
      <c r="CB63" s="1383"/>
      <c r="CC63" s="1383"/>
      <c r="CD63" s="1383"/>
      <c r="CE63" s="1383"/>
      <c r="CF63" s="1383"/>
      <c r="CG63" s="1384"/>
      <c r="CH63" s="1384"/>
      <c r="CI63" s="1384"/>
      <c r="CJ63" s="1384"/>
      <c r="CK63" s="1384"/>
      <c r="CL63" s="1408"/>
      <c r="CM63" s="215"/>
      <c r="CN63" s="232"/>
    </row>
    <row r="64" spans="1:92" s="2" customFormat="1" ht="28.5" customHeight="1" x14ac:dyDescent="0.2">
      <c r="B64" s="1582" t="s">
        <v>146</v>
      </c>
      <c r="C64" s="195" t="s">
        <v>184</v>
      </c>
      <c r="D64" s="1568"/>
      <c r="E64" s="1569"/>
      <c r="F64" s="1569"/>
      <c r="G64" s="1569"/>
      <c r="H64" s="1370"/>
      <c r="I64" s="1370"/>
      <c r="J64" s="1370"/>
      <c r="K64" s="1370"/>
      <c r="L64" s="1370"/>
      <c r="M64" s="1370"/>
      <c r="N64" s="1360"/>
      <c r="O64" s="1360"/>
      <c r="P64" s="1363"/>
      <c r="Q64" s="1054"/>
      <c r="R64" s="1568"/>
      <c r="S64" s="1569"/>
      <c r="T64" s="1569"/>
      <c r="U64" s="1569"/>
      <c r="V64" s="1370"/>
      <c r="W64" s="1370"/>
      <c r="X64" s="1370"/>
      <c r="Y64" s="1370"/>
      <c r="Z64" s="1370"/>
      <c r="AA64" s="1370"/>
      <c r="AB64" s="1360"/>
      <c r="AC64" s="1360"/>
      <c r="AD64" s="1363"/>
      <c r="AE64" s="1054"/>
      <c r="AF64" s="1568"/>
      <c r="AG64" s="1569"/>
      <c r="AH64" s="1569"/>
      <c r="AI64" s="1569"/>
      <c r="AJ64" s="1370"/>
      <c r="AK64" s="1370"/>
      <c r="AL64" s="1370"/>
      <c r="AM64" s="1370"/>
      <c r="AN64" s="1370"/>
      <c r="AO64" s="1370"/>
      <c r="AP64" s="1360"/>
      <c r="AQ64" s="1360"/>
      <c r="AR64" s="1363"/>
      <c r="AS64" s="1054"/>
      <c r="AT64" s="1583"/>
      <c r="AU64" s="1272"/>
      <c r="AV64" s="1418" t="s">
        <v>72</v>
      </c>
      <c r="AW64" s="1541" t="str">
        <f>IF(SUM(COUNTBLANK(D60),COUNTBLANK(D63),COUNTBLANK(D69),COUNTBLANK(D72))=0,(D63-D69-D72)/D60,"-")</f>
        <v>-</v>
      </c>
      <c r="AX64" s="976" t="str">
        <f t="shared" ref="AX64:CL64" si="21">IF(SUM(COUNTBLANK(E60),COUNTBLANK(E63),COUNTBLANK(E69),COUNTBLANK(E72))=0,(E63-E69-E72)/E60,"-")</f>
        <v>-</v>
      </c>
      <c r="AY64" s="976" t="str">
        <f t="shared" si="21"/>
        <v>-</v>
      </c>
      <c r="AZ64" s="976" t="str">
        <f t="shared" si="21"/>
        <v>-</v>
      </c>
      <c r="BA64" s="976" t="str">
        <f t="shared" si="21"/>
        <v>-</v>
      </c>
      <c r="BB64" s="976" t="str">
        <f t="shared" si="21"/>
        <v>-</v>
      </c>
      <c r="BC64" s="976" t="str">
        <f t="shared" si="21"/>
        <v>-</v>
      </c>
      <c r="BD64" s="976" t="str">
        <f t="shared" si="21"/>
        <v>-</v>
      </c>
      <c r="BE64" s="976" t="str">
        <f t="shared" si="21"/>
        <v>-</v>
      </c>
      <c r="BF64" s="976" t="str">
        <f t="shared" si="21"/>
        <v>-</v>
      </c>
      <c r="BG64" s="976" t="str">
        <f t="shared" si="21"/>
        <v>-</v>
      </c>
      <c r="BH64" s="976" t="str">
        <f t="shared" si="21"/>
        <v>-</v>
      </c>
      <c r="BI64" s="976" t="str">
        <f t="shared" si="21"/>
        <v>-</v>
      </c>
      <c r="BJ64" s="1422" t="str">
        <f t="shared" si="21"/>
        <v>-</v>
      </c>
      <c r="BK64" s="1414" t="str">
        <f t="shared" si="21"/>
        <v>-</v>
      </c>
      <c r="BL64" s="976" t="str">
        <f t="shared" si="21"/>
        <v>-</v>
      </c>
      <c r="BM64" s="976" t="str">
        <f t="shared" si="21"/>
        <v>-</v>
      </c>
      <c r="BN64" s="976" t="str">
        <f t="shared" si="21"/>
        <v>-</v>
      </c>
      <c r="BO64" s="976" t="str">
        <f t="shared" si="21"/>
        <v>-</v>
      </c>
      <c r="BP64" s="976" t="str">
        <f t="shared" si="21"/>
        <v>-</v>
      </c>
      <c r="BQ64" s="976" t="str">
        <f t="shared" si="21"/>
        <v>-</v>
      </c>
      <c r="BR64" s="976" t="str">
        <f t="shared" si="21"/>
        <v>-</v>
      </c>
      <c r="BS64" s="976" t="str">
        <f t="shared" si="21"/>
        <v>-</v>
      </c>
      <c r="BT64" s="976" t="str">
        <f t="shared" si="21"/>
        <v>-</v>
      </c>
      <c r="BU64" s="976" t="str">
        <f t="shared" si="21"/>
        <v>-</v>
      </c>
      <c r="BV64" s="976" t="str">
        <f t="shared" si="21"/>
        <v>-</v>
      </c>
      <c r="BW64" s="976" t="str">
        <f t="shared" si="21"/>
        <v>-</v>
      </c>
      <c r="BX64" s="1422" t="str">
        <f t="shared" si="21"/>
        <v>-</v>
      </c>
      <c r="BY64" s="1414" t="str">
        <f t="shared" si="21"/>
        <v>-</v>
      </c>
      <c r="BZ64" s="976" t="str">
        <f t="shared" si="21"/>
        <v>-</v>
      </c>
      <c r="CA64" s="976" t="str">
        <f t="shared" si="21"/>
        <v>-</v>
      </c>
      <c r="CB64" s="976" t="str">
        <f t="shared" si="21"/>
        <v>-</v>
      </c>
      <c r="CC64" s="976" t="str">
        <f t="shared" si="21"/>
        <v>-</v>
      </c>
      <c r="CD64" s="976" t="str">
        <f t="shared" si="21"/>
        <v>-</v>
      </c>
      <c r="CE64" s="976" t="str">
        <f t="shared" si="21"/>
        <v>-</v>
      </c>
      <c r="CF64" s="976" t="str">
        <f t="shared" si="21"/>
        <v>-</v>
      </c>
      <c r="CG64" s="976" t="str">
        <f t="shared" si="21"/>
        <v>-</v>
      </c>
      <c r="CH64" s="976" t="str">
        <f t="shared" si="21"/>
        <v>-</v>
      </c>
      <c r="CI64" s="976" t="str">
        <f t="shared" si="21"/>
        <v>-</v>
      </c>
      <c r="CJ64" s="976" t="str">
        <f t="shared" si="21"/>
        <v>-</v>
      </c>
      <c r="CK64" s="976" t="str">
        <f t="shared" si="21"/>
        <v>-</v>
      </c>
      <c r="CL64" s="1422" t="str">
        <f t="shared" si="21"/>
        <v>-</v>
      </c>
      <c r="CM64" s="228" t="s">
        <v>173</v>
      </c>
      <c r="CN64" s="238" t="s">
        <v>273</v>
      </c>
    </row>
    <row r="65" spans="1:92" s="2" customFormat="1" ht="28.5" customHeight="1" x14ac:dyDescent="0.2">
      <c r="B65" s="1582" t="s">
        <v>147</v>
      </c>
      <c r="C65" s="195" t="s">
        <v>185</v>
      </c>
      <c r="D65" s="1568"/>
      <c r="E65" s="1569"/>
      <c r="F65" s="1569"/>
      <c r="G65" s="1569"/>
      <c r="H65" s="1370"/>
      <c r="I65" s="1370"/>
      <c r="J65" s="1370"/>
      <c r="K65" s="1370"/>
      <c r="L65" s="1370"/>
      <c r="M65" s="1370"/>
      <c r="N65" s="1360"/>
      <c r="O65" s="1360"/>
      <c r="P65" s="1363"/>
      <c r="Q65" s="1054"/>
      <c r="R65" s="1568"/>
      <c r="S65" s="1569"/>
      <c r="T65" s="1569"/>
      <c r="U65" s="1569"/>
      <c r="V65" s="1370"/>
      <c r="W65" s="1370"/>
      <c r="X65" s="1370"/>
      <c r="Y65" s="1370"/>
      <c r="Z65" s="1370"/>
      <c r="AA65" s="1370"/>
      <c r="AB65" s="1360"/>
      <c r="AC65" s="1360"/>
      <c r="AD65" s="1363"/>
      <c r="AE65" s="1054"/>
      <c r="AF65" s="1568"/>
      <c r="AG65" s="1569"/>
      <c r="AH65" s="1569"/>
      <c r="AI65" s="1569"/>
      <c r="AJ65" s="1370"/>
      <c r="AK65" s="1370"/>
      <c r="AL65" s="1370"/>
      <c r="AM65" s="1370"/>
      <c r="AN65" s="1370"/>
      <c r="AO65" s="1370"/>
      <c r="AP65" s="1360"/>
      <c r="AQ65" s="1360"/>
      <c r="AR65" s="1363"/>
      <c r="AS65" s="1054"/>
      <c r="AT65" s="1583"/>
      <c r="AU65" s="1272"/>
      <c r="AV65" s="1418" t="s">
        <v>73</v>
      </c>
      <c r="AW65" s="1541" t="str">
        <f>IF(SUM(COUNTBLANK(D64),COUNTBLANK(D70))=0,D70/D64,"-")</f>
        <v>-</v>
      </c>
      <c r="AX65" s="976" t="str">
        <f t="shared" ref="AX65:CL65" si="22">IF(SUM(COUNTBLANK(E64),COUNTBLANK(E70))=0,E70/E64,"-")</f>
        <v>-</v>
      </c>
      <c r="AY65" s="976" t="str">
        <f t="shared" si="22"/>
        <v>-</v>
      </c>
      <c r="AZ65" s="976" t="str">
        <f t="shared" si="22"/>
        <v>-</v>
      </c>
      <c r="BA65" s="976" t="str">
        <f t="shared" si="22"/>
        <v>-</v>
      </c>
      <c r="BB65" s="976" t="str">
        <f t="shared" si="22"/>
        <v>-</v>
      </c>
      <c r="BC65" s="976" t="str">
        <f t="shared" si="22"/>
        <v>-</v>
      </c>
      <c r="BD65" s="976" t="str">
        <f t="shared" si="22"/>
        <v>-</v>
      </c>
      <c r="BE65" s="976" t="str">
        <f t="shared" si="22"/>
        <v>-</v>
      </c>
      <c r="BF65" s="976" t="str">
        <f t="shared" si="22"/>
        <v>-</v>
      </c>
      <c r="BG65" s="976" t="str">
        <f t="shared" si="22"/>
        <v>-</v>
      </c>
      <c r="BH65" s="976" t="str">
        <f t="shared" si="22"/>
        <v>-</v>
      </c>
      <c r="BI65" s="976" t="str">
        <f t="shared" si="22"/>
        <v>-</v>
      </c>
      <c r="BJ65" s="1422" t="str">
        <f t="shared" si="22"/>
        <v>-</v>
      </c>
      <c r="BK65" s="1414" t="str">
        <f t="shared" si="22"/>
        <v>-</v>
      </c>
      <c r="BL65" s="976" t="str">
        <f t="shared" si="22"/>
        <v>-</v>
      </c>
      <c r="BM65" s="976" t="str">
        <f t="shared" si="22"/>
        <v>-</v>
      </c>
      <c r="BN65" s="976" t="str">
        <f t="shared" si="22"/>
        <v>-</v>
      </c>
      <c r="BO65" s="976" t="str">
        <f t="shared" si="22"/>
        <v>-</v>
      </c>
      <c r="BP65" s="976" t="str">
        <f t="shared" si="22"/>
        <v>-</v>
      </c>
      <c r="BQ65" s="976" t="str">
        <f t="shared" si="22"/>
        <v>-</v>
      </c>
      <c r="BR65" s="976" t="str">
        <f t="shared" si="22"/>
        <v>-</v>
      </c>
      <c r="BS65" s="976" t="str">
        <f t="shared" si="22"/>
        <v>-</v>
      </c>
      <c r="BT65" s="976" t="str">
        <f t="shared" si="22"/>
        <v>-</v>
      </c>
      <c r="BU65" s="976" t="str">
        <f t="shared" si="22"/>
        <v>-</v>
      </c>
      <c r="BV65" s="976" t="str">
        <f t="shared" si="22"/>
        <v>-</v>
      </c>
      <c r="BW65" s="976" t="str">
        <f t="shared" si="22"/>
        <v>-</v>
      </c>
      <c r="BX65" s="1422" t="str">
        <f t="shared" si="22"/>
        <v>-</v>
      </c>
      <c r="BY65" s="1414" t="str">
        <f t="shared" si="22"/>
        <v>-</v>
      </c>
      <c r="BZ65" s="976" t="str">
        <f t="shared" si="22"/>
        <v>-</v>
      </c>
      <c r="CA65" s="976" t="str">
        <f t="shared" si="22"/>
        <v>-</v>
      </c>
      <c r="CB65" s="976" t="str">
        <f t="shared" si="22"/>
        <v>-</v>
      </c>
      <c r="CC65" s="976" t="str">
        <f t="shared" si="22"/>
        <v>-</v>
      </c>
      <c r="CD65" s="976" t="str">
        <f t="shared" si="22"/>
        <v>-</v>
      </c>
      <c r="CE65" s="976" t="str">
        <f t="shared" si="22"/>
        <v>-</v>
      </c>
      <c r="CF65" s="976" t="str">
        <f t="shared" si="22"/>
        <v>-</v>
      </c>
      <c r="CG65" s="976" t="str">
        <f t="shared" si="22"/>
        <v>-</v>
      </c>
      <c r="CH65" s="976" t="str">
        <f t="shared" si="22"/>
        <v>-</v>
      </c>
      <c r="CI65" s="976" t="str">
        <f t="shared" si="22"/>
        <v>-</v>
      </c>
      <c r="CJ65" s="976" t="str">
        <f t="shared" si="22"/>
        <v>-</v>
      </c>
      <c r="CK65" s="976" t="str">
        <f t="shared" si="22"/>
        <v>-</v>
      </c>
      <c r="CL65" s="1422" t="str">
        <f t="shared" si="22"/>
        <v>-</v>
      </c>
      <c r="CM65" s="228" t="s">
        <v>174</v>
      </c>
      <c r="CN65" s="238" t="s">
        <v>274</v>
      </c>
    </row>
    <row r="66" spans="1:92" s="2" customFormat="1" ht="28.5" customHeight="1" x14ac:dyDescent="0.2">
      <c r="B66" s="1622" t="s">
        <v>148</v>
      </c>
      <c r="C66" s="195" t="s">
        <v>256</v>
      </c>
      <c r="D66" s="1568"/>
      <c r="E66" s="1569"/>
      <c r="F66" s="1569"/>
      <c r="G66" s="1569"/>
      <c r="H66" s="1370"/>
      <c r="I66" s="1370"/>
      <c r="J66" s="1370"/>
      <c r="K66" s="1370"/>
      <c r="L66" s="1370"/>
      <c r="M66" s="1370"/>
      <c r="N66" s="1360"/>
      <c r="O66" s="1360"/>
      <c r="P66" s="1363"/>
      <c r="Q66" s="1054"/>
      <c r="R66" s="1568"/>
      <c r="S66" s="1569"/>
      <c r="T66" s="1569"/>
      <c r="U66" s="1569"/>
      <c r="V66" s="1370"/>
      <c r="W66" s="1370"/>
      <c r="X66" s="1370"/>
      <c r="Y66" s="1370"/>
      <c r="Z66" s="1370"/>
      <c r="AA66" s="1370"/>
      <c r="AB66" s="1360"/>
      <c r="AC66" s="1360"/>
      <c r="AD66" s="1363"/>
      <c r="AE66" s="1054"/>
      <c r="AF66" s="1568"/>
      <c r="AG66" s="1569"/>
      <c r="AH66" s="1569"/>
      <c r="AI66" s="1569"/>
      <c r="AJ66" s="1370"/>
      <c r="AK66" s="1370"/>
      <c r="AL66" s="1370"/>
      <c r="AM66" s="1370"/>
      <c r="AN66" s="1370"/>
      <c r="AO66" s="1370"/>
      <c r="AP66" s="1360"/>
      <c r="AQ66" s="1360"/>
      <c r="AR66" s="1363"/>
      <c r="AS66" s="1054"/>
      <c r="AT66" s="1583"/>
      <c r="AU66" s="1272"/>
      <c r="AV66" s="1419" t="s">
        <v>74</v>
      </c>
      <c r="AW66" s="1542" t="str">
        <f>IF(SUM(COUNTBLANK(D65),COUNTBLANK(D71))=0,D71/D65,"-")</f>
        <v>-</v>
      </c>
      <c r="AX66" s="977" t="str">
        <f t="shared" ref="AX66:CL66" si="23">IF(SUM(COUNTBLANK(E65),COUNTBLANK(E71))=0,E71/E65,"-")</f>
        <v>-</v>
      </c>
      <c r="AY66" s="977" t="str">
        <f t="shared" si="23"/>
        <v>-</v>
      </c>
      <c r="AZ66" s="977" t="str">
        <f t="shared" si="23"/>
        <v>-</v>
      </c>
      <c r="BA66" s="977" t="str">
        <f t="shared" si="23"/>
        <v>-</v>
      </c>
      <c r="BB66" s="977" t="str">
        <f t="shared" si="23"/>
        <v>-</v>
      </c>
      <c r="BC66" s="977" t="str">
        <f t="shared" si="23"/>
        <v>-</v>
      </c>
      <c r="BD66" s="977" t="str">
        <f t="shared" si="23"/>
        <v>-</v>
      </c>
      <c r="BE66" s="977" t="str">
        <f t="shared" si="23"/>
        <v>-</v>
      </c>
      <c r="BF66" s="977" t="str">
        <f t="shared" si="23"/>
        <v>-</v>
      </c>
      <c r="BG66" s="977" t="str">
        <f t="shared" si="23"/>
        <v>-</v>
      </c>
      <c r="BH66" s="977" t="str">
        <f t="shared" si="23"/>
        <v>-</v>
      </c>
      <c r="BI66" s="977" t="str">
        <f t="shared" si="23"/>
        <v>-</v>
      </c>
      <c r="BJ66" s="1423" t="str">
        <f t="shared" si="23"/>
        <v>-</v>
      </c>
      <c r="BK66" s="1415" t="str">
        <f t="shared" si="23"/>
        <v>-</v>
      </c>
      <c r="BL66" s="977" t="str">
        <f t="shared" si="23"/>
        <v>-</v>
      </c>
      <c r="BM66" s="977" t="str">
        <f t="shared" si="23"/>
        <v>-</v>
      </c>
      <c r="BN66" s="977" t="str">
        <f t="shared" si="23"/>
        <v>-</v>
      </c>
      <c r="BO66" s="977" t="str">
        <f t="shared" si="23"/>
        <v>-</v>
      </c>
      <c r="BP66" s="977" t="str">
        <f t="shared" si="23"/>
        <v>-</v>
      </c>
      <c r="BQ66" s="977" t="str">
        <f t="shared" si="23"/>
        <v>-</v>
      </c>
      <c r="BR66" s="977" t="str">
        <f t="shared" si="23"/>
        <v>-</v>
      </c>
      <c r="BS66" s="977" t="str">
        <f t="shared" si="23"/>
        <v>-</v>
      </c>
      <c r="BT66" s="977" t="str">
        <f t="shared" si="23"/>
        <v>-</v>
      </c>
      <c r="BU66" s="977" t="str">
        <f t="shared" si="23"/>
        <v>-</v>
      </c>
      <c r="BV66" s="977" t="str">
        <f t="shared" si="23"/>
        <v>-</v>
      </c>
      <c r="BW66" s="977" t="str">
        <f t="shared" si="23"/>
        <v>-</v>
      </c>
      <c r="BX66" s="1423" t="str">
        <f t="shared" si="23"/>
        <v>-</v>
      </c>
      <c r="BY66" s="1415" t="str">
        <f t="shared" si="23"/>
        <v>-</v>
      </c>
      <c r="BZ66" s="977" t="str">
        <f t="shared" si="23"/>
        <v>-</v>
      </c>
      <c r="CA66" s="977" t="str">
        <f t="shared" si="23"/>
        <v>-</v>
      </c>
      <c r="CB66" s="977" t="str">
        <f t="shared" si="23"/>
        <v>-</v>
      </c>
      <c r="CC66" s="977" t="str">
        <f t="shared" si="23"/>
        <v>-</v>
      </c>
      <c r="CD66" s="977" t="str">
        <f t="shared" si="23"/>
        <v>-</v>
      </c>
      <c r="CE66" s="977" t="str">
        <f t="shared" si="23"/>
        <v>-</v>
      </c>
      <c r="CF66" s="977" t="str">
        <f t="shared" si="23"/>
        <v>-</v>
      </c>
      <c r="CG66" s="977" t="str">
        <f t="shared" si="23"/>
        <v>-</v>
      </c>
      <c r="CH66" s="977" t="str">
        <f t="shared" si="23"/>
        <v>-</v>
      </c>
      <c r="CI66" s="977" t="str">
        <f t="shared" si="23"/>
        <v>-</v>
      </c>
      <c r="CJ66" s="977" t="str">
        <f t="shared" si="23"/>
        <v>-</v>
      </c>
      <c r="CK66" s="977" t="str">
        <f t="shared" si="23"/>
        <v>-</v>
      </c>
      <c r="CL66" s="1423" t="str">
        <f t="shared" si="23"/>
        <v>-</v>
      </c>
      <c r="CM66" s="230" t="s">
        <v>276</v>
      </c>
      <c r="CN66" s="239" t="s">
        <v>275</v>
      </c>
    </row>
    <row r="67" spans="1:92" s="2" customFormat="1" ht="28.5" customHeight="1" thickBot="1" x14ac:dyDescent="0.25">
      <c r="B67" s="1584" t="s">
        <v>149</v>
      </c>
      <c r="C67" s="1585" t="s">
        <v>262</v>
      </c>
      <c r="D67" s="1586"/>
      <c r="E67" s="1587"/>
      <c r="F67" s="1587"/>
      <c r="G67" s="1587"/>
      <c r="H67" s="1588"/>
      <c r="I67" s="1588"/>
      <c r="J67" s="1588"/>
      <c r="K67" s="1588"/>
      <c r="L67" s="1588"/>
      <c r="M67" s="1588"/>
      <c r="N67" s="1589"/>
      <c r="O67" s="1589"/>
      <c r="P67" s="1590"/>
      <c r="Q67" s="1591"/>
      <c r="R67" s="1586"/>
      <c r="S67" s="1587"/>
      <c r="T67" s="1587"/>
      <c r="U67" s="1587"/>
      <c r="V67" s="1588"/>
      <c r="W67" s="1588"/>
      <c r="X67" s="1588"/>
      <c r="Y67" s="1588"/>
      <c r="Z67" s="1588"/>
      <c r="AA67" s="1588"/>
      <c r="AB67" s="1589"/>
      <c r="AC67" s="1589"/>
      <c r="AD67" s="1590"/>
      <c r="AE67" s="1591"/>
      <c r="AF67" s="1586"/>
      <c r="AG67" s="1587"/>
      <c r="AH67" s="1587"/>
      <c r="AI67" s="1587"/>
      <c r="AJ67" s="1588"/>
      <c r="AK67" s="1588"/>
      <c r="AL67" s="1588"/>
      <c r="AM67" s="1588"/>
      <c r="AN67" s="1588"/>
      <c r="AO67" s="1588"/>
      <c r="AP67" s="1589"/>
      <c r="AQ67" s="1589"/>
      <c r="AR67" s="1590"/>
      <c r="AS67" s="1591"/>
      <c r="AT67" s="1592"/>
      <c r="AU67" s="1272"/>
      <c r="AV67" s="1420" t="s">
        <v>78</v>
      </c>
      <c r="AW67" s="1389"/>
      <c r="AX67" s="1383"/>
      <c r="AY67" s="1383"/>
      <c r="AZ67" s="1383"/>
      <c r="BA67" s="1383"/>
      <c r="BB67" s="1383"/>
      <c r="BC67" s="1383"/>
      <c r="BD67" s="1383"/>
      <c r="BE67" s="1384"/>
      <c r="BF67" s="1384"/>
      <c r="BG67" s="1384"/>
      <c r="BH67" s="1384"/>
      <c r="BI67" s="1384"/>
      <c r="BJ67" s="1408"/>
      <c r="BK67" s="1398"/>
      <c r="BL67" s="1398"/>
      <c r="BM67" s="1398"/>
      <c r="BN67" s="1398"/>
      <c r="BO67" s="1398"/>
      <c r="BP67" s="1398"/>
      <c r="BQ67" s="1398"/>
      <c r="BR67" s="1398"/>
      <c r="BS67" s="1398"/>
      <c r="BT67" s="1398"/>
      <c r="BU67" s="1398"/>
      <c r="BV67" s="1398"/>
      <c r="BW67" s="1398"/>
      <c r="BX67" s="1408"/>
      <c r="BY67" s="1389"/>
      <c r="BZ67" s="1383"/>
      <c r="CA67" s="1383"/>
      <c r="CB67" s="1383"/>
      <c r="CC67" s="1383"/>
      <c r="CD67" s="1383"/>
      <c r="CE67" s="1383"/>
      <c r="CF67" s="1383"/>
      <c r="CG67" s="1384"/>
      <c r="CH67" s="1384"/>
      <c r="CI67" s="1384"/>
      <c r="CJ67" s="1384"/>
      <c r="CK67" s="1384"/>
      <c r="CL67" s="1408"/>
      <c r="CM67" s="215"/>
      <c r="CN67" s="232"/>
    </row>
    <row r="68" spans="1:92" s="48" customFormat="1" ht="28.5" customHeight="1" x14ac:dyDescent="0.2">
      <c r="A68" s="47"/>
      <c r="B68" s="1593" t="s">
        <v>48</v>
      </c>
      <c r="C68" s="166"/>
      <c r="D68" s="1594"/>
      <c r="E68" s="1595"/>
      <c r="F68" s="1595"/>
      <c r="G68" s="1595"/>
      <c r="H68" s="1595"/>
      <c r="I68" s="1595"/>
      <c r="J68" s="1595"/>
      <c r="K68" s="1595"/>
      <c r="L68" s="1595"/>
      <c r="M68" s="1595"/>
      <c r="N68" s="1596"/>
      <c r="O68" s="1596"/>
      <c r="P68" s="1597"/>
      <c r="Q68" s="1598"/>
      <c r="R68" s="1594"/>
      <c r="S68" s="1595"/>
      <c r="T68" s="1595"/>
      <c r="U68" s="1595"/>
      <c r="V68" s="1595"/>
      <c r="W68" s="1595"/>
      <c r="X68" s="1595"/>
      <c r="Y68" s="1595"/>
      <c r="Z68" s="1595"/>
      <c r="AA68" s="1595"/>
      <c r="AB68" s="1596"/>
      <c r="AC68" s="1596"/>
      <c r="AD68" s="1597"/>
      <c r="AE68" s="1598"/>
      <c r="AF68" s="1594"/>
      <c r="AG68" s="1595"/>
      <c r="AH68" s="1595"/>
      <c r="AI68" s="1595"/>
      <c r="AJ68" s="1595"/>
      <c r="AK68" s="1595"/>
      <c r="AL68" s="1595"/>
      <c r="AM68" s="1595"/>
      <c r="AN68" s="1595"/>
      <c r="AO68" s="1595"/>
      <c r="AP68" s="1596"/>
      <c r="AQ68" s="1596"/>
      <c r="AR68" s="1597"/>
      <c r="AS68" s="1598"/>
      <c r="AT68" s="1599"/>
      <c r="AU68" s="56"/>
      <c r="AV68" s="1418" t="s">
        <v>160</v>
      </c>
      <c r="AW68" s="1414" t="str">
        <f>IF(SUM(COUNTBLANK(D60),COUNTBLANK(D67),COUNTBLANK(D71))=0,(D60-D67+D71)/D60,"-")</f>
        <v>-</v>
      </c>
      <c r="AX68" s="976" t="str">
        <f t="shared" ref="AX68:CL68" si="24">IF(SUM(COUNTBLANK(E60),COUNTBLANK(E67),COUNTBLANK(E71))=0,(E60-E67+E71)/E60,"-")</f>
        <v>-</v>
      </c>
      <c r="AY68" s="976" t="str">
        <f t="shared" si="24"/>
        <v>-</v>
      </c>
      <c r="AZ68" s="976" t="str">
        <f t="shared" si="24"/>
        <v>-</v>
      </c>
      <c r="BA68" s="976" t="str">
        <f t="shared" si="24"/>
        <v>-</v>
      </c>
      <c r="BB68" s="976" t="str">
        <f t="shared" si="24"/>
        <v>-</v>
      </c>
      <c r="BC68" s="976" t="str">
        <f t="shared" si="24"/>
        <v>-</v>
      </c>
      <c r="BD68" s="976" t="str">
        <f t="shared" si="24"/>
        <v>-</v>
      </c>
      <c r="BE68" s="976" t="str">
        <f t="shared" si="24"/>
        <v>-</v>
      </c>
      <c r="BF68" s="976" t="str">
        <f t="shared" si="24"/>
        <v>-</v>
      </c>
      <c r="BG68" s="976" t="str">
        <f t="shared" si="24"/>
        <v>-</v>
      </c>
      <c r="BH68" s="976" t="str">
        <f t="shared" si="24"/>
        <v>-</v>
      </c>
      <c r="BI68" s="976" t="str">
        <f t="shared" si="24"/>
        <v>-</v>
      </c>
      <c r="BJ68" s="1422" t="str">
        <f t="shared" si="24"/>
        <v>-</v>
      </c>
      <c r="BK68" s="1414" t="str">
        <f t="shared" si="24"/>
        <v>-</v>
      </c>
      <c r="BL68" s="976" t="str">
        <f t="shared" si="24"/>
        <v>-</v>
      </c>
      <c r="BM68" s="976" t="str">
        <f t="shared" si="24"/>
        <v>-</v>
      </c>
      <c r="BN68" s="976" t="str">
        <f t="shared" si="24"/>
        <v>-</v>
      </c>
      <c r="BO68" s="976" t="str">
        <f t="shared" si="24"/>
        <v>-</v>
      </c>
      <c r="BP68" s="976" t="str">
        <f t="shared" si="24"/>
        <v>-</v>
      </c>
      <c r="BQ68" s="976" t="str">
        <f t="shared" si="24"/>
        <v>-</v>
      </c>
      <c r="BR68" s="976" t="str">
        <f t="shared" si="24"/>
        <v>-</v>
      </c>
      <c r="BS68" s="976" t="str">
        <f t="shared" si="24"/>
        <v>-</v>
      </c>
      <c r="BT68" s="976" t="str">
        <f t="shared" si="24"/>
        <v>-</v>
      </c>
      <c r="BU68" s="976" t="str">
        <f t="shared" si="24"/>
        <v>-</v>
      </c>
      <c r="BV68" s="976" t="str">
        <f t="shared" si="24"/>
        <v>-</v>
      </c>
      <c r="BW68" s="976" t="str">
        <f t="shared" si="24"/>
        <v>-</v>
      </c>
      <c r="BX68" s="1422" t="str">
        <f t="shared" si="24"/>
        <v>-</v>
      </c>
      <c r="BY68" s="1414" t="str">
        <f t="shared" si="24"/>
        <v>-</v>
      </c>
      <c r="BZ68" s="976" t="str">
        <f t="shared" si="24"/>
        <v>-</v>
      </c>
      <c r="CA68" s="976" t="str">
        <f t="shared" si="24"/>
        <v>-</v>
      </c>
      <c r="CB68" s="976" t="str">
        <f t="shared" si="24"/>
        <v>-</v>
      </c>
      <c r="CC68" s="976" t="str">
        <f t="shared" si="24"/>
        <v>-</v>
      </c>
      <c r="CD68" s="976" t="str">
        <f t="shared" si="24"/>
        <v>-</v>
      </c>
      <c r="CE68" s="976" t="str">
        <f t="shared" si="24"/>
        <v>-</v>
      </c>
      <c r="CF68" s="976" t="str">
        <f t="shared" si="24"/>
        <v>-</v>
      </c>
      <c r="CG68" s="976" t="str">
        <f t="shared" si="24"/>
        <v>-</v>
      </c>
      <c r="CH68" s="976" t="str">
        <f t="shared" si="24"/>
        <v>-</v>
      </c>
      <c r="CI68" s="976" t="str">
        <f t="shared" si="24"/>
        <v>-</v>
      </c>
      <c r="CJ68" s="976" t="str">
        <f t="shared" si="24"/>
        <v>-</v>
      </c>
      <c r="CK68" s="976" t="str">
        <f t="shared" si="24"/>
        <v>-</v>
      </c>
      <c r="CL68" s="1422" t="str">
        <f t="shared" si="24"/>
        <v>-</v>
      </c>
      <c r="CM68" s="228" t="s">
        <v>279</v>
      </c>
      <c r="CN68" s="239" t="s">
        <v>277</v>
      </c>
    </row>
    <row r="69" spans="1:92" s="2" customFormat="1" ht="28.5" customHeight="1" x14ac:dyDescent="0.2">
      <c r="B69" s="1582" t="s">
        <v>150</v>
      </c>
      <c r="C69" s="195" t="s">
        <v>267</v>
      </c>
      <c r="D69" s="1568"/>
      <c r="E69" s="1569"/>
      <c r="F69" s="1569"/>
      <c r="G69" s="1569"/>
      <c r="H69" s="1569"/>
      <c r="I69" s="1569"/>
      <c r="J69" s="1569"/>
      <c r="K69" s="1569"/>
      <c r="L69" s="1569"/>
      <c r="M69" s="1569"/>
      <c r="N69" s="1360"/>
      <c r="O69" s="1360"/>
      <c r="P69" s="1363"/>
      <c r="Q69" s="1054"/>
      <c r="R69" s="1568"/>
      <c r="S69" s="1569"/>
      <c r="T69" s="1569"/>
      <c r="U69" s="1569"/>
      <c r="V69" s="1569"/>
      <c r="W69" s="1569"/>
      <c r="X69" s="1569"/>
      <c r="Y69" s="1569"/>
      <c r="Z69" s="1569"/>
      <c r="AA69" s="1569"/>
      <c r="AB69" s="1360"/>
      <c r="AC69" s="1360"/>
      <c r="AD69" s="1363"/>
      <c r="AE69" s="1054"/>
      <c r="AF69" s="1568"/>
      <c r="AG69" s="1569"/>
      <c r="AH69" s="1569"/>
      <c r="AI69" s="1569"/>
      <c r="AJ69" s="1569"/>
      <c r="AK69" s="1569"/>
      <c r="AL69" s="1569"/>
      <c r="AM69" s="1569"/>
      <c r="AN69" s="1569"/>
      <c r="AO69" s="1569"/>
      <c r="AP69" s="1360"/>
      <c r="AQ69" s="1360"/>
      <c r="AR69" s="1363"/>
      <c r="AS69" s="1054"/>
      <c r="AT69" s="1583"/>
      <c r="AU69" s="1272"/>
      <c r="AV69" s="1418" t="s">
        <v>258</v>
      </c>
      <c r="AW69" s="1414" t="str">
        <f>IF(SUM(COUNTBLANK(D60),COUNTBLANK(D66),COUNTBLANK(D71))=0,(D60-D66+D71)/D60,"-")</f>
        <v>-</v>
      </c>
      <c r="AX69" s="976" t="str">
        <f t="shared" ref="AX69:CL69" si="25">IF(SUM(COUNTBLANK(E60),COUNTBLANK(E66),COUNTBLANK(E71))=0,(E60-E66+E71)/E60,"-")</f>
        <v>-</v>
      </c>
      <c r="AY69" s="976" t="str">
        <f t="shared" si="25"/>
        <v>-</v>
      </c>
      <c r="AZ69" s="976" t="str">
        <f t="shared" si="25"/>
        <v>-</v>
      </c>
      <c r="BA69" s="976" t="str">
        <f t="shared" si="25"/>
        <v>-</v>
      </c>
      <c r="BB69" s="976" t="str">
        <f t="shared" si="25"/>
        <v>-</v>
      </c>
      <c r="BC69" s="976" t="str">
        <f t="shared" si="25"/>
        <v>-</v>
      </c>
      <c r="BD69" s="976" t="str">
        <f t="shared" si="25"/>
        <v>-</v>
      </c>
      <c r="BE69" s="976" t="str">
        <f t="shared" si="25"/>
        <v>-</v>
      </c>
      <c r="BF69" s="976" t="str">
        <f t="shared" si="25"/>
        <v>-</v>
      </c>
      <c r="BG69" s="976" t="str">
        <f t="shared" si="25"/>
        <v>-</v>
      </c>
      <c r="BH69" s="976" t="str">
        <f t="shared" si="25"/>
        <v>-</v>
      </c>
      <c r="BI69" s="976" t="str">
        <f t="shared" si="25"/>
        <v>-</v>
      </c>
      <c r="BJ69" s="1422" t="str">
        <f t="shared" si="25"/>
        <v>-</v>
      </c>
      <c r="BK69" s="1414" t="str">
        <f t="shared" si="25"/>
        <v>-</v>
      </c>
      <c r="BL69" s="976" t="str">
        <f t="shared" si="25"/>
        <v>-</v>
      </c>
      <c r="BM69" s="976" t="str">
        <f t="shared" si="25"/>
        <v>-</v>
      </c>
      <c r="BN69" s="976" t="str">
        <f t="shared" si="25"/>
        <v>-</v>
      </c>
      <c r="BO69" s="976" t="str">
        <f t="shared" si="25"/>
        <v>-</v>
      </c>
      <c r="BP69" s="976" t="str">
        <f t="shared" si="25"/>
        <v>-</v>
      </c>
      <c r="BQ69" s="976" t="str">
        <f t="shared" si="25"/>
        <v>-</v>
      </c>
      <c r="BR69" s="976" t="str">
        <f t="shared" si="25"/>
        <v>-</v>
      </c>
      <c r="BS69" s="976" t="str">
        <f t="shared" si="25"/>
        <v>-</v>
      </c>
      <c r="BT69" s="976" t="str">
        <f t="shared" si="25"/>
        <v>-</v>
      </c>
      <c r="BU69" s="976" t="str">
        <f t="shared" si="25"/>
        <v>-</v>
      </c>
      <c r="BV69" s="976" t="str">
        <f t="shared" si="25"/>
        <v>-</v>
      </c>
      <c r="BW69" s="976" t="str">
        <f t="shared" si="25"/>
        <v>-</v>
      </c>
      <c r="BX69" s="1422" t="str">
        <f t="shared" si="25"/>
        <v>-</v>
      </c>
      <c r="BY69" s="1414" t="str">
        <f t="shared" si="25"/>
        <v>-</v>
      </c>
      <c r="BZ69" s="976" t="str">
        <f t="shared" si="25"/>
        <v>-</v>
      </c>
      <c r="CA69" s="976" t="str">
        <f t="shared" si="25"/>
        <v>-</v>
      </c>
      <c r="CB69" s="976" t="str">
        <f t="shared" si="25"/>
        <v>-</v>
      </c>
      <c r="CC69" s="976" t="str">
        <f t="shared" si="25"/>
        <v>-</v>
      </c>
      <c r="CD69" s="976" t="str">
        <f t="shared" si="25"/>
        <v>-</v>
      </c>
      <c r="CE69" s="976" t="str">
        <f t="shared" si="25"/>
        <v>-</v>
      </c>
      <c r="CF69" s="976" t="str">
        <f t="shared" si="25"/>
        <v>-</v>
      </c>
      <c r="CG69" s="976" t="str">
        <f t="shared" si="25"/>
        <v>-</v>
      </c>
      <c r="CH69" s="976" t="str">
        <f t="shared" si="25"/>
        <v>-</v>
      </c>
      <c r="CI69" s="976" t="str">
        <f t="shared" si="25"/>
        <v>-</v>
      </c>
      <c r="CJ69" s="976" t="str">
        <f t="shared" si="25"/>
        <v>-</v>
      </c>
      <c r="CK69" s="976" t="str">
        <f t="shared" si="25"/>
        <v>-</v>
      </c>
      <c r="CL69" s="1422" t="str">
        <f t="shared" si="25"/>
        <v>-</v>
      </c>
      <c r="CM69" s="228" t="s">
        <v>280</v>
      </c>
      <c r="CN69" s="239" t="s">
        <v>278</v>
      </c>
    </row>
    <row r="70" spans="1:92" s="2" customFormat="1" ht="28.5" customHeight="1" x14ac:dyDescent="0.2">
      <c r="B70" s="1582" t="s">
        <v>151</v>
      </c>
      <c r="C70" s="195" t="s">
        <v>268</v>
      </c>
      <c r="D70" s="1568"/>
      <c r="E70" s="1569"/>
      <c r="F70" s="1569"/>
      <c r="G70" s="1569"/>
      <c r="H70" s="1569"/>
      <c r="I70" s="1569"/>
      <c r="J70" s="1569"/>
      <c r="K70" s="1569"/>
      <c r="L70" s="1569"/>
      <c r="M70" s="1569"/>
      <c r="N70" s="1360"/>
      <c r="O70" s="1360"/>
      <c r="P70" s="1363"/>
      <c r="Q70" s="1054"/>
      <c r="R70" s="1568"/>
      <c r="S70" s="1569"/>
      <c r="T70" s="1569"/>
      <c r="U70" s="1569"/>
      <c r="V70" s="1569"/>
      <c r="W70" s="1569"/>
      <c r="X70" s="1569"/>
      <c r="Y70" s="1569"/>
      <c r="Z70" s="1569"/>
      <c r="AA70" s="1569"/>
      <c r="AB70" s="1360"/>
      <c r="AC70" s="1360"/>
      <c r="AD70" s="1363"/>
      <c r="AE70" s="1054"/>
      <c r="AF70" s="1568"/>
      <c r="AG70" s="1569"/>
      <c r="AH70" s="1569"/>
      <c r="AI70" s="1569"/>
      <c r="AJ70" s="1569"/>
      <c r="AK70" s="1569"/>
      <c r="AL70" s="1569"/>
      <c r="AM70" s="1569"/>
      <c r="AN70" s="1569"/>
      <c r="AO70" s="1569"/>
      <c r="AP70" s="1360"/>
      <c r="AQ70" s="1360"/>
      <c r="AR70" s="1363"/>
      <c r="AS70" s="1054"/>
      <c r="AT70" s="1583"/>
      <c r="AU70" s="1272"/>
      <c r="AV70" s="1418" t="s">
        <v>259</v>
      </c>
      <c r="AW70" s="1415" t="str">
        <f>IF(SUM(COUNTBLANK(D66),COUNTBLANK(D71))=0,D71/D66,"-")</f>
        <v>-</v>
      </c>
      <c r="AX70" s="977" t="str">
        <f t="shared" ref="AX70:CL70" si="26">IF(SUM(COUNTBLANK(E66),COUNTBLANK(E71))=0,E71/E66,"-")</f>
        <v>-</v>
      </c>
      <c r="AY70" s="977" t="str">
        <f t="shared" si="26"/>
        <v>-</v>
      </c>
      <c r="AZ70" s="977" t="str">
        <f t="shared" si="26"/>
        <v>-</v>
      </c>
      <c r="BA70" s="977" t="str">
        <f t="shared" si="26"/>
        <v>-</v>
      </c>
      <c r="BB70" s="977" t="str">
        <f t="shared" si="26"/>
        <v>-</v>
      </c>
      <c r="BC70" s="977" t="str">
        <f t="shared" si="26"/>
        <v>-</v>
      </c>
      <c r="BD70" s="977" t="str">
        <f t="shared" si="26"/>
        <v>-</v>
      </c>
      <c r="BE70" s="977" t="str">
        <f t="shared" si="26"/>
        <v>-</v>
      </c>
      <c r="BF70" s="977" t="str">
        <f t="shared" si="26"/>
        <v>-</v>
      </c>
      <c r="BG70" s="977" t="str">
        <f t="shared" si="26"/>
        <v>-</v>
      </c>
      <c r="BH70" s="977" t="str">
        <f t="shared" si="26"/>
        <v>-</v>
      </c>
      <c r="BI70" s="977" t="str">
        <f t="shared" si="26"/>
        <v>-</v>
      </c>
      <c r="BJ70" s="1423" t="str">
        <f t="shared" si="26"/>
        <v>-</v>
      </c>
      <c r="BK70" s="1415" t="str">
        <f t="shared" si="26"/>
        <v>-</v>
      </c>
      <c r="BL70" s="977" t="str">
        <f t="shared" si="26"/>
        <v>-</v>
      </c>
      <c r="BM70" s="977" t="str">
        <f t="shared" si="26"/>
        <v>-</v>
      </c>
      <c r="BN70" s="977" t="str">
        <f t="shared" si="26"/>
        <v>-</v>
      </c>
      <c r="BO70" s="977" t="str">
        <f t="shared" si="26"/>
        <v>-</v>
      </c>
      <c r="BP70" s="977" t="str">
        <f t="shared" si="26"/>
        <v>-</v>
      </c>
      <c r="BQ70" s="977" t="str">
        <f t="shared" si="26"/>
        <v>-</v>
      </c>
      <c r="BR70" s="977" t="str">
        <f t="shared" si="26"/>
        <v>-</v>
      </c>
      <c r="BS70" s="977" t="str">
        <f t="shared" si="26"/>
        <v>-</v>
      </c>
      <c r="BT70" s="977" t="str">
        <f t="shared" si="26"/>
        <v>-</v>
      </c>
      <c r="BU70" s="977" t="str">
        <f t="shared" si="26"/>
        <v>-</v>
      </c>
      <c r="BV70" s="977" t="str">
        <f t="shared" si="26"/>
        <v>-</v>
      </c>
      <c r="BW70" s="977" t="str">
        <f t="shared" si="26"/>
        <v>-</v>
      </c>
      <c r="BX70" s="1423" t="str">
        <f t="shared" si="26"/>
        <v>-</v>
      </c>
      <c r="BY70" s="1415" t="str">
        <f t="shared" si="26"/>
        <v>-</v>
      </c>
      <c r="BZ70" s="977" t="str">
        <f t="shared" si="26"/>
        <v>-</v>
      </c>
      <c r="CA70" s="977" t="str">
        <f t="shared" si="26"/>
        <v>-</v>
      </c>
      <c r="CB70" s="977" t="str">
        <f t="shared" si="26"/>
        <v>-</v>
      </c>
      <c r="CC70" s="977" t="str">
        <f t="shared" si="26"/>
        <v>-</v>
      </c>
      <c r="CD70" s="977" t="str">
        <f t="shared" si="26"/>
        <v>-</v>
      </c>
      <c r="CE70" s="977" t="str">
        <f t="shared" si="26"/>
        <v>-</v>
      </c>
      <c r="CF70" s="977" t="str">
        <f t="shared" si="26"/>
        <v>-</v>
      </c>
      <c r="CG70" s="977" t="str">
        <f t="shared" si="26"/>
        <v>-</v>
      </c>
      <c r="CH70" s="977" t="str">
        <f t="shared" si="26"/>
        <v>-</v>
      </c>
      <c r="CI70" s="977" t="str">
        <f t="shared" si="26"/>
        <v>-</v>
      </c>
      <c r="CJ70" s="977" t="str">
        <f t="shared" si="26"/>
        <v>-</v>
      </c>
      <c r="CK70" s="977" t="str">
        <f t="shared" si="26"/>
        <v>-</v>
      </c>
      <c r="CL70" s="1423" t="str">
        <f t="shared" si="26"/>
        <v>-</v>
      </c>
      <c r="CM70" s="228" t="s">
        <v>175</v>
      </c>
      <c r="CN70" s="239" t="s">
        <v>281</v>
      </c>
    </row>
    <row r="71" spans="1:92" s="2" customFormat="1" ht="28.5" customHeight="1" x14ac:dyDescent="0.2">
      <c r="B71" s="1582" t="s">
        <v>152</v>
      </c>
      <c r="C71" s="195" t="s">
        <v>269</v>
      </c>
      <c r="D71" s="1568"/>
      <c r="E71" s="1569"/>
      <c r="F71" s="1569"/>
      <c r="G71" s="1569"/>
      <c r="H71" s="1569"/>
      <c r="I71" s="1569"/>
      <c r="J71" s="1569"/>
      <c r="K71" s="1569"/>
      <c r="L71" s="1569"/>
      <c r="M71" s="1569"/>
      <c r="N71" s="1360"/>
      <c r="O71" s="1360"/>
      <c r="P71" s="1363"/>
      <c r="Q71" s="1054"/>
      <c r="R71" s="1568"/>
      <c r="S71" s="1569"/>
      <c r="T71" s="1569"/>
      <c r="U71" s="1569"/>
      <c r="V71" s="1569"/>
      <c r="W71" s="1569"/>
      <c r="X71" s="1569"/>
      <c r="Y71" s="1569"/>
      <c r="Z71" s="1569"/>
      <c r="AA71" s="1569"/>
      <c r="AB71" s="1360"/>
      <c r="AC71" s="1360"/>
      <c r="AD71" s="1363"/>
      <c r="AE71" s="1054"/>
      <c r="AF71" s="1568"/>
      <c r="AG71" s="1569"/>
      <c r="AH71" s="1569"/>
      <c r="AI71" s="1569"/>
      <c r="AJ71" s="1569"/>
      <c r="AK71" s="1569"/>
      <c r="AL71" s="1569"/>
      <c r="AM71" s="1569"/>
      <c r="AN71" s="1569"/>
      <c r="AO71" s="1569"/>
      <c r="AP71" s="1360"/>
      <c r="AQ71" s="1360"/>
      <c r="AR71" s="1363"/>
      <c r="AS71" s="1054"/>
      <c r="AT71" s="1583"/>
      <c r="AU71" s="1272"/>
      <c r="AV71" s="1420" t="s">
        <v>75</v>
      </c>
      <c r="AW71" s="1389"/>
      <c r="AX71" s="1383"/>
      <c r="AY71" s="1383"/>
      <c r="AZ71" s="1383"/>
      <c r="BA71" s="1383"/>
      <c r="BB71" s="1383"/>
      <c r="BC71" s="1383"/>
      <c r="BD71" s="1383"/>
      <c r="BE71" s="1384"/>
      <c r="BF71" s="1384"/>
      <c r="BG71" s="1384"/>
      <c r="BH71" s="1384"/>
      <c r="BI71" s="1384"/>
      <c r="BJ71" s="1408"/>
      <c r="BK71" s="1398"/>
      <c r="BL71" s="1398"/>
      <c r="BM71" s="1398"/>
      <c r="BN71" s="1398"/>
      <c r="BO71" s="1398"/>
      <c r="BP71" s="1398"/>
      <c r="BQ71" s="1398"/>
      <c r="BR71" s="1398"/>
      <c r="BS71" s="1398"/>
      <c r="BT71" s="1398"/>
      <c r="BU71" s="1398"/>
      <c r="BV71" s="1398"/>
      <c r="BW71" s="1398"/>
      <c r="BX71" s="1408"/>
      <c r="BY71" s="1389"/>
      <c r="BZ71" s="1383"/>
      <c r="CA71" s="1383"/>
      <c r="CB71" s="1383"/>
      <c r="CC71" s="1383"/>
      <c r="CD71" s="1383"/>
      <c r="CE71" s="1383"/>
      <c r="CF71" s="1383"/>
      <c r="CG71" s="1384"/>
      <c r="CH71" s="1384"/>
      <c r="CI71" s="1384"/>
      <c r="CJ71" s="1384"/>
      <c r="CK71" s="1384"/>
      <c r="CL71" s="1408"/>
      <c r="CM71" s="215"/>
      <c r="CN71" s="232"/>
    </row>
    <row r="72" spans="1:92" s="2" customFormat="1" ht="28.5" customHeight="1" x14ac:dyDescent="0.2">
      <c r="B72" s="1582" t="s">
        <v>153</v>
      </c>
      <c r="C72" s="195" t="s">
        <v>461</v>
      </c>
      <c r="D72" s="1568"/>
      <c r="E72" s="1569"/>
      <c r="F72" s="1569"/>
      <c r="G72" s="1569"/>
      <c r="H72" s="1569"/>
      <c r="I72" s="1569"/>
      <c r="J72" s="1569"/>
      <c r="K72" s="1569"/>
      <c r="L72" s="1569"/>
      <c r="M72" s="1569"/>
      <c r="N72" s="1360"/>
      <c r="O72" s="1360"/>
      <c r="P72" s="1363"/>
      <c r="Q72" s="1054"/>
      <c r="R72" s="1568"/>
      <c r="S72" s="1569"/>
      <c r="T72" s="1569"/>
      <c r="U72" s="1569"/>
      <c r="V72" s="1569"/>
      <c r="W72" s="1569"/>
      <c r="X72" s="1569"/>
      <c r="Y72" s="1569"/>
      <c r="Z72" s="1569"/>
      <c r="AA72" s="1569"/>
      <c r="AB72" s="1360"/>
      <c r="AC72" s="1360"/>
      <c r="AD72" s="1363"/>
      <c r="AE72" s="1054"/>
      <c r="AF72" s="1568"/>
      <c r="AG72" s="1569"/>
      <c r="AH72" s="1569"/>
      <c r="AI72" s="1569"/>
      <c r="AJ72" s="1569"/>
      <c r="AK72" s="1569"/>
      <c r="AL72" s="1569"/>
      <c r="AM72" s="1569"/>
      <c r="AN72" s="1569"/>
      <c r="AO72" s="1569"/>
      <c r="AP72" s="1360"/>
      <c r="AQ72" s="1360"/>
      <c r="AR72" s="1363"/>
      <c r="AS72" s="1054"/>
      <c r="AT72" s="1583"/>
      <c r="AU72" s="1272"/>
      <c r="AV72" s="1419" t="s">
        <v>161</v>
      </c>
      <c r="AW72" s="1415" t="str">
        <f>IF(SUM(COUNTBLANK(D60),COUNTBLANK(D75),COUNTBLANK(D76))=0,D76/(D60+D75),"-")</f>
        <v>-</v>
      </c>
      <c r="AX72" s="977" t="str">
        <f t="shared" ref="AX72:CL72" si="27">IF(SUM(COUNTBLANK(E60),COUNTBLANK(E75),COUNTBLANK(E76))=0,E76/(E60+E75),"-")</f>
        <v>-</v>
      </c>
      <c r="AY72" s="977" t="str">
        <f t="shared" si="27"/>
        <v>-</v>
      </c>
      <c r="AZ72" s="977" t="str">
        <f t="shared" si="27"/>
        <v>-</v>
      </c>
      <c r="BA72" s="977" t="str">
        <f t="shared" si="27"/>
        <v>-</v>
      </c>
      <c r="BB72" s="977" t="str">
        <f t="shared" si="27"/>
        <v>-</v>
      </c>
      <c r="BC72" s="977" t="str">
        <f t="shared" si="27"/>
        <v>-</v>
      </c>
      <c r="BD72" s="977" t="str">
        <f t="shared" si="27"/>
        <v>-</v>
      </c>
      <c r="BE72" s="977" t="str">
        <f t="shared" si="27"/>
        <v>-</v>
      </c>
      <c r="BF72" s="977" t="str">
        <f t="shared" si="27"/>
        <v>-</v>
      </c>
      <c r="BG72" s="977" t="str">
        <f t="shared" si="27"/>
        <v>-</v>
      </c>
      <c r="BH72" s="977" t="str">
        <f t="shared" si="27"/>
        <v>-</v>
      </c>
      <c r="BI72" s="977" t="str">
        <f t="shared" si="27"/>
        <v>-</v>
      </c>
      <c r="BJ72" s="1423" t="str">
        <f t="shared" si="27"/>
        <v>-</v>
      </c>
      <c r="BK72" s="1415" t="str">
        <f t="shared" si="27"/>
        <v>-</v>
      </c>
      <c r="BL72" s="977" t="str">
        <f t="shared" si="27"/>
        <v>-</v>
      </c>
      <c r="BM72" s="977" t="str">
        <f t="shared" si="27"/>
        <v>-</v>
      </c>
      <c r="BN72" s="977" t="str">
        <f t="shared" si="27"/>
        <v>-</v>
      </c>
      <c r="BO72" s="977" t="str">
        <f t="shared" si="27"/>
        <v>-</v>
      </c>
      <c r="BP72" s="977" t="str">
        <f t="shared" si="27"/>
        <v>-</v>
      </c>
      <c r="BQ72" s="977" t="str">
        <f t="shared" si="27"/>
        <v>-</v>
      </c>
      <c r="BR72" s="977" t="str">
        <f t="shared" si="27"/>
        <v>-</v>
      </c>
      <c r="BS72" s="977" t="str">
        <f t="shared" si="27"/>
        <v>-</v>
      </c>
      <c r="BT72" s="977" t="str">
        <f t="shared" si="27"/>
        <v>-</v>
      </c>
      <c r="BU72" s="977" t="str">
        <f t="shared" si="27"/>
        <v>-</v>
      </c>
      <c r="BV72" s="977" t="str">
        <f t="shared" si="27"/>
        <v>-</v>
      </c>
      <c r="BW72" s="977" t="str">
        <f t="shared" si="27"/>
        <v>-</v>
      </c>
      <c r="BX72" s="1423" t="str">
        <f t="shared" si="27"/>
        <v>-</v>
      </c>
      <c r="BY72" s="1415" t="str">
        <f t="shared" si="27"/>
        <v>-</v>
      </c>
      <c r="BZ72" s="977" t="str">
        <f t="shared" si="27"/>
        <v>-</v>
      </c>
      <c r="CA72" s="977" t="str">
        <f t="shared" si="27"/>
        <v>-</v>
      </c>
      <c r="CB72" s="977" t="str">
        <f t="shared" si="27"/>
        <v>-</v>
      </c>
      <c r="CC72" s="977" t="str">
        <f t="shared" si="27"/>
        <v>-</v>
      </c>
      <c r="CD72" s="977" t="str">
        <f t="shared" si="27"/>
        <v>-</v>
      </c>
      <c r="CE72" s="977" t="str">
        <f t="shared" si="27"/>
        <v>-</v>
      </c>
      <c r="CF72" s="977" t="str">
        <f t="shared" si="27"/>
        <v>-</v>
      </c>
      <c r="CG72" s="977" t="str">
        <f t="shared" si="27"/>
        <v>-</v>
      </c>
      <c r="CH72" s="977" t="str">
        <f t="shared" si="27"/>
        <v>-</v>
      </c>
      <c r="CI72" s="977" t="str">
        <f t="shared" si="27"/>
        <v>-</v>
      </c>
      <c r="CJ72" s="977" t="str">
        <f t="shared" si="27"/>
        <v>-</v>
      </c>
      <c r="CK72" s="977" t="str">
        <f t="shared" si="27"/>
        <v>-</v>
      </c>
      <c r="CL72" s="1423" t="str">
        <f t="shared" si="27"/>
        <v>-</v>
      </c>
      <c r="CM72" s="228" t="s">
        <v>446</v>
      </c>
      <c r="CN72" s="239" t="s">
        <v>198</v>
      </c>
    </row>
    <row r="73" spans="1:92" s="2" customFormat="1" ht="28.5" customHeight="1" thickBot="1" x14ac:dyDescent="0.25">
      <c r="B73" s="1620" t="s">
        <v>154</v>
      </c>
      <c r="C73" s="1621" t="s">
        <v>443</v>
      </c>
      <c r="D73" s="1586"/>
      <c r="E73" s="1587"/>
      <c r="F73" s="1587"/>
      <c r="G73" s="1587"/>
      <c r="H73" s="1587"/>
      <c r="I73" s="1587"/>
      <c r="J73" s="1587"/>
      <c r="K73" s="1587"/>
      <c r="L73" s="1587"/>
      <c r="M73" s="1587"/>
      <c r="N73" s="1589"/>
      <c r="O73" s="1589"/>
      <c r="P73" s="1590"/>
      <c r="Q73" s="1591"/>
      <c r="R73" s="1586"/>
      <c r="S73" s="1587"/>
      <c r="T73" s="1587"/>
      <c r="U73" s="1587"/>
      <c r="V73" s="1587"/>
      <c r="W73" s="1587"/>
      <c r="X73" s="1587"/>
      <c r="Y73" s="1587"/>
      <c r="Z73" s="1587"/>
      <c r="AA73" s="1587"/>
      <c r="AB73" s="1589"/>
      <c r="AC73" s="1589"/>
      <c r="AD73" s="1590"/>
      <c r="AE73" s="1591"/>
      <c r="AF73" s="1586"/>
      <c r="AG73" s="1587"/>
      <c r="AH73" s="1587"/>
      <c r="AI73" s="1587"/>
      <c r="AJ73" s="1587"/>
      <c r="AK73" s="1587"/>
      <c r="AL73" s="1587"/>
      <c r="AM73" s="1587"/>
      <c r="AN73" s="1587"/>
      <c r="AO73" s="1587"/>
      <c r="AP73" s="1589"/>
      <c r="AQ73" s="1589"/>
      <c r="AR73" s="1590"/>
      <c r="AS73" s="1591"/>
      <c r="AT73" s="1592"/>
      <c r="AU73" s="1272"/>
      <c r="AV73" s="1481" t="s">
        <v>79</v>
      </c>
      <c r="AW73" s="1389"/>
      <c r="AX73" s="1383"/>
      <c r="AY73" s="1383"/>
      <c r="AZ73" s="1383"/>
      <c r="BA73" s="1383"/>
      <c r="BB73" s="1383"/>
      <c r="BC73" s="1383"/>
      <c r="BD73" s="1383"/>
      <c r="BE73" s="1384"/>
      <c r="BF73" s="1384"/>
      <c r="BG73" s="1384"/>
      <c r="BH73" s="1384"/>
      <c r="BI73" s="1384"/>
      <c r="BJ73" s="1408"/>
      <c r="BK73" s="1398"/>
      <c r="BL73" s="1398"/>
      <c r="BM73" s="1398"/>
      <c r="BN73" s="1398"/>
      <c r="BO73" s="1398"/>
      <c r="BP73" s="1398"/>
      <c r="BQ73" s="1398"/>
      <c r="BR73" s="1398"/>
      <c r="BS73" s="1398"/>
      <c r="BT73" s="1398"/>
      <c r="BU73" s="1398"/>
      <c r="BV73" s="1398"/>
      <c r="BW73" s="1398"/>
      <c r="BX73" s="1408"/>
      <c r="BY73" s="1389"/>
      <c r="BZ73" s="1383"/>
      <c r="CA73" s="1383"/>
      <c r="CB73" s="1383"/>
      <c r="CC73" s="1383"/>
      <c r="CD73" s="1383"/>
      <c r="CE73" s="1383"/>
      <c r="CF73" s="1383"/>
      <c r="CG73" s="1384"/>
      <c r="CH73" s="1384"/>
      <c r="CI73" s="1384"/>
      <c r="CJ73" s="1384"/>
      <c r="CK73" s="1384"/>
      <c r="CL73" s="1408"/>
      <c r="CM73" s="215"/>
      <c r="CN73" s="232"/>
    </row>
    <row r="74" spans="1:92" s="2" customFormat="1" ht="28.5" customHeight="1" x14ac:dyDescent="0.2">
      <c r="B74" s="1593" t="s">
        <v>49</v>
      </c>
      <c r="C74" s="166"/>
      <c r="D74" s="1594"/>
      <c r="E74" s="1595"/>
      <c r="F74" s="1595"/>
      <c r="G74" s="1595"/>
      <c r="H74" s="1595"/>
      <c r="I74" s="1595"/>
      <c r="J74" s="1595"/>
      <c r="K74" s="1595"/>
      <c r="L74" s="1595"/>
      <c r="M74" s="1595"/>
      <c r="N74" s="1596"/>
      <c r="O74" s="1596"/>
      <c r="P74" s="1597"/>
      <c r="Q74" s="1598"/>
      <c r="R74" s="1594"/>
      <c r="S74" s="1595"/>
      <c r="T74" s="1595"/>
      <c r="U74" s="1595"/>
      <c r="V74" s="1595"/>
      <c r="W74" s="1595"/>
      <c r="X74" s="1595"/>
      <c r="Y74" s="1595"/>
      <c r="Z74" s="1595"/>
      <c r="AA74" s="1595"/>
      <c r="AB74" s="1596"/>
      <c r="AC74" s="1596"/>
      <c r="AD74" s="1597"/>
      <c r="AE74" s="1598"/>
      <c r="AF74" s="1594"/>
      <c r="AG74" s="1595"/>
      <c r="AH74" s="1595"/>
      <c r="AI74" s="1595"/>
      <c r="AJ74" s="1595"/>
      <c r="AK74" s="1595"/>
      <c r="AL74" s="1595"/>
      <c r="AM74" s="1595"/>
      <c r="AN74" s="1595"/>
      <c r="AO74" s="1595"/>
      <c r="AP74" s="1596"/>
      <c r="AQ74" s="1596"/>
      <c r="AR74" s="1597"/>
      <c r="AS74" s="1598"/>
      <c r="AT74" s="1599"/>
      <c r="AU74" s="56"/>
      <c r="AV74" s="1418" t="s">
        <v>76</v>
      </c>
      <c r="AW74" s="1541" t="str">
        <f>IF(SUM(COUNTBLANK(D60),COUNTBLANK(D72))=0,D60/D72,"-")</f>
        <v>-</v>
      </c>
      <c r="AX74" s="976" t="str">
        <f t="shared" ref="AX74:CL74" si="28">IF(SUM(COUNTBLANK(E60),COUNTBLANK(E72))=0,E60/E72,"-")</f>
        <v>-</v>
      </c>
      <c r="AY74" s="976" t="str">
        <f t="shared" si="28"/>
        <v>-</v>
      </c>
      <c r="AZ74" s="976" t="str">
        <f t="shared" si="28"/>
        <v>-</v>
      </c>
      <c r="BA74" s="976" t="str">
        <f t="shared" si="28"/>
        <v>-</v>
      </c>
      <c r="BB74" s="976" t="str">
        <f t="shared" si="28"/>
        <v>-</v>
      </c>
      <c r="BC74" s="976" t="str">
        <f t="shared" si="28"/>
        <v>-</v>
      </c>
      <c r="BD74" s="976" t="str">
        <f t="shared" si="28"/>
        <v>-</v>
      </c>
      <c r="BE74" s="976" t="str">
        <f t="shared" si="28"/>
        <v>-</v>
      </c>
      <c r="BF74" s="976" t="str">
        <f t="shared" si="28"/>
        <v>-</v>
      </c>
      <c r="BG74" s="976" t="str">
        <f t="shared" si="28"/>
        <v>-</v>
      </c>
      <c r="BH74" s="976" t="str">
        <f t="shared" si="28"/>
        <v>-</v>
      </c>
      <c r="BI74" s="976" t="str">
        <f t="shared" si="28"/>
        <v>-</v>
      </c>
      <c r="BJ74" s="1422" t="str">
        <f t="shared" si="28"/>
        <v>-</v>
      </c>
      <c r="BK74" s="1414" t="str">
        <f t="shared" si="28"/>
        <v>-</v>
      </c>
      <c r="BL74" s="976" t="str">
        <f t="shared" si="28"/>
        <v>-</v>
      </c>
      <c r="BM74" s="976" t="str">
        <f t="shared" si="28"/>
        <v>-</v>
      </c>
      <c r="BN74" s="976" t="str">
        <f t="shared" si="28"/>
        <v>-</v>
      </c>
      <c r="BO74" s="976" t="str">
        <f t="shared" si="28"/>
        <v>-</v>
      </c>
      <c r="BP74" s="976" t="str">
        <f t="shared" si="28"/>
        <v>-</v>
      </c>
      <c r="BQ74" s="976" t="str">
        <f t="shared" si="28"/>
        <v>-</v>
      </c>
      <c r="BR74" s="976" t="str">
        <f t="shared" si="28"/>
        <v>-</v>
      </c>
      <c r="BS74" s="976" t="str">
        <f t="shared" si="28"/>
        <v>-</v>
      </c>
      <c r="BT74" s="976" t="str">
        <f t="shared" si="28"/>
        <v>-</v>
      </c>
      <c r="BU74" s="976" t="str">
        <f t="shared" si="28"/>
        <v>-</v>
      </c>
      <c r="BV74" s="976" t="str">
        <f t="shared" si="28"/>
        <v>-</v>
      </c>
      <c r="BW74" s="976" t="str">
        <f t="shared" si="28"/>
        <v>-</v>
      </c>
      <c r="BX74" s="1422" t="str">
        <f t="shared" si="28"/>
        <v>-</v>
      </c>
      <c r="BY74" s="1414" t="str">
        <f t="shared" si="28"/>
        <v>-</v>
      </c>
      <c r="BZ74" s="976" t="str">
        <f t="shared" si="28"/>
        <v>-</v>
      </c>
      <c r="CA74" s="976" t="str">
        <f t="shared" si="28"/>
        <v>-</v>
      </c>
      <c r="CB74" s="976" t="str">
        <f t="shared" si="28"/>
        <v>-</v>
      </c>
      <c r="CC74" s="976" t="str">
        <f t="shared" si="28"/>
        <v>-</v>
      </c>
      <c r="CD74" s="976" t="str">
        <f t="shared" si="28"/>
        <v>-</v>
      </c>
      <c r="CE74" s="976" t="str">
        <f t="shared" si="28"/>
        <v>-</v>
      </c>
      <c r="CF74" s="976" t="str">
        <f t="shared" si="28"/>
        <v>-</v>
      </c>
      <c r="CG74" s="976" t="str">
        <f t="shared" si="28"/>
        <v>-</v>
      </c>
      <c r="CH74" s="976" t="str">
        <f t="shared" si="28"/>
        <v>-</v>
      </c>
      <c r="CI74" s="976" t="str">
        <f t="shared" si="28"/>
        <v>-</v>
      </c>
      <c r="CJ74" s="976" t="str">
        <f t="shared" si="28"/>
        <v>-</v>
      </c>
      <c r="CK74" s="976" t="str">
        <f t="shared" si="28"/>
        <v>-</v>
      </c>
      <c r="CL74" s="1422" t="str">
        <f t="shared" si="28"/>
        <v>-</v>
      </c>
      <c r="CM74" s="228" t="s">
        <v>179</v>
      </c>
      <c r="CN74" s="238" t="s">
        <v>199</v>
      </c>
    </row>
    <row r="75" spans="1:92" s="2" customFormat="1" ht="28.5" customHeight="1" thickBot="1" x14ac:dyDescent="0.25">
      <c r="B75" s="1582" t="s">
        <v>155</v>
      </c>
      <c r="C75" s="195" t="s">
        <v>50</v>
      </c>
      <c r="D75" s="1568"/>
      <c r="E75" s="1569"/>
      <c r="F75" s="1569"/>
      <c r="G75" s="1569"/>
      <c r="H75" s="1569"/>
      <c r="I75" s="1569"/>
      <c r="J75" s="1569"/>
      <c r="K75" s="1569"/>
      <c r="L75" s="1569"/>
      <c r="M75" s="1569"/>
      <c r="N75" s="1360"/>
      <c r="O75" s="1360"/>
      <c r="P75" s="1363"/>
      <c r="Q75" s="1054"/>
      <c r="R75" s="1568"/>
      <c r="S75" s="1569"/>
      <c r="T75" s="1569"/>
      <c r="U75" s="1569"/>
      <c r="V75" s="1569"/>
      <c r="W75" s="1569"/>
      <c r="X75" s="1569"/>
      <c r="Y75" s="1569"/>
      <c r="Z75" s="1569"/>
      <c r="AA75" s="1569"/>
      <c r="AB75" s="1360"/>
      <c r="AC75" s="1360"/>
      <c r="AD75" s="1363"/>
      <c r="AE75" s="1565"/>
      <c r="AF75" s="1570"/>
      <c r="AG75" s="1569"/>
      <c r="AH75" s="1569"/>
      <c r="AI75" s="1569"/>
      <c r="AJ75" s="1569"/>
      <c r="AK75" s="1569"/>
      <c r="AL75" s="1569"/>
      <c r="AM75" s="1569"/>
      <c r="AN75" s="1569"/>
      <c r="AO75" s="1569"/>
      <c r="AP75" s="1360"/>
      <c r="AQ75" s="1360"/>
      <c r="AR75" s="1363"/>
      <c r="AS75" s="1054"/>
      <c r="AT75" s="1583"/>
      <c r="AU75" s="1272"/>
      <c r="AV75" s="1421" t="s">
        <v>77</v>
      </c>
      <c r="AW75" s="1543" t="str">
        <f>IF(SUM(COUNTBLANK(D60),COUNTBLANK(D72),COUNTBLANK(D75))=0,(D60+D75)/D72,"-")</f>
        <v>-</v>
      </c>
      <c r="AX75" s="978" t="str">
        <f t="shared" ref="AX75:CL75" si="29">IF(SUM(COUNTBLANK(E60),COUNTBLANK(E72),COUNTBLANK(E75))=0,(E60+E75)/E72,"-")</f>
        <v>-</v>
      </c>
      <c r="AY75" s="978" t="str">
        <f t="shared" si="29"/>
        <v>-</v>
      </c>
      <c r="AZ75" s="978" t="str">
        <f t="shared" si="29"/>
        <v>-</v>
      </c>
      <c r="BA75" s="978" t="str">
        <f t="shared" si="29"/>
        <v>-</v>
      </c>
      <c r="BB75" s="978" t="str">
        <f t="shared" si="29"/>
        <v>-</v>
      </c>
      <c r="BC75" s="978" t="str">
        <f t="shared" si="29"/>
        <v>-</v>
      </c>
      <c r="BD75" s="978" t="str">
        <f t="shared" si="29"/>
        <v>-</v>
      </c>
      <c r="BE75" s="978" t="str">
        <f t="shared" si="29"/>
        <v>-</v>
      </c>
      <c r="BF75" s="978" t="str">
        <f t="shared" si="29"/>
        <v>-</v>
      </c>
      <c r="BG75" s="978" t="str">
        <f t="shared" si="29"/>
        <v>-</v>
      </c>
      <c r="BH75" s="978" t="str">
        <f t="shared" si="29"/>
        <v>-</v>
      </c>
      <c r="BI75" s="978" t="str">
        <f t="shared" si="29"/>
        <v>-</v>
      </c>
      <c r="BJ75" s="1424" t="str">
        <f t="shared" si="29"/>
        <v>-</v>
      </c>
      <c r="BK75" s="1416" t="str">
        <f t="shared" si="29"/>
        <v>-</v>
      </c>
      <c r="BL75" s="978" t="str">
        <f t="shared" si="29"/>
        <v>-</v>
      </c>
      <c r="BM75" s="978" t="str">
        <f t="shared" si="29"/>
        <v>-</v>
      </c>
      <c r="BN75" s="978" t="str">
        <f t="shared" si="29"/>
        <v>-</v>
      </c>
      <c r="BO75" s="978" t="str">
        <f t="shared" si="29"/>
        <v>-</v>
      </c>
      <c r="BP75" s="978" t="str">
        <f t="shared" si="29"/>
        <v>-</v>
      </c>
      <c r="BQ75" s="978" t="str">
        <f t="shared" si="29"/>
        <v>-</v>
      </c>
      <c r="BR75" s="978" t="str">
        <f t="shared" si="29"/>
        <v>-</v>
      </c>
      <c r="BS75" s="978" t="str">
        <f t="shared" si="29"/>
        <v>-</v>
      </c>
      <c r="BT75" s="978" t="str">
        <f t="shared" si="29"/>
        <v>-</v>
      </c>
      <c r="BU75" s="978" t="str">
        <f t="shared" si="29"/>
        <v>-</v>
      </c>
      <c r="BV75" s="978" t="str">
        <f t="shared" si="29"/>
        <v>-</v>
      </c>
      <c r="BW75" s="978" t="str">
        <f t="shared" si="29"/>
        <v>-</v>
      </c>
      <c r="BX75" s="1424" t="str">
        <f t="shared" si="29"/>
        <v>-</v>
      </c>
      <c r="BY75" s="1416" t="str">
        <f t="shared" si="29"/>
        <v>-</v>
      </c>
      <c r="BZ75" s="978" t="str">
        <f t="shared" si="29"/>
        <v>-</v>
      </c>
      <c r="CA75" s="978" t="str">
        <f t="shared" si="29"/>
        <v>-</v>
      </c>
      <c r="CB75" s="978" t="str">
        <f t="shared" si="29"/>
        <v>-</v>
      </c>
      <c r="CC75" s="978" t="str">
        <f t="shared" si="29"/>
        <v>-</v>
      </c>
      <c r="CD75" s="978" t="str">
        <f t="shared" si="29"/>
        <v>-</v>
      </c>
      <c r="CE75" s="978" t="str">
        <f t="shared" si="29"/>
        <v>-</v>
      </c>
      <c r="CF75" s="978" t="str">
        <f t="shared" si="29"/>
        <v>-</v>
      </c>
      <c r="CG75" s="978" t="str">
        <f t="shared" si="29"/>
        <v>-</v>
      </c>
      <c r="CH75" s="978" t="str">
        <f t="shared" si="29"/>
        <v>-</v>
      </c>
      <c r="CI75" s="978" t="str">
        <f t="shared" si="29"/>
        <v>-</v>
      </c>
      <c r="CJ75" s="978" t="str">
        <f t="shared" si="29"/>
        <v>-</v>
      </c>
      <c r="CK75" s="978" t="str">
        <f t="shared" si="29"/>
        <v>-</v>
      </c>
      <c r="CL75" s="1424" t="str">
        <f t="shared" si="29"/>
        <v>-</v>
      </c>
      <c r="CM75" s="229" t="s">
        <v>447</v>
      </c>
      <c r="CN75" s="240" t="s">
        <v>200</v>
      </c>
    </row>
    <row r="76" spans="1:92" s="2" customFormat="1" ht="30.75" customHeight="1" thickBot="1" x14ac:dyDescent="0.25">
      <c r="B76" s="1584" t="s">
        <v>156</v>
      </c>
      <c r="C76" s="1585" t="s">
        <v>462</v>
      </c>
      <c r="D76" s="1603"/>
      <c r="E76" s="1604"/>
      <c r="F76" s="1604"/>
      <c r="G76" s="1604"/>
      <c r="H76" s="1604"/>
      <c r="I76" s="1604"/>
      <c r="J76" s="1604"/>
      <c r="K76" s="1604"/>
      <c r="L76" s="1604"/>
      <c r="M76" s="1604"/>
      <c r="N76" s="1589"/>
      <c r="O76" s="1589"/>
      <c r="P76" s="1590"/>
      <c r="Q76" s="1591"/>
      <c r="R76" s="1603"/>
      <c r="S76" s="1604"/>
      <c r="T76" s="1604"/>
      <c r="U76" s="1604"/>
      <c r="V76" s="1604"/>
      <c r="W76" s="1604"/>
      <c r="X76" s="1604"/>
      <c r="Y76" s="1604"/>
      <c r="Z76" s="1604"/>
      <c r="AA76" s="1604"/>
      <c r="AB76" s="1589"/>
      <c r="AC76" s="1589"/>
      <c r="AD76" s="1590"/>
      <c r="AE76" s="1605"/>
      <c r="AF76" s="1606"/>
      <c r="AG76" s="1604"/>
      <c r="AH76" s="1604"/>
      <c r="AI76" s="1604"/>
      <c r="AJ76" s="1604"/>
      <c r="AK76" s="1604"/>
      <c r="AL76" s="1604"/>
      <c r="AM76" s="1604"/>
      <c r="AN76" s="1604"/>
      <c r="AO76" s="1604"/>
      <c r="AP76" s="1589"/>
      <c r="AQ76" s="1589"/>
      <c r="AR76" s="1590"/>
      <c r="AS76" s="1591"/>
      <c r="AT76" s="1600"/>
      <c r="AU76" s="1272"/>
      <c r="AV76" s="48"/>
      <c r="AW76" s="972" t="s">
        <v>1293</v>
      </c>
      <c r="AX76" s="972" t="s">
        <v>1294</v>
      </c>
      <c r="AY76" s="972" t="s">
        <v>1295</v>
      </c>
      <c r="AZ76" s="972" t="s">
        <v>1296</v>
      </c>
      <c r="BA76" s="972" t="s">
        <v>1297</v>
      </c>
      <c r="BB76" s="972" t="s">
        <v>1298</v>
      </c>
      <c r="BC76" s="972" t="s">
        <v>1299</v>
      </c>
      <c r="BD76" s="972" t="s">
        <v>1300</v>
      </c>
      <c r="BE76" s="972" t="s">
        <v>1301</v>
      </c>
      <c r="BF76" s="972" t="s">
        <v>1302</v>
      </c>
      <c r="BG76" s="972" t="s">
        <v>1303</v>
      </c>
      <c r="BH76" s="972" t="s">
        <v>1304</v>
      </c>
      <c r="BI76" s="972" t="s">
        <v>1305</v>
      </c>
      <c r="BJ76" s="972" t="s">
        <v>1306</v>
      </c>
      <c r="BK76" s="972" t="s">
        <v>1307</v>
      </c>
      <c r="BL76" s="972" t="s">
        <v>1308</v>
      </c>
      <c r="BM76" s="972" t="s">
        <v>1309</v>
      </c>
      <c r="BN76" s="972" t="s">
        <v>1310</v>
      </c>
      <c r="BO76" s="972" t="s">
        <v>1311</v>
      </c>
      <c r="BP76" s="972" t="s">
        <v>1312</v>
      </c>
      <c r="BQ76" s="972" t="s">
        <v>1313</v>
      </c>
      <c r="BR76" s="972" t="s">
        <v>1314</v>
      </c>
      <c r="BS76" s="972" t="s">
        <v>1315</v>
      </c>
      <c r="BT76" s="972" t="s">
        <v>1316</v>
      </c>
      <c r="BU76" s="972" t="s">
        <v>1317</v>
      </c>
      <c r="BV76" s="972" t="s">
        <v>1318</v>
      </c>
      <c r="BW76" s="972" t="s">
        <v>1319</v>
      </c>
      <c r="BX76" s="972" t="s">
        <v>1320</v>
      </c>
      <c r="BY76" s="972" t="s">
        <v>1321</v>
      </c>
      <c r="BZ76" s="972" t="s">
        <v>1322</v>
      </c>
      <c r="CA76" s="972" t="s">
        <v>1323</v>
      </c>
      <c r="CB76" s="972" t="s">
        <v>1324</v>
      </c>
      <c r="CC76" s="972" t="s">
        <v>1325</v>
      </c>
      <c r="CD76" s="972" t="s">
        <v>1326</v>
      </c>
      <c r="CE76" s="972" t="s">
        <v>1327</v>
      </c>
      <c r="CF76" s="972" t="s">
        <v>1328</v>
      </c>
      <c r="CG76" s="972" t="s">
        <v>1329</v>
      </c>
      <c r="CH76" s="972" t="s">
        <v>1330</v>
      </c>
      <c r="CI76" s="972" t="s">
        <v>1331</v>
      </c>
      <c r="CJ76" s="972" t="s">
        <v>1332</v>
      </c>
      <c r="CK76" s="972" t="s">
        <v>1333</v>
      </c>
      <c r="CL76" s="972" t="s">
        <v>1334</v>
      </c>
      <c r="CM76" s="48"/>
      <c r="CN76" s="48"/>
    </row>
    <row r="77" spans="1:92" s="2" customFormat="1" ht="44.25" customHeight="1" x14ac:dyDescent="0.2">
      <c r="B77" s="1608" t="s">
        <v>157</v>
      </c>
      <c r="C77" s="1609" t="s">
        <v>1010</v>
      </c>
      <c r="D77" s="1610" t="s">
        <v>1040</v>
      </c>
      <c r="E77" s="1611" t="s">
        <v>1040</v>
      </c>
      <c r="F77" s="1611" t="s">
        <v>1040</v>
      </c>
      <c r="G77" s="1611" t="s">
        <v>1040</v>
      </c>
      <c r="H77" s="1611" t="s">
        <v>1040</v>
      </c>
      <c r="I77" s="1611" t="s">
        <v>1040</v>
      </c>
      <c r="J77" s="1611" t="s">
        <v>1040</v>
      </c>
      <c r="K77" s="1611" t="s">
        <v>1040</v>
      </c>
      <c r="L77" s="1611" t="s">
        <v>1040</v>
      </c>
      <c r="M77" s="1611" t="s">
        <v>1040</v>
      </c>
      <c r="N77" s="1612" t="s">
        <v>1040</v>
      </c>
      <c r="O77" s="1612" t="s">
        <v>1040</v>
      </c>
      <c r="P77" s="1612" t="s">
        <v>1040</v>
      </c>
      <c r="Q77" s="1614" t="s">
        <v>1040</v>
      </c>
      <c r="R77" s="1615" t="s">
        <v>1040</v>
      </c>
      <c r="S77" s="1611" t="s">
        <v>1040</v>
      </c>
      <c r="T77" s="1611" t="s">
        <v>1040</v>
      </c>
      <c r="U77" s="1611" t="s">
        <v>1040</v>
      </c>
      <c r="V77" s="1611" t="s">
        <v>1040</v>
      </c>
      <c r="W77" s="1611" t="s">
        <v>1040</v>
      </c>
      <c r="X77" s="1611" t="s">
        <v>1040</v>
      </c>
      <c r="Y77" s="1611" t="s">
        <v>1040</v>
      </c>
      <c r="Z77" s="1611" t="s">
        <v>1040</v>
      </c>
      <c r="AA77" s="1611" t="s">
        <v>1040</v>
      </c>
      <c r="AB77" s="1612" t="s">
        <v>1040</v>
      </c>
      <c r="AC77" s="1612" t="s">
        <v>1040</v>
      </c>
      <c r="AD77" s="1612" t="s">
        <v>1040</v>
      </c>
      <c r="AE77" s="1614" t="s">
        <v>1040</v>
      </c>
      <c r="AF77" s="1615" t="s">
        <v>1040</v>
      </c>
      <c r="AG77" s="1611" t="s">
        <v>1040</v>
      </c>
      <c r="AH77" s="1611" t="s">
        <v>1040</v>
      </c>
      <c r="AI77" s="1611" t="s">
        <v>1040</v>
      </c>
      <c r="AJ77" s="1611" t="s">
        <v>1040</v>
      </c>
      <c r="AK77" s="1611" t="s">
        <v>1040</v>
      </c>
      <c r="AL77" s="1611" t="s">
        <v>1040</v>
      </c>
      <c r="AM77" s="1611" t="s">
        <v>1040</v>
      </c>
      <c r="AN77" s="1611" t="s">
        <v>1040</v>
      </c>
      <c r="AO77" s="1611" t="s">
        <v>1040</v>
      </c>
      <c r="AP77" s="1612" t="s">
        <v>1040</v>
      </c>
      <c r="AQ77" s="1612" t="s">
        <v>1040</v>
      </c>
      <c r="AR77" s="1612" t="s">
        <v>1040</v>
      </c>
      <c r="AS77" s="1616" t="s">
        <v>1040</v>
      </c>
      <c r="AT77" s="1539"/>
      <c r="AU77" s="1272"/>
    </row>
    <row r="78" spans="1:92" s="2" customFormat="1" ht="27.75" customHeight="1" thickBot="1" x14ac:dyDescent="0.25">
      <c r="B78" s="1584" t="s">
        <v>158</v>
      </c>
      <c r="C78" s="1585" t="s">
        <v>463</v>
      </c>
      <c r="D78" s="1617" t="s">
        <v>1040</v>
      </c>
      <c r="E78" s="1604" t="s">
        <v>1040</v>
      </c>
      <c r="F78" s="1604" t="s">
        <v>1040</v>
      </c>
      <c r="G78" s="1604" t="s">
        <v>1040</v>
      </c>
      <c r="H78" s="1604" t="s">
        <v>1040</v>
      </c>
      <c r="I78" s="1604" t="s">
        <v>1040</v>
      </c>
      <c r="J78" s="1604" t="s">
        <v>1040</v>
      </c>
      <c r="K78" s="1604" t="s">
        <v>1040</v>
      </c>
      <c r="L78" s="1604" t="s">
        <v>1040</v>
      </c>
      <c r="M78" s="1604" t="s">
        <v>1040</v>
      </c>
      <c r="N78" s="1618" t="s">
        <v>1040</v>
      </c>
      <c r="O78" s="1618" t="s">
        <v>1040</v>
      </c>
      <c r="P78" s="1618" t="s">
        <v>1040</v>
      </c>
      <c r="Q78" s="1605" t="s">
        <v>1040</v>
      </c>
      <c r="R78" s="1606" t="s">
        <v>1040</v>
      </c>
      <c r="S78" s="1604" t="s">
        <v>1040</v>
      </c>
      <c r="T78" s="1604" t="s">
        <v>1040</v>
      </c>
      <c r="U78" s="1604" t="s">
        <v>1040</v>
      </c>
      <c r="V78" s="1604" t="s">
        <v>1040</v>
      </c>
      <c r="W78" s="1604" t="s">
        <v>1040</v>
      </c>
      <c r="X78" s="1604" t="s">
        <v>1040</v>
      </c>
      <c r="Y78" s="1604" t="s">
        <v>1040</v>
      </c>
      <c r="Z78" s="1604" t="s">
        <v>1040</v>
      </c>
      <c r="AA78" s="1604" t="s">
        <v>1040</v>
      </c>
      <c r="AB78" s="1618" t="s">
        <v>1040</v>
      </c>
      <c r="AC78" s="1618" t="s">
        <v>1040</v>
      </c>
      <c r="AD78" s="1618" t="s">
        <v>1040</v>
      </c>
      <c r="AE78" s="1605" t="s">
        <v>1040</v>
      </c>
      <c r="AF78" s="1606" t="s">
        <v>1040</v>
      </c>
      <c r="AG78" s="1604" t="s">
        <v>1040</v>
      </c>
      <c r="AH78" s="1604" t="s">
        <v>1040</v>
      </c>
      <c r="AI78" s="1604" t="s">
        <v>1040</v>
      </c>
      <c r="AJ78" s="1604" t="s">
        <v>1040</v>
      </c>
      <c r="AK78" s="1604" t="s">
        <v>1040</v>
      </c>
      <c r="AL78" s="1604" t="s">
        <v>1040</v>
      </c>
      <c r="AM78" s="1604" t="s">
        <v>1040</v>
      </c>
      <c r="AN78" s="1604" t="s">
        <v>1040</v>
      </c>
      <c r="AO78" s="1604" t="s">
        <v>1040</v>
      </c>
      <c r="AP78" s="1618" t="s">
        <v>1040</v>
      </c>
      <c r="AQ78" s="1618" t="s">
        <v>1040</v>
      </c>
      <c r="AR78" s="1618" t="s">
        <v>1040</v>
      </c>
      <c r="AS78" s="1619" t="s">
        <v>1040</v>
      </c>
      <c r="AT78" s="1539"/>
      <c r="AU78" s="971"/>
    </row>
    <row r="79" spans="1:92" s="2" customFormat="1" ht="33" customHeight="1" x14ac:dyDescent="0.2">
      <c r="B79" s="2774" t="s">
        <v>1034</v>
      </c>
      <c r="C79" s="2775"/>
      <c r="D79" s="1575" t="str">
        <f>IF(NOT(D60=D63+D64),"Please check ","")</f>
        <v/>
      </c>
      <c r="E79" s="1576" t="str">
        <f t="shared" ref="E79:AS79" si="30">IF(NOT(E60=E63+E64),"Please check ","")</f>
        <v/>
      </c>
      <c r="F79" s="1576" t="str">
        <f t="shared" si="30"/>
        <v/>
      </c>
      <c r="G79" s="1576" t="str">
        <f t="shared" si="30"/>
        <v/>
      </c>
      <c r="H79" s="1576" t="str">
        <f t="shared" si="30"/>
        <v/>
      </c>
      <c r="I79" s="1576" t="str">
        <f t="shared" si="30"/>
        <v/>
      </c>
      <c r="J79" s="1576" t="str">
        <f t="shared" si="30"/>
        <v/>
      </c>
      <c r="K79" s="1576" t="str">
        <f t="shared" si="30"/>
        <v/>
      </c>
      <c r="L79" s="1576" t="str">
        <f t="shared" si="30"/>
        <v/>
      </c>
      <c r="M79" s="1576" t="str">
        <f t="shared" si="30"/>
        <v/>
      </c>
      <c r="N79" s="1576" t="str">
        <f t="shared" si="30"/>
        <v/>
      </c>
      <c r="O79" s="1576" t="str">
        <f t="shared" si="30"/>
        <v/>
      </c>
      <c r="P79" s="1576" t="str">
        <f t="shared" si="30"/>
        <v/>
      </c>
      <c r="Q79" s="1576" t="str">
        <f t="shared" si="30"/>
        <v/>
      </c>
      <c r="R79" s="1576" t="str">
        <f t="shared" si="30"/>
        <v/>
      </c>
      <c r="S79" s="1576" t="str">
        <f t="shared" si="30"/>
        <v/>
      </c>
      <c r="T79" s="1576" t="str">
        <f t="shared" si="30"/>
        <v/>
      </c>
      <c r="U79" s="1576" t="str">
        <f t="shared" si="30"/>
        <v/>
      </c>
      <c r="V79" s="1576" t="str">
        <f t="shared" si="30"/>
        <v/>
      </c>
      <c r="W79" s="1576" t="str">
        <f t="shared" si="30"/>
        <v/>
      </c>
      <c r="X79" s="1576" t="str">
        <f t="shared" si="30"/>
        <v/>
      </c>
      <c r="Y79" s="1576" t="str">
        <f t="shared" si="30"/>
        <v/>
      </c>
      <c r="Z79" s="1576" t="str">
        <f t="shared" si="30"/>
        <v/>
      </c>
      <c r="AA79" s="1576" t="str">
        <f t="shared" si="30"/>
        <v/>
      </c>
      <c r="AB79" s="1576" t="str">
        <f t="shared" si="30"/>
        <v/>
      </c>
      <c r="AC79" s="1576" t="str">
        <f t="shared" si="30"/>
        <v/>
      </c>
      <c r="AD79" s="1576" t="str">
        <f t="shared" si="30"/>
        <v/>
      </c>
      <c r="AE79" s="1576" t="str">
        <f t="shared" si="30"/>
        <v/>
      </c>
      <c r="AF79" s="1576" t="str">
        <f t="shared" si="30"/>
        <v/>
      </c>
      <c r="AG79" s="1576" t="str">
        <f t="shared" si="30"/>
        <v/>
      </c>
      <c r="AH79" s="1576" t="str">
        <f t="shared" si="30"/>
        <v/>
      </c>
      <c r="AI79" s="1576" t="str">
        <f t="shared" si="30"/>
        <v/>
      </c>
      <c r="AJ79" s="1576" t="str">
        <f t="shared" si="30"/>
        <v/>
      </c>
      <c r="AK79" s="1576" t="str">
        <f t="shared" si="30"/>
        <v/>
      </c>
      <c r="AL79" s="1576" t="str">
        <f t="shared" si="30"/>
        <v/>
      </c>
      <c r="AM79" s="1576" t="str">
        <f t="shared" si="30"/>
        <v/>
      </c>
      <c r="AN79" s="1576" t="str">
        <f t="shared" si="30"/>
        <v/>
      </c>
      <c r="AO79" s="1576" t="str">
        <f t="shared" si="30"/>
        <v/>
      </c>
      <c r="AP79" s="1369" t="str">
        <f t="shared" si="30"/>
        <v/>
      </c>
      <c r="AQ79" s="1369" t="str">
        <f t="shared" si="30"/>
        <v/>
      </c>
      <c r="AR79" s="1369" t="str">
        <f t="shared" si="30"/>
        <v/>
      </c>
      <c r="AS79" s="1623" t="str">
        <f t="shared" si="30"/>
        <v/>
      </c>
      <c r="AT79" s="1538"/>
      <c r="AU79" s="971"/>
    </row>
    <row r="80" spans="1:92" s="2" customFormat="1" ht="40.5" customHeight="1" x14ac:dyDescent="0.2">
      <c r="B80" s="2710" t="s">
        <v>1035</v>
      </c>
      <c r="C80" s="2711"/>
      <c r="D80" s="1573" t="str">
        <f>IF(D63&lt;D64,"Please check","")</f>
        <v/>
      </c>
      <c r="E80" s="1571" t="str">
        <f t="shared" ref="E80:AS80" si="31">IF(E63&lt;E64,"Please check","")</f>
        <v/>
      </c>
      <c r="F80" s="1571" t="str">
        <f t="shared" si="31"/>
        <v/>
      </c>
      <c r="G80" s="1571" t="str">
        <f t="shared" si="31"/>
        <v/>
      </c>
      <c r="H80" s="1571" t="str">
        <f t="shared" si="31"/>
        <v/>
      </c>
      <c r="I80" s="1571" t="str">
        <f t="shared" si="31"/>
        <v/>
      </c>
      <c r="J80" s="1571" t="str">
        <f t="shared" si="31"/>
        <v/>
      </c>
      <c r="K80" s="1571" t="str">
        <f t="shared" si="31"/>
        <v/>
      </c>
      <c r="L80" s="1571" t="str">
        <f t="shared" si="31"/>
        <v/>
      </c>
      <c r="M80" s="1571" t="str">
        <f t="shared" si="31"/>
        <v/>
      </c>
      <c r="N80" s="1571" t="str">
        <f t="shared" si="31"/>
        <v/>
      </c>
      <c r="O80" s="1571" t="str">
        <f t="shared" si="31"/>
        <v/>
      </c>
      <c r="P80" s="1571" t="str">
        <f t="shared" si="31"/>
        <v/>
      </c>
      <c r="Q80" s="1571" t="str">
        <f t="shared" si="31"/>
        <v/>
      </c>
      <c r="R80" s="1571" t="str">
        <f t="shared" si="31"/>
        <v/>
      </c>
      <c r="S80" s="1571" t="str">
        <f t="shared" si="31"/>
        <v/>
      </c>
      <c r="T80" s="1571" t="str">
        <f t="shared" si="31"/>
        <v/>
      </c>
      <c r="U80" s="1571" t="str">
        <f t="shared" si="31"/>
        <v/>
      </c>
      <c r="V80" s="1571" t="str">
        <f t="shared" si="31"/>
        <v/>
      </c>
      <c r="W80" s="1571" t="str">
        <f t="shared" si="31"/>
        <v/>
      </c>
      <c r="X80" s="1571" t="str">
        <f t="shared" si="31"/>
        <v/>
      </c>
      <c r="Y80" s="1571" t="str">
        <f t="shared" si="31"/>
        <v/>
      </c>
      <c r="Z80" s="1571" t="str">
        <f t="shared" si="31"/>
        <v/>
      </c>
      <c r="AA80" s="1571" t="str">
        <f t="shared" si="31"/>
        <v/>
      </c>
      <c r="AB80" s="1571" t="str">
        <f t="shared" si="31"/>
        <v/>
      </c>
      <c r="AC80" s="1571" t="str">
        <f t="shared" si="31"/>
        <v/>
      </c>
      <c r="AD80" s="1571" t="str">
        <f t="shared" si="31"/>
        <v/>
      </c>
      <c r="AE80" s="1571" t="str">
        <f t="shared" si="31"/>
        <v/>
      </c>
      <c r="AF80" s="1571" t="str">
        <f t="shared" si="31"/>
        <v/>
      </c>
      <c r="AG80" s="1571" t="str">
        <f t="shared" si="31"/>
        <v/>
      </c>
      <c r="AH80" s="1571" t="str">
        <f t="shared" si="31"/>
        <v/>
      </c>
      <c r="AI80" s="1571" t="str">
        <f t="shared" si="31"/>
        <v/>
      </c>
      <c r="AJ80" s="1571" t="str">
        <f t="shared" si="31"/>
        <v/>
      </c>
      <c r="AK80" s="1571" t="str">
        <f t="shared" si="31"/>
        <v/>
      </c>
      <c r="AL80" s="1571" t="str">
        <f t="shared" si="31"/>
        <v/>
      </c>
      <c r="AM80" s="1571" t="str">
        <f t="shared" si="31"/>
        <v/>
      </c>
      <c r="AN80" s="1571" t="str">
        <f t="shared" si="31"/>
        <v/>
      </c>
      <c r="AO80" s="1571" t="str">
        <f t="shared" si="31"/>
        <v/>
      </c>
      <c r="AP80" s="1365" t="str">
        <f t="shared" si="31"/>
        <v/>
      </c>
      <c r="AQ80" s="1365" t="str">
        <f t="shared" si="31"/>
        <v/>
      </c>
      <c r="AR80" s="1365" t="str">
        <f t="shared" si="31"/>
        <v/>
      </c>
      <c r="AS80" s="1372" t="str">
        <f t="shared" si="31"/>
        <v/>
      </c>
      <c r="AT80" s="1538"/>
      <c r="AU80" s="971"/>
    </row>
    <row r="81" spans="1:92" s="2" customFormat="1" ht="39.75" customHeight="1" x14ac:dyDescent="0.2">
      <c r="B81" s="2776" t="s">
        <v>1036</v>
      </c>
      <c r="C81" s="2777"/>
      <c r="D81" s="1573" t="str">
        <f>IF(NOT(D60=D69+D70+D72),"Please check","")</f>
        <v/>
      </c>
      <c r="E81" s="1571" t="str">
        <f t="shared" ref="E81:AS81" si="32">IF(NOT(E60=E69+E70+E72),"Please check","")</f>
        <v/>
      </c>
      <c r="F81" s="1571" t="str">
        <f t="shared" si="32"/>
        <v/>
      </c>
      <c r="G81" s="1571" t="str">
        <f t="shared" si="32"/>
        <v/>
      </c>
      <c r="H81" s="1571" t="str">
        <f t="shared" si="32"/>
        <v/>
      </c>
      <c r="I81" s="1571" t="str">
        <f t="shared" si="32"/>
        <v/>
      </c>
      <c r="J81" s="1571" t="str">
        <f t="shared" si="32"/>
        <v/>
      </c>
      <c r="K81" s="1571" t="str">
        <f t="shared" si="32"/>
        <v/>
      </c>
      <c r="L81" s="1571" t="str">
        <f t="shared" si="32"/>
        <v/>
      </c>
      <c r="M81" s="1571" t="str">
        <f t="shared" si="32"/>
        <v/>
      </c>
      <c r="N81" s="1571" t="str">
        <f t="shared" si="32"/>
        <v/>
      </c>
      <c r="O81" s="1571" t="str">
        <f t="shared" si="32"/>
        <v/>
      </c>
      <c r="P81" s="1571" t="str">
        <f t="shared" si="32"/>
        <v/>
      </c>
      <c r="Q81" s="1571" t="str">
        <f t="shared" si="32"/>
        <v/>
      </c>
      <c r="R81" s="1571" t="str">
        <f t="shared" si="32"/>
        <v/>
      </c>
      <c r="S81" s="1571" t="str">
        <f t="shared" si="32"/>
        <v/>
      </c>
      <c r="T81" s="1571" t="str">
        <f t="shared" si="32"/>
        <v/>
      </c>
      <c r="U81" s="1571" t="str">
        <f t="shared" si="32"/>
        <v/>
      </c>
      <c r="V81" s="1571" t="str">
        <f t="shared" si="32"/>
        <v/>
      </c>
      <c r="W81" s="1571" t="str">
        <f t="shared" si="32"/>
        <v/>
      </c>
      <c r="X81" s="1571" t="str">
        <f t="shared" si="32"/>
        <v/>
      </c>
      <c r="Y81" s="1571" t="str">
        <f t="shared" si="32"/>
        <v/>
      </c>
      <c r="Z81" s="1571" t="str">
        <f t="shared" si="32"/>
        <v/>
      </c>
      <c r="AA81" s="1571" t="str">
        <f t="shared" si="32"/>
        <v/>
      </c>
      <c r="AB81" s="1571" t="str">
        <f t="shared" si="32"/>
        <v/>
      </c>
      <c r="AC81" s="1571" t="str">
        <f t="shared" si="32"/>
        <v/>
      </c>
      <c r="AD81" s="1571" t="str">
        <f t="shared" si="32"/>
        <v/>
      </c>
      <c r="AE81" s="1571" t="str">
        <f t="shared" si="32"/>
        <v/>
      </c>
      <c r="AF81" s="1571" t="str">
        <f t="shared" si="32"/>
        <v/>
      </c>
      <c r="AG81" s="1571" t="str">
        <f t="shared" si="32"/>
        <v/>
      </c>
      <c r="AH81" s="1571" t="str">
        <f t="shared" si="32"/>
        <v/>
      </c>
      <c r="AI81" s="1571" t="str">
        <f t="shared" si="32"/>
        <v/>
      </c>
      <c r="AJ81" s="1571" t="str">
        <f t="shared" si="32"/>
        <v/>
      </c>
      <c r="AK81" s="1571" t="str">
        <f t="shared" si="32"/>
        <v/>
      </c>
      <c r="AL81" s="1571" t="str">
        <f t="shared" si="32"/>
        <v/>
      </c>
      <c r="AM81" s="1571" t="str">
        <f t="shared" si="32"/>
        <v/>
      </c>
      <c r="AN81" s="1571" t="str">
        <f t="shared" si="32"/>
        <v/>
      </c>
      <c r="AO81" s="1571" t="str">
        <f t="shared" si="32"/>
        <v/>
      </c>
      <c r="AP81" s="1365" t="str">
        <f t="shared" si="32"/>
        <v/>
      </c>
      <c r="AQ81" s="1365" t="str">
        <f t="shared" si="32"/>
        <v/>
      </c>
      <c r="AR81" s="1365" t="str">
        <f t="shared" si="32"/>
        <v/>
      </c>
      <c r="AS81" s="1372" t="str">
        <f t="shared" si="32"/>
        <v/>
      </c>
      <c r="AT81" s="1538"/>
      <c r="AU81" s="971"/>
    </row>
    <row r="82" spans="1:92" s="2" customFormat="1" ht="53.25" customHeight="1" x14ac:dyDescent="0.2">
      <c r="B82" s="2774" t="s">
        <v>1037</v>
      </c>
      <c r="C82" s="2775"/>
      <c r="D82" s="1573" t="str">
        <f>IF(D70&lt;D71,"Please check ","")</f>
        <v/>
      </c>
      <c r="E82" s="1574" t="str">
        <f t="shared" ref="E82:AS82" si="33">IF(E70&lt;E71,"Please check ","")</f>
        <v/>
      </c>
      <c r="F82" s="1574" t="str">
        <f t="shared" si="33"/>
        <v/>
      </c>
      <c r="G82" s="1574" t="str">
        <f t="shared" si="33"/>
        <v/>
      </c>
      <c r="H82" s="1574" t="str">
        <f t="shared" si="33"/>
        <v/>
      </c>
      <c r="I82" s="1574" t="str">
        <f t="shared" si="33"/>
        <v/>
      </c>
      <c r="J82" s="1574" t="str">
        <f t="shared" si="33"/>
        <v/>
      </c>
      <c r="K82" s="1574" t="str">
        <f t="shared" si="33"/>
        <v/>
      </c>
      <c r="L82" s="1574" t="str">
        <f t="shared" si="33"/>
        <v/>
      </c>
      <c r="M82" s="1574" t="str">
        <f t="shared" si="33"/>
        <v/>
      </c>
      <c r="N82" s="1574" t="str">
        <f t="shared" si="33"/>
        <v/>
      </c>
      <c r="O82" s="1574" t="str">
        <f t="shared" si="33"/>
        <v/>
      </c>
      <c r="P82" s="1574" t="str">
        <f t="shared" si="33"/>
        <v/>
      </c>
      <c r="Q82" s="1574" t="str">
        <f t="shared" si="33"/>
        <v/>
      </c>
      <c r="R82" s="1574" t="str">
        <f t="shared" si="33"/>
        <v/>
      </c>
      <c r="S82" s="1574" t="str">
        <f t="shared" si="33"/>
        <v/>
      </c>
      <c r="T82" s="1574" t="str">
        <f t="shared" si="33"/>
        <v/>
      </c>
      <c r="U82" s="1574" t="str">
        <f t="shared" si="33"/>
        <v/>
      </c>
      <c r="V82" s="1574" t="str">
        <f t="shared" si="33"/>
        <v/>
      </c>
      <c r="W82" s="1574" t="str">
        <f t="shared" si="33"/>
        <v/>
      </c>
      <c r="X82" s="1574" t="str">
        <f t="shared" si="33"/>
        <v/>
      </c>
      <c r="Y82" s="1574" t="str">
        <f t="shared" si="33"/>
        <v/>
      </c>
      <c r="Z82" s="1574" t="str">
        <f t="shared" si="33"/>
        <v/>
      </c>
      <c r="AA82" s="1574" t="str">
        <f t="shared" si="33"/>
        <v/>
      </c>
      <c r="AB82" s="1574" t="str">
        <f t="shared" si="33"/>
        <v/>
      </c>
      <c r="AC82" s="1574" t="str">
        <f t="shared" si="33"/>
        <v/>
      </c>
      <c r="AD82" s="1574" t="str">
        <f t="shared" si="33"/>
        <v/>
      </c>
      <c r="AE82" s="1574" t="str">
        <f t="shared" si="33"/>
        <v/>
      </c>
      <c r="AF82" s="1574" t="str">
        <f t="shared" si="33"/>
        <v/>
      </c>
      <c r="AG82" s="1574" t="str">
        <f t="shared" si="33"/>
        <v/>
      </c>
      <c r="AH82" s="1574" t="str">
        <f t="shared" si="33"/>
        <v/>
      </c>
      <c r="AI82" s="1574" t="str">
        <f t="shared" si="33"/>
        <v/>
      </c>
      <c r="AJ82" s="1574" t="str">
        <f t="shared" si="33"/>
        <v/>
      </c>
      <c r="AK82" s="1574" t="str">
        <f t="shared" si="33"/>
        <v/>
      </c>
      <c r="AL82" s="1574" t="str">
        <f t="shared" si="33"/>
        <v/>
      </c>
      <c r="AM82" s="1574" t="str">
        <f t="shared" si="33"/>
        <v/>
      </c>
      <c r="AN82" s="1574" t="str">
        <f t="shared" si="33"/>
        <v/>
      </c>
      <c r="AO82" s="1574" t="str">
        <f t="shared" si="33"/>
        <v/>
      </c>
      <c r="AP82" s="1365" t="str">
        <f t="shared" si="33"/>
        <v/>
      </c>
      <c r="AQ82" s="1365" t="str">
        <f t="shared" si="33"/>
        <v/>
      </c>
      <c r="AR82" s="1365" t="str">
        <f t="shared" si="33"/>
        <v/>
      </c>
      <c r="AS82" s="1372" t="str">
        <f t="shared" si="33"/>
        <v/>
      </c>
      <c r="AT82" s="1538"/>
      <c r="AU82" s="971"/>
    </row>
    <row r="83" spans="1:92" s="2" customFormat="1" ht="48" customHeight="1" x14ac:dyDescent="0.2">
      <c r="B83" s="2710" t="s">
        <v>1038</v>
      </c>
      <c r="C83" s="2711"/>
      <c r="D83" s="1575" t="str">
        <f>IF(D66&lt;D67,"Please check","")</f>
        <v/>
      </c>
      <c r="E83" s="1573" t="str">
        <f t="shared" ref="E83:AS83" si="34">IF(E66&lt;E67,"Please check","")</f>
        <v/>
      </c>
      <c r="F83" s="1573" t="str">
        <f t="shared" si="34"/>
        <v/>
      </c>
      <c r="G83" s="1573" t="str">
        <f t="shared" si="34"/>
        <v/>
      </c>
      <c r="H83" s="1573" t="str">
        <f t="shared" si="34"/>
        <v/>
      </c>
      <c r="I83" s="1573" t="str">
        <f t="shared" si="34"/>
        <v/>
      </c>
      <c r="J83" s="1573" t="str">
        <f t="shared" si="34"/>
        <v/>
      </c>
      <c r="K83" s="1573" t="str">
        <f t="shared" si="34"/>
        <v/>
      </c>
      <c r="L83" s="1573" t="str">
        <f t="shared" si="34"/>
        <v/>
      </c>
      <c r="M83" s="1573" t="str">
        <f t="shared" si="34"/>
        <v/>
      </c>
      <c r="N83" s="1573" t="str">
        <f t="shared" si="34"/>
        <v/>
      </c>
      <c r="O83" s="1573" t="str">
        <f t="shared" si="34"/>
        <v/>
      </c>
      <c r="P83" s="1573" t="str">
        <f t="shared" si="34"/>
        <v/>
      </c>
      <c r="Q83" s="1573" t="str">
        <f t="shared" si="34"/>
        <v/>
      </c>
      <c r="R83" s="1573" t="str">
        <f t="shared" si="34"/>
        <v/>
      </c>
      <c r="S83" s="1573" t="str">
        <f t="shared" si="34"/>
        <v/>
      </c>
      <c r="T83" s="1573" t="str">
        <f t="shared" si="34"/>
        <v/>
      </c>
      <c r="U83" s="1573" t="str">
        <f t="shared" si="34"/>
        <v/>
      </c>
      <c r="V83" s="1573" t="str">
        <f t="shared" si="34"/>
        <v/>
      </c>
      <c r="W83" s="1573" t="str">
        <f t="shared" si="34"/>
        <v/>
      </c>
      <c r="X83" s="1573" t="str">
        <f t="shared" si="34"/>
        <v/>
      </c>
      <c r="Y83" s="1573" t="str">
        <f t="shared" si="34"/>
        <v/>
      </c>
      <c r="Z83" s="1573" t="str">
        <f t="shared" si="34"/>
        <v/>
      </c>
      <c r="AA83" s="1573" t="str">
        <f t="shared" si="34"/>
        <v/>
      </c>
      <c r="AB83" s="1573" t="str">
        <f t="shared" si="34"/>
        <v/>
      </c>
      <c r="AC83" s="1573" t="str">
        <f t="shared" si="34"/>
        <v/>
      </c>
      <c r="AD83" s="1573" t="str">
        <f t="shared" si="34"/>
        <v/>
      </c>
      <c r="AE83" s="1573" t="str">
        <f t="shared" si="34"/>
        <v/>
      </c>
      <c r="AF83" s="1573" t="str">
        <f t="shared" si="34"/>
        <v/>
      </c>
      <c r="AG83" s="1573" t="str">
        <f t="shared" si="34"/>
        <v/>
      </c>
      <c r="AH83" s="1573" t="str">
        <f t="shared" si="34"/>
        <v/>
      </c>
      <c r="AI83" s="1573" t="str">
        <f t="shared" si="34"/>
        <v/>
      </c>
      <c r="AJ83" s="1573" t="str">
        <f t="shared" si="34"/>
        <v/>
      </c>
      <c r="AK83" s="1573" t="str">
        <f t="shared" si="34"/>
        <v/>
      </c>
      <c r="AL83" s="1573" t="str">
        <f t="shared" si="34"/>
        <v/>
      </c>
      <c r="AM83" s="1573" t="str">
        <f t="shared" si="34"/>
        <v/>
      </c>
      <c r="AN83" s="1573" t="str">
        <f t="shared" si="34"/>
        <v/>
      </c>
      <c r="AO83" s="1573" t="str">
        <f t="shared" si="34"/>
        <v/>
      </c>
      <c r="AP83" s="1365" t="str">
        <f t="shared" si="34"/>
        <v/>
      </c>
      <c r="AQ83" s="1365" t="str">
        <f t="shared" si="34"/>
        <v/>
      </c>
      <c r="AR83" s="1365" t="str">
        <f t="shared" si="34"/>
        <v/>
      </c>
      <c r="AS83" s="1372" t="str">
        <f t="shared" si="34"/>
        <v/>
      </c>
      <c r="AT83" s="1538"/>
      <c r="AU83" s="971"/>
    </row>
    <row r="84" spans="1:92" s="2" customFormat="1" ht="27.75" customHeight="1" x14ac:dyDescent="0.2">
      <c r="B84" s="2772"/>
      <c r="C84" s="2773"/>
      <c r="D84" s="1637"/>
      <c r="E84" s="1637"/>
      <c r="F84" s="1637"/>
      <c r="G84" s="1637"/>
      <c r="H84" s="1637"/>
      <c r="I84" s="1637"/>
      <c r="J84" s="1637"/>
      <c r="K84" s="1637"/>
      <c r="L84" s="1637"/>
      <c r="M84" s="1637"/>
      <c r="N84" s="1637"/>
      <c r="O84" s="1637"/>
      <c r="P84" s="1637"/>
      <c r="Q84" s="1637"/>
      <c r="R84" s="1637"/>
      <c r="S84" s="1637"/>
      <c r="T84" s="1637"/>
      <c r="U84" s="1637"/>
      <c r="V84" s="1637"/>
      <c r="W84" s="1637"/>
      <c r="X84" s="1637"/>
      <c r="Y84" s="1637"/>
      <c r="Z84" s="1637"/>
      <c r="AA84" s="1637"/>
      <c r="AB84" s="1637"/>
      <c r="AC84" s="1637"/>
      <c r="AD84" s="1637"/>
      <c r="AE84" s="1637"/>
      <c r="AF84" s="1637"/>
      <c r="AG84" s="1637"/>
      <c r="AH84" s="1637"/>
      <c r="AI84" s="1637"/>
      <c r="AJ84" s="1637"/>
      <c r="AK84" s="1637"/>
      <c r="AL84" s="1637"/>
      <c r="AM84" s="1637"/>
      <c r="AN84" s="1637"/>
      <c r="AO84" s="1637"/>
      <c r="AP84" s="1638"/>
      <c r="AQ84" s="1638"/>
      <c r="AR84" s="1638"/>
      <c r="AS84" s="1639"/>
      <c r="AT84" s="1538"/>
      <c r="AU84" s="971"/>
    </row>
    <row r="85" spans="1:92" s="20" customFormat="1" ht="20.100000000000001" customHeight="1" x14ac:dyDescent="0.2">
      <c r="A85" s="3"/>
      <c r="B85" s="2770"/>
      <c r="C85" s="2771"/>
      <c r="D85" s="1640"/>
      <c r="E85" s="1640"/>
      <c r="F85" s="1640"/>
      <c r="G85" s="1640"/>
      <c r="H85" s="1640"/>
      <c r="I85" s="1640"/>
      <c r="J85" s="1640"/>
      <c r="K85" s="1640"/>
      <c r="L85" s="1640"/>
      <c r="M85" s="1640"/>
      <c r="N85" s="1640"/>
      <c r="O85" s="1640"/>
      <c r="P85" s="1640"/>
      <c r="Q85" s="1640"/>
      <c r="R85" s="1640"/>
      <c r="S85" s="1640"/>
      <c r="T85" s="1640"/>
      <c r="U85" s="1640"/>
      <c r="V85" s="1640"/>
      <c r="W85" s="1640"/>
      <c r="X85" s="1640"/>
      <c r="Y85" s="1640"/>
      <c r="Z85" s="1640"/>
      <c r="AA85" s="1640"/>
      <c r="AB85" s="1640"/>
      <c r="AC85" s="1640"/>
      <c r="AD85" s="1640"/>
      <c r="AE85" s="1640"/>
      <c r="AF85" s="1640"/>
      <c r="AG85" s="1640"/>
      <c r="AH85" s="1640"/>
      <c r="AI85" s="1640"/>
      <c r="AJ85" s="1640"/>
      <c r="AK85" s="1640"/>
      <c r="AL85" s="1640"/>
      <c r="AM85" s="1640"/>
      <c r="AN85" s="1640"/>
      <c r="AO85" s="1640"/>
      <c r="AP85" s="1638"/>
      <c r="AQ85" s="1638"/>
      <c r="AR85" s="1638"/>
      <c r="AS85" s="1639"/>
      <c r="AT85" s="1538"/>
      <c r="AU85" s="971"/>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row>
    <row r="86" spans="1:92" s="20" customFormat="1" ht="20.100000000000001" customHeight="1" x14ac:dyDescent="0.2">
      <c r="A86" s="3"/>
      <c r="B86" s="2698"/>
      <c r="C86" s="2699"/>
      <c r="D86" s="1641"/>
      <c r="E86" s="1641"/>
      <c r="F86" s="1641"/>
      <c r="G86" s="1641"/>
      <c r="H86" s="1641"/>
      <c r="I86" s="1641"/>
      <c r="J86" s="1641"/>
      <c r="K86" s="1641"/>
      <c r="L86" s="1641"/>
      <c r="M86" s="1641"/>
      <c r="N86" s="1641"/>
      <c r="O86" s="1641"/>
      <c r="P86" s="1641"/>
      <c r="Q86" s="1641"/>
      <c r="R86" s="1641"/>
      <c r="S86" s="1641"/>
      <c r="T86" s="1641"/>
      <c r="U86" s="1641"/>
      <c r="V86" s="1641"/>
      <c r="W86" s="1641"/>
      <c r="X86" s="1641"/>
      <c r="Y86" s="1641"/>
      <c r="Z86" s="1641"/>
      <c r="AA86" s="1641"/>
      <c r="AB86" s="1641"/>
      <c r="AC86" s="1641"/>
      <c r="AD86" s="1641"/>
      <c r="AE86" s="1641"/>
      <c r="AF86" s="1641"/>
      <c r="AG86" s="1641"/>
      <c r="AH86" s="1641"/>
      <c r="AI86" s="1641"/>
      <c r="AJ86" s="1641"/>
      <c r="AK86" s="1641"/>
      <c r="AL86" s="1641"/>
      <c r="AM86" s="1641"/>
      <c r="AN86" s="1641"/>
      <c r="AO86" s="1641"/>
      <c r="AP86" s="1638"/>
      <c r="AQ86" s="1638"/>
      <c r="AR86" s="1638"/>
      <c r="AS86" s="1639"/>
      <c r="AT86" s="1538"/>
      <c r="AU86" s="971"/>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row>
    <row r="87" spans="1:92" s="2" customFormat="1" ht="20.100000000000001" customHeight="1" x14ac:dyDescent="0.2">
      <c r="B87" s="2772"/>
      <c r="C87" s="2773"/>
      <c r="D87" s="1637"/>
      <c r="E87" s="1637"/>
      <c r="F87" s="1637"/>
      <c r="G87" s="1637"/>
      <c r="H87" s="1637"/>
      <c r="I87" s="1637"/>
      <c r="J87" s="1637"/>
      <c r="K87" s="1637"/>
      <c r="L87" s="1637"/>
      <c r="M87" s="1637"/>
      <c r="N87" s="1637"/>
      <c r="O87" s="1637"/>
      <c r="P87" s="1637"/>
      <c r="Q87" s="1637"/>
      <c r="R87" s="1637"/>
      <c r="S87" s="1637"/>
      <c r="T87" s="1637"/>
      <c r="U87" s="1637"/>
      <c r="V87" s="1637"/>
      <c r="W87" s="1637"/>
      <c r="X87" s="1637"/>
      <c r="Y87" s="1637"/>
      <c r="Z87" s="1637"/>
      <c r="AA87" s="1637"/>
      <c r="AB87" s="1637"/>
      <c r="AC87" s="1637"/>
      <c r="AD87" s="1637"/>
      <c r="AE87" s="1637"/>
      <c r="AF87" s="1637"/>
      <c r="AG87" s="1637"/>
      <c r="AH87" s="1637"/>
      <c r="AI87" s="1637"/>
      <c r="AJ87" s="1637"/>
      <c r="AK87" s="1637"/>
      <c r="AL87" s="1637"/>
      <c r="AM87" s="1637"/>
      <c r="AN87" s="1637"/>
      <c r="AO87" s="1637"/>
      <c r="AP87" s="1638"/>
      <c r="AQ87" s="1638"/>
      <c r="AR87" s="1638"/>
      <c r="AS87" s="1639"/>
      <c r="AT87" s="1538"/>
      <c r="AU87" s="971"/>
    </row>
    <row r="88" spans="1:92" s="2" customFormat="1" ht="14.25" customHeight="1" x14ac:dyDescent="0.2">
      <c r="B88" s="422"/>
      <c r="C88" s="972" t="s">
        <v>498</v>
      </c>
      <c r="D88" s="972" t="s">
        <v>1080</v>
      </c>
      <c r="E88" s="972" t="s">
        <v>1081</v>
      </c>
      <c r="F88" s="972" t="s">
        <v>1082</v>
      </c>
      <c r="G88" s="972" t="s">
        <v>1083</v>
      </c>
      <c r="H88" s="972" t="s">
        <v>1084</v>
      </c>
      <c r="I88" s="972" t="s">
        <v>1085</v>
      </c>
      <c r="J88" s="972" t="s">
        <v>1086</v>
      </c>
      <c r="K88" s="972" t="s">
        <v>1087</v>
      </c>
      <c r="L88" s="972" t="s">
        <v>1088</v>
      </c>
      <c r="M88" s="972" t="s">
        <v>1089</v>
      </c>
      <c r="N88" s="972" t="s">
        <v>1090</v>
      </c>
      <c r="O88" s="972" t="s">
        <v>1091</v>
      </c>
      <c r="P88" s="972" t="s">
        <v>1092</v>
      </c>
      <c r="Q88" s="972" t="s">
        <v>1239</v>
      </c>
      <c r="R88" s="972" t="s">
        <v>1093</v>
      </c>
      <c r="S88" s="972" t="s">
        <v>1094</v>
      </c>
      <c r="T88" s="972" t="s">
        <v>1095</v>
      </c>
      <c r="U88" s="972" t="s">
        <v>1096</v>
      </c>
      <c r="V88" s="972" t="s">
        <v>1097</v>
      </c>
      <c r="W88" s="972" t="s">
        <v>1098</v>
      </c>
      <c r="X88" s="972" t="s">
        <v>1099</v>
      </c>
      <c r="Y88" s="972" t="s">
        <v>1100</v>
      </c>
      <c r="Z88" s="972" t="s">
        <v>1101</v>
      </c>
      <c r="AA88" s="972" t="s">
        <v>1102</v>
      </c>
      <c r="AB88" s="972" t="s">
        <v>1103</v>
      </c>
      <c r="AC88" s="972" t="s">
        <v>1104</v>
      </c>
      <c r="AD88" s="972" t="s">
        <v>1105</v>
      </c>
      <c r="AE88" s="972" t="s">
        <v>1240</v>
      </c>
      <c r="AF88" s="972" t="s">
        <v>1106</v>
      </c>
      <c r="AG88" s="972" t="s">
        <v>1107</v>
      </c>
      <c r="AH88" s="972" t="s">
        <v>1108</v>
      </c>
      <c r="AI88" s="972" t="s">
        <v>1109</v>
      </c>
      <c r="AJ88" s="972" t="s">
        <v>1110</v>
      </c>
      <c r="AK88" s="972" t="s">
        <v>1111</v>
      </c>
      <c r="AL88" s="972" t="s">
        <v>1112</v>
      </c>
      <c r="AM88" s="972" t="s">
        <v>1113</v>
      </c>
      <c r="AN88" s="972" t="s">
        <v>1114</v>
      </c>
      <c r="AO88" s="972" t="s">
        <v>1115</v>
      </c>
      <c r="AP88" s="972" t="s">
        <v>1116</v>
      </c>
      <c r="AQ88" s="972" t="s">
        <v>1117</v>
      </c>
      <c r="AR88" s="972" t="s">
        <v>1118</v>
      </c>
      <c r="AS88" s="972" t="s">
        <v>1241</v>
      </c>
      <c r="AT88" s="972"/>
      <c r="AU88" s="972"/>
    </row>
    <row r="89" spans="1:92" s="2" customFormat="1" ht="9.9499999999999993" customHeight="1" x14ac:dyDescent="0.2">
      <c r="B89" s="211"/>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45"/>
      <c r="AQ89" s="950"/>
      <c r="AR89" s="950"/>
      <c r="AS89" s="7"/>
      <c r="AT89" s="7"/>
      <c r="AU89" s="7"/>
    </row>
    <row r="90" spans="1:92" s="2" customFormat="1" ht="27.75" customHeight="1" x14ac:dyDescent="0.2">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316"/>
      <c r="AQ90" s="20"/>
      <c r="AR90" s="20"/>
      <c r="AS90" s="952"/>
      <c r="AT90" s="952"/>
      <c r="AU90" s="952"/>
    </row>
    <row r="91" spans="1:92" s="2" customFormat="1" ht="27.75" customHeight="1" x14ac:dyDescent="0.2">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S91" s="952"/>
      <c r="AT91" s="952"/>
      <c r="AU91" s="952"/>
    </row>
    <row r="92" spans="1:92" s="2" customFormat="1" ht="27.75" customHeight="1" x14ac:dyDescent="0.25">
      <c r="B92" s="89" t="s">
        <v>108</v>
      </c>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7"/>
      <c r="AS92" s="952"/>
      <c r="AT92" s="952"/>
      <c r="AU92" s="952"/>
    </row>
    <row r="93" spans="1:92" s="20" customFormat="1" ht="20.100000000000001" customHeight="1" x14ac:dyDescent="0.2">
      <c r="A93" s="3"/>
      <c r="B93" s="2"/>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29"/>
      <c r="AT93" s="729"/>
      <c r="AU93" s="729"/>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row>
    <row r="94" spans="1:92" s="2" customFormat="1" ht="20.100000000000001" customHeight="1" x14ac:dyDescent="0.2">
      <c r="B94" s="211" t="s">
        <v>162</v>
      </c>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209"/>
      <c r="AP94" s="54"/>
      <c r="AS94" s="7"/>
      <c r="AT94" s="7"/>
      <c r="AU94" s="7"/>
    </row>
    <row r="95" spans="1:92" s="2" customFormat="1" ht="14.25" customHeight="1" x14ac:dyDescent="0.2">
      <c r="B95" s="211"/>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45"/>
      <c r="AQ95" s="950"/>
      <c r="AR95" s="950"/>
      <c r="AS95" s="7"/>
      <c r="AT95" s="7"/>
      <c r="AU95" s="7"/>
      <c r="AV95" s="316"/>
      <c r="AW95" s="316"/>
      <c r="AX95" s="316"/>
      <c r="AY95" s="316"/>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row>
    <row r="96" spans="1:92" s="2" customFormat="1" ht="14.25" customHeight="1" x14ac:dyDescent="0.2">
      <c r="B96" s="211"/>
      <c r="C96" s="209"/>
      <c r="D96" s="1364" t="s">
        <v>1</v>
      </c>
      <c r="E96" s="1364" t="s">
        <v>2</v>
      </c>
      <c r="F96" s="1364" t="s">
        <v>3</v>
      </c>
      <c r="G96" s="1364" t="s">
        <v>86</v>
      </c>
      <c r="H96" s="1364" t="s">
        <v>4</v>
      </c>
      <c r="I96" s="1364" t="s">
        <v>5</v>
      </c>
      <c r="J96" s="1364" t="s">
        <v>6</v>
      </c>
      <c r="K96" s="1364" t="s">
        <v>7</v>
      </c>
      <c r="L96" s="1364" t="s">
        <v>8</v>
      </c>
      <c r="M96" s="1364" t="s">
        <v>9</v>
      </c>
      <c r="N96" s="1364" t="s">
        <v>10</v>
      </c>
      <c r="O96" s="1364" t="s">
        <v>11</v>
      </c>
      <c r="P96" s="1364" t="s">
        <v>12</v>
      </c>
      <c r="Q96" s="1371" t="s">
        <v>13</v>
      </c>
      <c r="R96" s="1364" t="s">
        <v>14</v>
      </c>
      <c r="S96" s="1364" t="s">
        <v>15</v>
      </c>
      <c r="T96" s="1364" t="s">
        <v>16</v>
      </c>
      <c r="U96" s="1364" t="s">
        <v>17</v>
      </c>
      <c r="V96" s="1364" t="s">
        <v>18</v>
      </c>
      <c r="W96" s="1364" t="s">
        <v>19</v>
      </c>
      <c r="X96" s="1364" t="s">
        <v>20</v>
      </c>
      <c r="Y96" s="1364" t="s">
        <v>21</v>
      </c>
      <c r="Z96" s="1364" t="s">
        <v>22</v>
      </c>
      <c r="AA96" s="1364" t="s">
        <v>23</v>
      </c>
      <c r="AB96" s="1364" t="s">
        <v>24</v>
      </c>
      <c r="AC96" s="1364" t="s">
        <v>25</v>
      </c>
      <c r="AD96" s="1364" t="s">
        <v>26</v>
      </c>
      <c r="AE96" s="1371" t="s">
        <v>27</v>
      </c>
      <c r="AF96" s="1364" t="s">
        <v>28</v>
      </c>
      <c r="AG96" s="1364" t="s">
        <v>29</v>
      </c>
      <c r="AH96" s="1364" t="s">
        <v>30</v>
      </c>
      <c r="AI96" s="1364" t="s">
        <v>31</v>
      </c>
      <c r="AJ96" s="1364" t="s">
        <v>32</v>
      </c>
      <c r="AK96" s="1364" t="s">
        <v>33</v>
      </c>
      <c r="AL96" s="1364" t="s">
        <v>34</v>
      </c>
      <c r="AM96" s="1364" t="s">
        <v>35</v>
      </c>
      <c r="AN96" s="1364" t="s">
        <v>88</v>
      </c>
      <c r="AO96" s="1364" t="s">
        <v>112</v>
      </c>
      <c r="AP96" s="1364" t="s">
        <v>113</v>
      </c>
      <c r="AQ96" s="1364" t="s">
        <v>223</v>
      </c>
      <c r="AR96" s="1364" t="s">
        <v>337</v>
      </c>
      <c r="AS96" s="1371" t="s">
        <v>1011</v>
      </c>
      <c r="AT96" s="1452"/>
      <c r="AU96" s="45"/>
      <c r="AV96" s="208"/>
      <c r="AW96" s="208"/>
      <c r="AX96" s="208"/>
      <c r="AY96" s="208"/>
      <c r="AZ96" s="208"/>
      <c r="BA96" s="208"/>
      <c r="BB96" s="208"/>
      <c r="BC96" s="208"/>
      <c r="BD96" s="208"/>
      <c r="BE96" s="208"/>
      <c r="BF96" s="208"/>
      <c r="BG96" s="208"/>
      <c r="BH96" s="208"/>
      <c r="BI96" s="208"/>
      <c r="BJ96" s="208"/>
      <c r="BK96" s="208"/>
      <c r="BL96" s="208"/>
      <c r="BM96" s="208"/>
      <c r="BN96" s="208"/>
      <c r="BO96" s="208"/>
      <c r="BP96" s="208"/>
      <c r="BQ96" s="208"/>
      <c r="BR96" s="208"/>
      <c r="BS96" s="208"/>
      <c r="BT96" s="208"/>
      <c r="BU96" s="208"/>
      <c r="BV96" s="208"/>
      <c r="BW96" s="208"/>
      <c r="BX96" s="208"/>
      <c r="BY96" s="208"/>
      <c r="BZ96" s="208"/>
      <c r="CA96" s="208"/>
      <c r="CB96" s="208"/>
      <c r="CC96" s="208"/>
      <c r="CD96" s="208"/>
      <c r="CE96" s="208"/>
      <c r="CF96" s="208"/>
      <c r="CG96" s="1273"/>
      <c r="CH96" s="1273"/>
      <c r="CI96" s="1273"/>
      <c r="CJ96" s="1273"/>
      <c r="CK96" s="1273"/>
      <c r="CL96" s="1273"/>
      <c r="CM96" s="208"/>
    </row>
    <row r="97" spans="1:93" s="2" customFormat="1" ht="34.35" customHeight="1" x14ac:dyDescent="0.2">
      <c r="C97" s="210"/>
      <c r="D97" s="2660" t="s">
        <v>45</v>
      </c>
      <c r="E97" s="2661"/>
      <c r="F97" s="2661"/>
      <c r="G97" s="2661"/>
      <c r="H97" s="2661"/>
      <c r="I97" s="2661"/>
      <c r="J97" s="2661"/>
      <c r="K97" s="2661"/>
      <c r="L97" s="2661"/>
      <c r="M97" s="2661"/>
      <c r="N97" s="2661"/>
      <c r="O97" s="2661"/>
      <c r="P97" s="2661"/>
      <c r="Q97" s="2766"/>
      <c r="R97" s="2765" t="s">
        <v>57</v>
      </c>
      <c r="S97" s="2661"/>
      <c r="T97" s="2661"/>
      <c r="U97" s="2661"/>
      <c r="V97" s="2661"/>
      <c r="W97" s="2661"/>
      <c r="X97" s="2661"/>
      <c r="Y97" s="2661"/>
      <c r="Z97" s="2661"/>
      <c r="AA97" s="2661"/>
      <c r="AB97" s="2661"/>
      <c r="AC97" s="2661"/>
      <c r="AD97" s="2661"/>
      <c r="AE97" s="2766"/>
      <c r="AF97" s="2765" t="s">
        <v>63</v>
      </c>
      <c r="AG97" s="2661"/>
      <c r="AH97" s="2661"/>
      <c r="AI97" s="2661"/>
      <c r="AJ97" s="2661"/>
      <c r="AK97" s="2661"/>
      <c r="AL97" s="2661"/>
      <c r="AM97" s="2661"/>
      <c r="AN97" s="2661"/>
      <c r="AO97" s="2661"/>
      <c r="AP97" s="2661"/>
      <c r="AQ97" s="2661"/>
      <c r="AR97" s="2661"/>
      <c r="AS97" s="2766"/>
      <c r="AT97" s="2720" t="s">
        <v>1461</v>
      </c>
      <c r="AU97" s="45"/>
      <c r="AW97" s="2778" t="s">
        <v>45</v>
      </c>
      <c r="AX97" s="2779"/>
      <c r="AY97" s="2779"/>
      <c r="AZ97" s="2779"/>
      <c r="BA97" s="2779"/>
      <c r="BB97" s="2779"/>
      <c r="BC97" s="2779"/>
      <c r="BD97" s="2779"/>
      <c r="BE97" s="2779"/>
      <c r="BF97" s="2779"/>
      <c r="BG97" s="2779"/>
      <c r="BH97" s="2779"/>
      <c r="BI97" s="2779"/>
      <c r="BJ97" s="2780"/>
      <c r="BK97" s="2778" t="s">
        <v>57</v>
      </c>
      <c r="BL97" s="2779"/>
      <c r="BM97" s="2779"/>
      <c r="BN97" s="2779"/>
      <c r="BO97" s="2779"/>
      <c r="BP97" s="2779"/>
      <c r="BQ97" s="2779"/>
      <c r="BR97" s="2779"/>
      <c r="BS97" s="2779"/>
      <c r="BT97" s="2779"/>
      <c r="BU97" s="2779"/>
      <c r="BV97" s="2779"/>
      <c r="BW97" s="2779"/>
      <c r="BX97" s="2780"/>
      <c r="BY97" s="2779" t="s">
        <v>63</v>
      </c>
      <c r="BZ97" s="2779"/>
      <c r="CA97" s="2779"/>
      <c r="CB97" s="2779"/>
      <c r="CC97" s="2779"/>
      <c r="CD97" s="2779"/>
      <c r="CE97" s="2779"/>
      <c r="CF97" s="2779"/>
      <c r="CG97" s="2779"/>
      <c r="CH97" s="2779"/>
      <c r="CI97" s="2779"/>
      <c r="CJ97" s="2779"/>
      <c r="CK97" s="2779"/>
      <c r="CL97" s="2780"/>
    </row>
    <row r="98" spans="1:93" s="2" customFormat="1" ht="48" customHeight="1" thickBot="1" x14ac:dyDescent="0.25">
      <c r="C98" s="210"/>
      <c r="D98" s="1645" t="s">
        <v>998</v>
      </c>
      <c r="E98" s="1646" t="s">
        <v>999</v>
      </c>
      <c r="F98" s="1645" t="s">
        <v>1000</v>
      </c>
      <c r="G98" s="1646" t="s">
        <v>1001</v>
      </c>
      <c r="H98" s="1645" t="s">
        <v>1002</v>
      </c>
      <c r="I98" s="1646" t="s">
        <v>1003</v>
      </c>
      <c r="J98" s="1645" t="s">
        <v>1004</v>
      </c>
      <c r="K98" s="1646" t="s">
        <v>1005</v>
      </c>
      <c r="L98" s="1645" t="s">
        <v>1006</v>
      </c>
      <c r="M98" s="1646" t="s">
        <v>1007</v>
      </c>
      <c r="N98" s="1645">
        <v>2016</v>
      </c>
      <c r="O98" s="1646">
        <v>2017</v>
      </c>
      <c r="P98" s="1647">
        <v>2018</v>
      </c>
      <c r="Q98" s="1648" t="s">
        <v>1008</v>
      </c>
      <c r="R98" s="1643" t="s">
        <v>998</v>
      </c>
      <c r="S98" s="1644" t="s">
        <v>999</v>
      </c>
      <c r="T98" s="1643" t="s">
        <v>1000</v>
      </c>
      <c r="U98" s="1644" t="s">
        <v>1001</v>
      </c>
      <c r="V98" s="1643" t="s">
        <v>1002</v>
      </c>
      <c r="W98" s="1644" t="s">
        <v>1003</v>
      </c>
      <c r="X98" s="1643" t="s">
        <v>1004</v>
      </c>
      <c r="Y98" s="1644" t="s">
        <v>1005</v>
      </c>
      <c r="Z98" s="1643" t="s">
        <v>1006</v>
      </c>
      <c r="AA98" s="1644" t="s">
        <v>1007</v>
      </c>
      <c r="AB98" s="1645">
        <v>2016</v>
      </c>
      <c r="AC98" s="1646">
        <v>2017</v>
      </c>
      <c r="AD98" s="1647">
        <v>2018</v>
      </c>
      <c r="AE98" s="1648" t="s">
        <v>1008</v>
      </c>
      <c r="AF98" s="1643" t="s">
        <v>998</v>
      </c>
      <c r="AG98" s="1644" t="s">
        <v>999</v>
      </c>
      <c r="AH98" s="1643" t="s">
        <v>1000</v>
      </c>
      <c r="AI98" s="1644" t="s">
        <v>1001</v>
      </c>
      <c r="AJ98" s="1643" t="s">
        <v>1002</v>
      </c>
      <c r="AK98" s="1644" t="s">
        <v>1003</v>
      </c>
      <c r="AL98" s="1643" t="s">
        <v>1004</v>
      </c>
      <c r="AM98" s="1644" t="s">
        <v>1005</v>
      </c>
      <c r="AN98" s="1643" t="s">
        <v>1006</v>
      </c>
      <c r="AO98" s="1644" t="s">
        <v>1007</v>
      </c>
      <c r="AP98" s="1645">
        <v>2016</v>
      </c>
      <c r="AQ98" s="1646">
        <v>2017</v>
      </c>
      <c r="AR98" s="1647">
        <v>2018</v>
      </c>
      <c r="AS98" s="1648" t="s">
        <v>1008</v>
      </c>
      <c r="AT98" s="2721"/>
      <c r="AU98" s="45"/>
      <c r="AW98" s="1431">
        <v>2006</v>
      </c>
      <c r="AX98" s="1432">
        <v>2007</v>
      </c>
      <c r="AY98" s="1432">
        <v>2008</v>
      </c>
      <c r="AZ98" s="1432">
        <v>2009</v>
      </c>
      <c r="BA98" s="1432">
        <v>2010</v>
      </c>
      <c r="BB98" s="1432">
        <v>2011</v>
      </c>
      <c r="BC98" s="1432">
        <v>2012</v>
      </c>
      <c r="BD98" s="1432">
        <v>2013</v>
      </c>
      <c r="BE98" s="1432">
        <v>2014</v>
      </c>
      <c r="BF98" s="1432">
        <v>2015</v>
      </c>
      <c r="BG98" s="1432">
        <v>2016</v>
      </c>
      <c r="BH98" s="1432">
        <v>2017</v>
      </c>
      <c r="BI98" s="1432">
        <v>2018</v>
      </c>
      <c r="BJ98" s="1433" t="s">
        <v>774</v>
      </c>
      <c r="BK98" s="1431">
        <v>2006</v>
      </c>
      <c r="BL98" s="1432">
        <v>2007</v>
      </c>
      <c r="BM98" s="1432">
        <v>2008</v>
      </c>
      <c r="BN98" s="1432">
        <v>2009</v>
      </c>
      <c r="BO98" s="1432">
        <v>2010</v>
      </c>
      <c r="BP98" s="1432">
        <v>2011</v>
      </c>
      <c r="BQ98" s="1432">
        <v>2012</v>
      </c>
      <c r="BR98" s="1432">
        <v>2013</v>
      </c>
      <c r="BS98" s="1432">
        <v>2014</v>
      </c>
      <c r="BT98" s="1432">
        <v>2015</v>
      </c>
      <c r="BU98" s="1432">
        <v>2016</v>
      </c>
      <c r="BV98" s="1432">
        <v>2017</v>
      </c>
      <c r="BW98" s="1432">
        <v>2018</v>
      </c>
      <c r="BX98" s="1433" t="s">
        <v>774</v>
      </c>
      <c r="BY98" s="1434">
        <v>2006</v>
      </c>
      <c r="BZ98" s="1432">
        <v>2007</v>
      </c>
      <c r="CA98" s="1432">
        <v>2008</v>
      </c>
      <c r="CB98" s="1432">
        <v>2009</v>
      </c>
      <c r="CC98" s="1432">
        <v>2010</v>
      </c>
      <c r="CD98" s="1432">
        <v>2011</v>
      </c>
      <c r="CE98" s="1432">
        <v>2012</v>
      </c>
      <c r="CF98" s="1432">
        <v>2013</v>
      </c>
      <c r="CG98" s="1432">
        <v>2014</v>
      </c>
      <c r="CH98" s="1432">
        <v>2015</v>
      </c>
      <c r="CI98" s="1432">
        <v>2016</v>
      </c>
      <c r="CJ98" s="1432">
        <v>2017</v>
      </c>
      <c r="CK98" s="1432">
        <v>2018</v>
      </c>
      <c r="CL98" s="1435" t="s">
        <v>774</v>
      </c>
      <c r="CM98" s="904" t="s">
        <v>164</v>
      </c>
      <c r="CN98" s="860" t="s">
        <v>196</v>
      </c>
    </row>
    <row r="99" spans="1:93" s="2" customFormat="1" ht="28.5" customHeight="1" x14ac:dyDescent="0.2">
      <c r="B99" s="1580" t="s">
        <v>141</v>
      </c>
      <c r="C99" s="166"/>
      <c r="D99" s="1361"/>
      <c r="E99" s="1362"/>
      <c r="F99" s="1362"/>
      <c r="G99" s="1362"/>
      <c r="H99" s="1362"/>
      <c r="I99" s="1362"/>
      <c r="J99" s="1362"/>
      <c r="K99" s="1362"/>
      <c r="L99" s="1362"/>
      <c r="M99" s="943"/>
      <c r="N99" s="943"/>
      <c r="O99" s="943"/>
      <c r="P99" s="163"/>
      <c r="Q99" s="85"/>
      <c r="R99" s="1361"/>
      <c r="S99" s="1362"/>
      <c r="T99" s="1362"/>
      <c r="U99" s="1362"/>
      <c r="V99" s="1362"/>
      <c r="W99" s="1362"/>
      <c r="X99" s="1362"/>
      <c r="Y99" s="1362"/>
      <c r="Z99" s="1362"/>
      <c r="AA99" s="943"/>
      <c r="AB99" s="943"/>
      <c r="AC99" s="943"/>
      <c r="AD99" s="163"/>
      <c r="AE99" s="85"/>
      <c r="AF99" s="1361"/>
      <c r="AG99" s="1362"/>
      <c r="AH99" s="1362"/>
      <c r="AI99" s="1362"/>
      <c r="AJ99" s="1362"/>
      <c r="AK99" s="1362"/>
      <c r="AL99" s="1362"/>
      <c r="AM99" s="1362"/>
      <c r="AN99" s="1362"/>
      <c r="AO99" s="943"/>
      <c r="AP99" s="943"/>
      <c r="AQ99" s="943"/>
      <c r="AR99" s="163"/>
      <c r="AS99" s="85"/>
      <c r="AT99" s="1581"/>
      <c r="AU99" s="1272"/>
      <c r="AV99" s="1391" t="s">
        <v>81</v>
      </c>
      <c r="AW99" s="1386"/>
      <c r="AX99" s="1380"/>
      <c r="AY99" s="1380"/>
      <c r="AZ99" s="1380"/>
      <c r="BA99" s="1380"/>
      <c r="BB99" s="1380"/>
      <c r="BC99" s="1380"/>
      <c r="BD99" s="1380"/>
      <c r="BE99" s="943"/>
      <c r="BF99" s="943"/>
      <c r="BG99" s="943"/>
      <c r="BH99" s="943"/>
      <c r="BI99" s="943"/>
      <c r="BJ99" s="85"/>
      <c r="BK99" s="1376"/>
      <c r="BL99" s="1376"/>
      <c r="BM99" s="1376"/>
      <c r="BN99" s="1376"/>
      <c r="BO99" s="1376"/>
      <c r="BP99" s="1376"/>
      <c r="BQ99" s="1376"/>
      <c r="BR99" s="1376"/>
      <c r="BS99" s="1376"/>
      <c r="BT99" s="1376"/>
      <c r="BU99" s="1376"/>
      <c r="BV99" s="1376"/>
      <c r="BW99" s="1376"/>
      <c r="BX99" s="951"/>
      <c r="BY99" s="1386"/>
      <c r="BZ99" s="1380"/>
      <c r="CA99" s="1380"/>
      <c r="CB99" s="1380"/>
      <c r="CC99" s="1380"/>
      <c r="CD99" s="1380"/>
      <c r="CE99" s="1380"/>
      <c r="CF99" s="1380"/>
      <c r="CG99" s="943"/>
      <c r="CH99" s="943"/>
      <c r="CI99" s="943"/>
      <c r="CJ99" s="943"/>
      <c r="CK99" s="943"/>
      <c r="CL99" s="85"/>
      <c r="CM99" s="214"/>
      <c r="CN99" s="233"/>
    </row>
    <row r="100" spans="1:93" s="2" customFormat="1" ht="50.1" customHeight="1" x14ac:dyDescent="0.2">
      <c r="B100" s="1582" t="s">
        <v>142</v>
      </c>
      <c r="C100" s="195" t="s">
        <v>181</v>
      </c>
      <c r="D100" s="1568"/>
      <c r="E100" s="1569"/>
      <c r="F100" s="1569"/>
      <c r="G100" s="1569"/>
      <c r="H100" s="1370"/>
      <c r="I100" s="1370"/>
      <c r="J100" s="1370"/>
      <c r="K100" s="1370"/>
      <c r="L100" s="1370"/>
      <c r="M100" s="1370"/>
      <c r="N100" s="1360"/>
      <c r="O100" s="1360"/>
      <c r="P100" s="1363"/>
      <c r="Q100" s="1054"/>
      <c r="R100" s="1568"/>
      <c r="S100" s="1569"/>
      <c r="T100" s="1569"/>
      <c r="U100" s="1569"/>
      <c r="V100" s="1370"/>
      <c r="W100" s="1370"/>
      <c r="X100" s="1370"/>
      <c r="Y100" s="1370"/>
      <c r="Z100" s="1370"/>
      <c r="AA100" s="1370"/>
      <c r="AB100" s="1360"/>
      <c r="AC100" s="1360"/>
      <c r="AD100" s="1363"/>
      <c r="AE100" s="1054"/>
      <c r="AF100" s="1568"/>
      <c r="AG100" s="1569"/>
      <c r="AH100" s="1569"/>
      <c r="AI100" s="1569"/>
      <c r="AJ100" s="1370"/>
      <c r="AK100" s="1370"/>
      <c r="AL100" s="1370"/>
      <c r="AM100" s="1370"/>
      <c r="AN100" s="1370"/>
      <c r="AO100" s="1370"/>
      <c r="AP100" s="1360"/>
      <c r="AQ100" s="1360"/>
      <c r="AR100" s="1363"/>
      <c r="AS100" s="1054"/>
      <c r="AT100" s="1602"/>
      <c r="AU100" s="1272"/>
      <c r="AV100" s="1436" t="s">
        <v>69</v>
      </c>
      <c r="AW100" s="1544" t="str">
        <f>IF(SUM(COUNTBLANK(D100),COUNTBLANK(D101))=0,D101/D100,"-")</f>
        <v>-</v>
      </c>
      <c r="AX100" s="1545" t="str">
        <f t="shared" ref="AX100:CL100" si="35">IF(SUM(COUNTBLANK(E100),COUNTBLANK(E101))=0,E101/E100,"-")</f>
        <v>-</v>
      </c>
      <c r="AY100" s="1545" t="str">
        <f t="shared" si="35"/>
        <v>-</v>
      </c>
      <c r="AZ100" s="1545" t="str">
        <f t="shared" si="35"/>
        <v>-</v>
      </c>
      <c r="BA100" s="1545" t="str">
        <f t="shared" si="35"/>
        <v>-</v>
      </c>
      <c r="BB100" s="1545" t="str">
        <f t="shared" si="35"/>
        <v>-</v>
      </c>
      <c r="BC100" s="1545" t="str">
        <f t="shared" si="35"/>
        <v>-</v>
      </c>
      <c r="BD100" s="1545" t="str">
        <f t="shared" si="35"/>
        <v>-</v>
      </c>
      <c r="BE100" s="973" t="str">
        <f t="shared" si="35"/>
        <v>-</v>
      </c>
      <c r="BF100" s="973" t="str">
        <f t="shared" si="35"/>
        <v>-</v>
      </c>
      <c r="BG100" s="973" t="str">
        <f t="shared" si="35"/>
        <v>-</v>
      </c>
      <c r="BH100" s="973" t="str">
        <f t="shared" si="35"/>
        <v>-</v>
      </c>
      <c r="BI100" s="973" t="str">
        <f t="shared" si="35"/>
        <v>-</v>
      </c>
      <c r="BJ100" s="1437" t="str">
        <f t="shared" si="35"/>
        <v>-</v>
      </c>
      <c r="BK100" s="1438" t="str">
        <f t="shared" si="35"/>
        <v>-</v>
      </c>
      <c r="BL100" s="1438" t="str">
        <f t="shared" si="35"/>
        <v>-</v>
      </c>
      <c r="BM100" s="1438" t="str">
        <f t="shared" si="35"/>
        <v>-</v>
      </c>
      <c r="BN100" s="1438" t="str">
        <f t="shared" si="35"/>
        <v>-</v>
      </c>
      <c r="BO100" s="1438" t="str">
        <f t="shared" si="35"/>
        <v>-</v>
      </c>
      <c r="BP100" s="1438" t="str">
        <f t="shared" si="35"/>
        <v>-</v>
      </c>
      <c r="BQ100" s="1438" t="str">
        <f t="shared" si="35"/>
        <v>-</v>
      </c>
      <c r="BR100" s="1438" t="str">
        <f t="shared" si="35"/>
        <v>-</v>
      </c>
      <c r="BS100" s="1438" t="str">
        <f t="shared" si="35"/>
        <v>-</v>
      </c>
      <c r="BT100" s="1438" t="str">
        <f t="shared" si="35"/>
        <v>-</v>
      </c>
      <c r="BU100" s="1438" t="str">
        <f t="shared" si="35"/>
        <v>-</v>
      </c>
      <c r="BV100" s="1438" t="str">
        <f t="shared" si="35"/>
        <v>-</v>
      </c>
      <c r="BW100" s="1438" t="str">
        <f t="shared" si="35"/>
        <v>-</v>
      </c>
      <c r="BX100" s="1439" t="str">
        <f t="shared" si="35"/>
        <v>-</v>
      </c>
      <c r="BY100" s="1544" t="str">
        <f t="shared" si="35"/>
        <v>-</v>
      </c>
      <c r="BZ100" s="1545" t="str">
        <f t="shared" si="35"/>
        <v>-</v>
      </c>
      <c r="CA100" s="1545" t="str">
        <f t="shared" si="35"/>
        <v>-</v>
      </c>
      <c r="CB100" s="1545" t="str">
        <f t="shared" si="35"/>
        <v>-</v>
      </c>
      <c r="CC100" s="1545" t="str">
        <f t="shared" si="35"/>
        <v>-</v>
      </c>
      <c r="CD100" s="1545" t="str">
        <f t="shared" si="35"/>
        <v>-</v>
      </c>
      <c r="CE100" s="1545" t="str">
        <f t="shared" si="35"/>
        <v>-</v>
      </c>
      <c r="CF100" s="1545" t="str">
        <f t="shared" si="35"/>
        <v>-</v>
      </c>
      <c r="CG100" s="973" t="str">
        <f t="shared" si="35"/>
        <v>-</v>
      </c>
      <c r="CH100" s="973" t="str">
        <f t="shared" si="35"/>
        <v>-</v>
      </c>
      <c r="CI100" s="973" t="str">
        <f t="shared" si="35"/>
        <v>-</v>
      </c>
      <c r="CJ100" s="973" t="str">
        <f t="shared" si="35"/>
        <v>-</v>
      </c>
      <c r="CK100" s="973" t="str">
        <f t="shared" si="35"/>
        <v>-</v>
      </c>
      <c r="CL100" s="1437" t="str">
        <f t="shared" si="35"/>
        <v>-</v>
      </c>
      <c r="CM100" s="225" t="s">
        <v>171</v>
      </c>
      <c r="CN100" s="247" t="s">
        <v>187</v>
      </c>
    </row>
    <row r="101" spans="1:93" s="2" customFormat="1" ht="28.5" customHeight="1" x14ac:dyDescent="0.2">
      <c r="B101" s="1582" t="s">
        <v>143</v>
      </c>
      <c r="C101" s="195" t="s">
        <v>182</v>
      </c>
      <c r="D101" s="1568"/>
      <c r="E101" s="1569"/>
      <c r="F101" s="1569"/>
      <c r="G101" s="1569"/>
      <c r="H101" s="1370"/>
      <c r="I101" s="1370"/>
      <c r="J101" s="1370"/>
      <c r="K101" s="1370"/>
      <c r="L101" s="1370"/>
      <c r="M101" s="1370"/>
      <c r="N101" s="1360"/>
      <c r="O101" s="1360"/>
      <c r="P101" s="1363"/>
      <c r="Q101" s="1054"/>
      <c r="R101" s="1568"/>
      <c r="S101" s="1569"/>
      <c r="T101" s="1569"/>
      <c r="U101" s="1569"/>
      <c r="V101" s="1370"/>
      <c r="W101" s="1370"/>
      <c r="X101" s="1370"/>
      <c r="Y101" s="1370"/>
      <c r="Z101" s="1370"/>
      <c r="AA101" s="1370"/>
      <c r="AB101" s="1360"/>
      <c r="AC101" s="1360"/>
      <c r="AD101" s="1363"/>
      <c r="AE101" s="1054"/>
      <c r="AF101" s="1568"/>
      <c r="AG101" s="1569"/>
      <c r="AH101" s="1569"/>
      <c r="AI101" s="1569"/>
      <c r="AJ101" s="1370"/>
      <c r="AK101" s="1370"/>
      <c r="AL101" s="1370"/>
      <c r="AM101" s="1370"/>
      <c r="AN101" s="1370"/>
      <c r="AO101" s="1370"/>
      <c r="AP101" s="1360"/>
      <c r="AQ101" s="1360"/>
      <c r="AR101" s="1363"/>
      <c r="AS101" s="1054"/>
      <c r="AT101" s="1602"/>
      <c r="AU101" s="1272"/>
      <c r="AV101" s="1436" t="s">
        <v>71</v>
      </c>
      <c r="AW101" s="1544" t="str">
        <f>IF(SUM(COUNTBLANK(D100),COUNTBLANK(D102))=0,D102/D100,"-")</f>
        <v>-</v>
      </c>
      <c r="AX101" s="1545" t="str">
        <f t="shared" ref="AX101:CL101" si="36">IF(SUM(COUNTBLANK(E100),COUNTBLANK(E102))=0,E102/E100,"-")</f>
        <v>-</v>
      </c>
      <c r="AY101" s="1545" t="str">
        <f t="shared" si="36"/>
        <v>-</v>
      </c>
      <c r="AZ101" s="1545" t="str">
        <f t="shared" si="36"/>
        <v>-</v>
      </c>
      <c r="BA101" s="1545" t="str">
        <f t="shared" si="36"/>
        <v>-</v>
      </c>
      <c r="BB101" s="1545" t="str">
        <f t="shared" si="36"/>
        <v>-</v>
      </c>
      <c r="BC101" s="1545" t="str">
        <f t="shared" si="36"/>
        <v>-</v>
      </c>
      <c r="BD101" s="1545" t="str">
        <f t="shared" si="36"/>
        <v>-</v>
      </c>
      <c r="BE101" s="973" t="str">
        <f t="shared" si="36"/>
        <v>-</v>
      </c>
      <c r="BF101" s="973" t="str">
        <f t="shared" si="36"/>
        <v>-</v>
      </c>
      <c r="BG101" s="973" t="str">
        <f t="shared" si="36"/>
        <v>-</v>
      </c>
      <c r="BH101" s="973" t="str">
        <f t="shared" si="36"/>
        <v>-</v>
      </c>
      <c r="BI101" s="973" t="str">
        <f t="shared" si="36"/>
        <v>-</v>
      </c>
      <c r="BJ101" s="1437" t="str">
        <f t="shared" si="36"/>
        <v>-</v>
      </c>
      <c r="BK101" s="1438" t="str">
        <f t="shared" si="36"/>
        <v>-</v>
      </c>
      <c r="BL101" s="1438" t="str">
        <f t="shared" si="36"/>
        <v>-</v>
      </c>
      <c r="BM101" s="1438" t="str">
        <f t="shared" si="36"/>
        <v>-</v>
      </c>
      <c r="BN101" s="1438" t="str">
        <f t="shared" si="36"/>
        <v>-</v>
      </c>
      <c r="BO101" s="1438" t="str">
        <f t="shared" si="36"/>
        <v>-</v>
      </c>
      <c r="BP101" s="1438" t="str">
        <f t="shared" si="36"/>
        <v>-</v>
      </c>
      <c r="BQ101" s="1438" t="str">
        <f t="shared" si="36"/>
        <v>-</v>
      </c>
      <c r="BR101" s="1438" t="str">
        <f t="shared" si="36"/>
        <v>-</v>
      </c>
      <c r="BS101" s="1438" t="str">
        <f t="shared" si="36"/>
        <v>-</v>
      </c>
      <c r="BT101" s="1438" t="str">
        <f t="shared" si="36"/>
        <v>-</v>
      </c>
      <c r="BU101" s="1438" t="str">
        <f t="shared" si="36"/>
        <v>-</v>
      </c>
      <c r="BV101" s="1438" t="str">
        <f t="shared" si="36"/>
        <v>-</v>
      </c>
      <c r="BW101" s="1438" t="str">
        <f t="shared" si="36"/>
        <v>-</v>
      </c>
      <c r="BX101" s="1439" t="str">
        <f t="shared" si="36"/>
        <v>-</v>
      </c>
      <c r="BY101" s="1544" t="str">
        <f t="shared" si="36"/>
        <v>-</v>
      </c>
      <c r="BZ101" s="1545" t="str">
        <f t="shared" si="36"/>
        <v>-</v>
      </c>
      <c r="CA101" s="1545" t="str">
        <f t="shared" si="36"/>
        <v>-</v>
      </c>
      <c r="CB101" s="1545" t="str">
        <f t="shared" si="36"/>
        <v>-</v>
      </c>
      <c r="CC101" s="1545" t="str">
        <f t="shared" si="36"/>
        <v>-</v>
      </c>
      <c r="CD101" s="1545" t="str">
        <f t="shared" si="36"/>
        <v>-</v>
      </c>
      <c r="CE101" s="1545" t="str">
        <f t="shared" si="36"/>
        <v>-</v>
      </c>
      <c r="CF101" s="1545" t="str">
        <f t="shared" si="36"/>
        <v>-</v>
      </c>
      <c r="CG101" s="973" t="str">
        <f t="shared" si="36"/>
        <v>-</v>
      </c>
      <c r="CH101" s="973" t="str">
        <f t="shared" si="36"/>
        <v>-</v>
      </c>
      <c r="CI101" s="973" t="str">
        <f t="shared" si="36"/>
        <v>-</v>
      </c>
      <c r="CJ101" s="973" t="str">
        <f t="shared" si="36"/>
        <v>-</v>
      </c>
      <c r="CK101" s="973" t="str">
        <f t="shared" si="36"/>
        <v>-</v>
      </c>
      <c r="CL101" s="1437" t="str">
        <f t="shared" si="36"/>
        <v>-</v>
      </c>
      <c r="CM101" s="225" t="s">
        <v>165</v>
      </c>
      <c r="CN101" s="247" t="s">
        <v>188</v>
      </c>
    </row>
    <row r="102" spans="1:93" s="2" customFormat="1" ht="28.5" customHeight="1" x14ac:dyDescent="0.2">
      <c r="B102" s="1582" t="s">
        <v>144</v>
      </c>
      <c r="C102" s="231" t="s">
        <v>186</v>
      </c>
      <c r="D102" s="1568"/>
      <c r="E102" s="1569"/>
      <c r="F102" s="1569"/>
      <c r="G102" s="1569"/>
      <c r="H102" s="1370"/>
      <c r="I102" s="1370"/>
      <c r="J102" s="1370"/>
      <c r="K102" s="1370"/>
      <c r="L102" s="1370"/>
      <c r="M102" s="1370"/>
      <c r="N102" s="1360"/>
      <c r="O102" s="1360"/>
      <c r="P102" s="1363"/>
      <c r="Q102" s="1054"/>
      <c r="R102" s="1568"/>
      <c r="S102" s="1569"/>
      <c r="T102" s="1569"/>
      <c r="U102" s="1569"/>
      <c r="V102" s="1370"/>
      <c r="W102" s="1370"/>
      <c r="X102" s="1370"/>
      <c r="Y102" s="1370"/>
      <c r="Z102" s="1370"/>
      <c r="AA102" s="1370"/>
      <c r="AB102" s="1360"/>
      <c r="AC102" s="1360"/>
      <c r="AD102" s="1363"/>
      <c r="AE102" s="1054"/>
      <c r="AF102" s="1568"/>
      <c r="AG102" s="1569"/>
      <c r="AH102" s="1569"/>
      <c r="AI102" s="1569"/>
      <c r="AJ102" s="1370"/>
      <c r="AK102" s="1370"/>
      <c r="AL102" s="1370"/>
      <c r="AM102" s="1370"/>
      <c r="AN102" s="1370"/>
      <c r="AO102" s="1370"/>
      <c r="AP102" s="1360"/>
      <c r="AQ102" s="1360"/>
      <c r="AR102" s="1363"/>
      <c r="AS102" s="1054"/>
      <c r="AT102" s="1602"/>
      <c r="AU102" s="1272"/>
      <c r="AV102" s="1440" t="s">
        <v>70</v>
      </c>
      <c r="AW102" s="1546" t="str">
        <f>IF(SUM(COUNTBLANK(D100),COUNTBLANK(D101),COUNTBLANK(D117),COUNTBLANK(D118))=0,(D101+D118)/(D100+D117),"-")</f>
        <v>-</v>
      </c>
      <c r="AX102" s="1547" t="str">
        <f t="shared" ref="AX102:CL102" si="37">IF(SUM(COUNTBLANK(E100),COUNTBLANK(E101),COUNTBLANK(E117),COUNTBLANK(E118))=0,(E101+E118)/(E100+E117),"-")</f>
        <v>-</v>
      </c>
      <c r="AY102" s="1547" t="str">
        <f t="shared" si="37"/>
        <v>-</v>
      </c>
      <c r="AZ102" s="1547" t="str">
        <f t="shared" si="37"/>
        <v>-</v>
      </c>
      <c r="BA102" s="1547" t="str">
        <f t="shared" si="37"/>
        <v>-</v>
      </c>
      <c r="BB102" s="1547" t="str">
        <f t="shared" si="37"/>
        <v>-</v>
      </c>
      <c r="BC102" s="1547" t="str">
        <f t="shared" si="37"/>
        <v>-</v>
      </c>
      <c r="BD102" s="1547" t="str">
        <f t="shared" si="37"/>
        <v>-</v>
      </c>
      <c r="BE102" s="974" t="str">
        <f t="shared" si="37"/>
        <v>-</v>
      </c>
      <c r="BF102" s="974" t="str">
        <f t="shared" si="37"/>
        <v>-</v>
      </c>
      <c r="BG102" s="974" t="str">
        <f t="shared" si="37"/>
        <v>-</v>
      </c>
      <c r="BH102" s="974" t="str">
        <f t="shared" si="37"/>
        <v>-</v>
      </c>
      <c r="BI102" s="974" t="str">
        <f t="shared" si="37"/>
        <v>-</v>
      </c>
      <c r="BJ102" s="1441" t="str">
        <f t="shared" si="37"/>
        <v>-</v>
      </c>
      <c r="BK102" s="1442" t="str">
        <f t="shared" si="37"/>
        <v>-</v>
      </c>
      <c r="BL102" s="1442" t="str">
        <f t="shared" si="37"/>
        <v>-</v>
      </c>
      <c r="BM102" s="1442" t="str">
        <f t="shared" si="37"/>
        <v>-</v>
      </c>
      <c r="BN102" s="1442" t="str">
        <f t="shared" si="37"/>
        <v>-</v>
      </c>
      <c r="BO102" s="1442" t="str">
        <f t="shared" si="37"/>
        <v>-</v>
      </c>
      <c r="BP102" s="1442" t="str">
        <f t="shared" si="37"/>
        <v>-</v>
      </c>
      <c r="BQ102" s="1442" t="str">
        <f t="shared" si="37"/>
        <v>-</v>
      </c>
      <c r="BR102" s="1442" t="str">
        <f t="shared" si="37"/>
        <v>-</v>
      </c>
      <c r="BS102" s="1442" t="str">
        <f t="shared" si="37"/>
        <v>-</v>
      </c>
      <c r="BT102" s="1442" t="str">
        <f t="shared" si="37"/>
        <v>-</v>
      </c>
      <c r="BU102" s="1442" t="str">
        <f t="shared" si="37"/>
        <v>-</v>
      </c>
      <c r="BV102" s="1442" t="str">
        <f t="shared" si="37"/>
        <v>-</v>
      </c>
      <c r="BW102" s="1442" t="str">
        <f t="shared" si="37"/>
        <v>-</v>
      </c>
      <c r="BX102" s="1443" t="str">
        <f t="shared" si="37"/>
        <v>-</v>
      </c>
      <c r="BY102" s="1546" t="str">
        <f t="shared" si="37"/>
        <v>-</v>
      </c>
      <c r="BZ102" s="1547" t="str">
        <f t="shared" si="37"/>
        <v>-</v>
      </c>
      <c r="CA102" s="1547" t="str">
        <f t="shared" si="37"/>
        <v>-</v>
      </c>
      <c r="CB102" s="1547" t="str">
        <f t="shared" si="37"/>
        <v>-</v>
      </c>
      <c r="CC102" s="1547" t="str">
        <f t="shared" si="37"/>
        <v>-</v>
      </c>
      <c r="CD102" s="1547" t="str">
        <f t="shared" si="37"/>
        <v>-</v>
      </c>
      <c r="CE102" s="1547" t="str">
        <f t="shared" si="37"/>
        <v>-</v>
      </c>
      <c r="CF102" s="1547" t="str">
        <f t="shared" si="37"/>
        <v>-</v>
      </c>
      <c r="CG102" s="974" t="str">
        <f t="shared" si="37"/>
        <v>-</v>
      </c>
      <c r="CH102" s="974" t="str">
        <f t="shared" si="37"/>
        <v>-</v>
      </c>
      <c r="CI102" s="974" t="str">
        <f t="shared" si="37"/>
        <v>-</v>
      </c>
      <c r="CJ102" s="974" t="str">
        <f t="shared" si="37"/>
        <v>-</v>
      </c>
      <c r="CK102" s="974" t="str">
        <f t="shared" si="37"/>
        <v>-</v>
      </c>
      <c r="CL102" s="1441" t="str">
        <f t="shared" si="37"/>
        <v>-</v>
      </c>
      <c r="CM102" s="227" t="s">
        <v>448</v>
      </c>
      <c r="CN102" s="249" t="s">
        <v>197</v>
      </c>
    </row>
    <row r="103" spans="1:93" s="2" customFormat="1" ht="28.5" customHeight="1" x14ac:dyDescent="0.2">
      <c r="B103" s="1582" t="s">
        <v>145</v>
      </c>
      <c r="C103" s="195" t="s">
        <v>183</v>
      </c>
      <c r="D103" s="1568"/>
      <c r="E103" s="1569"/>
      <c r="F103" s="1569"/>
      <c r="G103" s="1569"/>
      <c r="H103" s="1370"/>
      <c r="I103" s="1370"/>
      <c r="J103" s="1370"/>
      <c r="K103" s="1370"/>
      <c r="L103" s="1370"/>
      <c r="M103" s="1370"/>
      <c r="N103" s="1360"/>
      <c r="O103" s="1360"/>
      <c r="P103" s="1363"/>
      <c r="Q103" s="1054"/>
      <c r="R103" s="1568"/>
      <c r="S103" s="1569"/>
      <c r="T103" s="1569"/>
      <c r="U103" s="1569"/>
      <c r="V103" s="1370"/>
      <c r="W103" s="1370"/>
      <c r="X103" s="1370"/>
      <c r="Y103" s="1370"/>
      <c r="Z103" s="1370"/>
      <c r="AA103" s="1370"/>
      <c r="AB103" s="1360"/>
      <c r="AC103" s="1360"/>
      <c r="AD103" s="1363"/>
      <c r="AE103" s="1054"/>
      <c r="AF103" s="1568"/>
      <c r="AG103" s="1569"/>
      <c r="AH103" s="1569"/>
      <c r="AI103" s="1569"/>
      <c r="AJ103" s="1370"/>
      <c r="AK103" s="1370"/>
      <c r="AL103" s="1370"/>
      <c r="AM103" s="1370"/>
      <c r="AN103" s="1370"/>
      <c r="AO103" s="1370"/>
      <c r="AP103" s="1360"/>
      <c r="AQ103" s="1360"/>
      <c r="AR103" s="1363"/>
      <c r="AS103" s="1054"/>
      <c r="AT103" s="1602"/>
      <c r="AU103" s="1272"/>
      <c r="AV103" s="1394" t="s">
        <v>80</v>
      </c>
      <c r="AW103" s="1548"/>
      <c r="AX103" s="1549"/>
      <c r="AY103" s="1549"/>
      <c r="AZ103" s="1549"/>
      <c r="BA103" s="1549"/>
      <c r="BB103" s="1549"/>
      <c r="BC103" s="1549"/>
      <c r="BD103" s="1549"/>
      <c r="BE103" s="1550"/>
      <c r="BF103" s="1550"/>
      <c r="BG103" s="1550"/>
      <c r="BH103" s="1550"/>
      <c r="BI103" s="1550"/>
      <c r="BJ103" s="1551"/>
      <c r="BK103" s="1552"/>
      <c r="BL103" s="1552"/>
      <c r="BM103" s="1552"/>
      <c r="BN103" s="1552"/>
      <c r="BO103" s="1552"/>
      <c r="BP103" s="1552"/>
      <c r="BQ103" s="1552"/>
      <c r="BR103" s="1552"/>
      <c r="BS103" s="1552"/>
      <c r="BT103" s="1552"/>
      <c r="BU103" s="1552"/>
      <c r="BV103" s="1552"/>
      <c r="BW103" s="1552"/>
      <c r="BX103" s="1553"/>
      <c r="BY103" s="1548"/>
      <c r="BZ103" s="1549"/>
      <c r="CA103" s="1549"/>
      <c r="CB103" s="1549"/>
      <c r="CC103" s="1549"/>
      <c r="CD103" s="1549"/>
      <c r="CE103" s="1549"/>
      <c r="CF103" s="1549"/>
      <c r="CG103" s="1550"/>
      <c r="CH103" s="1550"/>
      <c r="CI103" s="1550"/>
      <c r="CJ103" s="1550"/>
      <c r="CK103" s="1550"/>
      <c r="CL103" s="1551"/>
      <c r="CM103" s="215"/>
      <c r="CN103" s="232"/>
    </row>
    <row r="104" spans="1:93" s="2" customFormat="1" ht="28.5" customHeight="1" x14ac:dyDescent="0.2">
      <c r="B104" s="1582" t="s">
        <v>146</v>
      </c>
      <c r="C104" s="195" t="s">
        <v>184</v>
      </c>
      <c r="D104" s="1568"/>
      <c r="E104" s="1569"/>
      <c r="F104" s="1569"/>
      <c r="G104" s="1569"/>
      <c r="H104" s="1370"/>
      <c r="I104" s="1370"/>
      <c r="J104" s="1370"/>
      <c r="K104" s="1370"/>
      <c r="L104" s="1370"/>
      <c r="M104" s="1370"/>
      <c r="N104" s="1360"/>
      <c r="O104" s="1360"/>
      <c r="P104" s="1363"/>
      <c r="Q104" s="1054"/>
      <c r="R104" s="1568"/>
      <c r="S104" s="1569"/>
      <c r="T104" s="1569"/>
      <c r="U104" s="1569"/>
      <c r="V104" s="1370"/>
      <c r="W104" s="1370"/>
      <c r="X104" s="1370"/>
      <c r="Y104" s="1370"/>
      <c r="Z104" s="1370"/>
      <c r="AA104" s="1370"/>
      <c r="AB104" s="1360"/>
      <c r="AC104" s="1360"/>
      <c r="AD104" s="1363"/>
      <c r="AE104" s="1054"/>
      <c r="AF104" s="1568"/>
      <c r="AG104" s="1569"/>
      <c r="AH104" s="1569"/>
      <c r="AI104" s="1569"/>
      <c r="AJ104" s="1370"/>
      <c r="AK104" s="1370"/>
      <c r="AL104" s="1370"/>
      <c r="AM104" s="1370"/>
      <c r="AN104" s="1370"/>
      <c r="AO104" s="1370"/>
      <c r="AP104" s="1360"/>
      <c r="AQ104" s="1360"/>
      <c r="AR104" s="1363"/>
      <c r="AS104" s="1054"/>
      <c r="AT104" s="1602"/>
      <c r="AU104" s="1272"/>
      <c r="AV104" s="1436" t="s">
        <v>72</v>
      </c>
      <c r="AW104" s="1544" t="str">
        <f>IF(SUM(COUNTBLANK(D100),COUNTBLANK(D103),COUNTBLANK(D110),COUNTBLANK(D114))=0,(D103-D110-D114)/D100,"-")</f>
        <v>-</v>
      </c>
      <c r="AX104" s="1545" t="str">
        <f t="shared" ref="AX104:CL104" si="38">IF(SUM(COUNTBLANK(E100),COUNTBLANK(E103),COUNTBLANK(E110),COUNTBLANK(E114))=0,(E103-E110-E114)/E100,"-")</f>
        <v>-</v>
      </c>
      <c r="AY104" s="1545" t="str">
        <f t="shared" si="38"/>
        <v>-</v>
      </c>
      <c r="AZ104" s="1545" t="str">
        <f t="shared" si="38"/>
        <v>-</v>
      </c>
      <c r="BA104" s="1545" t="str">
        <f t="shared" si="38"/>
        <v>-</v>
      </c>
      <c r="BB104" s="1545" t="str">
        <f t="shared" si="38"/>
        <v>-</v>
      </c>
      <c r="BC104" s="1545" t="str">
        <f t="shared" si="38"/>
        <v>-</v>
      </c>
      <c r="BD104" s="1545" t="str">
        <f t="shared" si="38"/>
        <v>-</v>
      </c>
      <c r="BE104" s="973" t="str">
        <f t="shared" si="38"/>
        <v>-</v>
      </c>
      <c r="BF104" s="973" t="str">
        <f t="shared" si="38"/>
        <v>-</v>
      </c>
      <c r="BG104" s="973" t="str">
        <f t="shared" si="38"/>
        <v>-</v>
      </c>
      <c r="BH104" s="973" t="str">
        <f t="shared" si="38"/>
        <v>-</v>
      </c>
      <c r="BI104" s="973" t="str">
        <f t="shared" si="38"/>
        <v>-</v>
      </c>
      <c r="BJ104" s="1437" t="str">
        <f t="shared" si="38"/>
        <v>-</v>
      </c>
      <c r="BK104" s="1438" t="str">
        <f t="shared" si="38"/>
        <v>-</v>
      </c>
      <c r="BL104" s="1438" t="str">
        <f t="shared" si="38"/>
        <v>-</v>
      </c>
      <c r="BM104" s="1438" t="str">
        <f t="shared" si="38"/>
        <v>-</v>
      </c>
      <c r="BN104" s="1438" t="str">
        <f t="shared" si="38"/>
        <v>-</v>
      </c>
      <c r="BO104" s="1438" t="str">
        <f t="shared" si="38"/>
        <v>-</v>
      </c>
      <c r="BP104" s="1438" t="str">
        <f t="shared" si="38"/>
        <v>-</v>
      </c>
      <c r="BQ104" s="1438" t="str">
        <f t="shared" si="38"/>
        <v>-</v>
      </c>
      <c r="BR104" s="1438" t="str">
        <f t="shared" si="38"/>
        <v>-</v>
      </c>
      <c r="BS104" s="1438" t="str">
        <f t="shared" si="38"/>
        <v>-</v>
      </c>
      <c r="BT104" s="1438" t="str">
        <f t="shared" si="38"/>
        <v>-</v>
      </c>
      <c r="BU104" s="1438" t="str">
        <f t="shared" si="38"/>
        <v>-</v>
      </c>
      <c r="BV104" s="1438" t="str">
        <f t="shared" si="38"/>
        <v>-</v>
      </c>
      <c r="BW104" s="1438" t="str">
        <f t="shared" si="38"/>
        <v>-</v>
      </c>
      <c r="BX104" s="1439" t="str">
        <f t="shared" si="38"/>
        <v>-</v>
      </c>
      <c r="BY104" s="1544" t="str">
        <f t="shared" si="38"/>
        <v>-</v>
      </c>
      <c r="BZ104" s="1545" t="str">
        <f t="shared" si="38"/>
        <v>-</v>
      </c>
      <c r="CA104" s="1545" t="str">
        <f t="shared" si="38"/>
        <v>-</v>
      </c>
      <c r="CB104" s="1545" t="str">
        <f t="shared" si="38"/>
        <v>-</v>
      </c>
      <c r="CC104" s="1545" t="str">
        <f t="shared" si="38"/>
        <v>-</v>
      </c>
      <c r="CD104" s="1545" t="str">
        <f t="shared" si="38"/>
        <v>-</v>
      </c>
      <c r="CE104" s="1545" t="str">
        <f t="shared" si="38"/>
        <v>-</v>
      </c>
      <c r="CF104" s="1545" t="str">
        <f t="shared" si="38"/>
        <v>-</v>
      </c>
      <c r="CG104" s="973" t="str">
        <f t="shared" si="38"/>
        <v>-</v>
      </c>
      <c r="CH104" s="973" t="str">
        <f t="shared" si="38"/>
        <v>-</v>
      </c>
      <c r="CI104" s="973" t="str">
        <f t="shared" si="38"/>
        <v>-</v>
      </c>
      <c r="CJ104" s="973" t="str">
        <f t="shared" si="38"/>
        <v>-</v>
      </c>
      <c r="CK104" s="973" t="str">
        <f t="shared" si="38"/>
        <v>-</v>
      </c>
      <c r="CL104" s="1437" t="str">
        <f t="shared" si="38"/>
        <v>-</v>
      </c>
      <c r="CM104" s="225" t="s">
        <v>449</v>
      </c>
      <c r="CN104" s="247" t="s">
        <v>273</v>
      </c>
    </row>
    <row r="105" spans="1:93" s="2" customFormat="1" ht="28.5" customHeight="1" x14ac:dyDescent="0.2">
      <c r="B105" s="1582" t="s">
        <v>147</v>
      </c>
      <c r="C105" s="195" t="s">
        <v>185</v>
      </c>
      <c r="D105" s="1568"/>
      <c r="E105" s="1569"/>
      <c r="F105" s="1569"/>
      <c r="G105" s="1569"/>
      <c r="H105" s="1370"/>
      <c r="I105" s="1370"/>
      <c r="J105" s="1370"/>
      <c r="K105" s="1370"/>
      <c r="L105" s="1370"/>
      <c r="M105" s="1370"/>
      <c r="N105" s="1360"/>
      <c r="O105" s="1360"/>
      <c r="P105" s="1363"/>
      <c r="Q105" s="1054"/>
      <c r="R105" s="1568"/>
      <c r="S105" s="1569"/>
      <c r="T105" s="1569"/>
      <c r="U105" s="1569"/>
      <c r="V105" s="1370"/>
      <c r="W105" s="1370"/>
      <c r="X105" s="1370"/>
      <c r="Y105" s="1370"/>
      <c r="Z105" s="1370"/>
      <c r="AA105" s="1370"/>
      <c r="AB105" s="1360"/>
      <c r="AC105" s="1360"/>
      <c r="AD105" s="1363"/>
      <c r="AE105" s="1054"/>
      <c r="AF105" s="1568"/>
      <c r="AG105" s="1569"/>
      <c r="AH105" s="1569"/>
      <c r="AI105" s="1569"/>
      <c r="AJ105" s="1370"/>
      <c r="AK105" s="1370"/>
      <c r="AL105" s="1370"/>
      <c r="AM105" s="1370"/>
      <c r="AN105" s="1370"/>
      <c r="AO105" s="1370"/>
      <c r="AP105" s="1360"/>
      <c r="AQ105" s="1360"/>
      <c r="AR105" s="1363"/>
      <c r="AS105" s="1054"/>
      <c r="AT105" s="1602"/>
      <c r="AU105" s="1272"/>
      <c r="AV105" s="1436" t="s">
        <v>73</v>
      </c>
      <c r="AW105" s="1544" t="str">
        <f>IF(SUM(COUNTBLANK(D104),COUNTBLANK(D111))=0,D111/D104,"-")</f>
        <v>-</v>
      </c>
      <c r="AX105" s="1545" t="str">
        <f t="shared" ref="AX105:CL105" si="39">IF(SUM(COUNTBLANK(E104),COUNTBLANK(E111))=0,E111/E104,"-")</f>
        <v>-</v>
      </c>
      <c r="AY105" s="1545" t="str">
        <f t="shared" si="39"/>
        <v>-</v>
      </c>
      <c r="AZ105" s="1545" t="str">
        <f t="shared" si="39"/>
        <v>-</v>
      </c>
      <c r="BA105" s="1545" t="str">
        <f t="shared" si="39"/>
        <v>-</v>
      </c>
      <c r="BB105" s="1545" t="str">
        <f t="shared" si="39"/>
        <v>-</v>
      </c>
      <c r="BC105" s="1545" t="str">
        <f t="shared" si="39"/>
        <v>-</v>
      </c>
      <c r="BD105" s="1545" t="str">
        <f t="shared" si="39"/>
        <v>-</v>
      </c>
      <c r="BE105" s="973" t="str">
        <f t="shared" si="39"/>
        <v>-</v>
      </c>
      <c r="BF105" s="973" t="str">
        <f t="shared" si="39"/>
        <v>-</v>
      </c>
      <c r="BG105" s="973" t="str">
        <f t="shared" si="39"/>
        <v>-</v>
      </c>
      <c r="BH105" s="973" t="str">
        <f t="shared" si="39"/>
        <v>-</v>
      </c>
      <c r="BI105" s="973" t="str">
        <f t="shared" si="39"/>
        <v>-</v>
      </c>
      <c r="BJ105" s="1437" t="str">
        <f t="shared" si="39"/>
        <v>-</v>
      </c>
      <c r="BK105" s="1438" t="str">
        <f t="shared" si="39"/>
        <v>-</v>
      </c>
      <c r="BL105" s="1438" t="str">
        <f t="shared" si="39"/>
        <v>-</v>
      </c>
      <c r="BM105" s="1438" t="str">
        <f t="shared" si="39"/>
        <v>-</v>
      </c>
      <c r="BN105" s="1438" t="str">
        <f t="shared" si="39"/>
        <v>-</v>
      </c>
      <c r="BO105" s="1438" t="str">
        <f t="shared" si="39"/>
        <v>-</v>
      </c>
      <c r="BP105" s="1438" t="str">
        <f t="shared" si="39"/>
        <v>-</v>
      </c>
      <c r="BQ105" s="1438" t="str">
        <f t="shared" si="39"/>
        <v>-</v>
      </c>
      <c r="BR105" s="1438" t="str">
        <f t="shared" si="39"/>
        <v>-</v>
      </c>
      <c r="BS105" s="1438" t="str">
        <f t="shared" si="39"/>
        <v>-</v>
      </c>
      <c r="BT105" s="1438" t="str">
        <f t="shared" si="39"/>
        <v>-</v>
      </c>
      <c r="BU105" s="1438" t="str">
        <f t="shared" si="39"/>
        <v>-</v>
      </c>
      <c r="BV105" s="1438" t="str">
        <f t="shared" si="39"/>
        <v>-</v>
      </c>
      <c r="BW105" s="1438" t="str">
        <f t="shared" si="39"/>
        <v>-</v>
      </c>
      <c r="BX105" s="1439" t="str">
        <f t="shared" si="39"/>
        <v>-</v>
      </c>
      <c r="BY105" s="1544" t="str">
        <f t="shared" si="39"/>
        <v>-</v>
      </c>
      <c r="BZ105" s="1545" t="str">
        <f t="shared" si="39"/>
        <v>-</v>
      </c>
      <c r="CA105" s="1545" t="str">
        <f t="shared" si="39"/>
        <v>-</v>
      </c>
      <c r="CB105" s="1545" t="str">
        <f t="shared" si="39"/>
        <v>-</v>
      </c>
      <c r="CC105" s="1545" t="str">
        <f t="shared" si="39"/>
        <v>-</v>
      </c>
      <c r="CD105" s="1545" t="str">
        <f t="shared" si="39"/>
        <v>-</v>
      </c>
      <c r="CE105" s="1545" t="str">
        <f t="shared" si="39"/>
        <v>-</v>
      </c>
      <c r="CF105" s="1545" t="str">
        <f t="shared" si="39"/>
        <v>-</v>
      </c>
      <c r="CG105" s="973" t="str">
        <f t="shared" si="39"/>
        <v>-</v>
      </c>
      <c r="CH105" s="973" t="str">
        <f t="shared" si="39"/>
        <v>-</v>
      </c>
      <c r="CI105" s="973" t="str">
        <f t="shared" si="39"/>
        <v>-</v>
      </c>
      <c r="CJ105" s="973" t="str">
        <f t="shared" si="39"/>
        <v>-</v>
      </c>
      <c r="CK105" s="973" t="str">
        <f t="shared" si="39"/>
        <v>-</v>
      </c>
      <c r="CL105" s="1437" t="str">
        <f t="shared" si="39"/>
        <v>-</v>
      </c>
      <c r="CM105" s="225" t="s">
        <v>450</v>
      </c>
      <c r="CN105" s="247" t="s">
        <v>282</v>
      </c>
    </row>
    <row r="106" spans="1:93" s="2" customFormat="1" ht="28.5" customHeight="1" x14ac:dyDescent="0.2">
      <c r="B106" s="1582" t="s">
        <v>148</v>
      </c>
      <c r="C106" s="195" t="s">
        <v>256</v>
      </c>
      <c r="D106" s="1568"/>
      <c r="E106" s="1569"/>
      <c r="F106" s="1569"/>
      <c r="G106" s="1569"/>
      <c r="H106" s="1370"/>
      <c r="I106" s="1370"/>
      <c r="J106" s="1370"/>
      <c r="K106" s="1370"/>
      <c r="L106" s="1370"/>
      <c r="M106" s="1370"/>
      <c r="N106" s="1360"/>
      <c r="O106" s="1360"/>
      <c r="P106" s="1363"/>
      <c r="Q106" s="1054"/>
      <c r="R106" s="1568"/>
      <c r="S106" s="1569"/>
      <c r="T106" s="1569"/>
      <c r="U106" s="1569"/>
      <c r="V106" s="1370"/>
      <c r="W106" s="1370"/>
      <c r="X106" s="1370"/>
      <c r="Y106" s="1370"/>
      <c r="Z106" s="1370"/>
      <c r="AA106" s="1370"/>
      <c r="AB106" s="1360"/>
      <c r="AC106" s="1360"/>
      <c r="AD106" s="1363"/>
      <c r="AE106" s="1054"/>
      <c r="AF106" s="1568"/>
      <c r="AG106" s="1569"/>
      <c r="AH106" s="1569"/>
      <c r="AI106" s="1569"/>
      <c r="AJ106" s="1370"/>
      <c r="AK106" s="1370"/>
      <c r="AL106" s="1370"/>
      <c r="AM106" s="1370"/>
      <c r="AN106" s="1370"/>
      <c r="AO106" s="1370"/>
      <c r="AP106" s="1360"/>
      <c r="AQ106" s="1360"/>
      <c r="AR106" s="1363"/>
      <c r="AS106" s="1054"/>
      <c r="AT106" s="1602"/>
      <c r="AU106" s="1272"/>
      <c r="AV106" s="1440" t="s">
        <v>74</v>
      </c>
      <c r="AW106" s="1546" t="str">
        <f>IF(SUM(COUNTBLANK(D105),COUNTBLANK(D112))=0,D112/D105,"-")</f>
        <v>-</v>
      </c>
      <c r="AX106" s="1547" t="str">
        <f t="shared" ref="AX106:CL106" si="40">IF(SUM(COUNTBLANK(E105),COUNTBLANK(E112))=0,E112/E105,"-")</f>
        <v>-</v>
      </c>
      <c r="AY106" s="1547" t="str">
        <f t="shared" si="40"/>
        <v>-</v>
      </c>
      <c r="AZ106" s="1547" t="str">
        <f t="shared" si="40"/>
        <v>-</v>
      </c>
      <c r="BA106" s="1547" t="str">
        <f t="shared" si="40"/>
        <v>-</v>
      </c>
      <c r="BB106" s="1547" t="str">
        <f t="shared" si="40"/>
        <v>-</v>
      </c>
      <c r="BC106" s="1547" t="str">
        <f t="shared" si="40"/>
        <v>-</v>
      </c>
      <c r="BD106" s="1547" t="str">
        <f t="shared" si="40"/>
        <v>-</v>
      </c>
      <c r="BE106" s="974" t="str">
        <f t="shared" si="40"/>
        <v>-</v>
      </c>
      <c r="BF106" s="974" t="str">
        <f t="shared" si="40"/>
        <v>-</v>
      </c>
      <c r="BG106" s="974" t="str">
        <f t="shared" si="40"/>
        <v>-</v>
      </c>
      <c r="BH106" s="974" t="str">
        <f t="shared" si="40"/>
        <v>-</v>
      </c>
      <c r="BI106" s="974" t="str">
        <f t="shared" si="40"/>
        <v>-</v>
      </c>
      <c r="BJ106" s="1441" t="str">
        <f t="shared" si="40"/>
        <v>-</v>
      </c>
      <c r="BK106" s="1442" t="str">
        <f t="shared" si="40"/>
        <v>-</v>
      </c>
      <c r="BL106" s="1442" t="str">
        <f t="shared" si="40"/>
        <v>-</v>
      </c>
      <c r="BM106" s="1442" t="str">
        <f t="shared" si="40"/>
        <v>-</v>
      </c>
      <c r="BN106" s="1442" t="str">
        <f t="shared" si="40"/>
        <v>-</v>
      </c>
      <c r="BO106" s="1442" t="str">
        <f t="shared" si="40"/>
        <v>-</v>
      </c>
      <c r="BP106" s="1442" t="str">
        <f t="shared" si="40"/>
        <v>-</v>
      </c>
      <c r="BQ106" s="1442" t="str">
        <f t="shared" si="40"/>
        <v>-</v>
      </c>
      <c r="BR106" s="1442" t="str">
        <f t="shared" si="40"/>
        <v>-</v>
      </c>
      <c r="BS106" s="1442" t="str">
        <f t="shared" si="40"/>
        <v>-</v>
      </c>
      <c r="BT106" s="1442" t="str">
        <f t="shared" si="40"/>
        <v>-</v>
      </c>
      <c r="BU106" s="1442" t="str">
        <f t="shared" si="40"/>
        <v>-</v>
      </c>
      <c r="BV106" s="1442" t="str">
        <f t="shared" si="40"/>
        <v>-</v>
      </c>
      <c r="BW106" s="1442" t="str">
        <f t="shared" si="40"/>
        <v>-</v>
      </c>
      <c r="BX106" s="1443" t="str">
        <f t="shared" si="40"/>
        <v>-</v>
      </c>
      <c r="BY106" s="1546" t="str">
        <f t="shared" si="40"/>
        <v>-</v>
      </c>
      <c r="BZ106" s="1547" t="str">
        <f t="shared" si="40"/>
        <v>-</v>
      </c>
      <c r="CA106" s="1547" t="str">
        <f t="shared" si="40"/>
        <v>-</v>
      </c>
      <c r="CB106" s="1547" t="str">
        <f t="shared" si="40"/>
        <v>-</v>
      </c>
      <c r="CC106" s="1547" t="str">
        <f t="shared" si="40"/>
        <v>-</v>
      </c>
      <c r="CD106" s="1547" t="str">
        <f t="shared" si="40"/>
        <v>-</v>
      </c>
      <c r="CE106" s="1547" t="str">
        <f t="shared" si="40"/>
        <v>-</v>
      </c>
      <c r="CF106" s="1547" t="str">
        <f t="shared" si="40"/>
        <v>-</v>
      </c>
      <c r="CG106" s="974" t="str">
        <f t="shared" si="40"/>
        <v>-</v>
      </c>
      <c r="CH106" s="974" t="str">
        <f t="shared" si="40"/>
        <v>-</v>
      </c>
      <c r="CI106" s="974" t="str">
        <f t="shared" si="40"/>
        <v>-</v>
      </c>
      <c r="CJ106" s="974" t="str">
        <f t="shared" si="40"/>
        <v>-</v>
      </c>
      <c r="CK106" s="974" t="str">
        <f t="shared" si="40"/>
        <v>-</v>
      </c>
      <c r="CL106" s="1441" t="str">
        <f t="shared" si="40"/>
        <v>-</v>
      </c>
      <c r="CM106" s="227" t="s">
        <v>451</v>
      </c>
      <c r="CN106" s="249" t="s">
        <v>283</v>
      </c>
    </row>
    <row r="107" spans="1:93" s="2" customFormat="1" ht="28.5" customHeight="1" x14ac:dyDescent="0.2">
      <c r="B107" s="1624" t="s">
        <v>149</v>
      </c>
      <c r="C107" s="1366" t="s">
        <v>262</v>
      </c>
      <c r="D107" s="1568"/>
      <c r="E107" s="1569"/>
      <c r="F107" s="1569"/>
      <c r="G107" s="1569"/>
      <c r="H107" s="1370"/>
      <c r="I107" s="1370"/>
      <c r="J107" s="1370"/>
      <c r="K107" s="1370"/>
      <c r="L107" s="1370"/>
      <c r="M107" s="1370"/>
      <c r="N107" s="1360"/>
      <c r="O107" s="1360"/>
      <c r="P107" s="1363"/>
      <c r="Q107" s="1054"/>
      <c r="R107" s="1568"/>
      <c r="S107" s="1569"/>
      <c r="T107" s="1569"/>
      <c r="U107" s="1569"/>
      <c r="V107" s="1370"/>
      <c r="W107" s="1370"/>
      <c r="X107" s="1370"/>
      <c r="Y107" s="1370"/>
      <c r="Z107" s="1370"/>
      <c r="AA107" s="1370"/>
      <c r="AB107" s="1360"/>
      <c r="AC107" s="1360"/>
      <c r="AD107" s="1363"/>
      <c r="AE107" s="1054"/>
      <c r="AF107" s="1568"/>
      <c r="AG107" s="1569"/>
      <c r="AH107" s="1569"/>
      <c r="AI107" s="1569"/>
      <c r="AJ107" s="1370"/>
      <c r="AK107" s="1370"/>
      <c r="AL107" s="1370"/>
      <c r="AM107" s="1370"/>
      <c r="AN107" s="1370"/>
      <c r="AO107" s="1370"/>
      <c r="AP107" s="1360"/>
      <c r="AQ107" s="1360"/>
      <c r="AR107" s="1363"/>
      <c r="AS107" s="1054"/>
      <c r="AT107" s="1602"/>
      <c r="AU107" s="1272"/>
      <c r="AV107" s="1394" t="s">
        <v>78</v>
      </c>
      <c r="AW107" s="1548"/>
      <c r="AX107" s="1549"/>
      <c r="AY107" s="1549"/>
      <c r="AZ107" s="1549"/>
      <c r="BA107" s="1549"/>
      <c r="BB107" s="1549"/>
      <c r="BC107" s="1549"/>
      <c r="BD107" s="1549"/>
      <c r="BE107" s="1550"/>
      <c r="BF107" s="1550"/>
      <c r="BG107" s="1550"/>
      <c r="BH107" s="1550"/>
      <c r="BI107" s="1550"/>
      <c r="BJ107" s="1551"/>
      <c r="BK107" s="1552"/>
      <c r="BL107" s="1552"/>
      <c r="BM107" s="1552"/>
      <c r="BN107" s="1552"/>
      <c r="BO107" s="1552"/>
      <c r="BP107" s="1552"/>
      <c r="BQ107" s="1552"/>
      <c r="BR107" s="1552"/>
      <c r="BS107" s="1552"/>
      <c r="BT107" s="1552"/>
      <c r="BU107" s="1552"/>
      <c r="BV107" s="1552"/>
      <c r="BW107" s="1552"/>
      <c r="BX107" s="1553"/>
      <c r="BY107" s="1548"/>
      <c r="BZ107" s="1549"/>
      <c r="CA107" s="1549"/>
      <c r="CB107" s="1549"/>
      <c r="CC107" s="1549"/>
      <c r="CD107" s="1549"/>
      <c r="CE107" s="1549"/>
      <c r="CF107" s="1549"/>
      <c r="CG107" s="1550"/>
      <c r="CH107" s="1550"/>
      <c r="CI107" s="1550"/>
      <c r="CJ107" s="1550"/>
      <c r="CK107" s="1550"/>
      <c r="CL107" s="1551"/>
      <c r="CM107" s="215"/>
      <c r="CN107" s="232"/>
    </row>
    <row r="108" spans="1:93" s="2" customFormat="1" ht="28.5" customHeight="1" thickBot="1" x14ac:dyDescent="0.25">
      <c r="B108" s="1584" t="s">
        <v>150</v>
      </c>
      <c r="C108" s="1585" t="s">
        <v>445</v>
      </c>
      <c r="D108" s="1586"/>
      <c r="E108" s="1587"/>
      <c r="F108" s="1587"/>
      <c r="G108" s="1587"/>
      <c r="H108" s="1588"/>
      <c r="I108" s="1588"/>
      <c r="J108" s="1588"/>
      <c r="K108" s="1588"/>
      <c r="L108" s="1588"/>
      <c r="M108" s="1588"/>
      <c r="N108" s="1589"/>
      <c r="O108" s="1589"/>
      <c r="P108" s="1590"/>
      <c r="Q108" s="1591"/>
      <c r="R108" s="1586"/>
      <c r="S108" s="1587"/>
      <c r="T108" s="1587"/>
      <c r="U108" s="1587"/>
      <c r="V108" s="1588"/>
      <c r="W108" s="1588"/>
      <c r="X108" s="1588"/>
      <c r="Y108" s="1588"/>
      <c r="Z108" s="1588"/>
      <c r="AA108" s="1588"/>
      <c r="AB108" s="1589"/>
      <c r="AC108" s="1589"/>
      <c r="AD108" s="1590"/>
      <c r="AE108" s="1591"/>
      <c r="AF108" s="1586"/>
      <c r="AG108" s="1587"/>
      <c r="AH108" s="1587"/>
      <c r="AI108" s="1587"/>
      <c r="AJ108" s="1588"/>
      <c r="AK108" s="1588"/>
      <c r="AL108" s="1588"/>
      <c r="AM108" s="1588"/>
      <c r="AN108" s="1588"/>
      <c r="AO108" s="1588"/>
      <c r="AP108" s="1589"/>
      <c r="AQ108" s="1589"/>
      <c r="AR108" s="1590"/>
      <c r="AS108" s="1591"/>
      <c r="AT108" s="1600"/>
      <c r="AU108" s="1272"/>
      <c r="AV108" s="1436" t="s">
        <v>160</v>
      </c>
      <c r="AW108" s="1544" t="str">
        <f>IF(SUM(COUNTBLANK(D100),COUNTBLANK(D107),COUNTBLANK(D112))=0,(D100-D107+D112)/D100,"-")</f>
        <v>-</v>
      </c>
      <c r="AX108" s="1545" t="str">
        <f t="shared" ref="AX108:CL108" si="41">IF(SUM(COUNTBLANK(E100),COUNTBLANK(E107),COUNTBLANK(E112))=0,(E100-E107+E112)/E100,"-")</f>
        <v>-</v>
      </c>
      <c r="AY108" s="1545" t="str">
        <f t="shared" si="41"/>
        <v>-</v>
      </c>
      <c r="AZ108" s="1545" t="str">
        <f t="shared" si="41"/>
        <v>-</v>
      </c>
      <c r="BA108" s="1545" t="str">
        <f t="shared" si="41"/>
        <v>-</v>
      </c>
      <c r="BB108" s="1545" t="str">
        <f t="shared" si="41"/>
        <v>-</v>
      </c>
      <c r="BC108" s="1545" t="str">
        <f t="shared" si="41"/>
        <v>-</v>
      </c>
      <c r="BD108" s="1545" t="str">
        <f t="shared" si="41"/>
        <v>-</v>
      </c>
      <c r="BE108" s="973" t="str">
        <f t="shared" si="41"/>
        <v>-</v>
      </c>
      <c r="BF108" s="973" t="str">
        <f t="shared" si="41"/>
        <v>-</v>
      </c>
      <c r="BG108" s="973" t="str">
        <f t="shared" si="41"/>
        <v>-</v>
      </c>
      <c r="BH108" s="973" t="str">
        <f t="shared" si="41"/>
        <v>-</v>
      </c>
      <c r="BI108" s="973" t="str">
        <f t="shared" si="41"/>
        <v>-</v>
      </c>
      <c r="BJ108" s="1437" t="str">
        <f t="shared" si="41"/>
        <v>-</v>
      </c>
      <c r="BK108" s="1438" t="str">
        <f t="shared" si="41"/>
        <v>-</v>
      </c>
      <c r="BL108" s="1438" t="str">
        <f t="shared" si="41"/>
        <v>-</v>
      </c>
      <c r="BM108" s="1438" t="str">
        <f t="shared" si="41"/>
        <v>-</v>
      </c>
      <c r="BN108" s="1438" t="str">
        <f t="shared" si="41"/>
        <v>-</v>
      </c>
      <c r="BO108" s="1438" t="str">
        <f t="shared" si="41"/>
        <v>-</v>
      </c>
      <c r="BP108" s="1438" t="str">
        <f t="shared" si="41"/>
        <v>-</v>
      </c>
      <c r="BQ108" s="1438" t="str">
        <f t="shared" si="41"/>
        <v>-</v>
      </c>
      <c r="BR108" s="1438" t="str">
        <f t="shared" si="41"/>
        <v>-</v>
      </c>
      <c r="BS108" s="1438" t="str">
        <f t="shared" si="41"/>
        <v>-</v>
      </c>
      <c r="BT108" s="1438" t="str">
        <f t="shared" si="41"/>
        <v>-</v>
      </c>
      <c r="BU108" s="1438" t="str">
        <f t="shared" si="41"/>
        <v>-</v>
      </c>
      <c r="BV108" s="1438" t="str">
        <f t="shared" si="41"/>
        <v>-</v>
      </c>
      <c r="BW108" s="1438" t="str">
        <f t="shared" si="41"/>
        <v>-</v>
      </c>
      <c r="BX108" s="1439" t="str">
        <f t="shared" si="41"/>
        <v>-</v>
      </c>
      <c r="BY108" s="1544" t="str">
        <f t="shared" si="41"/>
        <v>-</v>
      </c>
      <c r="BZ108" s="1545" t="str">
        <f t="shared" si="41"/>
        <v>-</v>
      </c>
      <c r="CA108" s="1545" t="str">
        <f t="shared" si="41"/>
        <v>-</v>
      </c>
      <c r="CB108" s="1545" t="str">
        <f t="shared" si="41"/>
        <v>-</v>
      </c>
      <c r="CC108" s="1545" t="str">
        <f t="shared" si="41"/>
        <v>-</v>
      </c>
      <c r="CD108" s="1545" t="str">
        <f t="shared" si="41"/>
        <v>-</v>
      </c>
      <c r="CE108" s="1545" t="str">
        <f t="shared" si="41"/>
        <v>-</v>
      </c>
      <c r="CF108" s="1545" t="str">
        <f t="shared" si="41"/>
        <v>-</v>
      </c>
      <c r="CG108" s="973" t="str">
        <f t="shared" si="41"/>
        <v>-</v>
      </c>
      <c r="CH108" s="973" t="str">
        <f t="shared" si="41"/>
        <v>-</v>
      </c>
      <c r="CI108" s="973" t="str">
        <f t="shared" si="41"/>
        <v>-</v>
      </c>
      <c r="CJ108" s="973" t="str">
        <f t="shared" si="41"/>
        <v>-</v>
      </c>
      <c r="CK108" s="973" t="str">
        <f t="shared" si="41"/>
        <v>-</v>
      </c>
      <c r="CL108" s="1437" t="str">
        <f t="shared" si="41"/>
        <v>-</v>
      </c>
      <c r="CM108" s="225" t="s">
        <v>452</v>
      </c>
      <c r="CN108" s="249" t="s">
        <v>277</v>
      </c>
    </row>
    <row r="109" spans="1:93" s="2" customFormat="1" ht="28.5" customHeight="1" x14ac:dyDescent="0.2">
      <c r="B109" s="1593" t="s">
        <v>48</v>
      </c>
      <c r="C109" s="166"/>
      <c r="D109" s="1594"/>
      <c r="E109" s="1595"/>
      <c r="F109" s="1595"/>
      <c r="G109" s="1595"/>
      <c r="H109" s="1595"/>
      <c r="I109" s="1595"/>
      <c r="J109" s="1595"/>
      <c r="K109" s="1595"/>
      <c r="L109" s="1595"/>
      <c r="M109" s="1595"/>
      <c r="N109" s="1596"/>
      <c r="O109" s="1596"/>
      <c r="P109" s="1597"/>
      <c r="Q109" s="1598"/>
      <c r="R109" s="1594"/>
      <c r="S109" s="1595"/>
      <c r="T109" s="1595"/>
      <c r="U109" s="1595"/>
      <c r="V109" s="1595"/>
      <c r="W109" s="1595"/>
      <c r="X109" s="1595"/>
      <c r="Y109" s="1595"/>
      <c r="Z109" s="1595"/>
      <c r="AA109" s="1595"/>
      <c r="AB109" s="1596"/>
      <c r="AC109" s="1596"/>
      <c r="AD109" s="1597"/>
      <c r="AE109" s="1598"/>
      <c r="AF109" s="1594"/>
      <c r="AG109" s="1595"/>
      <c r="AH109" s="1595"/>
      <c r="AI109" s="1595"/>
      <c r="AJ109" s="1595"/>
      <c r="AK109" s="1595"/>
      <c r="AL109" s="1595"/>
      <c r="AM109" s="1595"/>
      <c r="AN109" s="1595"/>
      <c r="AO109" s="1595"/>
      <c r="AP109" s="1596"/>
      <c r="AQ109" s="1596"/>
      <c r="AR109" s="1597"/>
      <c r="AS109" s="1598"/>
      <c r="AT109" s="1625"/>
      <c r="AU109" s="56"/>
      <c r="AV109" s="1436" t="s">
        <v>258</v>
      </c>
      <c r="AW109" s="1554" t="str">
        <f>IF(SUM(COUNTBLANK(D100),COUNTBLANK(D106),COUNTBLANK(D112))=0,(D100-D106+D112)/D100,"-")</f>
        <v>-</v>
      </c>
      <c r="AX109" s="1555" t="str">
        <f t="shared" ref="AX109:CL109" si="42">IF(SUM(COUNTBLANK(E100),COUNTBLANK(E106),COUNTBLANK(E112))=0,(E100-E106+E112)/E100,"-")</f>
        <v>-</v>
      </c>
      <c r="AY109" s="1555" t="str">
        <f t="shared" si="42"/>
        <v>-</v>
      </c>
      <c r="AZ109" s="1555" t="str">
        <f t="shared" si="42"/>
        <v>-</v>
      </c>
      <c r="BA109" s="1555" t="str">
        <f t="shared" si="42"/>
        <v>-</v>
      </c>
      <c r="BB109" s="1555" t="str">
        <f t="shared" si="42"/>
        <v>-</v>
      </c>
      <c r="BC109" s="1555" t="str">
        <f t="shared" si="42"/>
        <v>-</v>
      </c>
      <c r="BD109" s="1555" t="str">
        <f t="shared" si="42"/>
        <v>-</v>
      </c>
      <c r="BE109" s="1448" t="str">
        <f t="shared" si="42"/>
        <v>-</v>
      </c>
      <c r="BF109" s="1448" t="str">
        <f t="shared" si="42"/>
        <v>-</v>
      </c>
      <c r="BG109" s="1448" t="str">
        <f t="shared" si="42"/>
        <v>-</v>
      </c>
      <c r="BH109" s="1448" t="str">
        <f t="shared" si="42"/>
        <v>-</v>
      </c>
      <c r="BI109" s="1448" t="str">
        <f t="shared" si="42"/>
        <v>-</v>
      </c>
      <c r="BJ109" s="1449" t="str">
        <f t="shared" si="42"/>
        <v>-</v>
      </c>
      <c r="BK109" s="1450" t="str">
        <f t="shared" si="42"/>
        <v>-</v>
      </c>
      <c r="BL109" s="1450" t="str">
        <f t="shared" si="42"/>
        <v>-</v>
      </c>
      <c r="BM109" s="1450" t="str">
        <f t="shared" si="42"/>
        <v>-</v>
      </c>
      <c r="BN109" s="1450" t="str">
        <f t="shared" si="42"/>
        <v>-</v>
      </c>
      <c r="BO109" s="1450" t="str">
        <f t="shared" si="42"/>
        <v>-</v>
      </c>
      <c r="BP109" s="1450" t="str">
        <f t="shared" si="42"/>
        <v>-</v>
      </c>
      <c r="BQ109" s="1450" t="str">
        <f t="shared" si="42"/>
        <v>-</v>
      </c>
      <c r="BR109" s="1450" t="str">
        <f t="shared" si="42"/>
        <v>-</v>
      </c>
      <c r="BS109" s="1450" t="str">
        <f t="shared" si="42"/>
        <v>-</v>
      </c>
      <c r="BT109" s="1450" t="str">
        <f t="shared" si="42"/>
        <v>-</v>
      </c>
      <c r="BU109" s="1450" t="str">
        <f t="shared" si="42"/>
        <v>-</v>
      </c>
      <c r="BV109" s="1450" t="str">
        <f t="shared" si="42"/>
        <v>-</v>
      </c>
      <c r="BW109" s="1450" t="str">
        <f t="shared" si="42"/>
        <v>-</v>
      </c>
      <c r="BX109" s="1451" t="str">
        <f t="shared" si="42"/>
        <v>-</v>
      </c>
      <c r="BY109" s="1554" t="str">
        <f t="shared" si="42"/>
        <v>-</v>
      </c>
      <c r="BZ109" s="1555" t="str">
        <f t="shared" si="42"/>
        <v>-</v>
      </c>
      <c r="CA109" s="1555" t="str">
        <f t="shared" si="42"/>
        <v>-</v>
      </c>
      <c r="CB109" s="1555" t="str">
        <f t="shared" si="42"/>
        <v>-</v>
      </c>
      <c r="CC109" s="1555" t="str">
        <f t="shared" si="42"/>
        <v>-</v>
      </c>
      <c r="CD109" s="1555" t="str">
        <f t="shared" si="42"/>
        <v>-</v>
      </c>
      <c r="CE109" s="1555" t="str">
        <f t="shared" si="42"/>
        <v>-</v>
      </c>
      <c r="CF109" s="1555" t="str">
        <f t="shared" si="42"/>
        <v>-</v>
      </c>
      <c r="CG109" s="1448" t="str">
        <f t="shared" si="42"/>
        <v>-</v>
      </c>
      <c r="CH109" s="1448" t="str">
        <f t="shared" si="42"/>
        <v>-</v>
      </c>
      <c r="CI109" s="1448" t="str">
        <f t="shared" si="42"/>
        <v>-</v>
      </c>
      <c r="CJ109" s="1448" t="str">
        <f t="shared" si="42"/>
        <v>-</v>
      </c>
      <c r="CK109" s="1448" t="str">
        <f t="shared" si="42"/>
        <v>-</v>
      </c>
      <c r="CL109" s="1449" t="str">
        <f t="shared" si="42"/>
        <v>-</v>
      </c>
      <c r="CM109" s="225" t="s">
        <v>453</v>
      </c>
      <c r="CN109" s="249" t="s">
        <v>278</v>
      </c>
      <c r="CO109" s="48"/>
    </row>
    <row r="110" spans="1:93" s="2" customFormat="1" ht="28.5" customHeight="1" x14ac:dyDescent="0.2">
      <c r="B110" s="1582" t="s">
        <v>151</v>
      </c>
      <c r="C110" s="195" t="s">
        <v>267</v>
      </c>
      <c r="D110" s="1568"/>
      <c r="E110" s="1569"/>
      <c r="F110" s="1569"/>
      <c r="G110" s="1569"/>
      <c r="H110" s="1569"/>
      <c r="I110" s="1569"/>
      <c r="J110" s="1569"/>
      <c r="K110" s="1569"/>
      <c r="L110" s="1569"/>
      <c r="M110" s="1569"/>
      <c r="N110" s="1360"/>
      <c r="O110" s="1360"/>
      <c r="P110" s="1363"/>
      <c r="Q110" s="1054"/>
      <c r="R110" s="1568"/>
      <c r="S110" s="1569"/>
      <c r="T110" s="1569"/>
      <c r="U110" s="1569"/>
      <c r="V110" s="1569"/>
      <c r="W110" s="1569"/>
      <c r="X110" s="1569"/>
      <c r="Y110" s="1569"/>
      <c r="Z110" s="1569"/>
      <c r="AA110" s="1569"/>
      <c r="AB110" s="1360"/>
      <c r="AC110" s="1360"/>
      <c r="AD110" s="1363"/>
      <c r="AE110" s="1054"/>
      <c r="AF110" s="1568"/>
      <c r="AG110" s="1569"/>
      <c r="AH110" s="1569"/>
      <c r="AI110" s="1569"/>
      <c r="AJ110" s="1569"/>
      <c r="AK110" s="1569"/>
      <c r="AL110" s="1569"/>
      <c r="AM110" s="1569"/>
      <c r="AN110" s="1569"/>
      <c r="AO110" s="1569"/>
      <c r="AP110" s="1360"/>
      <c r="AQ110" s="1360"/>
      <c r="AR110" s="1363"/>
      <c r="AS110" s="1054"/>
      <c r="AT110" s="1602"/>
      <c r="AU110" s="1272"/>
      <c r="AV110" s="1440" t="s">
        <v>259</v>
      </c>
      <c r="AW110" s="1546" t="str">
        <f>IF(SUM(COUNTBLANK(D106),COUNTBLANK(D112))=0,D112/D106,"-")</f>
        <v>-</v>
      </c>
      <c r="AX110" s="1547" t="str">
        <f t="shared" ref="AX110:CL110" si="43">IF(SUM(COUNTBLANK(E106),COUNTBLANK(E112))=0,E112/E106,"-")</f>
        <v>-</v>
      </c>
      <c r="AY110" s="1547" t="str">
        <f t="shared" si="43"/>
        <v>-</v>
      </c>
      <c r="AZ110" s="1547" t="str">
        <f t="shared" si="43"/>
        <v>-</v>
      </c>
      <c r="BA110" s="1547" t="str">
        <f t="shared" si="43"/>
        <v>-</v>
      </c>
      <c r="BB110" s="1547" t="str">
        <f t="shared" si="43"/>
        <v>-</v>
      </c>
      <c r="BC110" s="1547" t="str">
        <f t="shared" si="43"/>
        <v>-</v>
      </c>
      <c r="BD110" s="1547" t="str">
        <f t="shared" si="43"/>
        <v>-</v>
      </c>
      <c r="BE110" s="974" t="str">
        <f t="shared" si="43"/>
        <v>-</v>
      </c>
      <c r="BF110" s="974" t="str">
        <f t="shared" si="43"/>
        <v>-</v>
      </c>
      <c r="BG110" s="974" t="str">
        <f t="shared" si="43"/>
        <v>-</v>
      </c>
      <c r="BH110" s="974" t="str">
        <f t="shared" si="43"/>
        <v>-</v>
      </c>
      <c r="BI110" s="974" t="str">
        <f t="shared" si="43"/>
        <v>-</v>
      </c>
      <c r="BJ110" s="1441" t="str">
        <f t="shared" si="43"/>
        <v>-</v>
      </c>
      <c r="BK110" s="1442" t="str">
        <f t="shared" si="43"/>
        <v>-</v>
      </c>
      <c r="BL110" s="1442" t="str">
        <f t="shared" si="43"/>
        <v>-</v>
      </c>
      <c r="BM110" s="1442" t="str">
        <f t="shared" si="43"/>
        <v>-</v>
      </c>
      <c r="BN110" s="1442" t="str">
        <f t="shared" si="43"/>
        <v>-</v>
      </c>
      <c r="BO110" s="1442" t="str">
        <f t="shared" si="43"/>
        <v>-</v>
      </c>
      <c r="BP110" s="1442" t="str">
        <f t="shared" si="43"/>
        <v>-</v>
      </c>
      <c r="BQ110" s="1442" t="str">
        <f t="shared" si="43"/>
        <v>-</v>
      </c>
      <c r="BR110" s="1442" t="str">
        <f t="shared" si="43"/>
        <v>-</v>
      </c>
      <c r="BS110" s="1442" t="str">
        <f t="shared" si="43"/>
        <v>-</v>
      </c>
      <c r="BT110" s="1442" t="str">
        <f t="shared" si="43"/>
        <v>-</v>
      </c>
      <c r="BU110" s="1442" t="str">
        <f t="shared" si="43"/>
        <v>-</v>
      </c>
      <c r="BV110" s="1442" t="str">
        <f t="shared" si="43"/>
        <v>-</v>
      </c>
      <c r="BW110" s="1442" t="str">
        <f t="shared" si="43"/>
        <v>-</v>
      </c>
      <c r="BX110" s="1443" t="str">
        <f t="shared" si="43"/>
        <v>-</v>
      </c>
      <c r="BY110" s="1546" t="str">
        <f t="shared" si="43"/>
        <v>-</v>
      </c>
      <c r="BZ110" s="1547" t="str">
        <f t="shared" si="43"/>
        <v>-</v>
      </c>
      <c r="CA110" s="1547" t="str">
        <f t="shared" si="43"/>
        <v>-</v>
      </c>
      <c r="CB110" s="1547" t="str">
        <f t="shared" si="43"/>
        <v>-</v>
      </c>
      <c r="CC110" s="1547" t="str">
        <f t="shared" si="43"/>
        <v>-</v>
      </c>
      <c r="CD110" s="1547" t="str">
        <f t="shared" si="43"/>
        <v>-</v>
      </c>
      <c r="CE110" s="1547" t="str">
        <f t="shared" si="43"/>
        <v>-</v>
      </c>
      <c r="CF110" s="1547" t="str">
        <f t="shared" si="43"/>
        <v>-</v>
      </c>
      <c r="CG110" s="974" t="str">
        <f t="shared" si="43"/>
        <v>-</v>
      </c>
      <c r="CH110" s="974" t="str">
        <f t="shared" si="43"/>
        <v>-</v>
      </c>
      <c r="CI110" s="974" t="str">
        <f t="shared" si="43"/>
        <v>-</v>
      </c>
      <c r="CJ110" s="974" t="str">
        <f t="shared" si="43"/>
        <v>-</v>
      </c>
      <c r="CK110" s="974" t="str">
        <f t="shared" si="43"/>
        <v>-</v>
      </c>
      <c r="CL110" s="1441" t="str">
        <f t="shared" si="43"/>
        <v>-</v>
      </c>
      <c r="CM110" s="225" t="s">
        <v>454</v>
      </c>
      <c r="CN110" s="249" t="s">
        <v>284</v>
      </c>
    </row>
    <row r="111" spans="1:93" s="48" customFormat="1" ht="28.5" customHeight="1" x14ac:dyDescent="0.2">
      <c r="A111" s="47"/>
      <c r="B111" s="1582" t="s">
        <v>152</v>
      </c>
      <c r="C111" s="195" t="s">
        <v>268</v>
      </c>
      <c r="D111" s="1568"/>
      <c r="E111" s="1569"/>
      <c r="F111" s="1569"/>
      <c r="G111" s="1569"/>
      <c r="H111" s="1569"/>
      <c r="I111" s="1569"/>
      <c r="J111" s="1569"/>
      <c r="K111" s="1569"/>
      <c r="L111" s="1569"/>
      <c r="M111" s="1569"/>
      <c r="N111" s="1360"/>
      <c r="O111" s="1360"/>
      <c r="P111" s="1363"/>
      <c r="Q111" s="1054"/>
      <c r="R111" s="1568"/>
      <c r="S111" s="1569"/>
      <c r="T111" s="1569"/>
      <c r="U111" s="1569"/>
      <c r="V111" s="1569"/>
      <c r="W111" s="1569"/>
      <c r="X111" s="1569"/>
      <c r="Y111" s="1569"/>
      <c r="Z111" s="1569"/>
      <c r="AA111" s="1569"/>
      <c r="AB111" s="1360"/>
      <c r="AC111" s="1360"/>
      <c r="AD111" s="1363"/>
      <c r="AE111" s="1054"/>
      <c r="AF111" s="1568"/>
      <c r="AG111" s="1569"/>
      <c r="AH111" s="1569"/>
      <c r="AI111" s="1569"/>
      <c r="AJ111" s="1569"/>
      <c r="AK111" s="1569"/>
      <c r="AL111" s="1569"/>
      <c r="AM111" s="1569"/>
      <c r="AN111" s="1569"/>
      <c r="AO111" s="1569"/>
      <c r="AP111" s="1360"/>
      <c r="AQ111" s="1360"/>
      <c r="AR111" s="1363"/>
      <c r="AS111" s="1054"/>
      <c r="AT111" s="1602"/>
      <c r="AU111" s="1272"/>
      <c r="AV111" s="1394" t="s">
        <v>75</v>
      </c>
      <c r="AW111" s="1548"/>
      <c r="AX111" s="1549"/>
      <c r="AY111" s="1549"/>
      <c r="AZ111" s="1549"/>
      <c r="BA111" s="1549"/>
      <c r="BB111" s="1549"/>
      <c r="BC111" s="1549"/>
      <c r="BD111" s="1549"/>
      <c r="BE111" s="1550"/>
      <c r="BF111" s="1550"/>
      <c r="BG111" s="1550"/>
      <c r="BH111" s="1550"/>
      <c r="BI111" s="1550"/>
      <c r="BJ111" s="1551"/>
      <c r="BK111" s="1552"/>
      <c r="BL111" s="1552"/>
      <c r="BM111" s="1552"/>
      <c r="BN111" s="1552"/>
      <c r="BO111" s="1552"/>
      <c r="BP111" s="1552"/>
      <c r="BQ111" s="1552"/>
      <c r="BR111" s="1552"/>
      <c r="BS111" s="1552"/>
      <c r="BT111" s="1552"/>
      <c r="BU111" s="1552"/>
      <c r="BV111" s="1552"/>
      <c r="BW111" s="1552"/>
      <c r="BX111" s="1553"/>
      <c r="BY111" s="1548"/>
      <c r="BZ111" s="1549"/>
      <c r="CA111" s="1549"/>
      <c r="CB111" s="1549"/>
      <c r="CC111" s="1549"/>
      <c r="CD111" s="1549"/>
      <c r="CE111" s="1549"/>
      <c r="CF111" s="1549"/>
      <c r="CG111" s="1550"/>
      <c r="CH111" s="1550"/>
      <c r="CI111" s="1550"/>
      <c r="CJ111" s="1550"/>
      <c r="CK111" s="1550"/>
      <c r="CL111" s="1551"/>
      <c r="CM111" s="215"/>
      <c r="CN111" s="232"/>
      <c r="CO111" s="2"/>
    </row>
    <row r="112" spans="1:93" s="2" customFormat="1" ht="28.5" customHeight="1" x14ac:dyDescent="0.2">
      <c r="B112" s="1582" t="s">
        <v>153</v>
      </c>
      <c r="C112" s="195" t="s">
        <v>269</v>
      </c>
      <c r="D112" s="1568"/>
      <c r="E112" s="1569"/>
      <c r="F112" s="1569"/>
      <c r="G112" s="1569"/>
      <c r="H112" s="1569"/>
      <c r="I112" s="1569"/>
      <c r="J112" s="1569"/>
      <c r="K112" s="1569"/>
      <c r="L112" s="1569"/>
      <c r="M112" s="1569"/>
      <c r="N112" s="1360"/>
      <c r="O112" s="1360"/>
      <c r="P112" s="1363"/>
      <c r="Q112" s="1054"/>
      <c r="R112" s="1568"/>
      <c r="S112" s="1569"/>
      <c r="T112" s="1569"/>
      <c r="U112" s="1569"/>
      <c r="V112" s="1569"/>
      <c r="W112" s="1569"/>
      <c r="X112" s="1569"/>
      <c r="Y112" s="1569"/>
      <c r="Z112" s="1569"/>
      <c r="AA112" s="1569"/>
      <c r="AB112" s="1360"/>
      <c r="AC112" s="1360"/>
      <c r="AD112" s="1363"/>
      <c r="AE112" s="1054"/>
      <c r="AF112" s="1568"/>
      <c r="AG112" s="1569"/>
      <c r="AH112" s="1569"/>
      <c r="AI112" s="1569"/>
      <c r="AJ112" s="1569"/>
      <c r="AK112" s="1569"/>
      <c r="AL112" s="1569"/>
      <c r="AM112" s="1569"/>
      <c r="AN112" s="1569"/>
      <c r="AO112" s="1569"/>
      <c r="AP112" s="1360"/>
      <c r="AQ112" s="1360"/>
      <c r="AR112" s="1363"/>
      <c r="AS112" s="1054"/>
      <c r="AT112" s="1602"/>
      <c r="AU112" s="1272"/>
      <c r="AV112" s="1436" t="s">
        <v>161</v>
      </c>
      <c r="AW112" s="1546" t="str">
        <f>IF(SUM(COUNTBLANK(D100),COUNTBLANK(D117),COUNTBLANK(D118))=0,D118/(D100+D117),"-")</f>
        <v>-</v>
      </c>
      <c r="AX112" s="1547" t="str">
        <f t="shared" ref="AX112:CL112" si="44">IF(SUM(COUNTBLANK(E100),COUNTBLANK(E117),COUNTBLANK(E118))=0,E118/(E100+E117),"-")</f>
        <v>-</v>
      </c>
      <c r="AY112" s="1547" t="str">
        <f t="shared" si="44"/>
        <v>-</v>
      </c>
      <c r="AZ112" s="1547" t="str">
        <f t="shared" si="44"/>
        <v>-</v>
      </c>
      <c r="BA112" s="1547" t="str">
        <f t="shared" si="44"/>
        <v>-</v>
      </c>
      <c r="BB112" s="1547" t="str">
        <f t="shared" si="44"/>
        <v>-</v>
      </c>
      <c r="BC112" s="1547" t="str">
        <f t="shared" si="44"/>
        <v>-</v>
      </c>
      <c r="BD112" s="1547" t="str">
        <f t="shared" si="44"/>
        <v>-</v>
      </c>
      <c r="BE112" s="974" t="str">
        <f t="shared" si="44"/>
        <v>-</v>
      </c>
      <c r="BF112" s="974" t="str">
        <f t="shared" si="44"/>
        <v>-</v>
      </c>
      <c r="BG112" s="974" t="str">
        <f t="shared" si="44"/>
        <v>-</v>
      </c>
      <c r="BH112" s="974" t="str">
        <f t="shared" si="44"/>
        <v>-</v>
      </c>
      <c r="BI112" s="974" t="str">
        <f t="shared" si="44"/>
        <v>-</v>
      </c>
      <c r="BJ112" s="1441" t="str">
        <f t="shared" si="44"/>
        <v>-</v>
      </c>
      <c r="BK112" s="1442" t="str">
        <f t="shared" si="44"/>
        <v>-</v>
      </c>
      <c r="BL112" s="1442" t="str">
        <f t="shared" si="44"/>
        <v>-</v>
      </c>
      <c r="BM112" s="1442" t="str">
        <f t="shared" si="44"/>
        <v>-</v>
      </c>
      <c r="BN112" s="1442" t="str">
        <f t="shared" si="44"/>
        <v>-</v>
      </c>
      <c r="BO112" s="1442" t="str">
        <f t="shared" si="44"/>
        <v>-</v>
      </c>
      <c r="BP112" s="1442" t="str">
        <f t="shared" si="44"/>
        <v>-</v>
      </c>
      <c r="BQ112" s="1442" t="str">
        <f t="shared" si="44"/>
        <v>-</v>
      </c>
      <c r="BR112" s="1442" t="str">
        <f t="shared" si="44"/>
        <v>-</v>
      </c>
      <c r="BS112" s="1442" t="str">
        <f t="shared" si="44"/>
        <v>-</v>
      </c>
      <c r="BT112" s="1442" t="str">
        <f t="shared" si="44"/>
        <v>-</v>
      </c>
      <c r="BU112" s="1442" t="str">
        <f t="shared" si="44"/>
        <v>-</v>
      </c>
      <c r="BV112" s="1442" t="str">
        <f t="shared" si="44"/>
        <v>-</v>
      </c>
      <c r="BW112" s="1442" t="str">
        <f t="shared" si="44"/>
        <v>-</v>
      </c>
      <c r="BX112" s="1443" t="str">
        <f t="shared" si="44"/>
        <v>-</v>
      </c>
      <c r="BY112" s="1546" t="str">
        <f t="shared" si="44"/>
        <v>-</v>
      </c>
      <c r="BZ112" s="1547" t="str">
        <f t="shared" si="44"/>
        <v>-</v>
      </c>
      <c r="CA112" s="1547" t="str">
        <f t="shared" si="44"/>
        <v>-</v>
      </c>
      <c r="CB112" s="1547" t="str">
        <f t="shared" si="44"/>
        <v>-</v>
      </c>
      <c r="CC112" s="1547" t="str">
        <f t="shared" si="44"/>
        <v>-</v>
      </c>
      <c r="CD112" s="1547" t="str">
        <f t="shared" si="44"/>
        <v>-</v>
      </c>
      <c r="CE112" s="1547" t="str">
        <f t="shared" si="44"/>
        <v>-</v>
      </c>
      <c r="CF112" s="1547" t="str">
        <f t="shared" si="44"/>
        <v>-</v>
      </c>
      <c r="CG112" s="974" t="str">
        <f t="shared" si="44"/>
        <v>-</v>
      </c>
      <c r="CH112" s="974" t="str">
        <f t="shared" si="44"/>
        <v>-</v>
      </c>
      <c r="CI112" s="974" t="str">
        <f t="shared" si="44"/>
        <v>-</v>
      </c>
      <c r="CJ112" s="974" t="str">
        <f t="shared" si="44"/>
        <v>-</v>
      </c>
      <c r="CK112" s="974" t="str">
        <f t="shared" si="44"/>
        <v>-</v>
      </c>
      <c r="CL112" s="1441" t="str">
        <f t="shared" si="44"/>
        <v>-</v>
      </c>
      <c r="CM112" s="225" t="s">
        <v>455</v>
      </c>
      <c r="CN112" s="249" t="s">
        <v>198</v>
      </c>
    </row>
    <row r="113" spans="2:93" s="2" customFormat="1" ht="28.5" customHeight="1" x14ac:dyDescent="0.2">
      <c r="B113" s="1582" t="s">
        <v>154</v>
      </c>
      <c r="C113" s="195" t="s">
        <v>444</v>
      </c>
      <c r="D113" s="1568"/>
      <c r="E113" s="1569"/>
      <c r="F113" s="1569"/>
      <c r="G113" s="1569"/>
      <c r="H113" s="1569"/>
      <c r="I113" s="1569"/>
      <c r="J113" s="1569"/>
      <c r="K113" s="1569"/>
      <c r="L113" s="1569"/>
      <c r="M113" s="1569"/>
      <c r="N113" s="1360"/>
      <c r="O113" s="1360"/>
      <c r="P113" s="1363"/>
      <c r="Q113" s="1054"/>
      <c r="R113" s="1568"/>
      <c r="S113" s="1569"/>
      <c r="T113" s="1569"/>
      <c r="U113" s="1569"/>
      <c r="V113" s="1569"/>
      <c r="W113" s="1569"/>
      <c r="X113" s="1569"/>
      <c r="Y113" s="1569"/>
      <c r="Z113" s="1569"/>
      <c r="AA113" s="1569"/>
      <c r="AB113" s="1360"/>
      <c r="AC113" s="1360"/>
      <c r="AD113" s="1363"/>
      <c r="AE113" s="1054"/>
      <c r="AF113" s="1568"/>
      <c r="AG113" s="1569"/>
      <c r="AH113" s="1569"/>
      <c r="AI113" s="1569"/>
      <c r="AJ113" s="1569"/>
      <c r="AK113" s="1569"/>
      <c r="AL113" s="1569"/>
      <c r="AM113" s="1569"/>
      <c r="AN113" s="1569"/>
      <c r="AO113" s="1569"/>
      <c r="AP113" s="1360"/>
      <c r="AQ113" s="1360"/>
      <c r="AR113" s="1363"/>
      <c r="AS113" s="1054"/>
      <c r="AT113" s="1602"/>
      <c r="AU113" s="1272"/>
      <c r="AV113" s="1394" t="s">
        <v>79</v>
      </c>
      <c r="AW113" s="1548"/>
      <c r="AX113" s="1549"/>
      <c r="AY113" s="1549"/>
      <c r="AZ113" s="1549"/>
      <c r="BA113" s="1549"/>
      <c r="BB113" s="1549"/>
      <c r="BC113" s="1549"/>
      <c r="BD113" s="1549"/>
      <c r="BE113" s="1550"/>
      <c r="BF113" s="1550"/>
      <c r="BG113" s="1550"/>
      <c r="BH113" s="1550"/>
      <c r="BI113" s="1550"/>
      <c r="BJ113" s="1551"/>
      <c r="BK113" s="1552"/>
      <c r="BL113" s="1552"/>
      <c r="BM113" s="1552"/>
      <c r="BN113" s="1552"/>
      <c r="BO113" s="1552"/>
      <c r="BP113" s="1552"/>
      <c r="BQ113" s="1552"/>
      <c r="BR113" s="1552"/>
      <c r="BS113" s="1552"/>
      <c r="BT113" s="1552"/>
      <c r="BU113" s="1552"/>
      <c r="BV113" s="1552"/>
      <c r="BW113" s="1552"/>
      <c r="BX113" s="1553"/>
      <c r="BY113" s="1548"/>
      <c r="BZ113" s="1549"/>
      <c r="CA113" s="1549"/>
      <c r="CB113" s="1549"/>
      <c r="CC113" s="1549"/>
      <c r="CD113" s="1549"/>
      <c r="CE113" s="1549"/>
      <c r="CF113" s="1549"/>
      <c r="CG113" s="1550"/>
      <c r="CH113" s="1550"/>
      <c r="CI113" s="1550"/>
      <c r="CJ113" s="1550"/>
      <c r="CK113" s="1550"/>
      <c r="CL113" s="1551"/>
      <c r="CM113" s="215"/>
      <c r="CN113" s="232"/>
    </row>
    <row r="114" spans="2:93" s="2" customFormat="1" ht="28.5" customHeight="1" x14ac:dyDescent="0.2">
      <c r="B114" s="1582" t="s">
        <v>155</v>
      </c>
      <c r="C114" s="195" t="s">
        <v>461</v>
      </c>
      <c r="D114" s="1568"/>
      <c r="E114" s="1569"/>
      <c r="F114" s="1569"/>
      <c r="G114" s="1569"/>
      <c r="H114" s="1569"/>
      <c r="I114" s="1569"/>
      <c r="J114" s="1569"/>
      <c r="K114" s="1569"/>
      <c r="L114" s="1569"/>
      <c r="M114" s="1569"/>
      <c r="N114" s="1360"/>
      <c r="O114" s="1360"/>
      <c r="P114" s="1363"/>
      <c r="Q114" s="1054"/>
      <c r="R114" s="1568"/>
      <c r="S114" s="1569"/>
      <c r="T114" s="1569"/>
      <c r="U114" s="1569"/>
      <c r="V114" s="1569"/>
      <c r="W114" s="1569"/>
      <c r="X114" s="1569"/>
      <c r="Y114" s="1569"/>
      <c r="Z114" s="1569"/>
      <c r="AA114" s="1569"/>
      <c r="AB114" s="1360"/>
      <c r="AC114" s="1360"/>
      <c r="AD114" s="1363"/>
      <c r="AE114" s="1054"/>
      <c r="AF114" s="1568"/>
      <c r="AG114" s="1569"/>
      <c r="AH114" s="1569"/>
      <c r="AI114" s="1569"/>
      <c r="AJ114" s="1569"/>
      <c r="AK114" s="1569"/>
      <c r="AL114" s="1569"/>
      <c r="AM114" s="1569"/>
      <c r="AN114" s="1569"/>
      <c r="AO114" s="1569"/>
      <c r="AP114" s="1360"/>
      <c r="AQ114" s="1360"/>
      <c r="AR114" s="1363"/>
      <c r="AS114" s="1054"/>
      <c r="AT114" s="1602"/>
      <c r="AU114" s="1272"/>
      <c r="AV114" s="1436" t="s">
        <v>76</v>
      </c>
      <c r="AW114" s="1544" t="str">
        <f>IF(SUM(COUNTBLANK(D100),COUNTBLANK(D114))=0,D100/D114,"-")</f>
        <v>-</v>
      </c>
      <c r="AX114" s="1545" t="str">
        <f t="shared" ref="AX114:CL114" si="45">IF(SUM(COUNTBLANK(E100),COUNTBLANK(E114))=0,E100/E114,"-")</f>
        <v>-</v>
      </c>
      <c r="AY114" s="1545" t="str">
        <f t="shared" si="45"/>
        <v>-</v>
      </c>
      <c r="AZ114" s="1545" t="str">
        <f t="shared" si="45"/>
        <v>-</v>
      </c>
      <c r="BA114" s="1545" t="str">
        <f t="shared" si="45"/>
        <v>-</v>
      </c>
      <c r="BB114" s="1545" t="str">
        <f t="shared" si="45"/>
        <v>-</v>
      </c>
      <c r="BC114" s="1545" t="str">
        <f t="shared" si="45"/>
        <v>-</v>
      </c>
      <c r="BD114" s="1545" t="str">
        <f t="shared" si="45"/>
        <v>-</v>
      </c>
      <c r="BE114" s="973" t="str">
        <f t="shared" si="45"/>
        <v>-</v>
      </c>
      <c r="BF114" s="973" t="str">
        <f t="shared" si="45"/>
        <v>-</v>
      </c>
      <c r="BG114" s="973" t="str">
        <f t="shared" si="45"/>
        <v>-</v>
      </c>
      <c r="BH114" s="973" t="str">
        <f t="shared" si="45"/>
        <v>-</v>
      </c>
      <c r="BI114" s="973" t="str">
        <f t="shared" si="45"/>
        <v>-</v>
      </c>
      <c r="BJ114" s="1437" t="str">
        <f t="shared" si="45"/>
        <v>-</v>
      </c>
      <c r="BK114" s="1438" t="str">
        <f t="shared" si="45"/>
        <v>-</v>
      </c>
      <c r="BL114" s="1438" t="str">
        <f t="shared" si="45"/>
        <v>-</v>
      </c>
      <c r="BM114" s="1438" t="str">
        <f t="shared" si="45"/>
        <v>-</v>
      </c>
      <c r="BN114" s="1438" t="str">
        <f t="shared" si="45"/>
        <v>-</v>
      </c>
      <c r="BO114" s="1438" t="str">
        <f t="shared" si="45"/>
        <v>-</v>
      </c>
      <c r="BP114" s="1438" t="str">
        <f t="shared" si="45"/>
        <v>-</v>
      </c>
      <c r="BQ114" s="1438" t="str">
        <f t="shared" si="45"/>
        <v>-</v>
      </c>
      <c r="BR114" s="1438" t="str">
        <f t="shared" si="45"/>
        <v>-</v>
      </c>
      <c r="BS114" s="1438" t="str">
        <f t="shared" si="45"/>
        <v>-</v>
      </c>
      <c r="BT114" s="1438" t="str">
        <f t="shared" si="45"/>
        <v>-</v>
      </c>
      <c r="BU114" s="1438" t="str">
        <f t="shared" si="45"/>
        <v>-</v>
      </c>
      <c r="BV114" s="1438" t="str">
        <f t="shared" si="45"/>
        <v>-</v>
      </c>
      <c r="BW114" s="1438" t="str">
        <f t="shared" si="45"/>
        <v>-</v>
      </c>
      <c r="BX114" s="1439" t="str">
        <f t="shared" si="45"/>
        <v>-</v>
      </c>
      <c r="BY114" s="1544" t="str">
        <f t="shared" si="45"/>
        <v>-</v>
      </c>
      <c r="BZ114" s="1545" t="str">
        <f t="shared" si="45"/>
        <v>-</v>
      </c>
      <c r="CA114" s="1545" t="str">
        <f t="shared" si="45"/>
        <v>-</v>
      </c>
      <c r="CB114" s="1545" t="str">
        <f t="shared" si="45"/>
        <v>-</v>
      </c>
      <c r="CC114" s="1545" t="str">
        <f t="shared" si="45"/>
        <v>-</v>
      </c>
      <c r="CD114" s="1545" t="str">
        <f t="shared" si="45"/>
        <v>-</v>
      </c>
      <c r="CE114" s="1545" t="str">
        <f t="shared" si="45"/>
        <v>-</v>
      </c>
      <c r="CF114" s="1545" t="str">
        <f t="shared" si="45"/>
        <v>-</v>
      </c>
      <c r="CG114" s="973" t="str">
        <f t="shared" si="45"/>
        <v>-</v>
      </c>
      <c r="CH114" s="973" t="str">
        <f t="shared" si="45"/>
        <v>-</v>
      </c>
      <c r="CI114" s="973" t="str">
        <f t="shared" si="45"/>
        <v>-</v>
      </c>
      <c r="CJ114" s="973" t="str">
        <f t="shared" si="45"/>
        <v>-</v>
      </c>
      <c r="CK114" s="973" t="str">
        <f t="shared" si="45"/>
        <v>-</v>
      </c>
      <c r="CL114" s="1437" t="str">
        <f t="shared" si="45"/>
        <v>-</v>
      </c>
      <c r="CM114" s="225" t="s">
        <v>456</v>
      </c>
      <c r="CN114" s="247" t="s">
        <v>199</v>
      </c>
    </row>
    <row r="115" spans="2:93" s="2" customFormat="1" ht="28.5" customHeight="1" thickBot="1" x14ac:dyDescent="0.25">
      <c r="B115" s="1620" t="s">
        <v>156</v>
      </c>
      <c r="C115" s="1621" t="s">
        <v>443</v>
      </c>
      <c r="D115" s="1586"/>
      <c r="E115" s="1587"/>
      <c r="F115" s="1587"/>
      <c r="G115" s="1587"/>
      <c r="H115" s="1587"/>
      <c r="I115" s="1587"/>
      <c r="J115" s="1587"/>
      <c r="K115" s="1587"/>
      <c r="L115" s="1587"/>
      <c r="M115" s="1587"/>
      <c r="N115" s="1589"/>
      <c r="O115" s="1589"/>
      <c r="P115" s="1590"/>
      <c r="Q115" s="1591"/>
      <c r="R115" s="1586"/>
      <c r="S115" s="1587"/>
      <c r="T115" s="1587"/>
      <c r="U115" s="1587"/>
      <c r="V115" s="1587"/>
      <c r="W115" s="1587"/>
      <c r="X115" s="1587"/>
      <c r="Y115" s="1587"/>
      <c r="Z115" s="1587"/>
      <c r="AA115" s="1587"/>
      <c r="AB115" s="1589"/>
      <c r="AC115" s="1589"/>
      <c r="AD115" s="1590"/>
      <c r="AE115" s="1591"/>
      <c r="AF115" s="1586"/>
      <c r="AG115" s="1587"/>
      <c r="AH115" s="1587"/>
      <c r="AI115" s="1587"/>
      <c r="AJ115" s="1587"/>
      <c r="AK115" s="1587"/>
      <c r="AL115" s="1587"/>
      <c r="AM115" s="1587"/>
      <c r="AN115" s="1587"/>
      <c r="AO115" s="1587"/>
      <c r="AP115" s="1589"/>
      <c r="AQ115" s="1589"/>
      <c r="AR115" s="1590"/>
      <c r="AS115" s="1591"/>
      <c r="AT115" s="1600"/>
      <c r="AU115" s="1272"/>
      <c r="AV115" s="1444" t="s">
        <v>77</v>
      </c>
      <c r="AW115" s="1556" t="str">
        <f>IF(SUM(COUNTBLANK(D100),COUNTBLANK(D114),COUNTBLANK(D117))=0,(D100+D117)/D114,"-")</f>
        <v>-</v>
      </c>
      <c r="AX115" s="1557" t="str">
        <f t="shared" ref="AX115:CL115" si="46">IF(SUM(COUNTBLANK(E100),COUNTBLANK(E114),COUNTBLANK(E117))=0,(E100+E117)/E114,"-")</f>
        <v>-</v>
      </c>
      <c r="AY115" s="1557" t="str">
        <f t="shared" si="46"/>
        <v>-</v>
      </c>
      <c r="AZ115" s="1557" t="str">
        <f t="shared" si="46"/>
        <v>-</v>
      </c>
      <c r="BA115" s="1557" t="str">
        <f t="shared" si="46"/>
        <v>-</v>
      </c>
      <c r="BB115" s="1557" t="str">
        <f t="shared" si="46"/>
        <v>-</v>
      </c>
      <c r="BC115" s="1557" t="str">
        <f t="shared" si="46"/>
        <v>-</v>
      </c>
      <c r="BD115" s="1557" t="str">
        <f t="shared" si="46"/>
        <v>-</v>
      </c>
      <c r="BE115" s="975" t="str">
        <f t="shared" si="46"/>
        <v>-</v>
      </c>
      <c r="BF115" s="975" t="str">
        <f t="shared" si="46"/>
        <v>-</v>
      </c>
      <c r="BG115" s="975" t="str">
        <f t="shared" si="46"/>
        <v>-</v>
      </c>
      <c r="BH115" s="975" t="str">
        <f t="shared" si="46"/>
        <v>-</v>
      </c>
      <c r="BI115" s="975" t="str">
        <f t="shared" si="46"/>
        <v>-</v>
      </c>
      <c r="BJ115" s="1445" t="str">
        <f t="shared" si="46"/>
        <v>-</v>
      </c>
      <c r="BK115" s="1446" t="str">
        <f t="shared" si="46"/>
        <v>-</v>
      </c>
      <c r="BL115" s="1446" t="str">
        <f t="shared" si="46"/>
        <v>-</v>
      </c>
      <c r="BM115" s="1446" t="str">
        <f t="shared" si="46"/>
        <v>-</v>
      </c>
      <c r="BN115" s="1446" t="str">
        <f t="shared" si="46"/>
        <v>-</v>
      </c>
      <c r="BO115" s="1446" t="str">
        <f t="shared" si="46"/>
        <v>-</v>
      </c>
      <c r="BP115" s="1446" t="str">
        <f t="shared" si="46"/>
        <v>-</v>
      </c>
      <c r="BQ115" s="1446" t="str">
        <f t="shared" si="46"/>
        <v>-</v>
      </c>
      <c r="BR115" s="1446" t="str">
        <f t="shared" si="46"/>
        <v>-</v>
      </c>
      <c r="BS115" s="1446" t="str">
        <f t="shared" si="46"/>
        <v>-</v>
      </c>
      <c r="BT115" s="1446" t="str">
        <f t="shared" si="46"/>
        <v>-</v>
      </c>
      <c r="BU115" s="1446" t="str">
        <f t="shared" si="46"/>
        <v>-</v>
      </c>
      <c r="BV115" s="1446" t="str">
        <f t="shared" si="46"/>
        <v>-</v>
      </c>
      <c r="BW115" s="1446" t="str">
        <f t="shared" si="46"/>
        <v>-</v>
      </c>
      <c r="BX115" s="1447" t="str">
        <f t="shared" si="46"/>
        <v>-</v>
      </c>
      <c r="BY115" s="1556" t="str">
        <f t="shared" si="46"/>
        <v>-</v>
      </c>
      <c r="BZ115" s="1557" t="str">
        <f t="shared" si="46"/>
        <v>-</v>
      </c>
      <c r="CA115" s="1557" t="str">
        <f t="shared" si="46"/>
        <v>-</v>
      </c>
      <c r="CB115" s="1557" t="str">
        <f t="shared" si="46"/>
        <v>-</v>
      </c>
      <c r="CC115" s="1557" t="str">
        <f t="shared" si="46"/>
        <v>-</v>
      </c>
      <c r="CD115" s="1557" t="str">
        <f t="shared" si="46"/>
        <v>-</v>
      </c>
      <c r="CE115" s="1557" t="str">
        <f t="shared" si="46"/>
        <v>-</v>
      </c>
      <c r="CF115" s="1557" t="str">
        <f t="shared" si="46"/>
        <v>-</v>
      </c>
      <c r="CG115" s="975" t="str">
        <f t="shared" si="46"/>
        <v>-</v>
      </c>
      <c r="CH115" s="975" t="str">
        <f t="shared" si="46"/>
        <v>-</v>
      </c>
      <c r="CI115" s="975" t="str">
        <f t="shared" si="46"/>
        <v>-</v>
      </c>
      <c r="CJ115" s="975" t="str">
        <f t="shared" si="46"/>
        <v>-</v>
      </c>
      <c r="CK115" s="975" t="str">
        <f t="shared" si="46"/>
        <v>-</v>
      </c>
      <c r="CL115" s="1445" t="str">
        <f t="shared" si="46"/>
        <v>-</v>
      </c>
      <c r="CM115" s="226" t="s">
        <v>457</v>
      </c>
      <c r="CN115" s="248" t="s">
        <v>200</v>
      </c>
    </row>
    <row r="116" spans="2:93" s="2" customFormat="1" ht="28.5" customHeight="1" x14ac:dyDescent="0.2">
      <c r="B116" s="1593" t="s">
        <v>49</v>
      </c>
      <c r="C116" s="166"/>
      <c r="D116" s="1594"/>
      <c r="E116" s="1595"/>
      <c r="F116" s="1595"/>
      <c r="G116" s="1595"/>
      <c r="H116" s="1595"/>
      <c r="I116" s="1595"/>
      <c r="J116" s="1595"/>
      <c r="K116" s="1595"/>
      <c r="L116" s="1595"/>
      <c r="M116" s="1595"/>
      <c r="N116" s="1596"/>
      <c r="O116" s="1596"/>
      <c r="P116" s="1597"/>
      <c r="Q116" s="1598"/>
      <c r="R116" s="1594"/>
      <c r="S116" s="1595"/>
      <c r="T116" s="1595"/>
      <c r="U116" s="1595"/>
      <c r="V116" s="1595"/>
      <c r="W116" s="1595"/>
      <c r="X116" s="1595"/>
      <c r="Y116" s="1595"/>
      <c r="Z116" s="1595"/>
      <c r="AA116" s="1595"/>
      <c r="AB116" s="1596"/>
      <c r="AC116" s="1596"/>
      <c r="AD116" s="1597"/>
      <c r="AE116" s="1598"/>
      <c r="AF116" s="1594"/>
      <c r="AG116" s="1595"/>
      <c r="AH116" s="1595"/>
      <c r="AI116" s="1595"/>
      <c r="AJ116" s="1595"/>
      <c r="AK116" s="1595"/>
      <c r="AL116" s="1595"/>
      <c r="AM116" s="1595"/>
      <c r="AN116" s="1595"/>
      <c r="AO116" s="1595"/>
      <c r="AP116" s="1596"/>
      <c r="AQ116" s="1596"/>
      <c r="AR116" s="1597"/>
      <c r="AS116" s="1598"/>
      <c r="AT116" s="1625"/>
      <c r="AU116" s="1272"/>
      <c r="AW116" s="972" t="s">
        <v>1335</v>
      </c>
      <c r="AX116" s="972" t="s">
        <v>1336</v>
      </c>
      <c r="AY116" s="972" t="s">
        <v>1337</v>
      </c>
      <c r="AZ116" s="972" t="s">
        <v>1338</v>
      </c>
      <c r="BA116" s="972" t="s">
        <v>1339</v>
      </c>
      <c r="BB116" s="972" t="s">
        <v>1340</v>
      </c>
      <c r="BC116" s="972" t="s">
        <v>1341</v>
      </c>
      <c r="BD116" s="972" t="s">
        <v>1342</v>
      </c>
      <c r="BE116" s="972" t="s">
        <v>1343</v>
      </c>
      <c r="BF116" s="972" t="s">
        <v>1344</v>
      </c>
      <c r="BG116" s="972" t="s">
        <v>1345</v>
      </c>
      <c r="BH116" s="972" t="s">
        <v>1346</v>
      </c>
      <c r="BI116" s="972" t="s">
        <v>1347</v>
      </c>
      <c r="BJ116" s="972" t="s">
        <v>1348</v>
      </c>
      <c r="BK116" s="972" t="s">
        <v>1349</v>
      </c>
      <c r="BL116" s="972" t="s">
        <v>1350</v>
      </c>
      <c r="BM116" s="972" t="s">
        <v>1351</v>
      </c>
      <c r="BN116" s="972" t="s">
        <v>1352</v>
      </c>
      <c r="BO116" s="972" t="s">
        <v>1353</v>
      </c>
      <c r="BP116" s="972" t="s">
        <v>1354</v>
      </c>
      <c r="BQ116" s="972" t="s">
        <v>1355</v>
      </c>
      <c r="BR116" s="972" t="s">
        <v>1356</v>
      </c>
      <c r="BS116" s="972" t="s">
        <v>1357</v>
      </c>
      <c r="BT116" s="972" t="s">
        <v>1358</v>
      </c>
      <c r="BU116" s="972" t="s">
        <v>1359</v>
      </c>
      <c r="BV116" s="972" t="s">
        <v>1360</v>
      </c>
      <c r="BW116" s="972" t="s">
        <v>1361</v>
      </c>
      <c r="BX116" s="972" t="s">
        <v>1362</v>
      </c>
      <c r="BY116" s="972" t="s">
        <v>1363</v>
      </c>
      <c r="BZ116" s="972" t="s">
        <v>1364</v>
      </c>
      <c r="CA116" s="972" t="s">
        <v>1365</v>
      </c>
      <c r="CB116" s="972" t="s">
        <v>1366</v>
      </c>
      <c r="CC116" s="972" t="s">
        <v>1367</v>
      </c>
      <c r="CD116" s="972" t="s">
        <v>1368</v>
      </c>
      <c r="CE116" s="972" t="s">
        <v>1369</v>
      </c>
      <c r="CF116" s="972" t="s">
        <v>1370</v>
      </c>
      <c r="CG116" s="972" t="s">
        <v>1371</v>
      </c>
      <c r="CH116" s="972" t="s">
        <v>1372</v>
      </c>
      <c r="CI116" s="972" t="s">
        <v>1373</v>
      </c>
      <c r="CJ116" s="972" t="s">
        <v>1374</v>
      </c>
      <c r="CK116" s="972" t="s">
        <v>1375</v>
      </c>
      <c r="CL116" s="972" t="s">
        <v>1376</v>
      </c>
    </row>
    <row r="117" spans="2:93" s="2" customFormat="1" ht="28.5" customHeight="1" x14ac:dyDescent="0.2">
      <c r="B117" s="1582" t="s">
        <v>157</v>
      </c>
      <c r="C117" s="195" t="s">
        <v>50</v>
      </c>
      <c r="D117" s="1568"/>
      <c r="E117" s="1569"/>
      <c r="F117" s="1569"/>
      <c r="G117" s="1569"/>
      <c r="H117" s="1569"/>
      <c r="I117" s="1569"/>
      <c r="J117" s="1569"/>
      <c r="K117" s="1569"/>
      <c r="L117" s="1569"/>
      <c r="M117" s="1569"/>
      <c r="N117" s="1360"/>
      <c r="O117" s="1360"/>
      <c r="P117" s="1363"/>
      <c r="Q117" s="1565"/>
      <c r="R117" s="1570"/>
      <c r="S117" s="1569"/>
      <c r="T117" s="1569"/>
      <c r="U117" s="1569"/>
      <c r="V117" s="1569"/>
      <c r="W117" s="1569"/>
      <c r="X117" s="1569"/>
      <c r="Y117" s="1569"/>
      <c r="Z117" s="1569"/>
      <c r="AA117" s="1569"/>
      <c r="AB117" s="1360"/>
      <c r="AC117" s="1360"/>
      <c r="AD117" s="1363"/>
      <c r="AE117" s="1565"/>
      <c r="AF117" s="1570"/>
      <c r="AG117" s="1569"/>
      <c r="AH117" s="1569"/>
      <c r="AI117" s="1569"/>
      <c r="AJ117" s="1569"/>
      <c r="AK117" s="1569"/>
      <c r="AL117" s="1569"/>
      <c r="AM117" s="1569"/>
      <c r="AN117" s="1569"/>
      <c r="AO117" s="1569"/>
      <c r="AP117" s="1360"/>
      <c r="AQ117" s="1360"/>
      <c r="AR117" s="1363"/>
      <c r="AS117" s="1054"/>
      <c r="AT117" s="1602"/>
      <c r="AU117" s="56"/>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row>
    <row r="118" spans="2:93" s="2" customFormat="1" ht="28.5" customHeight="1" thickBot="1" x14ac:dyDescent="0.25">
      <c r="B118" s="1584" t="s">
        <v>158</v>
      </c>
      <c r="C118" s="1626" t="s">
        <v>462</v>
      </c>
      <c r="D118" s="1603"/>
      <c r="E118" s="1604"/>
      <c r="F118" s="1604"/>
      <c r="G118" s="1604"/>
      <c r="H118" s="1604"/>
      <c r="I118" s="1604"/>
      <c r="J118" s="1604"/>
      <c r="K118" s="1604"/>
      <c r="L118" s="1604"/>
      <c r="M118" s="1604"/>
      <c r="N118" s="1589"/>
      <c r="O118" s="1589"/>
      <c r="P118" s="1590"/>
      <c r="Q118" s="1605"/>
      <c r="R118" s="1606"/>
      <c r="S118" s="1604"/>
      <c r="T118" s="1604"/>
      <c r="U118" s="1604"/>
      <c r="V118" s="1604"/>
      <c r="W118" s="1604"/>
      <c r="X118" s="1604"/>
      <c r="Y118" s="1604"/>
      <c r="Z118" s="1604"/>
      <c r="AA118" s="1604"/>
      <c r="AB118" s="1589"/>
      <c r="AC118" s="1589"/>
      <c r="AD118" s="1590"/>
      <c r="AE118" s="1605"/>
      <c r="AF118" s="1606"/>
      <c r="AG118" s="1604"/>
      <c r="AH118" s="1604"/>
      <c r="AI118" s="1604"/>
      <c r="AJ118" s="1604"/>
      <c r="AK118" s="1604"/>
      <c r="AL118" s="1604"/>
      <c r="AM118" s="1604"/>
      <c r="AN118" s="1604"/>
      <c r="AO118" s="1604"/>
      <c r="AP118" s="1589"/>
      <c r="AQ118" s="1589"/>
      <c r="AR118" s="1590"/>
      <c r="AS118" s="1591"/>
      <c r="AT118" s="1600"/>
      <c r="AU118" s="1272"/>
    </row>
    <row r="119" spans="2:93" s="2" customFormat="1" ht="51.75" customHeight="1" x14ac:dyDescent="0.2">
      <c r="B119" s="1627" t="s">
        <v>159</v>
      </c>
      <c r="C119" s="1609" t="s">
        <v>1010</v>
      </c>
      <c r="D119" s="1628" t="s">
        <v>1040</v>
      </c>
      <c r="E119" s="1611" t="s">
        <v>1040</v>
      </c>
      <c r="F119" s="1611" t="s">
        <v>1040</v>
      </c>
      <c r="G119" s="1611" t="s">
        <v>1040</v>
      </c>
      <c r="H119" s="1611" t="s">
        <v>1040</v>
      </c>
      <c r="I119" s="1611" t="s">
        <v>1040</v>
      </c>
      <c r="J119" s="1611" t="s">
        <v>1040</v>
      </c>
      <c r="K119" s="1611" t="s">
        <v>1040</v>
      </c>
      <c r="L119" s="1611" t="s">
        <v>1040</v>
      </c>
      <c r="M119" s="1611" t="s">
        <v>1040</v>
      </c>
      <c r="N119" s="1612" t="s">
        <v>1040</v>
      </c>
      <c r="O119" s="1612" t="s">
        <v>1040</v>
      </c>
      <c r="P119" s="1612" t="s">
        <v>1040</v>
      </c>
      <c r="Q119" s="1614" t="s">
        <v>1040</v>
      </c>
      <c r="R119" s="1615" t="s">
        <v>1040</v>
      </c>
      <c r="S119" s="1611" t="s">
        <v>1040</v>
      </c>
      <c r="T119" s="1611" t="s">
        <v>1040</v>
      </c>
      <c r="U119" s="1611" t="s">
        <v>1040</v>
      </c>
      <c r="V119" s="1611" t="s">
        <v>1040</v>
      </c>
      <c r="W119" s="1611" t="s">
        <v>1040</v>
      </c>
      <c r="X119" s="1611" t="s">
        <v>1040</v>
      </c>
      <c r="Y119" s="1611" t="s">
        <v>1040</v>
      </c>
      <c r="Z119" s="1611" t="s">
        <v>1040</v>
      </c>
      <c r="AA119" s="1611" t="s">
        <v>1040</v>
      </c>
      <c r="AB119" s="1612" t="s">
        <v>1040</v>
      </c>
      <c r="AC119" s="1612" t="s">
        <v>1040</v>
      </c>
      <c r="AD119" s="1612" t="s">
        <v>1040</v>
      </c>
      <c r="AE119" s="1614" t="s">
        <v>1040</v>
      </c>
      <c r="AF119" s="1615" t="s">
        <v>1040</v>
      </c>
      <c r="AG119" s="1611" t="s">
        <v>1040</v>
      </c>
      <c r="AH119" s="1611" t="s">
        <v>1040</v>
      </c>
      <c r="AI119" s="1611" t="s">
        <v>1040</v>
      </c>
      <c r="AJ119" s="1611" t="s">
        <v>1040</v>
      </c>
      <c r="AK119" s="1611" t="s">
        <v>1040</v>
      </c>
      <c r="AL119" s="1611" t="s">
        <v>1040</v>
      </c>
      <c r="AM119" s="1611" t="s">
        <v>1040</v>
      </c>
      <c r="AN119" s="1611" t="s">
        <v>1040</v>
      </c>
      <c r="AO119" s="1611" t="s">
        <v>1040</v>
      </c>
      <c r="AP119" s="1612" t="s">
        <v>1040</v>
      </c>
      <c r="AQ119" s="1612" t="s">
        <v>1040</v>
      </c>
      <c r="AR119" s="1612" t="s">
        <v>1040</v>
      </c>
      <c r="AS119" s="1616" t="s">
        <v>1040</v>
      </c>
      <c r="AT119" s="1539"/>
      <c r="AU119" s="1272"/>
    </row>
    <row r="120" spans="2:93" s="2" customFormat="1" ht="43.5" customHeight="1" thickBot="1" x14ac:dyDescent="0.25">
      <c r="B120" s="1584" t="s">
        <v>163</v>
      </c>
      <c r="C120" s="1585" t="s">
        <v>463</v>
      </c>
      <c r="D120" s="1603" t="s">
        <v>1040</v>
      </c>
      <c r="E120" s="1604" t="s">
        <v>1040</v>
      </c>
      <c r="F120" s="1604" t="s">
        <v>1040</v>
      </c>
      <c r="G120" s="1604" t="s">
        <v>1040</v>
      </c>
      <c r="H120" s="1604" t="s">
        <v>1040</v>
      </c>
      <c r="I120" s="1604" t="s">
        <v>1040</v>
      </c>
      <c r="J120" s="1604" t="s">
        <v>1040</v>
      </c>
      <c r="K120" s="1604" t="s">
        <v>1040</v>
      </c>
      <c r="L120" s="1604" t="s">
        <v>1040</v>
      </c>
      <c r="M120" s="1604" t="s">
        <v>1040</v>
      </c>
      <c r="N120" s="1618" t="s">
        <v>1040</v>
      </c>
      <c r="O120" s="1618" t="s">
        <v>1040</v>
      </c>
      <c r="P120" s="1618" t="s">
        <v>1040</v>
      </c>
      <c r="Q120" s="1605" t="s">
        <v>1040</v>
      </c>
      <c r="R120" s="1606" t="s">
        <v>1040</v>
      </c>
      <c r="S120" s="1604" t="s">
        <v>1040</v>
      </c>
      <c r="T120" s="1604" t="s">
        <v>1040</v>
      </c>
      <c r="U120" s="1604" t="s">
        <v>1040</v>
      </c>
      <c r="V120" s="1604" t="s">
        <v>1040</v>
      </c>
      <c r="W120" s="1604" t="s">
        <v>1040</v>
      </c>
      <c r="X120" s="1604" t="s">
        <v>1040</v>
      </c>
      <c r="Y120" s="1604" t="s">
        <v>1040</v>
      </c>
      <c r="Z120" s="1604" t="s">
        <v>1040</v>
      </c>
      <c r="AA120" s="1604" t="s">
        <v>1040</v>
      </c>
      <c r="AB120" s="1618" t="s">
        <v>1040</v>
      </c>
      <c r="AC120" s="1618" t="s">
        <v>1040</v>
      </c>
      <c r="AD120" s="1618" t="s">
        <v>1040</v>
      </c>
      <c r="AE120" s="1605" t="s">
        <v>1040</v>
      </c>
      <c r="AF120" s="1606" t="s">
        <v>1040</v>
      </c>
      <c r="AG120" s="1604" t="s">
        <v>1040</v>
      </c>
      <c r="AH120" s="1604" t="s">
        <v>1040</v>
      </c>
      <c r="AI120" s="1604" t="s">
        <v>1040</v>
      </c>
      <c r="AJ120" s="1604" t="s">
        <v>1040</v>
      </c>
      <c r="AK120" s="1604" t="s">
        <v>1040</v>
      </c>
      <c r="AL120" s="1604" t="s">
        <v>1040</v>
      </c>
      <c r="AM120" s="1604" t="s">
        <v>1040</v>
      </c>
      <c r="AN120" s="1604" t="s">
        <v>1040</v>
      </c>
      <c r="AO120" s="1604" t="s">
        <v>1040</v>
      </c>
      <c r="AP120" s="1618" t="s">
        <v>1040</v>
      </c>
      <c r="AQ120" s="1618" t="s">
        <v>1040</v>
      </c>
      <c r="AR120" s="1618" t="s">
        <v>1040</v>
      </c>
      <c r="AS120" s="1619" t="s">
        <v>1040</v>
      </c>
      <c r="AT120" s="1539"/>
      <c r="AU120" s="1272"/>
    </row>
    <row r="121" spans="2:93" s="2" customFormat="1" ht="34.5" customHeight="1" x14ac:dyDescent="0.2">
      <c r="B121" s="2774" t="s">
        <v>1034</v>
      </c>
      <c r="C121" s="2775"/>
      <c r="D121" s="1575" t="str">
        <f>IF(NOT(D100=D103+D104),"Please check ","")</f>
        <v/>
      </c>
      <c r="E121" s="1576" t="str">
        <f t="shared" ref="E121:AS121" si="47">IF(NOT(E100=E103+E104),"Please check ","")</f>
        <v/>
      </c>
      <c r="F121" s="1576" t="str">
        <f t="shared" si="47"/>
        <v/>
      </c>
      <c r="G121" s="1576" t="str">
        <f t="shared" si="47"/>
        <v/>
      </c>
      <c r="H121" s="1576" t="str">
        <f t="shared" si="47"/>
        <v/>
      </c>
      <c r="I121" s="1576" t="str">
        <f t="shared" si="47"/>
        <v/>
      </c>
      <c r="J121" s="1576" t="str">
        <f t="shared" si="47"/>
        <v/>
      </c>
      <c r="K121" s="1576" t="str">
        <f t="shared" si="47"/>
        <v/>
      </c>
      <c r="L121" s="1576" t="str">
        <f t="shared" si="47"/>
        <v/>
      </c>
      <c r="M121" s="1576" t="str">
        <f t="shared" si="47"/>
        <v/>
      </c>
      <c r="N121" s="1576" t="str">
        <f t="shared" si="47"/>
        <v/>
      </c>
      <c r="O121" s="1576" t="str">
        <f t="shared" si="47"/>
        <v/>
      </c>
      <c r="P121" s="1576" t="str">
        <f t="shared" si="47"/>
        <v/>
      </c>
      <c r="Q121" s="1576" t="str">
        <f t="shared" si="47"/>
        <v/>
      </c>
      <c r="R121" s="1576" t="str">
        <f t="shared" si="47"/>
        <v/>
      </c>
      <c r="S121" s="1576" t="str">
        <f t="shared" si="47"/>
        <v/>
      </c>
      <c r="T121" s="1576" t="str">
        <f t="shared" si="47"/>
        <v/>
      </c>
      <c r="U121" s="1576" t="str">
        <f t="shared" si="47"/>
        <v/>
      </c>
      <c r="V121" s="1576" t="str">
        <f t="shared" si="47"/>
        <v/>
      </c>
      <c r="W121" s="1576" t="str">
        <f t="shared" si="47"/>
        <v/>
      </c>
      <c r="X121" s="1576" t="str">
        <f t="shared" si="47"/>
        <v/>
      </c>
      <c r="Y121" s="1576" t="str">
        <f t="shared" si="47"/>
        <v/>
      </c>
      <c r="Z121" s="1576" t="str">
        <f t="shared" si="47"/>
        <v/>
      </c>
      <c r="AA121" s="1576" t="str">
        <f t="shared" si="47"/>
        <v/>
      </c>
      <c r="AB121" s="1576" t="str">
        <f t="shared" si="47"/>
        <v/>
      </c>
      <c r="AC121" s="1576" t="str">
        <f t="shared" si="47"/>
        <v/>
      </c>
      <c r="AD121" s="1576" t="str">
        <f t="shared" si="47"/>
        <v/>
      </c>
      <c r="AE121" s="1576" t="str">
        <f t="shared" si="47"/>
        <v/>
      </c>
      <c r="AF121" s="1576" t="str">
        <f t="shared" si="47"/>
        <v/>
      </c>
      <c r="AG121" s="1576" t="str">
        <f t="shared" si="47"/>
        <v/>
      </c>
      <c r="AH121" s="1576" t="str">
        <f t="shared" si="47"/>
        <v/>
      </c>
      <c r="AI121" s="1576" t="str">
        <f t="shared" si="47"/>
        <v/>
      </c>
      <c r="AJ121" s="1576" t="str">
        <f t="shared" si="47"/>
        <v/>
      </c>
      <c r="AK121" s="1576" t="str">
        <f t="shared" si="47"/>
        <v/>
      </c>
      <c r="AL121" s="1576" t="str">
        <f t="shared" si="47"/>
        <v/>
      </c>
      <c r="AM121" s="1576" t="str">
        <f t="shared" si="47"/>
        <v/>
      </c>
      <c r="AN121" s="1576" t="str">
        <f t="shared" si="47"/>
        <v/>
      </c>
      <c r="AO121" s="1576" t="str">
        <f t="shared" si="47"/>
        <v/>
      </c>
      <c r="AP121" s="1369" t="str">
        <f t="shared" si="47"/>
        <v/>
      </c>
      <c r="AQ121" s="1369" t="str">
        <f t="shared" si="47"/>
        <v/>
      </c>
      <c r="AR121" s="1369" t="str">
        <f t="shared" si="47"/>
        <v/>
      </c>
      <c r="AS121" s="1623" t="str">
        <f t="shared" si="47"/>
        <v/>
      </c>
      <c r="AT121" s="1538"/>
      <c r="AU121" s="971"/>
    </row>
    <row r="122" spans="2:93" s="2" customFormat="1" ht="48.75" customHeight="1" x14ac:dyDescent="0.2">
      <c r="B122" s="2710" t="s">
        <v>1035</v>
      </c>
      <c r="C122" s="2711"/>
      <c r="D122" s="1573" t="str">
        <f>IF(D104&lt;D105,"Please check","")</f>
        <v/>
      </c>
      <c r="E122" s="1571" t="str">
        <f t="shared" ref="E122:AS122" si="48">IF(E104&lt;E105,"Please check","")</f>
        <v/>
      </c>
      <c r="F122" s="1571" t="str">
        <f t="shared" si="48"/>
        <v/>
      </c>
      <c r="G122" s="1571" t="str">
        <f t="shared" si="48"/>
        <v/>
      </c>
      <c r="H122" s="1571" t="str">
        <f t="shared" si="48"/>
        <v/>
      </c>
      <c r="I122" s="1571" t="str">
        <f t="shared" si="48"/>
        <v/>
      </c>
      <c r="J122" s="1571" t="str">
        <f t="shared" si="48"/>
        <v/>
      </c>
      <c r="K122" s="1571" t="str">
        <f t="shared" si="48"/>
        <v/>
      </c>
      <c r="L122" s="1571" t="str">
        <f t="shared" si="48"/>
        <v/>
      </c>
      <c r="M122" s="1571" t="str">
        <f t="shared" si="48"/>
        <v/>
      </c>
      <c r="N122" s="1571" t="str">
        <f t="shared" si="48"/>
        <v/>
      </c>
      <c r="O122" s="1571" t="str">
        <f t="shared" si="48"/>
        <v/>
      </c>
      <c r="P122" s="1571" t="str">
        <f t="shared" si="48"/>
        <v/>
      </c>
      <c r="Q122" s="1571" t="str">
        <f t="shared" si="48"/>
        <v/>
      </c>
      <c r="R122" s="1571" t="str">
        <f t="shared" si="48"/>
        <v/>
      </c>
      <c r="S122" s="1571" t="str">
        <f t="shared" si="48"/>
        <v/>
      </c>
      <c r="T122" s="1571" t="str">
        <f t="shared" si="48"/>
        <v/>
      </c>
      <c r="U122" s="1571" t="str">
        <f t="shared" si="48"/>
        <v/>
      </c>
      <c r="V122" s="1571" t="str">
        <f t="shared" si="48"/>
        <v/>
      </c>
      <c r="W122" s="1571" t="str">
        <f t="shared" si="48"/>
        <v/>
      </c>
      <c r="X122" s="1571" t="str">
        <f t="shared" si="48"/>
        <v/>
      </c>
      <c r="Y122" s="1571" t="str">
        <f t="shared" si="48"/>
        <v/>
      </c>
      <c r="Z122" s="1571" t="str">
        <f t="shared" si="48"/>
        <v/>
      </c>
      <c r="AA122" s="1571" t="str">
        <f t="shared" si="48"/>
        <v/>
      </c>
      <c r="AB122" s="1571" t="str">
        <f t="shared" si="48"/>
        <v/>
      </c>
      <c r="AC122" s="1571" t="str">
        <f t="shared" si="48"/>
        <v/>
      </c>
      <c r="AD122" s="1571" t="str">
        <f t="shared" si="48"/>
        <v/>
      </c>
      <c r="AE122" s="1571" t="str">
        <f t="shared" si="48"/>
        <v/>
      </c>
      <c r="AF122" s="1571" t="str">
        <f t="shared" si="48"/>
        <v/>
      </c>
      <c r="AG122" s="1571" t="str">
        <f t="shared" si="48"/>
        <v/>
      </c>
      <c r="AH122" s="1571" t="str">
        <f t="shared" si="48"/>
        <v/>
      </c>
      <c r="AI122" s="1571" t="str">
        <f t="shared" si="48"/>
        <v/>
      </c>
      <c r="AJ122" s="1571" t="str">
        <f t="shared" si="48"/>
        <v/>
      </c>
      <c r="AK122" s="1571" t="str">
        <f t="shared" si="48"/>
        <v/>
      </c>
      <c r="AL122" s="1571" t="str">
        <f t="shared" si="48"/>
        <v/>
      </c>
      <c r="AM122" s="1571" t="str">
        <f t="shared" si="48"/>
        <v/>
      </c>
      <c r="AN122" s="1571" t="str">
        <f t="shared" si="48"/>
        <v/>
      </c>
      <c r="AO122" s="1571" t="str">
        <f t="shared" si="48"/>
        <v/>
      </c>
      <c r="AP122" s="1365" t="str">
        <f t="shared" si="48"/>
        <v/>
      </c>
      <c r="AQ122" s="1365" t="str">
        <f t="shared" si="48"/>
        <v/>
      </c>
      <c r="AR122" s="1365" t="str">
        <f t="shared" si="48"/>
        <v/>
      </c>
      <c r="AS122" s="1372" t="str">
        <f t="shared" si="48"/>
        <v/>
      </c>
      <c r="AT122" s="1538"/>
      <c r="AU122" s="971"/>
    </row>
    <row r="123" spans="2:93" s="2" customFormat="1" ht="45" customHeight="1" x14ac:dyDescent="0.2">
      <c r="B123" s="2776" t="s">
        <v>1036</v>
      </c>
      <c r="C123" s="2777"/>
      <c r="D123" s="1573" t="str">
        <f>IF(NOT(D100=D110+D111+D114),"Please check","")</f>
        <v/>
      </c>
      <c r="E123" s="1571" t="str">
        <f t="shared" ref="E123:AS123" si="49">IF(NOT(E100=E110+E111+E114),"Please check","")</f>
        <v/>
      </c>
      <c r="F123" s="1571" t="str">
        <f t="shared" si="49"/>
        <v/>
      </c>
      <c r="G123" s="1571" t="str">
        <f t="shared" si="49"/>
        <v/>
      </c>
      <c r="H123" s="1571" t="str">
        <f t="shared" si="49"/>
        <v/>
      </c>
      <c r="I123" s="1571" t="str">
        <f t="shared" si="49"/>
        <v/>
      </c>
      <c r="J123" s="1571" t="str">
        <f t="shared" si="49"/>
        <v/>
      </c>
      <c r="K123" s="1571" t="str">
        <f t="shared" si="49"/>
        <v/>
      </c>
      <c r="L123" s="1571" t="str">
        <f t="shared" si="49"/>
        <v/>
      </c>
      <c r="M123" s="1571" t="str">
        <f t="shared" si="49"/>
        <v/>
      </c>
      <c r="N123" s="1571" t="str">
        <f t="shared" si="49"/>
        <v/>
      </c>
      <c r="O123" s="1571" t="str">
        <f t="shared" si="49"/>
        <v/>
      </c>
      <c r="P123" s="1571" t="str">
        <f t="shared" si="49"/>
        <v/>
      </c>
      <c r="Q123" s="1571" t="str">
        <f t="shared" si="49"/>
        <v/>
      </c>
      <c r="R123" s="1571" t="str">
        <f t="shared" si="49"/>
        <v/>
      </c>
      <c r="S123" s="1571" t="str">
        <f t="shared" si="49"/>
        <v/>
      </c>
      <c r="T123" s="1571" t="str">
        <f t="shared" si="49"/>
        <v/>
      </c>
      <c r="U123" s="1571" t="str">
        <f t="shared" si="49"/>
        <v/>
      </c>
      <c r="V123" s="1571" t="str">
        <f t="shared" si="49"/>
        <v/>
      </c>
      <c r="W123" s="1571" t="str">
        <f t="shared" si="49"/>
        <v/>
      </c>
      <c r="X123" s="1571" t="str">
        <f t="shared" si="49"/>
        <v/>
      </c>
      <c r="Y123" s="1571" t="str">
        <f t="shared" si="49"/>
        <v/>
      </c>
      <c r="Z123" s="1571" t="str">
        <f t="shared" si="49"/>
        <v/>
      </c>
      <c r="AA123" s="1571" t="str">
        <f t="shared" si="49"/>
        <v/>
      </c>
      <c r="AB123" s="1571" t="str">
        <f t="shared" si="49"/>
        <v/>
      </c>
      <c r="AC123" s="1571" t="str">
        <f t="shared" si="49"/>
        <v/>
      </c>
      <c r="AD123" s="1571" t="str">
        <f t="shared" si="49"/>
        <v/>
      </c>
      <c r="AE123" s="1571" t="str">
        <f t="shared" si="49"/>
        <v/>
      </c>
      <c r="AF123" s="1571" t="str">
        <f t="shared" si="49"/>
        <v/>
      </c>
      <c r="AG123" s="1571" t="str">
        <f t="shared" si="49"/>
        <v/>
      </c>
      <c r="AH123" s="1571" t="str">
        <f t="shared" si="49"/>
        <v/>
      </c>
      <c r="AI123" s="1571" t="str">
        <f t="shared" si="49"/>
        <v/>
      </c>
      <c r="AJ123" s="1571" t="str">
        <f t="shared" si="49"/>
        <v/>
      </c>
      <c r="AK123" s="1571" t="str">
        <f t="shared" si="49"/>
        <v/>
      </c>
      <c r="AL123" s="1571" t="str">
        <f t="shared" si="49"/>
        <v/>
      </c>
      <c r="AM123" s="1571" t="str">
        <f t="shared" si="49"/>
        <v/>
      </c>
      <c r="AN123" s="1571" t="str">
        <f t="shared" si="49"/>
        <v/>
      </c>
      <c r="AO123" s="1571" t="str">
        <f t="shared" si="49"/>
        <v/>
      </c>
      <c r="AP123" s="1365" t="str">
        <f t="shared" si="49"/>
        <v/>
      </c>
      <c r="AQ123" s="1365" t="str">
        <f t="shared" si="49"/>
        <v/>
      </c>
      <c r="AR123" s="1365" t="str">
        <f t="shared" si="49"/>
        <v/>
      </c>
      <c r="AS123" s="1372" t="str">
        <f t="shared" si="49"/>
        <v/>
      </c>
      <c r="AT123" s="1538"/>
      <c r="AU123" s="971"/>
    </row>
    <row r="124" spans="2:93" s="2" customFormat="1" ht="42" customHeight="1" x14ac:dyDescent="0.2">
      <c r="B124" s="2774" t="s">
        <v>1037</v>
      </c>
      <c r="C124" s="2775"/>
      <c r="D124" s="1573" t="str">
        <f>IF(D111&lt;D112,"Please check ","")</f>
        <v/>
      </c>
      <c r="E124" s="1574" t="str">
        <f t="shared" ref="E124:AS124" si="50">IF(E111&lt;E112,"Please check ","")</f>
        <v/>
      </c>
      <c r="F124" s="1574" t="str">
        <f t="shared" si="50"/>
        <v/>
      </c>
      <c r="G124" s="1574" t="str">
        <f t="shared" si="50"/>
        <v/>
      </c>
      <c r="H124" s="1574" t="str">
        <f t="shared" si="50"/>
        <v/>
      </c>
      <c r="I124" s="1574" t="str">
        <f t="shared" si="50"/>
        <v/>
      </c>
      <c r="J124" s="1574" t="str">
        <f t="shared" si="50"/>
        <v/>
      </c>
      <c r="K124" s="1574" t="str">
        <f t="shared" si="50"/>
        <v/>
      </c>
      <c r="L124" s="1574" t="str">
        <f t="shared" si="50"/>
        <v/>
      </c>
      <c r="M124" s="1574" t="str">
        <f t="shared" si="50"/>
        <v/>
      </c>
      <c r="N124" s="1574" t="str">
        <f t="shared" si="50"/>
        <v/>
      </c>
      <c r="O124" s="1574" t="str">
        <f t="shared" si="50"/>
        <v/>
      </c>
      <c r="P124" s="1574" t="str">
        <f t="shared" si="50"/>
        <v/>
      </c>
      <c r="Q124" s="1574" t="str">
        <f t="shared" si="50"/>
        <v/>
      </c>
      <c r="R124" s="1574" t="str">
        <f t="shared" si="50"/>
        <v/>
      </c>
      <c r="S124" s="1574" t="str">
        <f t="shared" si="50"/>
        <v/>
      </c>
      <c r="T124" s="1574" t="str">
        <f t="shared" si="50"/>
        <v/>
      </c>
      <c r="U124" s="1574" t="str">
        <f t="shared" si="50"/>
        <v/>
      </c>
      <c r="V124" s="1574" t="str">
        <f t="shared" si="50"/>
        <v/>
      </c>
      <c r="W124" s="1574" t="str">
        <f t="shared" si="50"/>
        <v/>
      </c>
      <c r="X124" s="1574" t="str">
        <f t="shared" si="50"/>
        <v/>
      </c>
      <c r="Y124" s="1574" t="str">
        <f t="shared" si="50"/>
        <v/>
      </c>
      <c r="Z124" s="1574" t="str">
        <f t="shared" si="50"/>
        <v/>
      </c>
      <c r="AA124" s="1574" t="str">
        <f t="shared" si="50"/>
        <v/>
      </c>
      <c r="AB124" s="1574" t="str">
        <f t="shared" si="50"/>
        <v/>
      </c>
      <c r="AC124" s="1574" t="str">
        <f t="shared" si="50"/>
        <v/>
      </c>
      <c r="AD124" s="1574" t="str">
        <f t="shared" si="50"/>
        <v/>
      </c>
      <c r="AE124" s="1574" t="str">
        <f t="shared" si="50"/>
        <v/>
      </c>
      <c r="AF124" s="1574" t="str">
        <f t="shared" si="50"/>
        <v/>
      </c>
      <c r="AG124" s="1574" t="str">
        <f t="shared" si="50"/>
        <v/>
      </c>
      <c r="AH124" s="1574" t="str">
        <f t="shared" si="50"/>
        <v/>
      </c>
      <c r="AI124" s="1574" t="str">
        <f t="shared" si="50"/>
        <v/>
      </c>
      <c r="AJ124" s="1574" t="str">
        <f t="shared" si="50"/>
        <v/>
      </c>
      <c r="AK124" s="1574" t="str">
        <f t="shared" si="50"/>
        <v/>
      </c>
      <c r="AL124" s="1574" t="str">
        <f t="shared" si="50"/>
        <v/>
      </c>
      <c r="AM124" s="1574" t="str">
        <f t="shared" si="50"/>
        <v/>
      </c>
      <c r="AN124" s="1574" t="str">
        <f t="shared" si="50"/>
        <v/>
      </c>
      <c r="AO124" s="1574" t="str">
        <f t="shared" si="50"/>
        <v/>
      </c>
      <c r="AP124" s="1365" t="str">
        <f t="shared" si="50"/>
        <v/>
      </c>
      <c r="AQ124" s="1365" t="str">
        <f t="shared" si="50"/>
        <v/>
      </c>
      <c r="AR124" s="1365" t="str">
        <f t="shared" si="50"/>
        <v/>
      </c>
      <c r="AS124" s="1372" t="str">
        <f t="shared" si="50"/>
        <v/>
      </c>
      <c r="AT124" s="1538"/>
      <c r="AU124" s="971"/>
    </row>
    <row r="125" spans="2:93" s="2" customFormat="1" ht="48" customHeight="1" x14ac:dyDescent="0.2">
      <c r="B125" s="2710" t="s">
        <v>1038</v>
      </c>
      <c r="C125" s="2711"/>
      <c r="D125" s="1575" t="str">
        <f>IF(D106&lt;D107,"Please check","")</f>
        <v/>
      </c>
      <c r="E125" s="1573" t="str">
        <f t="shared" ref="E125:AS125" si="51">IF(E106&lt;E107,"Please check","")</f>
        <v/>
      </c>
      <c r="F125" s="1573" t="str">
        <f t="shared" si="51"/>
        <v/>
      </c>
      <c r="G125" s="1573" t="str">
        <f t="shared" si="51"/>
        <v/>
      </c>
      <c r="H125" s="1573" t="str">
        <f t="shared" si="51"/>
        <v/>
      </c>
      <c r="I125" s="1573" t="str">
        <f t="shared" si="51"/>
        <v/>
      </c>
      <c r="J125" s="1573" t="str">
        <f t="shared" si="51"/>
        <v/>
      </c>
      <c r="K125" s="1573" t="str">
        <f t="shared" si="51"/>
        <v/>
      </c>
      <c r="L125" s="1573" t="str">
        <f t="shared" si="51"/>
        <v/>
      </c>
      <c r="M125" s="1573" t="str">
        <f t="shared" si="51"/>
        <v/>
      </c>
      <c r="N125" s="1573" t="str">
        <f t="shared" si="51"/>
        <v/>
      </c>
      <c r="O125" s="1573" t="str">
        <f t="shared" si="51"/>
        <v/>
      </c>
      <c r="P125" s="1573" t="str">
        <f t="shared" si="51"/>
        <v/>
      </c>
      <c r="Q125" s="1573" t="str">
        <f t="shared" si="51"/>
        <v/>
      </c>
      <c r="R125" s="1573" t="str">
        <f t="shared" si="51"/>
        <v/>
      </c>
      <c r="S125" s="1573" t="str">
        <f t="shared" si="51"/>
        <v/>
      </c>
      <c r="T125" s="1573" t="str">
        <f t="shared" si="51"/>
        <v/>
      </c>
      <c r="U125" s="1573" t="str">
        <f t="shared" si="51"/>
        <v/>
      </c>
      <c r="V125" s="1573" t="str">
        <f t="shared" si="51"/>
        <v/>
      </c>
      <c r="W125" s="1573" t="str">
        <f t="shared" si="51"/>
        <v/>
      </c>
      <c r="X125" s="1573" t="str">
        <f t="shared" si="51"/>
        <v/>
      </c>
      <c r="Y125" s="1573" t="str">
        <f t="shared" si="51"/>
        <v/>
      </c>
      <c r="Z125" s="1573" t="str">
        <f t="shared" si="51"/>
        <v/>
      </c>
      <c r="AA125" s="1573" t="str">
        <f t="shared" si="51"/>
        <v/>
      </c>
      <c r="AB125" s="1573" t="str">
        <f t="shared" si="51"/>
        <v/>
      </c>
      <c r="AC125" s="1573" t="str">
        <f t="shared" si="51"/>
        <v/>
      </c>
      <c r="AD125" s="1573" t="str">
        <f t="shared" si="51"/>
        <v/>
      </c>
      <c r="AE125" s="1573" t="str">
        <f t="shared" si="51"/>
        <v/>
      </c>
      <c r="AF125" s="1573" t="str">
        <f t="shared" si="51"/>
        <v/>
      </c>
      <c r="AG125" s="1573" t="str">
        <f t="shared" si="51"/>
        <v/>
      </c>
      <c r="AH125" s="1573" t="str">
        <f t="shared" si="51"/>
        <v/>
      </c>
      <c r="AI125" s="1573" t="str">
        <f t="shared" si="51"/>
        <v/>
      </c>
      <c r="AJ125" s="1573" t="str">
        <f t="shared" si="51"/>
        <v/>
      </c>
      <c r="AK125" s="1573" t="str">
        <f t="shared" si="51"/>
        <v/>
      </c>
      <c r="AL125" s="1573" t="str">
        <f t="shared" si="51"/>
        <v/>
      </c>
      <c r="AM125" s="1573" t="str">
        <f t="shared" si="51"/>
        <v/>
      </c>
      <c r="AN125" s="1573" t="str">
        <f t="shared" si="51"/>
        <v/>
      </c>
      <c r="AO125" s="1573" t="str">
        <f t="shared" si="51"/>
        <v/>
      </c>
      <c r="AP125" s="1365" t="str">
        <f t="shared" si="51"/>
        <v/>
      </c>
      <c r="AQ125" s="1365" t="str">
        <f t="shared" si="51"/>
        <v/>
      </c>
      <c r="AR125" s="1365" t="str">
        <f t="shared" si="51"/>
        <v/>
      </c>
      <c r="AS125" s="1372" t="str">
        <f t="shared" si="51"/>
        <v/>
      </c>
      <c r="AT125" s="1538"/>
      <c r="AU125" s="971"/>
    </row>
    <row r="126" spans="2:93" s="2" customFormat="1" ht="27.75" customHeight="1" x14ac:dyDescent="0.2">
      <c r="B126" s="2772"/>
      <c r="C126" s="2773"/>
      <c r="D126" s="1637"/>
      <c r="E126" s="1637"/>
      <c r="F126" s="1637"/>
      <c r="G126" s="1637"/>
      <c r="H126" s="1637"/>
      <c r="I126" s="1637"/>
      <c r="J126" s="1637"/>
      <c r="K126" s="1637"/>
      <c r="L126" s="1637"/>
      <c r="M126" s="1637"/>
      <c r="N126" s="1637"/>
      <c r="O126" s="1637"/>
      <c r="P126" s="1637"/>
      <c r="Q126" s="1637"/>
      <c r="R126" s="1637"/>
      <c r="S126" s="1637"/>
      <c r="T126" s="1637"/>
      <c r="U126" s="1637"/>
      <c r="V126" s="1637"/>
      <c r="W126" s="1637"/>
      <c r="X126" s="1637"/>
      <c r="Y126" s="1637"/>
      <c r="Z126" s="1637"/>
      <c r="AA126" s="1637"/>
      <c r="AB126" s="1637"/>
      <c r="AC126" s="1637"/>
      <c r="AD126" s="1637"/>
      <c r="AE126" s="1637"/>
      <c r="AF126" s="1637"/>
      <c r="AG126" s="1637"/>
      <c r="AH126" s="1637"/>
      <c r="AI126" s="1637"/>
      <c r="AJ126" s="1637"/>
      <c r="AK126" s="1637"/>
      <c r="AL126" s="1637"/>
      <c r="AM126" s="1637"/>
      <c r="AN126" s="1637"/>
      <c r="AO126" s="1637"/>
      <c r="AP126" s="1638"/>
      <c r="AQ126" s="1638"/>
      <c r="AR126" s="1638"/>
      <c r="AS126" s="1639"/>
      <c r="AT126" s="1538"/>
      <c r="AU126" s="971"/>
    </row>
    <row r="127" spans="2:93" s="2" customFormat="1" ht="27.75" customHeight="1" x14ac:dyDescent="0.2">
      <c r="B127" s="2770"/>
      <c r="C127" s="2771"/>
      <c r="D127" s="1640"/>
      <c r="E127" s="1640"/>
      <c r="F127" s="1640"/>
      <c r="G127" s="1640"/>
      <c r="H127" s="1640"/>
      <c r="I127" s="1640"/>
      <c r="J127" s="1640"/>
      <c r="K127" s="1640"/>
      <c r="L127" s="1640"/>
      <c r="M127" s="1640"/>
      <c r="N127" s="1640"/>
      <c r="O127" s="1640"/>
      <c r="P127" s="1640"/>
      <c r="Q127" s="1640"/>
      <c r="R127" s="1640"/>
      <c r="S127" s="1640"/>
      <c r="T127" s="1640"/>
      <c r="U127" s="1640"/>
      <c r="V127" s="1640"/>
      <c r="W127" s="1640"/>
      <c r="X127" s="1640"/>
      <c r="Y127" s="1640"/>
      <c r="Z127" s="1640"/>
      <c r="AA127" s="1640"/>
      <c r="AB127" s="1640"/>
      <c r="AC127" s="1640"/>
      <c r="AD127" s="1640"/>
      <c r="AE127" s="1640"/>
      <c r="AF127" s="1640"/>
      <c r="AG127" s="1640"/>
      <c r="AH127" s="1640"/>
      <c r="AI127" s="1640"/>
      <c r="AJ127" s="1640"/>
      <c r="AK127" s="1640"/>
      <c r="AL127" s="1640"/>
      <c r="AM127" s="1640"/>
      <c r="AN127" s="1640"/>
      <c r="AO127" s="1640"/>
      <c r="AP127" s="1638"/>
      <c r="AQ127" s="1638"/>
      <c r="AR127" s="1638"/>
      <c r="AS127" s="1639"/>
      <c r="AT127" s="1538"/>
      <c r="AU127" s="971"/>
    </row>
    <row r="128" spans="2:93" s="2" customFormat="1" ht="27.75" customHeight="1" x14ac:dyDescent="0.2">
      <c r="B128" s="2698"/>
      <c r="C128" s="2699"/>
      <c r="D128" s="1641"/>
      <c r="E128" s="1641"/>
      <c r="F128" s="1641"/>
      <c r="G128" s="1641"/>
      <c r="H128" s="1641"/>
      <c r="I128" s="1641"/>
      <c r="J128" s="1641"/>
      <c r="K128" s="1641"/>
      <c r="L128" s="1641"/>
      <c r="M128" s="1641"/>
      <c r="N128" s="1641"/>
      <c r="O128" s="1641"/>
      <c r="P128" s="1641"/>
      <c r="Q128" s="1641"/>
      <c r="R128" s="1641"/>
      <c r="S128" s="1641"/>
      <c r="T128" s="1641"/>
      <c r="U128" s="1641"/>
      <c r="V128" s="1641"/>
      <c r="W128" s="1641"/>
      <c r="X128" s="1641"/>
      <c r="Y128" s="1641"/>
      <c r="Z128" s="1641"/>
      <c r="AA128" s="1641"/>
      <c r="AB128" s="1641"/>
      <c r="AC128" s="1641"/>
      <c r="AD128" s="1641"/>
      <c r="AE128" s="1641"/>
      <c r="AF128" s="1641"/>
      <c r="AG128" s="1641"/>
      <c r="AH128" s="1641"/>
      <c r="AI128" s="1641"/>
      <c r="AJ128" s="1641"/>
      <c r="AK128" s="1641"/>
      <c r="AL128" s="1641"/>
      <c r="AM128" s="1641"/>
      <c r="AN128" s="1641"/>
      <c r="AO128" s="1641"/>
      <c r="AP128" s="1638"/>
      <c r="AQ128" s="1638"/>
      <c r="AR128" s="1638"/>
      <c r="AS128" s="1639"/>
      <c r="AT128" s="1538"/>
      <c r="AU128" s="971"/>
    </row>
    <row r="129" spans="1:93" s="2" customFormat="1" ht="27.75" customHeight="1" x14ac:dyDescent="0.2">
      <c r="B129" s="2772"/>
      <c r="C129" s="2773"/>
      <c r="D129" s="1637"/>
      <c r="E129" s="1637"/>
      <c r="F129" s="1637"/>
      <c r="G129" s="1637"/>
      <c r="H129" s="1637"/>
      <c r="I129" s="1637"/>
      <c r="J129" s="1637"/>
      <c r="K129" s="1637"/>
      <c r="L129" s="1637"/>
      <c r="M129" s="1637"/>
      <c r="N129" s="1637"/>
      <c r="O129" s="1637"/>
      <c r="P129" s="1637"/>
      <c r="Q129" s="1637"/>
      <c r="R129" s="1637"/>
      <c r="S129" s="1637"/>
      <c r="T129" s="1637"/>
      <c r="U129" s="1637"/>
      <c r="V129" s="1637"/>
      <c r="W129" s="1637"/>
      <c r="X129" s="1637"/>
      <c r="Y129" s="1637"/>
      <c r="Z129" s="1637"/>
      <c r="AA129" s="1637"/>
      <c r="AB129" s="1637"/>
      <c r="AC129" s="1637"/>
      <c r="AD129" s="1637"/>
      <c r="AE129" s="1637"/>
      <c r="AF129" s="1637"/>
      <c r="AG129" s="1637"/>
      <c r="AH129" s="1637"/>
      <c r="AI129" s="1637"/>
      <c r="AJ129" s="1637"/>
      <c r="AK129" s="1637"/>
      <c r="AL129" s="1637"/>
      <c r="AM129" s="1637"/>
      <c r="AN129" s="1637"/>
      <c r="AO129" s="1637"/>
      <c r="AP129" s="1638"/>
      <c r="AQ129" s="1638"/>
      <c r="AR129" s="1638"/>
      <c r="AS129" s="1639"/>
      <c r="AT129" s="1538"/>
      <c r="AU129" s="971"/>
    </row>
    <row r="130" spans="1:93" s="20" customFormat="1" ht="20.100000000000001" customHeight="1" x14ac:dyDescent="0.2">
      <c r="A130" s="3"/>
      <c r="B130" s="1430"/>
      <c r="C130" s="972" t="s">
        <v>498</v>
      </c>
      <c r="D130" s="972" t="s">
        <v>1119</v>
      </c>
      <c r="E130" s="972" t="s">
        <v>1120</v>
      </c>
      <c r="F130" s="972" t="s">
        <v>1121</v>
      </c>
      <c r="G130" s="972" t="s">
        <v>1122</v>
      </c>
      <c r="H130" s="972" t="s">
        <v>1123</v>
      </c>
      <c r="I130" s="972" t="s">
        <v>1124</v>
      </c>
      <c r="J130" s="972" t="s">
        <v>1125</v>
      </c>
      <c r="K130" s="972" t="s">
        <v>1126</v>
      </c>
      <c r="L130" s="972" t="s">
        <v>1127</v>
      </c>
      <c r="M130" s="972" t="s">
        <v>1128</v>
      </c>
      <c r="N130" s="972" t="s">
        <v>1129</v>
      </c>
      <c r="O130" s="972" t="s">
        <v>1130</v>
      </c>
      <c r="P130" s="972" t="s">
        <v>1131</v>
      </c>
      <c r="Q130" s="972" t="s">
        <v>1242</v>
      </c>
      <c r="R130" s="972" t="s">
        <v>1132</v>
      </c>
      <c r="S130" s="972" t="s">
        <v>1133</v>
      </c>
      <c r="T130" s="972" t="s">
        <v>1134</v>
      </c>
      <c r="U130" s="972" t="s">
        <v>1135</v>
      </c>
      <c r="V130" s="972" t="s">
        <v>1136</v>
      </c>
      <c r="W130" s="972" t="s">
        <v>1137</v>
      </c>
      <c r="X130" s="972" t="s">
        <v>1138</v>
      </c>
      <c r="Y130" s="972" t="s">
        <v>1139</v>
      </c>
      <c r="Z130" s="972" t="s">
        <v>1140</v>
      </c>
      <c r="AA130" s="972" t="s">
        <v>1141</v>
      </c>
      <c r="AB130" s="972" t="s">
        <v>1142</v>
      </c>
      <c r="AC130" s="972" t="s">
        <v>1143</v>
      </c>
      <c r="AD130" s="972" t="s">
        <v>1144</v>
      </c>
      <c r="AE130" s="972" t="s">
        <v>1243</v>
      </c>
      <c r="AF130" s="972" t="s">
        <v>1145</v>
      </c>
      <c r="AG130" s="972" t="s">
        <v>1146</v>
      </c>
      <c r="AH130" s="972" t="s">
        <v>1147</v>
      </c>
      <c r="AI130" s="972" t="s">
        <v>1148</v>
      </c>
      <c r="AJ130" s="972" t="s">
        <v>1149</v>
      </c>
      <c r="AK130" s="972" t="s">
        <v>1150</v>
      </c>
      <c r="AL130" s="972" t="s">
        <v>1151</v>
      </c>
      <c r="AM130" s="972" t="s">
        <v>1152</v>
      </c>
      <c r="AN130" s="972" t="s">
        <v>1153</v>
      </c>
      <c r="AO130" s="972" t="s">
        <v>1154</v>
      </c>
      <c r="AP130" s="972" t="s">
        <v>1155</v>
      </c>
      <c r="AQ130" s="972" t="s">
        <v>1156</v>
      </c>
      <c r="AR130" s="972" t="s">
        <v>1157</v>
      </c>
      <c r="AS130" s="972" t="s">
        <v>1244</v>
      </c>
      <c r="AT130" s="972"/>
      <c r="AU130" s="971"/>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row>
    <row r="131" spans="1:93" s="20" customFormat="1" ht="20.100000000000001" customHeight="1" x14ac:dyDescent="0.2">
      <c r="A131" s="3"/>
      <c r="B131" s="42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972"/>
      <c r="AV131" s="972"/>
      <c r="AW131" s="972"/>
      <c r="AX131" s="972"/>
      <c r="AY131" s="972"/>
      <c r="AZ131" s="972"/>
      <c r="BA131" s="972"/>
      <c r="BB131" s="972"/>
      <c r="BC131" s="972"/>
      <c r="BD131" s="972"/>
      <c r="BE131" s="972"/>
      <c r="BF131" s="972"/>
      <c r="BG131" s="972"/>
      <c r="BH131" s="972"/>
      <c r="BI131" s="972"/>
      <c r="BJ131" s="972"/>
      <c r="BK131" s="972"/>
      <c r="BL131" s="972"/>
      <c r="BM131" s="972"/>
      <c r="BN131" s="972"/>
      <c r="BO131" s="972"/>
      <c r="BP131" s="972"/>
      <c r="BQ131" s="972"/>
      <c r="BR131" s="972"/>
      <c r="BS131" s="972"/>
      <c r="BT131" s="972"/>
      <c r="BU131" s="972"/>
      <c r="BV131" s="972"/>
      <c r="BW131" s="972"/>
      <c r="BX131" s="972"/>
      <c r="BY131" s="972"/>
      <c r="BZ131" s="972"/>
      <c r="CA131" s="972"/>
      <c r="CB131" s="972"/>
      <c r="CC131" s="972"/>
      <c r="CD131" s="972"/>
      <c r="CE131" s="972"/>
      <c r="CF131" s="972"/>
      <c r="CG131" s="972"/>
      <c r="CH131" s="972"/>
      <c r="CI131" s="972"/>
      <c r="CJ131" s="972"/>
      <c r="CK131" s="972"/>
      <c r="CL131" s="1272"/>
      <c r="CM131" s="2"/>
      <c r="CN131" s="2"/>
      <c r="CO131" s="2"/>
    </row>
    <row r="132" spans="1:93" s="2" customFormat="1" ht="20.100000000000001" customHeight="1" x14ac:dyDescent="0.2">
      <c r="C132" s="421"/>
      <c r="D132" s="421"/>
      <c r="E132" s="421"/>
      <c r="F132" s="421"/>
      <c r="G132" s="421"/>
      <c r="H132" s="421"/>
      <c r="I132" s="421"/>
      <c r="J132" s="421"/>
      <c r="K132" s="421"/>
      <c r="L132" s="421"/>
      <c r="M132" s="421"/>
      <c r="N132" s="421"/>
      <c r="O132" s="421"/>
      <c r="P132" s="421"/>
      <c r="Q132" s="421"/>
      <c r="R132" s="421"/>
      <c r="S132" s="421"/>
      <c r="T132" s="421"/>
      <c r="U132" s="421"/>
      <c r="V132" s="421"/>
      <c r="W132" s="421"/>
      <c r="X132" s="421"/>
      <c r="Y132" s="421"/>
      <c r="Z132" s="421"/>
      <c r="AA132" s="421"/>
      <c r="AB132" s="421"/>
      <c r="AC132" s="421"/>
      <c r="AD132" s="421"/>
      <c r="AE132" s="421"/>
      <c r="AF132" s="421"/>
      <c r="AG132" s="421"/>
      <c r="AH132" s="421"/>
      <c r="AI132" s="421"/>
      <c r="AJ132" s="421"/>
      <c r="AK132" s="421"/>
      <c r="AL132" s="421"/>
      <c r="AM132" s="421"/>
      <c r="AN132" s="421"/>
      <c r="AO132" s="421"/>
      <c r="AP132" s="469"/>
      <c r="AQ132" s="469"/>
      <c r="AR132" s="469"/>
      <c r="AS132" s="469"/>
      <c r="AT132" s="469"/>
      <c r="CL132" s="1272"/>
    </row>
    <row r="133" spans="1:93" s="2" customFormat="1" ht="14.25" customHeight="1" x14ac:dyDescent="0.2">
      <c r="B133" s="422"/>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316"/>
      <c r="CL133" s="1272"/>
    </row>
    <row r="134" spans="1:93" s="20" customFormat="1" ht="20.100000000000001" customHeight="1" x14ac:dyDescent="0.25">
      <c r="A134" s="3"/>
      <c r="B134" s="2"/>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7"/>
      <c r="AQ134" s="7"/>
      <c r="AR134" s="7"/>
      <c r="AS134" s="7"/>
      <c r="AT134" s="7"/>
      <c r="AU134" s="7"/>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row>
    <row r="135" spans="1:93" s="2" customFormat="1" ht="20.100000000000001" customHeight="1" x14ac:dyDescent="0.25">
      <c r="B135" s="93" t="s">
        <v>44</v>
      </c>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CO135" s="20"/>
    </row>
    <row r="136" spans="1:93" s="21" customFormat="1" ht="15.95" customHeight="1" x14ac:dyDescent="0.2">
      <c r="A136" s="19"/>
      <c r="B136" s="2"/>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c r="AJ136" s="209"/>
      <c r="AK136" s="209"/>
      <c r="AL136" s="209"/>
      <c r="AM136" s="209"/>
      <c r="AN136" s="209"/>
      <c r="AO136" s="209"/>
      <c r="AP136" s="1452"/>
      <c r="AQ136" s="1452"/>
      <c r="AR136" s="1452"/>
      <c r="AS136" s="1452"/>
      <c r="AT136" s="1452"/>
      <c r="AU136" s="128"/>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2"/>
    </row>
    <row r="137" spans="1:93" ht="15.75" x14ac:dyDescent="0.2">
      <c r="B137" s="211" t="s">
        <v>162</v>
      </c>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c r="AP137" s="1452"/>
      <c r="AQ137" s="1452"/>
      <c r="AR137" s="1452"/>
      <c r="AS137" s="1452"/>
      <c r="AT137" s="1452"/>
      <c r="AU137" s="54"/>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2"/>
    </row>
    <row r="138" spans="1:93" ht="15.75" x14ac:dyDescent="0.2">
      <c r="B138" s="211"/>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09"/>
      <c r="AN138" s="209"/>
      <c r="AO138" s="209"/>
      <c r="AP138" s="1452"/>
      <c r="AQ138" s="1452"/>
      <c r="AR138" s="1452"/>
      <c r="AS138" s="1452"/>
      <c r="AT138" s="1452"/>
      <c r="AU138" s="54"/>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2"/>
    </row>
    <row r="139" spans="1:93" ht="15.75" x14ac:dyDescent="0.2">
      <c r="B139" s="211"/>
      <c r="C139" s="209"/>
      <c r="D139" s="1364" t="s">
        <v>1</v>
      </c>
      <c r="E139" s="1364" t="s">
        <v>2</v>
      </c>
      <c r="F139" s="1364" t="s">
        <v>3</v>
      </c>
      <c r="G139" s="1364" t="s">
        <v>86</v>
      </c>
      <c r="H139" s="1364" t="s">
        <v>4</v>
      </c>
      <c r="I139" s="1364" t="s">
        <v>5</v>
      </c>
      <c r="J139" s="1364" t="s">
        <v>6</v>
      </c>
      <c r="K139" s="1364" t="s">
        <v>7</v>
      </c>
      <c r="L139" s="1364" t="s">
        <v>8</v>
      </c>
      <c r="M139" s="1364" t="s">
        <v>9</v>
      </c>
      <c r="N139" s="1364" t="s">
        <v>10</v>
      </c>
      <c r="O139" s="1364" t="s">
        <v>11</v>
      </c>
      <c r="P139" s="1364" t="s">
        <v>12</v>
      </c>
      <c r="Q139" s="1371" t="s">
        <v>13</v>
      </c>
      <c r="R139" s="1364" t="s">
        <v>14</v>
      </c>
      <c r="S139" s="1364" t="s">
        <v>15</v>
      </c>
      <c r="T139" s="1364" t="s">
        <v>16</v>
      </c>
      <c r="U139" s="1364" t="s">
        <v>17</v>
      </c>
      <c r="V139" s="1364" t="s">
        <v>18</v>
      </c>
      <c r="W139" s="1364" t="s">
        <v>19</v>
      </c>
      <c r="X139" s="1364" t="s">
        <v>20</v>
      </c>
      <c r="Y139" s="1364" t="s">
        <v>21</v>
      </c>
      <c r="Z139" s="1364" t="s">
        <v>22</v>
      </c>
      <c r="AA139" s="1364" t="s">
        <v>23</v>
      </c>
      <c r="AB139" s="1364" t="s">
        <v>24</v>
      </c>
      <c r="AC139" s="1364" t="s">
        <v>25</v>
      </c>
      <c r="AD139" s="1364" t="s">
        <v>26</v>
      </c>
      <c r="AE139" s="1371" t="s">
        <v>27</v>
      </c>
      <c r="AF139" s="1364" t="s">
        <v>28</v>
      </c>
      <c r="AG139" s="1364" t="s">
        <v>29</v>
      </c>
      <c r="AH139" s="1364" t="s">
        <v>30</v>
      </c>
      <c r="AI139" s="1364" t="s">
        <v>31</v>
      </c>
      <c r="AJ139" s="1364" t="s">
        <v>32</v>
      </c>
      <c r="AK139" s="1364" t="s">
        <v>33</v>
      </c>
      <c r="AL139" s="1364" t="s">
        <v>34</v>
      </c>
      <c r="AM139" s="1364" t="s">
        <v>35</v>
      </c>
      <c r="AN139" s="1364" t="s">
        <v>88</v>
      </c>
      <c r="AO139" s="1364" t="s">
        <v>112</v>
      </c>
      <c r="AP139" s="1364" t="s">
        <v>113</v>
      </c>
      <c r="AQ139" s="1364" t="s">
        <v>223</v>
      </c>
      <c r="AR139" s="1364" t="s">
        <v>337</v>
      </c>
      <c r="AS139" s="1371" t="s">
        <v>1011</v>
      </c>
      <c r="AT139" s="1558"/>
      <c r="AU139" s="45"/>
      <c r="AV139" s="208"/>
      <c r="AW139" s="208"/>
      <c r="AX139" s="208"/>
      <c r="AY139" s="208"/>
      <c r="AZ139" s="208"/>
      <c r="BA139" s="208"/>
      <c r="BB139" s="208"/>
      <c r="BC139" s="208"/>
      <c r="BD139" s="208"/>
      <c r="BE139" s="208"/>
      <c r="BF139" s="208"/>
      <c r="BG139" s="208"/>
      <c r="BH139" s="208"/>
      <c r="BI139" s="208"/>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08"/>
      <c r="CE139" s="208"/>
      <c r="CF139" s="208"/>
      <c r="CG139" s="1273"/>
      <c r="CH139" s="1273"/>
      <c r="CI139" s="1273"/>
      <c r="CJ139" s="1273"/>
      <c r="CK139" s="1273"/>
      <c r="CL139" s="1273"/>
      <c r="CM139" s="208"/>
      <c r="CN139" s="2"/>
      <c r="CO139" s="2"/>
    </row>
    <row r="140" spans="1:93" ht="32.25" customHeight="1" x14ac:dyDescent="0.2">
      <c r="B140" s="2"/>
      <c r="C140" s="210"/>
      <c r="D140" s="2660" t="s">
        <v>45</v>
      </c>
      <c r="E140" s="2661"/>
      <c r="F140" s="2661"/>
      <c r="G140" s="2661"/>
      <c r="H140" s="2661"/>
      <c r="I140" s="2661"/>
      <c r="J140" s="2661"/>
      <c r="K140" s="2661"/>
      <c r="L140" s="2661"/>
      <c r="M140" s="2661"/>
      <c r="N140" s="2661"/>
      <c r="O140" s="2661"/>
      <c r="P140" s="2661"/>
      <c r="Q140" s="2766"/>
      <c r="R140" s="2765" t="s">
        <v>57</v>
      </c>
      <c r="S140" s="2661"/>
      <c r="T140" s="2661"/>
      <c r="U140" s="2661"/>
      <c r="V140" s="2661"/>
      <c r="W140" s="2661"/>
      <c r="X140" s="2661"/>
      <c r="Y140" s="2661"/>
      <c r="Z140" s="2661"/>
      <c r="AA140" s="2661"/>
      <c r="AB140" s="2661"/>
      <c r="AC140" s="2661"/>
      <c r="AD140" s="2661"/>
      <c r="AE140" s="2766"/>
      <c r="AF140" s="2765" t="s">
        <v>63</v>
      </c>
      <c r="AG140" s="2661"/>
      <c r="AH140" s="2661"/>
      <c r="AI140" s="2661"/>
      <c r="AJ140" s="2661"/>
      <c r="AK140" s="2661"/>
      <c r="AL140" s="2661"/>
      <c r="AM140" s="2661"/>
      <c r="AN140" s="2661"/>
      <c r="AO140" s="2661"/>
      <c r="AP140" s="2661"/>
      <c r="AQ140" s="2661"/>
      <c r="AR140" s="2661"/>
      <c r="AS140" s="2766"/>
      <c r="AT140" s="2720" t="s">
        <v>1461</v>
      </c>
      <c r="AU140" s="45"/>
      <c r="AV140" s="2"/>
      <c r="AW140" s="2784" t="s">
        <v>45</v>
      </c>
      <c r="AX140" s="2785"/>
      <c r="AY140" s="2785"/>
      <c r="AZ140" s="2785"/>
      <c r="BA140" s="2785"/>
      <c r="BB140" s="2785"/>
      <c r="BC140" s="2785"/>
      <c r="BD140" s="2785"/>
      <c r="BE140" s="2785"/>
      <c r="BF140" s="2785"/>
      <c r="BG140" s="2785"/>
      <c r="BH140" s="2785"/>
      <c r="BI140" s="2785"/>
      <c r="BJ140" s="2786"/>
      <c r="BK140" s="2784" t="s">
        <v>57</v>
      </c>
      <c r="BL140" s="2785"/>
      <c r="BM140" s="2785"/>
      <c r="BN140" s="2785"/>
      <c r="BO140" s="2785"/>
      <c r="BP140" s="2785"/>
      <c r="BQ140" s="2785"/>
      <c r="BR140" s="2785"/>
      <c r="BS140" s="2785"/>
      <c r="BT140" s="2785"/>
      <c r="BU140" s="2785"/>
      <c r="BV140" s="2785"/>
      <c r="BW140" s="2785"/>
      <c r="BX140" s="2786"/>
      <c r="BY140" s="2784" t="s">
        <v>63</v>
      </c>
      <c r="BZ140" s="2785"/>
      <c r="CA140" s="2785"/>
      <c r="CB140" s="2785"/>
      <c r="CC140" s="2785"/>
      <c r="CD140" s="2785"/>
      <c r="CE140" s="2785"/>
      <c r="CF140" s="2785"/>
      <c r="CG140" s="2785"/>
      <c r="CH140" s="2785"/>
      <c r="CI140" s="2785"/>
      <c r="CJ140" s="2785"/>
      <c r="CK140" s="2785"/>
      <c r="CL140" s="2786"/>
      <c r="CM140" s="2"/>
      <c r="CN140" s="2"/>
      <c r="CO140" s="2"/>
    </row>
    <row r="141" spans="1:93" ht="51.75" thickBot="1" x14ac:dyDescent="0.25">
      <c r="B141" s="2"/>
      <c r="C141" s="210"/>
      <c r="D141" s="1645" t="s">
        <v>998</v>
      </c>
      <c r="E141" s="1646" t="s">
        <v>999</v>
      </c>
      <c r="F141" s="1645" t="s">
        <v>1000</v>
      </c>
      <c r="G141" s="1646" t="s">
        <v>1001</v>
      </c>
      <c r="H141" s="1645" t="s">
        <v>1002</v>
      </c>
      <c r="I141" s="1646" t="s">
        <v>1003</v>
      </c>
      <c r="J141" s="1645" t="s">
        <v>1004</v>
      </c>
      <c r="K141" s="1646" t="s">
        <v>1005</v>
      </c>
      <c r="L141" s="1645" t="s">
        <v>1006</v>
      </c>
      <c r="M141" s="1646" t="s">
        <v>1007</v>
      </c>
      <c r="N141" s="1645">
        <v>2016</v>
      </c>
      <c r="O141" s="1646">
        <v>2017</v>
      </c>
      <c r="P141" s="1647">
        <v>2018</v>
      </c>
      <c r="Q141" s="1648" t="s">
        <v>1008</v>
      </c>
      <c r="R141" s="1643" t="s">
        <v>998</v>
      </c>
      <c r="S141" s="1644" t="s">
        <v>999</v>
      </c>
      <c r="T141" s="1643" t="s">
        <v>1000</v>
      </c>
      <c r="U141" s="1644" t="s">
        <v>1001</v>
      </c>
      <c r="V141" s="1643" t="s">
        <v>1002</v>
      </c>
      <c r="W141" s="1644" t="s">
        <v>1003</v>
      </c>
      <c r="X141" s="1643" t="s">
        <v>1004</v>
      </c>
      <c r="Y141" s="1644" t="s">
        <v>1005</v>
      </c>
      <c r="Z141" s="1643" t="s">
        <v>1006</v>
      </c>
      <c r="AA141" s="1644" t="s">
        <v>1007</v>
      </c>
      <c r="AB141" s="1645">
        <v>2016</v>
      </c>
      <c r="AC141" s="1646">
        <v>2017</v>
      </c>
      <c r="AD141" s="1647">
        <v>2018</v>
      </c>
      <c r="AE141" s="1648" t="s">
        <v>1008</v>
      </c>
      <c r="AF141" s="1643" t="s">
        <v>998</v>
      </c>
      <c r="AG141" s="1644" t="s">
        <v>999</v>
      </c>
      <c r="AH141" s="1643" t="s">
        <v>1000</v>
      </c>
      <c r="AI141" s="1644" t="s">
        <v>1001</v>
      </c>
      <c r="AJ141" s="1643" t="s">
        <v>1002</v>
      </c>
      <c r="AK141" s="1644" t="s">
        <v>1003</v>
      </c>
      <c r="AL141" s="1643" t="s">
        <v>1004</v>
      </c>
      <c r="AM141" s="1644" t="s">
        <v>1005</v>
      </c>
      <c r="AN141" s="1643" t="s">
        <v>1006</v>
      </c>
      <c r="AO141" s="1644" t="s">
        <v>1007</v>
      </c>
      <c r="AP141" s="1645">
        <v>2016</v>
      </c>
      <c r="AQ141" s="1646">
        <v>2017</v>
      </c>
      <c r="AR141" s="1647">
        <v>2018</v>
      </c>
      <c r="AS141" s="1648" t="s">
        <v>1008</v>
      </c>
      <c r="AT141" s="2721"/>
      <c r="AU141" s="45"/>
      <c r="AV141" s="2"/>
      <c r="AW141" s="1453">
        <v>2006</v>
      </c>
      <c r="AX141" s="1454">
        <v>2007</v>
      </c>
      <c r="AY141" s="1454">
        <v>2008</v>
      </c>
      <c r="AZ141" s="1454">
        <v>2009</v>
      </c>
      <c r="BA141" s="1454">
        <v>2010</v>
      </c>
      <c r="BB141" s="1454">
        <v>2011</v>
      </c>
      <c r="BC141" s="1454">
        <v>2012</v>
      </c>
      <c r="BD141" s="1454">
        <v>2013</v>
      </c>
      <c r="BE141" s="1454">
        <v>2014</v>
      </c>
      <c r="BF141" s="1454">
        <v>2015</v>
      </c>
      <c r="BG141" s="1454">
        <v>2016</v>
      </c>
      <c r="BH141" s="1454">
        <v>2017</v>
      </c>
      <c r="BI141" s="1454">
        <v>2018</v>
      </c>
      <c r="BJ141" s="1455" t="s">
        <v>774</v>
      </c>
      <c r="BK141" s="1453">
        <v>2006</v>
      </c>
      <c r="BL141" s="1454">
        <v>2007</v>
      </c>
      <c r="BM141" s="1454">
        <v>2008</v>
      </c>
      <c r="BN141" s="1454">
        <v>2009</v>
      </c>
      <c r="BO141" s="1454">
        <v>2010</v>
      </c>
      <c r="BP141" s="1454">
        <v>2011</v>
      </c>
      <c r="BQ141" s="1454">
        <v>2012</v>
      </c>
      <c r="BR141" s="1454">
        <v>2013</v>
      </c>
      <c r="BS141" s="1454">
        <v>2014</v>
      </c>
      <c r="BT141" s="1454">
        <v>2015</v>
      </c>
      <c r="BU141" s="1454">
        <v>2016</v>
      </c>
      <c r="BV141" s="1454">
        <v>2017</v>
      </c>
      <c r="BW141" s="1454">
        <v>2018</v>
      </c>
      <c r="BX141" s="1456" t="s">
        <v>774</v>
      </c>
      <c r="BY141" s="1457">
        <v>2006</v>
      </c>
      <c r="BZ141" s="1454">
        <v>2007</v>
      </c>
      <c r="CA141" s="1454">
        <v>2008</v>
      </c>
      <c r="CB141" s="1454">
        <v>2009</v>
      </c>
      <c r="CC141" s="1454">
        <v>2010</v>
      </c>
      <c r="CD141" s="1454">
        <v>2011</v>
      </c>
      <c r="CE141" s="1454">
        <v>2012</v>
      </c>
      <c r="CF141" s="1454">
        <v>2013</v>
      </c>
      <c r="CG141" s="1454">
        <v>2014</v>
      </c>
      <c r="CH141" s="1454">
        <v>2015</v>
      </c>
      <c r="CI141" s="1454">
        <v>2016</v>
      </c>
      <c r="CJ141" s="1454">
        <v>2017</v>
      </c>
      <c r="CK141" s="1454">
        <v>2018</v>
      </c>
      <c r="CL141" s="1456" t="s">
        <v>774</v>
      </c>
      <c r="CM141" s="904" t="s">
        <v>164</v>
      </c>
      <c r="CN141" s="860" t="s">
        <v>196</v>
      </c>
      <c r="CO141" s="2"/>
    </row>
    <row r="142" spans="1:93" ht="28.5" customHeight="1" x14ac:dyDescent="0.2">
      <c r="B142" s="1580" t="s">
        <v>141</v>
      </c>
      <c r="C142" s="166"/>
      <c r="D142" s="1361"/>
      <c r="E142" s="1362"/>
      <c r="F142" s="1362"/>
      <c r="G142" s="1362"/>
      <c r="H142" s="1362"/>
      <c r="I142" s="1362"/>
      <c r="J142" s="1362"/>
      <c r="K142" s="1362"/>
      <c r="L142" s="1362"/>
      <c r="M142" s="943"/>
      <c r="N142" s="943"/>
      <c r="O142" s="943"/>
      <c r="P142" s="163"/>
      <c r="Q142" s="85"/>
      <c r="R142" s="1361"/>
      <c r="S142" s="1362"/>
      <c r="T142" s="1362"/>
      <c r="U142" s="1362"/>
      <c r="V142" s="1362"/>
      <c r="W142" s="1362"/>
      <c r="X142" s="1362"/>
      <c r="Y142" s="1362"/>
      <c r="Z142" s="1362"/>
      <c r="AA142" s="943"/>
      <c r="AB142" s="943"/>
      <c r="AC142" s="943"/>
      <c r="AD142" s="163"/>
      <c r="AE142" s="85"/>
      <c r="AF142" s="1361"/>
      <c r="AG142" s="1362"/>
      <c r="AH142" s="1362"/>
      <c r="AI142" s="1362"/>
      <c r="AJ142" s="1362"/>
      <c r="AK142" s="1362"/>
      <c r="AL142" s="1362"/>
      <c r="AM142" s="1362"/>
      <c r="AN142" s="1362"/>
      <c r="AO142" s="943"/>
      <c r="AP142" s="943"/>
      <c r="AQ142" s="943"/>
      <c r="AR142" s="163"/>
      <c r="AS142" s="85"/>
      <c r="AT142" s="1629"/>
      <c r="AU142" s="1272"/>
      <c r="AV142" s="1417" t="s">
        <v>81</v>
      </c>
      <c r="AW142" s="1386"/>
      <c r="AX142" s="1380"/>
      <c r="AY142" s="1380"/>
      <c r="AZ142" s="1380"/>
      <c r="BA142" s="1380"/>
      <c r="BB142" s="1380"/>
      <c r="BC142" s="1380"/>
      <c r="BD142" s="1380"/>
      <c r="BE142" s="943"/>
      <c r="BF142" s="943"/>
      <c r="BG142" s="943"/>
      <c r="BH142" s="943"/>
      <c r="BI142" s="943"/>
      <c r="BJ142" s="85"/>
      <c r="BK142" s="1376"/>
      <c r="BL142" s="1376"/>
      <c r="BM142" s="1376"/>
      <c r="BN142" s="1376"/>
      <c r="BO142" s="1376"/>
      <c r="BP142" s="1376"/>
      <c r="BQ142" s="1376"/>
      <c r="BR142" s="1376"/>
      <c r="BS142" s="1376"/>
      <c r="BT142" s="1376"/>
      <c r="BU142" s="1376"/>
      <c r="BV142" s="1376"/>
      <c r="BW142" s="1376"/>
      <c r="BX142" s="85"/>
      <c r="BY142" s="1386"/>
      <c r="BZ142" s="1380"/>
      <c r="CA142" s="1380"/>
      <c r="CB142" s="1380"/>
      <c r="CC142" s="1380"/>
      <c r="CD142" s="1380"/>
      <c r="CE142" s="1380"/>
      <c r="CF142" s="1380"/>
      <c r="CG142" s="943"/>
      <c r="CH142" s="943"/>
      <c r="CI142" s="943"/>
      <c r="CJ142" s="943"/>
      <c r="CK142" s="943"/>
      <c r="CL142" s="85"/>
      <c r="CM142" s="214"/>
      <c r="CN142" s="233"/>
      <c r="CO142" s="2"/>
    </row>
    <row r="143" spans="1:93" ht="28.5" customHeight="1" x14ac:dyDescent="0.2">
      <c r="B143" s="1582" t="s">
        <v>142</v>
      </c>
      <c r="C143" s="195" t="s">
        <v>181</v>
      </c>
      <c r="D143" s="1568"/>
      <c r="E143" s="1569"/>
      <c r="F143" s="1569"/>
      <c r="G143" s="1569"/>
      <c r="H143" s="1370"/>
      <c r="I143" s="1370"/>
      <c r="J143" s="1370"/>
      <c r="K143" s="1370"/>
      <c r="L143" s="1370"/>
      <c r="M143" s="1370"/>
      <c r="N143" s="1360"/>
      <c r="O143" s="1360"/>
      <c r="P143" s="1363"/>
      <c r="Q143" s="1054"/>
      <c r="R143" s="1568"/>
      <c r="S143" s="1569"/>
      <c r="T143" s="1569"/>
      <c r="U143" s="1569"/>
      <c r="V143" s="1370"/>
      <c r="W143" s="1370"/>
      <c r="X143" s="1370"/>
      <c r="Y143" s="1370"/>
      <c r="Z143" s="1370"/>
      <c r="AA143" s="1370"/>
      <c r="AB143" s="1360"/>
      <c r="AC143" s="1360"/>
      <c r="AD143" s="1363"/>
      <c r="AE143" s="1054"/>
      <c r="AF143" s="1568"/>
      <c r="AG143" s="1569"/>
      <c r="AH143" s="1569"/>
      <c r="AI143" s="1569"/>
      <c r="AJ143" s="1370"/>
      <c r="AK143" s="1370"/>
      <c r="AL143" s="1370"/>
      <c r="AM143" s="1370"/>
      <c r="AN143" s="1370"/>
      <c r="AO143" s="1370"/>
      <c r="AP143" s="1360"/>
      <c r="AQ143" s="1360"/>
      <c r="AR143" s="1363"/>
      <c r="AS143" s="1054"/>
      <c r="AT143" s="1602"/>
      <c r="AU143" s="1272"/>
      <c r="AV143" s="1458" t="s">
        <v>69</v>
      </c>
      <c r="AW143" s="1459" t="str">
        <f>IF(SUM(COUNTBLANK(D143),COUNTBLANK(D144))=0,D144/D143,"-")</f>
        <v>-</v>
      </c>
      <c r="AX143" s="985" t="str">
        <f t="shared" ref="AX143:CL143" si="52">IF(SUM(COUNTBLANK(E143),COUNTBLANK(E144))=0,E144/E143,"-")</f>
        <v>-</v>
      </c>
      <c r="AY143" s="985" t="str">
        <f t="shared" si="52"/>
        <v>-</v>
      </c>
      <c r="AZ143" s="985" t="str">
        <f t="shared" si="52"/>
        <v>-</v>
      </c>
      <c r="BA143" s="985" t="str">
        <f t="shared" si="52"/>
        <v>-</v>
      </c>
      <c r="BB143" s="985" t="str">
        <f t="shared" si="52"/>
        <v>-</v>
      </c>
      <c r="BC143" s="985" t="str">
        <f t="shared" si="52"/>
        <v>-</v>
      </c>
      <c r="BD143" s="985" t="str">
        <f t="shared" si="52"/>
        <v>-</v>
      </c>
      <c r="BE143" s="985" t="str">
        <f t="shared" si="52"/>
        <v>-</v>
      </c>
      <c r="BF143" s="985" t="str">
        <f t="shared" si="52"/>
        <v>-</v>
      </c>
      <c r="BG143" s="985" t="str">
        <f t="shared" si="52"/>
        <v>-</v>
      </c>
      <c r="BH143" s="985" t="str">
        <f t="shared" si="52"/>
        <v>-</v>
      </c>
      <c r="BI143" s="985" t="str">
        <f t="shared" si="52"/>
        <v>-</v>
      </c>
      <c r="BJ143" s="1460" t="str">
        <f t="shared" si="52"/>
        <v>-</v>
      </c>
      <c r="BK143" s="1459" t="str">
        <f t="shared" si="52"/>
        <v>-</v>
      </c>
      <c r="BL143" s="985" t="str">
        <f t="shared" si="52"/>
        <v>-</v>
      </c>
      <c r="BM143" s="985" t="str">
        <f t="shared" si="52"/>
        <v>-</v>
      </c>
      <c r="BN143" s="985" t="str">
        <f t="shared" si="52"/>
        <v>-</v>
      </c>
      <c r="BO143" s="985" t="str">
        <f t="shared" si="52"/>
        <v>-</v>
      </c>
      <c r="BP143" s="985" t="str">
        <f t="shared" si="52"/>
        <v>-</v>
      </c>
      <c r="BQ143" s="985" t="str">
        <f t="shared" si="52"/>
        <v>-</v>
      </c>
      <c r="BR143" s="985" t="str">
        <f t="shared" si="52"/>
        <v>-</v>
      </c>
      <c r="BS143" s="985" t="str">
        <f t="shared" si="52"/>
        <v>-</v>
      </c>
      <c r="BT143" s="985" t="str">
        <f t="shared" si="52"/>
        <v>-</v>
      </c>
      <c r="BU143" s="985" t="str">
        <f t="shared" si="52"/>
        <v>-</v>
      </c>
      <c r="BV143" s="985" t="str">
        <f t="shared" si="52"/>
        <v>-</v>
      </c>
      <c r="BW143" s="985" t="str">
        <f t="shared" si="52"/>
        <v>-</v>
      </c>
      <c r="BX143" s="1460" t="str">
        <f t="shared" si="52"/>
        <v>-</v>
      </c>
      <c r="BY143" s="1459" t="str">
        <f t="shared" si="52"/>
        <v>-</v>
      </c>
      <c r="BZ143" s="985" t="str">
        <f t="shared" si="52"/>
        <v>-</v>
      </c>
      <c r="CA143" s="985" t="str">
        <f t="shared" si="52"/>
        <v>-</v>
      </c>
      <c r="CB143" s="985" t="str">
        <f t="shared" si="52"/>
        <v>-</v>
      </c>
      <c r="CC143" s="985" t="str">
        <f t="shared" si="52"/>
        <v>-</v>
      </c>
      <c r="CD143" s="985" t="str">
        <f t="shared" si="52"/>
        <v>-</v>
      </c>
      <c r="CE143" s="985" t="str">
        <f t="shared" si="52"/>
        <v>-</v>
      </c>
      <c r="CF143" s="985" t="str">
        <f t="shared" si="52"/>
        <v>-</v>
      </c>
      <c r="CG143" s="985" t="str">
        <f t="shared" si="52"/>
        <v>-</v>
      </c>
      <c r="CH143" s="985" t="str">
        <f t="shared" si="52"/>
        <v>-</v>
      </c>
      <c r="CI143" s="985" t="str">
        <f t="shared" si="52"/>
        <v>-</v>
      </c>
      <c r="CJ143" s="985" t="str">
        <f t="shared" si="52"/>
        <v>-</v>
      </c>
      <c r="CK143" s="985" t="str">
        <f t="shared" si="52"/>
        <v>-</v>
      </c>
      <c r="CL143" s="1460" t="str">
        <f t="shared" si="52"/>
        <v>-</v>
      </c>
      <c r="CM143" s="222" t="s">
        <v>171</v>
      </c>
      <c r="CN143" s="244" t="s">
        <v>187</v>
      </c>
      <c r="CO143" s="2"/>
    </row>
    <row r="144" spans="1:93" ht="28.5" customHeight="1" x14ac:dyDescent="0.2">
      <c r="B144" s="1582" t="s">
        <v>143</v>
      </c>
      <c r="C144" s="195" t="s">
        <v>182</v>
      </c>
      <c r="D144" s="1568"/>
      <c r="E144" s="1569"/>
      <c r="F144" s="1569"/>
      <c r="G144" s="1569"/>
      <c r="H144" s="1370"/>
      <c r="I144" s="1370"/>
      <c r="J144" s="1370"/>
      <c r="K144" s="1370"/>
      <c r="L144" s="1370"/>
      <c r="M144" s="1370"/>
      <c r="N144" s="1360"/>
      <c r="O144" s="1360"/>
      <c r="P144" s="1363"/>
      <c r="Q144" s="1054"/>
      <c r="R144" s="1568"/>
      <c r="S144" s="1569"/>
      <c r="T144" s="1569"/>
      <c r="U144" s="1569"/>
      <c r="V144" s="1370"/>
      <c r="W144" s="1370"/>
      <c r="X144" s="1370"/>
      <c r="Y144" s="1370"/>
      <c r="Z144" s="1370"/>
      <c r="AA144" s="1370"/>
      <c r="AB144" s="1360"/>
      <c r="AC144" s="1360"/>
      <c r="AD144" s="1363"/>
      <c r="AE144" s="1054"/>
      <c r="AF144" s="1568"/>
      <c r="AG144" s="1569"/>
      <c r="AH144" s="1569"/>
      <c r="AI144" s="1569"/>
      <c r="AJ144" s="1370"/>
      <c r="AK144" s="1370"/>
      <c r="AL144" s="1370"/>
      <c r="AM144" s="1370"/>
      <c r="AN144" s="1370"/>
      <c r="AO144" s="1370"/>
      <c r="AP144" s="1360"/>
      <c r="AQ144" s="1360"/>
      <c r="AR144" s="1363"/>
      <c r="AS144" s="1054"/>
      <c r="AT144" s="1602"/>
      <c r="AU144" s="1272"/>
      <c r="AV144" s="1458" t="s">
        <v>71</v>
      </c>
      <c r="AW144" s="1459" t="str">
        <f>IF(SUM(COUNTBLANK(D143),COUNTBLANK(D145))=0,D145/D143,"-")</f>
        <v>-</v>
      </c>
      <c r="AX144" s="985" t="str">
        <f t="shared" ref="AX144:CL144" si="53">IF(SUM(COUNTBLANK(E143),COUNTBLANK(E145))=0,E145/E143,"-")</f>
        <v>-</v>
      </c>
      <c r="AY144" s="985" t="str">
        <f t="shared" si="53"/>
        <v>-</v>
      </c>
      <c r="AZ144" s="985" t="str">
        <f t="shared" si="53"/>
        <v>-</v>
      </c>
      <c r="BA144" s="985" t="str">
        <f t="shared" si="53"/>
        <v>-</v>
      </c>
      <c r="BB144" s="985" t="str">
        <f t="shared" si="53"/>
        <v>-</v>
      </c>
      <c r="BC144" s="985" t="str">
        <f t="shared" si="53"/>
        <v>-</v>
      </c>
      <c r="BD144" s="985" t="str">
        <f t="shared" si="53"/>
        <v>-</v>
      </c>
      <c r="BE144" s="985" t="str">
        <f t="shared" si="53"/>
        <v>-</v>
      </c>
      <c r="BF144" s="985" t="str">
        <f t="shared" si="53"/>
        <v>-</v>
      </c>
      <c r="BG144" s="985" t="str">
        <f t="shared" si="53"/>
        <v>-</v>
      </c>
      <c r="BH144" s="985" t="str">
        <f t="shared" si="53"/>
        <v>-</v>
      </c>
      <c r="BI144" s="985" t="str">
        <f t="shared" si="53"/>
        <v>-</v>
      </c>
      <c r="BJ144" s="1460" t="str">
        <f t="shared" si="53"/>
        <v>-</v>
      </c>
      <c r="BK144" s="1459" t="str">
        <f t="shared" si="53"/>
        <v>-</v>
      </c>
      <c r="BL144" s="985" t="str">
        <f t="shared" si="53"/>
        <v>-</v>
      </c>
      <c r="BM144" s="985" t="str">
        <f t="shared" si="53"/>
        <v>-</v>
      </c>
      <c r="BN144" s="985" t="str">
        <f t="shared" si="53"/>
        <v>-</v>
      </c>
      <c r="BO144" s="985" t="str">
        <f t="shared" si="53"/>
        <v>-</v>
      </c>
      <c r="BP144" s="985" t="str">
        <f t="shared" si="53"/>
        <v>-</v>
      </c>
      <c r="BQ144" s="985" t="str">
        <f t="shared" si="53"/>
        <v>-</v>
      </c>
      <c r="BR144" s="985" t="str">
        <f t="shared" si="53"/>
        <v>-</v>
      </c>
      <c r="BS144" s="985" t="str">
        <f t="shared" si="53"/>
        <v>-</v>
      </c>
      <c r="BT144" s="985" t="str">
        <f t="shared" si="53"/>
        <v>-</v>
      </c>
      <c r="BU144" s="985" t="str">
        <f t="shared" si="53"/>
        <v>-</v>
      </c>
      <c r="BV144" s="985" t="str">
        <f t="shared" si="53"/>
        <v>-</v>
      </c>
      <c r="BW144" s="985" t="str">
        <f t="shared" si="53"/>
        <v>-</v>
      </c>
      <c r="BX144" s="1460" t="str">
        <f t="shared" si="53"/>
        <v>-</v>
      </c>
      <c r="BY144" s="1459" t="str">
        <f t="shared" si="53"/>
        <v>-</v>
      </c>
      <c r="BZ144" s="985" t="str">
        <f t="shared" si="53"/>
        <v>-</v>
      </c>
      <c r="CA144" s="985" t="str">
        <f t="shared" si="53"/>
        <v>-</v>
      </c>
      <c r="CB144" s="985" t="str">
        <f t="shared" si="53"/>
        <v>-</v>
      </c>
      <c r="CC144" s="985" t="str">
        <f t="shared" si="53"/>
        <v>-</v>
      </c>
      <c r="CD144" s="985" t="str">
        <f t="shared" si="53"/>
        <v>-</v>
      </c>
      <c r="CE144" s="985" t="str">
        <f t="shared" si="53"/>
        <v>-</v>
      </c>
      <c r="CF144" s="985" t="str">
        <f t="shared" si="53"/>
        <v>-</v>
      </c>
      <c r="CG144" s="985" t="str">
        <f t="shared" si="53"/>
        <v>-</v>
      </c>
      <c r="CH144" s="985" t="str">
        <f t="shared" si="53"/>
        <v>-</v>
      </c>
      <c r="CI144" s="985" t="str">
        <f t="shared" si="53"/>
        <v>-</v>
      </c>
      <c r="CJ144" s="985" t="str">
        <f t="shared" si="53"/>
        <v>-</v>
      </c>
      <c r="CK144" s="985" t="str">
        <f t="shared" si="53"/>
        <v>-</v>
      </c>
      <c r="CL144" s="1460" t="str">
        <f t="shared" si="53"/>
        <v>-</v>
      </c>
      <c r="CM144" s="222" t="s">
        <v>165</v>
      </c>
      <c r="CN144" s="244" t="s">
        <v>188</v>
      </c>
      <c r="CO144" s="2"/>
    </row>
    <row r="145" spans="2:93" ht="28.5" customHeight="1" x14ac:dyDescent="0.2">
      <c r="B145" s="1582" t="s">
        <v>144</v>
      </c>
      <c r="C145" s="231" t="s">
        <v>186</v>
      </c>
      <c r="D145" s="1568"/>
      <c r="E145" s="1569"/>
      <c r="F145" s="1569"/>
      <c r="G145" s="1569"/>
      <c r="H145" s="1370"/>
      <c r="I145" s="1370"/>
      <c r="J145" s="1370"/>
      <c r="K145" s="1370"/>
      <c r="L145" s="1370"/>
      <c r="M145" s="1370"/>
      <c r="N145" s="1360"/>
      <c r="O145" s="1360"/>
      <c r="P145" s="1363"/>
      <c r="Q145" s="1054"/>
      <c r="R145" s="1568"/>
      <c r="S145" s="1569"/>
      <c r="T145" s="1569"/>
      <c r="U145" s="1569"/>
      <c r="V145" s="1370"/>
      <c r="W145" s="1370"/>
      <c r="X145" s="1370"/>
      <c r="Y145" s="1370"/>
      <c r="Z145" s="1370"/>
      <c r="AA145" s="1370"/>
      <c r="AB145" s="1360"/>
      <c r="AC145" s="1360"/>
      <c r="AD145" s="1363"/>
      <c r="AE145" s="1054"/>
      <c r="AF145" s="1568"/>
      <c r="AG145" s="1569"/>
      <c r="AH145" s="1569"/>
      <c r="AI145" s="1569"/>
      <c r="AJ145" s="1370"/>
      <c r="AK145" s="1370"/>
      <c r="AL145" s="1370"/>
      <c r="AM145" s="1370"/>
      <c r="AN145" s="1370"/>
      <c r="AO145" s="1370"/>
      <c r="AP145" s="1360"/>
      <c r="AQ145" s="1360"/>
      <c r="AR145" s="1363"/>
      <c r="AS145" s="1054"/>
      <c r="AT145" s="1602"/>
      <c r="AU145" s="1272"/>
      <c r="AV145" s="1461" t="s">
        <v>70</v>
      </c>
      <c r="AW145" s="1462" t="str">
        <f>IF(SUM(COUNTBLANK(D143),COUNTBLANK(D144),COUNTBLANK(D158),COUNTBLANK(D159))=0,(D144+D159)/(D143+D158),"-")</f>
        <v>-</v>
      </c>
      <c r="AX145" s="986" t="str">
        <f t="shared" ref="AX145:CL145" si="54">IF(SUM(COUNTBLANK(E143),COUNTBLANK(E144),COUNTBLANK(E158),COUNTBLANK(E159))=0,(E144+E159)/(E143+E158),"-")</f>
        <v>-</v>
      </c>
      <c r="AY145" s="986" t="str">
        <f t="shared" si="54"/>
        <v>-</v>
      </c>
      <c r="AZ145" s="986" t="str">
        <f t="shared" si="54"/>
        <v>-</v>
      </c>
      <c r="BA145" s="986" t="str">
        <f t="shared" si="54"/>
        <v>-</v>
      </c>
      <c r="BB145" s="986" t="str">
        <f t="shared" si="54"/>
        <v>-</v>
      </c>
      <c r="BC145" s="986" t="str">
        <f t="shared" si="54"/>
        <v>-</v>
      </c>
      <c r="BD145" s="986" t="str">
        <f t="shared" si="54"/>
        <v>-</v>
      </c>
      <c r="BE145" s="986" t="str">
        <f t="shared" si="54"/>
        <v>-</v>
      </c>
      <c r="BF145" s="986" t="str">
        <f t="shared" si="54"/>
        <v>-</v>
      </c>
      <c r="BG145" s="986" t="str">
        <f t="shared" si="54"/>
        <v>-</v>
      </c>
      <c r="BH145" s="986" t="str">
        <f t="shared" si="54"/>
        <v>-</v>
      </c>
      <c r="BI145" s="986" t="str">
        <f t="shared" si="54"/>
        <v>-</v>
      </c>
      <c r="BJ145" s="1463" t="str">
        <f t="shared" si="54"/>
        <v>-</v>
      </c>
      <c r="BK145" s="1462" t="str">
        <f t="shared" si="54"/>
        <v>-</v>
      </c>
      <c r="BL145" s="986" t="str">
        <f t="shared" si="54"/>
        <v>-</v>
      </c>
      <c r="BM145" s="986" t="str">
        <f t="shared" si="54"/>
        <v>-</v>
      </c>
      <c r="BN145" s="986" t="str">
        <f t="shared" si="54"/>
        <v>-</v>
      </c>
      <c r="BO145" s="986" t="str">
        <f t="shared" si="54"/>
        <v>-</v>
      </c>
      <c r="BP145" s="986" t="str">
        <f t="shared" si="54"/>
        <v>-</v>
      </c>
      <c r="BQ145" s="986" t="str">
        <f t="shared" si="54"/>
        <v>-</v>
      </c>
      <c r="BR145" s="986" t="str">
        <f t="shared" si="54"/>
        <v>-</v>
      </c>
      <c r="BS145" s="986" t="str">
        <f t="shared" si="54"/>
        <v>-</v>
      </c>
      <c r="BT145" s="986" t="str">
        <f t="shared" si="54"/>
        <v>-</v>
      </c>
      <c r="BU145" s="986" t="str">
        <f t="shared" si="54"/>
        <v>-</v>
      </c>
      <c r="BV145" s="986" t="str">
        <f t="shared" si="54"/>
        <v>-</v>
      </c>
      <c r="BW145" s="986" t="str">
        <f t="shared" si="54"/>
        <v>-</v>
      </c>
      <c r="BX145" s="1463" t="str">
        <f t="shared" si="54"/>
        <v>-</v>
      </c>
      <c r="BY145" s="1462" t="str">
        <f t="shared" si="54"/>
        <v>-</v>
      </c>
      <c r="BZ145" s="986" t="str">
        <f t="shared" si="54"/>
        <v>-</v>
      </c>
      <c r="CA145" s="986" t="str">
        <f t="shared" si="54"/>
        <v>-</v>
      </c>
      <c r="CB145" s="986" t="str">
        <f t="shared" si="54"/>
        <v>-</v>
      </c>
      <c r="CC145" s="986" t="str">
        <f t="shared" si="54"/>
        <v>-</v>
      </c>
      <c r="CD145" s="986" t="str">
        <f t="shared" si="54"/>
        <v>-</v>
      </c>
      <c r="CE145" s="986" t="str">
        <f t="shared" si="54"/>
        <v>-</v>
      </c>
      <c r="CF145" s="986" t="str">
        <f t="shared" si="54"/>
        <v>-</v>
      </c>
      <c r="CG145" s="986" t="str">
        <f t="shared" si="54"/>
        <v>-</v>
      </c>
      <c r="CH145" s="986" t="str">
        <f t="shared" si="54"/>
        <v>-</v>
      </c>
      <c r="CI145" s="986" t="str">
        <f t="shared" si="54"/>
        <v>-</v>
      </c>
      <c r="CJ145" s="986" t="str">
        <f t="shared" si="54"/>
        <v>-</v>
      </c>
      <c r="CK145" s="986" t="str">
        <f t="shared" si="54"/>
        <v>-</v>
      </c>
      <c r="CL145" s="1463" t="str">
        <f t="shared" si="54"/>
        <v>-</v>
      </c>
      <c r="CM145" s="224" t="s">
        <v>848</v>
      </c>
      <c r="CN145" s="246" t="s">
        <v>197</v>
      </c>
      <c r="CO145" s="2"/>
    </row>
    <row r="146" spans="2:93" ht="28.5" customHeight="1" x14ac:dyDescent="0.2">
      <c r="B146" s="1582" t="s">
        <v>145</v>
      </c>
      <c r="C146" s="195" t="s">
        <v>183</v>
      </c>
      <c r="D146" s="1568"/>
      <c r="E146" s="1569"/>
      <c r="F146" s="1569"/>
      <c r="G146" s="1569"/>
      <c r="H146" s="1370"/>
      <c r="I146" s="1370"/>
      <c r="J146" s="1370"/>
      <c r="K146" s="1370"/>
      <c r="L146" s="1370"/>
      <c r="M146" s="1370"/>
      <c r="N146" s="1360"/>
      <c r="O146" s="1360"/>
      <c r="P146" s="1363"/>
      <c r="Q146" s="1054"/>
      <c r="R146" s="1568"/>
      <c r="S146" s="1569"/>
      <c r="T146" s="1569"/>
      <c r="U146" s="1569"/>
      <c r="V146" s="1370"/>
      <c r="W146" s="1370"/>
      <c r="X146" s="1370"/>
      <c r="Y146" s="1370"/>
      <c r="Z146" s="1370"/>
      <c r="AA146" s="1370"/>
      <c r="AB146" s="1360"/>
      <c r="AC146" s="1360"/>
      <c r="AD146" s="1363"/>
      <c r="AE146" s="1054"/>
      <c r="AF146" s="1568"/>
      <c r="AG146" s="1569"/>
      <c r="AH146" s="1569"/>
      <c r="AI146" s="1569"/>
      <c r="AJ146" s="1370"/>
      <c r="AK146" s="1370"/>
      <c r="AL146" s="1370"/>
      <c r="AM146" s="1370"/>
      <c r="AN146" s="1370"/>
      <c r="AO146" s="1370"/>
      <c r="AP146" s="1360"/>
      <c r="AQ146" s="1360"/>
      <c r="AR146" s="1363"/>
      <c r="AS146" s="1054"/>
      <c r="AT146" s="1602"/>
      <c r="AU146" s="1272"/>
      <c r="AV146" s="1420" t="s">
        <v>80</v>
      </c>
      <c r="AW146" s="1389"/>
      <c r="AX146" s="1383"/>
      <c r="AY146" s="1383"/>
      <c r="AZ146" s="1383"/>
      <c r="BA146" s="1383"/>
      <c r="BB146" s="1383"/>
      <c r="BC146" s="1383"/>
      <c r="BD146" s="1383"/>
      <c r="BE146" s="1384"/>
      <c r="BF146" s="1384"/>
      <c r="BG146" s="1384"/>
      <c r="BH146" s="1384"/>
      <c r="BI146" s="1384"/>
      <c r="BJ146" s="1408"/>
      <c r="BK146" s="1398"/>
      <c r="BL146" s="1398"/>
      <c r="BM146" s="1398"/>
      <c r="BN146" s="1398"/>
      <c r="BO146" s="1398"/>
      <c r="BP146" s="1398"/>
      <c r="BQ146" s="1398"/>
      <c r="BR146" s="1398"/>
      <c r="BS146" s="1398"/>
      <c r="BT146" s="1398"/>
      <c r="BU146" s="1398"/>
      <c r="BV146" s="1398"/>
      <c r="BW146" s="1398"/>
      <c r="BX146" s="1408"/>
      <c r="BY146" s="1389"/>
      <c r="BZ146" s="1383"/>
      <c r="CA146" s="1383"/>
      <c r="CB146" s="1383"/>
      <c r="CC146" s="1383"/>
      <c r="CD146" s="1383"/>
      <c r="CE146" s="1383"/>
      <c r="CF146" s="1383"/>
      <c r="CG146" s="1384"/>
      <c r="CH146" s="1384"/>
      <c r="CI146" s="1384"/>
      <c r="CJ146" s="1384"/>
      <c r="CK146" s="1384"/>
      <c r="CL146" s="1408"/>
      <c r="CM146" s="215"/>
      <c r="CN146" s="232"/>
      <c r="CO146" s="2"/>
    </row>
    <row r="147" spans="2:93" ht="28.5" customHeight="1" x14ac:dyDescent="0.2">
      <c r="B147" s="1582" t="s">
        <v>146</v>
      </c>
      <c r="C147" s="195" t="s">
        <v>184</v>
      </c>
      <c r="D147" s="1568"/>
      <c r="E147" s="1569"/>
      <c r="F147" s="1569"/>
      <c r="G147" s="1569"/>
      <c r="H147" s="1370"/>
      <c r="I147" s="1370"/>
      <c r="J147" s="1370"/>
      <c r="K147" s="1370"/>
      <c r="L147" s="1370"/>
      <c r="M147" s="1370"/>
      <c r="N147" s="1360"/>
      <c r="O147" s="1360"/>
      <c r="P147" s="1363"/>
      <c r="Q147" s="1054"/>
      <c r="R147" s="1568"/>
      <c r="S147" s="1569"/>
      <c r="T147" s="1569"/>
      <c r="U147" s="1569"/>
      <c r="V147" s="1370"/>
      <c r="W147" s="1370"/>
      <c r="X147" s="1370"/>
      <c r="Y147" s="1370"/>
      <c r="Z147" s="1370"/>
      <c r="AA147" s="1370"/>
      <c r="AB147" s="1360"/>
      <c r="AC147" s="1360"/>
      <c r="AD147" s="1363"/>
      <c r="AE147" s="1054"/>
      <c r="AF147" s="1568"/>
      <c r="AG147" s="1569"/>
      <c r="AH147" s="1569"/>
      <c r="AI147" s="1569"/>
      <c r="AJ147" s="1370"/>
      <c r="AK147" s="1370"/>
      <c r="AL147" s="1370"/>
      <c r="AM147" s="1370"/>
      <c r="AN147" s="1370"/>
      <c r="AO147" s="1370"/>
      <c r="AP147" s="1360"/>
      <c r="AQ147" s="1360"/>
      <c r="AR147" s="1363"/>
      <c r="AS147" s="1054"/>
      <c r="AT147" s="1602"/>
      <c r="AU147" s="1272"/>
      <c r="AV147" s="1458" t="s">
        <v>72</v>
      </c>
      <c r="AW147" s="1459" t="str">
        <f>IF(SUM(COUNTBLANK(D143),COUNTBLANK(D146),COUNTBLANK(D152),COUNTBLANK(D155))=0,(D146-D152-D155)/D143,"-")</f>
        <v>-</v>
      </c>
      <c r="AX147" s="985" t="str">
        <f t="shared" ref="AX147:CL147" si="55">IF(SUM(COUNTBLANK(E143),COUNTBLANK(E146),COUNTBLANK(E152),COUNTBLANK(E155))=0,(E146-E152-E155)/E143,"-")</f>
        <v>-</v>
      </c>
      <c r="AY147" s="985" t="str">
        <f t="shared" si="55"/>
        <v>-</v>
      </c>
      <c r="AZ147" s="985" t="str">
        <f t="shared" si="55"/>
        <v>-</v>
      </c>
      <c r="BA147" s="985" t="str">
        <f t="shared" si="55"/>
        <v>-</v>
      </c>
      <c r="BB147" s="985" t="str">
        <f t="shared" si="55"/>
        <v>-</v>
      </c>
      <c r="BC147" s="985" t="str">
        <f t="shared" si="55"/>
        <v>-</v>
      </c>
      <c r="BD147" s="985" t="str">
        <f t="shared" si="55"/>
        <v>-</v>
      </c>
      <c r="BE147" s="985" t="str">
        <f t="shared" si="55"/>
        <v>-</v>
      </c>
      <c r="BF147" s="985" t="str">
        <f t="shared" si="55"/>
        <v>-</v>
      </c>
      <c r="BG147" s="985" t="str">
        <f t="shared" si="55"/>
        <v>-</v>
      </c>
      <c r="BH147" s="985" t="str">
        <f t="shared" si="55"/>
        <v>-</v>
      </c>
      <c r="BI147" s="985" t="str">
        <f t="shared" si="55"/>
        <v>-</v>
      </c>
      <c r="BJ147" s="1460" t="str">
        <f t="shared" si="55"/>
        <v>-</v>
      </c>
      <c r="BK147" s="1459" t="str">
        <f t="shared" si="55"/>
        <v>-</v>
      </c>
      <c r="BL147" s="985" t="str">
        <f t="shared" si="55"/>
        <v>-</v>
      </c>
      <c r="BM147" s="985" t="str">
        <f t="shared" si="55"/>
        <v>-</v>
      </c>
      <c r="BN147" s="985" t="str">
        <f t="shared" si="55"/>
        <v>-</v>
      </c>
      <c r="BO147" s="985" t="str">
        <f t="shared" si="55"/>
        <v>-</v>
      </c>
      <c r="BP147" s="985" t="str">
        <f t="shared" si="55"/>
        <v>-</v>
      </c>
      <c r="BQ147" s="985" t="str">
        <f t="shared" si="55"/>
        <v>-</v>
      </c>
      <c r="BR147" s="985" t="str">
        <f t="shared" si="55"/>
        <v>-</v>
      </c>
      <c r="BS147" s="985" t="str">
        <f t="shared" si="55"/>
        <v>-</v>
      </c>
      <c r="BT147" s="985" t="str">
        <f t="shared" si="55"/>
        <v>-</v>
      </c>
      <c r="BU147" s="985" t="str">
        <f t="shared" si="55"/>
        <v>-</v>
      </c>
      <c r="BV147" s="985" t="str">
        <f t="shared" si="55"/>
        <v>-</v>
      </c>
      <c r="BW147" s="985" t="str">
        <f t="shared" si="55"/>
        <v>-</v>
      </c>
      <c r="BX147" s="1460" t="str">
        <f t="shared" si="55"/>
        <v>-</v>
      </c>
      <c r="BY147" s="1459" t="str">
        <f t="shared" si="55"/>
        <v>-</v>
      </c>
      <c r="BZ147" s="985" t="str">
        <f t="shared" si="55"/>
        <v>-</v>
      </c>
      <c r="CA147" s="985" t="str">
        <f t="shared" si="55"/>
        <v>-</v>
      </c>
      <c r="CB147" s="985" t="str">
        <f t="shared" si="55"/>
        <v>-</v>
      </c>
      <c r="CC147" s="985" t="str">
        <f t="shared" si="55"/>
        <v>-</v>
      </c>
      <c r="CD147" s="985" t="str">
        <f t="shared" si="55"/>
        <v>-</v>
      </c>
      <c r="CE147" s="985" t="str">
        <f t="shared" si="55"/>
        <v>-</v>
      </c>
      <c r="CF147" s="985" t="str">
        <f t="shared" si="55"/>
        <v>-</v>
      </c>
      <c r="CG147" s="985" t="str">
        <f t="shared" si="55"/>
        <v>-</v>
      </c>
      <c r="CH147" s="985" t="str">
        <f t="shared" si="55"/>
        <v>-</v>
      </c>
      <c r="CI147" s="985" t="str">
        <f t="shared" si="55"/>
        <v>-</v>
      </c>
      <c r="CJ147" s="985" t="str">
        <f t="shared" si="55"/>
        <v>-</v>
      </c>
      <c r="CK147" s="985" t="str">
        <f t="shared" si="55"/>
        <v>-</v>
      </c>
      <c r="CL147" s="1460" t="str">
        <f t="shared" si="55"/>
        <v>-</v>
      </c>
      <c r="CM147" s="222" t="s">
        <v>173</v>
      </c>
      <c r="CN147" s="244" t="s">
        <v>273</v>
      </c>
      <c r="CO147" s="2"/>
    </row>
    <row r="148" spans="2:93" ht="28.5" customHeight="1" x14ac:dyDescent="0.2">
      <c r="B148" s="1582" t="s">
        <v>147</v>
      </c>
      <c r="C148" s="195" t="s">
        <v>185</v>
      </c>
      <c r="D148" s="1568"/>
      <c r="E148" s="1569"/>
      <c r="F148" s="1569"/>
      <c r="G148" s="1569"/>
      <c r="H148" s="1370"/>
      <c r="I148" s="1370"/>
      <c r="J148" s="1370"/>
      <c r="K148" s="1370"/>
      <c r="L148" s="1370"/>
      <c r="M148" s="1370"/>
      <c r="N148" s="1360"/>
      <c r="O148" s="1360"/>
      <c r="P148" s="1363"/>
      <c r="Q148" s="1054"/>
      <c r="R148" s="1568"/>
      <c r="S148" s="1569"/>
      <c r="T148" s="1569"/>
      <c r="U148" s="1569"/>
      <c r="V148" s="1370"/>
      <c r="W148" s="1370"/>
      <c r="X148" s="1370"/>
      <c r="Y148" s="1370"/>
      <c r="Z148" s="1370"/>
      <c r="AA148" s="1370"/>
      <c r="AB148" s="1360"/>
      <c r="AC148" s="1360"/>
      <c r="AD148" s="1363"/>
      <c r="AE148" s="1054"/>
      <c r="AF148" s="1568"/>
      <c r="AG148" s="1569"/>
      <c r="AH148" s="1569"/>
      <c r="AI148" s="1569"/>
      <c r="AJ148" s="1370"/>
      <c r="AK148" s="1370"/>
      <c r="AL148" s="1370"/>
      <c r="AM148" s="1370"/>
      <c r="AN148" s="1370"/>
      <c r="AO148" s="1370"/>
      <c r="AP148" s="1360"/>
      <c r="AQ148" s="1360"/>
      <c r="AR148" s="1363"/>
      <c r="AS148" s="1054"/>
      <c r="AT148" s="1602"/>
      <c r="AU148" s="1272"/>
      <c r="AV148" s="1458" t="s">
        <v>73</v>
      </c>
      <c r="AW148" s="1459" t="str">
        <f>IF(SUM(COUNTBLANK(D147),COUNTBLANK(D153))=0,D153/D147,"-")</f>
        <v>-</v>
      </c>
      <c r="AX148" s="985" t="str">
        <f t="shared" ref="AX148:CL148" si="56">IF(SUM(COUNTBLANK(E147),COUNTBLANK(E153))=0,E153/E147,"-")</f>
        <v>-</v>
      </c>
      <c r="AY148" s="985" t="str">
        <f t="shared" si="56"/>
        <v>-</v>
      </c>
      <c r="AZ148" s="985" t="str">
        <f t="shared" si="56"/>
        <v>-</v>
      </c>
      <c r="BA148" s="985" t="str">
        <f t="shared" si="56"/>
        <v>-</v>
      </c>
      <c r="BB148" s="985" t="str">
        <f t="shared" si="56"/>
        <v>-</v>
      </c>
      <c r="BC148" s="985" t="str">
        <f t="shared" si="56"/>
        <v>-</v>
      </c>
      <c r="BD148" s="985" t="str">
        <f t="shared" si="56"/>
        <v>-</v>
      </c>
      <c r="BE148" s="985" t="str">
        <f t="shared" si="56"/>
        <v>-</v>
      </c>
      <c r="BF148" s="985" t="str">
        <f t="shared" si="56"/>
        <v>-</v>
      </c>
      <c r="BG148" s="985" t="str">
        <f t="shared" si="56"/>
        <v>-</v>
      </c>
      <c r="BH148" s="985" t="str">
        <f t="shared" si="56"/>
        <v>-</v>
      </c>
      <c r="BI148" s="985" t="str">
        <f t="shared" si="56"/>
        <v>-</v>
      </c>
      <c r="BJ148" s="1460" t="str">
        <f t="shared" si="56"/>
        <v>-</v>
      </c>
      <c r="BK148" s="1459" t="str">
        <f t="shared" si="56"/>
        <v>-</v>
      </c>
      <c r="BL148" s="985" t="str">
        <f t="shared" si="56"/>
        <v>-</v>
      </c>
      <c r="BM148" s="985" t="str">
        <f t="shared" si="56"/>
        <v>-</v>
      </c>
      <c r="BN148" s="985" t="str">
        <f t="shared" si="56"/>
        <v>-</v>
      </c>
      <c r="BO148" s="985" t="str">
        <f t="shared" si="56"/>
        <v>-</v>
      </c>
      <c r="BP148" s="985" t="str">
        <f t="shared" si="56"/>
        <v>-</v>
      </c>
      <c r="BQ148" s="985" t="str">
        <f t="shared" si="56"/>
        <v>-</v>
      </c>
      <c r="BR148" s="985" t="str">
        <f t="shared" si="56"/>
        <v>-</v>
      </c>
      <c r="BS148" s="985" t="str">
        <f t="shared" si="56"/>
        <v>-</v>
      </c>
      <c r="BT148" s="985" t="str">
        <f t="shared" si="56"/>
        <v>-</v>
      </c>
      <c r="BU148" s="985" t="str">
        <f t="shared" si="56"/>
        <v>-</v>
      </c>
      <c r="BV148" s="985" t="str">
        <f t="shared" si="56"/>
        <v>-</v>
      </c>
      <c r="BW148" s="985" t="str">
        <f t="shared" si="56"/>
        <v>-</v>
      </c>
      <c r="BX148" s="1460" t="str">
        <f t="shared" si="56"/>
        <v>-</v>
      </c>
      <c r="BY148" s="1459" t="str">
        <f t="shared" si="56"/>
        <v>-</v>
      </c>
      <c r="BZ148" s="985" t="str">
        <f t="shared" si="56"/>
        <v>-</v>
      </c>
      <c r="CA148" s="985" t="str">
        <f t="shared" si="56"/>
        <v>-</v>
      </c>
      <c r="CB148" s="985" t="str">
        <f t="shared" si="56"/>
        <v>-</v>
      </c>
      <c r="CC148" s="985" t="str">
        <f t="shared" si="56"/>
        <v>-</v>
      </c>
      <c r="CD148" s="985" t="str">
        <f t="shared" si="56"/>
        <v>-</v>
      </c>
      <c r="CE148" s="985" t="str">
        <f t="shared" si="56"/>
        <v>-</v>
      </c>
      <c r="CF148" s="985" t="str">
        <f t="shared" si="56"/>
        <v>-</v>
      </c>
      <c r="CG148" s="985" t="str">
        <f t="shared" si="56"/>
        <v>-</v>
      </c>
      <c r="CH148" s="985" t="str">
        <f t="shared" si="56"/>
        <v>-</v>
      </c>
      <c r="CI148" s="985" t="str">
        <f t="shared" si="56"/>
        <v>-</v>
      </c>
      <c r="CJ148" s="985" t="str">
        <f t="shared" si="56"/>
        <v>-</v>
      </c>
      <c r="CK148" s="985" t="str">
        <f t="shared" si="56"/>
        <v>-</v>
      </c>
      <c r="CL148" s="1460" t="str">
        <f t="shared" si="56"/>
        <v>-</v>
      </c>
      <c r="CM148" s="222" t="s">
        <v>174</v>
      </c>
      <c r="CN148" s="244" t="s">
        <v>274</v>
      </c>
      <c r="CO148" s="2"/>
    </row>
    <row r="149" spans="2:93" ht="28.5" customHeight="1" x14ac:dyDescent="0.2">
      <c r="B149" s="1582" t="s">
        <v>148</v>
      </c>
      <c r="C149" s="195" t="s">
        <v>256</v>
      </c>
      <c r="D149" s="1568"/>
      <c r="E149" s="1569"/>
      <c r="F149" s="1569"/>
      <c r="G149" s="1569"/>
      <c r="H149" s="1370"/>
      <c r="I149" s="1370"/>
      <c r="J149" s="1370"/>
      <c r="K149" s="1370"/>
      <c r="L149" s="1370"/>
      <c r="M149" s="1370"/>
      <c r="N149" s="1360"/>
      <c r="O149" s="1360"/>
      <c r="P149" s="1363"/>
      <c r="Q149" s="1054"/>
      <c r="R149" s="1568"/>
      <c r="S149" s="1569"/>
      <c r="T149" s="1569"/>
      <c r="U149" s="1569"/>
      <c r="V149" s="1370"/>
      <c r="W149" s="1370"/>
      <c r="X149" s="1370"/>
      <c r="Y149" s="1370"/>
      <c r="Z149" s="1370"/>
      <c r="AA149" s="1370"/>
      <c r="AB149" s="1360"/>
      <c r="AC149" s="1360"/>
      <c r="AD149" s="1363"/>
      <c r="AE149" s="1054"/>
      <c r="AF149" s="1568"/>
      <c r="AG149" s="1569"/>
      <c r="AH149" s="1569"/>
      <c r="AI149" s="1569"/>
      <c r="AJ149" s="1370"/>
      <c r="AK149" s="1370"/>
      <c r="AL149" s="1370"/>
      <c r="AM149" s="1370"/>
      <c r="AN149" s="1370"/>
      <c r="AO149" s="1370"/>
      <c r="AP149" s="1360"/>
      <c r="AQ149" s="1360"/>
      <c r="AR149" s="1363"/>
      <c r="AS149" s="1054"/>
      <c r="AT149" s="1602"/>
      <c r="AU149" s="1272"/>
      <c r="AV149" s="1461" t="s">
        <v>74</v>
      </c>
      <c r="AW149" s="1462" t="str">
        <f>IF(SUM(COUNTBLANK(D148),COUNTBLANK(D154))=0,D154/D148,"-")</f>
        <v>-</v>
      </c>
      <c r="AX149" s="986" t="str">
        <f t="shared" ref="AX149:CL149" si="57">IF(SUM(COUNTBLANK(E148),COUNTBLANK(E154))=0,E154/E148,"-")</f>
        <v>-</v>
      </c>
      <c r="AY149" s="986" t="str">
        <f t="shared" si="57"/>
        <v>-</v>
      </c>
      <c r="AZ149" s="986" t="str">
        <f t="shared" si="57"/>
        <v>-</v>
      </c>
      <c r="BA149" s="986" t="str">
        <f t="shared" si="57"/>
        <v>-</v>
      </c>
      <c r="BB149" s="986" t="str">
        <f t="shared" si="57"/>
        <v>-</v>
      </c>
      <c r="BC149" s="986" t="str">
        <f t="shared" si="57"/>
        <v>-</v>
      </c>
      <c r="BD149" s="986" t="str">
        <f t="shared" si="57"/>
        <v>-</v>
      </c>
      <c r="BE149" s="986" t="str">
        <f t="shared" si="57"/>
        <v>-</v>
      </c>
      <c r="BF149" s="986" t="str">
        <f t="shared" si="57"/>
        <v>-</v>
      </c>
      <c r="BG149" s="986" t="str">
        <f t="shared" si="57"/>
        <v>-</v>
      </c>
      <c r="BH149" s="986" t="str">
        <f t="shared" si="57"/>
        <v>-</v>
      </c>
      <c r="BI149" s="986" t="str">
        <f t="shared" si="57"/>
        <v>-</v>
      </c>
      <c r="BJ149" s="1463" t="str">
        <f t="shared" si="57"/>
        <v>-</v>
      </c>
      <c r="BK149" s="1462" t="str">
        <f t="shared" si="57"/>
        <v>-</v>
      </c>
      <c r="BL149" s="986" t="str">
        <f t="shared" si="57"/>
        <v>-</v>
      </c>
      <c r="BM149" s="986" t="str">
        <f t="shared" si="57"/>
        <v>-</v>
      </c>
      <c r="BN149" s="986" t="str">
        <f t="shared" si="57"/>
        <v>-</v>
      </c>
      <c r="BO149" s="986" t="str">
        <f t="shared" si="57"/>
        <v>-</v>
      </c>
      <c r="BP149" s="986" t="str">
        <f t="shared" si="57"/>
        <v>-</v>
      </c>
      <c r="BQ149" s="986" t="str">
        <f t="shared" si="57"/>
        <v>-</v>
      </c>
      <c r="BR149" s="986" t="str">
        <f t="shared" si="57"/>
        <v>-</v>
      </c>
      <c r="BS149" s="986" t="str">
        <f t="shared" si="57"/>
        <v>-</v>
      </c>
      <c r="BT149" s="986" t="str">
        <f t="shared" si="57"/>
        <v>-</v>
      </c>
      <c r="BU149" s="986" t="str">
        <f t="shared" si="57"/>
        <v>-</v>
      </c>
      <c r="BV149" s="986" t="str">
        <f t="shared" si="57"/>
        <v>-</v>
      </c>
      <c r="BW149" s="986" t="str">
        <f t="shared" si="57"/>
        <v>-</v>
      </c>
      <c r="BX149" s="1463" t="str">
        <f t="shared" si="57"/>
        <v>-</v>
      </c>
      <c r="BY149" s="1462" t="str">
        <f t="shared" si="57"/>
        <v>-</v>
      </c>
      <c r="BZ149" s="986" t="str">
        <f t="shared" si="57"/>
        <v>-</v>
      </c>
      <c r="CA149" s="986" t="str">
        <f t="shared" si="57"/>
        <v>-</v>
      </c>
      <c r="CB149" s="986" t="str">
        <f t="shared" si="57"/>
        <v>-</v>
      </c>
      <c r="CC149" s="986" t="str">
        <f t="shared" si="57"/>
        <v>-</v>
      </c>
      <c r="CD149" s="986" t="str">
        <f t="shared" si="57"/>
        <v>-</v>
      </c>
      <c r="CE149" s="986" t="str">
        <f t="shared" si="57"/>
        <v>-</v>
      </c>
      <c r="CF149" s="986" t="str">
        <f t="shared" si="57"/>
        <v>-</v>
      </c>
      <c r="CG149" s="986" t="str">
        <f t="shared" si="57"/>
        <v>-</v>
      </c>
      <c r="CH149" s="986" t="str">
        <f t="shared" si="57"/>
        <v>-</v>
      </c>
      <c r="CI149" s="986" t="str">
        <f t="shared" si="57"/>
        <v>-</v>
      </c>
      <c r="CJ149" s="986" t="str">
        <f t="shared" si="57"/>
        <v>-</v>
      </c>
      <c r="CK149" s="986" t="str">
        <f t="shared" si="57"/>
        <v>-</v>
      </c>
      <c r="CL149" s="1463" t="str">
        <f t="shared" si="57"/>
        <v>-</v>
      </c>
      <c r="CM149" s="224" t="s">
        <v>276</v>
      </c>
      <c r="CN149" s="246" t="s">
        <v>275</v>
      </c>
      <c r="CO149" s="2"/>
    </row>
    <row r="150" spans="2:93" ht="28.5" customHeight="1" thickBot="1" x14ac:dyDescent="0.25">
      <c r="B150" s="1584" t="s">
        <v>149</v>
      </c>
      <c r="C150" s="1585" t="s">
        <v>262</v>
      </c>
      <c r="D150" s="1586"/>
      <c r="E150" s="1587"/>
      <c r="F150" s="1587"/>
      <c r="G150" s="1587"/>
      <c r="H150" s="1588"/>
      <c r="I150" s="1588"/>
      <c r="J150" s="1588"/>
      <c r="K150" s="1588"/>
      <c r="L150" s="1588"/>
      <c r="M150" s="1588"/>
      <c r="N150" s="1589"/>
      <c r="O150" s="1589"/>
      <c r="P150" s="1590"/>
      <c r="Q150" s="1591"/>
      <c r="R150" s="1586"/>
      <c r="S150" s="1587"/>
      <c r="T150" s="1587"/>
      <c r="U150" s="1587"/>
      <c r="V150" s="1588"/>
      <c r="W150" s="1588"/>
      <c r="X150" s="1588"/>
      <c r="Y150" s="1588"/>
      <c r="Z150" s="1588"/>
      <c r="AA150" s="1588"/>
      <c r="AB150" s="1589"/>
      <c r="AC150" s="1589"/>
      <c r="AD150" s="1590"/>
      <c r="AE150" s="1591"/>
      <c r="AF150" s="1586"/>
      <c r="AG150" s="1587"/>
      <c r="AH150" s="1587"/>
      <c r="AI150" s="1587"/>
      <c r="AJ150" s="1588"/>
      <c r="AK150" s="1588"/>
      <c r="AL150" s="1588"/>
      <c r="AM150" s="1588"/>
      <c r="AN150" s="1588"/>
      <c r="AO150" s="1588"/>
      <c r="AP150" s="1589"/>
      <c r="AQ150" s="1589"/>
      <c r="AR150" s="1590"/>
      <c r="AS150" s="1591"/>
      <c r="AT150" s="1600"/>
      <c r="AU150" s="1272"/>
      <c r="AV150" s="1420" t="s">
        <v>78</v>
      </c>
      <c r="AW150" s="1389"/>
      <c r="AX150" s="1383"/>
      <c r="AY150" s="1383"/>
      <c r="AZ150" s="1383"/>
      <c r="BA150" s="1383"/>
      <c r="BB150" s="1383"/>
      <c r="BC150" s="1383"/>
      <c r="BD150" s="1383"/>
      <c r="BE150" s="1384"/>
      <c r="BF150" s="1384"/>
      <c r="BG150" s="1384"/>
      <c r="BH150" s="1384"/>
      <c r="BI150" s="1384"/>
      <c r="BJ150" s="1408"/>
      <c r="BK150" s="1398"/>
      <c r="BL150" s="1398"/>
      <c r="BM150" s="1398"/>
      <c r="BN150" s="1398"/>
      <c r="BO150" s="1398"/>
      <c r="BP150" s="1398"/>
      <c r="BQ150" s="1398"/>
      <c r="BR150" s="1398"/>
      <c r="BS150" s="1398"/>
      <c r="BT150" s="1398"/>
      <c r="BU150" s="1398"/>
      <c r="BV150" s="1398"/>
      <c r="BW150" s="1398"/>
      <c r="BX150" s="1408"/>
      <c r="BY150" s="1389"/>
      <c r="BZ150" s="1383"/>
      <c r="CA150" s="1383"/>
      <c r="CB150" s="1383"/>
      <c r="CC150" s="1383"/>
      <c r="CD150" s="1383"/>
      <c r="CE150" s="1383"/>
      <c r="CF150" s="1383"/>
      <c r="CG150" s="1384"/>
      <c r="CH150" s="1384"/>
      <c r="CI150" s="1384"/>
      <c r="CJ150" s="1384"/>
      <c r="CK150" s="1384"/>
      <c r="CL150" s="1408"/>
      <c r="CM150" s="215"/>
      <c r="CN150" s="232"/>
      <c r="CO150" s="2"/>
    </row>
    <row r="151" spans="2:93" ht="28.5" customHeight="1" x14ac:dyDescent="0.2">
      <c r="B151" s="1593" t="s">
        <v>48</v>
      </c>
      <c r="C151" s="166"/>
      <c r="D151" s="1594"/>
      <c r="E151" s="1595"/>
      <c r="F151" s="1595"/>
      <c r="G151" s="1595"/>
      <c r="H151" s="1595"/>
      <c r="I151" s="1595"/>
      <c r="J151" s="1595"/>
      <c r="K151" s="1595"/>
      <c r="L151" s="1595"/>
      <c r="M151" s="1595"/>
      <c r="N151" s="1596"/>
      <c r="O151" s="1596"/>
      <c r="P151" s="1597"/>
      <c r="Q151" s="1598"/>
      <c r="R151" s="1594"/>
      <c r="S151" s="1595"/>
      <c r="T151" s="1595"/>
      <c r="U151" s="1595"/>
      <c r="V151" s="1595"/>
      <c r="W151" s="1595"/>
      <c r="X151" s="1595"/>
      <c r="Y151" s="1595"/>
      <c r="Z151" s="1595"/>
      <c r="AA151" s="1595"/>
      <c r="AB151" s="1596"/>
      <c r="AC151" s="1596"/>
      <c r="AD151" s="1597"/>
      <c r="AE151" s="1598"/>
      <c r="AF151" s="1594"/>
      <c r="AG151" s="1595"/>
      <c r="AH151" s="1595"/>
      <c r="AI151" s="1595"/>
      <c r="AJ151" s="1595"/>
      <c r="AK151" s="1595"/>
      <c r="AL151" s="1595"/>
      <c r="AM151" s="1595"/>
      <c r="AN151" s="1595"/>
      <c r="AO151" s="1595"/>
      <c r="AP151" s="1596"/>
      <c r="AQ151" s="1596"/>
      <c r="AR151" s="1597"/>
      <c r="AS151" s="1598"/>
      <c r="AT151" s="1625"/>
      <c r="AU151" s="56"/>
      <c r="AV151" s="1458" t="s">
        <v>160</v>
      </c>
      <c r="AW151" s="1459" t="str">
        <f>IF(SUM(COUNTBLANK(D143),COUNTBLANK(D150),COUNTBLANK(D154))=0,(D143-D150+D154)/D143,"-")</f>
        <v>-</v>
      </c>
      <c r="AX151" s="985" t="str">
        <f t="shared" ref="AX151:CL151" si="58">IF(SUM(COUNTBLANK(E143),COUNTBLANK(E150),COUNTBLANK(E154))=0,(E143-E150+E154)/E143,"-")</f>
        <v>-</v>
      </c>
      <c r="AY151" s="985" t="str">
        <f t="shared" si="58"/>
        <v>-</v>
      </c>
      <c r="AZ151" s="985" t="str">
        <f t="shared" si="58"/>
        <v>-</v>
      </c>
      <c r="BA151" s="985" t="str">
        <f t="shared" si="58"/>
        <v>-</v>
      </c>
      <c r="BB151" s="985" t="str">
        <f t="shared" si="58"/>
        <v>-</v>
      </c>
      <c r="BC151" s="985" t="str">
        <f t="shared" si="58"/>
        <v>-</v>
      </c>
      <c r="BD151" s="985" t="str">
        <f t="shared" si="58"/>
        <v>-</v>
      </c>
      <c r="BE151" s="985" t="str">
        <f t="shared" si="58"/>
        <v>-</v>
      </c>
      <c r="BF151" s="985" t="str">
        <f t="shared" si="58"/>
        <v>-</v>
      </c>
      <c r="BG151" s="985" t="str">
        <f t="shared" si="58"/>
        <v>-</v>
      </c>
      <c r="BH151" s="985" t="str">
        <f t="shared" si="58"/>
        <v>-</v>
      </c>
      <c r="BI151" s="985" t="str">
        <f t="shared" si="58"/>
        <v>-</v>
      </c>
      <c r="BJ151" s="1460" t="str">
        <f t="shared" si="58"/>
        <v>-</v>
      </c>
      <c r="BK151" s="1459" t="str">
        <f t="shared" si="58"/>
        <v>-</v>
      </c>
      <c r="BL151" s="985" t="str">
        <f t="shared" si="58"/>
        <v>-</v>
      </c>
      <c r="BM151" s="985" t="str">
        <f t="shared" si="58"/>
        <v>-</v>
      </c>
      <c r="BN151" s="985" t="str">
        <f t="shared" si="58"/>
        <v>-</v>
      </c>
      <c r="BO151" s="985" t="str">
        <f t="shared" si="58"/>
        <v>-</v>
      </c>
      <c r="BP151" s="985" t="str">
        <f t="shared" si="58"/>
        <v>-</v>
      </c>
      <c r="BQ151" s="985" t="str">
        <f t="shared" si="58"/>
        <v>-</v>
      </c>
      <c r="BR151" s="985" t="str">
        <f t="shared" si="58"/>
        <v>-</v>
      </c>
      <c r="BS151" s="985" t="str">
        <f t="shared" si="58"/>
        <v>-</v>
      </c>
      <c r="BT151" s="985" t="str">
        <f t="shared" si="58"/>
        <v>-</v>
      </c>
      <c r="BU151" s="985" t="str">
        <f t="shared" si="58"/>
        <v>-</v>
      </c>
      <c r="BV151" s="985" t="str">
        <f t="shared" si="58"/>
        <v>-</v>
      </c>
      <c r="BW151" s="985" t="str">
        <f t="shared" si="58"/>
        <v>-</v>
      </c>
      <c r="BX151" s="1460" t="str">
        <f t="shared" si="58"/>
        <v>-</v>
      </c>
      <c r="BY151" s="1459" t="str">
        <f t="shared" si="58"/>
        <v>-</v>
      </c>
      <c r="BZ151" s="985" t="str">
        <f t="shared" si="58"/>
        <v>-</v>
      </c>
      <c r="CA151" s="985" t="str">
        <f t="shared" si="58"/>
        <v>-</v>
      </c>
      <c r="CB151" s="985" t="str">
        <f t="shared" si="58"/>
        <v>-</v>
      </c>
      <c r="CC151" s="985" t="str">
        <f t="shared" si="58"/>
        <v>-</v>
      </c>
      <c r="CD151" s="985" t="str">
        <f t="shared" si="58"/>
        <v>-</v>
      </c>
      <c r="CE151" s="985" t="str">
        <f t="shared" si="58"/>
        <v>-</v>
      </c>
      <c r="CF151" s="985" t="str">
        <f t="shared" si="58"/>
        <v>-</v>
      </c>
      <c r="CG151" s="985" t="str">
        <f t="shared" si="58"/>
        <v>-</v>
      </c>
      <c r="CH151" s="985" t="str">
        <f t="shared" si="58"/>
        <v>-</v>
      </c>
      <c r="CI151" s="985" t="str">
        <f t="shared" si="58"/>
        <v>-</v>
      </c>
      <c r="CJ151" s="985" t="str">
        <f t="shared" si="58"/>
        <v>-</v>
      </c>
      <c r="CK151" s="985" t="str">
        <f t="shared" si="58"/>
        <v>-</v>
      </c>
      <c r="CL151" s="1460" t="str">
        <f t="shared" si="58"/>
        <v>-</v>
      </c>
      <c r="CM151" s="222" t="s">
        <v>279</v>
      </c>
      <c r="CN151" s="246" t="s">
        <v>277</v>
      </c>
      <c r="CO151" s="2"/>
    </row>
    <row r="152" spans="2:93" ht="28.5" customHeight="1" x14ac:dyDescent="0.2">
      <c r="B152" s="1582" t="s">
        <v>150</v>
      </c>
      <c r="C152" s="195" t="s">
        <v>267</v>
      </c>
      <c r="D152" s="1568"/>
      <c r="E152" s="1569"/>
      <c r="F152" s="1569"/>
      <c r="G152" s="1569"/>
      <c r="H152" s="1569"/>
      <c r="I152" s="1569"/>
      <c r="J152" s="1569"/>
      <c r="K152" s="1569"/>
      <c r="L152" s="1569"/>
      <c r="M152" s="1569"/>
      <c r="N152" s="1360"/>
      <c r="O152" s="1360"/>
      <c r="P152" s="1363"/>
      <c r="Q152" s="1054"/>
      <c r="R152" s="1568"/>
      <c r="S152" s="1569"/>
      <c r="T152" s="1569"/>
      <c r="U152" s="1569"/>
      <c r="V152" s="1569"/>
      <c r="W152" s="1569"/>
      <c r="X152" s="1569"/>
      <c r="Y152" s="1569"/>
      <c r="Z152" s="1569"/>
      <c r="AA152" s="1569"/>
      <c r="AB152" s="1360"/>
      <c r="AC152" s="1360"/>
      <c r="AD152" s="1363"/>
      <c r="AE152" s="1054"/>
      <c r="AF152" s="1568"/>
      <c r="AG152" s="1569"/>
      <c r="AH152" s="1569"/>
      <c r="AI152" s="1569"/>
      <c r="AJ152" s="1569"/>
      <c r="AK152" s="1569"/>
      <c r="AL152" s="1569"/>
      <c r="AM152" s="1569"/>
      <c r="AN152" s="1569"/>
      <c r="AO152" s="1569"/>
      <c r="AP152" s="1360"/>
      <c r="AQ152" s="1360"/>
      <c r="AR152" s="1363"/>
      <c r="AS152" s="1054"/>
      <c r="AT152" s="1602"/>
      <c r="AU152" s="1272"/>
      <c r="AV152" s="1458" t="s">
        <v>258</v>
      </c>
      <c r="AW152" s="1459" t="str">
        <f>IF(SUM(COUNTBLANK(D143),COUNTBLANK(D149),COUNTBLANK(D154))=0,(D143-D149+D154)/D143,"-")</f>
        <v>-</v>
      </c>
      <c r="AX152" s="985" t="str">
        <f t="shared" ref="AX152:CL152" si="59">IF(SUM(COUNTBLANK(E143),COUNTBLANK(E149),COUNTBLANK(E154))=0,(E143-E149+E154)/E143,"-")</f>
        <v>-</v>
      </c>
      <c r="AY152" s="985" t="str">
        <f t="shared" si="59"/>
        <v>-</v>
      </c>
      <c r="AZ152" s="985" t="str">
        <f t="shared" si="59"/>
        <v>-</v>
      </c>
      <c r="BA152" s="985" t="str">
        <f t="shared" si="59"/>
        <v>-</v>
      </c>
      <c r="BB152" s="985" t="str">
        <f t="shared" si="59"/>
        <v>-</v>
      </c>
      <c r="BC152" s="985" t="str">
        <f t="shared" si="59"/>
        <v>-</v>
      </c>
      <c r="BD152" s="985" t="str">
        <f t="shared" si="59"/>
        <v>-</v>
      </c>
      <c r="BE152" s="985" t="str">
        <f t="shared" si="59"/>
        <v>-</v>
      </c>
      <c r="BF152" s="985" t="str">
        <f t="shared" si="59"/>
        <v>-</v>
      </c>
      <c r="BG152" s="985" t="str">
        <f t="shared" si="59"/>
        <v>-</v>
      </c>
      <c r="BH152" s="985" t="str">
        <f t="shared" si="59"/>
        <v>-</v>
      </c>
      <c r="BI152" s="985" t="str">
        <f t="shared" si="59"/>
        <v>-</v>
      </c>
      <c r="BJ152" s="1460" t="str">
        <f t="shared" si="59"/>
        <v>-</v>
      </c>
      <c r="BK152" s="1459" t="str">
        <f t="shared" si="59"/>
        <v>-</v>
      </c>
      <c r="BL152" s="985" t="str">
        <f t="shared" si="59"/>
        <v>-</v>
      </c>
      <c r="BM152" s="985" t="str">
        <f t="shared" si="59"/>
        <v>-</v>
      </c>
      <c r="BN152" s="985" t="str">
        <f t="shared" si="59"/>
        <v>-</v>
      </c>
      <c r="BO152" s="985" t="str">
        <f t="shared" si="59"/>
        <v>-</v>
      </c>
      <c r="BP152" s="985" t="str">
        <f t="shared" si="59"/>
        <v>-</v>
      </c>
      <c r="BQ152" s="985" t="str">
        <f t="shared" si="59"/>
        <v>-</v>
      </c>
      <c r="BR152" s="985" t="str">
        <f t="shared" si="59"/>
        <v>-</v>
      </c>
      <c r="BS152" s="985" t="str">
        <f t="shared" si="59"/>
        <v>-</v>
      </c>
      <c r="BT152" s="985" t="str">
        <f t="shared" si="59"/>
        <v>-</v>
      </c>
      <c r="BU152" s="985" t="str">
        <f t="shared" si="59"/>
        <v>-</v>
      </c>
      <c r="BV152" s="985" t="str">
        <f t="shared" si="59"/>
        <v>-</v>
      </c>
      <c r="BW152" s="985" t="str">
        <f t="shared" si="59"/>
        <v>-</v>
      </c>
      <c r="BX152" s="1460" t="str">
        <f t="shared" si="59"/>
        <v>-</v>
      </c>
      <c r="BY152" s="1459" t="str">
        <f t="shared" si="59"/>
        <v>-</v>
      </c>
      <c r="BZ152" s="985" t="str">
        <f t="shared" si="59"/>
        <v>-</v>
      </c>
      <c r="CA152" s="985" t="str">
        <f t="shared" si="59"/>
        <v>-</v>
      </c>
      <c r="CB152" s="985" t="str">
        <f t="shared" si="59"/>
        <v>-</v>
      </c>
      <c r="CC152" s="985" t="str">
        <f t="shared" si="59"/>
        <v>-</v>
      </c>
      <c r="CD152" s="985" t="str">
        <f t="shared" si="59"/>
        <v>-</v>
      </c>
      <c r="CE152" s="985" t="str">
        <f t="shared" si="59"/>
        <v>-</v>
      </c>
      <c r="CF152" s="985" t="str">
        <f t="shared" si="59"/>
        <v>-</v>
      </c>
      <c r="CG152" s="985" t="str">
        <f t="shared" si="59"/>
        <v>-</v>
      </c>
      <c r="CH152" s="985" t="str">
        <f t="shared" si="59"/>
        <v>-</v>
      </c>
      <c r="CI152" s="985" t="str">
        <f t="shared" si="59"/>
        <v>-</v>
      </c>
      <c r="CJ152" s="985" t="str">
        <f t="shared" si="59"/>
        <v>-</v>
      </c>
      <c r="CK152" s="985" t="str">
        <f t="shared" si="59"/>
        <v>-</v>
      </c>
      <c r="CL152" s="1460" t="str">
        <f t="shared" si="59"/>
        <v>-</v>
      </c>
      <c r="CM152" s="222" t="s">
        <v>280</v>
      </c>
      <c r="CN152" s="246" t="s">
        <v>278</v>
      </c>
      <c r="CO152" s="2"/>
    </row>
    <row r="153" spans="2:93" ht="28.5" customHeight="1" x14ac:dyDescent="0.2">
      <c r="B153" s="1582" t="s">
        <v>151</v>
      </c>
      <c r="C153" s="195" t="s">
        <v>268</v>
      </c>
      <c r="D153" s="1568"/>
      <c r="E153" s="1569"/>
      <c r="F153" s="1569"/>
      <c r="G153" s="1569"/>
      <c r="H153" s="1569"/>
      <c r="I153" s="1569"/>
      <c r="J153" s="1569"/>
      <c r="K153" s="1569"/>
      <c r="L153" s="1569"/>
      <c r="M153" s="1569"/>
      <c r="N153" s="1360"/>
      <c r="O153" s="1360"/>
      <c r="P153" s="1363"/>
      <c r="Q153" s="1054"/>
      <c r="R153" s="1568"/>
      <c r="S153" s="1569"/>
      <c r="T153" s="1569"/>
      <c r="U153" s="1569"/>
      <c r="V153" s="1569"/>
      <c r="W153" s="1569"/>
      <c r="X153" s="1569"/>
      <c r="Y153" s="1569"/>
      <c r="Z153" s="1569"/>
      <c r="AA153" s="1569"/>
      <c r="AB153" s="1360"/>
      <c r="AC153" s="1360"/>
      <c r="AD153" s="1363"/>
      <c r="AE153" s="1054"/>
      <c r="AF153" s="1568"/>
      <c r="AG153" s="1569"/>
      <c r="AH153" s="1569"/>
      <c r="AI153" s="1569"/>
      <c r="AJ153" s="1569"/>
      <c r="AK153" s="1569"/>
      <c r="AL153" s="1569"/>
      <c r="AM153" s="1569"/>
      <c r="AN153" s="1569"/>
      <c r="AO153" s="1569"/>
      <c r="AP153" s="1360"/>
      <c r="AQ153" s="1360"/>
      <c r="AR153" s="1363"/>
      <c r="AS153" s="1054"/>
      <c r="AT153" s="1602"/>
      <c r="AU153" s="1272"/>
      <c r="AV153" s="1458" t="s">
        <v>259</v>
      </c>
      <c r="AW153" s="1462" t="str">
        <f>IF(SUM(COUNTBLANK(D149),COUNTBLANK(D154))=0,D154/D149,"-")</f>
        <v>-</v>
      </c>
      <c r="AX153" s="986" t="str">
        <f t="shared" ref="AX153:CL153" si="60">IF(SUM(COUNTBLANK(E149),COUNTBLANK(E154))=0,E154/E149,"-")</f>
        <v>-</v>
      </c>
      <c r="AY153" s="986" t="str">
        <f t="shared" si="60"/>
        <v>-</v>
      </c>
      <c r="AZ153" s="986" t="str">
        <f t="shared" si="60"/>
        <v>-</v>
      </c>
      <c r="BA153" s="986" t="str">
        <f t="shared" si="60"/>
        <v>-</v>
      </c>
      <c r="BB153" s="986" t="str">
        <f t="shared" si="60"/>
        <v>-</v>
      </c>
      <c r="BC153" s="986" t="str">
        <f t="shared" si="60"/>
        <v>-</v>
      </c>
      <c r="BD153" s="986" t="str">
        <f t="shared" si="60"/>
        <v>-</v>
      </c>
      <c r="BE153" s="986" t="str">
        <f t="shared" si="60"/>
        <v>-</v>
      </c>
      <c r="BF153" s="986" t="str">
        <f t="shared" si="60"/>
        <v>-</v>
      </c>
      <c r="BG153" s="986" t="str">
        <f t="shared" si="60"/>
        <v>-</v>
      </c>
      <c r="BH153" s="986" t="str">
        <f t="shared" si="60"/>
        <v>-</v>
      </c>
      <c r="BI153" s="986" t="str">
        <f t="shared" si="60"/>
        <v>-</v>
      </c>
      <c r="BJ153" s="1463" t="str">
        <f t="shared" si="60"/>
        <v>-</v>
      </c>
      <c r="BK153" s="1462" t="str">
        <f t="shared" si="60"/>
        <v>-</v>
      </c>
      <c r="BL153" s="986" t="str">
        <f t="shared" si="60"/>
        <v>-</v>
      </c>
      <c r="BM153" s="986" t="str">
        <f t="shared" si="60"/>
        <v>-</v>
      </c>
      <c r="BN153" s="986" t="str">
        <f t="shared" si="60"/>
        <v>-</v>
      </c>
      <c r="BO153" s="986" t="str">
        <f t="shared" si="60"/>
        <v>-</v>
      </c>
      <c r="BP153" s="986" t="str">
        <f t="shared" si="60"/>
        <v>-</v>
      </c>
      <c r="BQ153" s="986" t="str">
        <f t="shared" si="60"/>
        <v>-</v>
      </c>
      <c r="BR153" s="986" t="str">
        <f t="shared" si="60"/>
        <v>-</v>
      </c>
      <c r="BS153" s="986" t="str">
        <f t="shared" si="60"/>
        <v>-</v>
      </c>
      <c r="BT153" s="986" t="str">
        <f t="shared" si="60"/>
        <v>-</v>
      </c>
      <c r="BU153" s="986" t="str">
        <f t="shared" si="60"/>
        <v>-</v>
      </c>
      <c r="BV153" s="986" t="str">
        <f t="shared" si="60"/>
        <v>-</v>
      </c>
      <c r="BW153" s="986" t="str">
        <f t="shared" si="60"/>
        <v>-</v>
      </c>
      <c r="BX153" s="1463" t="str">
        <f t="shared" si="60"/>
        <v>-</v>
      </c>
      <c r="BY153" s="1462" t="str">
        <f t="shared" si="60"/>
        <v>-</v>
      </c>
      <c r="BZ153" s="986" t="str">
        <f t="shared" si="60"/>
        <v>-</v>
      </c>
      <c r="CA153" s="986" t="str">
        <f t="shared" si="60"/>
        <v>-</v>
      </c>
      <c r="CB153" s="986" t="str">
        <f t="shared" si="60"/>
        <v>-</v>
      </c>
      <c r="CC153" s="986" t="str">
        <f t="shared" si="60"/>
        <v>-</v>
      </c>
      <c r="CD153" s="986" t="str">
        <f t="shared" si="60"/>
        <v>-</v>
      </c>
      <c r="CE153" s="986" t="str">
        <f t="shared" si="60"/>
        <v>-</v>
      </c>
      <c r="CF153" s="986" t="str">
        <f t="shared" si="60"/>
        <v>-</v>
      </c>
      <c r="CG153" s="986" t="str">
        <f t="shared" si="60"/>
        <v>-</v>
      </c>
      <c r="CH153" s="986" t="str">
        <f t="shared" si="60"/>
        <v>-</v>
      </c>
      <c r="CI153" s="986" t="str">
        <f t="shared" si="60"/>
        <v>-</v>
      </c>
      <c r="CJ153" s="986" t="str">
        <f t="shared" si="60"/>
        <v>-</v>
      </c>
      <c r="CK153" s="986" t="str">
        <f t="shared" si="60"/>
        <v>-</v>
      </c>
      <c r="CL153" s="1463" t="str">
        <f t="shared" si="60"/>
        <v>-</v>
      </c>
      <c r="CM153" s="222" t="s">
        <v>175</v>
      </c>
      <c r="CN153" s="246" t="s">
        <v>281</v>
      </c>
      <c r="CO153" s="2"/>
    </row>
    <row r="154" spans="2:93" ht="28.5" customHeight="1" x14ac:dyDescent="0.2">
      <c r="B154" s="1582" t="s">
        <v>152</v>
      </c>
      <c r="C154" s="195" t="s">
        <v>269</v>
      </c>
      <c r="D154" s="1568"/>
      <c r="E154" s="1569"/>
      <c r="F154" s="1569"/>
      <c r="G154" s="1569"/>
      <c r="H154" s="1569"/>
      <c r="I154" s="1569"/>
      <c r="J154" s="1569"/>
      <c r="K154" s="1569"/>
      <c r="L154" s="1569"/>
      <c r="M154" s="1569"/>
      <c r="N154" s="1360"/>
      <c r="O154" s="1360"/>
      <c r="P154" s="1363"/>
      <c r="Q154" s="1054"/>
      <c r="R154" s="1568"/>
      <c r="S154" s="1569"/>
      <c r="T154" s="1569"/>
      <c r="U154" s="1569"/>
      <c r="V154" s="1569"/>
      <c r="W154" s="1569"/>
      <c r="X154" s="1569"/>
      <c r="Y154" s="1569"/>
      <c r="Z154" s="1569"/>
      <c r="AA154" s="1569"/>
      <c r="AB154" s="1360"/>
      <c r="AC154" s="1360"/>
      <c r="AD154" s="1363"/>
      <c r="AE154" s="1054"/>
      <c r="AF154" s="1568"/>
      <c r="AG154" s="1569"/>
      <c r="AH154" s="1569"/>
      <c r="AI154" s="1569"/>
      <c r="AJ154" s="1569"/>
      <c r="AK154" s="1569"/>
      <c r="AL154" s="1569"/>
      <c r="AM154" s="1569"/>
      <c r="AN154" s="1569"/>
      <c r="AO154" s="1569"/>
      <c r="AP154" s="1360"/>
      <c r="AQ154" s="1360"/>
      <c r="AR154" s="1363"/>
      <c r="AS154" s="1054"/>
      <c r="AT154" s="1602"/>
      <c r="AU154" s="1272"/>
      <c r="AV154" s="1420" t="s">
        <v>75</v>
      </c>
      <c r="AW154" s="1389"/>
      <c r="AX154" s="1383"/>
      <c r="AY154" s="1383"/>
      <c r="AZ154" s="1383"/>
      <c r="BA154" s="1383"/>
      <c r="BB154" s="1383"/>
      <c r="BC154" s="1383"/>
      <c r="BD154" s="1383"/>
      <c r="BE154" s="1384"/>
      <c r="BF154" s="1384"/>
      <c r="BG154" s="1384"/>
      <c r="BH154" s="1384"/>
      <c r="BI154" s="1384"/>
      <c r="BJ154" s="1408"/>
      <c r="BK154" s="1398"/>
      <c r="BL154" s="1398"/>
      <c r="BM154" s="1398"/>
      <c r="BN154" s="1398"/>
      <c r="BO154" s="1398"/>
      <c r="BP154" s="1398"/>
      <c r="BQ154" s="1398"/>
      <c r="BR154" s="1398"/>
      <c r="BS154" s="1398"/>
      <c r="BT154" s="1398"/>
      <c r="BU154" s="1398"/>
      <c r="BV154" s="1398"/>
      <c r="BW154" s="1398"/>
      <c r="BX154" s="1408"/>
      <c r="BY154" s="1389"/>
      <c r="BZ154" s="1383"/>
      <c r="CA154" s="1383"/>
      <c r="CB154" s="1383"/>
      <c r="CC154" s="1383"/>
      <c r="CD154" s="1383"/>
      <c r="CE154" s="1383"/>
      <c r="CF154" s="1383"/>
      <c r="CG154" s="1384"/>
      <c r="CH154" s="1384"/>
      <c r="CI154" s="1384"/>
      <c r="CJ154" s="1384"/>
      <c r="CK154" s="1384"/>
      <c r="CL154" s="1408"/>
      <c r="CM154" s="215"/>
      <c r="CN154" s="232"/>
      <c r="CO154" s="2"/>
    </row>
    <row r="155" spans="2:93" ht="28.5" customHeight="1" x14ac:dyDescent="0.2">
      <c r="B155" s="1582" t="s">
        <v>153</v>
      </c>
      <c r="C155" s="195" t="s">
        <v>461</v>
      </c>
      <c r="D155" s="1568"/>
      <c r="E155" s="1569"/>
      <c r="F155" s="1569"/>
      <c r="G155" s="1569"/>
      <c r="H155" s="1569"/>
      <c r="I155" s="1569"/>
      <c r="J155" s="1569"/>
      <c r="K155" s="1569"/>
      <c r="L155" s="1569"/>
      <c r="M155" s="1569"/>
      <c r="N155" s="1360"/>
      <c r="O155" s="1360"/>
      <c r="P155" s="1363"/>
      <c r="Q155" s="1054"/>
      <c r="R155" s="1568"/>
      <c r="S155" s="1569"/>
      <c r="T155" s="1569"/>
      <c r="U155" s="1569"/>
      <c r="V155" s="1569"/>
      <c r="W155" s="1569"/>
      <c r="X155" s="1569"/>
      <c r="Y155" s="1569"/>
      <c r="Z155" s="1569"/>
      <c r="AA155" s="1569"/>
      <c r="AB155" s="1360"/>
      <c r="AC155" s="1360"/>
      <c r="AD155" s="1363"/>
      <c r="AE155" s="1054"/>
      <c r="AF155" s="1568"/>
      <c r="AG155" s="1569"/>
      <c r="AH155" s="1569"/>
      <c r="AI155" s="1569"/>
      <c r="AJ155" s="1569"/>
      <c r="AK155" s="1569"/>
      <c r="AL155" s="1569"/>
      <c r="AM155" s="1569"/>
      <c r="AN155" s="1569"/>
      <c r="AO155" s="1569"/>
      <c r="AP155" s="1360"/>
      <c r="AQ155" s="1360"/>
      <c r="AR155" s="1363"/>
      <c r="AS155" s="1054"/>
      <c r="AT155" s="1602"/>
      <c r="AU155" s="1272"/>
      <c r="AV155" s="1458" t="s">
        <v>161</v>
      </c>
      <c r="AW155" s="1459" t="str">
        <f>IF(SUM(COUNTBLANK(D143),COUNTBLANK(D158),COUNTBLANK(D159))=0,D159/(D143+D158),"-")</f>
        <v>-</v>
      </c>
      <c r="AX155" s="985" t="str">
        <f t="shared" ref="AX155:CL155" si="61">IF(SUM(COUNTBLANK(E143),COUNTBLANK(E158),COUNTBLANK(E159))=0,E159/(E143+E158),"-")</f>
        <v>-</v>
      </c>
      <c r="AY155" s="985" t="str">
        <f t="shared" si="61"/>
        <v>-</v>
      </c>
      <c r="AZ155" s="985" t="str">
        <f t="shared" si="61"/>
        <v>-</v>
      </c>
      <c r="BA155" s="985" t="str">
        <f t="shared" si="61"/>
        <v>-</v>
      </c>
      <c r="BB155" s="985" t="str">
        <f t="shared" si="61"/>
        <v>-</v>
      </c>
      <c r="BC155" s="985" t="str">
        <f t="shared" si="61"/>
        <v>-</v>
      </c>
      <c r="BD155" s="985" t="str">
        <f t="shared" si="61"/>
        <v>-</v>
      </c>
      <c r="BE155" s="985" t="str">
        <f t="shared" si="61"/>
        <v>-</v>
      </c>
      <c r="BF155" s="985" t="str">
        <f t="shared" si="61"/>
        <v>-</v>
      </c>
      <c r="BG155" s="985" t="str">
        <f t="shared" si="61"/>
        <v>-</v>
      </c>
      <c r="BH155" s="985" t="str">
        <f t="shared" si="61"/>
        <v>-</v>
      </c>
      <c r="BI155" s="985" t="str">
        <f t="shared" si="61"/>
        <v>-</v>
      </c>
      <c r="BJ155" s="1460" t="str">
        <f t="shared" si="61"/>
        <v>-</v>
      </c>
      <c r="BK155" s="1459" t="str">
        <f t="shared" si="61"/>
        <v>-</v>
      </c>
      <c r="BL155" s="985" t="str">
        <f t="shared" si="61"/>
        <v>-</v>
      </c>
      <c r="BM155" s="985" t="str">
        <f t="shared" si="61"/>
        <v>-</v>
      </c>
      <c r="BN155" s="985" t="str">
        <f t="shared" si="61"/>
        <v>-</v>
      </c>
      <c r="BO155" s="985" t="str">
        <f t="shared" si="61"/>
        <v>-</v>
      </c>
      <c r="BP155" s="985" t="str">
        <f t="shared" si="61"/>
        <v>-</v>
      </c>
      <c r="BQ155" s="985" t="str">
        <f t="shared" si="61"/>
        <v>-</v>
      </c>
      <c r="BR155" s="985" t="str">
        <f t="shared" si="61"/>
        <v>-</v>
      </c>
      <c r="BS155" s="985" t="str">
        <f t="shared" si="61"/>
        <v>-</v>
      </c>
      <c r="BT155" s="985" t="str">
        <f t="shared" si="61"/>
        <v>-</v>
      </c>
      <c r="BU155" s="985" t="str">
        <f t="shared" si="61"/>
        <v>-</v>
      </c>
      <c r="BV155" s="985" t="str">
        <f t="shared" si="61"/>
        <v>-</v>
      </c>
      <c r="BW155" s="985" t="str">
        <f t="shared" si="61"/>
        <v>-</v>
      </c>
      <c r="BX155" s="1460" t="str">
        <f t="shared" si="61"/>
        <v>-</v>
      </c>
      <c r="BY155" s="1459" t="str">
        <f t="shared" si="61"/>
        <v>-</v>
      </c>
      <c r="BZ155" s="985" t="str">
        <f t="shared" si="61"/>
        <v>-</v>
      </c>
      <c r="CA155" s="985" t="str">
        <f t="shared" si="61"/>
        <v>-</v>
      </c>
      <c r="CB155" s="985" t="str">
        <f t="shared" si="61"/>
        <v>-</v>
      </c>
      <c r="CC155" s="985" t="str">
        <f t="shared" si="61"/>
        <v>-</v>
      </c>
      <c r="CD155" s="985" t="str">
        <f t="shared" si="61"/>
        <v>-</v>
      </c>
      <c r="CE155" s="985" t="str">
        <f t="shared" si="61"/>
        <v>-</v>
      </c>
      <c r="CF155" s="985" t="str">
        <f t="shared" si="61"/>
        <v>-</v>
      </c>
      <c r="CG155" s="985" t="str">
        <f t="shared" si="61"/>
        <v>-</v>
      </c>
      <c r="CH155" s="985" t="str">
        <f t="shared" si="61"/>
        <v>-</v>
      </c>
      <c r="CI155" s="985" t="str">
        <f t="shared" si="61"/>
        <v>-</v>
      </c>
      <c r="CJ155" s="985" t="str">
        <f t="shared" si="61"/>
        <v>-</v>
      </c>
      <c r="CK155" s="985" t="str">
        <f t="shared" si="61"/>
        <v>-</v>
      </c>
      <c r="CL155" s="1460" t="str">
        <f t="shared" si="61"/>
        <v>-</v>
      </c>
      <c r="CM155" s="222" t="s">
        <v>446</v>
      </c>
      <c r="CN155" s="246" t="s">
        <v>198</v>
      </c>
      <c r="CO155" s="2"/>
    </row>
    <row r="156" spans="2:93" ht="28.5" customHeight="1" thickBot="1" x14ac:dyDescent="0.25">
      <c r="B156" s="1620" t="s">
        <v>154</v>
      </c>
      <c r="C156" s="1621" t="s">
        <v>443</v>
      </c>
      <c r="D156" s="1586"/>
      <c r="E156" s="1587"/>
      <c r="F156" s="1587"/>
      <c r="G156" s="1587"/>
      <c r="H156" s="1587"/>
      <c r="I156" s="1587"/>
      <c r="J156" s="1587"/>
      <c r="K156" s="1587"/>
      <c r="L156" s="1587"/>
      <c r="M156" s="1587"/>
      <c r="N156" s="1589"/>
      <c r="O156" s="1589"/>
      <c r="P156" s="1590"/>
      <c r="Q156" s="1591"/>
      <c r="R156" s="1586"/>
      <c r="S156" s="1587"/>
      <c r="T156" s="1587"/>
      <c r="U156" s="1587"/>
      <c r="V156" s="1587"/>
      <c r="W156" s="1587"/>
      <c r="X156" s="1587"/>
      <c r="Y156" s="1587"/>
      <c r="Z156" s="1587"/>
      <c r="AA156" s="1587"/>
      <c r="AB156" s="1589"/>
      <c r="AC156" s="1589"/>
      <c r="AD156" s="1590"/>
      <c r="AE156" s="1591"/>
      <c r="AF156" s="1586"/>
      <c r="AG156" s="1587"/>
      <c r="AH156" s="1587"/>
      <c r="AI156" s="1587"/>
      <c r="AJ156" s="1587"/>
      <c r="AK156" s="1587"/>
      <c r="AL156" s="1587"/>
      <c r="AM156" s="1587"/>
      <c r="AN156" s="1587"/>
      <c r="AO156" s="1587"/>
      <c r="AP156" s="1589"/>
      <c r="AQ156" s="1589"/>
      <c r="AR156" s="1590"/>
      <c r="AS156" s="1591"/>
      <c r="AT156" s="1600"/>
      <c r="AU156" s="1272"/>
      <c r="AV156" s="1420" t="s">
        <v>79</v>
      </c>
      <c r="AW156" s="1389"/>
      <c r="AX156" s="1383"/>
      <c r="AY156" s="1383"/>
      <c r="AZ156" s="1383"/>
      <c r="BA156" s="1383"/>
      <c r="BB156" s="1383"/>
      <c r="BC156" s="1383"/>
      <c r="BD156" s="1383"/>
      <c r="BE156" s="1384"/>
      <c r="BF156" s="1384"/>
      <c r="BG156" s="1384"/>
      <c r="BH156" s="1384"/>
      <c r="BI156" s="1384"/>
      <c r="BJ156" s="1408"/>
      <c r="BK156" s="1398"/>
      <c r="BL156" s="1398"/>
      <c r="BM156" s="1398"/>
      <c r="BN156" s="1398"/>
      <c r="BO156" s="1398"/>
      <c r="BP156" s="1398"/>
      <c r="BQ156" s="1398"/>
      <c r="BR156" s="1398"/>
      <c r="BS156" s="1398"/>
      <c r="BT156" s="1398"/>
      <c r="BU156" s="1398"/>
      <c r="BV156" s="1398"/>
      <c r="BW156" s="1398"/>
      <c r="BX156" s="1408"/>
      <c r="BY156" s="1389"/>
      <c r="BZ156" s="1383"/>
      <c r="CA156" s="1383"/>
      <c r="CB156" s="1383"/>
      <c r="CC156" s="1383"/>
      <c r="CD156" s="1383"/>
      <c r="CE156" s="1383"/>
      <c r="CF156" s="1383"/>
      <c r="CG156" s="1384"/>
      <c r="CH156" s="1384"/>
      <c r="CI156" s="1384"/>
      <c r="CJ156" s="1384"/>
      <c r="CK156" s="1384"/>
      <c r="CL156" s="1408"/>
      <c r="CM156" s="215"/>
      <c r="CN156" s="232"/>
      <c r="CO156" s="2"/>
    </row>
    <row r="157" spans="2:93" ht="28.5" customHeight="1" x14ac:dyDescent="0.2">
      <c r="B157" s="1593" t="s">
        <v>49</v>
      </c>
      <c r="C157" s="166"/>
      <c r="D157" s="1594"/>
      <c r="E157" s="1595"/>
      <c r="F157" s="1595"/>
      <c r="G157" s="1595"/>
      <c r="H157" s="1595"/>
      <c r="I157" s="1595"/>
      <c r="J157" s="1595"/>
      <c r="K157" s="1595"/>
      <c r="L157" s="1595"/>
      <c r="M157" s="1595"/>
      <c r="N157" s="1596"/>
      <c r="O157" s="1596"/>
      <c r="P157" s="1597"/>
      <c r="Q157" s="1598"/>
      <c r="R157" s="1594"/>
      <c r="S157" s="1595"/>
      <c r="T157" s="1595"/>
      <c r="U157" s="1595"/>
      <c r="V157" s="1595"/>
      <c r="W157" s="1595"/>
      <c r="X157" s="1595"/>
      <c r="Y157" s="1595"/>
      <c r="Z157" s="1595"/>
      <c r="AA157" s="1595"/>
      <c r="AB157" s="1596"/>
      <c r="AC157" s="1596"/>
      <c r="AD157" s="1597"/>
      <c r="AE157" s="1598"/>
      <c r="AF157" s="1594"/>
      <c r="AG157" s="1595"/>
      <c r="AH157" s="1595"/>
      <c r="AI157" s="1595"/>
      <c r="AJ157" s="1595"/>
      <c r="AK157" s="1595"/>
      <c r="AL157" s="1595"/>
      <c r="AM157" s="1595"/>
      <c r="AN157" s="1595"/>
      <c r="AO157" s="1595"/>
      <c r="AP157" s="1596"/>
      <c r="AQ157" s="1596"/>
      <c r="AR157" s="1597"/>
      <c r="AS157" s="1598"/>
      <c r="AT157" s="1625"/>
      <c r="AU157" s="56"/>
      <c r="AV157" s="1458" t="s">
        <v>76</v>
      </c>
      <c r="AW157" s="1459" t="str">
        <f>IF(SUM(COUNTBLANK(D143),COUNTBLANK(D155))=0,D143/D155,"-")</f>
        <v>-</v>
      </c>
      <c r="AX157" s="985" t="str">
        <f t="shared" ref="AX157:CL157" si="62">IF(SUM(COUNTBLANK(E143),COUNTBLANK(E155))=0,E143/E155,"-")</f>
        <v>-</v>
      </c>
      <c r="AY157" s="985" t="str">
        <f t="shared" si="62"/>
        <v>-</v>
      </c>
      <c r="AZ157" s="985" t="str">
        <f t="shared" si="62"/>
        <v>-</v>
      </c>
      <c r="BA157" s="985" t="str">
        <f t="shared" si="62"/>
        <v>-</v>
      </c>
      <c r="BB157" s="985" t="str">
        <f t="shared" si="62"/>
        <v>-</v>
      </c>
      <c r="BC157" s="985" t="str">
        <f t="shared" si="62"/>
        <v>-</v>
      </c>
      <c r="BD157" s="985" t="str">
        <f t="shared" si="62"/>
        <v>-</v>
      </c>
      <c r="BE157" s="985" t="str">
        <f t="shared" si="62"/>
        <v>-</v>
      </c>
      <c r="BF157" s="985" t="str">
        <f t="shared" si="62"/>
        <v>-</v>
      </c>
      <c r="BG157" s="985" t="str">
        <f t="shared" si="62"/>
        <v>-</v>
      </c>
      <c r="BH157" s="985" t="str">
        <f t="shared" si="62"/>
        <v>-</v>
      </c>
      <c r="BI157" s="985" t="str">
        <f t="shared" si="62"/>
        <v>-</v>
      </c>
      <c r="BJ157" s="1460" t="str">
        <f t="shared" si="62"/>
        <v>-</v>
      </c>
      <c r="BK157" s="1459" t="str">
        <f t="shared" si="62"/>
        <v>-</v>
      </c>
      <c r="BL157" s="985" t="str">
        <f t="shared" si="62"/>
        <v>-</v>
      </c>
      <c r="BM157" s="985" t="str">
        <f t="shared" si="62"/>
        <v>-</v>
      </c>
      <c r="BN157" s="985" t="str">
        <f t="shared" si="62"/>
        <v>-</v>
      </c>
      <c r="BO157" s="985" t="str">
        <f t="shared" si="62"/>
        <v>-</v>
      </c>
      <c r="BP157" s="985" t="str">
        <f t="shared" si="62"/>
        <v>-</v>
      </c>
      <c r="BQ157" s="985" t="str">
        <f t="shared" si="62"/>
        <v>-</v>
      </c>
      <c r="BR157" s="985" t="str">
        <f t="shared" si="62"/>
        <v>-</v>
      </c>
      <c r="BS157" s="985" t="str">
        <f t="shared" si="62"/>
        <v>-</v>
      </c>
      <c r="BT157" s="985" t="str">
        <f t="shared" si="62"/>
        <v>-</v>
      </c>
      <c r="BU157" s="985" t="str">
        <f t="shared" si="62"/>
        <v>-</v>
      </c>
      <c r="BV157" s="985" t="str">
        <f t="shared" si="62"/>
        <v>-</v>
      </c>
      <c r="BW157" s="985" t="str">
        <f t="shared" si="62"/>
        <v>-</v>
      </c>
      <c r="BX157" s="1460" t="str">
        <f t="shared" si="62"/>
        <v>-</v>
      </c>
      <c r="BY157" s="1459" t="str">
        <f t="shared" si="62"/>
        <v>-</v>
      </c>
      <c r="BZ157" s="985" t="str">
        <f t="shared" si="62"/>
        <v>-</v>
      </c>
      <c r="CA157" s="985" t="str">
        <f t="shared" si="62"/>
        <v>-</v>
      </c>
      <c r="CB157" s="985" t="str">
        <f t="shared" si="62"/>
        <v>-</v>
      </c>
      <c r="CC157" s="985" t="str">
        <f t="shared" si="62"/>
        <v>-</v>
      </c>
      <c r="CD157" s="985" t="str">
        <f t="shared" si="62"/>
        <v>-</v>
      </c>
      <c r="CE157" s="985" t="str">
        <f t="shared" si="62"/>
        <v>-</v>
      </c>
      <c r="CF157" s="985" t="str">
        <f t="shared" si="62"/>
        <v>-</v>
      </c>
      <c r="CG157" s="985" t="str">
        <f t="shared" si="62"/>
        <v>-</v>
      </c>
      <c r="CH157" s="985" t="str">
        <f t="shared" si="62"/>
        <v>-</v>
      </c>
      <c r="CI157" s="985" t="str">
        <f t="shared" si="62"/>
        <v>-</v>
      </c>
      <c r="CJ157" s="985" t="str">
        <f t="shared" si="62"/>
        <v>-</v>
      </c>
      <c r="CK157" s="985" t="str">
        <f t="shared" si="62"/>
        <v>-</v>
      </c>
      <c r="CL157" s="1460" t="str">
        <f t="shared" si="62"/>
        <v>-</v>
      </c>
      <c r="CM157" s="222" t="s">
        <v>179</v>
      </c>
      <c r="CN157" s="244" t="s">
        <v>199</v>
      </c>
      <c r="CO157" s="2"/>
    </row>
    <row r="158" spans="2:93" ht="28.5" customHeight="1" thickBot="1" x14ac:dyDescent="0.25">
      <c r="B158" s="1582" t="s">
        <v>155</v>
      </c>
      <c r="C158" s="195" t="s">
        <v>50</v>
      </c>
      <c r="D158" s="1568"/>
      <c r="E158" s="1569"/>
      <c r="F158" s="1569"/>
      <c r="G158" s="1569"/>
      <c r="H158" s="1569"/>
      <c r="I158" s="1569"/>
      <c r="J158" s="1569"/>
      <c r="K158" s="1569"/>
      <c r="L158" s="1569"/>
      <c r="M158" s="1569"/>
      <c r="N158" s="1360"/>
      <c r="O158" s="1360"/>
      <c r="P158" s="1363"/>
      <c r="Q158" s="1565"/>
      <c r="R158" s="1570"/>
      <c r="S158" s="1569"/>
      <c r="T158" s="1569"/>
      <c r="U158" s="1569"/>
      <c r="V158" s="1569"/>
      <c r="W158" s="1569"/>
      <c r="X158" s="1569"/>
      <c r="Y158" s="1569"/>
      <c r="Z158" s="1569"/>
      <c r="AA158" s="1569"/>
      <c r="AB158" s="1360"/>
      <c r="AC158" s="1360"/>
      <c r="AD158" s="1363"/>
      <c r="AE158" s="1565"/>
      <c r="AF158" s="1570"/>
      <c r="AG158" s="1569"/>
      <c r="AH158" s="1569"/>
      <c r="AI158" s="1569"/>
      <c r="AJ158" s="1569"/>
      <c r="AK158" s="1569"/>
      <c r="AL158" s="1569"/>
      <c r="AM158" s="1569"/>
      <c r="AN158" s="1569"/>
      <c r="AO158" s="1569"/>
      <c r="AP158" s="1360"/>
      <c r="AQ158" s="1360"/>
      <c r="AR158" s="1363"/>
      <c r="AS158" s="1054"/>
      <c r="AT158" s="1602"/>
      <c r="AU158" s="1272"/>
      <c r="AV158" s="1464" t="s">
        <v>77</v>
      </c>
      <c r="AW158" s="1465" t="str">
        <f>IF(SUM(COUNTBLANK(D143),COUNTBLANK(D155),COUNTBLANK(D158))=0,(D143+D158)/D155,"-")</f>
        <v>-</v>
      </c>
      <c r="AX158" s="987" t="str">
        <f t="shared" ref="AX158:CL158" si="63">IF(SUM(COUNTBLANK(E143),COUNTBLANK(E155),COUNTBLANK(E158))=0,(E143+E158)/E155,"-")</f>
        <v>-</v>
      </c>
      <c r="AY158" s="987" t="str">
        <f t="shared" si="63"/>
        <v>-</v>
      </c>
      <c r="AZ158" s="987" t="str">
        <f t="shared" si="63"/>
        <v>-</v>
      </c>
      <c r="BA158" s="987" t="str">
        <f t="shared" si="63"/>
        <v>-</v>
      </c>
      <c r="BB158" s="987" t="str">
        <f t="shared" si="63"/>
        <v>-</v>
      </c>
      <c r="BC158" s="987" t="str">
        <f t="shared" si="63"/>
        <v>-</v>
      </c>
      <c r="BD158" s="987" t="str">
        <f t="shared" si="63"/>
        <v>-</v>
      </c>
      <c r="BE158" s="987" t="str">
        <f t="shared" si="63"/>
        <v>-</v>
      </c>
      <c r="BF158" s="987" t="str">
        <f t="shared" si="63"/>
        <v>-</v>
      </c>
      <c r="BG158" s="987" t="str">
        <f t="shared" si="63"/>
        <v>-</v>
      </c>
      <c r="BH158" s="987" t="str">
        <f t="shared" si="63"/>
        <v>-</v>
      </c>
      <c r="BI158" s="987" t="str">
        <f t="shared" si="63"/>
        <v>-</v>
      </c>
      <c r="BJ158" s="1466" t="str">
        <f t="shared" si="63"/>
        <v>-</v>
      </c>
      <c r="BK158" s="1465" t="str">
        <f t="shared" si="63"/>
        <v>-</v>
      </c>
      <c r="BL158" s="987" t="str">
        <f t="shared" si="63"/>
        <v>-</v>
      </c>
      <c r="BM158" s="987" t="str">
        <f t="shared" si="63"/>
        <v>-</v>
      </c>
      <c r="BN158" s="987" t="str">
        <f t="shared" si="63"/>
        <v>-</v>
      </c>
      <c r="BO158" s="987" t="str">
        <f t="shared" si="63"/>
        <v>-</v>
      </c>
      <c r="BP158" s="987" t="str">
        <f t="shared" si="63"/>
        <v>-</v>
      </c>
      <c r="BQ158" s="987" t="str">
        <f t="shared" si="63"/>
        <v>-</v>
      </c>
      <c r="BR158" s="987" t="str">
        <f t="shared" si="63"/>
        <v>-</v>
      </c>
      <c r="BS158" s="987" t="str">
        <f t="shared" si="63"/>
        <v>-</v>
      </c>
      <c r="BT158" s="987" t="str">
        <f t="shared" si="63"/>
        <v>-</v>
      </c>
      <c r="BU158" s="987" t="str">
        <f t="shared" si="63"/>
        <v>-</v>
      </c>
      <c r="BV158" s="987" t="str">
        <f t="shared" si="63"/>
        <v>-</v>
      </c>
      <c r="BW158" s="987" t="str">
        <f t="shared" si="63"/>
        <v>-</v>
      </c>
      <c r="BX158" s="1466" t="str">
        <f t="shared" si="63"/>
        <v>-</v>
      </c>
      <c r="BY158" s="1465" t="str">
        <f t="shared" si="63"/>
        <v>-</v>
      </c>
      <c r="BZ158" s="987" t="str">
        <f t="shared" si="63"/>
        <v>-</v>
      </c>
      <c r="CA158" s="987" t="str">
        <f t="shared" si="63"/>
        <v>-</v>
      </c>
      <c r="CB158" s="987" t="str">
        <f t="shared" si="63"/>
        <v>-</v>
      </c>
      <c r="CC158" s="987" t="str">
        <f t="shared" si="63"/>
        <v>-</v>
      </c>
      <c r="CD158" s="987" t="str">
        <f t="shared" si="63"/>
        <v>-</v>
      </c>
      <c r="CE158" s="987" t="str">
        <f t="shared" si="63"/>
        <v>-</v>
      </c>
      <c r="CF158" s="987" t="str">
        <f t="shared" si="63"/>
        <v>-</v>
      </c>
      <c r="CG158" s="987" t="str">
        <f t="shared" si="63"/>
        <v>-</v>
      </c>
      <c r="CH158" s="987" t="str">
        <f t="shared" si="63"/>
        <v>-</v>
      </c>
      <c r="CI158" s="987" t="str">
        <f t="shared" si="63"/>
        <v>-</v>
      </c>
      <c r="CJ158" s="987" t="str">
        <f t="shared" si="63"/>
        <v>-</v>
      </c>
      <c r="CK158" s="987" t="str">
        <f t="shared" si="63"/>
        <v>-</v>
      </c>
      <c r="CL158" s="1466" t="str">
        <f t="shared" si="63"/>
        <v>-</v>
      </c>
      <c r="CM158" s="223" t="s">
        <v>447</v>
      </c>
      <c r="CN158" s="245" t="s">
        <v>200</v>
      </c>
      <c r="CO158" s="2"/>
    </row>
    <row r="159" spans="2:93" ht="28.5" customHeight="1" thickBot="1" x14ac:dyDescent="0.25">
      <c r="B159" s="1584" t="s">
        <v>156</v>
      </c>
      <c r="C159" s="1585" t="s">
        <v>462</v>
      </c>
      <c r="D159" s="1603"/>
      <c r="E159" s="1604"/>
      <c r="F159" s="1604"/>
      <c r="G159" s="1604"/>
      <c r="H159" s="1604"/>
      <c r="I159" s="1604"/>
      <c r="J159" s="1604"/>
      <c r="K159" s="1604"/>
      <c r="L159" s="1604"/>
      <c r="M159" s="1604"/>
      <c r="N159" s="1589"/>
      <c r="O159" s="1589"/>
      <c r="P159" s="1590"/>
      <c r="Q159" s="1605"/>
      <c r="R159" s="1606"/>
      <c r="S159" s="1604"/>
      <c r="T159" s="1604"/>
      <c r="U159" s="1604"/>
      <c r="V159" s="1604"/>
      <c r="W159" s="1604"/>
      <c r="X159" s="1604"/>
      <c r="Y159" s="1604"/>
      <c r="Z159" s="1604"/>
      <c r="AA159" s="1604"/>
      <c r="AB159" s="1589"/>
      <c r="AC159" s="1589"/>
      <c r="AD159" s="1590"/>
      <c r="AE159" s="1605"/>
      <c r="AF159" s="1606"/>
      <c r="AG159" s="1604"/>
      <c r="AH159" s="1604"/>
      <c r="AI159" s="1604"/>
      <c r="AJ159" s="1604"/>
      <c r="AK159" s="1604"/>
      <c r="AL159" s="1604"/>
      <c r="AM159" s="1604"/>
      <c r="AN159" s="1604"/>
      <c r="AO159" s="1604"/>
      <c r="AP159" s="1589"/>
      <c r="AQ159" s="1589"/>
      <c r="AR159" s="1590"/>
      <c r="AS159" s="1591"/>
      <c r="AT159" s="1600"/>
      <c r="AU159" s="1272"/>
      <c r="AV159" s="48"/>
      <c r="AW159" s="972" t="s">
        <v>1377</v>
      </c>
      <c r="AX159" s="972" t="s">
        <v>1378</v>
      </c>
      <c r="AY159" s="972" t="s">
        <v>1379</v>
      </c>
      <c r="AZ159" s="972" t="s">
        <v>1380</v>
      </c>
      <c r="BA159" s="972" t="s">
        <v>1381</v>
      </c>
      <c r="BB159" s="972" t="s">
        <v>1382</v>
      </c>
      <c r="BC159" s="972" t="s">
        <v>1383</v>
      </c>
      <c r="BD159" s="972" t="s">
        <v>1384</v>
      </c>
      <c r="BE159" s="972" t="s">
        <v>1385</v>
      </c>
      <c r="BF159" s="972" t="s">
        <v>1386</v>
      </c>
      <c r="BG159" s="972" t="s">
        <v>1387</v>
      </c>
      <c r="BH159" s="972" t="s">
        <v>1388</v>
      </c>
      <c r="BI159" s="972" t="s">
        <v>1389</v>
      </c>
      <c r="BJ159" s="972" t="s">
        <v>1390</v>
      </c>
      <c r="BK159" s="972" t="s">
        <v>1391</v>
      </c>
      <c r="BL159" s="972" t="s">
        <v>1392</v>
      </c>
      <c r="BM159" s="972" t="s">
        <v>1393</v>
      </c>
      <c r="BN159" s="972" t="s">
        <v>1394</v>
      </c>
      <c r="BO159" s="972" t="s">
        <v>1395</v>
      </c>
      <c r="BP159" s="972" t="s">
        <v>1396</v>
      </c>
      <c r="BQ159" s="972" t="s">
        <v>1397</v>
      </c>
      <c r="BR159" s="972" t="s">
        <v>1398</v>
      </c>
      <c r="BS159" s="972" t="s">
        <v>1399</v>
      </c>
      <c r="BT159" s="972" t="s">
        <v>1400</v>
      </c>
      <c r="BU159" s="972" t="s">
        <v>1401</v>
      </c>
      <c r="BV159" s="972" t="s">
        <v>1402</v>
      </c>
      <c r="BW159" s="972" t="s">
        <v>1403</v>
      </c>
      <c r="BX159" s="972" t="s">
        <v>1404</v>
      </c>
      <c r="BY159" s="972" t="s">
        <v>1405</v>
      </c>
      <c r="BZ159" s="972" t="s">
        <v>1406</v>
      </c>
      <c r="CA159" s="972" t="s">
        <v>1407</v>
      </c>
      <c r="CB159" s="972" t="s">
        <v>1408</v>
      </c>
      <c r="CC159" s="972" t="s">
        <v>1409</v>
      </c>
      <c r="CD159" s="972" t="s">
        <v>1410</v>
      </c>
      <c r="CE159" s="972" t="s">
        <v>1411</v>
      </c>
      <c r="CF159" s="972" t="s">
        <v>1412</v>
      </c>
      <c r="CG159" s="972" t="s">
        <v>1413</v>
      </c>
      <c r="CH159" s="972" t="s">
        <v>1414</v>
      </c>
      <c r="CI159" s="972" t="s">
        <v>1415</v>
      </c>
      <c r="CJ159" s="972" t="s">
        <v>1416</v>
      </c>
      <c r="CK159" s="972" t="s">
        <v>1417</v>
      </c>
      <c r="CL159" s="972" t="s">
        <v>1418</v>
      </c>
      <c r="CM159" s="48"/>
      <c r="CN159" s="48"/>
      <c r="CO159" s="2"/>
    </row>
    <row r="160" spans="2:93" ht="45" customHeight="1" x14ac:dyDescent="0.2">
      <c r="B160" s="1608" t="s">
        <v>157</v>
      </c>
      <c r="C160" s="1609" t="s">
        <v>1010</v>
      </c>
      <c r="D160" s="1628" t="s">
        <v>1040</v>
      </c>
      <c r="E160" s="1611" t="s">
        <v>1040</v>
      </c>
      <c r="F160" s="1611" t="s">
        <v>1040</v>
      </c>
      <c r="G160" s="1611" t="s">
        <v>1040</v>
      </c>
      <c r="H160" s="1611" t="s">
        <v>1040</v>
      </c>
      <c r="I160" s="1611" t="s">
        <v>1040</v>
      </c>
      <c r="J160" s="1611" t="s">
        <v>1040</v>
      </c>
      <c r="K160" s="1611" t="s">
        <v>1040</v>
      </c>
      <c r="L160" s="1611" t="s">
        <v>1040</v>
      </c>
      <c r="M160" s="1611" t="s">
        <v>1040</v>
      </c>
      <c r="N160" s="1612" t="s">
        <v>1040</v>
      </c>
      <c r="O160" s="1612" t="s">
        <v>1040</v>
      </c>
      <c r="P160" s="1612" t="s">
        <v>1040</v>
      </c>
      <c r="Q160" s="1614" t="s">
        <v>1040</v>
      </c>
      <c r="R160" s="1615" t="s">
        <v>1040</v>
      </c>
      <c r="S160" s="1611" t="s">
        <v>1040</v>
      </c>
      <c r="T160" s="1611" t="s">
        <v>1040</v>
      </c>
      <c r="U160" s="1611" t="s">
        <v>1040</v>
      </c>
      <c r="V160" s="1611" t="s">
        <v>1040</v>
      </c>
      <c r="W160" s="1611" t="s">
        <v>1040</v>
      </c>
      <c r="X160" s="1611" t="s">
        <v>1040</v>
      </c>
      <c r="Y160" s="1611" t="s">
        <v>1040</v>
      </c>
      <c r="Z160" s="1611" t="s">
        <v>1040</v>
      </c>
      <c r="AA160" s="1611" t="s">
        <v>1040</v>
      </c>
      <c r="AB160" s="1612" t="s">
        <v>1040</v>
      </c>
      <c r="AC160" s="1612" t="s">
        <v>1040</v>
      </c>
      <c r="AD160" s="1612" t="s">
        <v>1040</v>
      </c>
      <c r="AE160" s="1614" t="s">
        <v>1040</v>
      </c>
      <c r="AF160" s="1615" t="s">
        <v>1040</v>
      </c>
      <c r="AG160" s="1611" t="s">
        <v>1040</v>
      </c>
      <c r="AH160" s="1611" t="s">
        <v>1040</v>
      </c>
      <c r="AI160" s="1611" t="s">
        <v>1040</v>
      </c>
      <c r="AJ160" s="1611" t="s">
        <v>1040</v>
      </c>
      <c r="AK160" s="1611" t="s">
        <v>1040</v>
      </c>
      <c r="AL160" s="1611" t="s">
        <v>1040</v>
      </c>
      <c r="AM160" s="1611" t="s">
        <v>1040</v>
      </c>
      <c r="AN160" s="1611" t="s">
        <v>1040</v>
      </c>
      <c r="AO160" s="1611" t="s">
        <v>1040</v>
      </c>
      <c r="AP160" s="1612" t="s">
        <v>1040</v>
      </c>
      <c r="AQ160" s="1612" t="s">
        <v>1040</v>
      </c>
      <c r="AR160" s="1612" t="s">
        <v>1040</v>
      </c>
      <c r="AS160" s="1616" t="s">
        <v>1040</v>
      </c>
      <c r="AT160" s="1539"/>
      <c r="AU160" s="127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row>
    <row r="161" spans="2:93" ht="28.5" customHeight="1" thickBot="1" x14ac:dyDescent="0.25">
      <c r="B161" s="1584" t="s">
        <v>158</v>
      </c>
      <c r="C161" s="1585" t="s">
        <v>463</v>
      </c>
      <c r="D161" s="1603" t="s">
        <v>1040</v>
      </c>
      <c r="E161" s="1604" t="s">
        <v>1040</v>
      </c>
      <c r="F161" s="1604" t="s">
        <v>1040</v>
      </c>
      <c r="G161" s="1604" t="s">
        <v>1040</v>
      </c>
      <c r="H161" s="1604" t="s">
        <v>1040</v>
      </c>
      <c r="I161" s="1604" t="s">
        <v>1040</v>
      </c>
      <c r="J161" s="1604" t="s">
        <v>1040</v>
      </c>
      <c r="K161" s="1604" t="s">
        <v>1040</v>
      </c>
      <c r="L161" s="1604" t="s">
        <v>1040</v>
      </c>
      <c r="M161" s="1604" t="s">
        <v>1040</v>
      </c>
      <c r="N161" s="1618" t="s">
        <v>1040</v>
      </c>
      <c r="O161" s="1618" t="s">
        <v>1040</v>
      </c>
      <c r="P161" s="1618" t="s">
        <v>1040</v>
      </c>
      <c r="Q161" s="1605" t="s">
        <v>1040</v>
      </c>
      <c r="R161" s="1606" t="s">
        <v>1040</v>
      </c>
      <c r="S161" s="1604" t="s">
        <v>1040</v>
      </c>
      <c r="T161" s="1604" t="s">
        <v>1040</v>
      </c>
      <c r="U161" s="1604" t="s">
        <v>1040</v>
      </c>
      <c r="V161" s="1604" t="s">
        <v>1040</v>
      </c>
      <c r="W161" s="1604" t="s">
        <v>1040</v>
      </c>
      <c r="X161" s="1604" t="s">
        <v>1040</v>
      </c>
      <c r="Y161" s="1604" t="s">
        <v>1040</v>
      </c>
      <c r="Z161" s="1604" t="s">
        <v>1040</v>
      </c>
      <c r="AA161" s="1604" t="s">
        <v>1040</v>
      </c>
      <c r="AB161" s="1618" t="s">
        <v>1040</v>
      </c>
      <c r="AC161" s="1618" t="s">
        <v>1040</v>
      </c>
      <c r="AD161" s="1618" t="s">
        <v>1040</v>
      </c>
      <c r="AE161" s="1605" t="s">
        <v>1040</v>
      </c>
      <c r="AF161" s="1606" t="s">
        <v>1040</v>
      </c>
      <c r="AG161" s="1604" t="s">
        <v>1040</v>
      </c>
      <c r="AH161" s="1604" t="s">
        <v>1040</v>
      </c>
      <c r="AI161" s="1604" t="s">
        <v>1040</v>
      </c>
      <c r="AJ161" s="1604" t="s">
        <v>1040</v>
      </c>
      <c r="AK161" s="1604" t="s">
        <v>1040</v>
      </c>
      <c r="AL161" s="1604" t="s">
        <v>1040</v>
      </c>
      <c r="AM161" s="1604" t="s">
        <v>1040</v>
      </c>
      <c r="AN161" s="1604" t="s">
        <v>1040</v>
      </c>
      <c r="AO161" s="1604" t="s">
        <v>1040</v>
      </c>
      <c r="AP161" s="1618" t="s">
        <v>1040</v>
      </c>
      <c r="AQ161" s="1618" t="s">
        <v>1040</v>
      </c>
      <c r="AR161" s="1618" t="s">
        <v>1040</v>
      </c>
      <c r="AS161" s="1619" t="s">
        <v>1040</v>
      </c>
      <c r="AT161" s="1539"/>
      <c r="AU161" s="971"/>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row>
    <row r="162" spans="2:93" ht="39.75" customHeight="1" x14ac:dyDescent="0.2">
      <c r="B162" s="2776" t="s">
        <v>1034</v>
      </c>
      <c r="C162" s="2777"/>
      <c r="D162" s="1277" t="str">
        <f>IF(NOT(D143=D146+D147),"Please check ","")</f>
        <v/>
      </c>
      <c r="E162" s="1368" t="str">
        <f t="shared" ref="E162:AS162" si="64">IF(NOT(E143=E146+E147),"Please check ","")</f>
        <v/>
      </c>
      <c r="F162" s="1368" t="str">
        <f t="shared" si="64"/>
        <v/>
      </c>
      <c r="G162" s="1368" t="str">
        <f t="shared" si="64"/>
        <v/>
      </c>
      <c r="H162" s="1368" t="str">
        <f t="shared" si="64"/>
        <v/>
      </c>
      <c r="I162" s="1368" t="str">
        <f t="shared" si="64"/>
        <v/>
      </c>
      <c r="J162" s="1368" t="str">
        <f t="shared" si="64"/>
        <v/>
      </c>
      <c r="K162" s="1368" t="str">
        <f t="shared" si="64"/>
        <v/>
      </c>
      <c r="L162" s="1368" t="str">
        <f t="shared" si="64"/>
        <v/>
      </c>
      <c r="M162" s="1368" t="str">
        <f t="shared" si="64"/>
        <v/>
      </c>
      <c r="N162" s="1368" t="str">
        <f t="shared" si="64"/>
        <v/>
      </c>
      <c r="O162" s="1368" t="str">
        <f t="shared" si="64"/>
        <v/>
      </c>
      <c r="P162" s="1368" t="str">
        <f t="shared" si="64"/>
        <v/>
      </c>
      <c r="Q162" s="1368" t="str">
        <f t="shared" si="64"/>
        <v/>
      </c>
      <c r="R162" s="1368" t="str">
        <f t="shared" si="64"/>
        <v/>
      </c>
      <c r="S162" s="1368" t="str">
        <f t="shared" si="64"/>
        <v/>
      </c>
      <c r="T162" s="1368" t="str">
        <f t="shared" si="64"/>
        <v/>
      </c>
      <c r="U162" s="1368" t="str">
        <f t="shared" si="64"/>
        <v/>
      </c>
      <c r="V162" s="1368" t="str">
        <f t="shared" si="64"/>
        <v/>
      </c>
      <c r="W162" s="1368" t="str">
        <f t="shared" si="64"/>
        <v/>
      </c>
      <c r="X162" s="1368" t="str">
        <f t="shared" si="64"/>
        <v/>
      </c>
      <c r="Y162" s="1368" t="str">
        <f t="shared" si="64"/>
        <v/>
      </c>
      <c r="Z162" s="1368" t="str">
        <f t="shared" si="64"/>
        <v/>
      </c>
      <c r="AA162" s="1368" t="str">
        <f t="shared" si="64"/>
        <v/>
      </c>
      <c r="AB162" s="1368" t="str">
        <f t="shared" si="64"/>
        <v/>
      </c>
      <c r="AC162" s="1368" t="str">
        <f t="shared" si="64"/>
        <v/>
      </c>
      <c r="AD162" s="1368" t="str">
        <f t="shared" si="64"/>
        <v/>
      </c>
      <c r="AE162" s="1368" t="str">
        <f t="shared" si="64"/>
        <v/>
      </c>
      <c r="AF162" s="1368" t="str">
        <f t="shared" si="64"/>
        <v/>
      </c>
      <c r="AG162" s="1368" t="str">
        <f t="shared" si="64"/>
        <v/>
      </c>
      <c r="AH162" s="1368" t="str">
        <f t="shared" si="64"/>
        <v/>
      </c>
      <c r="AI162" s="1368" t="str">
        <f t="shared" si="64"/>
        <v/>
      </c>
      <c r="AJ162" s="1368" t="str">
        <f t="shared" si="64"/>
        <v/>
      </c>
      <c r="AK162" s="1368" t="str">
        <f t="shared" si="64"/>
        <v/>
      </c>
      <c r="AL162" s="1368" t="str">
        <f t="shared" si="64"/>
        <v/>
      </c>
      <c r="AM162" s="1368" t="str">
        <f t="shared" si="64"/>
        <v/>
      </c>
      <c r="AN162" s="1368" t="str">
        <f t="shared" si="64"/>
        <v/>
      </c>
      <c r="AO162" s="1368" t="str">
        <f t="shared" si="64"/>
        <v/>
      </c>
      <c r="AP162" s="1369" t="str">
        <f t="shared" si="64"/>
        <v/>
      </c>
      <c r="AQ162" s="1369" t="str">
        <f t="shared" si="64"/>
        <v/>
      </c>
      <c r="AR162" s="1369" t="str">
        <f t="shared" si="64"/>
        <v/>
      </c>
      <c r="AS162" s="1623" t="str">
        <f t="shared" si="64"/>
        <v/>
      </c>
      <c r="AT162" s="1538"/>
      <c r="AU162" s="971"/>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row>
    <row r="163" spans="2:93" ht="42" customHeight="1" x14ac:dyDescent="0.2">
      <c r="B163" s="2710" t="s">
        <v>1035</v>
      </c>
      <c r="C163" s="2711"/>
      <c r="D163" s="1276" t="str">
        <f>IF(D146&lt;D147,"Please check","")</f>
        <v/>
      </c>
      <c r="E163" s="1367" t="str">
        <f t="shared" ref="E163:AS163" si="65">IF(E146&lt;E147,"Please check","")</f>
        <v/>
      </c>
      <c r="F163" s="1367" t="str">
        <f t="shared" si="65"/>
        <v/>
      </c>
      <c r="G163" s="1367" t="str">
        <f t="shared" si="65"/>
        <v/>
      </c>
      <c r="H163" s="1367" t="str">
        <f t="shared" si="65"/>
        <v/>
      </c>
      <c r="I163" s="1367" t="str">
        <f t="shared" si="65"/>
        <v/>
      </c>
      <c r="J163" s="1367" t="str">
        <f t="shared" si="65"/>
        <v/>
      </c>
      <c r="K163" s="1367" t="str">
        <f t="shared" si="65"/>
        <v/>
      </c>
      <c r="L163" s="1367" t="str">
        <f t="shared" si="65"/>
        <v/>
      </c>
      <c r="M163" s="1367" t="str">
        <f t="shared" si="65"/>
        <v/>
      </c>
      <c r="N163" s="1367" t="str">
        <f t="shared" si="65"/>
        <v/>
      </c>
      <c r="O163" s="1367" t="str">
        <f t="shared" si="65"/>
        <v/>
      </c>
      <c r="P163" s="1367" t="str">
        <f t="shared" si="65"/>
        <v/>
      </c>
      <c r="Q163" s="1367" t="str">
        <f t="shared" si="65"/>
        <v/>
      </c>
      <c r="R163" s="1367" t="str">
        <f t="shared" si="65"/>
        <v/>
      </c>
      <c r="S163" s="1367" t="str">
        <f t="shared" si="65"/>
        <v/>
      </c>
      <c r="T163" s="1367" t="str">
        <f t="shared" si="65"/>
        <v/>
      </c>
      <c r="U163" s="1367" t="str">
        <f t="shared" si="65"/>
        <v/>
      </c>
      <c r="V163" s="1367" t="str">
        <f t="shared" si="65"/>
        <v/>
      </c>
      <c r="W163" s="1367" t="str">
        <f t="shared" si="65"/>
        <v/>
      </c>
      <c r="X163" s="1367" t="str">
        <f t="shared" si="65"/>
        <v/>
      </c>
      <c r="Y163" s="1367" t="str">
        <f t="shared" si="65"/>
        <v/>
      </c>
      <c r="Z163" s="1367" t="str">
        <f t="shared" si="65"/>
        <v/>
      </c>
      <c r="AA163" s="1367" t="str">
        <f t="shared" si="65"/>
        <v/>
      </c>
      <c r="AB163" s="1367" t="str">
        <f t="shared" si="65"/>
        <v/>
      </c>
      <c r="AC163" s="1367" t="str">
        <f t="shared" si="65"/>
        <v/>
      </c>
      <c r="AD163" s="1367" t="str">
        <f t="shared" si="65"/>
        <v/>
      </c>
      <c r="AE163" s="1367" t="str">
        <f t="shared" si="65"/>
        <v/>
      </c>
      <c r="AF163" s="1367" t="str">
        <f t="shared" si="65"/>
        <v/>
      </c>
      <c r="AG163" s="1367" t="str">
        <f t="shared" si="65"/>
        <v/>
      </c>
      <c r="AH163" s="1367" t="str">
        <f t="shared" si="65"/>
        <v/>
      </c>
      <c r="AI163" s="1367" t="str">
        <f t="shared" si="65"/>
        <v/>
      </c>
      <c r="AJ163" s="1367" t="str">
        <f t="shared" si="65"/>
        <v/>
      </c>
      <c r="AK163" s="1367" t="str">
        <f t="shared" si="65"/>
        <v/>
      </c>
      <c r="AL163" s="1367" t="str">
        <f t="shared" si="65"/>
        <v/>
      </c>
      <c r="AM163" s="1367" t="str">
        <f t="shared" si="65"/>
        <v/>
      </c>
      <c r="AN163" s="1367" t="str">
        <f t="shared" si="65"/>
        <v/>
      </c>
      <c r="AO163" s="1367" t="str">
        <f t="shared" si="65"/>
        <v/>
      </c>
      <c r="AP163" s="1365" t="str">
        <f t="shared" si="65"/>
        <v/>
      </c>
      <c r="AQ163" s="1365" t="str">
        <f t="shared" si="65"/>
        <v/>
      </c>
      <c r="AR163" s="1365" t="str">
        <f t="shared" si="65"/>
        <v/>
      </c>
      <c r="AS163" s="1372" t="str">
        <f t="shared" si="65"/>
        <v/>
      </c>
      <c r="AT163" s="1538"/>
      <c r="AU163" s="971"/>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row>
    <row r="164" spans="2:93" ht="43.5" customHeight="1" x14ac:dyDescent="0.2">
      <c r="B164" s="2710" t="s">
        <v>1036</v>
      </c>
      <c r="C164" s="2711"/>
      <c r="D164" s="1276" t="str">
        <f>IF(NOT(D143=D152+D153+D155),"Please check","")</f>
        <v/>
      </c>
      <c r="E164" s="1367" t="str">
        <f t="shared" ref="E164:AS164" si="66">IF(NOT(E143=E152+E153+E155),"Please check","")</f>
        <v/>
      </c>
      <c r="F164" s="1367" t="str">
        <f t="shared" si="66"/>
        <v/>
      </c>
      <c r="G164" s="1367" t="str">
        <f t="shared" si="66"/>
        <v/>
      </c>
      <c r="H164" s="1367" t="str">
        <f t="shared" si="66"/>
        <v/>
      </c>
      <c r="I164" s="1367" t="str">
        <f t="shared" si="66"/>
        <v/>
      </c>
      <c r="J164" s="1367" t="str">
        <f t="shared" si="66"/>
        <v/>
      </c>
      <c r="K164" s="1367" t="str">
        <f t="shared" si="66"/>
        <v/>
      </c>
      <c r="L164" s="1367" t="str">
        <f t="shared" si="66"/>
        <v/>
      </c>
      <c r="M164" s="1367" t="str">
        <f t="shared" si="66"/>
        <v/>
      </c>
      <c r="N164" s="1367" t="str">
        <f t="shared" si="66"/>
        <v/>
      </c>
      <c r="O164" s="1367" t="str">
        <f t="shared" si="66"/>
        <v/>
      </c>
      <c r="P164" s="1367" t="str">
        <f t="shared" si="66"/>
        <v/>
      </c>
      <c r="Q164" s="1367" t="str">
        <f t="shared" si="66"/>
        <v/>
      </c>
      <c r="R164" s="1367" t="str">
        <f t="shared" si="66"/>
        <v/>
      </c>
      <c r="S164" s="1367" t="str">
        <f t="shared" si="66"/>
        <v/>
      </c>
      <c r="T164" s="1367" t="str">
        <f t="shared" si="66"/>
        <v/>
      </c>
      <c r="U164" s="1367" t="str">
        <f t="shared" si="66"/>
        <v/>
      </c>
      <c r="V164" s="1367" t="str">
        <f t="shared" si="66"/>
        <v/>
      </c>
      <c r="W164" s="1367" t="str">
        <f t="shared" si="66"/>
        <v/>
      </c>
      <c r="X164" s="1367" t="str">
        <f t="shared" si="66"/>
        <v/>
      </c>
      <c r="Y164" s="1367" t="str">
        <f t="shared" si="66"/>
        <v/>
      </c>
      <c r="Z164" s="1367" t="str">
        <f t="shared" si="66"/>
        <v/>
      </c>
      <c r="AA164" s="1367" t="str">
        <f t="shared" si="66"/>
        <v/>
      </c>
      <c r="AB164" s="1367" t="str">
        <f t="shared" si="66"/>
        <v/>
      </c>
      <c r="AC164" s="1367" t="str">
        <f t="shared" si="66"/>
        <v/>
      </c>
      <c r="AD164" s="1367" t="str">
        <f t="shared" si="66"/>
        <v/>
      </c>
      <c r="AE164" s="1367" t="str">
        <f t="shared" si="66"/>
        <v/>
      </c>
      <c r="AF164" s="1367" t="str">
        <f t="shared" si="66"/>
        <v/>
      </c>
      <c r="AG164" s="1367" t="str">
        <f t="shared" si="66"/>
        <v/>
      </c>
      <c r="AH164" s="1367" t="str">
        <f t="shared" si="66"/>
        <v/>
      </c>
      <c r="AI164" s="1367" t="str">
        <f t="shared" si="66"/>
        <v/>
      </c>
      <c r="AJ164" s="1367" t="str">
        <f t="shared" si="66"/>
        <v/>
      </c>
      <c r="AK164" s="1367" t="str">
        <f t="shared" si="66"/>
        <v/>
      </c>
      <c r="AL164" s="1367" t="str">
        <f t="shared" si="66"/>
        <v/>
      </c>
      <c r="AM164" s="1367" t="str">
        <f t="shared" si="66"/>
        <v/>
      </c>
      <c r="AN164" s="1367" t="str">
        <f t="shared" si="66"/>
        <v/>
      </c>
      <c r="AO164" s="1367" t="str">
        <f t="shared" si="66"/>
        <v/>
      </c>
      <c r="AP164" s="1365" t="str">
        <f t="shared" si="66"/>
        <v/>
      </c>
      <c r="AQ164" s="1365" t="str">
        <f t="shared" si="66"/>
        <v/>
      </c>
      <c r="AR164" s="1365" t="str">
        <f t="shared" si="66"/>
        <v/>
      </c>
      <c r="AS164" s="1372" t="str">
        <f t="shared" si="66"/>
        <v/>
      </c>
      <c r="AT164" s="1538"/>
      <c r="AU164" s="971"/>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row>
    <row r="165" spans="2:93" ht="42.75" customHeight="1" x14ac:dyDescent="0.2">
      <c r="B165" s="2774" t="s">
        <v>1037</v>
      </c>
      <c r="C165" s="2775"/>
      <c r="D165" s="1276" t="str">
        <f>IF(D153&lt;D154,"Please check ","")</f>
        <v/>
      </c>
      <c r="E165" s="1275" t="str">
        <f t="shared" ref="E165:AS165" si="67">IF(E153&lt;E154,"Please check ","")</f>
        <v/>
      </c>
      <c r="F165" s="1275" t="str">
        <f t="shared" si="67"/>
        <v/>
      </c>
      <c r="G165" s="1275" t="str">
        <f t="shared" si="67"/>
        <v/>
      </c>
      <c r="H165" s="1275" t="str">
        <f t="shared" si="67"/>
        <v/>
      </c>
      <c r="I165" s="1275" t="str">
        <f t="shared" si="67"/>
        <v/>
      </c>
      <c r="J165" s="1275" t="str">
        <f t="shared" si="67"/>
        <v/>
      </c>
      <c r="K165" s="1275" t="str">
        <f t="shared" si="67"/>
        <v/>
      </c>
      <c r="L165" s="1275" t="str">
        <f t="shared" si="67"/>
        <v/>
      </c>
      <c r="M165" s="1275" t="str">
        <f t="shared" si="67"/>
        <v/>
      </c>
      <c r="N165" s="1275" t="str">
        <f t="shared" si="67"/>
        <v/>
      </c>
      <c r="O165" s="1275" t="str">
        <f t="shared" si="67"/>
        <v/>
      </c>
      <c r="P165" s="1275" t="str">
        <f t="shared" si="67"/>
        <v/>
      </c>
      <c r="Q165" s="1275" t="str">
        <f t="shared" si="67"/>
        <v/>
      </c>
      <c r="R165" s="1275" t="str">
        <f t="shared" si="67"/>
        <v/>
      </c>
      <c r="S165" s="1275" t="str">
        <f t="shared" si="67"/>
        <v/>
      </c>
      <c r="T165" s="1275" t="str">
        <f t="shared" si="67"/>
        <v/>
      </c>
      <c r="U165" s="1275" t="str">
        <f t="shared" si="67"/>
        <v/>
      </c>
      <c r="V165" s="1275" t="str">
        <f t="shared" si="67"/>
        <v/>
      </c>
      <c r="W165" s="1275" t="str">
        <f t="shared" si="67"/>
        <v/>
      </c>
      <c r="X165" s="1275" t="str">
        <f t="shared" si="67"/>
        <v/>
      </c>
      <c r="Y165" s="1275" t="str">
        <f t="shared" si="67"/>
        <v/>
      </c>
      <c r="Z165" s="1275" t="str">
        <f t="shared" si="67"/>
        <v/>
      </c>
      <c r="AA165" s="1275" t="str">
        <f t="shared" si="67"/>
        <v/>
      </c>
      <c r="AB165" s="1275" t="str">
        <f t="shared" si="67"/>
        <v/>
      </c>
      <c r="AC165" s="1275" t="str">
        <f t="shared" si="67"/>
        <v/>
      </c>
      <c r="AD165" s="1275" t="str">
        <f t="shared" si="67"/>
        <v/>
      </c>
      <c r="AE165" s="1275" t="str">
        <f t="shared" si="67"/>
        <v/>
      </c>
      <c r="AF165" s="1275" t="str">
        <f t="shared" si="67"/>
        <v/>
      </c>
      <c r="AG165" s="1275" t="str">
        <f t="shared" si="67"/>
        <v/>
      </c>
      <c r="AH165" s="1275" t="str">
        <f t="shared" si="67"/>
        <v/>
      </c>
      <c r="AI165" s="1275" t="str">
        <f t="shared" si="67"/>
        <v/>
      </c>
      <c r="AJ165" s="1275" t="str">
        <f t="shared" si="67"/>
        <v/>
      </c>
      <c r="AK165" s="1275" t="str">
        <f t="shared" si="67"/>
        <v/>
      </c>
      <c r="AL165" s="1275" t="str">
        <f t="shared" si="67"/>
        <v/>
      </c>
      <c r="AM165" s="1275" t="str">
        <f t="shared" si="67"/>
        <v/>
      </c>
      <c r="AN165" s="1275" t="str">
        <f t="shared" si="67"/>
        <v/>
      </c>
      <c r="AO165" s="1275" t="str">
        <f t="shared" si="67"/>
        <v/>
      </c>
      <c r="AP165" s="1365" t="str">
        <f t="shared" si="67"/>
        <v/>
      </c>
      <c r="AQ165" s="1365" t="str">
        <f t="shared" si="67"/>
        <v/>
      </c>
      <c r="AR165" s="1365" t="str">
        <f t="shared" si="67"/>
        <v/>
      </c>
      <c r="AS165" s="1372" t="str">
        <f t="shared" si="67"/>
        <v/>
      </c>
      <c r="AT165" s="1538"/>
      <c r="AU165" s="971"/>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row>
    <row r="166" spans="2:93" ht="39" customHeight="1" x14ac:dyDescent="0.2">
      <c r="B166" s="2710" t="s">
        <v>1038</v>
      </c>
      <c r="C166" s="2711"/>
      <c r="D166" s="1277" t="str">
        <f>IF(D149&lt;D150,"Please check","")</f>
        <v/>
      </c>
      <c r="E166" s="1276" t="str">
        <f t="shared" ref="E166:AS166" si="68">IF(E149&lt;E150,"Please check","")</f>
        <v/>
      </c>
      <c r="F166" s="1276" t="str">
        <f t="shared" si="68"/>
        <v/>
      </c>
      <c r="G166" s="1276" t="str">
        <f t="shared" si="68"/>
        <v/>
      </c>
      <c r="H166" s="1276" t="str">
        <f t="shared" si="68"/>
        <v/>
      </c>
      <c r="I166" s="1276" t="str">
        <f t="shared" si="68"/>
        <v/>
      </c>
      <c r="J166" s="1276" t="str">
        <f t="shared" si="68"/>
        <v/>
      </c>
      <c r="K166" s="1276" t="str">
        <f t="shared" si="68"/>
        <v/>
      </c>
      <c r="L166" s="1276" t="str">
        <f t="shared" si="68"/>
        <v/>
      </c>
      <c r="M166" s="1276" t="str">
        <f t="shared" si="68"/>
        <v/>
      </c>
      <c r="N166" s="1276" t="str">
        <f t="shared" si="68"/>
        <v/>
      </c>
      <c r="O166" s="1276" t="str">
        <f t="shared" si="68"/>
        <v/>
      </c>
      <c r="P166" s="1276" t="str">
        <f t="shared" si="68"/>
        <v/>
      </c>
      <c r="Q166" s="1276" t="str">
        <f t="shared" si="68"/>
        <v/>
      </c>
      <c r="R166" s="1276" t="str">
        <f t="shared" si="68"/>
        <v/>
      </c>
      <c r="S166" s="1276" t="str">
        <f t="shared" si="68"/>
        <v/>
      </c>
      <c r="T166" s="1276" t="str">
        <f t="shared" si="68"/>
        <v/>
      </c>
      <c r="U166" s="1276" t="str">
        <f t="shared" si="68"/>
        <v/>
      </c>
      <c r="V166" s="1276" t="str">
        <f t="shared" si="68"/>
        <v/>
      </c>
      <c r="W166" s="1276" t="str">
        <f t="shared" si="68"/>
        <v/>
      </c>
      <c r="X166" s="1276" t="str">
        <f t="shared" si="68"/>
        <v/>
      </c>
      <c r="Y166" s="1276" t="str">
        <f t="shared" si="68"/>
        <v/>
      </c>
      <c r="Z166" s="1276" t="str">
        <f t="shared" si="68"/>
        <v/>
      </c>
      <c r="AA166" s="1276" t="str">
        <f t="shared" si="68"/>
        <v/>
      </c>
      <c r="AB166" s="1276" t="str">
        <f t="shared" si="68"/>
        <v/>
      </c>
      <c r="AC166" s="1276" t="str">
        <f t="shared" si="68"/>
        <v/>
      </c>
      <c r="AD166" s="1276" t="str">
        <f t="shared" si="68"/>
        <v/>
      </c>
      <c r="AE166" s="1276" t="str">
        <f t="shared" si="68"/>
        <v/>
      </c>
      <c r="AF166" s="1276" t="str">
        <f t="shared" si="68"/>
        <v/>
      </c>
      <c r="AG166" s="1276" t="str">
        <f t="shared" si="68"/>
        <v/>
      </c>
      <c r="AH166" s="1276" t="str">
        <f t="shared" si="68"/>
        <v/>
      </c>
      <c r="AI166" s="1276" t="str">
        <f t="shared" si="68"/>
        <v/>
      </c>
      <c r="AJ166" s="1276" t="str">
        <f t="shared" si="68"/>
        <v/>
      </c>
      <c r="AK166" s="1276" t="str">
        <f t="shared" si="68"/>
        <v/>
      </c>
      <c r="AL166" s="1276" t="str">
        <f t="shared" si="68"/>
        <v/>
      </c>
      <c r="AM166" s="1276" t="str">
        <f t="shared" si="68"/>
        <v/>
      </c>
      <c r="AN166" s="1276" t="str">
        <f t="shared" si="68"/>
        <v/>
      </c>
      <c r="AO166" s="1276" t="str">
        <f t="shared" si="68"/>
        <v/>
      </c>
      <c r="AP166" s="1365" t="str">
        <f t="shared" si="68"/>
        <v/>
      </c>
      <c r="AQ166" s="1365" t="str">
        <f t="shared" si="68"/>
        <v/>
      </c>
      <c r="AR166" s="1365" t="str">
        <f t="shared" si="68"/>
        <v/>
      </c>
      <c r="AS166" s="1372" t="str">
        <f t="shared" si="68"/>
        <v/>
      </c>
      <c r="AT166" s="1538"/>
      <c r="AU166" s="971"/>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row>
    <row r="167" spans="2:93" ht="28.5" customHeight="1" x14ac:dyDescent="0.2">
      <c r="B167" s="2772"/>
      <c r="C167" s="2773"/>
      <c r="D167" s="1637"/>
      <c r="E167" s="1637"/>
      <c r="F167" s="1637"/>
      <c r="G167" s="1637"/>
      <c r="H167" s="1637"/>
      <c r="I167" s="1637"/>
      <c r="J167" s="1637"/>
      <c r="K167" s="1637"/>
      <c r="L167" s="1637"/>
      <c r="M167" s="1637"/>
      <c r="N167" s="1637"/>
      <c r="O167" s="1637"/>
      <c r="P167" s="1637"/>
      <c r="Q167" s="1637"/>
      <c r="R167" s="1637"/>
      <c r="S167" s="1637"/>
      <c r="T167" s="1637"/>
      <c r="U167" s="1637"/>
      <c r="V167" s="1637"/>
      <c r="W167" s="1637"/>
      <c r="X167" s="1637"/>
      <c r="Y167" s="1637"/>
      <c r="Z167" s="1637"/>
      <c r="AA167" s="1637"/>
      <c r="AB167" s="1637"/>
      <c r="AC167" s="1637"/>
      <c r="AD167" s="1637"/>
      <c r="AE167" s="1637"/>
      <c r="AF167" s="1637"/>
      <c r="AG167" s="1637"/>
      <c r="AH167" s="1637"/>
      <c r="AI167" s="1637"/>
      <c r="AJ167" s="1637"/>
      <c r="AK167" s="1637"/>
      <c r="AL167" s="1637"/>
      <c r="AM167" s="1637"/>
      <c r="AN167" s="1637"/>
      <c r="AO167" s="1637"/>
      <c r="AP167" s="1638"/>
      <c r="AQ167" s="1638"/>
      <c r="AR167" s="1638"/>
      <c r="AS167" s="1639"/>
      <c r="AT167" s="1538"/>
      <c r="AU167" s="971"/>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row>
    <row r="168" spans="2:93" ht="28.5" customHeight="1" x14ac:dyDescent="0.2">
      <c r="B168" s="2770"/>
      <c r="C168" s="2771"/>
      <c r="D168" s="1640"/>
      <c r="E168" s="1640"/>
      <c r="F168" s="1640"/>
      <c r="G168" s="1640"/>
      <c r="H168" s="1640"/>
      <c r="I168" s="1640"/>
      <c r="J168" s="1640"/>
      <c r="K168" s="1640"/>
      <c r="L168" s="1640"/>
      <c r="M168" s="1640"/>
      <c r="N168" s="1640"/>
      <c r="O168" s="1640"/>
      <c r="P168" s="1640"/>
      <c r="Q168" s="1640"/>
      <c r="R168" s="1640"/>
      <c r="S168" s="1640"/>
      <c r="T168" s="1640"/>
      <c r="U168" s="1640"/>
      <c r="V168" s="1640"/>
      <c r="W168" s="1640"/>
      <c r="X168" s="1640"/>
      <c r="Y168" s="1640"/>
      <c r="Z168" s="1640"/>
      <c r="AA168" s="1640"/>
      <c r="AB168" s="1640"/>
      <c r="AC168" s="1640"/>
      <c r="AD168" s="1640"/>
      <c r="AE168" s="1640"/>
      <c r="AF168" s="1640"/>
      <c r="AG168" s="1640"/>
      <c r="AH168" s="1640"/>
      <c r="AI168" s="1640"/>
      <c r="AJ168" s="1640"/>
      <c r="AK168" s="1640"/>
      <c r="AL168" s="1640"/>
      <c r="AM168" s="1640"/>
      <c r="AN168" s="1640"/>
      <c r="AO168" s="1640"/>
      <c r="AP168" s="1638"/>
      <c r="AQ168" s="1638"/>
      <c r="AR168" s="1638"/>
      <c r="AS168" s="1639"/>
      <c r="AT168" s="1538"/>
      <c r="AU168" s="971"/>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row>
    <row r="169" spans="2:93" ht="28.5" customHeight="1" x14ac:dyDescent="0.2">
      <c r="B169" s="2698"/>
      <c r="C169" s="2699"/>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1641"/>
      <c r="AN169" s="1641"/>
      <c r="AO169" s="1641"/>
      <c r="AP169" s="1638"/>
      <c r="AQ169" s="1638"/>
      <c r="AR169" s="1638"/>
      <c r="AS169" s="1639"/>
      <c r="AT169" s="1538"/>
      <c r="AU169" s="971"/>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row>
    <row r="170" spans="2:93" ht="28.5" customHeight="1" x14ac:dyDescent="0.2">
      <c r="B170" s="2772"/>
      <c r="C170" s="2773"/>
      <c r="D170" s="1637"/>
      <c r="E170" s="1637"/>
      <c r="F170" s="1637"/>
      <c r="G170" s="1637"/>
      <c r="H170" s="1637"/>
      <c r="I170" s="1637"/>
      <c r="J170" s="1637"/>
      <c r="K170" s="1637"/>
      <c r="L170" s="1637"/>
      <c r="M170" s="1637"/>
      <c r="N170" s="1637"/>
      <c r="O170" s="1637"/>
      <c r="P170" s="1637"/>
      <c r="Q170" s="1637"/>
      <c r="R170" s="1637"/>
      <c r="S170" s="1637"/>
      <c r="T170" s="1637"/>
      <c r="U170" s="1637"/>
      <c r="V170" s="1637"/>
      <c r="W170" s="1637"/>
      <c r="X170" s="1637"/>
      <c r="Y170" s="1637"/>
      <c r="Z170" s="1637"/>
      <c r="AA170" s="1637"/>
      <c r="AB170" s="1637"/>
      <c r="AC170" s="1637"/>
      <c r="AD170" s="1637"/>
      <c r="AE170" s="1637"/>
      <c r="AF170" s="1637"/>
      <c r="AG170" s="1637"/>
      <c r="AH170" s="1637"/>
      <c r="AI170" s="1637"/>
      <c r="AJ170" s="1637"/>
      <c r="AK170" s="1637"/>
      <c r="AL170" s="1637"/>
      <c r="AM170" s="1637"/>
      <c r="AN170" s="1637"/>
      <c r="AO170" s="1637"/>
      <c r="AP170" s="1638"/>
      <c r="AQ170" s="1638"/>
      <c r="AR170" s="1638"/>
      <c r="AS170" s="1639"/>
      <c r="AT170" s="1538"/>
      <c r="AU170" s="971"/>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row>
    <row r="171" spans="2:93" ht="14.25" x14ac:dyDescent="0.2">
      <c r="B171" s="422"/>
      <c r="C171" s="972" t="s">
        <v>498</v>
      </c>
      <c r="D171" s="972" t="s">
        <v>1158</v>
      </c>
      <c r="E171" s="972" t="s">
        <v>1159</v>
      </c>
      <c r="F171" s="972" t="s">
        <v>1160</v>
      </c>
      <c r="G171" s="972" t="s">
        <v>1161</v>
      </c>
      <c r="H171" s="972" t="s">
        <v>1162</v>
      </c>
      <c r="I171" s="972" t="s">
        <v>1163</v>
      </c>
      <c r="J171" s="972" t="s">
        <v>1164</v>
      </c>
      <c r="K171" s="972" t="s">
        <v>1165</v>
      </c>
      <c r="L171" s="972" t="s">
        <v>1166</v>
      </c>
      <c r="M171" s="972" t="s">
        <v>1167</v>
      </c>
      <c r="N171" s="972" t="s">
        <v>1168</v>
      </c>
      <c r="O171" s="972" t="s">
        <v>1169</v>
      </c>
      <c r="P171" s="972" t="s">
        <v>1170</v>
      </c>
      <c r="Q171" s="972" t="s">
        <v>1245</v>
      </c>
      <c r="R171" s="972" t="s">
        <v>1171</v>
      </c>
      <c r="S171" s="972" t="s">
        <v>1172</v>
      </c>
      <c r="T171" s="972" t="s">
        <v>1173</v>
      </c>
      <c r="U171" s="972" t="s">
        <v>1174</v>
      </c>
      <c r="V171" s="972" t="s">
        <v>1175</v>
      </c>
      <c r="W171" s="972" t="s">
        <v>1176</v>
      </c>
      <c r="X171" s="972" t="s">
        <v>1177</v>
      </c>
      <c r="Y171" s="972" t="s">
        <v>1178</v>
      </c>
      <c r="Z171" s="972" t="s">
        <v>1179</v>
      </c>
      <c r="AA171" s="972" t="s">
        <v>1180</v>
      </c>
      <c r="AB171" s="972" t="s">
        <v>1181</v>
      </c>
      <c r="AC171" s="972" t="s">
        <v>1182</v>
      </c>
      <c r="AD171" s="972" t="s">
        <v>1183</v>
      </c>
      <c r="AE171" s="972" t="s">
        <v>1246</v>
      </c>
      <c r="AF171" s="972" t="s">
        <v>1184</v>
      </c>
      <c r="AG171" s="972" t="s">
        <v>1185</v>
      </c>
      <c r="AH171" s="972" t="s">
        <v>1186</v>
      </c>
      <c r="AI171" s="972" t="s">
        <v>1187</v>
      </c>
      <c r="AJ171" s="972" t="s">
        <v>1188</v>
      </c>
      <c r="AK171" s="972" t="s">
        <v>1189</v>
      </c>
      <c r="AL171" s="972" t="s">
        <v>1190</v>
      </c>
      <c r="AM171" s="972" t="s">
        <v>1191</v>
      </c>
      <c r="AN171" s="972" t="s">
        <v>1192</v>
      </c>
      <c r="AO171" s="972" t="s">
        <v>1193</v>
      </c>
      <c r="AP171" s="972" t="s">
        <v>1194</v>
      </c>
      <c r="AQ171" s="972" t="s">
        <v>1195</v>
      </c>
      <c r="AR171" s="972" t="s">
        <v>1196</v>
      </c>
      <c r="AS171" s="972" t="s">
        <v>1247</v>
      </c>
      <c r="AT171" s="972"/>
      <c r="AU171" s="97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row>
    <row r="172" spans="2:93" ht="15.75" x14ac:dyDescent="0.2">
      <c r="B172" s="211"/>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1452"/>
      <c r="AQ172" s="1452"/>
      <c r="AR172" s="1452"/>
      <c r="AS172" s="1452"/>
      <c r="AT172" s="1452"/>
      <c r="AU172" s="54"/>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2"/>
    </row>
    <row r="173" spans="2:93" ht="15.75" x14ac:dyDescent="0.2">
      <c r="B173" s="211"/>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1452"/>
      <c r="AQ173" s="1452"/>
      <c r="AR173" s="1452"/>
      <c r="AS173" s="1452"/>
      <c r="AT173" s="1452"/>
      <c r="AU173" s="54"/>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2"/>
    </row>
    <row r="174" spans="2:93" ht="15.75" x14ac:dyDescent="0.25">
      <c r="B174" s="94" t="s">
        <v>137</v>
      </c>
      <c r="C174" s="86"/>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1452"/>
      <c r="AQ174" s="1452"/>
      <c r="AR174" s="1452"/>
      <c r="AS174" s="1452"/>
      <c r="AT174" s="1452"/>
      <c r="AU174" s="54"/>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2"/>
    </row>
    <row r="175" spans="2:93" ht="14.25" x14ac:dyDescent="0.2">
      <c r="B175" s="2"/>
      <c r="C175" s="7"/>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1452"/>
      <c r="AQ175" s="1452"/>
      <c r="AR175" s="1452"/>
      <c r="AS175" s="1452"/>
      <c r="AT175" s="1452"/>
      <c r="AU175" s="54"/>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2"/>
    </row>
    <row r="176" spans="2:93" ht="15.75" x14ac:dyDescent="0.2">
      <c r="B176" s="211" t="s">
        <v>162</v>
      </c>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1452"/>
      <c r="AQ176" s="1452"/>
      <c r="AR176" s="1452"/>
      <c r="AS176" s="1452"/>
      <c r="AT176" s="1452"/>
      <c r="AU176" s="54"/>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2"/>
    </row>
    <row r="177" spans="2:93" ht="15.75" x14ac:dyDescent="0.2">
      <c r="B177" s="211"/>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1452"/>
      <c r="AQ177" s="1452"/>
      <c r="AR177" s="1452"/>
      <c r="AS177" s="1452"/>
      <c r="AT177" s="1452"/>
      <c r="AU177" s="54"/>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2"/>
    </row>
    <row r="178" spans="2:93" ht="15.75" x14ac:dyDescent="0.2">
      <c r="B178" s="211"/>
      <c r="C178" s="209"/>
      <c r="D178" s="1364" t="s">
        <v>1</v>
      </c>
      <c r="E178" s="1364" t="s">
        <v>2</v>
      </c>
      <c r="F178" s="1364" t="s">
        <v>3</v>
      </c>
      <c r="G178" s="1364" t="s">
        <v>86</v>
      </c>
      <c r="H178" s="1364" t="s">
        <v>4</v>
      </c>
      <c r="I178" s="1364" t="s">
        <v>5</v>
      </c>
      <c r="J178" s="1364" t="s">
        <v>6</v>
      </c>
      <c r="K178" s="1364" t="s">
        <v>7</v>
      </c>
      <c r="L178" s="1364" t="s">
        <v>8</v>
      </c>
      <c r="M178" s="1364" t="s">
        <v>9</v>
      </c>
      <c r="N178" s="1364" t="s">
        <v>10</v>
      </c>
      <c r="O178" s="1364" t="s">
        <v>11</v>
      </c>
      <c r="P178" s="1364" t="s">
        <v>12</v>
      </c>
      <c r="Q178" s="1371" t="s">
        <v>13</v>
      </c>
      <c r="R178" s="1364" t="s">
        <v>14</v>
      </c>
      <c r="S178" s="1364" t="s">
        <v>15</v>
      </c>
      <c r="T178" s="1364" t="s">
        <v>16</v>
      </c>
      <c r="U178" s="1364" t="s">
        <v>17</v>
      </c>
      <c r="V178" s="1364" t="s">
        <v>18</v>
      </c>
      <c r="W178" s="1364" t="s">
        <v>19</v>
      </c>
      <c r="X178" s="1364" t="s">
        <v>20</v>
      </c>
      <c r="Y178" s="1364" t="s">
        <v>21</v>
      </c>
      <c r="Z178" s="1364" t="s">
        <v>22</v>
      </c>
      <c r="AA178" s="1364" t="s">
        <v>23</v>
      </c>
      <c r="AB178" s="1364" t="s">
        <v>24</v>
      </c>
      <c r="AC178" s="1364" t="s">
        <v>25</v>
      </c>
      <c r="AD178" s="1364" t="s">
        <v>26</v>
      </c>
      <c r="AE178" s="1371" t="s">
        <v>27</v>
      </c>
      <c r="AF178" s="1364" t="s">
        <v>28</v>
      </c>
      <c r="AG178" s="1364" t="s">
        <v>29</v>
      </c>
      <c r="AH178" s="1364" t="s">
        <v>30</v>
      </c>
      <c r="AI178" s="1364" t="s">
        <v>31</v>
      </c>
      <c r="AJ178" s="1364" t="s">
        <v>32</v>
      </c>
      <c r="AK178" s="1364" t="s">
        <v>33</v>
      </c>
      <c r="AL178" s="1364" t="s">
        <v>34</v>
      </c>
      <c r="AM178" s="1364" t="s">
        <v>35</v>
      </c>
      <c r="AN178" s="1364" t="s">
        <v>88</v>
      </c>
      <c r="AO178" s="1364" t="s">
        <v>112</v>
      </c>
      <c r="AP178" s="1364" t="s">
        <v>113</v>
      </c>
      <c r="AQ178" s="1364" t="s">
        <v>223</v>
      </c>
      <c r="AR178" s="1364" t="s">
        <v>337</v>
      </c>
      <c r="AS178" s="1371" t="s">
        <v>1011</v>
      </c>
      <c r="AT178" s="1452"/>
      <c r="AU178" s="1079"/>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c r="BQ178" s="208"/>
      <c r="BR178" s="208"/>
      <c r="BS178" s="208"/>
      <c r="BT178" s="208"/>
      <c r="BU178" s="208"/>
      <c r="BV178" s="208"/>
      <c r="BW178" s="208"/>
      <c r="BX178" s="208"/>
      <c r="BY178" s="208"/>
      <c r="BZ178" s="208"/>
      <c r="CA178" s="208"/>
      <c r="CB178" s="208"/>
      <c r="CC178" s="208"/>
      <c r="CD178" s="208"/>
      <c r="CE178" s="208"/>
      <c r="CF178" s="208"/>
      <c r="CG178" s="1273"/>
      <c r="CH178" s="1273"/>
      <c r="CI178" s="1273"/>
      <c r="CJ178" s="1273"/>
      <c r="CK178" s="1273"/>
      <c r="CL178" s="1273"/>
      <c r="CM178" s="208"/>
      <c r="CN178" s="2"/>
      <c r="CO178" s="2"/>
    </row>
    <row r="179" spans="2:93" ht="35.25" customHeight="1" x14ac:dyDescent="0.2">
      <c r="B179" s="2"/>
      <c r="C179" s="210"/>
      <c r="D179" s="2660" t="s">
        <v>38</v>
      </c>
      <c r="E179" s="2661"/>
      <c r="F179" s="2661"/>
      <c r="G179" s="2661"/>
      <c r="H179" s="2661"/>
      <c r="I179" s="2661"/>
      <c r="J179" s="2661"/>
      <c r="K179" s="2661"/>
      <c r="L179" s="2661"/>
      <c r="M179" s="2661"/>
      <c r="N179" s="2661"/>
      <c r="O179" s="2661"/>
      <c r="P179" s="2661"/>
      <c r="Q179" s="2766"/>
      <c r="R179" s="2765" t="s">
        <v>57</v>
      </c>
      <c r="S179" s="2661"/>
      <c r="T179" s="2661"/>
      <c r="U179" s="2661"/>
      <c r="V179" s="2661"/>
      <c r="W179" s="2661"/>
      <c r="X179" s="2661"/>
      <c r="Y179" s="2661"/>
      <c r="Z179" s="2661"/>
      <c r="AA179" s="2661"/>
      <c r="AB179" s="2661"/>
      <c r="AC179" s="2661"/>
      <c r="AD179" s="2661"/>
      <c r="AE179" s="2766"/>
      <c r="AF179" s="2765" t="s">
        <v>63</v>
      </c>
      <c r="AG179" s="2661"/>
      <c r="AH179" s="2661"/>
      <c r="AI179" s="2661"/>
      <c r="AJ179" s="2661"/>
      <c r="AK179" s="2661"/>
      <c r="AL179" s="2661"/>
      <c r="AM179" s="2661"/>
      <c r="AN179" s="2661"/>
      <c r="AO179" s="2661"/>
      <c r="AP179" s="2661"/>
      <c r="AQ179" s="2661"/>
      <c r="AR179" s="2661"/>
      <c r="AS179" s="2766"/>
      <c r="AT179" s="2720" t="s">
        <v>1461</v>
      </c>
      <c r="AU179" s="45"/>
      <c r="AV179" s="2"/>
      <c r="AW179" s="2767" t="s">
        <v>45</v>
      </c>
      <c r="AX179" s="2768"/>
      <c r="AY179" s="2768"/>
      <c r="AZ179" s="2768"/>
      <c r="BA179" s="2768"/>
      <c r="BB179" s="2768"/>
      <c r="BC179" s="2768"/>
      <c r="BD179" s="2768"/>
      <c r="BE179" s="2768"/>
      <c r="BF179" s="2768"/>
      <c r="BG179" s="2768"/>
      <c r="BH179" s="2768"/>
      <c r="BI179" s="2768"/>
      <c r="BJ179" s="2769"/>
      <c r="BK179" s="2767" t="s">
        <v>57</v>
      </c>
      <c r="BL179" s="2768"/>
      <c r="BM179" s="2768"/>
      <c r="BN179" s="2768"/>
      <c r="BO179" s="2768"/>
      <c r="BP179" s="2768"/>
      <c r="BQ179" s="2768"/>
      <c r="BR179" s="2768"/>
      <c r="BS179" s="2768"/>
      <c r="BT179" s="2768"/>
      <c r="BU179" s="2768"/>
      <c r="BV179" s="2768"/>
      <c r="BW179" s="2768"/>
      <c r="BX179" s="2769"/>
      <c r="BY179" s="2767" t="s">
        <v>63</v>
      </c>
      <c r="BZ179" s="2768"/>
      <c r="CA179" s="2768"/>
      <c r="CB179" s="2768"/>
      <c r="CC179" s="2768"/>
      <c r="CD179" s="2768"/>
      <c r="CE179" s="2768"/>
      <c r="CF179" s="2768"/>
      <c r="CG179" s="2768"/>
      <c r="CH179" s="2768"/>
      <c r="CI179" s="2768"/>
      <c r="CJ179" s="2768"/>
      <c r="CK179" s="2768"/>
      <c r="CL179" s="2769"/>
      <c r="CM179" s="2"/>
      <c r="CN179" s="2"/>
      <c r="CO179" s="2"/>
    </row>
    <row r="180" spans="2:93" ht="51.75" thickBot="1" x14ac:dyDescent="0.25">
      <c r="B180" s="2"/>
      <c r="C180" s="210"/>
      <c r="D180" s="1643" t="s">
        <v>998</v>
      </c>
      <c r="E180" s="1644" t="s">
        <v>999</v>
      </c>
      <c r="F180" s="1643" t="s">
        <v>1000</v>
      </c>
      <c r="G180" s="1644" t="s">
        <v>1001</v>
      </c>
      <c r="H180" s="1643" t="s">
        <v>1002</v>
      </c>
      <c r="I180" s="1644" t="s">
        <v>1003</v>
      </c>
      <c r="J180" s="1643" t="s">
        <v>1004</v>
      </c>
      <c r="K180" s="1644" t="s">
        <v>1005</v>
      </c>
      <c r="L180" s="1643" t="s">
        <v>1006</v>
      </c>
      <c r="M180" s="1644" t="s">
        <v>1007</v>
      </c>
      <c r="N180" s="1645">
        <v>2016</v>
      </c>
      <c r="O180" s="1646">
        <v>2017</v>
      </c>
      <c r="P180" s="1647">
        <v>2018</v>
      </c>
      <c r="Q180" s="1648" t="s">
        <v>1008</v>
      </c>
      <c r="R180" s="1643" t="s">
        <v>998</v>
      </c>
      <c r="S180" s="1644" t="s">
        <v>999</v>
      </c>
      <c r="T180" s="1643" t="s">
        <v>1000</v>
      </c>
      <c r="U180" s="1644" t="s">
        <v>1001</v>
      </c>
      <c r="V180" s="1643" t="s">
        <v>1002</v>
      </c>
      <c r="W180" s="1644" t="s">
        <v>1003</v>
      </c>
      <c r="X180" s="1643" t="s">
        <v>1004</v>
      </c>
      <c r="Y180" s="1644" t="s">
        <v>1005</v>
      </c>
      <c r="Z180" s="1643" t="s">
        <v>1006</v>
      </c>
      <c r="AA180" s="1644" t="s">
        <v>1007</v>
      </c>
      <c r="AB180" s="1645">
        <v>2016</v>
      </c>
      <c r="AC180" s="1646">
        <v>2017</v>
      </c>
      <c r="AD180" s="1647">
        <v>2018</v>
      </c>
      <c r="AE180" s="1648" t="s">
        <v>1008</v>
      </c>
      <c r="AF180" s="1643" t="s">
        <v>998</v>
      </c>
      <c r="AG180" s="1644" t="s">
        <v>999</v>
      </c>
      <c r="AH180" s="1643" t="s">
        <v>1000</v>
      </c>
      <c r="AI180" s="1644" t="s">
        <v>1001</v>
      </c>
      <c r="AJ180" s="1643" t="s">
        <v>1002</v>
      </c>
      <c r="AK180" s="1644" t="s">
        <v>1003</v>
      </c>
      <c r="AL180" s="1643" t="s">
        <v>1004</v>
      </c>
      <c r="AM180" s="1644" t="s">
        <v>1005</v>
      </c>
      <c r="AN180" s="1643" t="s">
        <v>1006</v>
      </c>
      <c r="AO180" s="1644" t="s">
        <v>1007</v>
      </c>
      <c r="AP180" s="1645">
        <v>2016</v>
      </c>
      <c r="AQ180" s="1646">
        <v>2017</v>
      </c>
      <c r="AR180" s="1647">
        <v>2018</v>
      </c>
      <c r="AS180" s="1648" t="s">
        <v>1008</v>
      </c>
      <c r="AT180" s="2721"/>
      <c r="AU180" s="45"/>
      <c r="AV180" s="2"/>
      <c r="AW180" s="1467">
        <v>2006</v>
      </c>
      <c r="AX180" s="1468">
        <v>2007</v>
      </c>
      <c r="AY180" s="1468">
        <v>2008</v>
      </c>
      <c r="AZ180" s="1468">
        <v>2009</v>
      </c>
      <c r="BA180" s="1468">
        <v>2010</v>
      </c>
      <c r="BB180" s="1468">
        <v>2011</v>
      </c>
      <c r="BC180" s="1468">
        <v>2012</v>
      </c>
      <c r="BD180" s="1468">
        <v>2013</v>
      </c>
      <c r="BE180" s="1468">
        <v>2014</v>
      </c>
      <c r="BF180" s="1468">
        <v>2015</v>
      </c>
      <c r="BG180" s="1468">
        <v>2016</v>
      </c>
      <c r="BH180" s="1468">
        <v>2017</v>
      </c>
      <c r="BI180" s="1468">
        <v>2018</v>
      </c>
      <c r="BJ180" s="1469" t="s">
        <v>774</v>
      </c>
      <c r="BK180" s="1467">
        <v>2006</v>
      </c>
      <c r="BL180" s="1468">
        <v>2007</v>
      </c>
      <c r="BM180" s="1468">
        <v>2008</v>
      </c>
      <c r="BN180" s="1468">
        <v>2009</v>
      </c>
      <c r="BO180" s="1468">
        <v>2010</v>
      </c>
      <c r="BP180" s="1468">
        <v>2011</v>
      </c>
      <c r="BQ180" s="1468">
        <v>2012</v>
      </c>
      <c r="BR180" s="1468">
        <v>2013</v>
      </c>
      <c r="BS180" s="1468">
        <v>2014</v>
      </c>
      <c r="BT180" s="1468">
        <v>2015</v>
      </c>
      <c r="BU180" s="1468">
        <v>2016</v>
      </c>
      <c r="BV180" s="1468">
        <v>2017</v>
      </c>
      <c r="BW180" s="1468">
        <v>2018</v>
      </c>
      <c r="BX180" s="1470" t="s">
        <v>774</v>
      </c>
      <c r="BY180" s="1471">
        <v>2006</v>
      </c>
      <c r="BZ180" s="1468">
        <v>2007</v>
      </c>
      <c r="CA180" s="1468">
        <v>2008</v>
      </c>
      <c r="CB180" s="1468">
        <v>2009</v>
      </c>
      <c r="CC180" s="1468">
        <v>2010</v>
      </c>
      <c r="CD180" s="1468">
        <v>2011</v>
      </c>
      <c r="CE180" s="1468">
        <v>2012</v>
      </c>
      <c r="CF180" s="1468">
        <v>2013</v>
      </c>
      <c r="CG180" s="1468">
        <v>2014</v>
      </c>
      <c r="CH180" s="1468">
        <v>2015</v>
      </c>
      <c r="CI180" s="1468">
        <v>2016</v>
      </c>
      <c r="CJ180" s="1468">
        <v>2017</v>
      </c>
      <c r="CK180" s="1468">
        <v>2018</v>
      </c>
      <c r="CL180" s="1470" t="s">
        <v>774</v>
      </c>
      <c r="CM180" s="904" t="s">
        <v>164</v>
      </c>
      <c r="CN180" s="860" t="s">
        <v>196</v>
      </c>
      <c r="CO180" s="2"/>
    </row>
    <row r="181" spans="2:93" ht="27.75" customHeight="1" x14ac:dyDescent="0.2">
      <c r="B181" s="1580" t="s">
        <v>141</v>
      </c>
      <c r="C181" s="166"/>
      <c r="D181" s="1361"/>
      <c r="E181" s="1362"/>
      <c r="F181" s="1362"/>
      <c r="G181" s="1362"/>
      <c r="H181" s="1362"/>
      <c r="I181" s="1362"/>
      <c r="J181" s="1362"/>
      <c r="K181" s="1362"/>
      <c r="L181" s="1362"/>
      <c r="M181" s="943"/>
      <c r="N181" s="943"/>
      <c r="O181" s="943"/>
      <c r="P181" s="163"/>
      <c r="Q181" s="85"/>
      <c r="R181" s="1361"/>
      <c r="S181" s="1362"/>
      <c r="T181" s="1362"/>
      <c r="U181" s="1362"/>
      <c r="V181" s="1362"/>
      <c r="W181" s="1362"/>
      <c r="X181" s="1362"/>
      <c r="Y181" s="1362"/>
      <c r="Z181" s="1362"/>
      <c r="AA181" s="943"/>
      <c r="AB181" s="943"/>
      <c r="AC181" s="943"/>
      <c r="AD181" s="163"/>
      <c r="AE181" s="85"/>
      <c r="AF181" s="1361"/>
      <c r="AG181" s="1362"/>
      <c r="AH181" s="1362"/>
      <c r="AI181" s="1362"/>
      <c r="AJ181" s="1362"/>
      <c r="AK181" s="1362"/>
      <c r="AL181" s="1362"/>
      <c r="AM181" s="1362"/>
      <c r="AN181" s="1362"/>
      <c r="AO181" s="943"/>
      <c r="AP181" s="943"/>
      <c r="AQ181" s="943"/>
      <c r="AR181" s="163"/>
      <c r="AS181" s="85"/>
      <c r="AT181" s="1629"/>
      <c r="AU181" s="1272"/>
      <c r="AV181" s="1417" t="s">
        <v>81</v>
      </c>
      <c r="AW181" s="1386"/>
      <c r="AX181" s="1380"/>
      <c r="AY181" s="1380"/>
      <c r="AZ181" s="1380"/>
      <c r="BA181" s="1380"/>
      <c r="BB181" s="1380"/>
      <c r="BC181" s="1380"/>
      <c r="BD181" s="1380"/>
      <c r="BE181" s="943"/>
      <c r="BF181" s="943"/>
      <c r="BG181" s="943"/>
      <c r="BH181" s="943"/>
      <c r="BI181" s="943"/>
      <c r="BJ181" s="85"/>
      <c r="BK181" s="1376"/>
      <c r="BL181" s="1376"/>
      <c r="BM181" s="1376"/>
      <c r="BN181" s="1376"/>
      <c r="BO181" s="1376"/>
      <c r="BP181" s="1376"/>
      <c r="BQ181" s="1376"/>
      <c r="BR181" s="1376"/>
      <c r="BS181" s="1376"/>
      <c r="BT181" s="1376"/>
      <c r="BU181" s="1376"/>
      <c r="BV181" s="1376"/>
      <c r="BW181" s="1376"/>
      <c r="BX181" s="85"/>
      <c r="BY181" s="1386"/>
      <c r="BZ181" s="1380"/>
      <c r="CA181" s="1380"/>
      <c r="CB181" s="1380"/>
      <c r="CC181" s="1380"/>
      <c r="CD181" s="1380"/>
      <c r="CE181" s="1380"/>
      <c r="CF181" s="1380"/>
      <c r="CG181" s="943"/>
      <c r="CH181" s="943"/>
      <c r="CI181" s="943"/>
      <c r="CJ181" s="943"/>
      <c r="CK181" s="943"/>
      <c r="CL181" s="85"/>
      <c r="CM181" s="214"/>
      <c r="CN181" s="233"/>
      <c r="CO181" s="2"/>
    </row>
    <row r="182" spans="2:93" ht="27.75" customHeight="1" x14ac:dyDescent="0.2">
      <c r="B182" s="1582" t="s">
        <v>142</v>
      </c>
      <c r="C182" s="195" t="s">
        <v>181</v>
      </c>
      <c r="D182" s="1568"/>
      <c r="E182" s="1569"/>
      <c r="F182" s="1569"/>
      <c r="G182" s="1569"/>
      <c r="H182" s="1370"/>
      <c r="I182" s="1370"/>
      <c r="J182" s="1370"/>
      <c r="K182" s="1370"/>
      <c r="L182" s="1370"/>
      <c r="M182" s="1370"/>
      <c r="N182" s="1360">
        <v>365404</v>
      </c>
      <c r="O182" s="1360">
        <v>361200</v>
      </c>
      <c r="P182" s="1363">
        <v>423669</v>
      </c>
      <c r="Q182" s="1054">
        <v>58857</v>
      </c>
      <c r="R182" s="1568"/>
      <c r="S182" s="1569"/>
      <c r="T182" s="1569"/>
      <c r="U182" s="1569"/>
      <c r="V182" s="1370"/>
      <c r="W182" s="1370"/>
      <c r="X182" s="1370"/>
      <c r="Y182" s="1370"/>
      <c r="Z182" s="1370"/>
      <c r="AA182" s="1370"/>
      <c r="AB182" s="1360"/>
      <c r="AC182" s="1360"/>
      <c r="AD182" s="1363"/>
      <c r="AE182" s="1054"/>
      <c r="AF182" s="1568"/>
      <c r="AG182" s="1569"/>
      <c r="AH182" s="1569"/>
      <c r="AI182" s="1569"/>
      <c r="AJ182" s="1370"/>
      <c r="AK182" s="1370"/>
      <c r="AL182" s="1370"/>
      <c r="AM182" s="1370"/>
      <c r="AN182" s="1370"/>
      <c r="AO182" s="1370"/>
      <c r="AP182" s="1360"/>
      <c r="AQ182" s="1360"/>
      <c r="AR182" s="1363"/>
      <c r="AS182" s="1054"/>
      <c r="AT182" s="1583" t="s">
        <v>1491</v>
      </c>
      <c r="AU182" s="1272"/>
      <c r="AV182" s="1478" t="s">
        <v>69</v>
      </c>
      <c r="AW182" s="1472" t="str">
        <f>IF(SUM(COUNTBLANK(D182),COUNTBLANK(D183))=0,D183/D182,"-")</f>
        <v>-</v>
      </c>
      <c r="AX182" s="982" t="str">
        <f t="shared" ref="AX182:CL182" si="69">IF(SUM(COUNTBLANK(E182),COUNTBLANK(E183))=0,E183/E182,"-")</f>
        <v>-</v>
      </c>
      <c r="AY182" s="982" t="str">
        <f t="shared" si="69"/>
        <v>-</v>
      </c>
      <c r="AZ182" s="982" t="str">
        <f t="shared" si="69"/>
        <v>-</v>
      </c>
      <c r="BA182" s="982" t="str">
        <f t="shared" si="69"/>
        <v>-</v>
      </c>
      <c r="BB182" s="982" t="str">
        <f t="shared" si="69"/>
        <v>-</v>
      </c>
      <c r="BC182" s="982" t="str">
        <f t="shared" si="69"/>
        <v>-</v>
      </c>
      <c r="BD182" s="982" t="str">
        <f t="shared" si="69"/>
        <v>-</v>
      </c>
      <c r="BE182" s="982" t="str">
        <f t="shared" si="69"/>
        <v>-</v>
      </c>
      <c r="BF182" s="982" t="str">
        <f t="shared" si="69"/>
        <v>-</v>
      </c>
      <c r="BG182" s="982">
        <f t="shared" si="69"/>
        <v>0.74960589114201226</v>
      </c>
      <c r="BH182" s="982">
        <f t="shared" si="69"/>
        <v>0.8058446368050517</v>
      </c>
      <c r="BI182" s="982">
        <f t="shared" si="69"/>
        <v>0.79003420122784529</v>
      </c>
      <c r="BJ182" s="1473">
        <f t="shared" si="69"/>
        <v>0.88342932871196289</v>
      </c>
      <c r="BK182" s="1472" t="str">
        <f t="shared" si="69"/>
        <v>-</v>
      </c>
      <c r="BL182" s="982" t="str">
        <f t="shared" si="69"/>
        <v>-</v>
      </c>
      <c r="BM182" s="982" t="str">
        <f t="shared" si="69"/>
        <v>-</v>
      </c>
      <c r="BN182" s="982" t="str">
        <f t="shared" si="69"/>
        <v>-</v>
      </c>
      <c r="BO182" s="982" t="str">
        <f t="shared" si="69"/>
        <v>-</v>
      </c>
      <c r="BP182" s="982" t="str">
        <f t="shared" si="69"/>
        <v>-</v>
      </c>
      <c r="BQ182" s="982" t="str">
        <f t="shared" si="69"/>
        <v>-</v>
      </c>
      <c r="BR182" s="982" t="str">
        <f t="shared" si="69"/>
        <v>-</v>
      </c>
      <c r="BS182" s="982" t="str">
        <f t="shared" si="69"/>
        <v>-</v>
      </c>
      <c r="BT182" s="982" t="str">
        <f t="shared" si="69"/>
        <v>-</v>
      </c>
      <c r="BU182" s="982" t="str">
        <f t="shared" si="69"/>
        <v>-</v>
      </c>
      <c r="BV182" s="982" t="str">
        <f t="shared" si="69"/>
        <v>-</v>
      </c>
      <c r="BW182" s="982" t="str">
        <f t="shared" si="69"/>
        <v>-</v>
      </c>
      <c r="BX182" s="1473" t="str">
        <f t="shared" si="69"/>
        <v>-</v>
      </c>
      <c r="BY182" s="1472" t="str">
        <f t="shared" si="69"/>
        <v>-</v>
      </c>
      <c r="BZ182" s="982" t="str">
        <f t="shared" si="69"/>
        <v>-</v>
      </c>
      <c r="CA182" s="982" t="str">
        <f t="shared" si="69"/>
        <v>-</v>
      </c>
      <c r="CB182" s="982" t="str">
        <f t="shared" si="69"/>
        <v>-</v>
      </c>
      <c r="CC182" s="982" t="str">
        <f t="shared" si="69"/>
        <v>-</v>
      </c>
      <c r="CD182" s="982" t="str">
        <f t="shared" si="69"/>
        <v>-</v>
      </c>
      <c r="CE182" s="982" t="str">
        <f t="shared" si="69"/>
        <v>-</v>
      </c>
      <c r="CF182" s="982" t="str">
        <f t="shared" si="69"/>
        <v>-</v>
      </c>
      <c r="CG182" s="982" t="str">
        <f t="shared" si="69"/>
        <v>-</v>
      </c>
      <c r="CH182" s="982" t="str">
        <f t="shared" si="69"/>
        <v>-</v>
      </c>
      <c r="CI182" s="982" t="str">
        <f t="shared" si="69"/>
        <v>-</v>
      </c>
      <c r="CJ182" s="982" t="str">
        <f t="shared" si="69"/>
        <v>-</v>
      </c>
      <c r="CK182" s="982" t="str">
        <f t="shared" si="69"/>
        <v>-</v>
      </c>
      <c r="CL182" s="1473" t="str">
        <f t="shared" si="69"/>
        <v>-</v>
      </c>
      <c r="CM182" s="219" t="s">
        <v>171</v>
      </c>
      <c r="CN182" s="241" t="s">
        <v>187</v>
      </c>
      <c r="CO182" s="2"/>
    </row>
    <row r="183" spans="2:93" ht="27.75" customHeight="1" x14ac:dyDescent="0.2">
      <c r="B183" s="1582" t="s">
        <v>143</v>
      </c>
      <c r="C183" s="195" t="s">
        <v>182</v>
      </c>
      <c r="D183" s="1568"/>
      <c r="E183" s="1569"/>
      <c r="F183" s="1569"/>
      <c r="G183" s="1569"/>
      <c r="H183" s="1370"/>
      <c r="I183" s="1370"/>
      <c r="J183" s="1370"/>
      <c r="K183" s="1370"/>
      <c r="L183" s="1370"/>
      <c r="M183" s="1370"/>
      <c r="N183" s="1360">
        <v>273908.99104685587</v>
      </c>
      <c r="O183" s="1360">
        <v>291071.08281398466</v>
      </c>
      <c r="P183" s="1363">
        <v>334713</v>
      </c>
      <c r="Q183" s="1054">
        <v>51996</v>
      </c>
      <c r="R183" s="1568"/>
      <c r="S183" s="1569"/>
      <c r="T183" s="1569"/>
      <c r="U183" s="1569"/>
      <c r="V183" s="1370"/>
      <c r="W183" s="1370"/>
      <c r="X183" s="1370"/>
      <c r="Y183" s="1370"/>
      <c r="Z183" s="1370"/>
      <c r="AA183" s="1370"/>
      <c r="AB183" s="1360"/>
      <c r="AC183" s="1360"/>
      <c r="AD183" s="1363"/>
      <c r="AE183" s="1054"/>
      <c r="AF183" s="1568"/>
      <c r="AG183" s="1569"/>
      <c r="AH183" s="1569"/>
      <c r="AI183" s="1569"/>
      <c r="AJ183" s="1370"/>
      <c r="AK183" s="1370"/>
      <c r="AL183" s="1370"/>
      <c r="AM183" s="1370"/>
      <c r="AN183" s="1370"/>
      <c r="AO183" s="1370"/>
      <c r="AP183" s="1360"/>
      <c r="AQ183" s="1360"/>
      <c r="AR183" s="1363"/>
      <c r="AS183" s="1054"/>
      <c r="AT183" s="1583" t="s">
        <v>1493</v>
      </c>
      <c r="AU183" s="1272"/>
      <c r="AV183" s="1478" t="s">
        <v>71</v>
      </c>
      <c r="AW183" s="1472" t="str">
        <f>IF(SUM(COUNTBLANK(D182),COUNTBLANK(D184))=0,D184/D182,"-")</f>
        <v>-</v>
      </c>
      <c r="AX183" s="982" t="str">
        <f t="shared" ref="AX183:CL183" si="70">IF(SUM(COUNTBLANK(E182),COUNTBLANK(E184))=0,E184/E182,"-")</f>
        <v>-</v>
      </c>
      <c r="AY183" s="982" t="str">
        <f t="shared" si="70"/>
        <v>-</v>
      </c>
      <c r="AZ183" s="982" t="str">
        <f t="shared" si="70"/>
        <v>-</v>
      </c>
      <c r="BA183" s="982" t="str">
        <f t="shared" si="70"/>
        <v>-</v>
      </c>
      <c r="BB183" s="982" t="str">
        <f t="shared" si="70"/>
        <v>-</v>
      </c>
      <c r="BC183" s="982" t="str">
        <f t="shared" si="70"/>
        <v>-</v>
      </c>
      <c r="BD183" s="982" t="str">
        <f t="shared" si="70"/>
        <v>-</v>
      </c>
      <c r="BE183" s="982" t="str">
        <f t="shared" si="70"/>
        <v>-</v>
      </c>
      <c r="BF183" s="982" t="str">
        <f t="shared" si="70"/>
        <v>-</v>
      </c>
      <c r="BG183" s="982">
        <f t="shared" si="70"/>
        <v>8.3429675099342099E-2</v>
      </c>
      <c r="BH183" s="982">
        <f t="shared" si="70"/>
        <v>8.4718142303432997E-2</v>
      </c>
      <c r="BI183" s="982">
        <f t="shared" si="70"/>
        <v>7.4416584645088504E-2</v>
      </c>
      <c r="BJ183" s="1473">
        <f t="shared" si="70"/>
        <v>0</v>
      </c>
      <c r="BK183" s="1472" t="str">
        <f t="shared" si="70"/>
        <v>-</v>
      </c>
      <c r="BL183" s="982" t="str">
        <f t="shared" si="70"/>
        <v>-</v>
      </c>
      <c r="BM183" s="982" t="str">
        <f t="shared" si="70"/>
        <v>-</v>
      </c>
      <c r="BN183" s="982" t="str">
        <f t="shared" si="70"/>
        <v>-</v>
      </c>
      <c r="BO183" s="982" t="str">
        <f t="shared" si="70"/>
        <v>-</v>
      </c>
      <c r="BP183" s="982" t="str">
        <f t="shared" si="70"/>
        <v>-</v>
      </c>
      <c r="BQ183" s="982" t="str">
        <f t="shared" si="70"/>
        <v>-</v>
      </c>
      <c r="BR183" s="982" t="str">
        <f t="shared" si="70"/>
        <v>-</v>
      </c>
      <c r="BS183" s="982" t="str">
        <f t="shared" si="70"/>
        <v>-</v>
      </c>
      <c r="BT183" s="982" t="str">
        <f t="shared" si="70"/>
        <v>-</v>
      </c>
      <c r="BU183" s="982" t="str">
        <f t="shared" si="70"/>
        <v>-</v>
      </c>
      <c r="BV183" s="982" t="str">
        <f t="shared" si="70"/>
        <v>-</v>
      </c>
      <c r="BW183" s="982" t="str">
        <f t="shared" si="70"/>
        <v>-</v>
      </c>
      <c r="BX183" s="1473" t="str">
        <f t="shared" si="70"/>
        <v>-</v>
      </c>
      <c r="BY183" s="1472" t="str">
        <f t="shared" si="70"/>
        <v>-</v>
      </c>
      <c r="BZ183" s="982" t="str">
        <f t="shared" si="70"/>
        <v>-</v>
      </c>
      <c r="CA183" s="982" t="str">
        <f t="shared" si="70"/>
        <v>-</v>
      </c>
      <c r="CB183" s="982" t="str">
        <f t="shared" si="70"/>
        <v>-</v>
      </c>
      <c r="CC183" s="982" t="str">
        <f t="shared" si="70"/>
        <v>-</v>
      </c>
      <c r="CD183" s="982" t="str">
        <f t="shared" si="70"/>
        <v>-</v>
      </c>
      <c r="CE183" s="982" t="str">
        <f t="shared" si="70"/>
        <v>-</v>
      </c>
      <c r="CF183" s="982" t="str">
        <f t="shared" si="70"/>
        <v>-</v>
      </c>
      <c r="CG183" s="982" t="str">
        <f t="shared" si="70"/>
        <v>-</v>
      </c>
      <c r="CH183" s="982" t="str">
        <f t="shared" si="70"/>
        <v>-</v>
      </c>
      <c r="CI183" s="982" t="str">
        <f t="shared" si="70"/>
        <v>-</v>
      </c>
      <c r="CJ183" s="982" t="str">
        <f t="shared" si="70"/>
        <v>-</v>
      </c>
      <c r="CK183" s="982" t="str">
        <f t="shared" si="70"/>
        <v>-</v>
      </c>
      <c r="CL183" s="1473" t="str">
        <f t="shared" si="70"/>
        <v>-</v>
      </c>
      <c r="CM183" s="219" t="s">
        <v>165</v>
      </c>
      <c r="CN183" s="241" t="s">
        <v>188</v>
      </c>
      <c r="CO183" s="2"/>
    </row>
    <row r="184" spans="2:93" ht="27.75" customHeight="1" x14ac:dyDescent="0.2">
      <c r="B184" s="1582" t="s">
        <v>144</v>
      </c>
      <c r="C184" s="231" t="s">
        <v>186</v>
      </c>
      <c r="D184" s="1568"/>
      <c r="E184" s="1569"/>
      <c r="F184" s="1569"/>
      <c r="G184" s="1569"/>
      <c r="H184" s="1370"/>
      <c r="I184" s="1370"/>
      <c r="J184" s="1370"/>
      <c r="K184" s="1370"/>
      <c r="L184" s="1370"/>
      <c r="M184" s="1370"/>
      <c r="N184" s="1360">
        <v>30485.537</v>
      </c>
      <c r="O184" s="1360">
        <v>30600.192999999999</v>
      </c>
      <c r="P184" s="1363">
        <v>31528</v>
      </c>
      <c r="Q184" s="1054">
        <v>0</v>
      </c>
      <c r="R184" s="1568"/>
      <c r="S184" s="1569"/>
      <c r="T184" s="1569"/>
      <c r="U184" s="1569"/>
      <c r="V184" s="1370"/>
      <c r="W184" s="1370"/>
      <c r="X184" s="1370"/>
      <c r="Y184" s="1370"/>
      <c r="Z184" s="1370"/>
      <c r="AA184" s="1370"/>
      <c r="AB184" s="1360"/>
      <c r="AC184" s="1360"/>
      <c r="AD184" s="1363"/>
      <c r="AE184" s="1054"/>
      <c r="AF184" s="1568"/>
      <c r="AG184" s="1569"/>
      <c r="AH184" s="1569"/>
      <c r="AI184" s="1569"/>
      <c r="AJ184" s="1370"/>
      <c r="AK184" s="1370"/>
      <c r="AL184" s="1370"/>
      <c r="AM184" s="1370"/>
      <c r="AN184" s="1370"/>
      <c r="AO184" s="1370"/>
      <c r="AP184" s="1360"/>
      <c r="AQ184" s="1360"/>
      <c r="AR184" s="1363"/>
      <c r="AS184" s="1054"/>
      <c r="AT184" s="1583" t="s">
        <v>1493</v>
      </c>
      <c r="AU184" s="1272"/>
      <c r="AV184" s="1479" t="s">
        <v>70</v>
      </c>
      <c r="AW184" s="1474" t="str">
        <f>IF(SUM(COUNTBLANK(D182),COUNTBLANK(D183),COUNTBLANK(D196),COUNTBLANK(D197))=0,(D183+D197)/(D182+D196),"-")</f>
        <v>-</v>
      </c>
      <c r="AX184" s="983" t="str">
        <f t="shared" ref="AX184:CL184" si="71">IF(SUM(COUNTBLANK(E182),COUNTBLANK(E183),COUNTBLANK(E196),COUNTBLANK(E197))=0,(E183+E197)/(E182+E196),"-")</f>
        <v>-</v>
      </c>
      <c r="AY184" s="983" t="str">
        <f t="shared" si="71"/>
        <v>-</v>
      </c>
      <c r="AZ184" s="983" t="str">
        <f t="shared" si="71"/>
        <v>-</v>
      </c>
      <c r="BA184" s="983" t="str">
        <f t="shared" si="71"/>
        <v>-</v>
      </c>
      <c r="BB184" s="983" t="str">
        <f t="shared" si="71"/>
        <v>-</v>
      </c>
      <c r="BC184" s="983" t="str">
        <f t="shared" si="71"/>
        <v>-</v>
      </c>
      <c r="BD184" s="983" t="str">
        <f t="shared" si="71"/>
        <v>-</v>
      </c>
      <c r="BE184" s="983" t="str">
        <f t="shared" si="71"/>
        <v>-</v>
      </c>
      <c r="BF184" s="983" t="str">
        <f t="shared" si="71"/>
        <v>-</v>
      </c>
      <c r="BG184" s="983" t="str">
        <f t="shared" si="71"/>
        <v>-</v>
      </c>
      <c r="BH184" s="983" t="str">
        <f t="shared" si="71"/>
        <v>-</v>
      </c>
      <c r="BI184" s="983" t="str">
        <f t="shared" si="71"/>
        <v>-</v>
      </c>
      <c r="BJ184" s="1475" t="str">
        <f t="shared" si="71"/>
        <v>-</v>
      </c>
      <c r="BK184" s="1474" t="str">
        <f t="shared" si="71"/>
        <v>-</v>
      </c>
      <c r="BL184" s="983" t="str">
        <f t="shared" si="71"/>
        <v>-</v>
      </c>
      <c r="BM184" s="983" t="str">
        <f t="shared" si="71"/>
        <v>-</v>
      </c>
      <c r="BN184" s="983" t="str">
        <f t="shared" si="71"/>
        <v>-</v>
      </c>
      <c r="BO184" s="983" t="str">
        <f t="shared" si="71"/>
        <v>-</v>
      </c>
      <c r="BP184" s="983" t="str">
        <f t="shared" si="71"/>
        <v>-</v>
      </c>
      <c r="BQ184" s="983" t="str">
        <f t="shared" si="71"/>
        <v>-</v>
      </c>
      <c r="BR184" s="983" t="str">
        <f t="shared" si="71"/>
        <v>-</v>
      </c>
      <c r="BS184" s="983" t="str">
        <f t="shared" si="71"/>
        <v>-</v>
      </c>
      <c r="BT184" s="983" t="str">
        <f t="shared" si="71"/>
        <v>-</v>
      </c>
      <c r="BU184" s="983" t="str">
        <f t="shared" si="71"/>
        <v>-</v>
      </c>
      <c r="BV184" s="983" t="str">
        <f t="shared" si="71"/>
        <v>-</v>
      </c>
      <c r="BW184" s="983" t="str">
        <f t="shared" si="71"/>
        <v>-</v>
      </c>
      <c r="BX184" s="1475" t="str">
        <f t="shared" si="71"/>
        <v>-</v>
      </c>
      <c r="BY184" s="1474" t="str">
        <f t="shared" si="71"/>
        <v>-</v>
      </c>
      <c r="BZ184" s="983" t="str">
        <f t="shared" si="71"/>
        <v>-</v>
      </c>
      <c r="CA184" s="983" t="str">
        <f t="shared" si="71"/>
        <v>-</v>
      </c>
      <c r="CB184" s="983" t="str">
        <f t="shared" si="71"/>
        <v>-</v>
      </c>
      <c r="CC184" s="983" t="str">
        <f t="shared" si="71"/>
        <v>-</v>
      </c>
      <c r="CD184" s="983" t="str">
        <f t="shared" si="71"/>
        <v>-</v>
      </c>
      <c r="CE184" s="983" t="str">
        <f t="shared" si="71"/>
        <v>-</v>
      </c>
      <c r="CF184" s="983" t="str">
        <f t="shared" si="71"/>
        <v>-</v>
      </c>
      <c r="CG184" s="983" t="str">
        <f t="shared" si="71"/>
        <v>-</v>
      </c>
      <c r="CH184" s="983" t="str">
        <f t="shared" si="71"/>
        <v>-</v>
      </c>
      <c r="CI184" s="983" t="str">
        <f t="shared" si="71"/>
        <v>-</v>
      </c>
      <c r="CJ184" s="983" t="str">
        <f t="shared" si="71"/>
        <v>-</v>
      </c>
      <c r="CK184" s="983" t="str">
        <f t="shared" si="71"/>
        <v>-</v>
      </c>
      <c r="CL184" s="1475" t="str">
        <f t="shared" si="71"/>
        <v>-</v>
      </c>
      <c r="CM184" s="221" t="s">
        <v>172</v>
      </c>
      <c r="CN184" s="243" t="s">
        <v>197</v>
      </c>
      <c r="CO184" s="2"/>
    </row>
    <row r="185" spans="2:93" ht="27.75" customHeight="1" x14ac:dyDescent="0.2">
      <c r="B185" s="1582" t="s">
        <v>145</v>
      </c>
      <c r="C185" s="195" t="s">
        <v>183</v>
      </c>
      <c r="D185" s="1568"/>
      <c r="E185" s="1569"/>
      <c r="F185" s="1569"/>
      <c r="G185" s="1569"/>
      <c r="H185" s="1370"/>
      <c r="I185" s="1370"/>
      <c r="J185" s="1370"/>
      <c r="K185" s="1370"/>
      <c r="L185" s="1370"/>
      <c r="M185" s="1370"/>
      <c r="N185" s="1360">
        <v>238272.71778123046</v>
      </c>
      <c r="O185" s="1360">
        <v>235116.03833578981</v>
      </c>
      <c r="P185" s="1363">
        <v>281370</v>
      </c>
      <c r="Q185" s="1054">
        <v>15677</v>
      </c>
      <c r="R185" s="1568"/>
      <c r="S185" s="1569"/>
      <c r="T185" s="1569"/>
      <c r="U185" s="1569"/>
      <c r="V185" s="1370"/>
      <c r="W185" s="1370"/>
      <c r="X185" s="1370"/>
      <c r="Y185" s="1370"/>
      <c r="Z185" s="1370"/>
      <c r="AA185" s="1370"/>
      <c r="AB185" s="1360"/>
      <c r="AC185" s="1360"/>
      <c r="AD185" s="1363"/>
      <c r="AE185" s="1054"/>
      <c r="AF185" s="1568"/>
      <c r="AG185" s="1569"/>
      <c r="AH185" s="1569"/>
      <c r="AI185" s="1569"/>
      <c r="AJ185" s="1370"/>
      <c r="AK185" s="1370"/>
      <c r="AL185" s="1370"/>
      <c r="AM185" s="1370"/>
      <c r="AN185" s="1370"/>
      <c r="AO185" s="1370"/>
      <c r="AP185" s="1360"/>
      <c r="AQ185" s="1360"/>
      <c r="AR185" s="1363"/>
      <c r="AS185" s="1054"/>
      <c r="AT185" s="1583" t="s">
        <v>1500</v>
      </c>
      <c r="AU185" s="1272"/>
      <c r="AV185" s="1420" t="s">
        <v>80</v>
      </c>
      <c r="AW185" s="1389"/>
      <c r="AX185" s="1383"/>
      <c r="AY185" s="1383"/>
      <c r="AZ185" s="1383"/>
      <c r="BA185" s="1383"/>
      <c r="BB185" s="1383"/>
      <c r="BC185" s="1383"/>
      <c r="BD185" s="1383"/>
      <c r="BE185" s="1384"/>
      <c r="BF185" s="1384"/>
      <c r="BG185" s="1384"/>
      <c r="BH185" s="1384"/>
      <c r="BI185" s="1384"/>
      <c r="BJ185" s="1408"/>
      <c r="BK185" s="1398"/>
      <c r="BL185" s="1398"/>
      <c r="BM185" s="1398"/>
      <c r="BN185" s="1398"/>
      <c r="BO185" s="1398"/>
      <c r="BP185" s="1398"/>
      <c r="BQ185" s="1398"/>
      <c r="BR185" s="1398"/>
      <c r="BS185" s="1398"/>
      <c r="BT185" s="1398"/>
      <c r="BU185" s="1398"/>
      <c r="BV185" s="1398"/>
      <c r="BW185" s="1398"/>
      <c r="BX185" s="1408"/>
      <c r="BY185" s="1389"/>
      <c r="BZ185" s="1383"/>
      <c r="CA185" s="1383"/>
      <c r="CB185" s="1383"/>
      <c r="CC185" s="1383"/>
      <c r="CD185" s="1383"/>
      <c r="CE185" s="1383"/>
      <c r="CF185" s="1383"/>
      <c r="CG185" s="1384"/>
      <c r="CH185" s="1384"/>
      <c r="CI185" s="1384"/>
      <c r="CJ185" s="1384"/>
      <c r="CK185" s="1384"/>
      <c r="CL185" s="1408"/>
      <c r="CM185" s="215"/>
      <c r="CN185" s="232"/>
      <c r="CO185" s="2"/>
    </row>
    <row r="186" spans="2:93" ht="27.75" customHeight="1" x14ac:dyDescent="0.2">
      <c r="B186" s="1582" t="s">
        <v>146</v>
      </c>
      <c r="C186" s="195" t="s">
        <v>184</v>
      </c>
      <c r="D186" s="1568"/>
      <c r="E186" s="1569"/>
      <c r="F186" s="1569"/>
      <c r="G186" s="1569"/>
      <c r="H186" s="1370"/>
      <c r="I186" s="1370"/>
      <c r="J186" s="1370"/>
      <c r="K186" s="1370"/>
      <c r="L186" s="1370"/>
      <c r="M186" s="1370"/>
      <c r="N186" s="1360">
        <v>127131.28221876953</v>
      </c>
      <c r="O186" s="1360">
        <v>126083.9616642102</v>
      </c>
      <c r="P186" s="1363">
        <v>142299</v>
      </c>
      <c r="Q186" s="1054">
        <v>43180</v>
      </c>
      <c r="R186" s="1568"/>
      <c r="S186" s="1569"/>
      <c r="T186" s="1569"/>
      <c r="U186" s="1569"/>
      <c r="V186" s="1370"/>
      <c r="W186" s="1370"/>
      <c r="X186" s="1370"/>
      <c r="Y186" s="1370"/>
      <c r="Z186" s="1370"/>
      <c r="AA186" s="1370"/>
      <c r="AB186" s="1360"/>
      <c r="AC186" s="1360"/>
      <c r="AD186" s="1363"/>
      <c r="AE186" s="1054"/>
      <c r="AF186" s="1568"/>
      <c r="AG186" s="1569"/>
      <c r="AH186" s="1569"/>
      <c r="AI186" s="1569"/>
      <c r="AJ186" s="1370"/>
      <c r="AK186" s="1370"/>
      <c r="AL186" s="1370"/>
      <c r="AM186" s="1370"/>
      <c r="AN186" s="1370"/>
      <c r="AO186" s="1370"/>
      <c r="AP186" s="1360"/>
      <c r="AQ186" s="1360"/>
      <c r="AR186" s="1363"/>
      <c r="AS186" s="1054"/>
      <c r="AT186" s="1583" t="s">
        <v>1494</v>
      </c>
      <c r="AU186" s="1272"/>
      <c r="AV186" s="1478" t="s">
        <v>72</v>
      </c>
      <c r="AW186" s="1472" t="str">
        <f>IF(SUM(COUNTBLANK(D182),COUNTBLANK(D185),COUNTBLANK(D191),COUNTBLANK(D194))=0,(D185-D191-D194)/D182,"-")</f>
        <v>-</v>
      </c>
      <c r="AX186" s="982" t="str">
        <f t="shared" ref="AX186:CL186" si="72">IF(SUM(COUNTBLANK(E182),COUNTBLANK(E185),COUNTBLANK(E191),COUNTBLANK(E194))=0,(E185-E191-E194)/E182,"-")</f>
        <v>-</v>
      </c>
      <c r="AY186" s="982" t="str">
        <f t="shared" si="72"/>
        <v>-</v>
      </c>
      <c r="AZ186" s="982" t="str">
        <f t="shared" si="72"/>
        <v>-</v>
      </c>
      <c r="BA186" s="982" t="str">
        <f t="shared" si="72"/>
        <v>-</v>
      </c>
      <c r="BB186" s="982" t="str">
        <f t="shared" si="72"/>
        <v>-</v>
      </c>
      <c r="BC186" s="982" t="str">
        <f t="shared" si="72"/>
        <v>-</v>
      </c>
      <c r="BD186" s="982" t="str">
        <f t="shared" si="72"/>
        <v>-</v>
      </c>
      <c r="BE186" s="982" t="str">
        <f t="shared" si="72"/>
        <v>-</v>
      </c>
      <c r="BF186" s="982" t="str">
        <f t="shared" si="72"/>
        <v>-</v>
      </c>
      <c r="BG186" s="982">
        <f t="shared" si="72"/>
        <v>-0.20969397807496573</v>
      </c>
      <c r="BH186" s="982">
        <f t="shared" si="72"/>
        <v>-0.12355436265377838</v>
      </c>
      <c r="BI186" s="982">
        <f t="shared" si="72"/>
        <v>2.5467995062182978E-2</v>
      </c>
      <c r="BJ186" s="1473">
        <f t="shared" si="72"/>
        <v>6.9150653278284655E-3</v>
      </c>
      <c r="BK186" s="1472" t="str">
        <f t="shared" si="72"/>
        <v>-</v>
      </c>
      <c r="BL186" s="982" t="str">
        <f t="shared" si="72"/>
        <v>-</v>
      </c>
      <c r="BM186" s="982" t="str">
        <f t="shared" si="72"/>
        <v>-</v>
      </c>
      <c r="BN186" s="982" t="str">
        <f t="shared" si="72"/>
        <v>-</v>
      </c>
      <c r="BO186" s="982" t="str">
        <f t="shared" si="72"/>
        <v>-</v>
      </c>
      <c r="BP186" s="982" t="str">
        <f t="shared" si="72"/>
        <v>-</v>
      </c>
      <c r="BQ186" s="982" t="str">
        <f t="shared" si="72"/>
        <v>-</v>
      </c>
      <c r="BR186" s="982" t="str">
        <f t="shared" si="72"/>
        <v>-</v>
      </c>
      <c r="BS186" s="982" t="str">
        <f t="shared" si="72"/>
        <v>-</v>
      </c>
      <c r="BT186" s="982" t="str">
        <f t="shared" si="72"/>
        <v>-</v>
      </c>
      <c r="BU186" s="982" t="str">
        <f t="shared" si="72"/>
        <v>-</v>
      </c>
      <c r="BV186" s="982" t="str">
        <f t="shared" si="72"/>
        <v>-</v>
      </c>
      <c r="BW186" s="982" t="str">
        <f t="shared" si="72"/>
        <v>-</v>
      </c>
      <c r="BX186" s="1473" t="str">
        <f t="shared" si="72"/>
        <v>-</v>
      </c>
      <c r="BY186" s="1472" t="str">
        <f t="shared" si="72"/>
        <v>-</v>
      </c>
      <c r="BZ186" s="982" t="str">
        <f t="shared" si="72"/>
        <v>-</v>
      </c>
      <c r="CA186" s="982" t="str">
        <f t="shared" si="72"/>
        <v>-</v>
      </c>
      <c r="CB186" s="982" t="str">
        <f t="shared" si="72"/>
        <v>-</v>
      </c>
      <c r="CC186" s="982" t="str">
        <f t="shared" si="72"/>
        <v>-</v>
      </c>
      <c r="CD186" s="982" t="str">
        <f t="shared" si="72"/>
        <v>-</v>
      </c>
      <c r="CE186" s="982" t="str">
        <f t="shared" si="72"/>
        <v>-</v>
      </c>
      <c r="CF186" s="982" t="str">
        <f t="shared" si="72"/>
        <v>-</v>
      </c>
      <c r="CG186" s="982" t="str">
        <f t="shared" si="72"/>
        <v>-</v>
      </c>
      <c r="CH186" s="982" t="str">
        <f t="shared" si="72"/>
        <v>-</v>
      </c>
      <c r="CI186" s="982" t="str">
        <f t="shared" si="72"/>
        <v>-</v>
      </c>
      <c r="CJ186" s="982" t="str">
        <f t="shared" si="72"/>
        <v>-</v>
      </c>
      <c r="CK186" s="982" t="str">
        <f t="shared" si="72"/>
        <v>-</v>
      </c>
      <c r="CL186" s="1473" t="str">
        <f t="shared" si="72"/>
        <v>-</v>
      </c>
      <c r="CM186" s="219" t="s">
        <v>173</v>
      </c>
      <c r="CN186" s="241" t="s">
        <v>273</v>
      </c>
      <c r="CO186" s="2"/>
    </row>
    <row r="187" spans="2:93" ht="27.75" customHeight="1" x14ac:dyDescent="0.2">
      <c r="B187" s="1582" t="s">
        <v>147</v>
      </c>
      <c r="C187" s="195" t="s">
        <v>185</v>
      </c>
      <c r="D187" s="1568"/>
      <c r="E187" s="1569"/>
      <c r="F187" s="1569"/>
      <c r="G187" s="1569"/>
      <c r="H187" s="1370"/>
      <c r="I187" s="1370"/>
      <c r="J187" s="1370"/>
      <c r="K187" s="1370"/>
      <c r="L187" s="1370"/>
      <c r="M187" s="1370"/>
      <c r="N187" s="1360">
        <v>63584.20542395403</v>
      </c>
      <c r="O187" s="1360">
        <v>60001.376616963811</v>
      </c>
      <c r="P187" s="1363">
        <v>74380</v>
      </c>
      <c r="Q187" s="1054">
        <v>15491</v>
      </c>
      <c r="R187" s="1568"/>
      <c r="S187" s="1569"/>
      <c r="T187" s="1569"/>
      <c r="U187" s="1569"/>
      <c r="V187" s="1370"/>
      <c r="W187" s="1370"/>
      <c r="X187" s="1370"/>
      <c r="Y187" s="1370"/>
      <c r="Z187" s="1370"/>
      <c r="AA187" s="1370"/>
      <c r="AB187" s="1649"/>
      <c r="AC187" s="1649"/>
      <c r="AD187" s="1363"/>
      <c r="AE187" s="1054"/>
      <c r="AF187" s="1568"/>
      <c r="AG187" s="1569"/>
      <c r="AH187" s="1569"/>
      <c r="AI187" s="1569"/>
      <c r="AJ187" s="1370"/>
      <c r="AK187" s="1370"/>
      <c r="AL187" s="1370"/>
      <c r="AM187" s="1370"/>
      <c r="AN187" s="1370"/>
      <c r="AO187" s="1370"/>
      <c r="AP187" s="1360"/>
      <c r="AQ187" s="1360"/>
      <c r="AR187" s="1363"/>
      <c r="AS187" s="1054"/>
      <c r="AT187" s="1583" t="s">
        <v>1501</v>
      </c>
      <c r="AU187" s="1272"/>
      <c r="AV187" s="1478" t="s">
        <v>73</v>
      </c>
      <c r="AW187" s="1472" t="str">
        <f>IF(SUM(COUNTBLANK(D186),COUNTBLANK(D192))=0,D192/D186,"-")</f>
        <v>-</v>
      </c>
      <c r="AX187" s="982" t="str">
        <f t="shared" ref="AX187:CL187" si="73">IF(SUM(COUNTBLANK(E186),COUNTBLANK(E192))=0,E192/E186,"-")</f>
        <v>-</v>
      </c>
      <c r="AY187" s="982" t="str">
        <f t="shared" si="73"/>
        <v>-</v>
      </c>
      <c r="AZ187" s="982" t="str">
        <f t="shared" si="73"/>
        <v>-</v>
      </c>
      <c r="BA187" s="982" t="str">
        <f t="shared" si="73"/>
        <v>-</v>
      </c>
      <c r="BB187" s="982" t="str">
        <f t="shared" si="73"/>
        <v>-</v>
      </c>
      <c r="BC187" s="982" t="str">
        <f t="shared" si="73"/>
        <v>-</v>
      </c>
      <c r="BD187" s="982" t="str">
        <f t="shared" si="73"/>
        <v>-</v>
      </c>
      <c r="BE187" s="982" t="str">
        <f t="shared" si="73"/>
        <v>-</v>
      </c>
      <c r="BF187" s="982" t="str">
        <f t="shared" si="73"/>
        <v>-</v>
      </c>
      <c r="BG187" s="982">
        <f t="shared" si="73"/>
        <v>0.39729217681725937</v>
      </c>
      <c r="BH187" s="982">
        <f t="shared" si="73"/>
        <v>0.64604668824256439</v>
      </c>
      <c r="BI187" s="982">
        <f t="shared" si="73"/>
        <v>0.71640700215742903</v>
      </c>
      <c r="BJ187" s="1473">
        <f t="shared" si="73"/>
        <v>0.50981936081519219</v>
      </c>
      <c r="BK187" s="1472" t="str">
        <f t="shared" si="73"/>
        <v>-</v>
      </c>
      <c r="BL187" s="982" t="str">
        <f t="shared" si="73"/>
        <v>-</v>
      </c>
      <c r="BM187" s="982" t="str">
        <f t="shared" si="73"/>
        <v>-</v>
      </c>
      <c r="BN187" s="982" t="str">
        <f t="shared" si="73"/>
        <v>-</v>
      </c>
      <c r="BO187" s="982" t="str">
        <f t="shared" si="73"/>
        <v>-</v>
      </c>
      <c r="BP187" s="982" t="str">
        <f t="shared" si="73"/>
        <v>-</v>
      </c>
      <c r="BQ187" s="982" t="str">
        <f t="shared" si="73"/>
        <v>-</v>
      </c>
      <c r="BR187" s="982" t="str">
        <f t="shared" si="73"/>
        <v>-</v>
      </c>
      <c r="BS187" s="982" t="str">
        <f t="shared" si="73"/>
        <v>-</v>
      </c>
      <c r="BT187" s="982" t="str">
        <f t="shared" si="73"/>
        <v>-</v>
      </c>
      <c r="BU187" s="982" t="str">
        <f t="shared" si="73"/>
        <v>-</v>
      </c>
      <c r="BV187" s="982" t="str">
        <f t="shared" si="73"/>
        <v>-</v>
      </c>
      <c r="BW187" s="982" t="str">
        <f t="shared" si="73"/>
        <v>-</v>
      </c>
      <c r="BX187" s="1473" t="str">
        <f t="shared" si="73"/>
        <v>-</v>
      </c>
      <c r="BY187" s="1472" t="str">
        <f t="shared" si="73"/>
        <v>-</v>
      </c>
      <c r="BZ187" s="982" t="str">
        <f t="shared" si="73"/>
        <v>-</v>
      </c>
      <c r="CA187" s="982" t="str">
        <f t="shared" si="73"/>
        <v>-</v>
      </c>
      <c r="CB187" s="982" t="str">
        <f t="shared" si="73"/>
        <v>-</v>
      </c>
      <c r="CC187" s="982" t="str">
        <f t="shared" si="73"/>
        <v>-</v>
      </c>
      <c r="CD187" s="982" t="str">
        <f t="shared" si="73"/>
        <v>-</v>
      </c>
      <c r="CE187" s="982" t="str">
        <f t="shared" si="73"/>
        <v>-</v>
      </c>
      <c r="CF187" s="982" t="str">
        <f t="shared" si="73"/>
        <v>-</v>
      </c>
      <c r="CG187" s="982" t="str">
        <f t="shared" si="73"/>
        <v>-</v>
      </c>
      <c r="CH187" s="982" t="str">
        <f t="shared" si="73"/>
        <v>-</v>
      </c>
      <c r="CI187" s="982" t="str">
        <f t="shared" si="73"/>
        <v>-</v>
      </c>
      <c r="CJ187" s="982" t="str">
        <f t="shared" si="73"/>
        <v>-</v>
      </c>
      <c r="CK187" s="982" t="str">
        <f t="shared" si="73"/>
        <v>-</v>
      </c>
      <c r="CL187" s="1473" t="str">
        <f t="shared" si="73"/>
        <v>-</v>
      </c>
      <c r="CM187" s="219" t="s">
        <v>174</v>
      </c>
      <c r="CN187" s="241" t="s">
        <v>282</v>
      </c>
      <c r="CO187" s="2"/>
    </row>
    <row r="188" spans="2:93" ht="27.75" customHeight="1" x14ac:dyDescent="0.2">
      <c r="B188" s="1582" t="s">
        <v>148</v>
      </c>
      <c r="C188" s="195" t="s">
        <v>256</v>
      </c>
      <c r="D188" s="1568"/>
      <c r="E188" s="1569"/>
      <c r="F188" s="1569"/>
      <c r="G188" s="1569"/>
      <c r="H188" s="1370"/>
      <c r="I188" s="1370"/>
      <c r="J188" s="1370"/>
      <c r="K188" s="1370"/>
      <c r="L188" s="1370"/>
      <c r="M188" s="1370"/>
      <c r="N188" s="1360">
        <v>51050.913049366078</v>
      </c>
      <c r="O188" s="1360">
        <v>54529.099737395351</v>
      </c>
      <c r="P188" s="1363">
        <v>68062</v>
      </c>
      <c r="Q188" s="1054">
        <v>13030</v>
      </c>
      <c r="R188" s="1568"/>
      <c r="S188" s="1569"/>
      <c r="T188" s="1569"/>
      <c r="U188" s="1569"/>
      <c r="V188" s="1370"/>
      <c r="W188" s="1370"/>
      <c r="X188" s="1370"/>
      <c r="Y188" s="1370"/>
      <c r="Z188" s="1370"/>
      <c r="AA188" s="1370"/>
      <c r="AB188" s="1650"/>
      <c r="AC188" s="1650"/>
      <c r="AD188" s="1363"/>
      <c r="AE188" s="1054"/>
      <c r="AF188" s="1568"/>
      <c r="AG188" s="1569"/>
      <c r="AH188" s="1569"/>
      <c r="AI188" s="1569"/>
      <c r="AJ188" s="1370"/>
      <c r="AK188" s="1370"/>
      <c r="AL188" s="1370"/>
      <c r="AM188" s="1370"/>
      <c r="AN188" s="1370"/>
      <c r="AO188" s="1370"/>
      <c r="AP188" s="1360"/>
      <c r="AQ188" s="1360"/>
      <c r="AR188" s="1363"/>
      <c r="AS188" s="1054"/>
      <c r="AT188" s="1193" t="s">
        <v>1496</v>
      </c>
      <c r="AU188" s="1272"/>
      <c r="AV188" s="1479" t="s">
        <v>74</v>
      </c>
      <c r="AW188" s="1474" t="str">
        <f>IF(SUM(COUNTBLANK(D187),COUNTBLANK(D193))=0,D193/D187,"-")</f>
        <v>-</v>
      </c>
      <c r="AX188" s="983" t="str">
        <f t="shared" ref="AX188:CL188" si="74">IF(SUM(COUNTBLANK(E187),COUNTBLANK(E193))=0,E193/E187,"-")</f>
        <v>-</v>
      </c>
      <c r="AY188" s="983" t="str">
        <f t="shared" si="74"/>
        <v>-</v>
      </c>
      <c r="AZ188" s="983" t="str">
        <f t="shared" si="74"/>
        <v>-</v>
      </c>
      <c r="BA188" s="983" t="str">
        <f t="shared" si="74"/>
        <v>-</v>
      </c>
      <c r="BB188" s="983" t="str">
        <f t="shared" si="74"/>
        <v>-</v>
      </c>
      <c r="BC188" s="983" t="str">
        <f t="shared" si="74"/>
        <v>-</v>
      </c>
      <c r="BD188" s="983" t="str">
        <f t="shared" si="74"/>
        <v>-</v>
      </c>
      <c r="BE188" s="983" t="str">
        <f t="shared" si="74"/>
        <v>-</v>
      </c>
      <c r="BF188" s="983" t="str">
        <f t="shared" si="74"/>
        <v>-</v>
      </c>
      <c r="BG188" s="983">
        <f t="shared" si="74"/>
        <v>0.35085800636868841</v>
      </c>
      <c r="BH188" s="983">
        <f t="shared" si="74"/>
        <v>0.52888755442125801</v>
      </c>
      <c r="BI188" s="983">
        <f t="shared" si="74"/>
        <v>0.45885990857757464</v>
      </c>
      <c r="BJ188" s="1475">
        <f t="shared" si="74"/>
        <v>0.73332902975921499</v>
      </c>
      <c r="BK188" s="1474" t="str">
        <f t="shared" si="74"/>
        <v>-</v>
      </c>
      <c r="BL188" s="983" t="str">
        <f t="shared" si="74"/>
        <v>-</v>
      </c>
      <c r="BM188" s="983" t="str">
        <f t="shared" si="74"/>
        <v>-</v>
      </c>
      <c r="BN188" s="983" t="str">
        <f t="shared" si="74"/>
        <v>-</v>
      </c>
      <c r="BO188" s="983" t="str">
        <f t="shared" si="74"/>
        <v>-</v>
      </c>
      <c r="BP188" s="983" t="str">
        <f t="shared" si="74"/>
        <v>-</v>
      </c>
      <c r="BQ188" s="983" t="str">
        <f t="shared" si="74"/>
        <v>-</v>
      </c>
      <c r="BR188" s="983" t="str">
        <f t="shared" si="74"/>
        <v>-</v>
      </c>
      <c r="BS188" s="983" t="str">
        <f t="shared" si="74"/>
        <v>-</v>
      </c>
      <c r="BT188" s="983" t="str">
        <f t="shared" si="74"/>
        <v>-</v>
      </c>
      <c r="BU188" s="983" t="str">
        <f t="shared" si="74"/>
        <v>-</v>
      </c>
      <c r="BV188" s="983" t="str">
        <f t="shared" si="74"/>
        <v>-</v>
      </c>
      <c r="BW188" s="983" t="str">
        <f t="shared" si="74"/>
        <v>-</v>
      </c>
      <c r="BX188" s="1475" t="str">
        <f t="shared" si="74"/>
        <v>-</v>
      </c>
      <c r="BY188" s="1474" t="str">
        <f t="shared" si="74"/>
        <v>-</v>
      </c>
      <c r="BZ188" s="983" t="str">
        <f t="shared" si="74"/>
        <v>-</v>
      </c>
      <c r="CA188" s="983" t="str">
        <f t="shared" si="74"/>
        <v>-</v>
      </c>
      <c r="CB188" s="983" t="str">
        <f t="shared" si="74"/>
        <v>-</v>
      </c>
      <c r="CC188" s="983" t="str">
        <f t="shared" si="74"/>
        <v>-</v>
      </c>
      <c r="CD188" s="983" t="str">
        <f t="shared" si="74"/>
        <v>-</v>
      </c>
      <c r="CE188" s="983" t="str">
        <f t="shared" si="74"/>
        <v>-</v>
      </c>
      <c r="CF188" s="983" t="str">
        <f t="shared" si="74"/>
        <v>-</v>
      </c>
      <c r="CG188" s="983" t="str">
        <f t="shared" si="74"/>
        <v>-</v>
      </c>
      <c r="CH188" s="983" t="str">
        <f t="shared" si="74"/>
        <v>-</v>
      </c>
      <c r="CI188" s="983" t="str">
        <f t="shared" si="74"/>
        <v>-</v>
      </c>
      <c r="CJ188" s="983" t="str">
        <f t="shared" si="74"/>
        <v>-</v>
      </c>
      <c r="CK188" s="983" t="str">
        <f t="shared" si="74"/>
        <v>-</v>
      </c>
      <c r="CL188" s="1475" t="str">
        <f t="shared" si="74"/>
        <v>-</v>
      </c>
      <c r="CM188" s="221" t="s">
        <v>276</v>
      </c>
      <c r="CN188" s="243" t="s">
        <v>283</v>
      </c>
      <c r="CO188" s="2"/>
    </row>
    <row r="189" spans="2:93" ht="27.75" customHeight="1" thickBot="1" x14ac:dyDescent="0.25">
      <c r="B189" s="1584" t="s">
        <v>149</v>
      </c>
      <c r="C189" s="1585" t="s">
        <v>262</v>
      </c>
      <c r="D189" s="1586"/>
      <c r="E189" s="1587"/>
      <c r="F189" s="1587"/>
      <c r="G189" s="1587"/>
      <c r="H189" s="1588"/>
      <c r="I189" s="1588"/>
      <c r="J189" s="1588"/>
      <c r="K189" s="1588"/>
      <c r="L189" s="1588"/>
      <c r="M189" s="1588"/>
      <c r="N189" s="1589">
        <v>30868.171056106326</v>
      </c>
      <c r="O189" s="1589">
        <v>27252.389253409747</v>
      </c>
      <c r="P189" s="1590">
        <v>35318</v>
      </c>
      <c r="Q189" s="1591">
        <v>10099</v>
      </c>
      <c r="R189" s="1586"/>
      <c r="S189" s="1587"/>
      <c r="T189" s="1587"/>
      <c r="U189" s="1587"/>
      <c r="V189" s="1588"/>
      <c r="W189" s="1588"/>
      <c r="X189" s="1588"/>
      <c r="Y189" s="1588"/>
      <c r="Z189" s="1588"/>
      <c r="AA189" s="1588"/>
      <c r="AB189" s="1589"/>
      <c r="AC189" s="1589"/>
      <c r="AD189" s="1590"/>
      <c r="AE189" s="1591"/>
      <c r="AF189" s="1586"/>
      <c r="AG189" s="1587"/>
      <c r="AH189" s="1587"/>
      <c r="AI189" s="1587"/>
      <c r="AJ189" s="1588"/>
      <c r="AK189" s="1588"/>
      <c r="AL189" s="1588"/>
      <c r="AM189" s="1588"/>
      <c r="AN189" s="1588"/>
      <c r="AO189" s="1588"/>
      <c r="AP189" s="1589"/>
      <c r="AQ189" s="1589"/>
      <c r="AR189" s="1590"/>
      <c r="AS189" s="1591"/>
      <c r="AT189" s="1583" t="s">
        <v>1495</v>
      </c>
      <c r="AU189" s="1272"/>
      <c r="AV189" s="1420" t="s">
        <v>78</v>
      </c>
      <c r="AW189" s="1389"/>
      <c r="AX189" s="1383"/>
      <c r="AY189" s="1383"/>
      <c r="AZ189" s="1383"/>
      <c r="BA189" s="1383"/>
      <c r="BB189" s="1383"/>
      <c r="BC189" s="1383"/>
      <c r="BD189" s="1383"/>
      <c r="BE189" s="1384"/>
      <c r="BF189" s="1384"/>
      <c r="BG189" s="1384"/>
      <c r="BH189" s="1384"/>
      <c r="BI189" s="1384"/>
      <c r="BJ189" s="1408"/>
      <c r="BK189" s="1398"/>
      <c r="BL189" s="1398"/>
      <c r="BM189" s="1398"/>
      <c r="BN189" s="1398"/>
      <c r="BO189" s="1398"/>
      <c r="BP189" s="1398"/>
      <c r="BQ189" s="1398"/>
      <c r="BR189" s="1398"/>
      <c r="BS189" s="1398"/>
      <c r="BT189" s="1398"/>
      <c r="BU189" s="1398"/>
      <c r="BV189" s="1398"/>
      <c r="BW189" s="1398"/>
      <c r="BX189" s="1408"/>
      <c r="BY189" s="1389"/>
      <c r="BZ189" s="1383"/>
      <c r="CA189" s="1383"/>
      <c r="CB189" s="1383"/>
      <c r="CC189" s="1383"/>
      <c r="CD189" s="1383"/>
      <c r="CE189" s="1383"/>
      <c r="CF189" s="1383"/>
      <c r="CG189" s="1384"/>
      <c r="CH189" s="1384"/>
      <c r="CI189" s="1384"/>
      <c r="CJ189" s="1384"/>
      <c r="CK189" s="1384"/>
      <c r="CL189" s="1408"/>
      <c r="CM189" s="215"/>
      <c r="CN189" s="232"/>
      <c r="CO189" s="2"/>
    </row>
    <row r="190" spans="2:93" ht="27.75" customHeight="1" x14ac:dyDescent="0.2">
      <c r="B190" s="1593" t="s">
        <v>48</v>
      </c>
      <c r="C190" s="166"/>
      <c r="D190" s="1594"/>
      <c r="E190" s="1595"/>
      <c r="F190" s="1595"/>
      <c r="G190" s="1595"/>
      <c r="H190" s="1595"/>
      <c r="I190" s="1595"/>
      <c r="J190" s="1595"/>
      <c r="K190" s="1595"/>
      <c r="L190" s="1595"/>
      <c r="M190" s="1595"/>
      <c r="N190" s="1596"/>
      <c r="O190" s="1596"/>
      <c r="P190" s="1597"/>
      <c r="Q190" s="1598"/>
      <c r="R190" s="1594"/>
      <c r="S190" s="1595"/>
      <c r="T190" s="1595"/>
      <c r="U190" s="1595"/>
      <c r="V190" s="1595"/>
      <c r="W190" s="1595"/>
      <c r="X190" s="1595"/>
      <c r="Y190" s="1595"/>
      <c r="Z190" s="1595"/>
      <c r="AA190" s="1595"/>
      <c r="AB190" s="1596"/>
      <c r="AC190" s="1596"/>
      <c r="AD190" s="1597"/>
      <c r="AE190" s="1598"/>
      <c r="AF190" s="1594"/>
      <c r="AG190" s="1595"/>
      <c r="AH190" s="1595"/>
      <c r="AI190" s="1595"/>
      <c r="AJ190" s="1595"/>
      <c r="AK190" s="1595"/>
      <c r="AL190" s="1595"/>
      <c r="AM190" s="1595"/>
      <c r="AN190" s="1595"/>
      <c r="AO190" s="1595"/>
      <c r="AP190" s="1596"/>
      <c r="AQ190" s="1596"/>
      <c r="AR190" s="1597"/>
      <c r="AS190" s="1598"/>
      <c r="AT190" s="1625"/>
      <c r="AU190" s="56"/>
      <c r="AV190" s="1478" t="s">
        <v>160</v>
      </c>
      <c r="AW190" s="1472" t="str">
        <f>IF(SUM(COUNTBLANK(D182),COUNTBLANK(D189),COUNTBLANK(D193))=0,(D182-D189+D193)/D182,"-")</f>
        <v>-</v>
      </c>
      <c r="AX190" s="982" t="str">
        <f t="shared" ref="AX190:CL190" si="75">IF(SUM(COUNTBLANK(E182),COUNTBLANK(E189),COUNTBLANK(E193))=0,(E182-E189+E193)/E182,"-")</f>
        <v>-</v>
      </c>
      <c r="AY190" s="982" t="str">
        <f t="shared" si="75"/>
        <v>-</v>
      </c>
      <c r="AZ190" s="982" t="str">
        <f t="shared" si="75"/>
        <v>-</v>
      </c>
      <c r="BA190" s="982" t="str">
        <f t="shared" si="75"/>
        <v>-</v>
      </c>
      <c r="BB190" s="982" t="str">
        <f t="shared" si="75"/>
        <v>-</v>
      </c>
      <c r="BC190" s="982" t="str">
        <f t="shared" si="75"/>
        <v>-</v>
      </c>
      <c r="BD190" s="982" t="str">
        <f t="shared" si="75"/>
        <v>-</v>
      </c>
      <c r="BE190" s="982" t="str">
        <f t="shared" si="75"/>
        <v>-</v>
      </c>
      <c r="BF190" s="982" t="str">
        <f t="shared" si="75"/>
        <v>-</v>
      </c>
      <c r="BG190" s="982">
        <f t="shared" si="75"/>
        <v>0.97657621836509534</v>
      </c>
      <c r="BH190" s="982">
        <f t="shared" si="75"/>
        <v>1.0124075085477438</v>
      </c>
      <c r="BI190" s="982">
        <f t="shared" si="75"/>
        <v>0.99719592417665681</v>
      </c>
      <c r="BJ190" s="1473">
        <f t="shared" si="75"/>
        <v>1.0214248092835176</v>
      </c>
      <c r="BK190" s="1472" t="str">
        <f t="shared" si="75"/>
        <v>-</v>
      </c>
      <c r="BL190" s="982" t="str">
        <f t="shared" si="75"/>
        <v>-</v>
      </c>
      <c r="BM190" s="982" t="str">
        <f t="shared" si="75"/>
        <v>-</v>
      </c>
      <c r="BN190" s="982" t="str">
        <f t="shared" si="75"/>
        <v>-</v>
      </c>
      <c r="BO190" s="982" t="str">
        <f t="shared" si="75"/>
        <v>-</v>
      </c>
      <c r="BP190" s="982" t="str">
        <f t="shared" si="75"/>
        <v>-</v>
      </c>
      <c r="BQ190" s="982" t="str">
        <f t="shared" si="75"/>
        <v>-</v>
      </c>
      <c r="BR190" s="982" t="str">
        <f t="shared" si="75"/>
        <v>-</v>
      </c>
      <c r="BS190" s="982" t="str">
        <f t="shared" si="75"/>
        <v>-</v>
      </c>
      <c r="BT190" s="982" t="str">
        <f t="shared" si="75"/>
        <v>-</v>
      </c>
      <c r="BU190" s="982" t="str">
        <f t="shared" si="75"/>
        <v>-</v>
      </c>
      <c r="BV190" s="982" t="str">
        <f t="shared" si="75"/>
        <v>-</v>
      </c>
      <c r="BW190" s="982" t="str">
        <f t="shared" si="75"/>
        <v>-</v>
      </c>
      <c r="BX190" s="1473" t="str">
        <f t="shared" si="75"/>
        <v>-</v>
      </c>
      <c r="BY190" s="1472" t="str">
        <f t="shared" si="75"/>
        <v>-</v>
      </c>
      <c r="BZ190" s="982" t="str">
        <f t="shared" si="75"/>
        <v>-</v>
      </c>
      <c r="CA190" s="982" t="str">
        <f t="shared" si="75"/>
        <v>-</v>
      </c>
      <c r="CB190" s="982" t="str">
        <f t="shared" si="75"/>
        <v>-</v>
      </c>
      <c r="CC190" s="982" t="str">
        <f t="shared" si="75"/>
        <v>-</v>
      </c>
      <c r="CD190" s="982" t="str">
        <f t="shared" si="75"/>
        <v>-</v>
      </c>
      <c r="CE190" s="982" t="str">
        <f t="shared" si="75"/>
        <v>-</v>
      </c>
      <c r="CF190" s="982" t="str">
        <f t="shared" si="75"/>
        <v>-</v>
      </c>
      <c r="CG190" s="982" t="str">
        <f t="shared" si="75"/>
        <v>-</v>
      </c>
      <c r="CH190" s="982" t="str">
        <f t="shared" si="75"/>
        <v>-</v>
      </c>
      <c r="CI190" s="982" t="str">
        <f t="shared" si="75"/>
        <v>-</v>
      </c>
      <c r="CJ190" s="982" t="str">
        <f t="shared" si="75"/>
        <v>-</v>
      </c>
      <c r="CK190" s="982" t="str">
        <f t="shared" si="75"/>
        <v>-</v>
      </c>
      <c r="CL190" s="1473" t="str">
        <f t="shared" si="75"/>
        <v>-</v>
      </c>
      <c r="CM190" s="219" t="s">
        <v>279</v>
      </c>
      <c r="CN190" s="243" t="s">
        <v>277</v>
      </c>
      <c r="CO190" s="2"/>
    </row>
    <row r="191" spans="2:93" ht="27.75" customHeight="1" x14ac:dyDescent="0.2">
      <c r="B191" s="1582" t="s">
        <v>150</v>
      </c>
      <c r="C191" s="195" t="s">
        <v>267</v>
      </c>
      <c r="D191" s="1568"/>
      <c r="E191" s="1569"/>
      <c r="F191" s="1569"/>
      <c r="G191" s="1569"/>
      <c r="H191" s="1569"/>
      <c r="I191" s="1569"/>
      <c r="J191" s="1569"/>
      <c r="K191" s="1569"/>
      <c r="L191" s="1569"/>
      <c r="M191" s="1569"/>
      <c r="N191" s="1360">
        <v>315289.65453159233</v>
      </c>
      <c r="O191" s="1360">
        <v>279438.50756465987</v>
      </c>
      <c r="P191" s="1363">
        <v>269882</v>
      </c>
      <c r="Q191" s="1054">
        <v>14308</v>
      </c>
      <c r="R191" s="1568"/>
      <c r="S191" s="1569"/>
      <c r="T191" s="1569"/>
      <c r="U191" s="1569"/>
      <c r="V191" s="1569"/>
      <c r="W191" s="1569"/>
      <c r="X191" s="1569"/>
      <c r="Y191" s="1569"/>
      <c r="Z191" s="1569"/>
      <c r="AA191" s="1569"/>
      <c r="AB191" s="1360"/>
      <c r="AC191" s="1360"/>
      <c r="AD191" s="1363"/>
      <c r="AE191" s="1054"/>
      <c r="AF191" s="1568"/>
      <c r="AG191" s="1569"/>
      <c r="AH191" s="1569"/>
      <c r="AI191" s="1569"/>
      <c r="AJ191" s="1569"/>
      <c r="AK191" s="1569"/>
      <c r="AL191" s="1569"/>
      <c r="AM191" s="1569"/>
      <c r="AN191" s="1569"/>
      <c r="AO191" s="1569"/>
      <c r="AP191" s="1360"/>
      <c r="AQ191" s="1360"/>
      <c r="AR191" s="1363"/>
      <c r="AS191" s="1054"/>
      <c r="AT191" s="1602" t="s">
        <v>1508</v>
      </c>
      <c r="AU191" s="1272"/>
      <c r="AV191" s="1478" t="s">
        <v>258</v>
      </c>
      <c r="AW191" s="1472" t="str">
        <f>IF(SUM(COUNTBLANK(D182),COUNTBLANK(D188),COUNTBLANK(D193))=0,(D182-D188+D193)/D182,"-")</f>
        <v>-</v>
      </c>
      <c r="AX191" s="982" t="str">
        <f t="shared" ref="AX191:CL191" si="76">IF(SUM(COUNTBLANK(E182),COUNTBLANK(E188),COUNTBLANK(E193))=0,(E182-E188+E193)/E182,"-")</f>
        <v>-</v>
      </c>
      <c r="AY191" s="982" t="str">
        <f t="shared" si="76"/>
        <v>-</v>
      </c>
      <c r="AZ191" s="982" t="str">
        <f t="shared" si="76"/>
        <v>-</v>
      </c>
      <c r="BA191" s="982" t="str">
        <f t="shared" si="76"/>
        <v>-</v>
      </c>
      <c r="BB191" s="982" t="str">
        <f t="shared" si="76"/>
        <v>-</v>
      </c>
      <c r="BC191" s="982" t="str">
        <f t="shared" si="76"/>
        <v>-</v>
      </c>
      <c r="BD191" s="982" t="str">
        <f t="shared" si="76"/>
        <v>-</v>
      </c>
      <c r="BE191" s="982" t="str">
        <f t="shared" si="76"/>
        <v>-</v>
      </c>
      <c r="BF191" s="982" t="str">
        <f t="shared" si="76"/>
        <v>-</v>
      </c>
      <c r="BG191" s="982">
        <f t="shared" si="76"/>
        <v>0.92134217058986645</v>
      </c>
      <c r="BH191" s="982">
        <f t="shared" si="76"/>
        <v>0.93689059137170394</v>
      </c>
      <c r="BI191" s="982">
        <f t="shared" si="76"/>
        <v>0.91990917437905539</v>
      </c>
      <c r="BJ191" s="1473">
        <f t="shared" si="76"/>
        <v>0.97162614472365227</v>
      </c>
      <c r="BK191" s="1472" t="str">
        <f t="shared" si="76"/>
        <v>-</v>
      </c>
      <c r="BL191" s="982" t="str">
        <f t="shared" si="76"/>
        <v>-</v>
      </c>
      <c r="BM191" s="982" t="str">
        <f t="shared" si="76"/>
        <v>-</v>
      </c>
      <c r="BN191" s="982" t="str">
        <f t="shared" si="76"/>
        <v>-</v>
      </c>
      <c r="BO191" s="982" t="str">
        <f t="shared" si="76"/>
        <v>-</v>
      </c>
      <c r="BP191" s="982" t="str">
        <f t="shared" si="76"/>
        <v>-</v>
      </c>
      <c r="BQ191" s="982" t="str">
        <f t="shared" si="76"/>
        <v>-</v>
      </c>
      <c r="BR191" s="982" t="str">
        <f t="shared" si="76"/>
        <v>-</v>
      </c>
      <c r="BS191" s="982" t="str">
        <f t="shared" si="76"/>
        <v>-</v>
      </c>
      <c r="BT191" s="982" t="str">
        <f t="shared" si="76"/>
        <v>-</v>
      </c>
      <c r="BU191" s="982" t="str">
        <f t="shared" si="76"/>
        <v>-</v>
      </c>
      <c r="BV191" s="982" t="str">
        <f t="shared" si="76"/>
        <v>-</v>
      </c>
      <c r="BW191" s="982" t="str">
        <f t="shared" si="76"/>
        <v>-</v>
      </c>
      <c r="BX191" s="1473" t="str">
        <f t="shared" si="76"/>
        <v>-</v>
      </c>
      <c r="BY191" s="1472" t="str">
        <f t="shared" si="76"/>
        <v>-</v>
      </c>
      <c r="BZ191" s="982" t="str">
        <f t="shared" si="76"/>
        <v>-</v>
      </c>
      <c r="CA191" s="982" t="str">
        <f t="shared" si="76"/>
        <v>-</v>
      </c>
      <c r="CB191" s="982" t="str">
        <f t="shared" si="76"/>
        <v>-</v>
      </c>
      <c r="CC191" s="982" t="str">
        <f t="shared" si="76"/>
        <v>-</v>
      </c>
      <c r="CD191" s="982" t="str">
        <f t="shared" si="76"/>
        <v>-</v>
      </c>
      <c r="CE191" s="982" t="str">
        <f t="shared" si="76"/>
        <v>-</v>
      </c>
      <c r="CF191" s="982" t="str">
        <f t="shared" si="76"/>
        <v>-</v>
      </c>
      <c r="CG191" s="982" t="str">
        <f t="shared" si="76"/>
        <v>-</v>
      </c>
      <c r="CH191" s="982" t="str">
        <f t="shared" si="76"/>
        <v>-</v>
      </c>
      <c r="CI191" s="982" t="str">
        <f t="shared" si="76"/>
        <v>-</v>
      </c>
      <c r="CJ191" s="982" t="str">
        <f t="shared" si="76"/>
        <v>-</v>
      </c>
      <c r="CK191" s="982" t="str">
        <f t="shared" si="76"/>
        <v>-</v>
      </c>
      <c r="CL191" s="1473" t="str">
        <f t="shared" si="76"/>
        <v>-</v>
      </c>
      <c r="CM191" s="219" t="s">
        <v>280</v>
      </c>
      <c r="CN191" s="243" t="s">
        <v>278</v>
      </c>
      <c r="CO191" s="2"/>
    </row>
    <row r="192" spans="2:93" ht="27.75" customHeight="1" x14ac:dyDescent="0.2">
      <c r="B192" s="1582" t="s">
        <v>151</v>
      </c>
      <c r="C192" s="195" t="s">
        <v>268</v>
      </c>
      <c r="D192" s="1568"/>
      <c r="E192" s="1569"/>
      <c r="F192" s="1569"/>
      <c r="G192" s="1569"/>
      <c r="H192" s="1569"/>
      <c r="I192" s="1569"/>
      <c r="J192" s="1569"/>
      <c r="K192" s="1569"/>
      <c r="L192" s="1569"/>
      <c r="M192" s="1569"/>
      <c r="N192" s="1360">
        <v>50508.263854264282</v>
      </c>
      <c r="O192" s="1360">
        <v>81456.125873665456</v>
      </c>
      <c r="P192" s="1363">
        <v>101944</v>
      </c>
      <c r="Q192" s="1054">
        <v>22014</v>
      </c>
      <c r="R192" s="1568"/>
      <c r="S192" s="1569"/>
      <c r="T192" s="1569"/>
      <c r="U192" s="1569"/>
      <c r="V192" s="1569"/>
      <c r="W192" s="1569"/>
      <c r="X192" s="1569"/>
      <c r="Y192" s="1569"/>
      <c r="Z192" s="1569"/>
      <c r="AA192" s="1569"/>
      <c r="AB192" s="1360"/>
      <c r="AC192" s="1360"/>
      <c r="AD192" s="1363"/>
      <c r="AE192" s="1054"/>
      <c r="AF192" s="1568"/>
      <c r="AG192" s="1569"/>
      <c r="AH192" s="1569"/>
      <c r="AI192" s="1569"/>
      <c r="AJ192" s="1569"/>
      <c r="AK192" s="1569"/>
      <c r="AL192" s="1569"/>
      <c r="AM192" s="1569"/>
      <c r="AN192" s="1569"/>
      <c r="AO192" s="1569"/>
      <c r="AP192" s="1360"/>
      <c r="AQ192" s="1360"/>
      <c r="AR192" s="1363"/>
      <c r="AS192" s="1054"/>
      <c r="AT192" s="1602" t="s">
        <v>1509</v>
      </c>
      <c r="AU192" s="1272"/>
      <c r="AV192" s="1478" t="s">
        <v>259</v>
      </c>
      <c r="AW192" s="1474" t="str">
        <f>IF(SUM(COUNTBLANK(D188),COUNTBLANK(D193))=0,D193/D188,"-")</f>
        <v>-</v>
      </c>
      <c r="AX192" s="983" t="str">
        <f t="shared" ref="AX192:CL192" si="77">IF(SUM(COUNTBLANK(E188),COUNTBLANK(E193))=0,E193/E188,"-")</f>
        <v>-</v>
      </c>
      <c r="AY192" s="983" t="str">
        <f t="shared" si="77"/>
        <v>-</v>
      </c>
      <c r="AZ192" s="983" t="str">
        <f t="shared" si="77"/>
        <v>-</v>
      </c>
      <c r="BA192" s="983" t="str">
        <f t="shared" si="77"/>
        <v>-</v>
      </c>
      <c r="BB192" s="983" t="str">
        <f t="shared" si="77"/>
        <v>-</v>
      </c>
      <c r="BC192" s="983" t="str">
        <f t="shared" si="77"/>
        <v>-</v>
      </c>
      <c r="BD192" s="983" t="str">
        <f t="shared" si="77"/>
        <v>-</v>
      </c>
      <c r="BE192" s="983" t="str">
        <f t="shared" si="77"/>
        <v>-</v>
      </c>
      <c r="BF192" s="983" t="str">
        <f t="shared" si="77"/>
        <v>-</v>
      </c>
      <c r="BG192" s="983">
        <f t="shared" si="77"/>
        <v>0.43699566215422814</v>
      </c>
      <c r="BH192" s="983">
        <f t="shared" si="77"/>
        <v>0.58196415296935655</v>
      </c>
      <c r="BI192" s="983">
        <f t="shared" si="77"/>
        <v>0.50145455613999002</v>
      </c>
      <c r="BJ192" s="1475">
        <f t="shared" si="77"/>
        <v>0.8718342287029931</v>
      </c>
      <c r="BK192" s="1474" t="str">
        <f t="shared" si="77"/>
        <v>-</v>
      </c>
      <c r="BL192" s="983" t="str">
        <f t="shared" si="77"/>
        <v>-</v>
      </c>
      <c r="BM192" s="983" t="str">
        <f t="shared" si="77"/>
        <v>-</v>
      </c>
      <c r="BN192" s="983" t="str">
        <f t="shared" si="77"/>
        <v>-</v>
      </c>
      <c r="BO192" s="983" t="str">
        <f t="shared" si="77"/>
        <v>-</v>
      </c>
      <c r="BP192" s="983" t="str">
        <f t="shared" si="77"/>
        <v>-</v>
      </c>
      <c r="BQ192" s="983" t="str">
        <f t="shared" si="77"/>
        <v>-</v>
      </c>
      <c r="BR192" s="983" t="str">
        <f t="shared" si="77"/>
        <v>-</v>
      </c>
      <c r="BS192" s="983" t="str">
        <f t="shared" si="77"/>
        <v>-</v>
      </c>
      <c r="BT192" s="983" t="str">
        <f t="shared" si="77"/>
        <v>-</v>
      </c>
      <c r="BU192" s="983" t="str">
        <f t="shared" si="77"/>
        <v>-</v>
      </c>
      <c r="BV192" s="983" t="str">
        <f t="shared" si="77"/>
        <v>-</v>
      </c>
      <c r="BW192" s="983" t="str">
        <f t="shared" si="77"/>
        <v>-</v>
      </c>
      <c r="BX192" s="1475" t="str">
        <f t="shared" si="77"/>
        <v>-</v>
      </c>
      <c r="BY192" s="1474" t="str">
        <f t="shared" si="77"/>
        <v>-</v>
      </c>
      <c r="BZ192" s="983" t="str">
        <f t="shared" si="77"/>
        <v>-</v>
      </c>
      <c r="CA192" s="983" t="str">
        <f t="shared" si="77"/>
        <v>-</v>
      </c>
      <c r="CB192" s="983" t="str">
        <f t="shared" si="77"/>
        <v>-</v>
      </c>
      <c r="CC192" s="983" t="str">
        <f t="shared" si="77"/>
        <v>-</v>
      </c>
      <c r="CD192" s="983" t="str">
        <f t="shared" si="77"/>
        <v>-</v>
      </c>
      <c r="CE192" s="983" t="str">
        <f t="shared" si="77"/>
        <v>-</v>
      </c>
      <c r="CF192" s="983" t="str">
        <f t="shared" si="77"/>
        <v>-</v>
      </c>
      <c r="CG192" s="983" t="str">
        <f t="shared" si="77"/>
        <v>-</v>
      </c>
      <c r="CH192" s="983" t="str">
        <f t="shared" si="77"/>
        <v>-</v>
      </c>
      <c r="CI192" s="983" t="str">
        <f t="shared" si="77"/>
        <v>-</v>
      </c>
      <c r="CJ192" s="983" t="str">
        <f t="shared" si="77"/>
        <v>-</v>
      </c>
      <c r="CK192" s="983" t="str">
        <f t="shared" si="77"/>
        <v>-</v>
      </c>
      <c r="CL192" s="1475" t="str">
        <f t="shared" si="77"/>
        <v>-</v>
      </c>
      <c r="CM192" s="219" t="s">
        <v>175</v>
      </c>
      <c r="CN192" s="243" t="s">
        <v>284</v>
      </c>
      <c r="CO192" s="2"/>
    </row>
    <row r="193" spans="2:93" ht="27.75" customHeight="1" x14ac:dyDescent="0.2">
      <c r="B193" s="1582" t="s">
        <v>152</v>
      </c>
      <c r="C193" s="195" t="s">
        <v>269</v>
      </c>
      <c r="D193" s="1568"/>
      <c r="E193" s="1569"/>
      <c r="F193" s="1569"/>
      <c r="G193" s="1569"/>
      <c r="H193" s="1569"/>
      <c r="I193" s="1569"/>
      <c r="J193" s="1569"/>
      <c r="K193" s="1569"/>
      <c r="L193" s="1569"/>
      <c r="M193" s="1569"/>
      <c r="N193" s="1360">
        <v>22309.027551585656</v>
      </c>
      <c r="O193" s="1360">
        <v>31733.981340854847</v>
      </c>
      <c r="P193" s="1363">
        <v>34130</v>
      </c>
      <c r="Q193" s="1054">
        <v>11360</v>
      </c>
      <c r="R193" s="1568"/>
      <c r="S193" s="1569"/>
      <c r="T193" s="1569"/>
      <c r="U193" s="1569"/>
      <c r="V193" s="1569"/>
      <c r="W193" s="1569"/>
      <c r="X193" s="1569"/>
      <c r="Y193" s="1569"/>
      <c r="Z193" s="1569"/>
      <c r="AA193" s="1569"/>
      <c r="AB193" s="1360"/>
      <c r="AC193" s="1649"/>
      <c r="AD193" s="1651"/>
      <c r="AE193" s="1054"/>
      <c r="AF193" s="1568"/>
      <c r="AG193" s="1569"/>
      <c r="AH193" s="1569"/>
      <c r="AI193" s="1569"/>
      <c r="AJ193" s="1569"/>
      <c r="AK193" s="1569"/>
      <c r="AL193" s="1569"/>
      <c r="AM193" s="1569"/>
      <c r="AN193" s="1569"/>
      <c r="AO193" s="1569"/>
      <c r="AP193" s="1360"/>
      <c r="AQ193" s="1360"/>
      <c r="AR193" s="1363"/>
      <c r="AS193" s="1054"/>
      <c r="AT193" s="1602" t="s">
        <v>1510</v>
      </c>
      <c r="AU193" s="1272"/>
      <c r="AV193" s="1420" t="s">
        <v>75</v>
      </c>
      <c r="AW193" s="1389"/>
      <c r="AX193" s="1383"/>
      <c r="AY193" s="1383"/>
      <c r="AZ193" s="1383"/>
      <c r="BA193" s="1383"/>
      <c r="BB193" s="1383"/>
      <c r="BC193" s="1383"/>
      <c r="BD193" s="1383"/>
      <c r="BE193" s="1384"/>
      <c r="BF193" s="1384"/>
      <c r="BG193" s="1384"/>
      <c r="BH193" s="1384"/>
      <c r="BI193" s="1384"/>
      <c r="BJ193" s="1408"/>
      <c r="BK193" s="1398"/>
      <c r="BL193" s="1398"/>
      <c r="BM193" s="1398"/>
      <c r="BN193" s="1398"/>
      <c r="BO193" s="1398"/>
      <c r="BP193" s="1398"/>
      <c r="BQ193" s="1398"/>
      <c r="BR193" s="1398"/>
      <c r="BS193" s="1398"/>
      <c r="BT193" s="1398"/>
      <c r="BU193" s="1398"/>
      <c r="BV193" s="1398"/>
      <c r="BW193" s="1398"/>
      <c r="BX193" s="1408"/>
      <c r="BY193" s="1389"/>
      <c r="BZ193" s="1383"/>
      <c r="CA193" s="1383"/>
      <c r="CB193" s="1383"/>
      <c r="CC193" s="1383"/>
      <c r="CD193" s="1383"/>
      <c r="CE193" s="1383"/>
      <c r="CF193" s="1383"/>
      <c r="CG193" s="1384"/>
      <c r="CH193" s="1384"/>
      <c r="CI193" s="1384"/>
      <c r="CJ193" s="1384"/>
      <c r="CK193" s="1384"/>
      <c r="CL193" s="1408"/>
      <c r="CM193" s="215"/>
      <c r="CN193" s="232"/>
      <c r="CO193" s="2"/>
    </row>
    <row r="194" spans="2:93" ht="27.75" customHeight="1" thickBot="1" x14ac:dyDescent="0.25">
      <c r="B194" s="1584" t="s">
        <v>153</v>
      </c>
      <c r="C194" s="1585" t="s">
        <v>461</v>
      </c>
      <c r="D194" s="1586"/>
      <c r="E194" s="1587"/>
      <c r="F194" s="1587"/>
      <c r="G194" s="1587"/>
      <c r="H194" s="1587"/>
      <c r="I194" s="1587"/>
      <c r="J194" s="1587"/>
      <c r="K194" s="1587"/>
      <c r="L194" s="1587"/>
      <c r="M194" s="1587"/>
      <c r="N194" s="1589">
        <v>-393.91838585709667</v>
      </c>
      <c r="O194" s="1589">
        <v>305.36656167468448</v>
      </c>
      <c r="P194" s="1590">
        <v>698</v>
      </c>
      <c r="Q194" s="1591">
        <v>962</v>
      </c>
      <c r="R194" s="1586"/>
      <c r="S194" s="1587"/>
      <c r="T194" s="1587"/>
      <c r="U194" s="1587"/>
      <c r="V194" s="1587"/>
      <c r="W194" s="1587"/>
      <c r="X194" s="1587"/>
      <c r="Y194" s="1587"/>
      <c r="Z194" s="1587"/>
      <c r="AA194" s="1587"/>
      <c r="AB194" s="1589"/>
      <c r="AC194" s="1589"/>
      <c r="AD194" s="1590"/>
      <c r="AE194" s="1591"/>
      <c r="AF194" s="1586"/>
      <c r="AG194" s="1587"/>
      <c r="AH194" s="1587"/>
      <c r="AI194" s="1587"/>
      <c r="AJ194" s="1587"/>
      <c r="AK194" s="1587"/>
      <c r="AL194" s="1587"/>
      <c r="AM194" s="1587"/>
      <c r="AN194" s="1587"/>
      <c r="AO194" s="1587"/>
      <c r="AP194" s="1589"/>
      <c r="AQ194" s="1589"/>
      <c r="AR194" s="1590"/>
      <c r="AS194" s="1591"/>
      <c r="AT194" s="1600" t="s">
        <v>1507</v>
      </c>
      <c r="AU194" s="1272"/>
      <c r="AV194" s="1479" t="s">
        <v>161</v>
      </c>
      <c r="AW194" s="1474" t="str">
        <f>IF(SUM(COUNTBLANK(D182),COUNTBLANK(D196),COUNTBLANK(D197))=0,D197/(D182+D196),"-")</f>
        <v>-</v>
      </c>
      <c r="AX194" s="983" t="str">
        <f t="shared" ref="AX194:CL194" si="78">IF(SUM(COUNTBLANK(E182),COUNTBLANK(E196),COUNTBLANK(E197))=0,E197/(E182+E196),"-")</f>
        <v>-</v>
      </c>
      <c r="AY194" s="983" t="str">
        <f t="shared" si="78"/>
        <v>-</v>
      </c>
      <c r="AZ194" s="983" t="str">
        <f t="shared" si="78"/>
        <v>-</v>
      </c>
      <c r="BA194" s="983" t="str">
        <f t="shared" si="78"/>
        <v>-</v>
      </c>
      <c r="BB194" s="983" t="str">
        <f t="shared" si="78"/>
        <v>-</v>
      </c>
      <c r="BC194" s="983" t="str">
        <f t="shared" si="78"/>
        <v>-</v>
      </c>
      <c r="BD194" s="983" t="str">
        <f t="shared" si="78"/>
        <v>-</v>
      </c>
      <c r="BE194" s="983" t="str">
        <f t="shared" si="78"/>
        <v>-</v>
      </c>
      <c r="BF194" s="983" t="str">
        <f t="shared" si="78"/>
        <v>-</v>
      </c>
      <c r="BG194" s="983" t="str">
        <f t="shared" si="78"/>
        <v>-</v>
      </c>
      <c r="BH194" s="983" t="str">
        <f t="shared" si="78"/>
        <v>-</v>
      </c>
      <c r="BI194" s="983" t="str">
        <f t="shared" si="78"/>
        <v>-</v>
      </c>
      <c r="BJ194" s="1475" t="str">
        <f t="shared" si="78"/>
        <v>-</v>
      </c>
      <c r="BK194" s="1474" t="str">
        <f t="shared" si="78"/>
        <v>-</v>
      </c>
      <c r="BL194" s="983" t="str">
        <f t="shared" si="78"/>
        <v>-</v>
      </c>
      <c r="BM194" s="983" t="str">
        <f t="shared" si="78"/>
        <v>-</v>
      </c>
      <c r="BN194" s="983" t="str">
        <f t="shared" si="78"/>
        <v>-</v>
      </c>
      <c r="BO194" s="983" t="str">
        <f t="shared" si="78"/>
        <v>-</v>
      </c>
      <c r="BP194" s="983" t="str">
        <f t="shared" si="78"/>
        <v>-</v>
      </c>
      <c r="BQ194" s="983" t="str">
        <f t="shared" si="78"/>
        <v>-</v>
      </c>
      <c r="BR194" s="983" t="str">
        <f t="shared" si="78"/>
        <v>-</v>
      </c>
      <c r="BS194" s="983" t="str">
        <f t="shared" si="78"/>
        <v>-</v>
      </c>
      <c r="BT194" s="983" t="str">
        <f t="shared" si="78"/>
        <v>-</v>
      </c>
      <c r="BU194" s="983" t="str">
        <f t="shared" si="78"/>
        <v>-</v>
      </c>
      <c r="BV194" s="983" t="str">
        <f t="shared" si="78"/>
        <v>-</v>
      </c>
      <c r="BW194" s="983" t="str">
        <f t="shared" si="78"/>
        <v>-</v>
      </c>
      <c r="BX194" s="1475" t="str">
        <f t="shared" si="78"/>
        <v>-</v>
      </c>
      <c r="BY194" s="1474" t="str">
        <f t="shared" si="78"/>
        <v>-</v>
      </c>
      <c r="BZ194" s="983" t="str">
        <f t="shared" si="78"/>
        <v>-</v>
      </c>
      <c r="CA194" s="983" t="str">
        <f t="shared" si="78"/>
        <v>-</v>
      </c>
      <c r="CB194" s="983" t="str">
        <f t="shared" si="78"/>
        <v>-</v>
      </c>
      <c r="CC194" s="983" t="str">
        <f t="shared" si="78"/>
        <v>-</v>
      </c>
      <c r="CD194" s="983" t="str">
        <f t="shared" si="78"/>
        <v>-</v>
      </c>
      <c r="CE194" s="983" t="str">
        <f t="shared" si="78"/>
        <v>-</v>
      </c>
      <c r="CF194" s="983" t="str">
        <f t="shared" si="78"/>
        <v>-</v>
      </c>
      <c r="CG194" s="983" t="str">
        <f t="shared" si="78"/>
        <v>-</v>
      </c>
      <c r="CH194" s="983" t="str">
        <f t="shared" si="78"/>
        <v>-</v>
      </c>
      <c r="CI194" s="983" t="str">
        <f t="shared" si="78"/>
        <v>-</v>
      </c>
      <c r="CJ194" s="983" t="str">
        <f t="shared" si="78"/>
        <v>-</v>
      </c>
      <c r="CK194" s="983" t="str">
        <f t="shared" si="78"/>
        <v>-</v>
      </c>
      <c r="CL194" s="1475" t="str">
        <f t="shared" si="78"/>
        <v>-</v>
      </c>
      <c r="CM194" s="219" t="s">
        <v>176</v>
      </c>
      <c r="CN194" s="243" t="s">
        <v>198</v>
      </c>
      <c r="CO194" s="2"/>
    </row>
    <row r="195" spans="2:93" ht="27.75" customHeight="1" x14ac:dyDescent="0.2">
      <c r="B195" s="1593" t="s">
        <v>49</v>
      </c>
      <c r="C195" s="166"/>
      <c r="D195" s="1594"/>
      <c r="E195" s="1595"/>
      <c r="F195" s="1595"/>
      <c r="G195" s="1595"/>
      <c r="H195" s="1595"/>
      <c r="I195" s="1595"/>
      <c r="J195" s="1595"/>
      <c r="K195" s="1595"/>
      <c r="L195" s="1595"/>
      <c r="M195" s="1595"/>
      <c r="N195" s="1596"/>
      <c r="O195" s="1596"/>
      <c r="P195" s="1597"/>
      <c r="Q195" s="1598"/>
      <c r="R195" s="1594"/>
      <c r="S195" s="1595"/>
      <c r="T195" s="1595"/>
      <c r="U195" s="1595"/>
      <c r="V195" s="1595"/>
      <c r="W195" s="1595"/>
      <c r="X195" s="1595"/>
      <c r="Y195" s="1595"/>
      <c r="Z195" s="1595"/>
      <c r="AA195" s="1595"/>
      <c r="AB195" s="1596"/>
      <c r="AC195" s="1596"/>
      <c r="AD195" s="1597"/>
      <c r="AE195" s="1598"/>
      <c r="AF195" s="1594"/>
      <c r="AG195" s="1595"/>
      <c r="AH195" s="1595"/>
      <c r="AI195" s="1595"/>
      <c r="AJ195" s="1595"/>
      <c r="AK195" s="1595"/>
      <c r="AL195" s="1595"/>
      <c r="AM195" s="1595"/>
      <c r="AN195" s="1595"/>
      <c r="AO195" s="1595"/>
      <c r="AP195" s="1596"/>
      <c r="AQ195" s="1596"/>
      <c r="AR195" s="1597"/>
      <c r="AS195" s="1598"/>
      <c r="AT195" s="1625"/>
      <c r="AU195" s="1272"/>
      <c r="AV195" s="1481" t="s">
        <v>79</v>
      </c>
      <c r="AW195" s="1389"/>
      <c r="AX195" s="1383"/>
      <c r="AY195" s="1383"/>
      <c r="AZ195" s="1383"/>
      <c r="BA195" s="1383"/>
      <c r="BB195" s="1383"/>
      <c r="BC195" s="1383"/>
      <c r="BD195" s="1383"/>
      <c r="BE195" s="1384"/>
      <c r="BF195" s="1384"/>
      <c r="BG195" s="1384"/>
      <c r="BH195" s="1384"/>
      <c r="BI195" s="1384"/>
      <c r="BJ195" s="1408"/>
      <c r="BK195" s="1398"/>
      <c r="BL195" s="1398"/>
      <c r="BM195" s="1398"/>
      <c r="BN195" s="1398"/>
      <c r="BO195" s="1398"/>
      <c r="BP195" s="1398"/>
      <c r="BQ195" s="1398"/>
      <c r="BR195" s="1398"/>
      <c r="BS195" s="1398"/>
      <c r="BT195" s="1398"/>
      <c r="BU195" s="1398"/>
      <c r="BV195" s="1398"/>
      <c r="BW195" s="1398"/>
      <c r="BX195" s="1408"/>
      <c r="BY195" s="1389"/>
      <c r="BZ195" s="1383"/>
      <c r="CA195" s="1383"/>
      <c r="CB195" s="1383"/>
      <c r="CC195" s="1383"/>
      <c r="CD195" s="1383"/>
      <c r="CE195" s="1383"/>
      <c r="CF195" s="1383"/>
      <c r="CG195" s="1384"/>
      <c r="CH195" s="1384"/>
      <c r="CI195" s="1384"/>
      <c r="CJ195" s="1384"/>
      <c r="CK195" s="1384"/>
      <c r="CL195" s="1408"/>
      <c r="CM195" s="215"/>
      <c r="CN195" s="232"/>
      <c r="CO195" s="2"/>
    </row>
    <row r="196" spans="2:93" ht="27.75" customHeight="1" x14ac:dyDescent="0.2">
      <c r="B196" s="1582" t="s">
        <v>154</v>
      </c>
      <c r="C196" s="195" t="s">
        <v>50</v>
      </c>
      <c r="D196" s="1568"/>
      <c r="E196" s="1569"/>
      <c r="F196" s="1569"/>
      <c r="G196" s="1569"/>
      <c r="H196" s="1569"/>
      <c r="I196" s="1569"/>
      <c r="J196" s="1569"/>
      <c r="K196" s="1569"/>
      <c r="L196" s="1569"/>
      <c r="M196" s="1569"/>
      <c r="N196" s="1360"/>
      <c r="O196" s="1360"/>
      <c r="P196" s="1363"/>
      <c r="Q196" s="1565"/>
      <c r="R196" s="1570"/>
      <c r="S196" s="1569"/>
      <c r="T196" s="1569"/>
      <c r="U196" s="1569"/>
      <c r="V196" s="1569"/>
      <c r="W196" s="1569"/>
      <c r="X196" s="1569"/>
      <c r="Y196" s="1569"/>
      <c r="Z196" s="1569"/>
      <c r="AA196" s="1569"/>
      <c r="AB196" s="1360"/>
      <c r="AC196" s="1360"/>
      <c r="AD196" s="1363"/>
      <c r="AE196" s="1565"/>
      <c r="AF196" s="1570"/>
      <c r="AG196" s="1569"/>
      <c r="AH196" s="1569"/>
      <c r="AI196" s="1569"/>
      <c r="AJ196" s="1569"/>
      <c r="AK196" s="1569"/>
      <c r="AL196" s="1569"/>
      <c r="AM196" s="1569"/>
      <c r="AN196" s="1569"/>
      <c r="AO196" s="1569"/>
      <c r="AP196" s="1360"/>
      <c r="AQ196" s="1360"/>
      <c r="AR196" s="1363"/>
      <c r="AS196" s="1054"/>
      <c r="AT196" s="1602" t="s">
        <v>1506</v>
      </c>
      <c r="AU196" s="56"/>
      <c r="AV196" s="1478" t="s">
        <v>76</v>
      </c>
      <c r="AW196" s="1472" t="str">
        <f>IF(SUM(COUNTBLANK(D182),COUNTBLANK(D194))=0,D182/D194,"-")</f>
        <v>-</v>
      </c>
      <c r="AX196" s="982" t="str">
        <f t="shared" ref="AX196:CL196" si="79">IF(SUM(COUNTBLANK(E182),COUNTBLANK(E194))=0,E182/E194,"-")</f>
        <v>-</v>
      </c>
      <c r="AY196" s="982" t="str">
        <f t="shared" si="79"/>
        <v>-</v>
      </c>
      <c r="AZ196" s="982" t="str">
        <f t="shared" si="79"/>
        <v>-</v>
      </c>
      <c r="BA196" s="982" t="str">
        <f t="shared" si="79"/>
        <v>-</v>
      </c>
      <c r="BB196" s="982" t="str">
        <f t="shared" si="79"/>
        <v>-</v>
      </c>
      <c r="BC196" s="982" t="str">
        <f t="shared" si="79"/>
        <v>-</v>
      </c>
      <c r="BD196" s="982" t="str">
        <f t="shared" si="79"/>
        <v>-</v>
      </c>
      <c r="BE196" s="982" t="str">
        <f t="shared" si="79"/>
        <v>-</v>
      </c>
      <c r="BF196" s="982" t="str">
        <f t="shared" si="79"/>
        <v>-</v>
      </c>
      <c r="BG196" s="982">
        <f t="shared" si="79"/>
        <v>-927.61346796480598</v>
      </c>
      <c r="BH196" s="982">
        <f t="shared" si="79"/>
        <v>1182.8407079646017</v>
      </c>
      <c r="BI196" s="982">
        <f t="shared" si="79"/>
        <v>606.97564469914039</v>
      </c>
      <c r="BJ196" s="1473">
        <f t="shared" si="79"/>
        <v>61.181912681912685</v>
      </c>
      <c r="BK196" s="1472" t="str">
        <f t="shared" si="79"/>
        <v>-</v>
      </c>
      <c r="BL196" s="982" t="str">
        <f t="shared" si="79"/>
        <v>-</v>
      </c>
      <c r="BM196" s="982" t="str">
        <f t="shared" si="79"/>
        <v>-</v>
      </c>
      <c r="BN196" s="982" t="str">
        <f t="shared" si="79"/>
        <v>-</v>
      </c>
      <c r="BO196" s="982" t="str">
        <f t="shared" si="79"/>
        <v>-</v>
      </c>
      <c r="BP196" s="982" t="str">
        <f t="shared" si="79"/>
        <v>-</v>
      </c>
      <c r="BQ196" s="982" t="str">
        <f t="shared" si="79"/>
        <v>-</v>
      </c>
      <c r="BR196" s="982" t="str">
        <f t="shared" si="79"/>
        <v>-</v>
      </c>
      <c r="BS196" s="982" t="str">
        <f t="shared" si="79"/>
        <v>-</v>
      </c>
      <c r="BT196" s="982" t="str">
        <f t="shared" si="79"/>
        <v>-</v>
      </c>
      <c r="BU196" s="982" t="str">
        <f t="shared" si="79"/>
        <v>-</v>
      </c>
      <c r="BV196" s="982" t="str">
        <f t="shared" si="79"/>
        <v>-</v>
      </c>
      <c r="BW196" s="982" t="str">
        <f t="shared" si="79"/>
        <v>-</v>
      </c>
      <c r="BX196" s="1473" t="str">
        <f t="shared" si="79"/>
        <v>-</v>
      </c>
      <c r="BY196" s="1472" t="str">
        <f t="shared" si="79"/>
        <v>-</v>
      </c>
      <c r="BZ196" s="982" t="str">
        <f t="shared" si="79"/>
        <v>-</v>
      </c>
      <c r="CA196" s="982" t="str">
        <f t="shared" si="79"/>
        <v>-</v>
      </c>
      <c r="CB196" s="982" t="str">
        <f t="shared" si="79"/>
        <v>-</v>
      </c>
      <c r="CC196" s="982" t="str">
        <f t="shared" si="79"/>
        <v>-</v>
      </c>
      <c r="CD196" s="982" t="str">
        <f t="shared" si="79"/>
        <v>-</v>
      </c>
      <c r="CE196" s="982" t="str">
        <f t="shared" si="79"/>
        <v>-</v>
      </c>
      <c r="CF196" s="982" t="str">
        <f t="shared" si="79"/>
        <v>-</v>
      </c>
      <c r="CG196" s="982" t="str">
        <f t="shared" si="79"/>
        <v>-</v>
      </c>
      <c r="CH196" s="982" t="str">
        <f t="shared" si="79"/>
        <v>-</v>
      </c>
      <c r="CI196" s="982" t="str">
        <f t="shared" si="79"/>
        <v>-</v>
      </c>
      <c r="CJ196" s="982" t="str">
        <f t="shared" si="79"/>
        <v>-</v>
      </c>
      <c r="CK196" s="982" t="str">
        <f t="shared" si="79"/>
        <v>-</v>
      </c>
      <c r="CL196" s="1473" t="str">
        <f t="shared" si="79"/>
        <v>-</v>
      </c>
      <c r="CM196" s="219" t="s">
        <v>179</v>
      </c>
      <c r="CN196" s="241" t="s">
        <v>199</v>
      </c>
      <c r="CO196" s="2"/>
    </row>
    <row r="197" spans="2:93" ht="27.75" customHeight="1" thickBot="1" x14ac:dyDescent="0.25">
      <c r="B197" s="1584" t="s">
        <v>155</v>
      </c>
      <c r="C197" s="1585" t="s">
        <v>462</v>
      </c>
      <c r="D197" s="1603"/>
      <c r="E197" s="1604"/>
      <c r="F197" s="1604"/>
      <c r="G197" s="1604"/>
      <c r="H197" s="1604"/>
      <c r="I197" s="1604"/>
      <c r="J197" s="1604"/>
      <c r="K197" s="1604"/>
      <c r="L197" s="1604"/>
      <c r="M197" s="1604"/>
      <c r="N197" s="1589"/>
      <c r="O197" s="1589"/>
      <c r="P197" s="1590"/>
      <c r="Q197" s="1605"/>
      <c r="R197" s="1606"/>
      <c r="S197" s="1604"/>
      <c r="T197" s="1604"/>
      <c r="U197" s="1604"/>
      <c r="V197" s="1604"/>
      <c r="W197" s="1604"/>
      <c r="X197" s="1604"/>
      <c r="Y197" s="1604"/>
      <c r="Z197" s="1604"/>
      <c r="AA197" s="1604"/>
      <c r="AB197" s="1589"/>
      <c r="AC197" s="1589"/>
      <c r="AD197" s="1590"/>
      <c r="AE197" s="1605"/>
      <c r="AF197" s="1606"/>
      <c r="AG197" s="1604"/>
      <c r="AH197" s="1604"/>
      <c r="AI197" s="1604"/>
      <c r="AJ197" s="1604"/>
      <c r="AK197" s="1604"/>
      <c r="AL197" s="1604"/>
      <c r="AM197" s="1604"/>
      <c r="AN197" s="1604"/>
      <c r="AO197" s="1604"/>
      <c r="AP197" s="1589"/>
      <c r="AQ197" s="1589"/>
      <c r="AR197" s="1590"/>
      <c r="AS197" s="1591"/>
      <c r="AT197" s="1600" t="s">
        <v>1506</v>
      </c>
      <c r="AU197" s="1272"/>
      <c r="AV197" s="1480" t="s">
        <v>77</v>
      </c>
      <c r="AW197" s="1476" t="str">
        <f>IF(SUM(COUNTBLANK(D182),COUNTBLANK(D194),COUNTBLANK(D196))=0,(D182+D196)/D194,"-")</f>
        <v>-</v>
      </c>
      <c r="AX197" s="984" t="str">
        <f t="shared" ref="AX197:CL197" si="80">IF(SUM(COUNTBLANK(E182),COUNTBLANK(E194),COUNTBLANK(E196))=0,(E182+E196)/E194,"-")</f>
        <v>-</v>
      </c>
      <c r="AY197" s="984" t="str">
        <f t="shared" si="80"/>
        <v>-</v>
      </c>
      <c r="AZ197" s="984" t="str">
        <f t="shared" si="80"/>
        <v>-</v>
      </c>
      <c r="BA197" s="984" t="str">
        <f t="shared" si="80"/>
        <v>-</v>
      </c>
      <c r="BB197" s="984" t="str">
        <f t="shared" si="80"/>
        <v>-</v>
      </c>
      <c r="BC197" s="984" t="str">
        <f t="shared" si="80"/>
        <v>-</v>
      </c>
      <c r="BD197" s="984" t="str">
        <f t="shared" si="80"/>
        <v>-</v>
      </c>
      <c r="BE197" s="984" t="str">
        <f t="shared" si="80"/>
        <v>-</v>
      </c>
      <c r="BF197" s="984" t="str">
        <f t="shared" si="80"/>
        <v>-</v>
      </c>
      <c r="BG197" s="984" t="str">
        <f t="shared" si="80"/>
        <v>-</v>
      </c>
      <c r="BH197" s="984" t="str">
        <f t="shared" si="80"/>
        <v>-</v>
      </c>
      <c r="BI197" s="984" t="str">
        <f t="shared" si="80"/>
        <v>-</v>
      </c>
      <c r="BJ197" s="1477" t="str">
        <f t="shared" si="80"/>
        <v>-</v>
      </c>
      <c r="BK197" s="1476" t="str">
        <f t="shared" si="80"/>
        <v>-</v>
      </c>
      <c r="BL197" s="984" t="str">
        <f t="shared" si="80"/>
        <v>-</v>
      </c>
      <c r="BM197" s="984" t="str">
        <f t="shared" si="80"/>
        <v>-</v>
      </c>
      <c r="BN197" s="984" t="str">
        <f t="shared" si="80"/>
        <v>-</v>
      </c>
      <c r="BO197" s="984" t="str">
        <f t="shared" si="80"/>
        <v>-</v>
      </c>
      <c r="BP197" s="984" t="str">
        <f t="shared" si="80"/>
        <v>-</v>
      </c>
      <c r="BQ197" s="984" t="str">
        <f t="shared" si="80"/>
        <v>-</v>
      </c>
      <c r="BR197" s="984" t="str">
        <f t="shared" si="80"/>
        <v>-</v>
      </c>
      <c r="BS197" s="984" t="str">
        <f t="shared" si="80"/>
        <v>-</v>
      </c>
      <c r="BT197" s="984" t="str">
        <f t="shared" si="80"/>
        <v>-</v>
      </c>
      <c r="BU197" s="984" t="str">
        <f t="shared" si="80"/>
        <v>-</v>
      </c>
      <c r="BV197" s="984" t="str">
        <f t="shared" si="80"/>
        <v>-</v>
      </c>
      <c r="BW197" s="984" t="str">
        <f t="shared" si="80"/>
        <v>-</v>
      </c>
      <c r="BX197" s="1477" t="str">
        <f t="shared" si="80"/>
        <v>-</v>
      </c>
      <c r="BY197" s="1476" t="str">
        <f t="shared" si="80"/>
        <v>-</v>
      </c>
      <c r="BZ197" s="984" t="str">
        <f t="shared" si="80"/>
        <v>-</v>
      </c>
      <c r="CA197" s="984" t="str">
        <f t="shared" si="80"/>
        <v>-</v>
      </c>
      <c r="CB197" s="984" t="str">
        <f t="shared" si="80"/>
        <v>-</v>
      </c>
      <c r="CC197" s="984" t="str">
        <f t="shared" si="80"/>
        <v>-</v>
      </c>
      <c r="CD197" s="984" t="str">
        <f t="shared" si="80"/>
        <v>-</v>
      </c>
      <c r="CE197" s="984" t="str">
        <f t="shared" si="80"/>
        <v>-</v>
      </c>
      <c r="CF197" s="984" t="str">
        <f t="shared" si="80"/>
        <v>-</v>
      </c>
      <c r="CG197" s="984" t="str">
        <f t="shared" si="80"/>
        <v>-</v>
      </c>
      <c r="CH197" s="984" t="str">
        <f t="shared" si="80"/>
        <v>-</v>
      </c>
      <c r="CI197" s="984" t="str">
        <f t="shared" si="80"/>
        <v>-</v>
      </c>
      <c r="CJ197" s="984" t="str">
        <f t="shared" si="80"/>
        <v>-</v>
      </c>
      <c r="CK197" s="984" t="str">
        <f t="shared" si="80"/>
        <v>-</v>
      </c>
      <c r="CL197" s="1477" t="str">
        <f t="shared" si="80"/>
        <v>-</v>
      </c>
      <c r="CM197" s="220" t="s">
        <v>180</v>
      </c>
      <c r="CN197" s="242" t="s">
        <v>200</v>
      </c>
      <c r="CO197" s="2"/>
    </row>
    <row r="198" spans="2:93" ht="43.5" customHeight="1" x14ac:dyDescent="0.2">
      <c r="B198" s="1608" t="s">
        <v>156</v>
      </c>
      <c r="C198" s="1609" t="s">
        <v>1010</v>
      </c>
      <c r="D198" s="1628" t="s">
        <v>1040</v>
      </c>
      <c r="E198" s="1611" t="s">
        <v>1040</v>
      </c>
      <c r="F198" s="1611" t="s">
        <v>1040</v>
      </c>
      <c r="G198" s="1611" t="s">
        <v>1040</v>
      </c>
      <c r="H198" s="1611" t="s">
        <v>1040</v>
      </c>
      <c r="I198" s="1611" t="s">
        <v>1040</v>
      </c>
      <c r="J198" s="1611" t="s">
        <v>1040</v>
      </c>
      <c r="K198" s="1611" t="s">
        <v>1040</v>
      </c>
      <c r="L198" s="1611" t="s">
        <v>1040</v>
      </c>
      <c r="M198" s="1611" t="s">
        <v>1040</v>
      </c>
      <c r="N198" s="1612" t="s">
        <v>335</v>
      </c>
      <c r="O198" s="1612" t="s">
        <v>335</v>
      </c>
      <c r="P198" s="1612" t="s">
        <v>335</v>
      </c>
      <c r="Q198" s="1614" t="s">
        <v>335</v>
      </c>
      <c r="R198" s="1615" t="s">
        <v>1040</v>
      </c>
      <c r="S198" s="1611" t="s">
        <v>1040</v>
      </c>
      <c r="T198" s="1611" t="s">
        <v>1040</v>
      </c>
      <c r="U198" s="1611" t="s">
        <v>1040</v>
      </c>
      <c r="V198" s="1611" t="s">
        <v>1040</v>
      </c>
      <c r="W198" s="1611" t="s">
        <v>1040</v>
      </c>
      <c r="X198" s="1611" t="s">
        <v>1040</v>
      </c>
      <c r="Y198" s="1611" t="s">
        <v>1040</v>
      </c>
      <c r="Z198" s="1611" t="s">
        <v>1040</v>
      </c>
      <c r="AA198" s="1611" t="s">
        <v>1040</v>
      </c>
      <c r="AB198" s="1612" t="s">
        <v>1040</v>
      </c>
      <c r="AC198" s="1612" t="s">
        <v>1040</v>
      </c>
      <c r="AD198" s="1612" t="s">
        <v>1040</v>
      </c>
      <c r="AE198" s="1614" t="s">
        <v>1040</v>
      </c>
      <c r="AF198" s="1615" t="s">
        <v>1040</v>
      </c>
      <c r="AG198" s="1611" t="s">
        <v>1040</v>
      </c>
      <c r="AH198" s="1611" t="s">
        <v>1040</v>
      </c>
      <c r="AI198" s="1611" t="s">
        <v>1040</v>
      </c>
      <c r="AJ198" s="1611" t="s">
        <v>1040</v>
      </c>
      <c r="AK198" s="1611" t="s">
        <v>1040</v>
      </c>
      <c r="AL198" s="1611" t="s">
        <v>1040</v>
      </c>
      <c r="AM198" s="1611" t="s">
        <v>1040</v>
      </c>
      <c r="AN198" s="1611" t="s">
        <v>1040</v>
      </c>
      <c r="AO198" s="1611" t="s">
        <v>1040</v>
      </c>
      <c r="AP198" s="1612" t="s">
        <v>1040</v>
      </c>
      <c r="AQ198" s="1612" t="s">
        <v>1040</v>
      </c>
      <c r="AR198" s="1612" t="s">
        <v>1040</v>
      </c>
      <c r="AS198" s="1616" t="s">
        <v>1040</v>
      </c>
      <c r="AT198" s="1539"/>
      <c r="AU198" s="1272"/>
      <c r="AV198" s="48"/>
      <c r="AW198" s="972" t="s">
        <v>1419</v>
      </c>
      <c r="AX198" s="972" t="s">
        <v>1420</v>
      </c>
      <c r="AY198" s="972" t="s">
        <v>1421</v>
      </c>
      <c r="AZ198" s="972" t="s">
        <v>1422</v>
      </c>
      <c r="BA198" s="972" t="s">
        <v>1423</v>
      </c>
      <c r="BB198" s="972" t="s">
        <v>1424</v>
      </c>
      <c r="BC198" s="972" t="s">
        <v>1425</v>
      </c>
      <c r="BD198" s="972" t="s">
        <v>1426</v>
      </c>
      <c r="BE198" s="972" t="s">
        <v>1427</v>
      </c>
      <c r="BF198" s="972" t="s">
        <v>1428</v>
      </c>
      <c r="BG198" s="972" t="s">
        <v>1429</v>
      </c>
      <c r="BH198" s="972" t="s">
        <v>1430</v>
      </c>
      <c r="BI198" s="972" t="s">
        <v>1431</v>
      </c>
      <c r="BJ198" s="972" t="s">
        <v>1432</v>
      </c>
      <c r="BK198" s="972" t="s">
        <v>1433</v>
      </c>
      <c r="BL198" s="972" t="s">
        <v>1434</v>
      </c>
      <c r="BM198" s="972" t="s">
        <v>1435</v>
      </c>
      <c r="BN198" s="972" t="s">
        <v>1436</v>
      </c>
      <c r="BO198" s="972" t="s">
        <v>1437</v>
      </c>
      <c r="BP198" s="972" t="s">
        <v>1438</v>
      </c>
      <c r="BQ198" s="972" t="s">
        <v>1439</v>
      </c>
      <c r="BR198" s="972" t="s">
        <v>1440</v>
      </c>
      <c r="BS198" s="972" t="s">
        <v>1441</v>
      </c>
      <c r="BT198" s="972" t="s">
        <v>1442</v>
      </c>
      <c r="BU198" s="972" t="s">
        <v>1443</v>
      </c>
      <c r="BV198" s="972" t="s">
        <v>1444</v>
      </c>
      <c r="BW198" s="972" t="s">
        <v>1445</v>
      </c>
      <c r="BX198" s="972" t="s">
        <v>1446</v>
      </c>
      <c r="BY198" s="972" t="s">
        <v>1447</v>
      </c>
      <c r="BZ198" s="972" t="s">
        <v>1448</v>
      </c>
      <c r="CA198" s="972" t="s">
        <v>1449</v>
      </c>
      <c r="CB198" s="972" t="s">
        <v>1450</v>
      </c>
      <c r="CC198" s="972" t="s">
        <v>1451</v>
      </c>
      <c r="CD198" s="972" t="s">
        <v>1452</v>
      </c>
      <c r="CE198" s="972" t="s">
        <v>1453</v>
      </c>
      <c r="CF198" s="972" t="s">
        <v>1454</v>
      </c>
      <c r="CG198" s="972" t="s">
        <v>1455</v>
      </c>
      <c r="CH198" s="972" t="s">
        <v>1456</v>
      </c>
      <c r="CI198" s="972" t="s">
        <v>1457</v>
      </c>
      <c r="CJ198" s="972" t="s">
        <v>1458</v>
      </c>
      <c r="CK198" s="972" t="s">
        <v>1459</v>
      </c>
      <c r="CL198" s="972" t="s">
        <v>1460</v>
      </c>
      <c r="CM198" s="48"/>
      <c r="CN198" s="48"/>
      <c r="CO198" s="2"/>
    </row>
    <row r="199" spans="2:93" ht="27.75" customHeight="1" thickBot="1" x14ac:dyDescent="0.25">
      <c r="B199" s="1584" t="s">
        <v>157</v>
      </c>
      <c r="C199" s="1585" t="s">
        <v>463</v>
      </c>
      <c r="D199" s="1603" t="s">
        <v>1040</v>
      </c>
      <c r="E199" s="1604" t="s">
        <v>1040</v>
      </c>
      <c r="F199" s="1604" t="s">
        <v>1040</v>
      </c>
      <c r="G199" s="1604" t="s">
        <v>1040</v>
      </c>
      <c r="H199" s="1604" t="s">
        <v>1040</v>
      </c>
      <c r="I199" s="1604" t="s">
        <v>1040</v>
      </c>
      <c r="J199" s="1604" t="s">
        <v>1040</v>
      </c>
      <c r="K199" s="1604" t="s">
        <v>1040</v>
      </c>
      <c r="L199" s="1604" t="s">
        <v>1040</v>
      </c>
      <c r="M199" s="1604" t="s">
        <v>1040</v>
      </c>
      <c r="N199" s="1618" t="s">
        <v>50</v>
      </c>
      <c r="O199" s="1618" t="s">
        <v>50</v>
      </c>
      <c r="P199" s="1618" t="s">
        <v>50</v>
      </c>
      <c r="Q199" s="1605" t="s">
        <v>50</v>
      </c>
      <c r="R199" s="1606" t="s">
        <v>1040</v>
      </c>
      <c r="S199" s="1604" t="s">
        <v>1040</v>
      </c>
      <c r="T199" s="1604" t="s">
        <v>1040</v>
      </c>
      <c r="U199" s="1604" t="s">
        <v>1040</v>
      </c>
      <c r="V199" s="1604" t="s">
        <v>1040</v>
      </c>
      <c r="W199" s="1604" t="s">
        <v>1040</v>
      </c>
      <c r="X199" s="1604" t="s">
        <v>1040</v>
      </c>
      <c r="Y199" s="1604" t="s">
        <v>1040</v>
      </c>
      <c r="Z199" s="1604" t="s">
        <v>1040</v>
      </c>
      <c r="AA199" s="1604" t="s">
        <v>1040</v>
      </c>
      <c r="AB199" s="1618" t="s">
        <v>1040</v>
      </c>
      <c r="AC199" s="1618" t="s">
        <v>1040</v>
      </c>
      <c r="AD199" s="1618" t="s">
        <v>1040</v>
      </c>
      <c r="AE199" s="1605" t="s">
        <v>1040</v>
      </c>
      <c r="AF199" s="1606" t="s">
        <v>1040</v>
      </c>
      <c r="AG199" s="1604" t="s">
        <v>1040</v>
      </c>
      <c r="AH199" s="1604" t="s">
        <v>1040</v>
      </c>
      <c r="AI199" s="1604" t="s">
        <v>1040</v>
      </c>
      <c r="AJ199" s="1604" t="s">
        <v>1040</v>
      </c>
      <c r="AK199" s="1604" t="s">
        <v>1040</v>
      </c>
      <c r="AL199" s="1604" t="s">
        <v>1040</v>
      </c>
      <c r="AM199" s="1604" t="s">
        <v>1040</v>
      </c>
      <c r="AN199" s="1604" t="s">
        <v>1040</v>
      </c>
      <c r="AO199" s="1604" t="s">
        <v>1040</v>
      </c>
      <c r="AP199" s="1618" t="s">
        <v>1040</v>
      </c>
      <c r="AQ199" s="1618" t="s">
        <v>1040</v>
      </c>
      <c r="AR199" s="1618" t="s">
        <v>1040</v>
      </c>
      <c r="AS199" s="1619" t="s">
        <v>1040</v>
      </c>
      <c r="AT199" s="1539"/>
      <c r="AU199" s="127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row>
    <row r="200" spans="2:93" ht="33" customHeight="1" x14ac:dyDescent="0.2">
      <c r="B200" s="2776" t="s">
        <v>1034</v>
      </c>
      <c r="C200" s="2777"/>
      <c r="D200" s="1277" t="str">
        <f>IF(NOT(D182=D185+D186),"Please check ","")</f>
        <v/>
      </c>
      <c r="E200" s="1368" t="str">
        <f t="shared" ref="E200:AS200" si="81">IF(NOT(E182=E185+E186),"Please check ","")</f>
        <v/>
      </c>
      <c r="F200" s="1368" t="str">
        <f t="shared" si="81"/>
        <v/>
      </c>
      <c r="G200" s="1368" t="str">
        <f t="shared" si="81"/>
        <v/>
      </c>
      <c r="H200" s="1368" t="str">
        <f t="shared" si="81"/>
        <v/>
      </c>
      <c r="I200" s="1368" t="str">
        <f t="shared" si="81"/>
        <v/>
      </c>
      <c r="J200" s="1368" t="str">
        <f t="shared" si="81"/>
        <v/>
      </c>
      <c r="K200" s="1368" t="str">
        <f t="shared" si="81"/>
        <v/>
      </c>
      <c r="L200" s="1368" t="str">
        <f t="shared" si="81"/>
        <v/>
      </c>
      <c r="M200" s="1368" t="str">
        <f t="shared" si="81"/>
        <v/>
      </c>
      <c r="N200" s="1368" t="str">
        <f t="shared" si="81"/>
        <v/>
      </c>
      <c r="O200" s="1368" t="str">
        <f t="shared" si="81"/>
        <v/>
      </c>
      <c r="P200" s="1368" t="str">
        <f t="shared" si="81"/>
        <v/>
      </c>
      <c r="Q200" s="1368" t="str">
        <f t="shared" si="81"/>
        <v/>
      </c>
      <c r="R200" s="1368" t="str">
        <f t="shared" si="81"/>
        <v/>
      </c>
      <c r="S200" s="1368" t="str">
        <f t="shared" si="81"/>
        <v/>
      </c>
      <c r="T200" s="1368" t="str">
        <f t="shared" si="81"/>
        <v/>
      </c>
      <c r="U200" s="1368" t="str">
        <f t="shared" si="81"/>
        <v/>
      </c>
      <c r="V200" s="1368" t="str">
        <f t="shared" si="81"/>
        <v/>
      </c>
      <c r="W200" s="1368" t="str">
        <f t="shared" si="81"/>
        <v/>
      </c>
      <c r="X200" s="1368" t="str">
        <f t="shared" si="81"/>
        <v/>
      </c>
      <c r="Y200" s="1368" t="str">
        <f t="shared" si="81"/>
        <v/>
      </c>
      <c r="Z200" s="1368" t="str">
        <f t="shared" si="81"/>
        <v/>
      </c>
      <c r="AA200" s="1368" t="str">
        <f t="shared" si="81"/>
        <v/>
      </c>
      <c r="AB200" s="1368" t="str">
        <f t="shared" si="81"/>
        <v/>
      </c>
      <c r="AC200" s="1368" t="str">
        <f t="shared" si="81"/>
        <v/>
      </c>
      <c r="AD200" s="1368" t="str">
        <f t="shared" si="81"/>
        <v/>
      </c>
      <c r="AE200" s="1368" t="str">
        <f t="shared" si="81"/>
        <v/>
      </c>
      <c r="AF200" s="1368" t="str">
        <f t="shared" si="81"/>
        <v/>
      </c>
      <c r="AG200" s="1368" t="str">
        <f t="shared" si="81"/>
        <v/>
      </c>
      <c r="AH200" s="1368" t="str">
        <f t="shared" si="81"/>
        <v/>
      </c>
      <c r="AI200" s="1368" t="str">
        <f t="shared" si="81"/>
        <v/>
      </c>
      <c r="AJ200" s="1368" t="str">
        <f t="shared" si="81"/>
        <v/>
      </c>
      <c r="AK200" s="1368" t="str">
        <f t="shared" si="81"/>
        <v/>
      </c>
      <c r="AL200" s="1368" t="str">
        <f t="shared" si="81"/>
        <v/>
      </c>
      <c r="AM200" s="1368" t="str">
        <f t="shared" si="81"/>
        <v/>
      </c>
      <c r="AN200" s="1368" t="str">
        <f t="shared" si="81"/>
        <v/>
      </c>
      <c r="AO200" s="1368" t="str">
        <f t="shared" si="81"/>
        <v/>
      </c>
      <c r="AP200" s="1369" t="str">
        <f t="shared" si="81"/>
        <v/>
      </c>
      <c r="AQ200" s="1369" t="str">
        <f t="shared" si="81"/>
        <v/>
      </c>
      <c r="AR200" s="1369" t="str">
        <f t="shared" si="81"/>
        <v/>
      </c>
      <c r="AS200" s="1623" t="str">
        <f t="shared" si="81"/>
        <v/>
      </c>
      <c r="AT200" s="1538"/>
      <c r="AU200" s="971"/>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row>
    <row r="201" spans="2:93" ht="39" customHeight="1" x14ac:dyDescent="0.2">
      <c r="B201" s="2710" t="s">
        <v>1035</v>
      </c>
      <c r="C201" s="2711"/>
      <c r="D201" s="1276" t="str">
        <f>IF(D186&lt;D187,"Please check","")</f>
        <v/>
      </c>
      <c r="E201" s="1367" t="str">
        <f t="shared" ref="E201:AS201" si="82">IF(E186&lt;E187,"Please check","")</f>
        <v/>
      </c>
      <c r="F201" s="1367" t="str">
        <f t="shared" si="82"/>
        <v/>
      </c>
      <c r="G201" s="1367" t="str">
        <f t="shared" si="82"/>
        <v/>
      </c>
      <c r="H201" s="1367" t="str">
        <f t="shared" si="82"/>
        <v/>
      </c>
      <c r="I201" s="1367" t="str">
        <f t="shared" si="82"/>
        <v/>
      </c>
      <c r="J201" s="1367" t="str">
        <f t="shared" si="82"/>
        <v/>
      </c>
      <c r="K201" s="1367" t="str">
        <f t="shared" si="82"/>
        <v/>
      </c>
      <c r="L201" s="1367" t="str">
        <f t="shared" si="82"/>
        <v/>
      </c>
      <c r="M201" s="1367" t="str">
        <f t="shared" si="82"/>
        <v/>
      </c>
      <c r="N201" s="1367" t="str">
        <f t="shared" si="82"/>
        <v/>
      </c>
      <c r="O201" s="1367" t="str">
        <f t="shared" si="82"/>
        <v/>
      </c>
      <c r="P201" s="1367" t="str">
        <f t="shared" si="82"/>
        <v/>
      </c>
      <c r="Q201" s="1367" t="str">
        <f t="shared" si="82"/>
        <v/>
      </c>
      <c r="R201" s="1367" t="str">
        <f t="shared" si="82"/>
        <v/>
      </c>
      <c r="S201" s="1367" t="str">
        <f t="shared" si="82"/>
        <v/>
      </c>
      <c r="T201" s="1367" t="str">
        <f t="shared" si="82"/>
        <v/>
      </c>
      <c r="U201" s="1367" t="str">
        <f t="shared" si="82"/>
        <v/>
      </c>
      <c r="V201" s="1367" t="str">
        <f t="shared" si="82"/>
        <v/>
      </c>
      <c r="W201" s="1367" t="str">
        <f t="shared" si="82"/>
        <v/>
      </c>
      <c r="X201" s="1367" t="str">
        <f t="shared" si="82"/>
        <v/>
      </c>
      <c r="Y201" s="1367" t="str">
        <f t="shared" si="82"/>
        <v/>
      </c>
      <c r="Z201" s="1367" t="str">
        <f t="shared" si="82"/>
        <v/>
      </c>
      <c r="AA201" s="1367" t="str">
        <f t="shared" si="82"/>
        <v/>
      </c>
      <c r="AB201" s="1367" t="str">
        <f t="shared" si="82"/>
        <v/>
      </c>
      <c r="AC201" s="1367" t="str">
        <f t="shared" si="82"/>
        <v/>
      </c>
      <c r="AD201" s="1367" t="str">
        <f t="shared" si="82"/>
        <v/>
      </c>
      <c r="AE201" s="1367" t="str">
        <f t="shared" si="82"/>
        <v/>
      </c>
      <c r="AF201" s="1367" t="str">
        <f t="shared" si="82"/>
        <v/>
      </c>
      <c r="AG201" s="1367" t="str">
        <f t="shared" si="82"/>
        <v/>
      </c>
      <c r="AH201" s="1367" t="str">
        <f t="shared" si="82"/>
        <v/>
      </c>
      <c r="AI201" s="1367" t="str">
        <f t="shared" si="82"/>
        <v/>
      </c>
      <c r="AJ201" s="1367" t="str">
        <f t="shared" si="82"/>
        <v/>
      </c>
      <c r="AK201" s="1367" t="str">
        <f t="shared" si="82"/>
        <v/>
      </c>
      <c r="AL201" s="1367" t="str">
        <f t="shared" si="82"/>
        <v/>
      </c>
      <c r="AM201" s="1367" t="str">
        <f t="shared" si="82"/>
        <v/>
      </c>
      <c r="AN201" s="1367" t="str">
        <f t="shared" si="82"/>
        <v/>
      </c>
      <c r="AO201" s="1367" t="str">
        <f t="shared" si="82"/>
        <v/>
      </c>
      <c r="AP201" s="1365" t="str">
        <f t="shared" si="82"/>
        <v/>
      </c>
      <c r="AQ201" s="1365" t="str">
        <f t="shared" si="82"/>
        <v/>
      </c>
      <c r="AR201" s="1365" t="str">
        <f t="shared" si="82"/>
        <v/>
      </c>
      <c r="AS201" s="1372" t="str">
        <f t="shared" si="82"/>
        <v/>
      </c>
      <c r="AT201" s="1538"/>
      <c r="AU201" s="971"/>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row>
    <row r="202" spans="2:93" ht="36.75" customHeight="1" x14ac:dyDescent="0.2">
      <c r="B202" s="2710" t="s">
        <v>1036</v>
      </c>
      <c r="C202" s="2711"/>
      <c r="D202" s="1276" t="str">
        <f>IF(NOT(D182=D191+D192+D194),"Please check","")</f>
        <v/>
      </c>
      <c r="E202" s="1367" t="str">
        <f t="shared" ref="E202:AS202" si="83">IF(NOT(E182=E191+E192+E194),"Please check","")</f>
        <v/>
      </c>
      <c r="F202" s="1367" t="str">
        <f t="shared" si="83"/>
        <v/>
      </c>
      <c r="G202" s="1367" t="str">
        <f t="shared" si="83"/>
        <v/>
      </c>
      <c r="H202" s="1367" t="str">
        <f t="shared" si="83"/>
        <v/>
      </c>
      <c r="I202" s="1367" t="str">
        <f t="shared" si="83"/>
        <v/>
      </c>
      <c r="J202" s="1367" t="str">
        <f t="shared" si="83"/>
        <v/>
      </c>
      <c r="K202" s="1367" t="str">
        <f t="shared" si="83"/>
        <v/>
      </c>
      <c r="L202" s="1367" t="str">
        <f t="shared" si="83"/>
        <v/>
      </c>
      <c r="M202" s="1367" t="str">
        <f t="shared" si="83"/>
        <v/>
      </c>
      <c r="N202" s="1367" t="str">
        <f t="shared" si="83"/>
        <v/>
      </c>
      <c r="O202" s="1367" t="str">
        <f t="shared" si="83"/>
        <v/>
      </c>
      <c r="P202" s="1367" t="str">
        <f t="shared" si="83"/>
        <v>Please check</v>
      </c>
      <c r="Q202" s="1367" t="str">
        <f t="shared" si="83"/>
        <v>Please check</v>
      </c>
      <c r="R202" s="1367" t="str">
        <f t="shared" si="83"/>
        <v/>
      </c>
      <c r="S202" s="1367" t="str">
        <f t="shared" si="83"/>
        <v/>
      </c>
      <c r="T202" s="1367" t="str">
        <f t="shared" si="83"/>
        <v/>
      </c>
      <c r="U202" s="1367" t="str">
        <f t="shared" si="83"/>
        <v/>
      </c>
      <c r="V202" s="1367" t="str">
        <f t="shared" si="83"/>
        <v/>
      </c>
      <c r="W202" s="1367" t="str">
        <f t="shared" si="83"/>
        <v/>
      </c>
      <c r="X202" s="1367" t="str">
        <f t="shared" si="83"/>
        <v/>
      </c>
      <c r="Y202" s="1367" t="str">
        <f t="shared" si="83"/>
        <v/>
      </c>
      <c r="Z202" s="1367" t="str">
        <f t="shared" si="83"/>
        <v/>
      </c>
      <c r="AA202" s="1367" t="str">
        <f t="shared" si="83"/>
        <v/>
      </c>
      <c r="AB202" s="1367" t="str">
        <f t="shared" si="83"/>
        <v/>
      </c>
      <c r="AC202" s="1367" t="str">
        <f t="shared" si="83"/>
        <v/>
      </c>
      <c r="AD202" s="1367" t="str">
        <f t="shared" si="83"/>
        <v/>
      </c>
      <c r="AE202" s="1367" t="str">
        <f t="shared" si="83"/>
        <v/>
      </c>
      <c r="AF202" s="1367" t="str">
        <f t="shared" si="83"/>
        <v/>
      </c>
      <c r="AG202" s="1367" t="str">
        <f t="shared" si="83"/>
        <v/>
      </c>
      <c r="AH202" s="1367" t="str">
        <f t="shared" si="83"/>
        <v/>
      </c>
      <c r="AI202" s="1367" t="str">
        <f t="shared" si="83"/>
        <v/>
      </c>
      <c r="AJ202" s="1367" t="str">
        <f t="shared" si="83"/>
        <v/>
      </c>
      <c r="AK202" s="1367" t="str">
        <f t="shared" si="83"/>
        <v/>
      </c>
      <c r="AL202" s="1367" t="str">
        <f t="shared" si="83"/>
        <v/>
      </c>
      <c r="AM202" s="1367" t="str">
        <f t="shared" si="83"/>
        <v/>
      </c>
      <c r="AN202" s="1367" t="str">
        <f t="shared" si="83"/>
        <v/>
      </c>
      <c r="AO202" s="1367" t="str">
        <f t="shared" si="83"/>
        <v/>
      </c>
      <c r="AP202" s="1365" t="str">
        <f t="shared" si="83"/>
        <v/>
      </c>
      <c r="AQ202" s="1365" t="str">
        <f t="shared" si="83"/>
        <v/>
      </c>
      <c r="AR202" s="1365" t="str">
        <f t="shared" si="83"/>
        <v/>
      </c>
      <c r="AS202" s="1372" t="str">
        <f t="shared" si="83"/>
        <v/>
      </c>
      <c r="AT202" s="1538"/>
      <c r="AU202" s="971"/>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row>
    <row r="203" spans="2:93" ht="48.75" customHeight="1" x14ac:dyDescent="0.2">
      <c r="B203" s="2774" t="s">
        <v>1037</v>
      </c>
      <c r="C203" s="2775"/>
      <c r="D203" s="1276" t="str">
        <f>IF(D192&lt;D193,"Please check ","")</f>
        <v/>
      </c>
      <c r="E203" s="1275" t="str">
        <f t="shared" ref="E203:AS203" si="84">IF(E192&lt;E193,"Please check ","")</f>
        <v/>
      </c>
      <c r="F203" s="1275" t="str">
        <f t="shared" si="84"/>
        <v/>
      </c>
      <c r="G203" s="1275" t="str">
        <f t="shared" si="84"/>
        <v/>
      </c>
      <c r="H203" s="1275" t="str">
        <f t="shared" si="84"/>
        <v/>
      </c>
      <c r="I203" s="1275" t="str">
        <f t="shared" si="84"/>
        <v/>
      </c>
      <c r="J203" s="1275" t="str">
        <f t="shared" si="84"/>
        <v/>
      </c>
      <c r="K203" s="1275" t="str">
        <f t="shared" si="84"/>
        <v/>
      </c>
      <c r="L203" s="1275" t="str">
        <f t="shared" si="84"/>
        <v/>
      </c>
      <c r="M203" s="1275" t="str">
        <f t="shared" si="84"/>
        <v/>
      </c>
      <c r="N203" s="1275" t="str">
        <f t="shared" si="84"/>
        <v/>
      </c>
      <c r="O203" s="1275" t="str">
        <f t="shared" si="84"/>
        <v/>
      </c>
      <c r="P203" s="1275" t="str">
        <f t="shared" si="84"/>
        <v/>
      </c>
      <c r="Q203" s="1275" t="str">
        <f t="shared" si="84"/>
        <v/>
      </c>
      <c r="R203" s="1275" t="str">
        <f t="shared" si="84"/>
        <v/>
      </c>
      <c r="S203" s="1275" t="str">
        <f t="shared" si="84"/>
        <v/>
      </c>
      <c r="T203" s="1275" t="str">
        <f t="shared" si="84"/>
        <v/>
      </c>
      <c r="U203" s="1275" t="str">
        <f t="shared" si="84"/>
        <v/>
      </c>
      <c r="V203" s="1275" t="str">
        <f t="shared" si="84"/>
        <v/>
      </c>
      <c r="W203" s="1275" t="str">
        <f t="shared" si="84"/>
        <v/>
      </c>
      <c r="X203" s="1275" t="str">
        <f t="shared" si="84"/>
        <v/>
      </c>
      <c r="Y203" s="1275" t="str">
        <f t="shared" si="84"/>
        <v/>
      </c>
      <c r="Z203" s="1275" t="str">
        <f t="shared" si="84"/>
        <v/>
      </c>
      <c r="AA203" s="1275" t="str">
        <f t="shared" si="84"/>
        <v/>
      </c>
      <c r="AB203" s="1275" t="str">
        <f t="shared" si="84"/>
        <v/>
      </c>
      <c r="AC203" s="1275" t="str">
        <f t="shared" si="84"/>
        <v/>
      </c>
      <c r="AD203" s="1275" t="str">
        <f t="shared" si="84"/>
        <v/>
      </c>
      <c r="AE203" s="1275" t="str">
        <f t="shared" si="84"/>
        <v/>
      </c>
      <c r="AF203" s="1275" t="str">
        <f t="shared" si="84"/>
        <v/>
      </c>
      <c r="AG203" s="1275" t="str">
        <f t="shared" si="84"/>
        <v/>
      </c>
      <c r="AH203" s="1275" t="str">
        <f t="shared" si="84"/>
        <v/>
      </c>
      <c r="AI203" s="1275" t="str">
        <f t="shared" si="84"/>
        <v/>
      </c>
      <c r="AJ203" s="1275" t="str">
        <f t="shared" si="84"/>
        <v/>
      </c>
      <c r="AK203" s="1275" t="str">
        <f t="shared" si="84"/>
        <v/>
      </c>
      <c r="AL203" s="1275" t="str">
        <f t="shared" si="84"/>
        <v/>
      </c>
      <c r="AM203" s="1275" t="str">
        <f t="shared" si="84"/>
        <v/>
      </c>
      <c r="AN203" s="1275" t="str">
        <f t="shared" si="84"/>
        <v/>
      </c>
      <c r="AO203" s="1275" t="str">
        <f t="shared" si="84"/>
        <v/>
      </c>
      <c r="AP203" s="1365" t="str">
        <f t="shared" si="84"/>
        <v/>
      </c>
      <c r="AQ203" s="1365" t="str">
        <f t="shared" si="84"/>
        <v/>
      </c>
      <c r="AR203" s="1365" t="str">
        <f t="shared" si="84"/>
        <v/>
      </c>
      <c r="AS203" s="1372" t="str">
        <f t="shared" si="84"/>
        <v/>
      </c>
      <c r="AT203" s="1538"/>
      <c r="AU203" s="971"/>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row>
    <row r="204" spans="2:93" ht="51.75" customHeight="1" x14ac:dyDescent="0.2">
      <c r="B204" s="2710" t="s">
        <v>1038</v>
      </c>
      <c r="C204" s="2711"/>
      <c r="D204" s="1277" t="str">
        <f>IF(D188&lt;D189,"Please check","")</f>
        <v/>
      </c>
      <c r="E204" s="1276" t="str">
        <f t="shared" ref="E204:AS204" si="85">IF(E188&lt;E189,"Please check","")</f>
        <v/>
      </c>
      <c r="F204" s="1276" t="str">
        <f t="shared" si="85"/>
        <v/>
      </c>
      <c r="G204" s="1276" t="str">
        <f t="shared" si="85"/>
        <v/>
      </c>
      <c r="H204" s="1276" t="str">
        <f t="shared" si="85"/>
        <v/>
      </c>
      <c r="I204" s="1276" t="str">
        <f t="shared" si="85"/>
        <v/>
      </c>
      <c r="J204" s="1276" t="str">
        <f t="shared" si="85"/>
        <v/>
      </c>
      <c r="K204" s="1276" t="str">
        <f t="shared" si="85"/>
        <v/>
      </c>
      <c r="L204" s="1276" t="str">
        <f t="shared" si="85"/>
        <v/>
      </c>
      <c r="M204" s="1276" t="str">
        <f t="shared" si="85"/>
        <v/>
      </c>
      <c r="N204" s="1276" t="str">
        <f t="shared" si="85"/>
        <v/>
      </c>
      <c r="O204" s="1276" t="str">
        <f t="shared" si="85"/>
        <v/>
      </c>
      <c r="P204" s="1276" t="str">
        <f t="shared" si="85"/>
        <v/>
      </c>
      <c r="Q204" s="1276" t="str">
        <f t="shared" si="85"/>
        <v/>
      </c>
      <c r="R204" s="1276" t="str">
        <f t="shared" si="85"/>
        <v/>
      </c>
      <c r="S204" s="1276" t="str">
        <f t="shared" si="85"/>
        <v/>
      </c>
      <c r="T204" s="1276" t="str">
        <f t="shared" si="85"/>
        <v/>
      </c>
      <c r="U204" s="1276" t="str">
        <f t="shared" si="85"/>
        <v/>
      </c>
      <c r="V204" s="1276" t="str">
        <f t="shared" si="85"/>
        <v/>
      </c>
      <c r="W204" s="1276" t="str">
        <f t="shared" si="85"/>
        <v/>
      </c>
      <c r="X204" s="1276" t="str">
        <f t="shared" si="85"/>
        <v/>
      </c>
      <c r="Y204" s="1276" t="str">
        <f t="shared" si="85"/>
        <v/>
      </c>
      <c r="Z204" s="1276" t="str">
        <f t="shared" si="85"/>
        <v/>
      </c>
      <c r="AA204" s="1276" t="str">
        <f t="shared" si="85"/>
        <v/>
      </c>
      <c r="AB204" s="1276" t="str">
        <f t="shared" si="85"/>
        <v/>
      </c>
      <c r="AC204" s="1276" t="str">
        <f t="shared" si="85"/>
        <v/>
      </c>
      <c r="AD204" s="1276" t="str">
        <f t="shared" si="85"/>
        <v/>
      </c>
      <c r="AE204" s="1276" t="str">
        <f t="shared" si="85"/>
        <v/>
      </c>
      <c r="AF204" s="1276" t="str">
        <f t="shared" si="85"/>
        <v/>
      </c>
      <c r="AG204" s="1276" t="str">
        <f t="shared" si="85"/>
        <v/>
      </c>
      <c r="AH204" s="1276" t="str">
        <f t="shared" si="85"/>
        <v/>
      </c>
      <c r="AI204" s="1276" t="str">
        <f t="shared" si="85"/>
        <v/>
      </c>
      <c r="AJ204" s="1276" t="str">
        <f t="shared" si="85"/>
        <v/>
      </c>
      <c r="AK204" s="1276" t="str">
        <f t="shared" si="85"/>
        <v/>
      </c>
      <c r="AL204" s="1276" t="str">
        <f t="shared" si="85"/>
        <v/>
      </c>
      <c r="AM204" s="1276" t="str">
        <f t="shared" si="85"/>
        <v/>
      </c>
      <c r="AN204" s="1276" t="str">
        <f t="shared" si="85"/>
        <v/>
      </c>
      <c r="AO204" s="1276" t="str">
        <f t="shared" si="85"/>
        <v/>
      </c>
      <c r="AP204" s="1365" t="str">
        <f t="shared" si="85"/>
        <v/>
      </c>
      <c r="AQ204" s="1365" t="str">
        <f t="shared" si="85"/>
        <v/>
      </c>
      <c r="AR204" s="1365" t="str">
        <f t="shared" si="85"/>
        <v/>
      </c>
      <c r="AS204" s="1372" t="str">
        <f t="shared" si="85"/>
        <v/>
      </c>
      <c r="AT204" s="1538"/>
      <c r="AU204" s="971"/>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row>
    <row r="205" spans="2:93" ht="27.75" customHeight="1" x14ac:dyDescent="0.2">
      <c r="B205" s="2772"/>
      <c r="C205" s="2773"/>
      <c r="D205" s="1637"/>
      <c r="E205" s="1637"/>
      <c r="F205" s="1637"/>
      <c r="G205" s="1637"/>
      <c r="H205" s="1637"/>
      <c r="I205" s="1637"/>
      <c r="J205" s="1637"/>
      <c r="K205" s="1637"/>
      <c r="L205" s="1637"/>
      <c r="M205" s="1637"/>
      <c r="N205" s="1637"/>
      <c r="O205" s="1637"/>
      <c r="P205" s="1637"/>
      <c r="Q205" s="1637"/>
      <c r="R205" s="1637"/>
      <c r="S205" s="1637"/>
      <c r="T205" s="1637"/>
      <c r="U205" s="1637"/>
      <c r="V205" s="1637"/>
      <c r="W205" s="1637"/>
      <c r="X205" s="1637"/>
      <c r="Y205" s="1637"/>
      <c r="Z205" s="1637"/>
      <c r="AA205" s="1637"/>
      <c r="AB205" s="1637"/>
      <c r="AC205" s="1637"/>
      <c r="AD205" s="1637"/>
      <c r="AE205" s="1637"/>
      <c r="AF205" s="1637"/>
      <c r="AG205" s="1637"/>
      <c r="AH205" s="1637"/>
      <c r="AI205" s="1637"/>
      <c r="AJ205" s="1637"/>
      <c r="AK205" s="1637"/>
      <c r="AL205" s="1637"/>
      <c r="AM205" s="1637"/>
      <c r="AN205" s="1637"/>
      <c r="AO205" s="1637"/>
      <c r="AP205" s="1638"/>
      <c r="AQ205" s="1638"/>
      <c r="AR205" s="1638"/>
      <c r="AS205" s="1639"/>
      <c r="AT205" s="1538"/>
      <c r="AU205" s="971"/>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row>
    <row r="206" spans="2:93" ht="27.75" customHeight="1" x14ac:dyDescent="0.2">
      <c r="B206" s="2770"/>
      <c r="C206" s="2771"/>
      <c r="D206" s="1640"/>
      <c r="E206" s="1640"/>
      <c r="F206" s="1640"/>
      <c r="G206" s="1640"/>
      <c r="H206" s="1640"/>
      <c r="I206" s="1640"/>
      <c r="J206" s="1640"/>
      <c r="K206" s="1640"/>
      <c r="L206" s="1640"/>
      <c r="M206" s="1640"/>
      <c r="N206" s="1640"/>
      <c r="O206" s="1640"/>
      <c r="P206" s="1640"/>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M206" s="1640"/>
      <c r="AN206" s="1640"/>
      <c r="AO206" s="1640"/>
      <c r="AP206" s="1638"/>
      <c r="AQ206" s="1638"/>
      <c r="AR206" s="1638"/>
      <c r="AS206" s="1639"/>
      <c r="AT206" s="1538"/>
      <c r="AU206" s="971"/>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row>
    <row r="207" spans="2:93" ht="27.75" customHeight="1" x14ac:dyDescent="0.2">
      <c r="B207" s="2698"/>
      <c r="C207" s="2699"/>
      <c r="D207" s="1641"/>
      <c r="E207" s="1641"/>
      <c r="F207" s="1641"/>
      <c r="G207" s="1641"/>
      <c r="H207" s="1641"/>
      <c r="I207" s="1641"/>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M207" s="1641"/>
      <c r="AN207" s="1641"/>
      <c r="AO207" s="1641"/>
      <c r="AP207" s="1638"/>
      <c r="AQ207" s="1638"/>
      <c r="AR207" s="1638"/>
      <c r="AS207" s="1639"/>
      <c r="AT207" s="1538"/>
      <c r="AU207" s="971"/>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row>
    <row r="208" spans="2:93" ht="27.75" customHeight="1" x14ac:dyDescent="0.2">
      <c r="B208" s="2772"/>
      <c r="C208" s="2773"/>
      <c r="D208" s="1637"/>
      <c r="E208" s="1637"/>
      <c r="F208" s="1637"/>
      <c r="G208" s="1637"/>
      <c r="H208" s="1637"/>
      <c r="I208" s="1637"/>
      <c r="J208" s="1637"/>
      <c r="K208" s="1637"/>
      <c r="L208" s="1637"/>
      <c r="M208" s="1637"/>
      <c r="N208" s="1637"/>
      <c r="O208" s="1637"/>
      <c r="P208" s="1637"/>
      <c r="Q208" s="1637"/>
      <c r="R208" s="1637"/>
      <c r="S208" s="1637"/>
      <c r="T208" s="1637"/>
      <c r="U208" s="1637"/>
      <c r="V208" s="1637"/>
      <c r="W208" s="1637"/>
      <c r="X208" s="1637"/>
      <c r="Y208" s="1637"/>
      <c r="Z208" s="1637"/>
      <c r="AA208" s="1637"/>
      <c r="AB208" s="1637"/>
      <c r="AC208" s="1637"/>
      <c r="AD208" s="1637"/>
      <c r="AE208" s="1637"/>
      <c r="AF208" s="1637"/>
      <c r="AG208" s="1637"/>
      <c r="AH208" s="1637"/>
      <c r="AI208" s="1637"/>
      <c r="AJ208" s="1637"/>
      <c r="AK208" s="1637"/>
      <c r="AL208" s="1637"/>
      <c r="AM208" s="1637"/>
      <c r="AN208" s="1637"/>
      <c r="AO208" s="1637"/>
      <c r="AP208" s="1638"/>
      <c r="AQ208" s="1638"/>
      <c r="AR208" s="1638"/>
      <c r="AS208" s="1639"/>
      <c r="AT208" s="1538"/>
      <c r="AU208" s="971"/>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row>
    <row r="209" spans="2:93" ht="14.25" x14ac:dyDescent="0.2">
      <c r="B209" s="422"/>
      <c r="C209" s="972" t="s">
        <v>498</v>
      </c>
      <c r="D209" s="972" t="s">
        <v>1197</v>
      </c>
      <c r="E209" s="972" t="s">
        <v>1198</v>
      </c>
      <c r="F209" s="972" t="s">
        <v>1199</v>
      </c>
      <c r="G209" s="972" t="s">
        <v>1200</v>
      </c>
      <c r="H209" s="972" t="s">
        <v>1201</v>
      </c>
      <c r="I209" s="972" t="s">
        <v>1202</v>
      </c>
      <c r="J209" s="972" t="s">
        <v>1203</v>
      </c>
      <c r="K209" s="972" t="s">
        <v>1204</v>
      </c>
      <c r="L209" s="972" t="s">
        <v>1205</v>
      </c>
      <c r="M209" s="972" t="s">
        <v>1206</v>
      </c>
      <c r="N209" s="972" t="s">
        <v>1207</v>
      </c>
      <c r="O209" s="972" t="s">
        <v>1208</v>
      </c>
      <c r="P209" s="972" t="s">
        <v>1209</v>
      </c>
      <c r="Q209" s="972" t="s">
        <v>1248</v>
      </c>
      <c r="R209" s="972" t="s">
        <v>1210</v>
      </c>
      <c r="S209" s="972" t="s">
        <v>1211</v>
      </c>
      <c r="T209" s="972" t="s">
        <v>1212</v>
      </c>
      <c r="U209" s="972" t="s">
        <v>1213</v>
      </c>
      <c r="V209" s="972" t="s">
        <v>1214</v>
      </c>
      <c r="W209" s="972" t="s">
        <v>1215</v>
      </c>
      <c r="X209" s="972" t="s">
        <v>1216</v>
      </c>
      <c r="Y209" s="972" t="s">
        <v>1217</v>
      </c>
      <c r="Z209" s="972" t="s">
        <v>1218</v>
      </c>
      <c r="AA209" s="972" t="s">
        <v>1219</v>
      </c>
      <c r="AB209" s="972" t="s">
        <v>1220</v>
      </c>
      <c r="AC209" s="972" t="s">
        <v>1221</v>
      </c>
      <c r="AD209" s="972" t="s">
        <v>1222</v>
      </c>
      <c r="AE209" s="972" t="s">
        <v>1249</v>
      </c>
      <c r="AF209" s="972" t="s">
        <v>1223</v>
      </c>
      <c r="AG209" s="972" t="s">
        <v>1224</v>
      </c>
      <c r="AH209" s="972" t="s">
        <v>1225</v>
      </c>
      <c r="AI209" s="972" t="s">
        <v>1226</v>
      </c>
      <c r="AJ209" s="972" t="s">
        <v>1227</v>
      </c>
      <c r="AK209" s="972" t="s">
        <v>1228</v>
      </c>
      <c r="AL209" s="972" t="s">
        <v>1229</v>
      </c>
      <c r="AM209" s="972" t="s">
        <v>1230</v>
      </c>
      <c r="AN209" s="972" t="s">
        <v>1231</v>
      </c>
      <c r="AO209" s="972" t="s">
        <v>1232</v>
      </c>
      <c r="AP209" s="972" t="s">
        <v>1233</v>
      </c>
      <c r="AQ209" s="972" t="s">
        <v>1234</v>
      </c>
      <c r="AR209" s="972" t="s">
        <v>1235</v>
      </c>
      <c r="AS209" s="972" t="s">
        <v>1250</v>
      </c>
      <c r="AT209" s="972"/>
      <c r="AU209" s="971"/>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row>
    <row r="210" spans="2:93" ht="14.25" x14ac:dyDescent="0.2">
      <c r="B210" s="22" t="s">
        <v>90</v>
      </c>
      <c r="C210" s="22"/>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c r="AP210" s="1452"/>
      <c r="AQ210" s="1452"/>
      <c r="AR210" s="1452"/>
      <c r="AS210" s="1452"/>
      <c r="AT210" s="1452"/>
      <c r="AU210" s="97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row>
    <row r="211" spans="2:93" ht="14.25" x14ac:dyDescent="0.2">
      <c r="B211" s="1630" t="s">
        <v>1462</v>
      </c>
      <c r="C211" s="1631"/>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s="209"/>
      <c r="AP211" s="1452"/>
      <c r="AQ211" s="1452"/>
      <c r="AR211" s="1452"/>
      <c r="AS211" s="1452"/>
      <c r="AT211" s="1452"/>
      <c r="AU211" s="54"/>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2"/>
    </row>
    <row r="212" spans="2:93" ht="14.25" x14ac:dyDescent="0.2">
      <c r="B212" s="1630" t="s">
        <v>1463</v>
      </c>
      <c r="C212" s="1631"/>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c r="AH212" s="209"/>
      <c r="AI212" s="209"/>
      <c r="AJ212" s="209"/>
      <c r="AK212" s="209"/>
      <c r="AL212" s="209"/>
      <c r="AM212" s="209"/>
      <c r="AN212" s="209"/>
      <c r="AO212" s="209"/>
      <c r="AP212" s="1452"/>
      <c r="AQ212" s="1452"/>
      <c r="AR212" s="1452"/>
      <c r="AS212" s="1452"/>
      <c r="AT212" s="1452"/>
      <c r="AU212" s="54"/>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2"/>
    </row>
    <row r="213" spans="2:93" ht="14.25" x14ac:dyDescent="0.2">
      <c r="B213" s="29" t="s">
        <v>1464</v>
      </c>
      <c r="C213" s="1631"/>
      <c r="D213" s="209"/>
      <c r="E213" s="209"/>
      <c r="F213" s="209"/>
      <c r="G213" s="209"/>
      <c r="H213" s="209"/>
      <c r="I213" s="209"/>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s="209"/>
      <c r="AP213" s="1452"/>
      <c r="AQ213" s="1452"/>
      <c r="AR213" s="1452"/>
      <c r="AS213" s="1452"/>
      <c r="AT213" s="1452"/>
      <c r="AU213" s="54"/>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2"/>
    </row>
    <row r="214" spans="2:93" ht="14.25" x14ac:dyDescent="0.2">
      <c r="B214" s="29" t="s">
        <v>1465</v>
      </c>
      <c r="C214" s="1631"/>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209"/>
      <c r="AJ214" s="209"/>
      <c r="AK214" s="209"/>
      <c r="AL214" s="209"/>
      <c r="AM214" s="209"/>
      <c r="AN214" s="209"/>
      <c r="AO214" s="209"/>
      <c r="AP214" s="1452"/>
      <c r="AQ214" s="1452"/>
      <c r="AR214" s="1452"/>
      <c r="AS214" s="1452"/>
      <c r="AT214" s="1452"/>
      <c r="AU214" s="54"/>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2"/>
    </row>
    <row r="215" spans="2:93" ht="14.25" x14ac:dyDescent="0.2">
      <c r="B215" s="1630" t="s">
        <v>1466</v>
      </c>
      <c r="C215" s="1631"/>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s="209"/>
      <c r="AP215" s="1452"/>
      <c r="AQ215" s="1452"/>
      <c r="AR215" s="1452"/>
      <c r="AS215" s="1452"/>
      <c r="AT215" s="1452"/>
      <c r="AU215" s="54"/>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2"/>
    </row>
    <row r="216" spans="2:93" ht="14.25" x14ac:dyDescent="0.2">
      <c r="B216" s="1630" t="s">
        <v>1467</v>
      </c>
      <c r="C216" s="1630"/>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c r="AI216" s="209"/>
      <c r="AJ216" s="209"/>
      <c r="AK216" s="209"/>
      <c r="AL216" s="209"/>
      <c r="AM216" s="209"/>
      <c r="AN216" s="209"/>
      <c r="AO216" s="209"/>
      <c r="AP216" s="1452"/>
      <c r="AQ216" s="1452"/>
      <c r="AR216" s="1452"/>
      <c r="AS216" s="1452"/>
      <c r="AT216" s="1452"/>
      <c r="AU216" s="54"/>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2"/>
    </row>
    <row r="217" spans="2:93" ht="14.25" x14ac:dyDescent="0.2">
      <c r="B217" s="1630" t="s">
        <v>1468</v>
      </c>
      <c r="C217" s="1630"/>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s="209"/>
      <c r="AP217" s="1452"/>
      <c r="AQ217" s="1452"/>
      <c r="AR217" s="1452"/>
      <c r="AS217" s="1452"/>
      <c r="AT217" s="1452"/>
      <c r="AU217" s="54"/>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2"/>
    </row>
    <row r="218" spans="2:93" ht="14.25" x14ac:dyDescent="0.2">
      <c r="B218" s="1630" t="s">
        <v>1469</v>
      </c>
      <c r="C218" s="1630"/>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1452"/>
      <c r="AQ218" s="1452"/>
      <c r="AR218" s="1452"/>
      <c r="AS218" s="1452"/>
      <c r="AT218" s="1452"/>
      <c r="AU218" s="54"/>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2"/>
    </row>
    <row r="219" spans="2:93" ht="14.25" x14ac:dyDescent="0.2">
      <c r="B219" s="1630" t="s">
        <v>1470</v>
      </c>
      <c r="C219" s="1631"/>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c r="AP219" s="1452"/>
      <c r="AQ219" s="1452"/>
      <c r="AR219" s="1452"/>
      <c r="AS219" s="1452"/>
      <c r="AT219" s="1452"/>
      <c r="AU219" s="54"/>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2"/>
    </row>
    <row r="220" spans="2:93" ht="14.25" x14ac:dyDescent="0.2">
      <c r="B220" s="1630" t="s">
        <v>1471</v>
      </c>
      <c r="C220" s="1631"/>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c r="AP220" s="1452"/>
      <c r="AQ220" s="1452"/>
      <c r="AR220" s="1452"/>
      <c r="AS220" s="1452"/>
      <c r="AT220" s="1452"/>
      <c r="AU220" s="54"/>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2"/>
    </row>
    <row r="221" spans="2:93" ht="14.25" x14ac:dyDescent="0.2">
      <c r="B221" s="1630" t="s">
        <v>1472</v>
      </c>
      <c r="C221" s="1631"/>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s="209"/>
      <c r="AP221" s="1452"/>
      <c r="AQ221" s="1452"/>
      <c r="AR221" s="1452"/>
      <c r="AS221" s="1452"/>
      <c r="AT221" s="1452"/>
      <c r="AU221" s="54"/>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2"/>
    </row>
    <row r="222" spans="2:93" ht="14.25" x14ac:dyDescent="0.2">
      <c r="B222" s="1630" t="s">
        <v>1473</v>
      </c>
      <c r="C222" s="1631"/>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c r="AF222" s="209"/>
      <c r="AG222" s="209"/>
      <c r="AH222" s="209"/>
      <c r="AI222" s="209"/>
      <c r="AJ222" s="209"/>
      <c r="AK222" s="209"/>
      <c r="AL222" s="209"/>
      <c r="AM222" s="209"/>
      <c r="AN222" s="209"/>
      <c r="AO222" s="209"/>
      <c r="AP222" s="1452"/>
      <c r="AQ222" s="1452"/>
      <c r="AR222" s="1452"/>
      <c r="AS222" s="1452"/>
      <c r="AT222" s="1452"/>
      <c r="AU222" s="54"/>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2"/>
    </row>
    <row r="223" spans="2:93" ht="14.25" x14ac:dyDescent="0.2">
      <c r="B223" s="1632" t="s">
        <v>1474</v>
      </c>
      <c r="C223" s="1631"/>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s="209"/>
      <c r="AP223" s="1452"/>
      <c r="AQ223" s="1452"/>
      <c r="AR223" s="1452"/>
      <c r="AS223" s="1452"/>
      <c r="AT223" s="1452"/>
      <c r="AU223" s="54"/>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2"/>
    </row>
    <row r="224" spans="2:93" ht="14.25" x14ac:dyDescent="0.2">
      <c r="B224" s="1632" t="s">
        <v>1475</v>
      </c>
      <c r="C224" s="1631"/>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1452"/>
      <c r="AQ224" s="1452"/>
      <c r="AR224" s="1452"/>
      <c r="AS224" s="1452"/>
      <c r="AT224" s="1452"/>
      <c r="AU224" s="54"/>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2"/>
    </row>
    <row r="225" spans="2:93" ht="14.25" x14ac:dyDescent="0.2">
      <c r="B225" s="1632" t="s">
        <v>1476</v>
      </c>
      <c r="C225" s="1631"/>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1452"/>
      <c r="AQ225" s="1452"/>
      <c r="AR225" s="1452"/>
      <c r="AS225" s="1452"/>
      <c r="AT225" s="1452"/>
      <c r="AU225" s="54"/>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2"/>
    </row>
    <row r="226" spans="2:93" ht="15.75" x14ac:dyDescent="0.2">
      <c r="B226" s="211"/>
      <c r="C226" s="209"/>
      <c r="D226" s="209"/>
      <c r="E226" s="209"/>
      <c r="F226" s="209"/>
      <c r="G226" s="209"/>
      <c r="H226" s="209"/>
      <c r="I226" s="209"/>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209"/>
      <c r="AJ226" s="209"/>
      <c r="AK226" s="209"/>
      <c r="AL226" s="209"/>
      <c r="AM226" s="209"/>
      <c r="AN226" s="209"/>
      <c r="AO226" s="209"/>
      <c r="AP226" s="1452"/>
      <c r="AQ226" s="1452"/>
      <c r="AR226" s="1452"/>
      <c r="AS226" s="1452"/>
      <c r="AT226" s="1452"/>
      <c r="AU226" s="54"/>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2"/>
    </row>
    <row r="227" spans="2:93" ht="15.75" x14ac:dyDescent="0.2">
      <c r="B227" s="211"/>
      <c r="C227" s="209"/>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s="209"/>
      <c r="AP227" s="1452"/>
      <c r="AQ227" s="1452"/>
      <c r="AR227" s="1452"/>
      <c r="AS227" s="1452"/>
      <c r="AT227" s="1452"/>
      <c r="AU227" s="54"/>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2"/>
    </row>
    <row r="228" spans="2:93" ht="15.75" x14ac:dyDescent="0.2">
      <c r="B228" s="211"/>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c r="AH228" s="209"/>
      <c r="AI228" s="209"/>
      <c r="AJ228" s="209"/>
      <c r="AK228" s="209"/>
      <c r="AL228" s="209"/>
      <c r="AM228" s="209"/>
      <c r="AN228" s="209"/>
      <c r="AO228" s="209"/>
      <c r="AP228" s="1452"/>
      <c r="AQ228" s="1452"/>
      <c r="AR228" s="1452"/>
      <c r="AS228" s="1452"/>
      <c r="AT228" s="1452"/>
      <c r="AU228" s="54"/>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2"/>
    </row>
    <row r="229" spans="2:93" ht="15.75" x14ac:dyDescent="0.2">
      <c r="B229" s="211"/>
      <c r="C229" s="209"/>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s="209"/>
      <c r="AP229" s="1452"/>
      <c r="AQ229" s="1452"/>
      <c r="AR229" s="1452"/>
      <c r="AS229" s="1452"/>
      <c r="AT229" s="1452"/>
      <c r="AU229" s="54"/>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2"/>
    </row>
    <row r="230" spans="2:93" ht="15.75" x14ac:dyDescent="0.2">
      <c r="B230" s="211"/>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c r="AJ230" s="209"/>
      <c r="AK230" s="209"/>
      <c r="AL230" s="209"/>
      <c r="AM230" s="209"/>
      <c r="AN230" s="209"/>
      <c r="AO230" s="209"/>
      <c r="AP230" s="1452"/>
      <c r="AQ230" s="1452"/>
      <c r="AR230" s="1452"/>
      <c r="AS230" s="1452"/>
      <c r="AT230" s="1452"/>
      <c r="AU230" s="54"/>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2"/>
    </row>
    <row r="231" spans="2:93" ht="15.75" x14ac:dyDescent="0.2">
      <c r="B231" s="211"/>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c r="AP231" s="1452"/>
      <c r="AQ231" s="1452"/>
      <c r="AR231" s="1452"/>
      <c r="AS231" s="1452"/>
      <c r="AT231" s="1452"/>
      <c r="AU231" s="54"/>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2"/>
    </row>
    <row r="232" spans="2:93" ht="15.75" x14ac:dyDescent="0.2">
      <c r="B232" s="211"/>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209"/>
      <c r="AI232" s="209"/>
      <c r="AJ232" s="209"/>
      <c r="AK232" s="209"/>
      <c r="AL232" s="209"/>
      <c r="AM232" s="209"/>
      <c r="AN232" s="209"/>
      <c r="AO232" s="209"/>
      <c r="AP232" s="1452"/>
      <c r="AQ232" s="1452"/>
      <c r="AR232" s="1452"/>
      <c r="AS232" s="1452"/>
      <c r="AT232" s="1452"/>
      <c r="AU232" s="54"/>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2"/>
    </row>
    <row r="233" spans="2:93" ht="15.75" x14ac:dyDescent="0.2">
      <c r="B233" s="211"/>
      <c r="C233" s="209"/>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s="209"/>
      <c r="AP233" s="1452"/>
      <c r="AQ233" s="1452"/>
      <c r="AR233" s="1452"/>
      <c r="AS233" s="1452"/>
      <c r="AT233" s="1452"/>
      <c r="AU233" s="54"/>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2"/>
    </row>
    <row r="234" spans="2:93" ht="15.75" x14ac:dyDescent="0.2">
      <c r="B234" s="211"/>
      <c r="C234" s="209"/>
      <c r="D234" s="209"/>
      <c r="E234" s="209"/>
      <c r="F234" s="209"/>
      <c r="G234" s="209"/>
      <c r="H234" s="209"/>
      <c r="I234" s="209"/>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c r="AJ234" s="209"/>
      <c r="AK234" s="209"/>
      <c r="AL234" s="209"/>
      <c r="AM234" s="209"/>
      <c r="AN234" s="209"/>
      <c r="AO234" s="209"/>
      <c r="AP234" s="1452"/>
      <c r="AQ234" s="1452"/>
      <c r="AR234" s="1452"/>
      <c r="AS234" s="1452"/>
      <c r="AT234" s="1452"/>
      <c r="AU234" s="54"/>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2"/>
    </row>
    <row r="235" spans="2:93" ht="15.75" x14ac:dyDescent="0.2">
      <c r="B235" s="211"/>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1452"/>
      <c r="AQ235" s="1452"/>
      <c r="AR235" s="1452"/>
      <c r="AS235" s="1452"/>
      <c r="AT235" s="1452"/>
      <c r="AU235" s="54"/>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2"/>
    </row>
    <row r="236" spans="2:93" ht="15.75" x14ac:dyDescent="0.2">
      <c r="B236" s="211"/>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c r="AH236" s="209"/>
      <c r="AI236" s="209"/>
      <c r="AJ236" s="209"/>
      <c r="AK236" s="209"/>
      <c r="AL236" s="209"/>
      <c r="AM236" s="209"/>
      <c r="AN236" s="209"/>
      <c r="AO236" s="209"/>
      <c r="AP236" s="1452"/>
      <c r="AQ236" s="1452"/>
      <c r="AR236" s="1452"/>
      <c r="AS236" s="1452"/>
      <c r="AT236" s="1452"/>
      <c r="AU236" s="54"/>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2"/>
    </row>
    <row r="237" spans="2:93" ht="15.75" x14ac:dyDescent="0.2">
      <c r="B237" s="211"/>
      <c r="C237" s="209"/>
      <c r="D237" s="209"/>
      <c r="E237" s="209"/>
      <c r="F237" s="209"/>
      <c r="G237" s="209"/>
      <c r="H237" s="209"/>
      <c r="I237" s="209"/>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c r="AP237" s="1452"/>
      <c r="AQ237" s="1452"/>
      <c r="AR237" s="1452"/>
      <c r="AS237" s="1452"/>
      <c r="AT237" s="1452"/>
      <c r="AU237" s="54"/>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2"/>
    </row>
    <row r="238" spans="2:93" ht="15.75" x14ac:dyDescent="0.2">
      <c r="B238" s="211"/>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c r="AP238" s="1452"/>
      <c r="AQ238" s="1452"/>
      <c r="AR238" s="1452"/>
      <c r="AS238" s="1452"/>
      <c r="AT238" s="1452"/>
      <c r="AU238" s="54"/>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2"/>
    </row>
    <row r="239" spans="2:93" ht="15.75" x14ac:dyDescent="0.2">
      <c r="B239" s="211"/>
      <c r="C239" s="209"/>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c r="AP239" s="1452"/>
      <c r="AQ239" s="1452"/>
      <c r="AR239" s="1452"/>
      <c r="AS239" s="1452"/>
      <c r="AT239" s="1452"/>
      <c r="AU239" s="54"/>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2"/>
    </row>
    <row r="240" spans="2:93" ht="15.75" x14ac:dyDescent="0.2">
      <c r="B240" s="211"/>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c r="AP240" s="1452"/>
      <c r="AQ240" s="1452"/>
      <c r="AR240" s="1452"/>
      <c r="AS240" s="1452"/>
      <c r="AT240" s="1452"/>
      <c r="AU240" s="54"/>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2"/>
    </row>
    <row r="241" spans="2:93" ht="15.75" x14ac:dyDescent="0.2">
      <c r="B241" s="211"/>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c r="AP241" s="1452"/>
      <c r="AQ241" s="1452"/>
      <c r="AR241" s="1452"/>
      <c r="AS241" s="1452"/>
      <c r="AT241" s="1452"/>
      <c r="AU241" s="54"/>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2"/>
    </row>
    <row r="242" spans="2:93" ht="15.75" x14ac:dyDescent="0.2">
      <c r="B242" s="211"/>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c r="AJ242" s="209"/>
      <c r="AK242" s="209"/>
      <c r="AL242" s="209"/>
      <c r="AM242" s="209"/>
      <c r="AN242" s="209"/>
      <c r="AO242" s="209"/>
      <c r="AP242" s="1452"/>
      <c r="AQ242" s="1452"/>
      <c r="AR242" s="1452"/>
      <c r="AS242" s="1452"/>
      <c r="AT242" s="1452"/>
      <c r="AU242" s="54"/>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2"/>
    </row>
    <row r="243" spans="2:93" ht="15.75" x14ac:dyDescent="0.2">
      <c r="B243" s="211"/>
      <c r="C243" s="209"/>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s="209"/>
      <c r="AP243" s="1452"/>
      <c r="AQ243" s="1452"/>
      <c r="AR243" s="1452"/>
      <c r="AS243" s="1452"/>
      <c r="AT243" s="1452"/>
      <c r="AU243" s="54"/>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2"/>
    </row>
    <row r="244" spans="2:93" ht="15.75" x14ac:dyDescent="0.2">
      <c r="B244" s="211"/>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c r="AH244" s="209"/>
      <c r="AI244" s="209"/>
      <c r="AJ244" s="209"/>
      <c r="AK244" s="209"/>
      <c r="AL244" s="209"/>
      <c r="AM244" s="209"/>
      <c r="AN244" s="209"/>
      <c r="AO244" s="209"/>
      <c r="AP244" s="1452"/>
      <c r="AQ244" s="1452"/>
      <c r="AR244" s="1452"/>
      <c r="AS244" s="1452"/>
      <c r="AT244" s="1452"/>
      <c r="AU244" s="54"/>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2"/>
    </row>
    <row r="245" spans="2:93" ht="15.75" x14ac:dyDescent="0.2">
      <c r="B245" s="211"/>
      <c r="C245" s="209"/>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s="209"/>
      <c r="AP245" s="1452"/>
      <c r="AQ245" s="1452"/>
      <c r="AR245" s="1452"/>
      <c r="AS245" s="1452"/>
      <c r="AT245" s="1452"/>
      <c r="AU245" s="54"/>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2"/>
    </row>
    <row r="246" spans="2:93" ht="15.75" x14ac:dyDescent="0.2">
      <c r="B246" s="211"/>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c r="AH246" s="209"/>
      <c r="AI246" s="209"/>
      <c r="AJ246" s="209"/>
      <c r="AK246" s="209"/>
      <c r="AL246" s="209"/>
      <c r="AM246" s="209"/>
      <c r="AN246" s="209"/>
      <c r="AO246" s="209"/>
      <c r="AP246" s="1452"/>
      <c r="AQ246" s="1452"/>
      <c r="AR246" s="1452"/>
      <c r="AS246" s="1452"/>
      <c r="AT246" s="1452"/>
      <c r="AU246" s="54"/>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2"/>
    </row>
    <row r="247" spans="2:93" ht="15.75" x14ac:dyDescent="0.2">
      <c r="B247" s="211"/>
      <c r="C247" s="209"/>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s="209"/>
      <c r="AP247" s="1452"/>
      <c r="AQ247" s="1452"/>
      <c r="AR247" s="1452"/>
      <c r="AS247" s="1452"/>
      <c r="AT247" s="1452"/>
      <c r="AU247" s="54"/>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2"/>
    </row>
    <row r="248" spans="2:93" ht="15.75" x14ac:dyDescent="0.2">
      <c r="B248" s="211"/>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c r="AJ248" s="209"/>
      <c r="AK248" s="209"/>
      <c r="AL248" s="209"/>
      <c r="AM248" s="209"/>
      <c r="AN248" s="209"/>
      <c r="AO248" s="209"/>
      <c r="AP248" s="1452"/>
      <c r="AQ248" s="1452"/>
      <c r="AR248" s="1452"/>
      <c r="AS248" s="1452"/>
      <c r="AT248" s="1452"/>
      <c r="AU248" s="54"/>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2"/>
    </row>
    <row r="249" spans="2:93" ht="15.75" x14ac:dyDescent="0.2">
      <c r="B249" s="211"/>
      <c r="C249" s="209"/>
      <c r="D249" s="209"/>
      <c r="E249" s="209"/>
      <c r="F249" s="209"/>
      <c r="G249" s="209"/>
      <c r="H249" s="209"/>
      <c r="I249" s="209"/>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s="209"/>
      <c r="AP249" s="1452"/>
      <c r="AQ249" s="1452"/>
      <c r="AR249" s="1452"/>
      <c r="AS249" s="1452"/>
      <c r="AT249" s="1452"/>
      <c r="AU249" s="54"/>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2"/>
    </row>
    <row r="250" spans="2:93" ht="15.75" x14ac:dyDescent="0.2">
      <c r="B250" s="211"/>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c r="AJ250" s="209"/>
      <c r="AK250" s="209"/>
      <c r="AL250" s="209"/>
      <c r="AM250" s="209"/>
      <c r="AN250" s="209"/>
      <c r="AO250" s="209"/>
      <c r="AP250" s="1452"/>
      <c r="AQ250" s="1452"/>
      <c r="AR250" s="1452"/>
      <c r="AS250" s="1452"/>
      <c r="AT250" s="1452"/>
      <c r="AU250" s="54"/>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2"/>
    </row>
    <row r="251" spans="2:93" ht="15.75" x14ac:dyDescent="0.2">
      <c r="B251" s="211"/>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1452"/>
      <c r="AQ251" s="1452"/>
      <c r="AR251" s="1452"/>
      <c r="AS251" s="1452"/>
      <c r="AT251" s="1452"/>
      <c r="AU251" s="54"/>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2"/>
    </row>
    <row r="252" spans="2:93" ht="15.75" x14ac:dyDescent="0.2">
      <c r="B252" s="211"/>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c r="AP252" s="1452"/>
      <c r="AQ252" s="1452"/>
      <c r="AR252" s="1452"/>
      <c r="AS252" s="1452"/>
      <c r="AT252" s="1452"/>
      <c r="AU252" s="54"/>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2"/>
    </row>
    <row r="253" spans="2:93" ht="15.75" x14ac:dyDescent="0.2">
      <c r="B253" s="211"/>
      <c r="C253" s="209"/>
      <c r="D253" s="209"/>
      <c r="E253" s="209"/>
      <c r="F253" s="209"/>
      <c r="G253" s="209"/>
      <c r="H253" s="209"/>
      <c r="I253" s="209"/>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s="209"/>
      <c r="AP253" s="1452"/>
      <c r="AQ253" s="1452"/>
      <c r="AR253" s="1452"/>
      <c r="AS253" s="1452"/>
      <c r="AT253" s="1452"/>
      <c r="AU253" s="54"/>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2"/>
    </row>
    <row r="254" spans="2:93" ht="15.75" x14ac:dyDescent="0.2">
      <c r="B254" s="211"/>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c r="AH254" s="209"/>
      <c r="AI254" s="209"/>
      <c r="AJ254" s="209"/>
      <c r="AK254" s="209"/>
      <c r="AL254" s="209"/>
      <c r="AM254" s="209"/>
      <c r="AN254" s="209"/>
      <c r="AO254" s="209"/>
      <c r="AP254" s="1452"/>
      <c r="AQ254" s="1452"/>
      <c r="AR254" s="1452"/>
      <c r="AS254" s="1452"/>
      <c r="AT254" s="1452"/>
      <c r="AU254" s="54"/>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2"/>
    </row>
    <row r="255" spans="2:93" ht="15.75" x14ac:dyDescent="0.2">
      <c r="B255" s="211"/>
      <c r="C255" s="209"/>
      <c r="D255" s="209"/>
      <c r="E255" s="209"/>
      <c r="F255" s="209"/>
      <c r="G255" s="209"/>
      <c r="H255" s="209"/>
      <c r="I255" s="209"/>
      <c r="J255" s="209"/>
      <c r="K255" s="209"/>
      <c r="L255" s="209"/>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s="209"/>
      <c r="AP255" s="1452"/>
      <c r="AQ255" s="1452"/>
      <c r="AR255" s="1452"/>
      <c r="AS255" s="1452"/>
      <c r="AT255" s="1452"/>
      <c r="AU255" s="54"/>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2"/>
    </row>
    <row r="256" spans="2:93" ht="15.75" x14ac:dyDescent="0.2">
      <c r="B256" s="211"/>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1452"/>
      <c r="AQ256" s="1452"/>
      <c r="AR256" s="1452"/>
      <c r="AS256" s="1452"/>
      <c r="AT256" s="1452"/>
      <c r="AU256" s="54"/>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2"/>
    </row>
    <row r="257" spans="2:93" ht="15.75" x14ac:dyDescent="0.2">
      <c r="B257" s="211"/>
      <c r="C257" s="209"/>
      <c r="D257" s="209"/>
      <c r="E257" s="209"/>
      <c r="F257" s="209"/>
      <c r="G257" s="209"/>
      <c r="H257" s="209"/>
      <c r="I257" s="209"/>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s="209"/>
      <c r="AP257" s="1452"/>
      <c r="AQ257" s="1452"/>
      <c r="AR257" s="1452"/>
      <c r="AS257" s="1452"/>
      <c r="AT257" s="1452"/>
      <c r="AU257" s="54"/>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2"/>
    </row>
    <row r="258" spans="2:93" ht="15.75" x14ac:dyDescent="0.2">
      <c r="B258" s="211"/>
      <c r="C258" s="209"/>
      <c r="D258" s="209"/>
      <c r="E258" s="209"/>
      <c r="F258" s="209"/>
      <c r="G258" s="209"/>
      <c r="H258" s="209"/>
      <c r="I258" s="209"/>
      <c r="J258" s="209"/>
      <c r="K258" s="209"/>
      <c r="L258" s="209"/>
      <c r="M258" s="209"/>
      <c r="N258" s="209"/>
      <c r="O258" s="209"/>
      <c r="P258" s="209"/>
      <c r="Q258" s="209"/>
      <c r="R258" s="209"/>
      <c r="S258" s="209"/>
      <c r="T258" s="209"/>
      <c r="U258" s="209"/>
      <c r="V258" s="209"/>
      <c r="W258" s="209"/>
      <c r="X258" s="209"/>
      <c r="Y258" s="209"/>
      <c r="Z258" s="209"/>
      <c r="AA258" s="209"/>
      <c r="AB258" s="209"/>
      <c r="AC258" s="209"/>
      <c r="AD258" s="209"/>
      <c r="AE258" s="209"/>
      <c r="AF258" s="209"/>
      <c r="AG258" s="209"/>
      <c r="AH258" s="209"/>
      <c r="AI258" s="209"/>
      <c r="AJ258" s="209"/>
      <c r="AK258" s="209"/>
      <c r="AL258" s="209"/>
      <c r="AM258" s="209"/>
      <c r="AN258" s="209"/>
      <c r="AO258" s="209"/>
      <c r="AP258" s="1452"/>
      <c r="AQ258" s="1452"/>
      <c r="AR258" s="1452"/>
      <c r="AS258" s="1452"/>
      <c r="AT258" s="1452"/>
      <c r="AU258" s="54"/>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2"/>
    </row>
    <row r="259" spans="2:93" ht="15.75" x14ac:dyDescent="0.2">
      <c r="B259" s="211"/>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s="209"/>
      <c r="AP259" s="1452"/>
      <c r="AQ259" s="1452"/>
      <c r="AR259" s="1452"/>
      <c r="AS259" s="1452"/>
      <c r="AT259" s="1452"/>
      <c r="AU259" s="54"/>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2"/>
    </row>
    <row r="260" spans="2:93" ht="15.75" x14ac:dyDescent="0.2">
      <c r="B260" s="211"/>
      <c r="C260" s="209"/>
      <c r="D260" s="209"/>
      <c r="E260" s="209"/>
      <c r="F260" s="209"/>
      <c r="G260" s="209"/>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c r="AP260" s="1452"/>
      <c r="AQ260" s="1452"/>
      <c r="AR260" s="1452"/>
      <c r="AS260" s="1452"/>
      <c r="AT260" s="1452"/>
      <c r="AU260" s="54"/>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2"/>
    </row>
    <row r="261" spans="2:93" ht="15.75" x14ac:dyDescent="0.2">
      <c r="B261" s="211"/>
      <c r="C261" s="209"/>
      <c r="D261" s="209"/>
      <c r="E261" s="209"/>
      <c r="F261" s="209"/>
      <c r="G261" s="209"/>
      <c r="H261" s="209"/>
      <c r="I261" s="209"/>
      <c r="J261" s="209"/>
      <c r="K261" s="209"/>
      <c r="L261" s="209"/>
      <c r="M261" s="209"/>
      <c r="N261" s="209"/>
      <c r="O261" s="209"/>
      <c r="P261" s="209"/>
      <c r="Q261" s="209"/>
      <c r="R261" s="209"/>
      <c r="S261" s="209"/>
      <c r="T261" s="20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s="209"/>
      <c r="AP261" s="1452"/>
      <c r="AQ261" s="1452"/>
      <c r="AR261" s="1452"/>
      <c r="AS261" s="1452"/>
      <c r="AT261" s="1452"/>
      <c r="AU261" s="54"/>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2"/>
    </row>
    <row r="262" spans="2:93" ht="15.75" x14ac:dyDescent="0.2">
      <c r="B262" s="211"/>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c r="AJ262" s="209"/>
      <c r="AK262" s="209"/>
      <c r="AL262" s="209"/>
      <c r="AM262" s="209"/>
      <c r="AN262" s="209"/>
      <c r="AO262" s="209"/>
      <c r="AP262" s="1452"/>
      <c r="AQ262" s="1452"/>
      <c r="AR262" s="1452"/>
      <c r="AS262" s="1452"/>
      <c r="AT262" s="1452"/>
      <c r="AU262" s="54"/>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2"/>
    </row>
    <row r="263" spans="2:93" ht="15.75" x14ac:dyDescent="0.2">
      <c r="B263" s="211"/>
      <c r="C263" s="209"/>
      <c r="D263" s="209"/>
      <c r="E263" s="209"/>
      <c r="F263" s="209"/>
      <c r="G263" s="209"/>
      <c r="H263" s="209"/>
      <c r="I263" s="209"/>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s="209"/>
      <c r="AP263" s="1452"/>
      <c r="AQ263" s="1452"/>
      <c r="AR263" s="1452"/>
      <c r="AS263" s="1452"/>
      <c r="AT263" s="1452"/>
      <c r="AU263" s="54"/>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2"/>
    </row>
    <row r="264" spans="2:93" ht="15.75" x14ac:dyDescent="0.2">
      <c r="B264" s="211"/>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c r="AP264" s="1452"/>
      <c r="AQ264" s="1452"/>
      <c r="AR264" s="1452"/>
      <c r="AS264" s="1452"/>
      <c r="AT264" s="1452"/>
      <c r="AU264" s="54"/>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2"/>
    </row>
    <row r="265" spans="2:93" ht="15.75" x14ac:dyDescent="0.2">
      <c r="B265" s="211"/>
      <c r="C265" s="209"/>
      <c r="D265" s="209"/>
      <c r="E265" s="209"/>
      <c r="F265" s="209"/>
      <c r="G265" s="209"/>
      <c r="H265" s="209"/>
      <c r="I265" s="209"/>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s="209"/>
      <c r="AP265" s="1452"/>
      <c r="AQ265" s="1452"/>
      <c r="AR265" s="1452"/>
      <c r="AS265" s="1452"/>
      <c r="AT265" s="1452"/>
      <c r="AU265" s="54"/>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2"/>
    </row>
    <row r="266" spans="2:93" ht="15.75" x14ac:dyDescent="0.2">
      <c r="B266" s="211"/>
      <c r="C266" s="209"/>
      <c r="D266" s="209"/>
      <c r="E266" s="209"/>
      <c r="F266" s="209"/>
      <c r="G266" s="209"/>
      <c r="H266" s="209"/>
      <c r="I266" s="209"/>
      <c r="J266" s="209"/>
      <c r="K266" s="209"/>
      <c r="L266" s="209"/>
      <c r="M266" s="209"/>
      <c r="N266" s="209"/>
      <c r="O266" s="209"/>
      <c r="P266" s="209"/>
      <c r="Q266" s="209"/>
      <c r="R266" s="209"/>
      <c r="S266" s="209"/>
      <c r="T266" s="209"/>
      <c r="U266" s="209"/>
      <c r="V266" s="209"/>
      <c r="W266" s="209"/>
      <c r="X266" s="209"/>
      <c r="Y266" s="209"/>
      <c r="Z266" s="209"/>
      <c r="AA266" s="209"/>
      <c r="AB266" s="209"/>
      <c r="AC266" s="209"/>
      <c r="AD266" s="209"/>
      <c r="AE266" s="209"/>
      <c r="AF266" s="209"/>
      <c r="AG266" s="209"/>
      <c r="AH266" s="209"/>
      <c r="AI266" s="209"/>
      <c r="AJ266" s="209"/>
      <c r="AK266" s="209"/>
      <c r="AL266" s="209"/>
      <c r="AM266" s="209"/>
      <c r="AN266" s="209"/>
      <c r="AO266" s="209"/>
      <c r="AP266" s="1452"/>
      <c r="AQ266" s="1452"/>
      <c r="AR266" s="1452"/>
      <c r="AS266" s="1452"/>
      <c r="AT266" s="1452"/>
      <c r="AU266" s="54"/>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2"/>
    </row>
    <row r="267" spans="2:93" ht="15.75" x14ac:dyDescent="0.2">
      <c r="B267" s="211"/>
      <c r="C267" s="209"/>
      <c r="D267" s="209"/>
      <c r="E267" s="209"/>
      <c r="F267" s="209"/>
      <c r="G267" s="209"/>
      <c r="H267" s="209"/>
      <c r="I267" s="209"/>
      <c r="J267" s="209"/>
      <c r="K267" s="209"/>
      <c r="L267" s="209"/>
      <c r="M267" s="209"/>
      <c r="N267" s="209"/>
      <c r="O267" s="209"/>
      <c r="P267" s="209"/>
      <c r="Q267" s="209"/>
      <c r="R267" s="209"/>
      <c r="S267" s="209"/>
      <c r="T267" s="20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s="209"/>
      <c r="AP267" s="1452"/>
      <c r="AQ267" s="1452"/>
      <c r="AR267" s="1452"/>
      <c r="AS267" s="1452"/>
      <c r="AT267" s="1452"/>
      <c r="AU267" s="54"/>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2"/>
    </row>
    <row r="268" spans="2:93" ht="15.75" x14ac:dyDescent="0.2">
      <c r="B268" s="211"/>
      <c r="C268" s="209"/>
      <c r="D268" s="209"/>
      <c r="E268" s="209"/>
      <c r="F268" s="209"/>
      <c r="G268" s="209"/>
      <c r="H268" s="209"/>
      <c r="I268" s="209"/>
      <c r="J268" s="209"/>
      <c r="K268" s="209"/>
      <c r="L268" s="209"/>
      <c r="M268" s="209"/>
      <c r="N268" s="209"/>
      <c r="O268" s="209"/>
      <c r="P268" s="209"/>
      <c r="Q268" s="209"/>
      <c r="R268" s="209"/>
      <c r="S268" s="209"/>
      <c r="T268" s="209"/>
      <c r="U268" s="209"/>
      <c r="V268" s="209"/>
      <c r="W268" s="209"/>
      <c r="X268" s="209"/>
      <c r="Y268" s="209"/>
      <c r="Z268" s="209"/>
      <c r="AA268" s="209"/>
      <c r="AB268" s="209"/>
      <c r="AC268" s="209"/>
      <c r="AD268" s="209"/>
      <c r="AE268" s="209"/>
      <c r="AF268" s="209"/>
      <c r="AG268" s="209"/>
      <c r="AH268" s="209"/>
      <c r="AI268" s="209"/>
      <c r="AJ268" s="209"/>
      <c r="AK268" s="209"/>
      <c r="AL268" s="209"/>
      <c r="AM268" s="209"/>
      <c r="AN268" s="209"/>
      <c r="AO268" s="209"/>
      <c r="AP268" s="1452"/>
      <c r="AQ268" s="1452"/>
      <c r="AR268" s="1452"/>
      <c r="AS268" s="1452"/>
      <c r="AT268" s="1452"/>
      <c r="AU268" s="54"/>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2"/>
    </row>
    <row r="269" spans="2:93" ht="15.75" x14ac:dyDescent="0.2">
      <c r="B269" s="211"/>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s="209"/>
      <c r="AP269" s="1452"/>
      <c r="AQ269" s="1452"/>
      <c r="AR269" s="1452"/>
      <c r="AS269" s="1452"/>
      <c r="AT269" s="1452"/>
      <c r="AU269" s="54"/>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2"/>
    </row>
    <row r="270" spans="2:93" ht="15.75" x14ac:dyDescent="0.2">
      <c r="B270" s="211"/>
      <c r="C270" s="209"/>
      <c r="D270" s="209"/>
      <c r="E270" s="209"/>
      <c r="F270" s="209"/>
      <c r="G270" s="209"/>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c r="AP270" s="1452"/>
      <c r="AQ270" s="1452"/>
      <c r="AR270" s="1452"/>
      <c r="AS270" s="1452"/>
      <c r="AT270" s="1452"/>
      <c r="AU270" s="54"/>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2"/>
    </row>
    <row r="271" spans="2:93" ht="15.75" x14ac:dyDescent="0.2">
      <c r="B271" s="211"/>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s="209"/>
      <c r="AP271" s="1452"/>
      <c r="AQ271" s="1452"/>
      <c r="AR271" s="1452"/>
      <c r="AS271" s="1452"/>
      <c r="AT271" s="1452"/>
      <c r="AU271" s="54"/>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2"/>
    </row>
    <row r="272" spans="2:93" ht="15.75" x14ac:dyDescent="0.2">
      <c r="B272" s="211"/>
      <c r="C272" s="209"/>
      <c r="D272" s="209"/>
      <c r="E272" s="209"/>
      <c r="F272" s="209"/>
      <c r="G272" s="209"/>
      <c r="H272" s="209"/>
      <c r="I272" s="209"/>
      <c r="J272" s="209"/>
      <c r="K272" s="209"/>
      <c r="L272" s="209"/>
      <c r="M272" s="209"/>
      <c r="N272" s="209"/>
      <c r="O272" s="209"/>
      <c r="P272" s="209"/>
      <c r="Q272" s="209"/>
      <c r="R272" s="209"/>
      <c r="S272" s="209"/>
      <c r="T272" s="209"/>
      <c r="U272" s="209"/>
      <c r="V272" s="209"/>
      <c r="W272" s="209"/>
      <c r="X272" s="209"/>
      <c r="Y272" s="209"/>
      <c r="Z272" s="209"/>
      <c r="AA272" s="209"/>
      <c r="AB272" s="209"/>
      <c r="AC272" s="209"/>
      <c r="AD272" s="209"/>
      <c r="AE272" s="209"/>
      <c r="AF272" s="209"/>
      <c r="AG272" s="209"/>
      <c r="AH272" s="209"/>
      <c r="AI272" s="209"/>
      <c r="AJ272" s="209"/>
      <c r="AK272" s="209"/>
      <c r="AL272" s="209"/>
      <c r="AM272" s="209"/>
      <c r="AN272" s="209"/>
      <c r="AO272" s="209"/>
      <c r="AP272" s="1452"/>
      <c r="AQ272" s="1452"/>
      <c r="AR272" s="1452"/>
      <c r="AS272" s="1452"/>
      <c r="AT272" s="1452"/>
      <c r="AU272" s="54"/>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2"/>
    </row>
    <row r="273" spans="2:93" ht="15.75" x14ac:dyDescent="0.2">
      <c r="B273" s="211"/>
      <c r="C273" s="209"/>
      <c r="D273" s="209"/>
      <c r="E273" s="209"/>
      <c r="F273" s="209"/>
      <c r="G273" s="209"/>
      <c r="H273" s="209"/>
      <c r="I273" s="209"/>
      <c r="J273" s="209"/>
      <c r="K273" s="209"/>
      <c r="L273" s="209"/>
      <c r="M273" s="209"/>
      <c r="N273" s="209"/>
      <c r="O273" s="209"/>
      <c r="P273" s="209"/>
      <c r="Q273" s="209"/>
      <c r="R273" s="209"/>
      <c r="S273" s="209"/>
      <c r="T273" s="20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s="209"/>
      <c r="AP273" s="1452"/>
      <c r="AQ273" s="1452"/>
      <c r="AR273" s="1452"/>
      <c r="AS273" s="1452"/>
      <c r="AT273" s="1452"/>
      <c r="AU273" s="54"/>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2"/>
    </row>
    <row r="274" spans="2:93" ht="15.75" x14ac:dyDescent="0.2">
      <c r="B274" s="211"/>
      <c r="C274" s="209"/>
      <c r="D274" s="209"/>
      <c r="E274" s="209"/>
      <c r="F274" s="209"/>
      <c r="G274" s="209"/>
      <c r="H274" s="209"/>
      <c r="I274" s="209"/>
      <c r="J274" s="209"/>
      <c r="K274" s="209"/>
      <c r="L274" s="209"/>
      <c r="M274" s="209"/>
      <c r="N274" s="209"/>
      <c r="O274" s="209"/>
      <c r="P274" s="209"/>
      <c r="Q274" s="209"/>
      <c r="R274" s="209"/>
      <c r="S274" s="209"/>
      <c r="T274" s="209"/>
      <c r="U274" s="209"/>
      <c r="V274" s="209"/>
      <c r="W274" s="209"/>
      <c r="X274" s="209"/>
      <c r="Y274" s="209"/>
      <c r="Z274" s="209"/>
      <c r="AA274" s="209"/>
      <c r="AB274" s="209"/>
      <c r="AC274" s="209"/>
      <c r="AD274" s="209"/>
      <c r="AE274" s="209"/>
      <c r="AF274" s="209"/>
      <c r="AG274" s="209"/>
      <c r="AH274" s="209"/>
      <c r="AI274" s="209"/>
      <c r="AJ274" s="209"/>
      <c r="AK274" s="209"/>
      <c r="AL274" s="209"/>
      <c r="AM274" s="209"/>
      <c r="AN274" s="209"/>
      <c r="AO274" s="209"/>
      <c r="AP274" s="1452"/>
      <c r="AQ274" s="1452"/>
      <c r="AR274" s="1452"/>
      <c r="AS274" s="1452"/>
      <c r="AT274" s="1452"/>
      <c r="AU274" s="54"/>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2"/>
    </row>
    <row r="275" spans="2:93" ht="15.75" x14ac:dyDescent="0.2">
      <c r="B275" s="211"/>
      <c r="C275" s="209"/>
      <c r="D275" s="209"/>
      <c r="E275" s="209"/>
      <c r="F275" s="209"/>
      <c r="G275" s="209"/>
      <c r="H275" s="209"/>
      <c r="I275" s="209"/>
      <c r="J275" s="209"/>
      <c r="K275" s="209"/>
      <c r="L275" s="209"/>
      <c r="M275" s="209"/>
      <c r="N275" s="209"/>
      <c r="O275" s="209"/>
      <c r="P275" s="209"/>
      <c r="Q275" s="209"/>
      <c r="R275" s="209"/>
      <c r="S275" s="209"/>
      <c r="T275" s="20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s="209"/>
      <c r="AP275" s="1452"/>
      <c r="AQ275" s="1452"/>
      <c r="AR275" s="1452"/>
      <c r="AS275" s="1452"/>
      <c r="AT275" s="1452"/>
      <c r="AU275" s="54"/>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2"/>
    </row>
    <row r="276" spans="2:93" ht="15.75" x14ac:dyDescent="0.2">
      <c r="B276" s="211"/>
      <c r="C276" s="209"/>
      <c r="D276" s="209"/>
      <c r="E276" s="209"/>
      <c r="F276" s="209"/>
      <c r="G276" s="209"/>
      <c r="H276" s="209"/>
      <c r="I276" s="209"/>
      <c r="J276" s="209"/>
      <c r="K276" s="209"/>
      <c r="L276" s="209"/>
      <c r="M276" s="209"/>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1452"/>
      <c r="AQ276" s="1452"/>
      <c r="AR276" s="1452"/>
      <c r="AS276" s="1452"/>
      <c r="AT276" s="1452"/>
      <c r="AU276" s="54"/>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2"/>
    </row>
    <row r="277" spans="2:93" ht="15.75" x14ac:dyDescent="0.2">
      <c r="B277" s="211"/>
      <c r="C277" s="209"/>
      <c r="D277" s="209"/>
      <c r="E277" s="209"/>
      <c r="F277" s="209"/>
      <c r="G277" s="209"/>
      <c r="H277" s="209"/>
      <c r="I277" s="209"/>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1452"/>
      <c r="AQ277" s="1452"/>
      <c r="AR277" s="1452"/>
      <c r="AS277" s="1452"/>
      <c r="AT277" s="1452"/>
      <c r="AU277" s="54"/>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2"/>
    </row>
    <row r="278" spans="2:93" ht="15.75" x14ac:dyDescent="0.2">
      <c r="B278" s="211"/>
      <c r="C278" s="209"/>
      <c r="D278" s="209"/>
      <c r="E278" s="209"/>
      <c r="F278" s="209"/>
      <c r="G278" s="209"/>
      <c r="H278" s="209"/>
      <c r="I278" s="209"/>
      <c r="J278" s="209"/>
      <c r="K278" s="209"/>
      <c r="L278" s="209"/>
      <c r="M278" s="209"/>
      <c r="N278" s="209"/>
      <c r="O278" s="209"/>
      <c r="P278" s="209"/>
      <c r="Q278" s="209"/>
      <c r="R278" s="209"/>
      <c r="S278" s="209"/>
      <c r="T278" s="209"/>
      <c r="U278" s="209"/>
      <c r="V278" s="209"/>
      <c r="W278" s="209"/>
      <c r="X278" s="209"/>
      <c r="Y278" s="209"/>
      <c r="Z278" s="209"/>
      <c r="AA278" s="209"/>
      <c r="AB278" s="209"/>
      <c r="AC278" s="209"/>
      <c r="AD278" s="209"/>
      <c r="AE278" s="209"/>
      <c r="AF278" s="209"/>
      <c r="AG278" s="209"/>
      <c r="AH278" s="209"/>
      <c r="AI278" s="209"/>
      <c r="AJ278" s="209"/>
      <c r="AK278" s="209"/>
      <c r="AL278" s="209"/>
      <c r="AM278" s="209"/>
      <c r="AN278" s="209"/>
      <c r="AO278" s="209"/>
      <c r="AP278" s="1452"/>
      <c r="AQ278" s="1452"/>
      <c r="AR278" s="1452"/>
      <c r="AS278" s="1452"/>
      <c r="AT278" s="1452"/>
      <c r="AU278" s="54"/>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2"/>
    </row>
    <row r="279" spans="2:93" ht="15.75" x14ac:dyDescent="0.2">
      <c r="B279" s="211"/>
      <c r="C279" s="209"/>
      <c r="D279" s="209"/>
      <c r="E279" s="209"/>
      <c r="F279" s="209"/>
      <c r="G279" s="209"/>
      <c r="H279" s="209"/>
      <c r="I279" s="209"/>
      <c r="J279" s="209"/>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s="209"/>
      <c r="AP279" s="1452"/>
      <c r="AQ279" s="1452"/>
      <c r="AR279" s="1452"/>
      <c r="AS279" s="1452"/>
      <c r="AT279" s="1452"/>
      <c r="AU279" s="54"/>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2"/>
    </row>
    <row r="280" spans="2:93" ht="15.75" x14ac:dyDescent="0.2">
      <c r="B280" s="211"/>
      <c r="C280" s="209"/>
      <c r="D280" s="209"/>
      <c r="E280" s="209"/>
      <c r="F280" s="209"/>
      <c r="G280" s="209"/>
      <c r="H280" s="209"/>
      <c r="I280" s="209"/>
      <c r="J280" s="209"/>
      <c r="K280" s="209"/>
      <c r="L280" s="209"/>
      <c r="M280" s="209"/>
      <c r="N280" s="209"/>
      <c r="O280" s="209"/>
      <c r="P280" s="209"/>
      <c r="Q280" s="209"/>
      <c r="R280" s="209"/>
      <c r="S280" s="209"/>
      <c r="T280" s="209"/>
      <c r="U280" s="209"/>
      <c r="V280" s="209"/>
      <c r="W280" s="209"/>
      <c r="X280" s="209"/>
      <c r="Y280" s="209"/>
      <c r="Z280" s="209"/>
      <c r="AA280" s="209"/>
      <c r="AB280" s="209"/>
      <c r="AC280" s="209"/>
      <c r="AD280" s="209"/>
      <c r="AE280" s="209"/>
      <c r="AF280" s="209"/>
      <c r="AG280" s="209"/>
      <c r="AH280" s="209"/>
      <c r="AI280" s="209"/>
      <c r="AJ280" s="209"/>
      <c r="AK280" s="209"/>
      <c r="AL280" s="209"/>
      <c r="AM280" s="209"/>
      <c r="AN280" s="209"/>
      <c r="AO280" s="209"/>
      <c r="AP280" s="1452"/>
      <c r="AQ280" s="1452"/>
      <c r="AR280" s="1452"/>
      <c r="AS280" s="1452"/>
      <c r="AT280" s="1452"/>
      <c r="AU280" s="54"/>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2"/>
    </row>
    <row r="281" spans="2:93" ht="15.75" x14ac:dyDescent="0.2">
      <c r="B281" s="211"/>
      <c r="C281" s="209"/>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s="209"/>
      <c r="AP281" s="1452"/>
      <c r="AQ281" s="1452"/>
      <c r="AR281" s="1452"/>
      <c r="AS281" s="1452"/>
      <c r="AT281" s="1452"/>
      <c r="AU281" s="54"/>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2"/>
    </row>
    <row r="282" spans="2:93" ht="15.75" x14ac:dyDescent="0.2">
      <c r="B282" s="211"/>
      <c r="C282" s="209"/>
      <c r="D282" s="209"/>
      <c r="E282" s="209"/>
      <c r="F282" s="209"/>
      <c r="G282" s="209"/>
      <c r="H282" s="209"/>
      <c r="I282" s="209"/>
      <c r="J282" s="209"/>
      <c r="K282" s="209"/>
      <c r="L282" s="209"/>
      <c r="M282" s="209"/>
      <c r="N282" s="209"/>
      <c r="O282" s="209"/>
      <c r="P282" s="209"/>
      <c r="Q282" s="209"/>
      <c r="R282" s="209"/>
      <c r="S282" s="209"/>
      <c r="T282" s="209"/>
      <c r="U282" s="209"/>
      <c r="V282" s="209"/>
      <c r="W282" s="209"/>
      <c r="X282" s="209"/>
      <c r="Y282" s="209"/>
      <c r="Z282" s="209"/>
      <c r="AA282" s="209"/>
      <c r="AB282" s="209"/>
      <c r="AC282" s="209"/>
      <c r="AD282" s="209"/>
      <c r="AE282" s="209"/>
      <c r="AF282" s="209"/>
      <c r="AG282" s="209"/>
      <c r="AH282" s="209"/>
      <c r="AI282" s="209"/>
      <c r="AJ282" s="209"/>
      <c r="AK282" s="209"/>
      <c r="AL282" s="209"/>
      <c r="AM282" s="209"/>
      <c r="AN282" s="209"/>
      <c r="AO282" s="209"/>
      <c r="AP282" s="1452"/>
      <c r="AQ282" s="1452"/>
      <c r="AR282" s="1452"/>
      <c r="AS282" s="1452"/>
      <c r="AT282" s="1452"/>
      <c r="AU282" s="54"/>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2"/>
    </row>
    <row r="283" spans="2:93" ht="15.75" x14ac:dyDescent="0.2">
      <c r="B283" s="211"/>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s="209"/>
      <c r="AP283" s="1452"/>
      <c r="AQ283" s="1452"/>
      <c r="AR283" s="1452"/>
      <c r="AS283" s="1452"/>
      <c r="AT283" s="1452"/>
      <c r="AU283" s="54"/>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2"/>
    </row>
    <row r="284" spans="2:93" ht="15.75" x14ac:dyDescent="0.2">
      <c r="B284" s="211"/>
      <c r="C284" s="209"/>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1452"/>
      <c r="AQ284" s="1452"/>
      <c r="AR284" s="1452"/>
      <c r="AS284" s="1452"/>
      <c r="AT284" s="1452"/>
      <c r="AU284" s="54"/>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2"/>
    </row>
    <row r="285" spans="2:93" ht="15.75" x14ac:dyDescent="0.2">
      <c r="B285" s="211"/>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1452"/>
      <c r="AQ285" s="1452"/>
      <c r="AR285" s="1452"/>
      <c r="AS285" s="1452"/>
      <c r="AT285" s="1452"/>
      <c r="AU285" s="54"/>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2"/>
    </row>
    <row r="286" spans="2:93" ht="15.75" x14ac:dyDescent="0.2">
      <c r="B286" s="211"/>
      <c r="C286" s="209"/>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1452"/>
      <c r="AQ286" s="1452"/>
      <c r="AR286" s="1452"/>
      <c r="AS286" s="1452"/>
      <c r="AT286" s="1452"/>
      <c r="AU286" s="54"/>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2"/>
    </row>
    <row r="287" spans="2:93" ht="15.75" x14ac:dyDescent="0.2">
      <c r="B287" s="211"/>
      <c r="C287" s="210"/>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2651"/>
      <c r="AQ287" s="2651"/>
      <c r="AR287" s="1274"/>
      <c r="AS287" s="1274"/>
      <c r="AT287" s="1528"/>
      <c r="AU287" s="54"/>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2"/>
    </row>
    <row r="288" spans="2:93" ht="14.25" customHeight="1" x14ac:dyDescent="0.2">
      <c r="AU288" s="54"/>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2"/>
    </row>
  </sheetData>
  <sheetProtection algorithmName="SHA-512" hashValue="vHlSlOzWTArQOmE8cuH3JsormPaCGEkbZWHhl9NvXubUHz47vNIEhmBXe3aPpSHX29Lk8RmZ9Ekel6gtnz1wGw==" saltValue="t5jFJr1NwRFi0JIQbzLOTQ==" spinCount="100000" sheet="1" objects="1" scenarios="1" formatCells="0" formatColumns="0" formatRows="0" insertHyperlinks="0"/>
  <mergeCells count="81">
    <mergeCell ref="AT140:AT141"/>
    <mergeCell ref="AT179:AT180"/>
    <mergeCell ref="BY14:CL14"/>
    <mergeCell ref="B163:C163"/>
    <mergeCell ref="AP287:AQ287"/>
    <mergeCell ref="B162:C162"/>
    <mergeCell ref="B164:C164"/>
    <mergeCell ref="B165:C165"/>
    <mergeCell ref="B166:C166"/>
    <mergeCell ref="D140:Q140"/>
    <mergeCell ref="R140:AE140"/>
    <mergeCell ref="AF140:AS140"/>
    <mergeCell ref="AW140:BJ140"/>
    <mergeCell ref="BK140:BX140"/>
    <mergeCell ref="BY140:CL140"/>
    <mergeCell ref="B170:C170"/>
    <mergeCell ref="D179:Q179"/>
    <mergeCell ref="B200:C200"/>
    <mergeCell ref="BY57:CL57"/>
    <mergeCell ref="B39:C39"/>
    <mergeCell ref="B40:C40"/>
    <mergeCell ref="B41:C41"/>
    <mergeCell ref="B45:C45"/>
    <mergeCell ref="B46:C46"/>
    <mergeCell ref="B47:C47"/>
    <mergeCell ref="B42:C42"/>
    <mergeCell ref="B43:C43"/>
    <mergeCell ref="B44:C44"/>
    <mergeCell ref="B84:C84"/>
    <mergeCell ref="B85:C85"/>
    <mergeCell ref="B86:C86"/>
    <mergeCell ref="B87:C87"/>
    <mergeCell ref="BK14:BX14"/>
    <mergeCell ref="D57:Q57"/>
    <mergeCell ref="R57:AE57"/>
    <mergeCell ref="AF57:AS57"/>
    <mergeCell ref="AW57:BJ57"/>
    <mergeCell ref="BK57:BX57"/>
    <mergeCell ref="AF14:AS14"/>
    <mergeCell ref="D14:Q14"/>
    <mergeCell ref="R14:AE14"/>
    <mergeCell ref="AW14:BJ14"/>
    <mergeCell ref="AT14:AT15"/>
    <mergeCell ref="AT57:AT58"/>
    <mergeCell ref="B79:C79"/>
    <mergeCell ref="B80:C80"/>
    <mergeCell ref="B81:C81"/>
    <mergeCell ref="B82:C82"/>
    <mergeCell ref="B83:C83"/>
    <mergeCell ref="R97:AE97"/>
    <mergeCell ref="AF97:AS97"/>
    <mergeCell ref="AW97:BJ97"/>
    <mergeCell ref="BK97:BX97"/>
    <mergeCell ref="BY97:CL97"/>
    <mergeCell ref="AT97:AT98"/>
    <mergeCell ref="B121:C121"/>
    <mergeCell ref="B122:C122"/>
    <mergeCell ref="B123:C123"/>
    <mergeCell ref="B124:C124"/>
    <mergeCell ref="D97:Q97"/>
    <mergeCell ref="B206:C206"/>
    <mergeCell ref="B207:C207"/>
    <mergeCell ref="B208:C208"/>
    <mergeCell ref="B125:C125"/>
    <mergeCell ref="B126:C126"/>
    <mergeCell ref="B127:C127"/>
    <mergeCell ref="B128:C128"/>
    <mergeCell ref="B129:C129"/>
    <mergeCell ref="B201:C201"/>
    <mergeCell ref="B202:C202"/>
    <mergeCell ref="B203:C203"/>
    <mergeCell ref="B204:C204"/>
    <mergeCell ref="B205:C205"/>
    <mergeCell ref="B169:C169"/>
    <mergeCell ref="B167:C167"/>
    <mergeCell ref="B168:C168"/>
    <mergeCell ref="R179:AE179"/>
    <mergeCell ref="AF179:AS179"/>
    <mergeCell ref="AW179:BJ179"/>
    <mergeCell ref="BK179:BX179"/>
    <mergeCell ref="BY179:CL179"/>
  </mergeCells>
  <dataValidations count="2">
    <dataValidation type="decimal" operator="greaterThanOrEqual" allowBlank="1" showErrorMessage="1" errorTitle="Error" error="Please enter non-negative number." sqref="AP27:AS33 AP35:AS36 AP60:AS67 N27:Q33 N35:Q36 N17:Q25 AB27:AE33 AB35:AE36 AP17:AS25 AP69:AS73 AP75:AS76 AP100:AS108 N69:Q73 N75:Q76 N60:Q67 AB69:AE73 AB75:AE76 AB60:AE67 AP110:AS115 AP117:AS118 AP143:AS150 N110:Q115 N117:Q118 N100:Q108 AB110:AE115 AB117:AE118 AB100:AE108 AP152:AS156 AP158:AS159 AP182:AS189 N152:Q156 N158:Q159 N143:Q150 AB152:AE156 AB158:AE159 AB143:AE150 AP191:AS194 AP196:AS197 AB182:AE189 N191:Q194 N196:Q197 N182:Q189 AB191:AE194 AB196:AE197 AB17:AC25 AE17:AE25 AD17:AD23 AD25" xr:uid="{00000000-0002-0000-0E00-000000000000}">
      <formula1>0</formula1>
    </dataValidation>
    <dataValidation operator="greaterThanOrEqual" allowBlank="1" showErrorMessage="1" errorTitle="Error" error="Please enter non-negative number." sqref="AP26:AT26 AP34:AT34 AP16:AR16 D13:D14 A1:C33 CM15:CN33 AF13:AF14 AE15:AE16 E13:AE13 AT1:AT14 N34:Q34 N16:P16 Q15:Q16 B74:B89 N26:Q26 R14 AB34:AE34 AB16:AD16 AB26:AE26 C34:C38 D16:M36 R16:AA36 AF16:AO36 CL15 BK14 AW14 BY13:BY14 AV13:AV33 AU1:AU37 CM180:CN197 AW13:BX13 BZ13:CN13 AP41:AP47 BJ15 BX15 CM50:CN55 BZ56:CN56 AV96:AV116 CL48:CL55 B50:CK55 AP68:AT68 AP74:AT74 AP59:AR59 C96:C120 AF56:AF57 AE58:AE59 D1:AF12 BX58 AW16:CL33 N74:Q74 N59:P59 Q58:Q59 N68:Q68 R57 AB74:AE74 AB59:AD59 AB68:AE68 C74:C78 CL58 BK57 AW57 BY56:BY57 AW56:BX56 AP79:AP87 BJ58 B56:C73 D59:M76 R59:AA76 AF59:AO76 AU56:AU77 CO50:CQ88 CR48:LV88 B139:C151 C89:AU89 AV56:AV75 CM58:CN75 CO13:LO47 AV1:LV12 B195:B225 CO89:KA95 CP96:KA129 B91:AO95 AV90:CN95 AP90:AP95 AQ93:AU95 AP109:AT109 AP116:AT116 AP99:AR99 D56:D57 AG96:AT96 AF96:AF97 AE98:AE99 E56:AE56 AW59:CL75 N116:Q116 N99:P99 Q98:Q99 AG56:AT56 N109:Q109 R97 AB116:AE116 AB99:AD99 AB109:AE109 CL98 BK97 AW97 BY96:BY97 AU96:AU120 AW96:BX96 BZ96:CN96 AP121:AP129 BJ98 BX98 CM133:CN133 CL131:CL133 CO96:CO130 CP130:LV1048576 CO133:CO1048576 BA134:CN135 C132:AT132 AQ210:AR286 AF99:AO118 R99:AA118 D99:M118 D96:D97 E96:AE96 AV133:CK133 B152:B173 CM98:CN116 AW99:CL116 AU133:AU160 AV136:CN138 B133:AT138 BZ139:CN139 AP151:AT151 AP157:AT157 AP142:AR142 AF139:AF140 AE141:AE142 BX141 AT57 N157:Q157 N142:P142 Q141:Q142 N151:Q151 R140 AB157:AE157 AB142:AD142 AB151:AE151 C152:C161 CL141 BK140 AW140 BY139:BY140 AW139:BX139 AP162:AP170 BJ141 AG139:AT139 D142:M159 R142:AA159 AF142:AO159 AV139:AV158 CM141:CN158 AW142:CL158 D139:D140 E139:AE139 B96:B131 AT179 C172:C173 D172:CN177 AU178:AU199 BZ178:CN178 AP190:AT190 AP195:AT195 AP181:AR181 AF178:AF179 AE180:AE181 BX180 AT97 N195:Q195 N181:P181 Q180:Q181 N190:Q190 R179 AB195:AE195 AB181:AD181 AB190:AE190 B174:C194 CL180 BK179 AW179 BY178:BY179 AW178:BX178 AP200:AP208 BJ180 AG178:AT178 B34:B48 AV178:AV197 AW181:CL197 D178:D179 E178:AE178 C195:C199 AF181:AO197 R181:AA197 D181:M197 AS210:AT287 AU211:CN288 AS15:AS16 AG1:AS13 AS58:AS59 AS98:AS99 AS141:AS142 AS180:AS181 AT140 A34:A1048576 D210:AP287 B226:C287 C210:C225 AT196:AT197 AT27:AT33 AT35:AT36 AT59:AT67 AT69:AT73 AT75:AT76 AT99:AT108 AT110:AT115 AT117:AT118 AT142:AT150 AT152:AT156 AT158:AT159 AT181:AT189 AT191:AT194 AT25 AT16:AT23" xr:uid="{00000000-0002-0000-0E00-000001000000}"/>
  </dataValidations>
  <pageMargins left="0.70866141732283472" right="0.70866141732283472" top="0.74803149606299213" bottom="0.74803149606299213" header="0.31496062992125984" footer="0.31496062992125984"/>
  <pageSetup paperSize="8" scale="12"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drawing r:id="rId2"/>
  <extLst>
    <ext xmlns:x14="http://schemas.microsoft.com/office/spreadsheetml/2009/9/main" uri="{78C0D931-6437-407d-A8EE-F0AAD7539E65}">
      <x14:conditionalFormattings>
        <x14:conditionalFormatting xmlns:xm="http://schemas.microsoft.com/office/excel/2006/main">
          <x14:cfRule type="expression" priority="214" id="{5CBED3BC-0F02-4FC6-82A8-4239BB4088F1}">
            <xm:f>OR(AW18&lt;'risk metrics ranges'!$D$9,AW18&gt;'risk metrics ranges'!$E$9)</xm:f>
            <x14:dxf>
              <font>
                <color rgb="FFFF0000"/>
              </font>
            </x14:dxf>
          </x14:cfRule>
          <xm:sqref>AW18:CL18 AW61:CL61 AW101:CL101 AW144:CL144 AW183:CL183</xm:sqref>
        </x14:conditionalFormatting>
        <x14:conditionalFormatting xmlns:xm="http://schemas.microsoft.com/office/excel/2006/main">
          <x14:cfRule type="expression" priority="213" id="{24B05E1B-4154-462B-B2C0-9FD897ACDF75}">
            <xm:f>OR(AW19&lt;'risk metrics ranges'!$D$10,AW19&gt;'risk metrics ranges'!$E$10)</xm:f>
            <x14:dxf>
              <font>
                <color rgb="FFFF0000"/>
              </font>
            </x14:dxf>
          </x14:cfRule>
          <xm:sqref>AW19:CL19 AW62:CL62 AW102:CL102 AW145:CL145 AW184:CL184</xm:sqref>
        </x14:conditionalFormatting>
        <x14:conditionalFormatting xmlns:xm="http://schemas.microsoft.com/office/excel/2006/main">
          <x14:cfRule type="expression" priority="211" id="{C9F76C2F-3494-4206-A6A2-1395FDAFAA08}">
            <xm:f>OR(AW22&lt;'risk metrics ranges'!$D$13,AW22&gt;'risk metrics ranges'!$E$13)</xm:f>
            <x14:dxf>
              <font>
                <color rgb="FFFF0000"/>
              </font>
            </x14:dxf>
          </x14:cfRule>
          <xm:sqref>AW22:CL22 AW65:CL65 AW105:CL105 AW148:CL148 AW187:CL187</xm:sqref>
        </x14:conditionalFormatting>
        <x14:conditionalFormatting xmlns:xm="http://schemas.microsoft.com/office/excel/2006/main">
          <x14:cfRule type="expression" priority="210" id="{44428B8F-9DA3-4620-BC98-DA266E0DFDFE}">
            <xm:f>OR(AW23&lt;'risk metrics ranges'!$D$14,AW23&gt;'risk metrics ranges'!$E$14)</xm:f>
            <x14:dxf>
              <font>
                <color rgb="FFFF0000"/>
              </font>
            </x14:dxf>
          </x14:cfRule>
          <xm:sqref>AW23:CL23 AW66:CL66 AW106:CL106 AW149:CL149 AW188:CL188</xm:sqref>
        </x14:conditionalFormatting>
        <x14:conditionalFormatting xmlns:xm="http://schemas.microsoft.com/office/excel/2006/main">
          <x14:cfRule type="expression" priority="209" id="{91791A52-50A4-4A3B-A5B6-9CDF926901DE}">
            <xm:f>OR(AW25&lt;'risk metrics ranges'!$D$16,AW25&gt;'risk metrics ranges'!$E$16)</xm:f>
            <x14:dxf>
              <font>
                <color rgb="FFFF0000"/>
              </font>
            </x14:dxf>
          </x14:cfRule>
          <xm:sqref>AW25:CL25 AW68:CL68 AW108:CL108 AW151:CL151 AW190:CL190</xm:sqref>
        </x14:conditionalFormatting>
        <x14:conditionalFormatting xmlns:xm="http://schemas.microsoft.com/office/excel/2006/main">
          <x14:cfRule type="expression" priority="152" id="{A67AC74C-29D4-4C19-AC61-5915EEF2DA07}">
            <xm:f>OR(AW21&lt;'risk metrics ranges'!$D$12,AW21&gt;'risk metrics ranges'!$E$12)</xm:f>
            <x14:dxf>
              <font>
                <color rgb="FFFF0000"/>
              </font>
            </x14:dxf>
          </x14:cfRule>
          <xm:sqref>AW21:CL21 AW64:CL64 AW104:CL104 AW147:CL147 AW186:CL186</xm:sqref>
        </x14:conditionalFormatting>
        <x14:conditionalFormatting xmlns:xm="http://schemas.microsoft.com/office/excel/2006/main">
          <x14:cfRule type="expression" priority="95" id="{BB8223AB-BA01-4F0E-A602-B3C67F5BFFE5}">
            <xm:f>OR(AW70&lt;'risk metrics ranges'!$D$18,$AW$70&gt;'risk metrics ranges'!$E$18)</xm:f>
            <x14:dxf>
              <font>
                <color rgb="FFFF0000"/>
              </font>
            </x14:dxf>
          </x14:cfRule>
          <xm:sqref>AW70:CL70 AW110:CL110 AW153:CL153 AW192:CL192</xm:sqref>
        </x14:conditionalFormatting>
        <x14:conditionalFormatting xmlns:xm="http://schemas.microsoft.com/office/excel/2006/main">
          <x14:cfRule type="expression" priority="30" id="{87C49CEA-AF22-4B8B-880E-ED5AEFD8A399}">
            <xm:f>OR(AW17&lt;'risk metrics ranges'!$D$8,AW17&gt;'risk metrics ranges'!$E$8)</xm:f>
            <x14:dxf>
              <font>
                <color rgb="FFFF0000"/>
              </font>
            </x14:dxf>
          </x14:cfRule>
          <xm:sqref>AW17:CL17 AW60:CL60 AW100:CL100 AW143:CL143 AW182:CL182</xm:sqref>
        </x14:conditionalFormatting>
        <x14:conditionalFormatting xmlns:xm="http://schemas.microsoft.com/office/excel/2006/main">
          <x14:cfRule type="expression" priority="17" id="{421196A9-4D05-478F-984E-8AFF8479282A}">
            <xm:f>OR(AW26&lt;'risk metrics ranges'!$D$17,AW26&gt;'risk metrics ranges'!$E$17)</xm:f>
            <x14:dxf>
              <font>
                <color rgb="FFFF0000"/>
              </font>
            </x14:dxf>
          </x14:cfRule>
          <xm:sqref>AW26:CL26 AW69:CL69 AW109:CL109 AW152:CL152 AW191:CL191</xm:sqref>
        </x14:conditionalFormatting>
        <x14:conditionalFormatting xmlns:xm="http://schemas.microsoft.com/office/excel/2006/main">
          <x14:cfRule type="expression" priority="15" id="{3168B049-7F56-4C06-A2D0-68F547FB2D34}">
            <xm:f>OR(AW28&lt;'risk metrics ranges'!$D$20,AW28&gt;'risk metrics ranges'!$E$20)</xm:f>
            <x14:dxf>
              <font>
                <color rgb="FFFF0000"/>
              </font>
            </x14:dxf>
          </x14:cfRule>
          <xm:sqref>AW28:CL28 AW72:CL72 AW112:CL112 AW155:CL155 AW194:CL194</xm:sqref>
        </x14:conditionalFormatting>
        <x14:conditionalFormatting xmlns:xm="http://schemas.microsoft.com/office/excel/2006/main">
          <x14:cfRule type="expression" priority="13" id="{72E41B57-D336-456E-AA34-332867C2BDFD}">
            <xm:f>OR(AW30&lt;'risk metrics ranges'!$D$22,AW30&gt;'risk metrics ranges'!$E$22)</xm:f>
            <x14:dxf>
              <font>
                <color rgb="FFFF0000"/>
              </font>
            </x14:dxf>
          </x14:cfRule>
          <xm:sqref>AW30:CL30 AW74:CL74 AW114:CL114 AW157:CL157 AW196:CL196</xm:sqref>
        </x14:conditionalFormatting>
        <x14:conditionalFormatting xmlns:xm="http://schemas.microsoft.com/office/excel/2006/main">
          <x14:cfRule type="expression" priority="11" id="{CF2E1993-1440-4928-97E0-346547D5468C}">
            <xm:f>OR(AW31&lt;'risk metrics ranges'!$D$23,AW31&gt;'risk metrics ranges'!$E$23)</xm:f>
            <x14:dxf>
              <font>
                <color rgb="FFFF0000"/>
              </font>
            </x14:dxf>
          </x14:cfRule>
          <xm:sqref>AW31:CL31 AW75:CL75 AW115:CL115 AW158:CL158 AW197:CL197</xm:sqref>
        </x14:conditionalFormatting>
        <x14:conditionalFormatting xmlns:xm="http://schemas.microsoft.com/office/excel/2006/main">
          <x14:cfRule type="expression" priority="9" id="{5A92A4CE-7D5E-4FE9-9D73-A5C1337E7224}">
            <xm:f>OR(AW32&lt;'risk metrics ranges'!$D$24,AW32&gt;'risk metrics ranges'!$E$24)</xm:f>
            <x14:dxf>
              <font>
                <color rgb="FFFF0000"/>
              </font>
            </x14:dxf>
          </x14:cfRule>
          <xm:sqref>AW32:CL32</xm:sqref>
        </x14:conditionalFormatting>
      </x14:conditionalFormattings>
    </ext>
    <ext xmlns:x14="http://schemas.microsoft.com/office/spreadsheetml/2009/9/main" uri="{CCE6A557-97BC-4b89-ADB6-D9C93CAAB3DF}">
      <x14:dataValidations xmlns:xm="http://schemas.microsoft.com/office/excel/2006/main" count="2">
        <x14:dataValidation type="list" operator="greaterThanOrEqual" showErrorMessage="1" errorTitle="Error" error="Please enter non-negative number." xr:uid="{00000000-0002-0000-0E00-000002000000}">
          <x14:formula1>
            <xm:f>'risk metrics options'!$A$1:$A$3</xm:f>
          </x14:formula1>
          <xm:sqref>D38:AT38 D78:AT78 D120:AT120 D161:AT161 D199:AT199</xm:sqref>
        </x14:dataValidation>
        <x14:dataValidation type="list" operator="greaterThanOrEqual" showErrorMessage="1" errorTitle="Error" error="Please enter non-negative number." xr:uid="{00000000-0002-0000-0E00-000003000000}">
          <x14:formula1>
            <xm:f>'risk metrics options'!$C$1:$C$3</xm:f>
          </x14:formula1>
          <xm:sqref>D37:AT37 D77:AT77 D119:AT119 D160:AT160 D198:AT198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9" tint="0.59999389629810485"/>
    <pageSetUpPr autoPageBreaks="0"/>
  </sheetPr>
  <dimension ref="C3:I26"/>
  <sheetViews>
    <sheetView showGridLines="0" workbookViewId="0">
      <selection activeCell="I56" sqref="I56"/>
    </sheetView>
  </sheetViews>
  <sheetFormatPr defaultRowHeight="14.25" x14ac:dyDescent="0.2"/>
  <cols>
    <col min="3" max="3" width="27.25" bestFit="1" customWidth="1"/>
    <col min="4" max="5" width="9" style="471"/>
    <col min="7" max="7" width="27.25" bestFit="1" customWidth="1"/>
    <col min="8" max="8" width="17.125" customWidth="1"/>
    <col min="9" max="9" width="13.125" customWidth="1"/>
  </cols>
  <sheetData>
    <row r="3" spans="3:9" x14ac:dyDescent="0.2">
      <c r="G3" s="731"/>
      <c r="H3" s="731"/>
      <c r="I3" s="731"/>
    </row>
    <row r="4" spans="3:9" x14ac:dyDescent="0.2">
      <c r="G4" s="731"/>
      <c r="H4" s="731"/>
      <c r="I4" s="731"/>
    </row>
    <row r="5" spans="3:9" ht="15" thickBot="1" x14ac:dyDescent="0.25">
      <c r="G5" s="731"/>
      <c r="H5" s="731"/>
      <c r="I5" s="731"/>
    </row>
    <row r="6" spans="3:9" ht="15" thickBot="1" x14ac:dyDescent="0.25">
      <c r="D6" s="472" t="s">
        <v>387</v>
      </c>
      <c r="E6" s="472" t="s">
        <v>388</v>
      </c>
      <c r="G6" s="731"/>
      <c r="H6" s="732"/>
      <c r="I6" s="732"/>
    </row>
    <row r="7" spans="3:9" x14ac:dyDescent="0.2">
      <c r="C7" s="206" t="s">
        <v>81</v>
      </c>
      <c r="D7" s="474"/>
      <c r="E7" s="474"/>
      <c r="G7" s="733"/>
      <c r="H7" s="734"/>
      <c r="I7" s="734"/>
    </row>
    <row r="8" spans="3:9" x14ac:dyDescent="0.2">
      <c r="C8" s="204" t="s">
        <v>69</v>
      </c>
      <c r="D8" s="473">
        <v>0</v>
      </c>
      <c r="E8" s="473">
        <v>1</v>
      </c>
      <c r="G8" s="59"/>
      <c r="H8" s="735"/>
      <c r="I8" s="735"/>
    </row>
    <row r="9" spans="3:9" x14ac:dyDescent="0.2">
      <c r="C9" s="204" t="s">
        <v>71</v>
      </c>
      <c r="D9" s="473">
        <v>0</v>
      </c>
      <c r="E9" s="473">
        <v>1</v>
      </c>
      <c r="G9" s="59"/>
      <c r="H9" s="735"/>
      <c r="I9" s="735"/>
    </row>
    <row r="10" spans="3:9" x14ac:dyDescent="0.2">
      <c r="C10" s="205" t="s">
        <v>70</v>
      </c>
      <c r="D10" s="475">
        <v>0</v>
      </c>
      <c r="E10" s="475">
        <v>1</v>
      </c>
      <c r="G10" s="59"/>
      <c r="H10" s="735"/>
      <c r="I10" s="735"/>
    </row>
    <row r="11" spans="3:9" x14ac:dyDescent="0.2">
      <c r="C11" s="203" t="s">
        <v>80</v>
      </c>
      <c r="D11" s="476"/>
      <c r="E11" s="476"/>
      <c r="G11" s="733"/>
      <c r="H11" s="734"/>
      <c r="I11" s="734"/>
    </row>
    <row r="12" spans="3:9" x14ac:dyDescent="0.2">
      <c r="C12" s="204" t="s">
        <v>72</v>
      </c>
      <c r="D12" s="473">
        <v>-1</v>
      </c>
      <c r="E12" s="473">
        <v>1</v>
      </c>
      <c r="G12" s="59"/>
      <c r="H12" s="735"/>
      <c r="I12" s="735"/>
    </row>
    <row r="13" spans="3:9" x14ac:dyDescent="0.2">
      <c r="C13" s="204" t="s">
        <v>73</v>
      </c>
      <c r="D13" s="473">
        <v>0</v>
      </c>
      <c r="E13" s="473">
        <v>20</v>
      </c>
      <c r="G13" s="59"/>
      <c r="H13" s="735"/>
      <c r="I13" s="735"/>
    </row>
    <row r="14" spans="3:9" x14ac:dyDescent="0.2">
      <c r="C14" s="205" t="s">
        <v>74</v>
      </c>
      <c r="D14" s="475">
        <v>0</v>
      </c>
      <c r="E14" s="475">
        <v>20</v>
      </c>
      <c r="G14" s="59"/>
      <c r="H14" s="735"/>
      <c r="I14" s="735"/>
    </row>
    <row r="15" spans="3:9" x14ac:dyDescent="0.2">
      <c r="C15" s="203" t="s">
        <v>78</v>
      </c>
      <c r="D15" s="476"/>
      <c r="E15" s="476"/>
      <c r="G15" s="733"/>
      <c r="H15" s="734"/>
      <c r="I15" s="734"/>
    </row>
    <row r="16" spans="3:9" x14ac:dyDescent="0.2">
      <c r="C16" s="204" t="s">
        <v>160</v>
      </c>
      <c r="D16" s="473">
        <v>0</v>
      </c>
      <c r="E16" s="473">
        <v>2</v>
      </c>
      <c r="G16" s="59"/>
      <c r="H16" s="735"/>
      <c r="I16" s="735"/>
    </row>
    <row r="17" spans="3:9" x14ac:dyDescent="0.2">
      <c r="C17" s="204" t="s">
        <v>258</v>
      </c>
      <c r="D17" s="473">
        <v>0</v>
      </c>
      <c r="E17" s="473">
        <v>2</v>
      </c>
      <c r="G17" s="59"/>
      <c r="H17" s="735"/>
      <c r="I17" s="735"/>
    </row>
    <row r="18" spans="3:9" x14ac:dyDescent="0.2">
      <c r="C18" s="204" t="s">
        <v>259</v>
      </c>
      <c r="D18" s="479">
        <v>0</v>
      </c>
      <c r="E18" s="479">
        <v>20</v>
      </c>
      <c r="G18" s="59"/>
      <c r="H18" s="735"/>
      <c r="I18" s="735"/>
    </row>
    <row r="19" spans="3:9" x14ac:dyDescent="0.2">
      <c r="C19" s="203" t="s">
        <v>75</v>
      </c>
      <c r="D19" s="476"/>
      <c r="E19" s="476"/>
      <c r="G19" s="733"/>
      <c r="H19" s="734"/>
      <c r="I19" s="734"/>
    </row>
    <row r="20" spans="3:9" x14ac:dyDescent="0.2">
      <c r="C20" s="204" t="s">
        <v>161</v>
      </c>
      <c r="D20" s="473">
        <v>0</v>
      </c>
      <c r="E20" s="473">
        <v>1</v>
      </c>
      <c r="G20" s="59"/>
      <c r="H20" s="735"/>
      <c r="I20" s="735"/>
    </row>
    <row r="21" spans="3:9" x14ac:dyDescent="0.2">
      <c r="C21" s="203" t="s">
        <v>79</v>
      </c>
      <c r="D21" s="476"/>
      <c r="E21" s="476"/>
      <c r="G21" s="733"/>
      <c r="H21" s="734"/>
      <c r="I21" s="734"/>
    </row>
    <row r="22" spans="3:9" x14ac:dyDescent="0.2">
      <c r="C22" s="204" t="s">
        <v>76</v>
      </c>
      <c r="D22" s="473">
        <v>1</v>
      </c>
      <c r="E22" s="473">
        <v>20</v>
      </c>
      <c r="G22" s="59"/>
      <c r="H22" s="735"/>
      <c r="I22" s="735"/>
    </row>
    <row r="23" spans="3:9" x14ac:dyDescent="0.2">
      <c r="C23" s="263" t="s">
        <v>77</v>
      </c>
      <c r="D23" s="477">
        <v>1</v>
      </c>
      <c r="E23" s="477">
        <v>50</v>
      </c>
      <c r="G23" s="59"/>
      <c r="H23" s="735"/>
      <c r="I23" s="735"/>
    </row>
    <row r="24" spans="3:9" ht="15" thickBot="1" x14ac:dyDescent="0.25">
      <c r="C24" s="207" t="s">
        <v>254</v>
      </c>
      <c r="D24" s="478">
        <v>1</v>
      </c>
      <c r="E24" s="478">
        <v>20</v>
      </c>
      <c r="G24" s="59"/>
      <c r="H24" s="735"/>
      <c r="I24" s="735"/>
    </row>
    <row r="25" spans="3:9" x14ac:dyDescent="0.2">
      <c r="G25" s="731"/>
      <c r="H25" s="731"/>
      <c r="I25" s="731"/>
    </row>
    <row r="26" spans="3:9" x14ac:dyDescent="0.2">
      <c r="G26" s="731"/>
      <c r="H26" s="731"/>
      <c r="I26" s="731"/>
    </row>
  </sheetData>
  <dataValidations count="1">
    <dataValidation operator="greaterThanOrEqual" allowBlank="1" showErrorMessage="1" errorTitle="Error" error="Please enter non-negative number." sqref="C7:E24" xr:uid="{00000000-0002-0000-0F00-000000000000}"/>
  </dataValidations>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autoPageBreaks="0"/>
  </sheetPr>
  <dimension ref="A1:C15"/>
  <sheetViews>
    <sheetView workbookViewId="0">
      <selection activeCell="K19" sqref="K19"/>
    </sheetView>
  </sheetViews>
  <sheetFormatPr defaultRowHeight="14.25" x14ac:dyDescent="0.2"/>
  <sheetData>
    <row r="1" spans="1:3" s="971" customFormat="1" x14ac:dyDescent="0.2">
      <c r="A1" s="971" t="s">
        <v>1040</v>
      </c>
      <c r="C1" s="971" t="s">
        <v>1040</v>
      </c>
    </row>
    <row r="2" spans="1:3" ht="15" x14ac:dyDescent="0.25">
      <c r="A2" t="s">
        <v>50</v>
      </c>
      <c r="C2" s="1399" t="s">
        <v>335</v>
      </c>
    </row>
    <row r="3" spans="1:3" ht="15" x14ac:dyDescent="0.25">
      <c r="A3" t="s">
        <v>1009</v>
      </c>
      <c r="C3" s="1399" t="s">
        <v>334</v>
      </c>
    </row>
    <row r="7" spans="1:3" x14ac:dyDescent="0.2">
      <c r="A7" t="s">
        <v>1721</v>
      </c>
    </row>
    <row r="8" spans="1:3" x14ac:dyDescent="0.2">
      <c r="A8" t="s">
        <v>68</v>
      </c>
    </row>
    <row r="9" spans="1:3" x14ac:dyDescent="0.2">
      <c r="A9" t="s">
        <v>1718</v>
      </c>
    </row>
    <row r="10" spans="1:3" x14ac:dyDescent="0.2">
      <c r="A10" t="s">
        <v>391</v>
      </c>
    </row>
    <row r="12" spans="1:3" x14ac:dyDescent="0.2">
      <c r="A12" s="1736" t="s">
        <v>1834</v>
      </c>
    </row>
    <row r="13" spans="1:3" x14ac:dyDescent="0.2">
      <c r="A13" t="s">
        <v>1831</v>
      </c>
    </row>
    <row r="14" spans="1:3" x14ac:dyDescent="0.2">
      <c r="A14" t="s">
        <v>1832</v>
      </c>
    </row>
    <row r="15" spans="1:3" x14ac:dyDescent="0.2">
      <c r="A15" t="s">
        <v>1833</v>
      </c>
    </row>
  </sheetData>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00B050"/>
    <pageSetUpPr autoPageBreaks="0" fitToPage="1"/>
  </sheetPr>
  <dimension ref="B1:AY58"/>
  <sheetViews>
    <sheetView showGridLines="0" workbookViewId="0">
      <selection activeCell="U30" sqref="U30"/>
    </sheetView>
  </sheetViews>
  <sheetFormatPr defaultRowHeight="14.25" x14ac:dyDescent="0.2"/>
  <cols>
    <col min="2" max="2" width="19.75" customWidth="1"/>
    <col min="3" max="6" width="12.125" customWidth="1"/>
    <col min="7" max="7" width="12.5" customWidth="1"/>
    <col min="8" max="8" width="11.5" customWidth="1"/>
    <col min="14" max="14" width="14.375" customWidth="1"/>
    <col min="15" max="15" width="14.125" customWidth="1"/>
    <col min="16" max="16" width="9" style="1491"/>
    <col min="17" max="17" width="20.5" style="1489" customWidth="1"/>
    <col min="18" max="21" width="11.25" style="1489" customWidth="1"/>
    <col min="22" max="28" width="9" style="1489"/>
    <col min="29" max="29" width="14.625" style="1489" customWidth="1"/>
    <col min="30" max="30" width="14.75" style="1489" customWidth="1"/>
    <col min="31" max="31" width="9" style="1496"/>
    <col min="32" max="32" width="20.5" style="1496" customWidth="1"/>
    <col min="33" max="36" width="13" style="1496" customWidth="1"/>
    <col min="37" max="37" width="9" style="1496"/>
    <col min="38" max="38" width="10.75" style="1496" customWidth="1"/>
    <col min="39" max="43" width="9" style="1496"/>
    <col min="44" max="44" width="15.875" style="1496" customWidth="1"/>
    <col min="45" max="45" width="16.375" style="1496" customWidth="1"/>
    <col min="46" max="51" width="9" style="1496"/>
  </cols>
  <sheetData>
    <row r="1" spans="2:51" ht="15" thickBot="1" x14ac:dyDescent="0.25">
      <c r="B1" s="1193"/>
      <c r="C1" s="1193"/>
      <c r="D1" s="1193"/>
      <c r="E1" s="1193"/>
      <c r="F1" s="1193"/>
      <c r="G1" s="1193"/>
      <c r="H1" s="1193"/>
      <c r="I1" s="1193"/>
      <c r="J1" s="1193"/>
    </row>
    <row r="2" spans="2:51" ht="48.75" customHeight="1" thickBot="1" x14ac:dyDescent="0.25">
      <c r="B2" s="2787" t="s">
        <v>1024</v>
      </c>
      <c r="C2" s="2788"/>
      <c r="D2" s="2788"/>
      <c r="E2" s="2788"/>
      <c r="F2" s="2788"/>
      <c r="G2" s="2788"/>
      <c r="H2" s="2788"/>
      <c r="I2" s="2788"/>
      <c r="J2" s="2789"/>
    </row>
    <row r="3" spans="2:51" x14ac:dyDescent="0.2">
      <c r="B3" s="1193"/>
      <c r="C3" s="1193"/>
      <c r="D3" s="1193"/>
      <c r="E3" s="1193"/>
      <c r="F3" s="1193"/>
      <c r="G3" s="1193"/>
      <c r="H3" s="1193"/>
      <c r="I3" s="1193"/>
      <c r="J3" s="1193"/>
    </row>
    <row r="4" spans="2:51" s="1488" customFormat="1" ht="15" x14ac:dyDescent="0.25">
      <c r="B4" s="1284" t="s">
        <v>502</v>
      </c>
      <c r="C4" s="1283"/>
      <c r="D4" s="1283"/>
      <c r="E4" s="1283"/>
      <c r="F4" s="1283"/>
      <c r="G4" s="1283"/>
      <c r="H4" s="1283"/>
      <c r="I4" s="1283"/>
      <c r="J4" s="1283"/>
      <c r="P4" s="1494" t="s">
        <v>439</v>
      </c>
      <c r="Q4" s="1490"/>
      <c r="R4" s="1490"/>
      <c r="S4" s="1490"/>
      <c r="T4" s="1490"/>
      <c r="U4" s="1490"/>
      <c r="V4" s="1490"/>
      <c r="W4" s="1490"/>
      <c r="X4" s="1490"/>
      <c r="Y4" s="1490"/>
      <c r="Z4" s="1490"/>
      <c r="AA4" s="1490"/>
      <c r="AB4" s="1490"/>
      <c r="AC4" s="1490"/>
      <c r="AD4" s="1490"/>
      <c r="AE4" s="1285" t="s">
        <v>1797</v>
      </c>
      <c r="AF4" s="1497"/>
      <c r="AG4" s="1497"/>
      <c r="AH4" s="1497"/>
      <c r="AI4" s="1497"/>
      <c r="AJ4" s="1497"/>
      <c r="AK4" s="1497"/>
      <c r="AL4" s="1497"/>
      <c r="AM4" s="1497"/>
      <c r="AN4" s="1497"/>
      <c r="AO4" s="1497"/>
      <c r="AP4" s="1497"/>
      <c r="AQ4" s="1497"/>
      <c r="AR4" s="1497"/>
      <c r="AS4" s="1497"/>
      <c r="AT4" s="1497"/>
      <c r="AU4" s="1497"/>
      <c r="AV4" s="1497"/>
      <c r="AW4" s="1497"/>
      <c r="AX4" s="1497"/>
      <c r="AY4" s="1497"/>
    </row>
    <row r="6" spans="2:51" ht="15" x14ac:dyDescent="0.25">
      <c r="B6" s="1287" t="s">
        <v>505</v>
      </c>
      <c r="C6" s="1193"/>
      <c r="D6" s="1193"/>
      <c r="E6" s="1193"/>
      <c r="F6" s="1193"/>
      <c r="Q6" s="1495" t="str">
        <f t="shared" ref="Q6" si="0">B6</f>
        <v>Narrowing</v>
      </c>
      <c r="AF6" s="1498" t="s">
        <v>505</v>
      </c>
    </row>
    <row r="7" spans="2:51" ht="42.75" x14ac:dyDescent="0.2">
      <c r="B7" s="1290"/>
      <c r="C7" s="1291" t="s">
        <v>499</v>
      </c>
      <c r="D7" s="1291" t="s">
        <v>1808</v>
      </c>
      <c r="E7" s="1291" t="s">
        <v>97</v>
      </c>
      <c r="F7" s="1292" t="s">
        <v>503</v>
      </c>
      <c r="Q7" s="1286"/>
      <c r="R7" s="1293" t="str">
        <f t="shared" ref="R7" si="1">C7</f>
        <v>Total financial assets</v>
      </c>
      <c r="S7" s="1293" t="str">
        <f t="shared" ref="S7" si="2">D7</f>
        <v>NBFI</v>
      </c>
      <c r="T7" s="1293" t="str">
        <f t="shared" ref="T7" si="3">E7</f>
        <v>OFIs</v>
      </c>
      <c r="U7" s="1294" t="str">
        <f t="shared" ref="U7" si="4">F7</f>
        <v>Narrow measure</v>
      </c>
      <c r="AF7" s="1286"/>
      <c r="AG7" s="1293" t="s">
        <v>499</v>
      </c>
      <c r="AH7" s="1293" t="s">
        <v>500</v>
      </c>
      <c r="AI7" s="1293" t="s">
        <v>97</v>
      </c>
      <c r="AJ7" s="1294" t="s">
        <v>503</v>
      </c>
    </row>
    <row r="8" spans="2:51" ht="29.25" customHeight="1" x14ac:dyDescent="0.2">
      <c r="B8" s="1295" t="s">
        <v>1693</v>
      </c>
      <c r="C8" s="1296">
        <f>'1 macro-mapping'!C33</f>
        <v>0</v>
      </c>
      <c r="D8" s="1296">
        <f>'1 macro-mapping'!I33+'1 macro-mapping'!J33+'1 macro-mapping'!M33+'1 macro-mapping'!AK33</f>
        <v>0</v>
      </c>
      <c r="E8" s="1296">
        <f>'1 macro-mapping'!M33</f>
        <v>0</v>
      </c>
      <c r="F8" s="1297">
        <f>SUM(C20:H20)</f>
        <v>0</v>
      </c>
      <c r="Q8" s="1298" t="s">
        <v>1693</v>
      </c>
      <c r="R8" s="1299">
        <f>IF(ISNUMBER(C8),'Cover Page'!$D$35/1000000*C8/'FX rate'!$C24,"")</f>
        <v>0</v>
      </c>
      <c r="S8" s="1299">
        <f>IF(ISNUMBER(D8),'Cover Page'!$D$35/1000000*D8/'FX rate'!$C24,"")</f>
        <v>0</v>
      </c>
      <c r="T8" s="1299">
        <f>IF(ISNUMBER(E8),'Cover Page'!$D$35/1000000*E8/'FX rate'!$C24,"")</f>
        <v>0</v>
      </c>
      <c r="U8" s="1300">
        <f>IF(ISNUMBER(F8),'Cover Page'!$D$35/1000000*F8/'FX rate'!$C24,"")</f>
        <v>0</v>
      </c>
      <c r="AF8" s="1298" t="s">
        <v>1693</v>
      </c>
      <c r="AG8" s="1299">
        <f>IF(ISNUMBER(C8),'Cover Page'!$D$35/1000000*C8/'FX rate'!$C$25,"")</f>
        <v>0</v>
      </c>
      <c r="AH8" s="1299">
        <f>IF(ISNUMBER(D8),'Cover Page'!$D$35/1000000*D8/'FX rate'!$C$25,"")</f>
        <v>0</v>
      </c>
      <c r="AI8" s="1299">
        <f>IF(ISNUMBER(E8),'Cover Page'!$D$35/1000000*E8/'FX rate'!$C$25,"")</f>
        <v>0</v>
      </c>
      <c r="AJ8" s="1300">
        <f>IF(ISNUMBER(F8),'Cover Page'!$D$35/1000000*F8/'FX rate'!$C$25,"")</f>
        <v>0</v>
      </c>
    </row>
    <row r="9" spans="2:51" ht="29.25" customHeight="1" x14ac:dyDescent="0.2">
      <c r="B9" s="1304" t="s">
        <v>1803</v>
      </c>
      <c r="C9" s="1296">
        <f>'1 macro-mapping'!C34</f>
        <v>0</v>
      </c>
      <c r="D9" s="1296">
        <f>'1 macro-mapping'!I34+'1 macro-mapping'!J34+'1 macro-mapping'!M34+'1 macro-mapping'!AK34</f>
        <v>0</v>
      </c>
      <c r="E9" s="1296">
        <f>'1 macro-mapping'!M34</f>
        <v>0</v>
      </c>
      <c r="F9" s="1297">
        <f>SUM(C21:H21)</f>
        <v>0</v>
      </c>
      <c r="Q9" s="1301" t="s">
        <v>1803</v>
      </c>
      <c r="R9" s="1302">
        <f>IF(ISNUMBER(C9),'Cover Page'!$D$35/1000000*C9/'FX rate'!$C25,"")</f>
        <v>0</v>
      </c>
      <c r="S9" s="1302">
        <f>IF(ISNUMBER(D9),'Cover Page'!$D$35/1000000*D9/'FX rate'!$C25,"")</f>
        <v>0</v>
      </c>
      <c r="T9" s="1302">
        <f>IF(ISNUMBER(E9),'Cover Page'!$D$35/1000000*E9/'FX rate'!$C25,"")</f>
        <v>0</v>
      </c>
      <c r="U9" s="1303">
        <f>IF(ISNUMBER(F9),'Cover Page'!$D$35/1000000*F9/'FX rate'!$C25,"")</f>
        <v>0</v>
      </c>
      <c r="AF9" s="1301" t="s">
        <v>1803</v>
      </c>
      <c r="AG9" s="1302">
        <f>IF(ISNUMBER(C9),'Cover Page'!$D$35/1000000*C9/'FX rate'!$C$25,"")</f>
        <v>0</v>
      </c>
      <c r="AH9" s="1302">
        <f>IF(ISNUMBER(D9),'Cover Page'!$D$35/1000000*D9/'FX rate'!$C$25,"")</f>
        <v>0</v>
      </c>
      <c r="AI9" s="1302">
        <f>IF(ISNUMBER(E9),'Cover Page'!$D$35/1000000*E9/'FX rate'!$C$25,"")</f>
        <v>0</v>
      </c>
      <c r="AJ9" s="1303">
        <f>IF(ISNUMBER(F9),'Cover Page'!$D$35/1000000*F9/'FX rate'!$C$25,"")</f>
        <v>0</v>
      </c>
    </row>
    <row r="10" spans="2:51" ht="29.25" customHeight="1" x14ac:dyDescent="0.2">
      <c r="B10" s="1295" t="s">
        <v>501</v>
      </c>
      <c r="C10" s="1307" t="str">
        <f>IF(C8&gt;0,C9/C8-1,"")</f>
        <v/>
      </c>
      <c r="D10" s="1307" t="str">
        <f t="shared" ref="D10:E10" si="5">IF(D8&gt;0,D9/D8-1,"")</f>
        <v/>
      </c>
      <c r="E10" s="1307" t="str">
        <f t="shared" si="5"/>
        <v/>
      </c>
      <c r="F10" s="1308" t="str">
        <f>IF(F8&gt;0,F9/F8-1,"")</f>
        <v/>
      </c>
      <c r="Q10" s="1298" t="s">
        <v>501</v>
      </c>
      <c r="R10" s="1309" t="str">
        <f>IF(R8&gt;0,R9/R8-1,"")</f>
        <v/>
      </c>
      <c r="S10" s="1309" t="str">
        <f t="shared" ref="S10:T10" si="6">IF(S8&gt;0,S9/S8-1,"")</f>
        <v/>
      </c>
      <c r="T10" s="1309" t="str">
        <f t="shared" si="6"/>
        <v/>
      </c>
      <c r="U10" s="1310" t="str">
        <f>IF(U8&gt;0,U9/U8-1,"")</f>
        <v/>
      </c>
      <c r="AF10" s="1298" t="s">
        <v>501</v>
      </c>
      <c r="AG10" s="1309" t="str">
        <f>IF(AG8&gt;0,AG9/AG8-1,"")</f>
        <v/>
      </c>
      <c r="AH10" s="1309" t="str">
        <f t="shared" ref="AH10:AI10" si="7">IF(AH8&gt;0,AH9/AH8-1,"")</f>
        <v/>
      </c>
      <c r="AI10" s="1309" t="str">
        <f t="shared" si="7"/>
        <v/>
      </c>
      <c r="AJ10" s="1310" t="str">
        <f>IF(AJ8&gt;0,AJ9/AJ8-1,"")</f>
        <v/>
      </c>
    </row>
    <row r="11" spans="2:51" ht="33" customHeight="1" x14ac:dyDescent="0.2">
      <c r="B11" s="1304" t="s">
        <v>1694</v>
      </c>
      <c r="C11" s="1313"/>
      <c r="D11" s="1314" t="str">
        <f>IF($C8&gt;0,D8/$C8,"")</f>
        <v/>
      </c>
      <c r="E11" s="1314" t="str">
        <f t="shared" ref="E11:F11" si="8">IF($C8&gt;0,E8/$C8,"")</f>
        <v/>
      </c>
      <c r="F11" s="1315" t="str">
        <f t="shared" si="8"/>
        <v/>
      </c>
      <c r="Q11" s="1301" t="s">
        <v>1694</v>
      </c>
      <c r="R11" s="1313"/>
      <c r="S11" s="1311" t="str">
        <f>IF($C8&gt;0,S8/$C8,"")</f>
        <v/>
      </c>
      <c r="T11" s="1311" t="str">
        <f t="shared" ref="T11:U11" si="9">IF($C8&gt;0,T8/$C8,"")</f>
        <v/>
      </c>
      <c r="U11" s="1312" t="str">
        <f t="shared" si="9"/>
        <v/>
      </c>
      <c r="AF11" s="1301" t="s">
        <v>1694</v>
      </c>
      <c r="AG11" s="1313"/>
      <c r="AH11" s="1311" t="str">
        <f>IF($C8&gt;0,AH8/$C8,"")</f>
        <v/>
      </c>
      <c r="AI11" s="1311" t="str">
        <f t="shared" ref="AI11:AJ11" si="10">IF($C8&gt;0,AI8/$C8,"")</f>
        <v/>
      </c>
      <c r="AJ11" s="1312" t="str">
        <f t="shared" si="10"/>
        <v/>
      </c>
    </row>
    <row r="12" spans="2:51" ht="29.25" customHeight="1" x14ac:dyDescent="0.2">
      <c r="B12" s="1295" t="s">
        <v>1804</v>
      </c>
      <c r="C12" s="1313"/>
      <c r="D12" s="1307" t="str">
        <f>IF($C9&gt;0,D9/$C9,"")</f>
        <v/>
      </c>
      <c r="E12" s="1307" t="str">
        <f t="shared" ref="E12:F12" si="11">IF($C9&gt;0,E9/$C9,"")</f>
        <v/>
      </c>
      <c r="F12" s="1308" t="str">
        <f t="shared" si="11"/>
        <v/>
      </c>
      <c r="Q12" s="1298" t="s">
        <v>1804</v>
      </c>
      <c r="R12" s="1313"/>
      <c r="S12" s="1309" t="str">
        <f>IF($C9&gt;0,S9/$C9,"")</f>
        <v/>
      </c>
      <c r="T12" s="1309" t="str">
        <f t="shared" ref="T12:U12" si="12">IF($C9&gt;0,T9/$C9,"")</f>
        <v/>
      </c>
      <c r="U12" s="1310" t="str">
        <f t="shared" si="12"/>
        <v/>
      </c>
      <c r="AF12" s="1298" t="s">
        <v>1804</v>
      </c>
      <c r="AG12" s="1313"/>
      <c r="AH12" s="1309" t="str">
        <f>IF($C9&gt;0,AH9/$C9,"")</f>
        <v/>
      </c>
      <c r="AI12" s="1309" t="str">
        <f t="shared" ref="AI12:AJ12" si="13">IF($C9&gt;0,AI9/$C9,"")</f>
        <v/>
      </c>
      <c r="AJ12" s="1310" t="str">
        <f t="shared" si="13"/>
        <v/>
      </c>
    </row>
    <row r="13" spans="2:51" ht="29.25" customHeight="1" x14ac:dyDescent="0.2">
      <c r="B13" s="1304" t="s">
        <v>1805</v>
      </c>
      <c r="C13" s="1313"/>
      <c r="D13" s="1313"/>
      <c r="E13" s="1314" t="str">
        <f>IF($D8&gt;0,E8/$D8,"")</f>
        <v/>
      </c>
      <c r="F13" s="1315" t="str">
        <f>IF($D8&gt;0,F8/$D8,"")</f>
        <v/>
      </c>
      <c r="Q13" s="1301" t="s">
        <v>1805</v>
      </c>
      <c r="R13" s="1313"/>
      <c r="S13" s="1313"/>
      <c r="T13" s="1311" t="str">
        <f>IF($D8&gt;0,T8/$D8,"")</f>
        <v/>
      </c>
      <c r="U13" s="1312" t="str">
        <f>IF($D8&gt;0,U8/$D8,"")</f>
        <v/>
      </c>
      <c r="AF13" s="1301" t="s">
        <v>1805</v>
      </c>
      <c r="AG13" s="1313"/>
      <c r="AH13" s="1313"/>
      <c r="AI13" s="1311" t="str">
        <f>IF($D8&gt;0,AI8/$D8,"")</f>
        <v/>
      </c>
      <c r="AJ13" s="1312" t="str">
        <f>IF($D8&gt;0,AJ8/$D8,"")</f>
        <v/>
      </c>
    </row>
    <row r="14" spans="2:51" ht="29.25" customHeight="1" x14ac:dyDescent="0.2">
      <c r="B14" s="1486" t="s">
        <v>1806</v>
      </c>
      <c r="C14" s="1316"/>
      <c r="D14" s="1316"/>
      <c r="E14" s="1317" t="str">
        <f>IF($D9&gt;0,E9/$D9,"")</f>
        <v/>
      </c>
      <c r="F14" s="1318" t="str">
        <f>IF($D9&gt;0,F9/$D9,"")</f>
        <v/>
      </c>
      <c r="Q14" s="1319" t="s">
        <v>1806</v>
      </c>
      <c r="R14" s="1316"/>
      <c r="S14" s="1316"/>
      <c r="T14" s="1320" t="str">
        <f t="shared" ref="T14" si="14">IF($D9&gt;0,T9/$D9,"")</f>
        <v/>
      </c>
      <c r="U14" s="1321" t="str">
        <f>IF($D9&gt;0,U9/$D9,"")</f>
        <v/>
      </c>
      <c r="AF14" s="1319" t="s">
        <v>1806</v>
      </c>
      <c r="AG14" s="1316"/>
      <c r="AH14" s="1316"/>
      <c r="AI14" s="1320" t="str">
        <f t="shared" ref="AI14" si="15">IF($D9&gt;0,AI9/$D9,"")</f>
        <v/>
      </c>
      <c r="AJ14" s="1321" t="str">
        <f>IF($D9&gt;0,AJ9/$D9,"")</f>
        <v/>
      </c>
    </row>
    <row r="18" spans="2:45" ht="15" x14ac:dyDescent="0.25">
      <c r="B18" s="1287" t="s">
        <v>506</v>
      </c>
      <c r="C18" s="1193"/>
      <c r="D18" s="1193"/>
      <c r="E18" s="1193"/>
      <c r="F18" s="1193"/>
      <c r="G18" s="1193"/>
      <c r="H18" s="1193"/>
      <c r="Q18" s="1289" t="s">
        <v>506</v>
      </c>
      <c r="R18" s="1145"/>
      <c r="S18" s="1145"/>
      <c r="T18" s="1145"/>
      <c r="U18" s="1145"/>
      <c r="V18" s="1145"/>
      <c r="W18" s="1145"/>
      <c r="AF18" s="1498" t="s">
        <v>506</v>
      </c>
    </row>
    <row r="19" spans="2:45" x14ac:dyDescent="0.2">
      <c r="B19" s="1290"/>
      <c r="C19" s="1322" t="s">
        <v>52</v>
      </c>
      <c r="D19" s="1322" t="s">
        <v>53</v>
      </c>
      <c r="E19" s="1322" t="s">
        <v>54</v>
      </c>
      <c r="F19" s="1322" t="s">
        <v>55</v>
      </c>
      <c r="G19" s="1322" t="s">
        <v>56</v>
      </c>
      <c r="H19" s="1323" t="s">
        <v>504</v>
      </c>
      <c r="Q19" s="1286"/>
      <c r="R19" s="1324" t="s">
        <v>52</v>
      </c>
      <c r="S19" s="1324" t="s">
        <v>53</v>
      </c>
      <c r="T19" s="1324" t="s">
        <v>54</v>
      </c>
      <c r="U19" s="1324" t="s">
        <v>55</v>
      </c>
      <c r="V19" s="1324" t="s">
        <v>56</v>
      </c>
      <c r="W19" s="1325" t="s">
        <v>504</v>
      </c>
      <c r="AF19" s="1286"/>
      <c r="AG19" s="1493" t="s">
        <v>52</v>
      </c>
      <c r="AH19" s="1324" t="s">
        <v>53</v>
      </c>
      <c r="AI19" s="1324" t="s">
        <v>54</v>
      </c>
      <c r="AJ19" s="1324" t="s">
        <v>55</v>
      </c>
      <c r="AK19" s="1324" t="s">
        <v>56</v>
      </c>
      <c r="AL19" s="1325" t="s">
        <v>504</v>
      </c>
    </row>
    <row r="20" spans="2:45" x14ac:dyDescent="0.2">
      <c r="B20" s="1326">
        <v>2019</v>
      </c>
      <c r="C20" s="1327" t="str">
        <f>'4 classification'!AA38</f>
        <v/>
      </c>
      <c r="D20" s="1487" t="str">
        <f>IF(COUNT('4 classification'!AA72,'4 classification'!AB72)&lt;&gt;0,_xlfn.NUMBERVALUE('4 classification'!AA72)-_xlfn.NUMBERVALUE('4 classification'!AB72),"")</f>
        <v/>
      </c>
      <c r="E20" s="1328" t="str">
        <f>IF(COUNT('4 classification'!U106,'4 classification'!V106)&lt;&gt;0,_xlfn.NUMBERVALUE('4 classification'!U106)-_xlfn.NUMBERVALUE('4 classification'!V106),"")</f>
        <v/>
      </c>
      <c r="F20" s="1328" t="str">
        <f>IF(COUNT('4 classification'!S141,'4 classification'!U141)&lt;&gt;0,_xlfn.NUMBERVALUE('4 classification'!S141)-_xlfn.NUMBERVALUE('4 classification'!U141),"")</f>
        <v/>
      </c>
      <c r="G20" s="1328" t="str">
        <f>IF(COUNT('4 classification'!U175,'4 classification'!V175)&lt;&gt;0,_xlfn.NUMBERVALUE('4 classification'!U175)-_xlfn.NUMBERVALUE('4 classification'!V175),"")</f>
        <v/>
      </c>
      <c r="H20" s="1329" t="str">
        <f>IF(COUNT('4 classification'!U209,'4 classification'!V209)&lt;&gt;0,_xlfn.NUMBERVALUE('4 classification'!U209)-_xlfn.NUMBERVALUE('4 classification'!V209),"")</f>
        <v/>
      </c>
      <c r="Q20" s="1330">
        <v>2019</v>
      </c>
      <c r="R20" s="1331" t="str">
        <f>IF(ISNUMBER(C20),'Cover Page'!$D$35/1000000*C20/'FX rate'!$C24,"")</f>
        <v/>
      </c>
      <c r="S20" s="1332" t="str">
        <f>IF(ISNUMBER(D20),'Cover Page'!$D$35/1000000*D20/'FX rate'!$C24,"")</f>
        <v/>
      </c>
      <c r="T20" s="1332" t="str">
        <f>IF(ISNUMBER(E20),'Cover Page'!$D$35/1000000*E20/'FX rate'!$C24,"")</f>
        <v/>
      </c>
      <c r="U20" s="1332" t="str">
        <f>IF(ISNUMBER(F20),'Cover Page'!$D$35/1000000*F20/'FX rate'!$C24,"")</f>
        <v/>
      </c>
      <c r="V20" s="1332" t="str">
        <f>IF(ISNUMBER(G20),'Cover Page'!$D$35/1000000*G20/'FX rate'!$C24,"")</f>
        <v/>
      </c>
      <c r="W20" s="1333" t="str">
        <f>IF(ISNUMBER(H20),'Cover Page'!$D$35/1000000*H20/'FX rate'!$C24,"")</f>
        <v/>
      </c>
      <c r="AF20" s="1492">
        <v>2019</v>
      </c>
      <c r="AG20" s="1299" t="str">
        <f>IF(ISNUMBER(C20),'Cover Page'!$D$35/1000000*C20/'FX rate'!$C$25,"")</f>
        <v/>
      </c>
      <c r="AH20" s="1332" t="str">
        <f>IF(ISNUMBER(D20),'Cover Page'!$D$35/1000000*D20/'FX rate'!$C$25,"")</f>
        <v/>
      </c>
      <c r="AI20" s="1332" t="str">
        <f>IF(ISNUMBER(E20),'Cover Page'!$D$35/1000000*E20/'FX rate'!$C$25,"")</f>
        <v/>
      </c>
      <c r="AJ20" s="1332" t="str">
        <f>IF(ISNUMBER(F20),'Cover Page'!$D$35/1000000*F20/'FX rate'!$C$25,"")</f>
        <v/>
      </c>
      <c r="AK20" s="1332" t="str">
        <f>IF(ISNUMBER(G20),'Cover Page'!$D$35/1000000*G20/'FX rate'!$C$25,"")</f>
        <v/>
      </c>
      <c r="AL20" s="1333" t="str">
        <f>IF(ISNUMBER(H20),'Cover Page'!$D$35/1000000*H20/'FX rate'!$C$25,"")</f>
        <v/>
      </c>
    </row>
    <row r="21" spans="2:45" x14ac:dyDescent="0.2">
      <c r="B21" s="1335">
        <v>2020</v>
      </c>
      <c r="C21" s="1336" t="str">
        <f>'4 classification'!AA39</f>
        <v/>
      </c>
      <c r="D21" s="1305" t="str">
        <f>IF(COUNT('4 classification'!AA73,'4 classification'!AB73)&lt;&gt;0,_xlfn.NUMBERVALUE('4 classification'!AA73)-_xlfn.NUMBERVALUE('4 classification'!AB73),"")</f>
        <v/>
      </c>
      <c r="E21" s="1305" t="str">
        <f>IF(COUNT('4 classification'!U107,'4 classification'!V107)&lt;&gt;0,_xlfn.NUMBERVALUE('4 classification'!U107)-_xlfn.NUMBERVALUE('4 classification'!V107),"")</f>
        <v/>
      </c>
      <c r="F21" s="1305" t="str">
        <f>IF(COUNT('4 classification'!S142,'4 classification'!U142)&lt;&gt;0,_xlfn.NUMBERVALUE('4 classification'!S142)-_xlfn.NUMBERVALUE('4 classification'!U142),"")</f>
        <v/>
      </c>
      <c r="G21" s="1305" t="str">
        <f>IF(COUNT('4 classification'!U176,'4 classification'!V176)&lt;&gt;0,_xlfn.NUMBERVALUE('4 classification'!U176)-_xlfn.NUMBERVALUE('4 classification'!V176),"")</f>
        <v/>
      </c>
      <c r="H21" s="1306" t="str">
        <f>IF(COUNT('4 classification'!U210,'4 classification'!V210)&lt;&gt;0,_xlfn.NUMBERVALUE('4 classification'!U210)-_xlfn.NUMBERVALUE('4 classification'!V210),"")</f>
        <v/>
      </c>
      <c r="Q21" s="1334">
        <v>2020</v>
      </c>
      <c r="R21" s="1337" t="str">
        <f>IF(ISNUMBER(C21),'Cover Page'!$D$35/1000000*C21/'FX rate'!$C25,"")</f>
        <v/>
      </c>
      <c r="S21" s="1302" t="str">
        <f>IF(ISNUMBER(D21),'Cover Page'!$D$35/1000000*D21/'FX rate'!$C25,"")</f>
        <v/>
      </c>
      <c r="T21" s="1302" t="str">
        <f>IF(ISNUMBER(E21),'Cover Page'!$D$35/1000000*E21/'FX rate'!$C25,"")</f>
        <v/>
      </c>
      <c r="U21" s="1302" t="str">
        <f>IF(ISNUMBER(F21),'Cover Page'!$D$35/1000000*F21/'FX rate'!$C25,"")</f>
        <v/>
      </c>
      <c r="V21" s="1302" t="str">
        <f>IF(ISNUMBER(G21),'Cover Page'!$D$35/1000000*G21/'FX rate'!$C25,"")</f>
        <v/>
      </c>
      <c r="W21" s="1303" t="str">
        <f>IF(ISNUMBER(H21),'Cover Page'!$D$35/1000000*H21/'FX rate'!$C25,"")</f>
        <v/>
      </c>
      <c r="AF21" s="1334">
        <v>2020</v>
      </c>
      <c r="AG21" s="1337" t="str">
        <f>IF(ISNUMBER(C21),'Cover Page'!$D$35/1000000*C21/'FX rate'!$C$25,"")</f>
        <v/>
      </c>
      <c r="AH21" s="1302" t="str">
        <f>IF(ISNUMBER(D21),'Cover Page'!$D$35/1000000*D21/'FX rate'!$C$25,"")</f>
        <v/>
      </c>
      <c r="AI21" s="1302" t="str">
        <f>IF(ISNUMBER(E21),'Cover Page'!$D$35/1000000*E21/'FX rate'!$C$25,"")</f>
        <v/>
      </c>
      <c r="AJ21" s="1302" t="str">
        <f>IF(ISNUMBER(F21),'Cover Page'!$D$35/1000000*F21/'FX rate'!$C$25,"")</f>
        <v/>
      </c>
      <c r="AK21" s="1302" t="str">
        <f>IF(ISNUMBER(G21),'Cover Page'!$D$35/1000000*G21/'FX rate'!$C$25,"")</f>
        <v/>
      </c>
      <c r="AL21" s="1303" t="str">
        <f>IF(ISNUMBER(H21),'Cover Page'!$D$35/1000000*H21/'FX rate'!$C$25,"")</f>
        <v/>
      </c>
    </row>
    <row r="22" spans="2:45" x14ac:dyDescent="0.2">
      <c r="B22" s="1326" t="s">
        <v>501</v>
      </c>
      <c r="C22" s="1338" t="str">
        <f>IF(COUNT(C20:C21)=2,C21/C20-1,"")</f>
        <v/>
      </c>
      <c r="D22" s="1307" t="str">
        <f t="shared" ref="D22:H22" si="16">IF(COUNT(D20:D21)=2,D21/D20-1,"")</f>
        <v/>
      </c>
      <c r="E22" s="1307" t="str">
        <f t="shared" si="16"/>
        <v/>
      </c>
      <c r="F22" s="1307" t="str">
        <f t="shared" si="16"/>
        <v/>
      </c>
      <c r="G22" s="1307" t="str">
        <f t="shared" si="16"/>
        <v/>
      </c>
      <c r="H22" s="1308" t="str">
        <f t="shared" si="16"/>
        <v/>
      </c>
      <c r="Q22" s="1330" t="s">
        <v>501</v>
      </c>
      <c r="R22" s="1339" t="str">
        <f>IF(COUNT(R20:R21)=2,R21/R20-1,"")</f>
        <v/>
      </c>
      <c r="S22" s="1309" t="s">
        <v>1811</v>
      </c>
      <c r="T22" s="1309" t="s">
        <v>1811</v>
      </c>
      <c r="U22" s="1309" t="s">
        <v>1811</v>
      </c>
      <c r="V22" s="1309" t="s">
        <v>1811</v>
      </c>
      <c r="W22" s="1310" t="s">
        <v>1811</v>
      </c>
      <c r="AF22" s="1330" t="s">
        <v>501</v>
      </c>
      <c r="AG22" s="1339" t="str">
        <f>IF(COUNT(AG20:AG21)=2,AG21/AG20-1,"")</f>
        <v/>
      </c>
      <c r="AH22" s="1309" t="s">
        <v>1811</v>
      </c>
      <c r="AI22" s="1309" t="s">
        <v>1811</v>
      </c>
      <c r="AJ22" s="1309" t="s">
        <v>1811</v>
      </c>
      <c r="AK22" s="1309" t="s">
        <v>1811</v>
      </c>
      <c r="AL22" s="1310" t="s">
        <v>1811</v>
      </c>
    </row>
    <row r="23" spans="2:45" ht="28.5" x14ac:dyDescent="0.2">
      <c r="B23" s="1335" t="s">
        <v>1695</v>
      </c>
      <c r="C23" s="1341" t="str">
        <f>IF(COUNT($F8,C20)=2,C20/$F8,"")</f>
        <v/>
      </c>
      <c r="D23" s="1314" t="str">
        <f t="shared" ref="D23:H23" si="17">IF(COUNT($F8,D20)=2,D20/$F8,"")</f>
        <v/>
      </c>
      <c r="E23" s="1314" t="str">
        <f t="shared" si="17"/>
        <v/>
      </c>
      <c r="F23" s="1314" t="str">
        <f t="shared" si="17"/>
        <v/>
      </c>
      <c r="G23" s="1314" t="str">
        <f t="shared" si="17"/>
        <v/>
      </c>
      <c r="H23" s="1315" t="str">
        <f t="shared" si="17"/>
        <v/>
      </c>
      <c r="Q23" s="1334" t="s">
        <v>1695</v>
      </c>
      <c r="R23" s="1340" t="str">
        <f>IF(COUNT($U8,R20)=2,R20/$U8,"")</f>
        <v/>
      </c>
      <c r="S23" s="1311" t="str">
        <f t="shared" ref="S23:W23" si="18">IF(COUNT($U8,S20)=2,S20/$U8,"")</f>
        <v/>
      </c>
      <c r="T23" s="1311" t="str">
        <f t="shared" si="18"/>
        <v/>
      </c>
      <c r="U23" s="1311" t="str">
        <f t="shared" si="18"/>
        <v/>
      </c>
      <c r="V23" s="1311" t="str">
        <f t="shared" si="18"/>
        <v/>
      </c>
      <c r="W23" s="1312" t="str">
        <f t="shared" si="18"/>
        <v/>
      </c>
      <c r="AF23" s="1334" t="s">
        <v>1695</v>
      </c>
      <c r="AG23" s="1340" t="str">
        <f t="shared" ref="AG23:AL23" si="19">IF($F8&gt;0,AG20/$F8,"")</f>
        <v/>
      </c>
      <c r="AH23" s="1311" t="str">
        <f t="shared" si="19"/>
        <v/>
      </c>
      <c r="AI23" s="1311" t="str">
        <f t="shared" si="19"/>
        <v/>
      </c>
      <c r="AJ23" s="1311" t="str">
        <f t="shared" si="19"/>
        <v/>
      </c>
      <c r="AK23" s="1311" t="str">
        <f t="shared" si="19"/>
        <v/>
      </c>
      <c r="AL23" s="1312" t="str">
        <f t="shared" si="19"/>
        <v/>
      </c>
    </row>
    <row r="24" spans="2:45" ht="28.5" x14ac:dyDescent="0.2">
      <c r="B24" s="1342" t="s">
        <v>1807</v>
      </c>
      <c r="C24" s="1343" t="str">
        <f>IF(COUNT($F9,C21)=2,C21/$F9,"")</f>
        <v/>
      </c>
      <c r="D24" s="1317" t="str">
        <f t="shared" ref="D24:H24" si="20">IF(COUNT($F9,D21)=2,D21/$F9,"")</f>
        <v/>
      </c>
      <c r="E24" s="1317" t="str">
        <f t="shared" si="20"/>
        <v/>
      </c>
      <c r="F24" s="1317" t="str">
        <f t="shared" si="20"/>
        <v/>
      </c>
      <c r="G24" s="1317" t="str">
        <f t="shared" si="20"/>
        <v/>
      </c>
      <c r="H24" s="1318" t="str">
        <f t="shared" si="20"/>
        <v/>
      </c>
      <c r="Q24" s="1344" t="s">
        <v>1807</v>
      </c>
      <c r="R24" s="1345" t="str">
        <f>IF(COUNT($U9,R21)=2,R21/$U9,"")</f>
        <v/>
      </c>
      <c r="S24" s="1320" t="str">
        <f t="shared" ref="S24:W24" si="21">IF(COUNT($U9,S21)=2,S21/$U9,"")</f>
        <v/>
      </c>
      <c r="T24" s="1320" t="str">
        <f t="shared" si="21"/>
        <v/>
      </c>
      <c r="U24" s="1320" t="str">
        <f t="shared" si="21"/>
        <v/>
      </c>
      <c r="V24" s="1320" t="str">
        <f t="shared" si="21"/>
        <v/>
      </c>
      <c r="W24" s="1321" t="str">
        <f t="shared" si="21"/>
        <v/>
      </c>
      <c r="AF24" s="1344" t="s">
        <v>1807</v>
      </c>
      <c r="AG24" s="1345" t="str">
        <f>IF($F9&gt;0,AG21/$F9,"")</f>
        <v/>
      </c>
      <c r="AH24" s="1320" t="str">
        <f t="shared" ref="AH24:AL24" si="22">IF($F9&gt;0,AH21/$F9,"")</f>
        <v/>
      </c>
      <c r="AI24" s="1320" t="str">
        <f t="shared" si="22"/>
        <v/>
      </c>
      <c r="AJ24" s="1320" t="str">
        <f t="shared" si="22"/>
        <v/>
      </c>
      <c r="AK24" s="1320" t="str">
        <f t="shared" si="22"/>
        <v/>
      </c>
      <c r="AL24" s="1321" t="str">
        <f t="shared" si="22"/>
        <v/>
      </c>
    </row>
    <row r="28" spans="2:45" ht="15" x14ac:dyDescent="0.25">
      <c r="B28" s="1287" t="s">
        <v>507</v>
      </c>
      <c r="C28" s="1193"/>
      <c r="D28" s="1193"/>
      <c r="E28" s="1193"/>
      <c r="F28" s="1193"/>
      <c r="G28" s="1193"/>
      <c r="H28" s="1193"/>
      <c r="I28" s="1193"/>
      <c r="J28" s="1193"/>
      <c r="K28" s="1193"/>
      <c r="L28" s="1193"/>
      <c r="M28" s="1193"/>
      <c r="Q28" s="1289" t="s">
        <v>507</v>
      </c>
      <c r="R28" s="1145"/>
      <c r="S28" s="1145"/>
      <c r="T28" s="1145"/>
      <c r="U28" s="1145"/>
      <c r="V28" s="1145"/>
      <c r="W28" s="1145"/>
      <c r="X28" s="1145"/>
      <c r="Y28" s="1145"/>
      <c r="Z28" s="1145"/>
      <c r="AA28" s="1145"/>
      <c r="AB28" s="1145"/>
      <c r="AF28" s="1498" t="s">
        <v>507</v>
      </c>
    </row>
    <row r="29" spans="2:45" ht="57" x14ac:dyDescent="0.2">
      <c r="B29" s="1290"/>
      <c r="C29" s="1346" t="s">
        <v>50</v>
      </c>
      <c r="D29" s="1346" t="s">
        <v>828</v>
      </c>
      <c r="E29" s="1346" t="s">
        <v>116</v>
      </c>
      <c r="F29" s="1346" t="s">
        <v>508</v>
      </c>
      <c r="G29" s="1346" t="s">
        <v>509</v>
      </c>
      <c r="H29" s="1346" t="s">
        <v>510</v>
      </c>
      <c r="I29" s="1346" t="s">
        <v>511</v>
      </c>
      <c r="J29" s="1346" t="s">
        <v>512</v>
      </c>
      <c r="K29" s="1346" t="s">
        <v>513</v>
      </c>
      <c r="L29" s="1346" t="s">
        <v>514</v>
      </c>
      <c r="M29" s="1347" t="s">
        <v>515</v>
      </c>
      <c r="N29" s="2307" t="s">
        <v>1998</v>
      </c>
      <c r="O29" s="2308" t="s">
        <v>1999</v>
      </c>
      <c r="Q29" s="1286"/>
      <c r="R29" s="1348" t="s">
        <v>50</v>
      </c>
      <c r="S29" s="1348" t="s">
        <v>828</v>
      </c>
      <c r="T29" s="1348" t="s">
        <v>116</v>
      </c>
      <c r="U29" s="1348" t="s">
        <v>508</v>
      </c>
      <c r="V29" s="1348" t="s">
        <v>509</v>
      </c>
      <c r="W29" s="1348" t="s">
        <v>510</v>
      </c>
      <c r="X29" s="1348" t="s">
        <v>511</v>
      </c>
      <c r="Y29" s="1348" t="s">
        <v>512</v>
      </c>
      <c r="Z29" s="1348" t="s">
        <v>513</v>
      </c>
      <c r="AA29" s="1348" t="s">
        <v>514</v>
      </c>
      <c r="AB29" s="1349" t="s">
        <v>515</v>
      </c>
      <c r="AC29" s="1348" t="s">
        <v>1998</v>
      </c>
      <c r="AD29" s="1349" t="s">
        <v>1999</v>
      </c>
      <c r="AF29" s="1286"/>
      <c r="AG29" s="1348" t="s">
        <v>50</v>
      </c>
      <c r="AH29" s="1348" t="s">
        <v>828</v>
      </c>
      <c r="AI29" s="1348" t="s">
        <v>116</v>
      </c>
      <c r="AJ29" s="1348" t="s">
        <v>508</v>
      </c>
      <c r="AK29" s="1348" t="s">
        <v>509</v>
      </c>
      <c r="AL29" s="1348" t="s">
        <v>510</v>
      </c>
      <c r="AM29" s="1348" t="s">
        <v>511</v>
      </c>
      <c r="AN29" s="1348" t="s">
        <v>512</v>
      </c>
      <c r="AO29" s="1348" t="s">
        <v>513</v>
      </c>
      <c r="AP29" s="1348" t="s">
        <v>514</v>
      </c>
      <c r="AQ29" s="1349" t="s">
        <v>515</v>
      </c>
      <c r="AR29" s="1348" t="s">
        <v>1998</v>
      </c>
      <c r="AS29" s="1349" t="s">
        <v>1999</v>
      </c>
    </row>
    <row r="30" spans="2:45" x14ac:dyDescent="0.2">
      <c r="B30" s="1350" t="s">
        <v>1693</v>
      </c>
      <c r="C30" s="1327">
        <f>'1 macro-mapping'!M33</f>
        <v>0</v>
      </c>
      <c r="D30" s="1328">
        <f>'1 macro-mapping'!R33</f>
        <v>0</v>
      </c>
      <c r="E30" s="1328">
        <f>'1 macro-mapping'!N33</f>
        <v>0</v>
      </c>
      <c r="F30" s="1328">
        <f>'1 macro-mapping'!Q33</f>
        <v>0</v>
      </c>
      <c r="G30" s="1328">
        <f>'1 macro-mapping'!AD33</f>
        <v>0</v>
      </c>
      <c r="H30" s="1328">
        <f>'1 macro-mapping'!AA33</f>
        <v>0</v>
      </c>
      <c r="I30" s="1328">
        <f>'1 macro-mapping'!AB33</f>
        <v>0</v>
      </c>
      <c r="J30" s="1328">
        <f>'1 macro-mapping'!Z33</f>
        <v>0</v>
      </c>
      <c r="K30" s="1328">
        <f>'1 macro-mapping'!Y33</f>
        <v>0</v>
      </c>
      <c r="L30" s="1328">
        <f>'1 macro-mapping'!V33</f>
        <v>0</v>
      </c>
      <c r="M30" s="1329">
        <f>'1 macro-mapping'!AC33</f>
        <v>0</v>
      </c>
      <c r="N30" s="1327">
        <f>'1 macro-mapping'!AR33</f>
        <v>0</v>
      </c>
      <c r="O30" s="1329">
        <f>'1 macro-mapping'!AS33</f>
        <v>0</v>
      </c>
      <c r="Q30" s="1351" t="s">
        <v>1693</v>
      </c>
      <c r="R30" s="1331">
        <f>IF(ISNUMBER(C30),'Cover Page'!$D$35/1000000*C30/'FX rate'!$C24,"")</f>
        <v>0</v>
      </c>
      <c r="S30" s="1332">
        <f>IF(ISNUMBER(D30),'Cover Page'!$D$35/1000000*D30/'FX rate'!$C24,"")</f>
        <v>0</v>
      </c>
      <c r="T30" s="1332">
        <f>IF(ISNUMBER(E30),'Cover Page'!$D$35/1000000*E30/'FX rate'!$C24,"")</f>
        <v>0</v>
      </c>
      <c r="U30" s="1332">
        <f>IF(ISNUMBER(F30),'Cover Page'!$D$35/1000000*F30/'FX rate'!$C24,"")</f>
        <v>0</v>
      </c>
      <c r="V30" s="1332">
        <f>IF(ISNUMBER(G30),'Cover Page'!$D$35/1000000*G30/'FX rate'!$C24,"")</f>
        <v>0</v>
      </c>
      <c r="W30" s="1332">
        <f>IF(ISNUMBER(H30),'Cover Page'!$D$35/1000000*H30/'FX rate'!$C24,"")</f>
        <v>0</v>
      </c>
      <c r="X30" s="1332">
        <f>IF(ISNUMBER(I30),'Cover Page'!$D$35/1000000*I30/'FX rate'!$C24,"")</f>
        <v>0</v>
      </c>
      <c r="Y30" s="1332">
        <f>IF(ISNUMBER(J30),'Cover Page'!$D$35/1000000*J30/'FX rate'!$C24,"")</f>
        <v>0</v>
      </c>
      <c r="Z30" s="1332">
        <f>IF(ISNUMBER(K30),'Cover Page'!$D$35/1000000*K30/'FX rate'!$C24,"")</f>
        <v>0</v>
      </c>
      <c r="AA30" s="1332">
        <f>IF(ISNUMBER(L30),'Cover Page'!$D$35/1000000*L30/'FX rate'!$C24,"")</f>
        <v>0</v>
      </c>
      <c r="AB30" s="1333">
        <f>IF(ISNUMBER(M30),'Cover Page'!$D$35/1000000*M30/'FX rate'!$C24,"")</f>
        <v>0</v>
      </c>
      <c r="AC30" s="1332">
        <f>IF(ISNUMBER(N30),'Cover Page'!$D$35/1000000*N30/'FX rate'!$C24,"")</f>
        <v>0</v>
      </c>
      <c r="AD30" s="1333">
        <f>IF(ISNUMBER(O30),'Cover Page'!$D$35/1000000*O30/'FX rate'!$C24,"")</f>
        <v>0</v>
      </c>
      <c r="AF30" s="1351" t="s">
        <v>1693</v>
      </c>
      <c r="AG30" s="1331">
        <f>IF(ISNUMBER(C30),'Cover Page'!$D$35/1000000*C30/'FX rate'!$C$25,"")</f>
        <v>0</v>
      </c>
      <c r="AH30" s="1332">
        <f>IF(ISNUMBER(D30),'Cover Page'!$D$35/1000000*D30/'FX rate'!$C$25,"")</f>
        <v>0</v>
      </c>
      <c r="AI30" s="1332">
        <f>IF(ISNUMBER(E30),'Cover Page'!$D$35/1000000*E30/'FX rate'!$C$25,"")</f>
        <v>0</v>
      </c>
      <c r="AJ30" s="1332">
        <f>IF(ISNUMBER(F30),'Cover Page'!$D$35/1000000*F30/'FX rate'!$C$25,"")</f>
        <v>0</v>
      </c>
      <c r="AK30" s="1332">
        <f>IF(ISNUMBER(G30),'Cover Page'!$D$35/1000000*G30/'FX rate'!$C$25,"")</f>
        <v>0</v>
      </c>
      <c r="AL30" s="1332">
        <f>IF(ISNUMBER(H30),'Cover Page'!$D$35/1000000*H30/'FX rate'!$C$25,"")</f>
        <v>0</v>
      </c>
      <c r="AM30" s="1332">
        <f>IF(ISNUMBER(I30),'Cover Page'!$D$35/1000000*I30/'FX rate'!$C$25,"")</f>
        <v>0</v>
      </c>
      <c r="AN30" s="1332">
        <f>IF(ISNUMBER(J30),'Cover Page'!$D$35/1000000*J30/'FX rate'!$C$25,"")</f>
        <v>0</v>
      </c>
      <c r="AO30" s="1332">
        <f>IF(ISNUMBER(K30),'Cover Page'!$D$35/1000000*K30/'FX rate'!$C$25,"")</f>
        <v>0</v>
      </c>
      <c r="AP30" s="1332">
        <f>IF(ISNUMBER(L30),'Cover Page'!$D$35/1000000*L30/'FX rate'!$C$25,"")</f>
        <v>0</v>
      </c>
      <c r="AQ30" s="1333">
        <f>IF(ISNUMBER(M30),'Cover Page'!$D$35/1000000*M30/'FX rate'!$C$25,"")</f>
        <v>0</v>
      </c>
      <c r="AR30" s="1332">
        <f>IF(ISNUMBER(N30),'Cover Page'!$D$35/1000000*N30/'FX rate'!$C$25,"")</f>
        <v>0</v>
      </c>
      <c r="AS30" s="1333">
        <f>IF(ISNUMBER(O30),'Cover Page'!$D$35/1000000*O30/'FX rate'!$C$25,"")</f>
        <v>0</v>
      </c>
    </row>
    <row r="31" spans="2:45" x14ac:dyDescent="0.2">
      <c r="B31" s="1352" t="s">
        <v>1803</v>
      </c>
      <c r="C31" s="1336">
        <f>'1 macro-mapping'!M34</f>
        <v>0</v>
      </c>
      <c r="D31" s="1305">
        <f>'1 macro-mapping'!R34</f>
        <v>0</v>
      </c>
      <c r="E31" s="1305">
        <f>'1 macro-mapping'!N34</f>
        <v>0</v>
      </c>
      <c r="F31" s="1305">
        <f>'1 macro-mapping'!Q34</f>
        <v>0</v>
      </c>
      <c r="G31" s="1305">
        <f>'1 macro-mapping'!AD34</f>
        <v>0</v>
      </c>
      <c r="H31" s="1305">
        <f>'1 macro-mapping'!AA34</f>
        <v>0</v>
      </c>
      <c r="I31" s="1305">
        <f>'1 macro-mapping'!AB34</f>
        <v>0</v>
      </c>
      <c r="J31" s="1305">
        <f>'1 macro-mapping'!Z34</f>
        <v>0</v>
      </c>
      <c r="K31" s="1305">
        <f>'1 macro-mapping'!Y34</f>
        <v>0</v>
      </c>
      <c r="L31" s="1305">
        <f>'1 macro-mapping'!V34</f>
        <v>0</v>
      </c>
      <c r="M31" s="1306">
        <f>'1 macro-mapping'!AC34</f>
        <v>0</v>
      </c>
      <c r="N31" s="1336">
        <f>'1 macro-mapping'!AR34</f>
        <v>0</v>
      </c>
      <c r="O31" s="1306">
        <f>'1 macro-mapping'!AS34</f>
        <v>0</v>
      </c>
      <c r="Q31" s="1288" t="s">
        <v>1803</v>
      </c>
      <c r="R31" s="1337">
        <f>IF(ISNUMBER(C31),'Cover Page'!$D$35/1000000*C31/'FX rate'!$C25,"")</f>
        <v>0</v>
      </c>
      <c r="S31" s="1302">
        <f>IF(ISNUMBER(D31),'Cover Page'!$D$35/1000000*D31/'FX rate'!$C25,"")</f>
        <v>0</v>
      </c>
      <c r="T31" s="1302">
        <f>IF(ISNUMBER(E31),'Cover Page'!$D$35/1000000*E31/'FX rate'!$C25,"")</f>
        <v>0</v>
      </c>
      <c r="U31" s="1302">
        <f>IF(ISNUMBER(F31),'Cover Page'!$D$35/1000000*F31/'FX rate'!$C25,"")</f>
        <v>0</v>
      </c>
      <c r="V31" s="1302">
        <f>IF(ISNUMBER(G31),'Cover Page'!$D$35/1000000*G31/'FX rate'!$C25,"")</f>
        <v>0</v>
      </c>
      <c r="W31" s="1302">
        <f>IF(ISNUMBER(H31),'Cover Page'!$D$35/1000000*H31/'FX rate'!$C25,"")</f>
        <v>0</v>
      </c>
      <c r="X31" s="1302">
        <f>IF(ISNUMBER(I31),'Cover Page'!$D$35/1000000*I31/'FX rate'!$C25,"")</f>
        <v>0</v>
      </c>
      <c r="Y31" s="1302">
        <f>IF(ISNUMBER(J31),'Cover Page'!$D$35/1000000*J31/'FX rate'!$C25,"")</f>
        <v>0</v>
      </c>
      <c r="Z31" s="1302">
        <f>IF(ISNUMBER(K31),'Cover Page'!$D$35/1000000*K31/'FX rate'!$C25,"")</f>
        <v>0</v>
      </c>
      <c r="AA31" s="1302">
        <f>IF(ISNUMBER(L31),'Cover Page'!$D$35/1000000*L31/'FX rate'!$C25,"")</f>
        <v>0</v>
      </c>
      <c r="AB31" s="1303">
        <f>IF(ISNUMBER(M31),'Cover Page'!$D$35/1000000*M31/'FX rate'!$C25,"")</f>
        <v>0</v>
      </c>
      <c r="AC31" s="1302">
        <f>IF(ISNUMBER(N31),'Cover Page'!$D$35/1000000*N31/'FX rate'!$C25,"")</f>
        <v>0</v>
      </c>
      <c r="AD31" s="1303">
        <f>IF(ISNUMBER(O31),'Cover Page'!$D$35/1000000*O31/'FX rate'!$C25,"")</f>
        <v>0</v>
      </c>
      <c r="AF31" s="1288" t="s">
        <v>1803</v>
      </c>
      <c r="AG31" s="1337">
        <f>IF(ISNUMBER(C31),'Cover Page'!$D$35/1000000*C31/'FX rate'!$C$25,"")</f>
        <v>0</v>
      </c>
      <c r="AH31" s="1302">
        <f>IF(ISNUMBER(D31),'Cover Page'!$D$35/1000000*D31/'FX rate'!$C$25,"")</f>
        <v>0</v>
      </c>
      <c r="AI31" s="1302">
        <f>IF(ISNUMBER(E31),'Cover Page'!$D$35/1000000*E31/'FX rate'!$C$25,"")</f>
        <v>0</v>
      </c>
      <c r="AJ31" s="1302">
        <f>IF(ISNUMBER(F31),'Cover Page'!$D$35/1000000*F31/'FX rate'!$C$25,"")</f>
        <v>0</v>
      </c>
      <c r="AK31" s="1302">
        <f>IF(ISNUMBER(G31),'Cover Page'!$D$35/1000000*G31/'FX rate'!$C$25,"")</f>
        <v>0</v>
      </c>
      <c r="AL31" s="1302">
        <f>IF(ISNUMBER(H31),'Cover Page'!$D$35/1000000*H31/'FX rate'!$C$25,"")</f>
        <v>0</v>
      </c>
      <c r="AM31" s="1302">
        <f>IF(ISNUMBER(I31),'Cover Page'!$D$35/1000000*I31/'FX rate'!$C$25,"")</f>
        <v>0</v>
      </c>
      <c r="AN31" s="1302">
        <f>IF(ISNUMBER(J31),'Cover Page'!$D$35/1000000*J31/'FX rate'!$C$25,"")</f>
        <v>0</v>
      </c>
      <c r="AO31" s="1302">
        <f>IF(ISNUMBER(K31),'Cover Page'!$D$35/1000000*K31/'FX rate'!$C$25,"")</f>
        <v>0</v>
      </c>
      <c r="AP31" s="1302">
        <f>IF(ISNUMBER(L31),'Cover Page'!$D$35/1000000*L31/'FX rate'!$C$25,"")</f>
        <v>0</v>
      </c>
      <c r="AQ31" s="1303">
        <f>IF(ISNUMBER(M31),'Cover Page'!$D$35/1000000*M31/'FX rate'!$C$25,"")</f>
        <v>0</v>
      </c>
      <c r="AR31" s="1302">
        <f>IF(ISNUMBER(N31),'Cover Page'!$D$35/1000000*N31/'FX rate'!$C$25,"")</f>
        <v>0</v>
      </c>
      <c r="AS31" s="1303">
        <f>IF(ISNUMBER(O31),'Cover Page'!$D$35/1000000*O31/'FX rate'!$C$25,"")</f>
        <v>0</v>
      </c>
    </row>
    <row r="32" spans="2:45" x14ac:dyDescent="0.2">
      <c r="B32" s="1350" t="s">
        <v>1809</v>
      </c>
      <c r="C32" s="1338" t="str">
        <f>IF(C30&gt;0,C31/C30-1,"")</f>
        <v/>
      </c>
      <c r="D32" s="1307" t="str">
        <f t="shared" ref="D32:M32" si="23">IF(D30&gt;0,D31/D30-1,"")</f>
        <v/>
      </c>
      <c r="E32" s="1307" t="str">
        <f t="shared" si="23"/>
        <v/>
      </c>
      <c r="F32" s="1307" t="str">
        <f t="shared" si="23"/>
        <v/>
      </c>
      <c r="G32" s="1307" t="str">
        <f t="shared" si="23"/>
        <v/>
      </c>
      <c r="H32" s="1307" t="str">
        <f t="shared" si="23"/>
        <v/>
      </c>
      <c r="I32" s="1307" t="str">
        <f t="shared" si="23"/>
        <v/>
      </c>
      <c r="J32" s="1307" t="str">
        <f t="shared" si="23"/>
        <v/>
      </c>
      <c r="K32" s="1307" t="str">
        <f t="shared" si="23"/>
        <v/>
      </c>
      <c r="L32" s="1307" t="str">
        <f t="shared" si="23"/>
        <v/>
      </c>
      <c r="M32" s="1308" t="str">
        <f t="shared" si="23"/>
        <v/>
      </c>
      <c r="N32" s="1338" t="str">
        <f t="shared" ref="N32:O32" si="24">IF(N30&gt;0,N31/N30-1,"")</f>
        <v/>
      </c>
      <c r="O32" s="1308" t="str">
        <f t="shared" si="24"/>
        <v/>
      </c>
      <c r="Q32" s="1351" t="s">
        <v>1809</v>
      </c>
      <c r="R32" s="1339" t="str">
        <f>IF(R30&gt;0,R31/R30-1,"")</f>
        <v/>
      </c>
      <c r="S32" s="1309" t="str">
        <f t="shared" ref="S32:AB32" si="25">IF(S30&gt;0,S31/S30-1,"")</f>
        <v/>
      </c>
      <c r="T32" s="1309" t="str">
        <f t="shared" si="25"/>
        <v/>
      </c>
      <c r="U32" s="1309" t="str">
        <f t="shared" si="25"/>
        <v/>
      </c>
      <c r="V32" s="1309" t="str">
        <f t="shared" si="25"/>
        <v/>
      </c>
      <c r="W32" s="1309" t="str">
        <f t="shared" si="25"/>
        <v/>
      </c>
      <c r="X32" s="1309" t="str">
        <f t="shared" si="25"/>
        <v/>
      </c>
      <c r="Y32" s="1309" t="str">
        <f t="shared" si="25"/>
        <v/>
      </c>
      <c r="Z32" s="1309" t="str">
        <f t="shared" si="25"/>
        <v/>
      </c>
      <c r="AA32" s="1309" t="str">
        <f t="shared" si="25"/>
        <v/>
      </c>
      <c r="AB32" s="1310" t="str">
        <f t="shared" si="25"/>
        <v/>
      </c>
      <c r="AC32" s="1309" t="str">
        <f t="shared" ref="AC32:AD32" si="26">IF(AC30&gt;0,AC31/AC30-1,"")</f>
        <v/>
      </c>
      <c r="AD32" s="1310" t="str">
        <f t="shared" si="26"/>
        <v/>
      </c>
      <c r="AF32" s="1351" t="s">
        <v>1809</v>
      </c>
      <c r="AG32" s="1339" t="str">
        <f>IF(AG30&gt;0,AG31/AG30-1,"")</f>
        <v/>
      </c>
      <c r="AH32" s="1309" t="str">
        <f t="shared" ref="AH32:AQ32" si="27">IF(AH30&gt;0,AH31/AH30-1,"")</f>
        <v/>
      </c>
      <c r="AI32" s="1309" t="str">
        <f t="shared" si="27"/>
        <v/>
      </c>
      <c r="AJ32" s="1309" t="str">
        <f t="shared" si="27"/>
        <v/>
      </c>
      <c r="AK32" s="1309" t="str">
        <f t="shared" si="27"/>
        <v/>
      </c>
      <c r="AL32" s="1309" t="str">
        <f t="shared" si="27"/>
        <v/>
      </c>
      <c r="AM32" s="1309" t="str">
        <f t="shared" si="27"/>
        <v/>
      </c>
      <c r="AN32" s="1309" t="str">
        <f t="shared" si="27"/>
        <v/>
      </c>
      <c r="AO32" s="1309" t="str">
        <f t="shared" si="27"/>
        <v/>
      </c>
      <c r="AP32" s="1309" t="str">
        <f t="shared" si="27"/>
        <v/>
      </c>
      <c r="AQ32" s="1310" t="str">
        <f t="shared" si="27"/>
        <v/>
      </c>
      <c r="AR32" s="1309" t="str">
        <f t="shared" ref="AR32:AS32" si="28">IF(AR30&gt;0,AR31/AR30-1,"")</f>
        <v/>
      </c>
      <c r="AS32" s="1310" t="str">
        <f t="shared" si="28"/>
        <v/>
      </c>
    </row>
    <row r="33" spans="2:45" x14ac:dyDescent="0.2">
      <c r="B33" s="1352" t="s">
        <v>1696</v>
      </c>
      <c r="C33" s="1353"/>
      <c r="D33" s="1314" t="str">
        <f>IF($C30&gt;0,D30/$C30,"")</f>
        <v/>
      </c>
      <c r="E33" s="1314" t="str">
        <f>IF($C30&gt;0,E30/$C30,"")</f>
        <v/>
      </c>
      <c r="F33" s="1314" t="str">
        <f t="shared" ref="F33:L34" si="29">IF($C30&gt;0,F30/$C30,"")</f>
        <v/>
      </c>
      <c r="G33" s="1314" t="str">
        <f t="shared" si="29"/>
        <v/>
      </c>
      <c r="H33" s="1314" t="str">
        <f t="shared" si="29"/>
        <v/>
      </c>
      <c r="I33" s="1314" t="str">
        <f t="shared" si="29"/>
        <v/>
      </c>
      <c r="J33" s="1314" t="str">
        <f t="shared" si="29"/>
        <v/>
      </c>
      <c r="K33" s="1314" t="str">
        <f t="shared" si="29"/>
        <v/>
      </c>
      <c r="L33" s="1314" t="str">
        <f t="shared" si="29"/>
        <v/>
      </c>
      <c r="M33" s="1315" t="str">
        <f>IF($C30&gt;0,M30/$C30,"")</f>
        <v/>
      </c>
      <c r="N33" s="1341" t="str">
        <f t="shared" ref="N33:O33" si="30">IF($C30&gt;0,N30/$C30,"")</f>
        <v/>
      </c>
      <c r="O33" s="1315" t="str">
        <f t="shared" si="30"/>
        <v/>
      </c>
      <c r="Q33" s="1288" t="s">
        <v>1696</v>
      </c>
      <c r="R33" s="1353"/>
      <c r="S33" s="1311" t="str">
        <f>IF($C30&gt;0,S30/$C30,"")</f>
        <v/>
      </c>
      <c r="T33" s="1311" t="str">
        <f>IF($C30&gt;0,T30/$C30,"")</f>
        <v/>
      </c>
      <c r="U33" s="1311" t="str">
        <f t="shared" ref="U33:AA33" si="31">IF($C30&gt;0,U30/$C30,"")</f>
        <v/>
      </c>
      <c r="V33" s="1311" t="str">
        <f t="shared" si="31"/>
        <v/>
      </c>
      <c r="W33" s="1311" t="str">
        <f t="shared" si="31"/>
        <v/>
      </c>
      <c r="X33" s="1311" t="str">
        <f t="shared" si="31"/>
        <v/>
      </c>
      <c r="Y33" s="1311" t="str">
        <f t="shared" si="31"/>
        <v/>
      </c>
      <c r="Z33" s="1311" t="str">
        <f t="shared" si="31"/>
        <v/>
      </c>
      <c r="AA33" s="1311" t="str">
        <f t="shared" si="31"/>
        <v/>
      </c>
      <c r="AB33" s="1312" t="str">
        <f>IF($C30&gt;0,AB30/$C30,"")</f>
        <v/>
      </c>
      <c r="AC33" s="1311" t="str">
        <f t="shared" ref="AC33" si="32">IF($C30&gt;0,AC30/$C30,"")</f>
        <v/>
      </c>
      <c r="AD33" s="1312" t="str">
        <f>IF($C30&gt;0,AD30/$C30,"")</f>
        <v/>
      </c>
      <c r="AF33" s="1288" t="s">
        <v>1696</v>
      </c>
      <c r="AG33" s="1353"/>
      <c r="AH33" s="1311" t="str">
        <f>IF($C30&gt;0,AH30/$C30,"")</f>
        <v/>
      </c>
      <c r="AI33" s="1311" t="str">
        <f t="shared" ref="AI33:AP33" si="33">IF($C30&gt;0,AI30/$C30,"")</f>
        <v/>
      </c>
      <c r="AJ33" s="1311" t="str">
        <f t="shared" si="33"/>
        <v/>
      </c>
      <c r="AK33" s="1311" t="str">
        <f t="shared" si="33"/>
        <v/>
      </c>
      <c r="AL33" s="1311" t="str">
        <f t="shared" si="33"/>
        <v/>
      </c>
      <c r="AM33" s="1311" t="str">
        <f t="shared" si="33"/>
        <v/>
      </c>
      <c r="AN33" s="1311" t="str">
        <f t="shared" si="33"/>
        <v/>
      </c>
      <c r="AO33" s="1311" t="str">
        <f t="shared" si="33"/>
        <v/>
      </c>
      <c r="AP33" s="1311" t="str">
        <f t="shared" si="33"/>
        <v/>
      </c>
      <c r="AQ33" s="1312" t="str">
        <f>IF($C30&gt;0,AQ30/$C30,"")</f>
        <v/>
      </c>
      <c r="AR33" s="1311" t="str">
        <f t="shared" ref="AR33" si="34">IF($C30&gt;0,AR30/$C30,"")</f>
        <v/>
      </c>
      <c r="AS33" s="1312" t="str">
        <f>IF($C30&gt;0,AS30/$C30,"")</f>
        <v/>
      </c>
    </row>
    <row r="34" spans="2:45" x14ac:dyDescent="0.2">
      <c r="B34" s="1354" t="s">
        <v>1810</v>
      </c>
      <c r="C34" s="1355"/>
      <c r="D34" s="1317" t="str">
        <f>IF($C31&gt;0,D31/$C31,"")</f>
        <v/>
      </c>
      <c r="E34" s="1317" t="str">
        <f>IF($C31&gt;0,E31/$C31,"")</f>
        <v/>
      </c>
      <c r="F34" s="1317" t="str">
        <f t="shared" si="29"/>
        <v/>
      </c>
      <c r="G34" s="1317" t="str">
        <f t="shared" si="29"/>
        <v/>
      </c>
      <c r="H34" s="1317" t="str">
        <f t="shared" si="29"/>
        <v/>
      </c>
      <c r="I34" s="1317" t="str">
        <f t="shared" si="29"/>
        <v/>
      </c>
      <c r="J34" s="1317" t="str">
        <f t="shared" si="29"/>
        <v/>
      </c>
      <c r="K34" s="1317" t="str">
        <f t="shared" si="29"/>
        <v/>
      </c>
      <c r="L34" s="1317" t="str">
        <f t="shared" si="29"/>
        <v/>
      </c>
      <c r="M34" s="1318" t="str">
        <f>IF($C31&gt;0,M31/$C31,"")</f>
        <v/>
      </c>
      <c r="N34" s="1343" t="str">
        <f t="shared" ref="N34:O34" si="35">IF($C31&gt;0,N31/$C31,"")</f>
        <v/>
      </c>
      <c r="O34" s="1318" t="str">
        <f t="shared" si="35"/>
        <v/>
      </c>
      <c r="Q34" s="1356" t="s">
        <v>1810</v>
      </c>
      <c r="R34" s="1355"/>
      <c r="S34" s="1320" t="str">
        <f>IF($C31&gt;0,S31/$C31,"")</f>
        <v/>
      </c>
      <c r="T34" s="1320" t="str">
        <f>IF($C31&gt;0,T31/$C31,"")</f>
        <v/>
      </c>
      <c r="U34" s="1320" t="str">
        <f t="shared" ref="U34:AA34" si="36">IF($C31&gt;0,U31/$C31,"")</f>
        <v/>
      </c>
      <c r="V34" s="1320" t="str">
        <f t="shared" si="36"/>
        <v/>
      </c>
      <c r="W34" s="1320" t="str">
        <f t="shared" si="36"/>
        <v/>
      </c>
      <c r="X34" s="1320" t="str">
        <f t="shared" si="36"/>
        <v/>
      </c>
      <c r="Y34" s="1320" t="str">
        <f t="shared" si="36"/>
        <v/>
      </c>
      <c r="Z34" s="1320" t="str">
        <f t="shared" si="36"/>
        <v/>
      </c>
      <c r="AA34" s="1320" t="str">
        <f t="shared" si="36"/>
        <v/>
      </c>
      <c r="AB34" s="1321" t="str">
        <f>IF($C31&gt;0,AB31/$C31,"")</f>
        <v/>
      </c>
      <c r="AC34" s="1320" t="str">
        <f t="shared" ref="AC34" si="37">IF($C31&gt;0,AC31/$C31,"")</f>
        <v/>
      </c>
      <c r="AD34" s="1321" t="str">
        <f>IF($C31&gt;0,AD31/$C31,"")</f>
        <v/>
      </c>
      <c r="AF34" s="1356" t="s">
        <v>1810</v>
      </c>
      <c r="AG34" s="1355"/>
      <c r="AH34" s="1320" t="str">
        <f>IF($C31&gt;0,AH31/$C31,"")</f>
        <v/>
      </c>
      <c r="AI34" s="1320" t="str">
        <f t="shared" ref="AI34:AP34" si="38">IF($C31&gt;0,AI31/$C31,"")</f>
        <v/>
      </c>
      <c r="AJ34" s="1320" t="str">
        <f t="shared" si="38"/>
        <v/>
      </c>
      <c r="AK34" s="1320" t="str">
        <f t="shared" si="38"/>
        <v/>
      </c>
      <c r="AL34" s="1320" t="str">
        <f t="shared" si="38"/>
        <v/>
      </c>
      <c r="AM34" s="1320" t="str">
        <f t="shared" si="38"/>
        <v/>
      </c>
      <c r="AN34" s="1320" t="str">
        <f t="shared" si="38"/>
        <v/>
      </c>
      <c r="AO34" s="1320" t="str">
        <f t="shared" si="38"/>
        <v/>
      </c>
      <c r="AP34" s="1320" t="str">
        <f t="shared" si="38"/>
        <v/>
      </c>
      <c r="AQ34" s="1321" t="str">
        <f>IF($C31&gt;0,AQ31/$C31,"")</f>
        <v/>
      </c>
      <c r="AR34" s="1320" t="str">
        <f t="shared" ref="AR34" si="39">IF($C31&gt;0,AR31/$C31,"")</f>
        <v/>
      </c>
      <c r="AS34" s="1321" t="str">
        <f>IF($C31&gt;0,AS31/$C31,"")</f>
        <v/>
      </c>
    </row>
    <row r="58" spans="2:51" s="971" customFormat="1" x14ac:dyDescent="0.2">
      <c r="B58"/>
      <c r="C58"/>
      <c r="D58"/>
      <c r="E58"/>
      <c r="F58"/>
      <c r="G58"/>
      <c r="H58"/>
      <c r="P58" s="1491"/>
      <c r="Q58" s="1489"/>
      <c r="R58" s="1489"/>
      <c r="S58" s="1489"/>
      <c r="T58" s="1489"/>
      <c r="U58" s="1489"/>
      <c r="V58" s="1489"/>
      <c r="W58" s="1489"/>
      <c r="X58" s="1489"/>
      <c r="Y58" s="1489"/>
      <c r="Z58" s="1489"/>
      <c r="AA58" s="1489"/>
      <c r="AB58" s="1489"/>
      <c r="AC58" s="1489"/>
      <c r="AD58" s="1489"/>
      <c r="AE58" s="1496"/>
      <c r="AF58" s="1496"/>
      <c r="AG58" s="1496"/>
      <c r="AH58" s="1496"/>
      <c r="AI58" s="1496"/>
      <c r="AJ58" s="1496"/>
      <c r="AK58" s="1496"/>
      <c r="AL58" s="1496"/>
      <c r="AM58" s="1496"/>
      <c r="AN58" s="1496"/>
      <c r="AO58" s="1496"/>
      <c r="AP58" s="1496"/>
      <c r="AQ58" s="1496"/>
      <c r="AR58" s="1496"/>
      <c r="AS58" s="1496"/>
      <c r="AT58" s="1496"/>
      <c r="AU58" s="1496"/>
      <c r="AV58" s="1496"/>
      <c r="AW58" s="1496"/>
      <c r="AX58" s="1496"/>
      <c r="AY58" s="1496"/>
    </row>
  </sheetData>
  <sheetProtection algorithmName="SHA-512" hashValue="b90nZhVj/oTXkRvr5ut8yj43+LCUV4vYBZKSS1CEiFXfmrglNsY0DovAAhA2vgKo3N5OlquZ7p8P8Un6LJ59yQ==" saltValue="+4iT4li9kIG+fowDCrB8MA==" spinCount="100000" sheet="1" objects="1" scenarios="1"/>
  <mergeCells count="1">
    <mergeCell ref="B2:J2"/>
  </mergeCells>
  <pageMargins left="0.70866141732283472" right="0.70866141732283472" top="0.74803149606299213" bottom="0.74803149606299213" header="0.31496062992125984" footer="0.31496062992125984"/>
  <pageSetup paperSize="8" scale="33"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00B050"/>
    <pageSetUpPr autoPageBreaks="0"/>
  </sheetPr>
  <dimension ref="B1:F36"/>
  <sheetViews>
    <sheetView showGridLines="0" topLeftCell="A18" zoomScale="115" zoomScaleNormal="115" workbookViewId="0">
      <selection activeCell="D16" sqref="D16:D34"/>
    </sheetView>
  </sheetViews>
  <sheetFormatPr defaultRowHeight="14.25" x14ac:dyDescent="0.2"/>
  <cols>
    <col min="1" max="1" width="9.75" customWidth="1"/>
    <col min="2" max="2" width="18.5" customWidth="1"/>
    <col min="3" max="4" width="27.375" customWidth="1"/>
    <col min="5" max="5" width="16.375" customWidth="1"/>
    <col min="6" max="6" width="23.375" customWidth="1"/>
    <col min="7" max="9" width="23.75" customWidth="1"/>
  </cols>
  <sheetData>
    <row r="1" spans="2:6" s="971" customFormat="1" ht="15" x14ac:dyDescent="0.25">
      <c r="B1" s="1746" t="s">
        <v>1601</v>
      </c>
    </row>
    <row r="2" spans="2:6" s="971" customFormat="1" ht="26.45" customHeight="1" x14ac:dyDescent="0.2">
      <c r="B2" s="1736" t="s">
        <v>1735</v>
      </c>
    </row>
    <row r="3" spans="2:6" s="971" customFormat="1" x14ac:dyDescent="0.2">
      <c r="B3" s="2338" t="s">
        <v>41</v>
      </c>
      <c r="C3" s="2338"/>
      <c r="D3" s="1747" t="str">
        <f>'Cover Page'!D13:I13</f>
        <v>XX</v>
      </c>
    </row>
    <row r="4" spans="2:6" s="971" customFormat="1" x14ac:dyDescent="0.2">
      <c r="B4" s="2338" t="s">
        <v>980</v>
      </c>
      <c r="C4" s="2338"/>
      <c r="D4" s="1747" t="str">
        <f>'Cover Page'!D34:I34</f>
        <v>South African rand - ZAR</v>
      </c>
    </row>
    <row r="5" spans="2:6" s="971" customFormat="1" x14ac:dyDescent="0.2">
      <c r="B5" s="2338" t="s">
        <v>207</v>
      </c>
      <c r="C5" s="2338"/>
      <c r="D5" s="1748">
        <f>'Cover Page'!D35:I35</f>
        <v>1000000</v>
      </c>
    </row>
    <row r="6" spans="2:6" s="971" customFormat="1" ht="18.95" customHeight="1" x14ac:dyDescent="0.2"/>
    <row r="8" spans="2:6" s="971" customFormat="1" ht="15" x14ac:dyDescent="0.25">
      <c r="B8" s="1746" t="s">
        <v>1602</v>
      </c>
    </row>
    <row r="10" spans="2:6" x14ac:dyDescent="0.2">
      <c r="B10" s="502" t="s">
        <v>396</v>
      </c>
    </row>
    <row r="13" spans="2:6" x14ac:dyDescent="0.2">
      <c r="C13" s="451"/>
      <c r="D13" s="451"/>
    </row>
    <row r="14" spans="2:6" s="452" customFormat="1" ht="20.25" customHeight="1" x14ac:dyDescent="0.2">
      <c r="B14" s="456"/>
      <c r="C14" s="458" t="s">
        <v>394</v>
      </c>
      <c r="D14" s="460" t="s">
        <v>395</v>
      </c>
      <c r="E14" s="2790" t="s">
        <v>1599</v>
      </c>
      <c r="F14" s="2792" t="s">
        <v>398</v>
      </c>
    </row>
    <row r="15" spans="2:6" ht="53.25" customHeight="1" x14ac:dyDescent="0.2">
      <c r="B15" s="457"/>
      <c r="C15" s="459" t="s">
        <v>393</v>
      </c>
      <c r="D15" s="461" t="s">
        <v>1704</v>
      </c>
      <c r="E15" s="2791"/>
      <c r="F15" s="2793"/>
    </row>
    <row r="16" spans="2:6" x14ac:dyDescent="0.2">
      <c r="B16" s="453">
        <v>2002</v>
      </c>
      <c r="C16" s="1282">
        <f>IF(COUNT('1 macro-mapping'!I16,'1 macro-mapping'!J16,'1 macro-mapping'!M16,'1 macro-mapping'!AK16)&lt;&gt;0,'1 macro-mapping'!I16+'1 macro-mapping'!J16+'1 macro-mapping'!M16+'1 macro-mapping'!AK16,"")</f>
        <v>0</v>
      </c>
      <c r="D16" s="463" t="str">
        <f>IF(COUNT('4 classification'!AA21,'4 classification'!AA55,'4 classification'!U89,'4 classification'!T124,'4 classification'!U158,'4 classification'!U192,'4 classification'!R225)&lt;&gt;0,SUM('4 classification'!AA21,'4 classification'!AA55,'4 classification'!U89,'4 classification'!T124,'4 classification'!U158,'4 classification'!U192,'4 classification'!R225),"")</f>
        <v/>
      </c>
      <c r="E16" s="462" t="str">
        <f>IFERROR(C16-D16,"")</f>
        <v/>
      </c>
      <c r="F16" s="915"/>
    </row>
    <row r="17" spans="2:6" x14ac:dyDescent="0.2">
      <c r="B17" s="454">
        <v>2003</v>
      </c>
      <c r="C17" s="1282">
        <f>IF(COUNT('1 macro-mapping'!I17,'1 macro-mapping'!J17,'1 macro-mapping'!M17,'1 macro-mapping'!AK17)&lt;&gt;0,'1 macro-mapping'!I17+'1 macro-mapping'!J17+'1 macro-mapping'!M17+'1 macro-mapping'!AK17,"")</f>
        <v>0</v>
      </c>
      <c r="D17" s="463" t="str">
        <f>IF(COUNT('4 classification'!AA22,'4 classification'!AA56,'4 classification'!U90,'4 classification'!T125,'4 classification'!U159,'4 classification'!U193,'4 classification'!R226)&lt;&gt;0,SUM('4 classification'!AA22,'4 classification'!AA56,'4 classification'!U90,'4 classification'!T125,'4 classification'!U159,'4 classification'!U193,'4 classification'!R226),"")</f>
        <v/>
      </c>
      <c r="E17" s="462" t="str">
        <f t="shared" ref="E17:E33" si="0">IFERROR(C17-D17,"")</f>
        <v/>
      </c>
      <c r="F17" s="916"/>
    </row>
    <row r="18" spans="2:6" x14ac:dyDescent="0.2">
      <c r="B18" s="454">
        <v>2004</v>
      </c>
      <c r="C18" s="1282">
        <f>IF(COUNT('1 macro-mapping'!I18,'1 macro-mapping'!J18,'1 macro-mapping'!M18,'1 macro-mapping'!AK18)&lt;&gt;0,'1 macro-mapping'!I18+'1 macro-mapping'!J18+'1 macro-mapping'!M18+'1 macro-mapping'!AK18,"")</f>
        <v>0</v>
      </c>
      <c r="D18" s="463" t="str">
        <f>IF(COUNT('4 classification'!AA23,'4 classification'!AA57,'4 classification'!U91,'4 classification'!T126,'4 classification'!U160,'4 classification'!U194,'4 classification'!R227)&lt;&gt;0,SUM('4 classification'!AA23,'4 classification'!AA57,'4 classification'!U91,'4 classification'!T126,'4 classification'!U160,'4 classification'!U194,'4 classification'!R227),"")</f>
        <v/>
      </c>
      <c r="E18" s="462" t="str">
        <f t="shared" si="0"/>
        <v/>
      </c>
      <c r="F18" s="916"/>
    </row>
    <row r="19" spans="2:6" x14ac:dyDescent="0.2">
      <c r="B19" s="454">
        <v>2005</v>
      </c>
      <c r="C19" s="1282">
        <f>IF(COUNT('1 macro-mapping'!I19,'1 macro-mapping'!J19,'1 macro-mapping'!M19,'1 macro-mapping'!AK19)&lt;&gt;0,'1 macro-mapping'!I19+'1 macro-mapping'!J19+'1 macro-mapping'!M19+'1 macro-mapping'!AK19,"")</f>
        <v>0</v>
      </c>
      <c r="D19" s="463" t="str">
        <f>IF(COUNT('4 classification'!AA24,'4 classification'!AA58,'4 classification'!U92,'4 classification'!T127,'4 classification'!U161,'4 classification'!U195,'4 classification'!R228)&lt;&gt;0,SUM('4 classification'!AA24,'4 classification'!AA58,'4 classification'!U92,'4 classification'!T127,'4 classification'!U161,'4 classification'!U195,'4 classification'!R228),"")</f>
        <v/>
      </c>
      <c r="E19" s="462" t="str">
        <f t="shared" si="0"/>
        <v/>
      </c>
      <c r="F19" s="916"/>
    </row>
    <row r="20" spans="2:6" x14ac:dyDescent="0.2">
      <c r="B20" s="454">
        <v>2006</v>
      </c>
      <c r="C20" s="1282">
        <f>IF(COUNT('1 macro-mapping'!I20,'1 macro-mapping'!J20,'1 macro-mapping'!M20,'1 macro-mapping'!AK20)&lt;&gt;0,'1 macro-mapping'!I20+'1 macro-mapping'!J20+'1 macro-mapping'!M20+'1 macro-mapping'!AK20,"")</f>
        <v>0</v>
      </c>
      <c r="D20" s="463" t="str">
        <f>IF(COUNT('4 classification'!AA25,'4 classification'!AA59,'4 classification'!U93,'4 classification'!T128,'4 classification'!U162,'4 classification'!U196,'4 classification'!R229)&lt;&gt;0,SUM('4 classification'!AA25,'4 classification'!AA59,'4 classification'!U93,'4 classification'!T128,'4 classification'!U162,'4 classification'!U196,'4 classification'!R229),"")</f>
        <v/>
      </c>
      <c r="E20" s="462" t="str">
        <f t="shared" si="0"/>
        <v/>
      </c>
      <c r="F20" s="916"/>
    </row>
    <row r="21" spans="2:6" x14ac:dyDescent="0.2">
      <c r="B21" s="454">
        <v>2007</v>
      </c>
      <c r="C21" s="1282">
        <f>IF(COUNT('1 macro-mapping'!I21,'1 macro-mapping'!J21,'1 macro-mapping'!M21,'1 macro-mapping'!AK21)&lt;&gt;0,'1 macro-mapping'!I21+'1 macro-mapping'!J21+'1 macro-mapping'!M21+'1 macro-mapping'!AK21,"")</f>
        <v>0</v>
      </c>
      <c r="D21" s="463" t="str">
        <f>IF(COUNT('4 classification'!AA26,'4 classification'!AA60,'4 classification'!U94,'4 classification'!T129,'4 classification'!U163,'4 classification'!U197,'4 classification'!R230)&lt;&gt;0,SUM('4 classification'!AA26,'4 classification'!AA60,'4 classification'!U94,'4 classification'!T129,'4 classification'!U163,'4 classification'!U197,'4 classification'!R230),"")</f>
        <v/>
      </c>
      <c r="E21" s="462" t="str">
        <f t="shared" si="0"/>
        <v/>
      </c>
      <c r="F21" s="916"/>
    </row>
    <row r="22" spans="2:6" x14ac:dyDescent="0.2">
      <c r="B22" s="454">
        <v>2008</v>
      </c>
      <c r="C22" s="1282">
        <f>IF(COUNT('1 macro-mapping'!I22,'1 macro-mapping'!J22,'1 macro-mapping'!M22,'1 macro-mapping'!AK22)&lt;&gt;0,'1 macro-mapping'!I22+'1 macro-mapping'!J22+'1 macro-mapping'!M22+'1 macro-mapping'!AK22,"")</f>
        <v>0</v>
      </c>
      <c r="D22" s="463" t="str">
        <f>IF(COUNT('4 classification'!AA27,'4 classification'!AA61,'4 classification'!U95,'4 classification'!T130,'4 classification'!U164,'4 classification'!U198,'4 classification'!R231)&lt;&gt;0,SUM('4 classification'!AA27,'4 classification'!AA61,'4 classification'!U95,'4 classification'!T130,'4 classification'!U164,'4 classification'!U198,'4 classification'!R231),"")</f>
        <v/>
      </c>
      <c r="E22" s="462" t="str">
        <f t="shared" si="0"/>
        <v/>
      </c>
      <c r="F22" s="916"/>
    </row>
    <row r="23" spans="2:6" x14ac:dyDescent="0.2">
      <c r="B23" s="454">
        <v>2009</v>
      </c>
      <c r="C23" s="1282">
        <f>IF(COUNT('1 macro-mapping'!I23,'1 macro-mapping'!J23,'1 macro-mapping'!M23,'1 macro-mapping'!AK23)&lt;&gt;0,'1 macro-mapping'!I23+'1 macro-mapping'!J23+'1 macro-mapping'!M23+'1 macro-mapping'!AK23,"")</f>
        <v>0</v>
      </c>
      <c r="D23" s="463" t="str">
        <f>IF(COUNT('4 classification'!AA28,'4 classification'!AA62,'4 classification'!U96,'4 classification'!T131,'4 classification'!U165,'4 classification'!U199,'4 classification'!R232)&lt;&gt;0,SUM('4 classification'!AA28,'4 classification'!AA62,'4 classification'!U96,'4 classification'!T131,'4 classification'!U165,'4 classification'!U199,'4 classification'!R232),"")</f>
        <v/>
      </c>
      <c r="E23" s="462" t="str">
        <f t="shared" si="0"/>
        <v/>
      </c>
      <c r="F23" s="916"/>
    </row>
    <row r="24" spans="2:6" x14ac:dyDescent="0.2">
      <c r="B24" s="454">
        <v>2010</v>
      </c>
      <c r="C24" s="1282">
        <f>IF(COUNT('1 macro-mapping'!I24,'1 macro-mapping'!J24,'1 macro-mapping'!M24,'1 macro-mapping'!AK24)&lt;&gt;0,'1 macro-mapping'!I24+'1 macro-mapping'!J24+'1 macro-mapping'!M24+'1 macro-mapping'!AK24,"")</f>
        <v>0</v>
      </c>
      <c r="D24" s="463" t="str">
        <f>IF(COUNT('4 classification'!AA29,'4 classification'!AA63,'4 classification'!U97,'4 classification'!T132,'4 classification'!U166,'4 classification'!U200,'4 classification'!R233)&lt;&gt;0,SUM('4 classification'!AA29,'4 classification'!AA63,'4 classification'!U97,'4 classification'!T132,'4 classification'!U166,'4 classification'!U200,'4 classification'!R233),"")</f>
        <v/>
      </c>
      <c r="E24" s="462" t="str">
        <f t="shared" si="0"/>
        <v/>
      </c>
      <c r="F24" s="916"/>
    </row>
    <row r="25" spans="2:6" x14ac:dyDescent="0.2">
      <c r="B25" s="454">
        <v>2011</v>
      </c>
      <c r="C25" s="1282">
        <f>IF(COUNT('1 macro-mapping'!I25,'1 macro-mapping'!J25,'1 macro-mapping'!M25,'1 macro-mapping'!AK25)&lt;&gt;0,'1 macro-mapping'!I25+'1 macro-mapping'!J25+'1 macro-mapping'!M25+'1 macro-mapping'!AK25,"")</f>
        <v>0</v>
      </c>
      <c r="D25" s="463" t="str">
        <f>IF(COUNT('4 classification'!AA30,'4 classification'!AA64,'4 classification'!U98,'4 classification'!T133,'4 classification'!U167,'4 classification'!U201,'4 classification'!R234)&lt;&gt;0,SUM('4 classification'!AA30,'4 classification'!AA64,'4 classification'!U98,'4 classification'!T133,'4 classification'!U167,'4 classification'!U201,'4 classification'!R234),"")</f>
        <v/>
      </c>
      <c r="E25" s="462" t="str">
        <f t="shared" si="0"/>
        <v/>
      </c>
      <c r="F25" s="916"/>
    </row>
    <row r="26" spans="2:6" x14ac:dyDescent="0.2">
      <c r="B26" s="454">
        <v>2012</v>
      </c>
      <c r="C26" s="1282">
        <f>IF(COUNT('1 macro-mapping'!I26,'1 macro-mapping'!J26,'1 macro-mapping'!M26,'1 macro-mapping'!AK26)&lt;&gt;0,'1 macro-mapping'!I26+'1 macro-mapping'!J26+'1 macro-mapping'!M26+'1 macro-mapping'!AK26,"")</f>
        <v>0</v>
      </c>
      <c r="D26" s="463" t="str">
        <f>IF(COUNT('4 classification'!AA31,'4 classification'!AA65,'4 classification'!U99,'4 classification'!T134,'4 classification'!U168,'4 classification'!U202,'4 classification'!R235)&lt;&gt;0,SUM('4 classification'!AA31,'4 classification'!AA65,'4 classification'!U99,'4 classification'!T134,'4 classification'!U168,'4 classification'!U202,'4 classification'!R235),"")</f>
        <v/>
      </c>
      <c r="E26" s="462" t="str">
        <f t="shared" si="0"/>
        <v/>
      </c>
      <c r="F26" s="916"/>
    </row>
    <row r="27" spans="2:6" x14ac:dyDescent="0.2">
      <c r="B27" s="454">
        <v>2013</v>
      </c>
      <c r="C27" s="1282">
        <f>IF(COUNT('1 macro-mapping'!I27,'1 macro-mapping'!J27,'1 macro-mapping'!M27,'1 macro-mapping'!AK27)&lt;&gt;0,'1 macro-mapping'!I27+'1 macro-mapping'!J27+'1 macro-mapping'!M27+'1 macro-mapping'!AK27,"")</f>
        <v>0</v>
      </c>
      <c r="D27" s="463" t="str">
        <f>IF(COUNT('4 classification'!AA32,'4 classification'!AA66,'4 classification'!U100,'4 classification'!T135,'4 classification'!U169,'4 classification'!U203,'4 classification'!R236)&lt;&gt;0,SUM('4 classification'!AA32,'4 classification'!AA66,'4 classification'!U100,'4 classification'!T135,'4 classification'!U169,'4 classification'!U203,'4 classification'!R236),"")</f>
        <v/>
      </c>
      <c r="E27" s="462" t="str">
        <f t="shared" si="0"/>
        <v/>
      </c>
      <c r="F27" s="916"/>
    </row>
    <row r="28" spans="2:6" x14ac:dyDescent="0.2">
      <c r="B28" s="455">
        <v>2014</v>
      </c>
      <c r="C28" s="1282">
        <f>IF(COUNT('1 macro-mapping'!I28,'1 macro-mapping'!J28,'1 macro-mapping'!M28,'1 macro-mapping'!AK28)&lt;&gt;0,'1 macro-mapping'!I28+'1 macro-mapping'!J28+'1 macro-mapping'!M28+'1 macro-mapping'!AK28,"")</f>
        <v>0</v>
      </c>
      <c r="D28" s="463" t="str">
        <f>IF(COUNT('4 classification'!AA33,'4 classification'!AA67,'4 classification'!U101,'4 classification'!T136,'4 classification'!U170,'4 classification'!U204,'4 classification'!R237)&lt;&gt;0,SUM('4 classification'!AA33,'4 classification'!AA67,'4 classification'!U101,'4 classification'!T136,'4 classification'!U170,'4 classification'!U204,'4 classification'!R237),"")</f>
        <v/>
      </c>
      <c r="E28" s="462" t="str">
        <f t="shared" si="0"/>
        <v/>
      </c>
      <c r="F28" s="917"/>
    </row>
    <row r="29" spans="2:6" x14ac:dyDescent="0.2">
      <c r="B29" s="454">
        <v>2015</v>
      </c>
      <c r="C29" s="1282">
        <f>IF(COUNT('1 macro-mapping'!I29,'1 macro-mapping'!J29,'1 macro-mapping'!M29,'1 macro-mapping'!AK29)&lt;&gt;0,'1 macro-mapping'!I29+'1 macro-mapping'!J29+'1 macro-mapping'!M29+'1 macro-mapping'!AK29,"")</f>
        <v>0</v>
      </c>
      <c r="D29" s="463" t="str">
        <f>IF(COUNT('4 classification'!AA34,'4 classification'!AA68,'4 classification'!U102,'4 classification'!T137,'4 classification'!U171,'4 classification'!U205,'4 classification'!R238)&lt;&gt;0,SUM('4 classification'!AA34,'4 classification'!AA68,'4 classification'!U102,'4 classification'!T137,'4 classification'!U171,'4 classification'!U205,'4 classification'!R238),"")</f>
        <v/>
      </c>
      <c r="E29" s="462" t="str">
        <f t="shared" si="0"/>
        <v/>
      </c>
      <c r="F29" s="916"/>
    </row>
    <row r="30" spans="2:6" x14ac:dyDescent="0.2">
      <c r="B30" s="454">
        <v>2016</v>
      </c>
      <c r="C30" s="1282">
        <f>IF(COUNT('1 macro-mapping'!I30,'1 macro-mapping'!J30,'1 macro-mapping'!M30,'1 macro-mapping'!AK30)&lt;&gt;0,'1 macro-mapping'!I30+'1 macro-mapping'!J30+'1 macro-mapping'!M30+'1 macro-mapping'!AK30,"")</f>
        <v>0</v>
      </c>
      <c r="D30" s="463" t="str">
        <f>IF(COUNT('4 classification'!AA35,'4 classification'!AA69,'4 classification'!U103,'4 classification'!T138,'4 classification'!U172,'4 classification'!U206,'4 classification'!R239)&lt;&gt;0,SUM('4 classification'!AA35,'4 classification'!AA69,'4 classification'!U103,'4 classification'!T138,'4 classification'!U172,'4 classification'!U206,'4 classification'!R239),"")</f>
        <v/>
      </c>
      <c r="E30" s="462" t="str">
        <f t="shared" si="0"/>
        <v/>
      </c>
      <c r="F30" s="916"/>
    </row>
    <row r="31" spans="2:6" s="971" customFormat="1" x14ac:dyDescent="0.2">
      <c r="B31" s="454">
        <v>2017</v>
      </c>
      <c r="C31" s="1282">
        <f>IF(COUNT('1 macro-mapping'!I31,'1 macro-mapping'!J31,'1 macro-mapping'!M31,'1 macro-mapping'!AK31)&lt;&gt;0,'1 macro-mapping'!I31+'1 macro-mapping'!J31+'1 macro-mapping'!M31+'1 macro-mapping'!AK31,"")</f>
        <v>0</v>
      </c>
      <c r="D31" s="463" t="str">
        <f>IF(COUNT('4 classification'!AA36,'4 classification'!AA70,'4 classification'!U104,'4 classification'!T139,'4 classification'!U173,'4 classification'!U207,'4 classification'!R240)&lt;&gt;0,SUM('4 classification'!AA36,'4 classification'!AA70,'4 classification'!U104,'4 classification'!T139,'4 classification'!U173,'4 classification'!U207,'4 classification'!R240),"")</f>
        <v/>
      </c>
      <c r="E31" s="462" t="str">
        <f t="shared" si="0"/>
        <v/>
      </c>
      <c r="F31" s="916"/>
    </row>
    <row r="32" spans="2:6" s="1763" customFormat="1" x14ac:dyDescent="0.2">
      <c r="B32" s="454">
        <v>2018</v>
      </c>
      <c r="C32" s="1282">
        <f>IF(COUNT('1 macro-mapping'!I32,'1 macro-mapping'!J32,'1 macro-mapping'!M32,'1 macro-mapping'!AK32)&lt;&gt;0,'1 macro-mapping'!I32+'1 macro-mapping'!J32+'1 macro-mapping'!M32+'1 macro-mapping'!AK32,"")</f>
        <v>0</v>
      </c>
      <c r="D32" s="463" t="str">
        <f>IF(COUNT('4 classification'!AA37,'4 classification'!AA71,'4 classification'!U105,'4 classification'!T140,'4 classification'!U174,'4 classification'!U208,'4 classification'!R241)&lt;&gt;0,SUM('4 classification'!AA37,'4 classification'!AA71,'4 classification'!U105,'4 classification'!T140,'4 classification'!U174,'4 classification'!U208,'4 classification'!R241),"")</f>
        <v/>
      </c>
      <c r="E32" s="462" t="str">
        <f t="shared" si="0"/>
        <v/>
      </c>
      <c r="F32" s="916"/>
    </row>
    <row r="33" spans="2:6" s="1763" customFormat="1" x14ac:dyDescent="0.2">
      <c r="B33" s="1895">
        <v>2019</v>
      </c>
      <c r="C33" s="1282">
        <f>IF(COUNT('1 macro-mapping'!I33,'1 macro-mapping'!J33,'1 macro-mapping'!M33,'1 macro-mapping'!AK33)&lt;&gt;0,'1 macro-mapping'!I33+'1 macro-mapping'!J33+'1 macro-mapping'!M33+'1 macro-mapping'!AK33,"")</f>
        <v>0</v>
      </c>
      <c r="D33" s="463" t="str">
        <f>IF(COUNT('4 classification'!AA38,'4 classification'!AA72,'4 classification'!U106,'4 classification'!T141,'4 classification'!U175,'4 classification'!U209,'4 classification'!R242)&lt;&gt;0,SUM('4 classification'!AA38,'4 classification'!AA72,'4 classification'!U106,'4 classification'!T141,'4 classification'!U175,'4 classification'!U209,'4 classification'!R242),"")</f>
        <v/>
      </c>
      <c r="E33" s="462" t="str">
        <f t="shared" si="0"/>
        <v/>
      </c>
      <c r="F33" s="916"/>
    </row>
    <row r="34" spans="2:6" x14ac:dyDescent="0.2">
      <c r="B34" s="1895">
        <v>2020</v>
      </c>
      <c r="C34" s="1282">
        <f>IF(COUNT('1 macro-mapping'!I34,'1 macro-mapping'!J34,'1 macro-mapping'!M34,'1 macro-mapping'!AK34)&lt;&gt;0,'1 macro-mapping'!I34+'1 macro-mapping'!J34+'1 macro-mapping'!M34+'1 macro-mapping'!AK34,"")</f>
        <v>0</v>
      </c>
      <c r="D34" s="463" t="str">
        <f>IF(COUNT('4 classification'!AA39,'4 classification'!AA73,'4 classification'!U107,'4 classification'!T142,'4 classification'!U176,'4 classification'!U210,'4 classification'!R243)&lt;&gt;0,SUM('4 classification'!AA39,'4 classification'!AA73,'4 classification'!U107,'4 classification'!T142,'4 classification'!U176,'4 classification'!U210,'4 classification'!R243),"")</f>
        <v/>
      </c>
      <c r="E34" s="462" t="str">
        <f t="shared" ref="E34" si="1">IFERROR(C34-D34,"")</f>
        <v/>
      </c>
      <c r="F34" s="1896"/>
    </row>
    <row r="35" spans="2:6" x14ac:dyDescent="0.2">
      <c r="B35" t="s">
        <v>1600</v>
      </c>
      <c r="F35" s="503"/>
    </row>
    <row r="36" spans="2:6" x14ac:dyDescent="0.2">
      <c r="F36" s="503"/>
    </row>
  </sheetData>
  <sheetProtection algorithmName="SHA-512" hashValue="aKcuY+Oude8MZb3mJf85lSVgxJqyJll32ol8B4nOJy9TSmVC86Fu047Mi3HraNDghBq5IS2+skXh57gi2RAvsw==" saltValue="gLvSWezXHi68a7GKQL7wXg==" spinCount="100000" sheet="1" objects="1" scenarios="1"/>
  <mergeCells count="5">
    <mergeCell ref="B3:C3"/>
    <mergeCell ref="B4:C4"/>
    <mergeCell ref="B5:C5"/>
    <mergeCell ref="E14:E15"/>
    <mergeCell ref="F14:F15"/>
  </mergeCells>
  <conditionalFormatting sqref="E16:E34">
    <cfRule type="expression" dxfId="3" priority="20" stopIfTrue="1">
      <formula>E16&lt;&gt;0</formula>
    </cfRule>
  </conditionalFormatting>
  <conditionalFormatting sqref="F16:F30">
    <cfRule type="expression" dxfId="2" priority="17" stopIfTrue="1">
      <formula>F16&gt;0</formula>
    </cfRule>
  </conditionalFormatting>
  <conditionalFormatting sqref="F32:F34">
    <cfRule type="expression" dxfId="1" priority="3" stopIfTrue="1">
      <formula>F32&gt;0</formula>
    </cfRule>
  </conditionalFormatting>
  <conditionalFormatting sqref="F31">
    <cfRule type="expression" dxfId="0" priority="1" stopIfTrue="1">
      <formula>F31&gt;0</formula>
    </cfRule>
  </conditionalFormatting>
  <pageMargins left="0.70866141732283472" right="0.70866141732283472" top="0.74803149606299213" bottom="0.74803149606299213" header="0.31496062992125984" footer="0.31496062992125984"/>
  <pageSetup paperSize="9" scale="46" orientation="landscape" r:id="rId1"/>
  <headerFooter>
    <oddHeader>&amp;RConfidential when completed&amp;L&amp;"Times New Roman,Regular"&amp;12&amp;K000000Central Bank of Ireland - RESTRICTED</oddHeader>
    <oddFooter>Page &amp;P of &amp;N</oddFooter>
    <evenHeader>&amp;L&amp;"Times New Roman,Regular"&amp;12&amp;K000000Central Bank of Ireland - RESTRICTED</evenHeader>
    <firstHeader>&amp;L&amp;"Times New Roman,Regular"&amp;12&amp;K000000Central Bank of Ireland - RESTRICTED</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39997558519241921"/>
    <pageSetUpPr autoPageBreaks="0"/>
  </sheetPr>
  <dimension ref="B1:AJ28"/>
  <sheetViews>
    <sheetView showGridLines="0" workbookViewId="0">
      <selection activeCell="O6" sqref="O6"/>
    </sheetView>
  </sheetViews>
  <sheetFormatPr defaultRowHeight="14.25" x14ac:dyDescent="0.2"/>
  <cols>
    <col min="3" max="3" width="12.625" bestFit="1" customWidth="1"/>
    <col min="12" max="12" width="16" bestFit="1" customWidth="1"/>
    <col min="16" max="16" width="9.125" bestFit="1" customWidth="1"/>
    <col min="17" max="17" width="9.875" bestFit="1" customWidth="1"/>
    <col min="18" max="23" width="9.125" bestFit="1" customWidth="1"/>
    <col min="24" max="24" width="9.875" bestFit="1" customWidth="1"/>
    <col min="25" max="28" width="9.125" bestFit="1" customWidth="1"/>
    <col min="29" max="29" width="10.75" customWidth="1"/>
    <col min="30" max="30" width="11" customWidth="1"/>
    <col min="31" max="31" width="10.25" customWidth="1"/>
    <col min="32" max="33" width="9.875" customWidth="1"/>
    <col min="34" max="34" width="9.875" bestFit="1" customWidth="1"/>
    <col min="35" max="36" width="10.25" bestFit="1" customWidth="1"/>
  </cols>
  <sheetData>
    <row r="1" spans="2:36" ht="15" x14ac:dyDescent="0.25">
      <c r="N1" s="739"/>
      <c r="O1" s="739"/>
      <c r="P1" s="747">
        <v>2000</v>
      </c>
      <c r="Q1" s="747">
        <v>2001</v>
      </c>
      <c r="R1" s="747">
        <v>2002</v>
      </c>
      <c r="S1" s="747">
        <v>2003</v>
      </c>
      <c r="T1" s="747">
        <v>2004</v>
      </c>
      <c r="U1" s="747">
        <v>2005</v>
      </c>
      <c r="V1" s="747">
        <v>2006</v>
      </c>
      <c r="W1" s="747">
        <v>2007</v>
      </c>
      <c r="X1" s="747">
        <v>2008</v>
      </c>
      <c r="Y1" s="747">
        <v>2009</v>
      </c>
      <c r="Z1" s="747">
        <v>2010</v>
      </c>
      <c r="AA1" s="747">
        <v>2011</v>
      </c>
      <c r="AB1" s="747">
        <v>2012</v>
      </c>
      <c r="AC1" s="747">
        <v>2013</v>
      </c>
      <c r="AD1" s="747">
        <v>2014</v>
      </c>
      <c r="AE1" s="747">
        <v>2015</v>
      </c>
      <c r="AF1" s="747">
        <v>2016</v>
      </c>
      <c r="AG1" s="747">
        <v>2017</v>
      </c>
      <c r="AH1" s="747">
        <v>2018</v>
      </c>
      <c r="AI1" s="1963">
        <v>2019</v>
      </c>
      <c r="AJ1" s="1963">
        <v>2020</v>
      </c>
    </row>
    <row r="2" spans="2:36" ht="15" x14ac:dyDescent="0.25">
      <c r="L2" s="743">
        <v>1000000</v>
      </c>
      <c r="N2" s="748" t="s">
        <v>402</v>
      </c>
      <c r="O2" s="748" t="s">
        <v>403</v>
      </c>
      <c r="P2" s="740">
        <v>0.99839999999999995</v>
      </c>
      <c r="Q2" s="740">
        <v>0.99850000000000005</v>
      </c>
      <c r="R2" s="740">
        <v>3.375</v>
      </c>
      <c r="S2" s="740">
        <v>2.9542000000000002</v>
      </c>
      <c r="T2" s="740">
        <v>2.9733000000000001</v>
      </c>
      <c r="U2" s="740">
        <v>3.0430999999999999</v>
      </c>
      <c r="V2" s="740">
        <v>3.0752000000000002</v>
      </c>
      <c r="W2" s="740">
        <v>3.1452</v>
      </c>
      <c r="X2" s="740">
        <v>3.4489999999999998</v>
      </c>
      <c r="Y2" s="740">
        <v>3.8039999999999998</v>
      </c>
      <c r="Z2" s="740">
        <v>3.9740000000000002</v>
      </c>
      <c r="AA2" s="740">
        <v>4.3025000000000002</v>
      </c>
      <c r="AB2" s="740">
        <v>4.9175000000000004</v>
      </c>
      <c r="AC2" s="740">
        <v>6.5186999999999999</v>
      </c>
      <c r="AD2" s="740">
        <v>8.4672000000000001</v>
      </c>
      <c r="AE2" s="740">
        <v>12.946899999999999</v>
      </c>
      <c r="AF2" s="740">
        <v>15.93</v>
      </c>
      <c r="AG2" s="740">
        <v>18.93</v>
      </c>
      <c r="AH2" s="740">
        <v>37.667999999999999</v>
      </c>
      <c r="AI2" s="740">
        <v>59.88</v>
      </c>
      <c r="AJ2" s="740">
        <f>VLOOKUP(RIGHT(O2,3),[1]Sheet0!$B$9:$G$200,6,FALSE)</f>
        <v>84.078999999999994</v>
      </c>
    </row>
    <row r="3" spans="2:36" ht="15" x14ac:dyDescent="0.25">
      <c r="L3" s="744">
        <v>1000</v>
      </c>
      <c r="N3" s="749" t="s">
        <v>404</v>
      </c>
      <c r="O3" s="749" t="s">
        <v>405</v>
      </c>
      <c r="P3" s="741">
        <v>1.8023</v>
      </c>
      <c r="Q3" s="741">
        <v>1.9607000000000001</v>
      </c>
      <c r="R3" s="741">
        <v>1.7694000000000001</v>
      </c>
      <c r="S3" s="741">
        <v>1.3303</v>
      </c>
      <c r="T3" s="741">
        <v>1.2818000000000001</v>
      </c>
      <c r="U3" s="741">
        <v>1.3654999999999999</v>
      </c>
      <c r="V3" s="741">
        <v>1.2674000000000001</v>
      </c>
      <c r="W3" s="741">
        <v>1.1383000000000001</v>
      </c>
      <c r="X3" s="741">
        <v>1.4568000000000001</v>
      </c>
      <c r="Y3" s="741">
        <v>1.1112</v>
      </c>
      <c r="Z3" s="741">
        <v>0.98309999999999997</v>
      </c>
      <c r="AA3" s="741">
        <v>0.98329999999999995</v>
      </c>
      <c r="AB3" s="741">
        <v>0.96350000000000002</v>
      </c>
      <c r="AC3" s="741">
        <v>1.1183000000000001</v>
      </c>
      <c r="AD3" s="741">
        <v>1.2214</v>
      </c>
      <c r="AE3" s="741">
        <v>1.3683000000000001</v>
      </c>
      <c r="AF3" s="741">
        <v>1.3847</v>
      </c>
      <c r="AG3" s="741">
        <v>1.2796000000000001</v>
      </c>
      <c r="AH3" s="741">
        <v>1.4166000000000001</v>
      </c>
      <c r="AI3" s="741">
        <v>1.4238</v>
      </c>
      <c r="AJ3" s="741">
        <f>VLOOKUP(RIGHT(O3,3),[1]Sheet0!$B$9:$G$200,6,FALSE)</f>
        <v>1.29541</v>
      </c>
    </row>
    <row r="4" spans="2:36" ht="15" x14ac:dyDescent="0.25">
      <c r="B4" s="464" t="s">
        <v>397</v>
      </c>
      <c r="L4" s="744">
        <v>10000000</v>
      </c>
      <c r="N4" s="749" t="s">
        <v>407</v>
      </c>
      <c r="O4" s="749" t="s">
        <v>408</v>
      </c>
      <c r="P4" s="741">
        <v>1.9504570000000001</v>
      </c>
      <c r="Q4" s="741">
        <v>2.3221379999999998</v>
      </c>
      <c r="R4" s="741">
        <v>3.5400019999999999</v>
      </c>
      <c r="S4" s="741">
        <v>2.9056220000000001</v>
      </c>
      <c r="T4" s="741">
        <v>2.657734</v>
      </c>
      <c r="U4" s="741">
        <v>2.3278799999999999</v>
      </c>
      <c r="V4" s="741">
        <v>2.1367500000000001</v>
      </c>
      <c r="W4" s="741">
        <v>1.7603420000000001</v>
      </c>
      <c r="X4" s="741">
        <v>2.3306749999999998</v>
      </c>
      <c r="Y4" s="741">
        <v>1.7432319999999999</v>
      </c>
      <c r="Z4" s="741">
        <v>1.659707</v>
      </c>
      <c r="AA4" s="741">
        <v>1.867146</v>
      </c>
      <c r="AB4" s="741">
        <v>2.0491130000000002</v>
      </c>
      <c r="AC4" s="741">
        <v>2.36212</v>
      </c>
      <c r="AD4" s="741">
        <v>2.6527470000000002</v>
      </c>
      <c r="AE4" s="741">
        <v>3.9604110000000001</v>
      </c>
      <c r="AF4" s="741">
        <v>3.254435</v>
      </c>
      <c r="AG4" s="741">
        <v>3.3126820000000001</v>
      </c>
      <c r="AH4" s="741">
        <v>3.8812229999999999</v>
      </c>
      <c r="AI4" s="741">
        <v>4.0196699999999996</v>
      </c>
      <c r="AJ4" s="741">
        <f>VLOOKUP(RIGHT(O4,3),[1]Sheet0!$B$9:$G$200,6,FALSE)</f>
        <v>5.1939500000000001</v>
      </c>
    </row>
    <row r="5" spans="2:36" ht="15.75" thickBot="1" x14ac:dyDescent="0.3">
      <c r="L5" s="744">
        <v>100000000</v>
      </c>
      <c r="N5" s="749" t="s">
        <v>409</v>
      </c>
      <c r="O5" s="749" t="s">
        <v>410</v>
      </c>
      <c r="P5" s="741">
        <v>1.5007999999999999</v>
      </c>
      <c r="Q5" s="741">
        <v>1.5972999999999999</v>
      </c>
      <c r="R5" s="741">
        <v>1.5781000000000001</v>
      </c>
      <c r="S5" s="741">
        <v>1.2854000000000001</v>
      </c>
      <c r="T5" s="741">
        <v>1.2052</v>
      </c>
      <c r="U5" s="741">
        <v>1.1634</v>
      </c>
      <c r="V5" s="741">
        <v>1.1603000000000001</v>
      </c>
      <c r="W5" s="741">
        <v>0.98150000000000004</v>
      </c>
      <c r="X5" s="741">
        <v>1.2214</v>
      </c>
      <c r="Y5" s="741">
        <v>1.0501</v>
      </c>
      <c r="Z5" s="741">
        <v>0.997</v>
      </c>
      <c r="AA5" s="741">
        <v>1.0213000000000001</v>
      </c>
      <c r="AB5" s="741">
        <v>0.99570000000000003</v>
      </c>
      <c r="AC5" s="741">
        <v>1.0638000000000001</v>
      </c>
      <c r="AD5" s="741">
        <v>1.1583000000000001</v>
      </c>
      <c r="AE5" s="741">
        <v>1.3884000000000001</v>
      </c>
      <c r="AF5" s="741">
        <v>1.3460000000000001</v>
      </c>
      <c r="AG5" s="741">
        <v>1.254</v>
      </c>
      <c r="AH5" s="741">
        <v>1.3629</v>
      </c>
      <c r="AI5" s="741">
        <v>1.29945</v>
      </c>
      <c r="AJ5" s="741">
        <f>VLOOKUP(RIGHT(O5,3),[1]Sheet0!$B$9:$G$200,6,FALSE)</f>
        <v>1.2739799999999999</v>
      </c>
    </row>
    <row r="6" spans="2:36" ht="15" x14ac:dyDescent="0.25">
      <c r="B6" s="738"/>
      <c r="C6" s="746" t="str">
        <f>IF('Cover Page'!D34=0,"",'Cover Page'!D34)</f>
        <v>South African rand - ZAR</v>
      </c>
      <c r="L6" s="744">
        <v>1000000000</v>
      </c>
      <c r="N6" s="749" t="s">
        <v>436</v>
      </c>
      <c r="O6" s="749" t="s">
        <v>437</v>
      </c>
      <c r="P6" s="741">
        <f>1/1.2</f>
        <v>0.83333333333333337</v>
      </c>
      <c r="Q6" s="741">
        <f t="shared" ref="Q6:AJ6" si="0">1/1.2</f>
        <v>0.83333333333333337</v>
      </c>
      <c r="R6" s="741">
        <f t="shared" si="0"/>
        <v>0.83333333333333337</v>
      </c>
      <c r="S6" s="741">
        <f t="shared" si="0"/>
        <v>0.83333333333333337</v>
      </c>
      <c r="T6" s="741">
        <f t="shared" si="0"/>
        <v>0.83333333333333337</v>
      </c>
      <c r="U6" s="741">
        <f t="shared" si="0"/>
        <v>0.83333333333333337</v>
      </c>
      <c r="V6" s="741">
        <f t="shared" si="0"/>
        <v>0.83333333333333337</v>
      </c>
      <c r="W6" s="741">
        <f t="shared" si="0"/>
        <v>0.83333333333333337</v>
      </c>
      <c r="X6" s="741">
        <f t="shared" si="0"/>
        <v>0.83333333333333337</v>
      </c>
      <c r="Y6" s="741">
        <f t="shared" si="0"/>
        <v>0.83333333333333337</v>
      </c>
      <c r="Z6" s="741">
        <f t="shared" si="0"/>
        <v>0.83333333333333337</v>
      </c>
      <c r="AA6" s="741">
        <f t="shared" si="0"/>
        <v>0.83333333333333337</v>
      </c>
      <c r="AB6" s="741">
        <f t="shared" si="0"/>
        <v>0.83333333333333337</v>
      </c>
      <c r="AC6" s="741">
        <f t="shared" si="0"/>
        <v>0.83333333333333337</v>
      </c>
      <c r="AD6" s="741">
        <f t="shared" si="0"/>
        <v>0.83333333333333337</v>
      </c>
      <c r="AE6" s="741">
        <f t="shared" si="0"/>
        <v>0.83333333333333337</v>
      </c>
      <c r="AF6" s="741">
        <f t="shared" si="0"/>
        <v>0.83333333333333337</v>
      </c>
      <c r="AG6" s="741">
        <f t="shared" si="0"/>
        <v>0.83333333333333337</v>
      </c>
      <c r="AH6" s="741">
        <f t="shared" si="0"/>
        <v>0.83333333333333337</v>
      </c>
      <c r="AI6" s="741">
        <f t="shared" si="0"/>
        <v>0.83333333333333337</v>
      </c>
      <c r="AJ6" s="741">
        <f t="shared" si="0"/>
        <v>0.83333333333333337</v>
      </c>
    </row>
    <row r="7" spans="2:36" ht="15" x14ac:dyDescent="0.25">
      <c r="B7" s="10">
        <v>2002</v>
      </c>
      <c r="C7" s="76">
        <f>IFERROR(VLOOKUP($C$6,$O$1:$AJ$24,MATCH($B7,$O$1:$AJ$1,0),0),1)</f>
        <v>8.5909999999999993</v>
      </c>
      <c r="L7" s="745">
        <v>1000000000000</v>
      </c>
      <c r="N7" s="749" t="s">
        <v>411</v>
      </c>
      <c r="O7" s="749" t="s">
        <v>412</v>
      </c>
      <c r="P7" s="741">
        <v>572.67999999999995</v>
      </c>
      <c r="Q7" s="741">
        <v>656.2</v>
      </c>
      <c r="R7" s="741">
        <v>712.38</v>
      </c>
      <c r="S7" s="741">
        <v>599.41999999999996</v>
      </c>
      <c r="T7" s="741">
        <v>559.83000000000004</v>
      </c>
      <c r="U7" s="741">
        <v>514.21</v>
      </c>
      <c r="V7" s="741">
        <v>534.42999999999995</v>
      </c>
      <c r="W7" s="741">
        <v>495.82</v>
      </c>
      <c r="X7" s="741">
        <v>629.11</v>
      </c>
      <c r="Y7" s="741">
        <v>506.43</v>
      </c>
      <c r="Z7" s="741">
        <v>468.37</v>
      </c>
      <c r="AA7" s="741">
        <v>521.46</v>
      </c>
      <c r="AB7" s="741">
        <v>478.6</v>
      </c>
      <c r="AC7" s="741">
        <v>523.76</v>
      </c>
      <c r="AD7" s="741">
        <v>607.38</v>
      </c>
      <c r="AE7" s="741">
        <v>707.34</v>
      </c>
      <c r="AF7" s="741">
        <v>667.29</v>
      </c>
      <c r="AG7" s="741">
        <v>615.22</v>
      </c>
      <c r="AH7" s="741">
        <v>695.69</v>
      </c>
      <c r="AI7" s="741">
        <v>744.62</v>
      </c>
      <c r="AJ7" s="741">
        <f>VLOOKUP(RIGHT(O7,3),[1]Sheet0!$B$9:$G$200,6,FALSE)</f>
        <v>711.24</v>
      </c>
    </row>
    <row r="8" spans="2:36" ht="15" x14ac:dyDescent="0.25">
      <c r="B8" s="10">
        <v>2003</v>
      </c>
      <c r="C8" s="76">
        <f t="shared" ref="C8:C25" si="1">IFERROR(VLOOKUP($C$6,$O$1:$AJ$24,MATCH($B8,$O$1:$AJ$1,0),0),1)</f>
        <v>6.5934999999999997</v>
      </c>
      <c r="N8" s="749" t="s">
        <v>413</v>
      </c>
      <c r="O8" s="749" t="s">
        <v>483</v>
      </c>
      <c r="P8" s="741">
        <v>8.2768999999999995</v>
      </c>
      <c r="Q8" s="741">
        <v>8.2769999999999992</v>
      </c>
      <c r="R8" s="741">
        <v>8.2769999999999992</v>
      </c>
      <c r="S8" s="741">
        <v>8.2769999999999992</v>
      </c>
      <c r="T8" s="741">
        <v>8.2769999999999992</v>
      </c>
      <c r="U8" s="741">
        <v>8.0701999999999998</v>
      </c>
      <c r="V8" s="741">
        <v>7.8051000000000004</v>
      </c>
      <c r="W8" s="741">
        <v>7.3041</v>
      </c>
      <c r="X8" s="741">
        <v>6.8230000000000004</v>
      </c>
      <c r="Y8" s="741">
        <v>6.827</v>
      </c>
      <c r="Z8" s="741">
        <v>6.6022999999999996</v>
      </c>
      <c r="AA8" s="741">
        <v>6.3056000000000001</v>
      </c>
      <c r="AB8" s="741">
        <v>6.2305999999999999</v>
      </c>
      <c r="AC8" s="741">
        <v>6.0540000000000003</v>
      </c>
      <c r="AD8" s="741">
        <v>6.2069000000000001</v>
      </c>
      <c r="AE8" s="741">
        <v>6.4855</v>
      </c>
      <c r="AF8" s="741">
        <v>6.9444999999999997</v>
      </c>
      <c r="AG8" s="741">
        <v>6.5075000000000003</v>
      </c>
      <c r="AH8" s="741">
        <v>6.8777999999999997</v>
      </c>
      <c r="AI8" s="741">
        <v>6.9614599999999998</v>
      </c>
      <c r="AJ8" s="741">
        <f>VLOOKUP(RIGHT(O8,3),[1]Sheet0!$B$9:$G$200,6,FALSE)</f>
        <v>6.5377700000000001</v>
      </c>
    </row>
    <row r="9" spans="2:36" ht="15" x14ac:dyDescent="0.25">
      <c r="B9" s="10">
        <v>2004</v>
      </c>
      <c r="C9" s="76">
        <f t="shared" si="1"/>
        <v>5.6455000000000002</v>
      </c>
      <c r="N9" s="749" t="s">
        <v>486</v>
      </c>
      <c r="O9" s="749" t="s">
        <v>406</v>
      </c>
      <c r="P9" s="741">
        <v>1.0747</v>
      </c>
      <c r="Q9" s="741">
        <v>1.1347</v>
      </c>
      <c r="R9" s="741">
        <v>0.9536</v>
      </c>
      <c r="S9" s="741">
        <v>0.79179999999999995</v>
      </c>
      <c r="T9" s="741">
        <v>0.73419999999999996</v>
      </c>
      <c r="U9" s="741">
        <v>0.84770000000000001</v>
      </c>
      <c r="V9" s="741">
        <v>0.75929999999999997</v>
      </c>
      <c r="W9" s="741">
        <v>0.67930000000000001</v>
      </c>
      <c r="X9" s="741">
        <v>0.71850000000000003</v>
      </c>
      <c r="Y9" s="741">
        <v>0.69420000000000004</v>
      </c>
      <c r="Z9" s="741">
        <v>0.74839999999999995</v>
      </c>
      <c r="AA9" s="741">
        <v>0.77290000000000003</v>
      </c>
      <c r="AB9" s="741">
        <v>0.75790000000000002</v>
      </c>
      <c r="AC9" s="741">
        <v>0.72509999999999997</v>
      </c>
      <c r="AD9" s="741">
        <v>0.82369999999999999</v>
      </c>
      <c r="AE9" s="741">
        <v>0.91849999999999998</v>
      </c>
      <c r="AF9" s="741">
        <v>0.94869999999999999</v>
      </c>
      <c r="AG9" s="741">
        <v>0.83379999999999999</v>
      </c>
      <c r="AH9" s="741">
        <v>0.87339999999999995</v>
      </c>
      <c r="AI9" s="741">
        <v>0.89015500000000003</v>
      </c>
      <c r="AJ9" s="741">
        <f>VLOOKUP(RIGHT(O9,3),[1]Sheet0!$B$9:$G$200,6,FALSE)</f>
        <v>0.81493000000000004</v>
      </c>
    </row>
    <row r="10" spans="2:36" ht="15" x14ac:dyDescent="0.25">
      <c r="B10" s="10">
        <v>2005</v>
      </c>
      <c r="C10" s="76">
        <f t="shared" si="1"/>
        <v>6.3272000000000004</v>
      </c>
      <c r="N10" s="749" t="s">
        <v>414</v>
      </c>
      <c r="O10" s="749" t="s">
        <v>415</v>
      </c>
      <c r="P10" s="741">
        <v>7.7999000000000001</v>
      </c>
      <c r="Q10" s="741">
        <v>7.7979000000000003</v>
      </c>
      <c r="R10" s="741">
        <v>7.7983000000000002</v>
      </c>
      <c r="S10" s="741">
        <v>7.7632000000000003</v>
      </c>
      <c r="T10" s="741">
        <v>7.7733999999999996</v>
      </c>
      <c r="U10" s="741">
        <v>7.7539999999999996</v>
      </c>
      <c r="V10" s="741">
        <v>7.7759</v>
      </c>
      <c r="W10" s="741">
        <v>7.7984</v>
      </c>
      <c r="X10" s="741">
        <v>7.7500999999999998</v>
      </c>
      <c r="Y10" s="741">
        <v>7.7542999999999997</v>
      </c>
      <c r="Z10" s="741">
        <v>7.7725</v>
      </c>
      <c r="AA10" s="741">
        <v>7.7679999999999998</v>
      </c>
      <c r="AB10" s="741">
        <v>7.7504999999999997</v>
      </c>
      <c r="AC10" s="741">
        <v>7.7538</v>
      </c>
      <c r="AD10" s="741">
        <v>7.7564000000000002</v>
      </c>
      <c r="AE10" s="741">
        <v>7.7502000000000004</v>
      </c>
      <c r="AF10" s="741">
        <v>7.7554999999999996</v>
      </c>
      <c r="AG10" s="741">
        <v>7.8146000000000004</v>
      </c>
      <c r="AH10" s="741">
        <v>7.8319000000000001</v>
      </c>
      <c r="AI10" s="741">
        <v>7.7864500000000003</v>
      </c>
      <c r="AJ10" s="741">
        <f>VLOOKUP(RIGHT(O10,3),[1]Sheet0!$B$9:$G$200,6,FALSE)</f>
        <v>7.7534000000000001</v>
      </c>
    </row>
    <row r="11" spans="2:36" ht="15" x14ac:dyDescent="0.25">
      <c r="B11" s="10">
        <v>2006</v>
      </c>
      <c r="C11" s="76">
        <f t="shared" si="1"/>
        <v>6.9950000000000001</v>
      </c>
      <c r="N11" s="749" t="s">
        <v>417</v>
      </c>
      <c r="O11" s="749" t="s">
        <v>418</v>
      </c>
      <c r="P11" s="741">
        <v>46.672800000000002</v>
      </c>
      <c r="Q11" s="741">
        <v>48.218499999999999</v>
      </c>
      <c r="R11" s="741">
        <v>47.957500000000003</v>
      </c>
      <c r="S11" s="741">
        <v>45.588299999999997</v>
      </c>
      <c r="T11" s="741">
        <v>43.505600000000001</v>
      </c>
      <c r="U11" s="741">
        <v>45.022500000000001</v>
      </c>
      <c r="V11" s="741">
        <v>44.204999999999998</v>
      </c>
      <c r="W11" s="741">
        <v>39.305799999999998</v>
      </c>
      <c r="X11" s="741">
        <v>48.456600000000002</v>
      </c>
      <c r="Y11" s="741">
        <v>46.536200000000001</v>
      </c>
      <c r="Z11" s="741">
        <v>44.722299999999997</v>
      </c>
      <c r="AA11" s="741">
        <v>53.1053</v>
      </c>
      <c r="AB11" s="741">
        <v>54.994700000000002</v>
      </c>
      <c r="AC11" s="741">
        <v>61.899799999999999</v>
      </c>
      <c r="AD11" s="741">
        <v>63.19</v>
      </c>
      <c r="AE11" s="741">
        <v>66.153700000000001</v>
      </c>
      <c r="AF11" s="741">
        <v>67.9191</v>
      </c>
      <c r="AG11" s="741">
        <v>63.8752</v>
      </c>
      <c r="AH11" s="741">
        <v>69.632999999999996</v>
      </c>
      <c r="AI11" s="741">
        <v>71.378900000000002</v>
      </c>
      <c r="AJ11" s="741">
        <f>VLOOKUP(RIGHT(O11,3),[1]Sheet0!$B$9:$G$200,6,FALSE)</f>
        <v>73.066999999999993</v>
      </c>
    </row>
    <row r="12" spans="2:36" ht="15" x14ac:dyDescent="0.25">
      <c r="B12" s="10">
        <v>2007</v>
      </c>
      <c r="C12" s="76">
        <f t="shared" si="1"/>
        <v>6.8132999999999999</v>
      </c>
      <c r="N12" s="749" t="s">
        <v>416</v>
      </c>
      <c r="O12" s="749" t="s">
        <v>484</v>
      </c>
      <c r="P12" s="741">
        <v>9755.777</v>
      </c>
      <c r="Q12" s="741">
        <v>10470.25</v>
      </c>
      <c r="R12" s="741">
        <v>8951.2829999999994</v>
      </c>
      <c r="S12" s="741">
        <v>8426.8410000000003</v>
      </c>
      <c r="T12" s="741">
        <v>9290.0010000000002</v>
      </c>
      <c r="U12" s="741">
        <v>9829.9989999999998</v>
      </c>
      <c r="V12" s="741">
        <v>8993.5</v>
      </c>
      <c r="W12" s="741">
        <v>9392.5010000000002</v>
      </c>
      <c r="X12" s="741">
        <v>10950</v>
      </c>
      <c r="Y12" s="741">
        <v>9458.6489999999994</v>
      </c>
      <c r="Z12" s="741">
        <v>8982.2929999999997</v>
      </c>
      <c r="AA12" s="741">
        <v>9066.7520000000004</v>
      </c>
      <c r="AB12" s="741">
        <v>9636.1759999999995</v>
      </c>
      <c r="AC12" s="741">
        <v>12156.32</v>
      </c>
      <c r="AD12" s="741">
        <v>12417.51</v>
      </c>
      <c r="AE12" s="741">
        <v>13814.63</v>
      </c>
      <c r="AF12" s="741">
        <v>13446</v>
      </c>
      <c r="AG12" s="741">
        <v>13540.5</v>
      </c>
      <c r="AH12" s="741">
        <v>14410.48</v>
      </c>
      <c r="AI12" s="741">
        <v>13882.5</v>
      </c>
      <c r="AJ12" s="741">
        <f>VLOOKUP(RIGHT(O12,3),[1]Sheet0!$B$9:$G$200,6,FALSE)</f>
        <v>14050</v>
      </c>
    </row>
    <row r="13" spans="2:36" ht="15" x14ac:dyDescent="0.25">
      <c r="B13" s="10">
        <v>2008</v>
      </c>
      <c r="C13" s="76">
        <f t="shared" si="1"/>
        <v>9.3889999999999993</v>
      </c>
      <c r="N13" s="749" t="s">
        <v>419</v>
      </c>
      <c r="O13" s="749" t="s">
        <v>481</v>
      </c>
      <c r="P13" s="741">
        <v>114.90600000000001</v>
      </c>
      <c r="Q13" s="741">
        <v>130.86349999999999</v>
      </c>
      <c r="R13" s="741">
        <v>118.6135</v>
      </c>
      <c r="S13" s="741">
        <v>106.92789999999999</v>
      </c>
      <c r="T13" s="741">
        <v>102.52549999999999</v>
      </c>
      <c r="U13" s="741">
        <v>117.7418</v>
      </c>
      <c r="V13" s="741">
        <v>119.1572</v>
      </c>
      <c r="W13" s="741">
        <v>112.0372</v>
      </c>
      <c r="X13" s="741">
        <v>90.6374</v>
      </c>
      <c r="Y13" s="741">
        <v>92.433700000000002</v>
      </c>
      <c r="Z13" s="741">
        <v>81.312700000000007</v>
      </c>
      <c r="AA13" s="741">
        <v>77.440299999999993</v>
      </c>
      <c r="AB13" s="741">
        <v>86.107299999999995</v>
      </c>
      <c r="AC13" s="741">
        <v>104.938</v>
      </c>
      <c r="AD13" s="741">
        <v>119.6195</v>
      </c>
      <c r="AE13" s="741">
        <v>120.3913</v>
      </c>
      <c r="AF13" s="741">
        <v>117.0667</v>
      </c>
      <c r="AG13" s="741">
        <v>112.574</v>
      </c>
      <c r="AH13" s="741">
        <v>109.9127</v>
      </c>
      <c r="AI13" s="741">
        <v>108.545</v>
      </c>
      <c r="AJ13" s="741">
        <f>VLOOKUP(RIGHT(O13,3),[1]Sheet0!$B$9:$G$200,6,FALSE)</f>
        <v>103.08</v>
      </c>
    </row>
    <row r="14" spans="2:36" ht="15" x14ac:dyDescent="0.25">
      <c r="B14" s="10">
        <v>2009</v>
      </c>
      <c r="C14" s="76">
        <f t="shared" si="1"/>
        <v>7.4039000000000001</v>
      </c>
      <c r="N14" s="749" t="s">
        <v>420</v>
      </c>
      <c r="O14" s="749" t="s">
        <v>482</v>
      </c>
      <c r="P14" s="741">
        <v>1264.9970000000001</v>
      </c>
      <c r="Q14" s="741">
        <v>1317.9960000000001</v>
      </c>
      <c r="R14" s="741">
        <v>1186.002</v>
      </c>
      <c r="S14" s="741">
        <v>1192.652</v>
      </c>
      <c r="T14" s="741">
        <v>1035.203</v>
      </c>
      <c r="U14" s="741">
        <v>1004.001</v>
      </c>
      <c r="V14" s="741">
        <v>930</v>
      </c>
      <c r="W14" s="741">
        <v>936.05050000000006</v>
      </c>
      <c r="X14" s="741">
        <v>1321.499</v>
      </c>
      <c r="Y14" s="741">
        <v>1157.136</v>
      </c>
      <c r="Z14" s="741">
        <v>1121.883</v>
      </c>
      <c r="AA14" s="741">
        <v>1158.2729999999999</v>
      </c>
      <c r="AB14" s="741">
        <v>1065.81</v>
      </c>
      <c r="AC14" s="741">
        <v>1052.085</v>
      </c>
      <c r="AD14" s="741">
        <v>1091.1790000000001</v>
      </c>
      <c r="AE14" s="741">
        <v>1176.431</v>
      </c>
      <c r="AF14" s="741">
        <v>1204.212</v>
      </c>
      <c r="AG14" s="741">
        <v>1066.9639999999999</v>
      </c>
      <c r="AH14" s="741">
        <v>1116.096</v>
      </c>
      <c r="AI14" s="741">
        <v>1153.8900000000001</v>
      </c>
      <c r="AJ14" s="741">
        <f>VLOOKUP(RIGHT(O14,3),[1]Sheet0!$B$9:$G$200,6,FALSE)</f>
        <v>1088.75</v>
      </c>
    </row>
    <row r="15" spans="2:36" ht="15" x14ac:dyDescent="0.25">
      <c r="B15" s="10">
        <v>2010</v>
      </c>
      <c r="C15" s="76">
        <f t="shared" si="1"/>
        <v>6.6326000000000001</v>
      </c>
      <c r="N15" s="748" t="s">
        <v>421</v>
      </c>
      <c r="O15" s="748" t="s">
        <v>422</v>
      </c>
      <c r="P15" s="740">
        <v>9.5922000000000001</v>
      </c>
      <c r="Q15" s="740">
        <v>9.1303999999999998</v>
      </c>
      <c r="R15" s="740">
        <v>10.451499999999999</v>
      </c>
      <c r="S15" s="740">
        <v>11.2278</v>
      </c>
      <c r="T15" s="740">
        <v>11.176500000000001</v>
      </c>
      <c r="U15" s="740">
        <v>10.676</v>
      </c>
      <c r="V15" s="740">
        <v>10.850300000000001</v>
      </c>
      <c r="W15" s="740">
        <v>10.9186</v>
      </c>
      <c r="X15" s="740">
        <v>13.82</v>
      </c>
      <c r="Y15" s="740">
        <v>13.135</v>
      </c>
      <c r="Z15" s="740">
        <v>12.384</v>
      </c>
      <c r="AA15" s="740">
        <v>13.951000000000001</v>
      </c>
      <c r="AB15" s="740">
        <v>13.0245</v>
      </c>
      <c r="AC15" s="740">
        <v>13.105</v>
      </c>
      <c r="AD15" s="740">
        <v>14.717000000000001</v>
      </c>
      <c r="AE15" s="740">
        <v>17.3735</v>
      </c>
      <c r="AF15" s="740">
        <v>20.654499999999999</v>
      </c>
      <c r="AG15" s="740">
        <v>19.729199999999999</v>
      </c>
      <c r="AH15" s="740">
        <v>19.643799999999999</v>
      </c>
      <c r="AI15" s="740">
        <v>18.889299999999999</v>
      </c>
      <c r="AJ15" s="740">
        <f>VLOOKUP(RIGHT(O15,3),[1]Sheet0!$B$9:$G$200,6,FALSE)</f>
        <v>19.897300000000001</v>
      </c>
    </row>
    <row r="16" spans="2:36" ht="15" x14ac:dyDescent="0.25">
      <c r="B16" s="10">
        <v>2011</v>
      </c>
      <c r="C16" s="76">
        <f t="shared" si="1"/>
        <v>8.1019000000000005</v>
      </c>
      <c r="N16" s="749" t="s">
        <v>423</v>
      </c>
      <c r="O16" s="749" t="s">
        <v>424</v>
      </c>
      <c r="P16" s="741">
        <v>28.667000000000002</v>
      </c>
      <c r="Q16" s="741">
        <v>30.481200000000001</v>
      </c>
      <c r="R16" s="741">
        <v>31.954599999999999</v>
      </c>
      <c r="S16" s="741">
        <v>29.260100000000001</v>
      </c>
      <c r="T16" s="741">
        <v>27.7424</v>
      </c>
      <c r="U16" s="741">
        <v>28.7531</v>
      </c>
      <c r="V16" s="741">
        <v>26.332599999999999</v>
      </c>
      <c r="W16" s="741">
        <v>24.445399999999999</v>
      </c>
      <c r="X16" s="741">
        <v>29.663699999999999</v>
      </c>
      <c r="Y16" s="741">
        <v>29.9556</v>
      </c>
      <c r="Z16" s="741">
        <v>30.549299999999999</v>
      </c>
      <c r="AA16" s="741">
        <v>32.278399999999998</v>
      </c>
      <c r="AB16" s="741">
        <v>30.566500000000001</v>
      </c>
      <c r="AC16" s="741">
        <v>32.865299999999998</v>
      </c>
      <c r="AD16" s="741">
        <v>59.580800000000004</v>
      </c>
      <c r="AE16" s="741">
        <v>74.100899999999996</v>
      </c>
      <c r="AF16" s="741">
        <v>60.999899999999997</v>
      </c>
      <c r="AG16" s="741">
        <v>57.860399999999998</v>
      </c>
      <c r="AH16" s="741">
        <v>69.6203</v>
      </c>
      <c r="AI16" s="741">
        <v>62.271900000000002</v>
      </c>
      <c r="AJ16" s="741">
        <f>VLOOKUP(RIGHT(O16,3),[1]Sheet0!$B$9:$G$200,6,FALSE)</f>
        <v>74.539199999999994</v>
      </c>
    </row>
    <row r="17" spans="2:36" ht="15" x14ac:dyDescent="0.25">
      <c r="B17" s="10">
        <v>2012</v>
      </c>
      <c r="C17" s="76">
        <f t="shared" si="1"/>
        <v>8.468</v>
      </c>
      <c r="N17" s="749" t="s">
        <v>425</v>
      </c>
      <c r="O17" s="749" t="s">
        <v>426</v>
      </c>
      <c r="P17" s="741">
        <v>3.7507999999999999</v>
      </c>
      <c r="Q17" s="741">
        <v>3.7503000000000002</v>
      </c>
      <c r="R17" s="741">
        <v>3.7505000000000002</v>
      </c>
      <c r="S17" s="741">
        <v>3.7502</v>
      </c>
      <c r="T17" s="741">
        <v>3.7502</v>
      </c>
      <c r="U17" s="741">
        <v>3.7503000000000002</v>
      </c>
      <c r="V17" s="741">
        <v>3.7504</v>
      </c>
      <c r="W17" s="741">
        <v>3.7505999999999999</v>
      </c>
      <c r="X17" s="741">
        <v>3.7530999999999999</v>
      </c>
      <c r="Y17" s="741">
        <v>3.7507000000000001</v>
      </c>
      <c r="Z17" s="741">
        <v>3.7502</v>
      </c>
      <c r="AA17" s="741">
        <v>3.7502</v>
      </c>
      <c r="AB17" s="741">
        <v>3.7505999999999999</v>
      </c>
      <c r="AC17" s="741">
        <v>3.7505999999999999</v>
      </c>
      <c r="AD17" s="741">
        <v>3.7545000000000002</v>
      </c>
      <c r="AE17" s="741">
        <v>3.7555999999999998</v>
      </c>
      <c r="AF17" s="741">
        <v>3.7515000000000001</v>
      </c>
      <c r="AG17" s="741">
        <v>3.75</v>
      </c>
      <c r="AH17" s="741">
        <v>3.75</v>
      </c>
      <c r="AI17" s="741">
        <v>3.75</v>
      </c>
      <c r="AJ17" s="741">
        <f>VLOOKUP(RIGHT(O17,3),[1]Sheet0!$B$9:$G$200,6,FALSE)</f>
        <v>3.75</v>
      </c>
    </row>
    <row r="18" spans="2:36" ht="15" x14ac:dyDescent="0.25">
      <c r="B18" s="10">
        <v>2013</v>
      </c>
      <c r="C18" s="76">
        <f t="shared" si="1"/>
        <v>10.561999999999999</v>
      </c>
      <c r="N18" s="749" t="s">
        <v>427</v>
      </c>
      <c r="O18" s="749" t="s">
        <v>428</v>
      </c>
      <c r="P18" s="741">
        <v>1.7330000000000001</v>
      </c>
      <c r="Q18" s="741">
        <v>1.8502000000000001</v>
      </c>
      <c r="R18" s="741">
        <v>1.7354000000000001</v>
      </c>
      <c r="S18" s="741">
        <v>1.6982999999999999</v>
      </c>
      <c r="T18" s="741">
        <v>1.6344000000000001</v>
      </c>
      <c r="U18" s="741">
        <v>1.6637999999999999</v>
      </c>
      <c r="V18" s="741">
        <v>1.5339</v>
      </c>
      <c r="W18" s="741">
        <v>1.4376</v>
      </c>
      <c r="X18" s="741">
        <v>1.44</v>
      </c>
      <c r="Y18" s="741">
        <v>1.4017999999999999</v>
      </c>
      <c r="Z18" s="741">
        <v>1.2824</v>
      </c>
      <c r="AA18" s="741">
        <v>1.2999000000000001</v>
      </c>
      <c r="AB18" s="741">
        <v>1.2211000000000001</v>
      </c>
      <c r="AC18" s="741">
        <v>1.2626999999999999</v>
      </c>
      <c r="AD18" s="741">
        <v>1.3226</v>
      </c>
      <c r="AE18" s="741">
        <v>1.4160999999999999</v>
      </c>
      <c r="AF18" s="741">
        <v>1.4452</v>
      </c>
      <c r="AG18" s="741">
        <v>1.3361000000000001</v>
      </c>
      <c r="AH18" s="741">
        <v>1.3616999999999999</v>
      </c>
      <c r="AI18" s="741">
        <v>1.34511</v>
      </c>
      <c r="AJ18" s="741">
        <f>VLOOKUP(RIGHT(O18,3),[1]Sheet0!$B$9:$G$200,6,FALSE)</f>
        <v>1.32165</v>
      </c>
    </row>
    <row r="19" spans="2:36" ht="15" x14ac:dyDescent="0.25">
      <c r="B19" s="76">
        <v>2014</v>
      </c>
      <c r="C19" s="76">
        <f t="shared" si="1"/>
        <v>11.5603</v>
      </c>
      <c r="N19" s="749" t="s">
        <v>429</v>
      </c>
      <c r="O19" s="749" t="s">
        <v>485</v>
      </c>
      <c r="P19" s="741">
        <v>7.5650000000000004</v>
      </c>
      <c r="Q19" s="741">
        <v>11.835000000000001</v>
      </c>
      <c r="R19" s="741">
        <v>8.5909999999999993</v>
      </c>
      <c r="S19" s="741">
        <v>6.5934999999999997</v>
      </c>
      <c r="T19" s="741">
        <v>5.6455000000000002</v>
      </c>
      <c r="U19" s="741">
        <v>6.3272000000000004</v>
      </c>
      <c r="V19" s="741">
        <v>6.9950000000000001</v>
      </c>
      <c r="W19" s="741">
        <v>6.8132999999999999</v>
      </c>
      <c r="X19" s="741">
        <v>9.3889999999999993</v>
      </c>
      <c r="Y19" s="741">
        <v>7.4039000000000001</v>
      </c>
      <c r="Z19" s="741">
        <v>6.6326000000000001</v>
      </c>
      <c r="AA19" s="741">
        <v>8.1019000000000005</v>
      </c>
      <c r="AB19" s="741">
        <v>8.468</v>
      </c>
      <c r="AC19" s="741">
        <v>10.561999999999999</v>
      </c>
      <c r="AD19" s="741">
        <v>11.5603</v>
      </c>
      <c r="AE19" s="741">
        <v>15.5718</v>
      </c>
      <c r="AF19" s="741">
        <v>13.715</v>
      </c>
      <c r="AG19" s="741">
        <v>12.345000000000001</v>
      </c>
      <c r="AH19" s="741">
        <v>14.375</v>
      </c>
      <c r="AI19" s="741">
        <v>14.0442</v>
      </c>
      <c r="AJ19" s="741">
        <f>VLOOKUP(RIGHT(O19,3),[1]Sheet0!$B$9:$G$200,6,FALSE)</f>
        <v>14.6866</v>
      </c>
    </row>
    <row r="20" spans="2:36" ht="15" x14ac:dyDescent="0.25">
      <c r="B20" s="76">
        <v>2015</v>
      </c>
      <c r="C20" s="76">
        <f t="shared" si="1"/>
        <v>15.5718</v>
      </c>
      <c r="N20" s="749" t="s">
        <v>430</v>
      </c>
      <c r="O20" s="749" t="s">
        <v>431</v>
      </c>
      <c r="P20" s="741">
        <v>1.637</v>
      </c>
      <c r="Q20" s="741">
        <v>1.6826000000000001</v>
      </c>
      <c r="R20" s="741">
        <v>1.385</v>
      </c>
      <c r="S20" s="741">
        <v>1.2335</v>
      </c>
      <c r="T20" s="741">
        <v>1.1327</v>
      </c>
      <c r="U20" s="741">
        <v>1.3182</v>
      </c>
      <c r="V20" s="741">
        <v>1.2201</v>
      </c>
      <c r="W20" s="741">
        <v>1.1240000000000001</v>
      </c>
      <c r="X20" s="741">
        <v>1.0669999999999999</v>
      </c>
      <c r="Y20" s="741">
        <v>1.0298</v>
      </c>
      <c r="Z20" s="741">
        <v>0.93579999999999997</v>
      </c>
      <c r="AA20" s="741">
        <v>0.9395</v>
      </c>
      <c r="AB20" s="741">
        <v>0.91500000000000004</v>
      </c>
      <c r="AC20" s="741">
        <v>0.8901</v>
      </c>
      <c r="AD20" s="741">
        <v>0.99039999999999995</v>
      </c>
      <c r="AE20" s="741">
        <v>0.99519999999999997</v>
      </c>
      <c r="AF20" s="741">
        <v>1.0187999999999999</v>
      </c>
      <c r="AG20" s="741">
        <v>0.97570000000000001</v>
      </c>
      <c r="AH20" s="741">
        <v>0.98419999999999996</v>
      </c>
      <c r="AI20" s="741">
        <v>0.96616999999999997</v>
      </c>
      <c r="AJ20" s="741">
        <f>VLOOKUP(RIGHT(O20,3),[1]Sheet0!$B$9:$G$200,6,FALSE)</f>
        <v>0.88029000000000002</v>
      </c>
    </row>
    <row r="21" spans="2:36" ht="15" x14ac:dyDescent="0.25">
      <c r="B21" s="10">
        <v>2016</v>
      </c>
      <c r="C21" s="76">
        <f t="shared" si="1"/>
        <v>13.715</v>
      </c>
      <c r="N21" s="749" t="s">
        <v>432</v>
      </c>
      <c r="O21" s="749" t="s">
        <v>433</v>
      </c>
      <c r="P21" s="741">
        <v>0.67090000000000005</v>
      </c>
      <c r="Q21" s="741">
        <v>1.4404999999999999</v>
      </c>
      <c r="R21" s="741">
        <v>1.6573</v>
      </c>
      <c r="S21" s="741">
        <v>1.4027000000000001</v>
      </c>
      <c r="T21" s="741">
        <v>1.3481000000000001</v>
      </c>
      <c r="U21" s="741">
        <v>1.3498000000000001</v>
      </c>
      <c r="V21" s="741">
        <v>1.4153</v>
      </c>
      <c r="W21" s="741">
        <v>1.1664000000000001</v>
      </c>
      <c r="X21" s="741">
        <v>1.544</v>
      </c>
      <c r="Y21" s="741">
        <v>1.4957</v>
      </c>
      <c r="Z21" s="741">
        <v>1.5487</v>
      </c>
      <c r="AA21" s="741">
        <v>1.8882000000000001</v>
      </c>
      <c r="AB21" s="741">
        <v>1.7849999999999999</v>
      </c>
      <c r="AC21" s="741">
        <v>2.1467000000000001</v>
      </c>
      <c r="AD21" s="741">
        <v>2.3325999999999998</v>
      </c>
      <c r="AE21" s="741">
        <v>2.9177</v>
      </c>
      <c r="AF21" s="741">
        <v>3.5169000000000001</v>
      </c>
      <c r="AG21" s="741">
        <v>3.7909000000000002</v>
      </c>
      <c r="AH21" s="741">
        <v>5.2915000000000001</v>
      </c>
      <c r="AI21" s="741">
        <v>5.9500599999999997</v>
      </c>
      <c r="AJ21" s="741">
        <f>VLOOKUP(RIGHT(O21,3),[1]Sheet0!$B$9:$G$200,6,FALSE)</f>
        <v>7.4265299999999996</v>
      </c>
    </row>
    <row r="22" spans="2:36" s="971" customFormat="1" ht="15" x14ac:dyDescent="0.25">
      <c r="B22" s="76">
        <v>2017</v>
      </c>
      <c r="C22" s="76">
        <f t="shared" si="1"/>
        <v>12.345000000000001</v>
      </c>
      <c r="N22" s="749" t="s">
        <v>479</v>
      </c>
      <c r="O22" s="749" t="s">
        <v>480</v>
      </c>
      <c r="P22" s="741">
        <v>0.67069999999999996</v>
      </c>
      <c r="Q22" s="741">
        <v>0.6905</v>
      </c>
      <c r="R22" s="741">
        <v>0.62029999999999996</v>
      </c>
      <c r="S22" s="741">
        <v>0.55800000000000005</v>
      </c>
      <c r="T22" s="741">
        <v>0.51759999999999995</v>
      </c>
      <c r="U22" s="741">
        <v>0.58089999999999997</v>
      </c>
      <c r="V22" s="741">
        <v>0.50990000000000002</v>
      </c>
      <c r="W22" s="741">
        <v>0.49819999999999998</v>
      </c>
      <c r="X22" s="741">
        <v>0.68440000000000001</v>
      </c>
      <c r="Y22" s="741">
        <v>0.61650000000000005</v>
      </c>
      <c r="Z22" s="741">
        <v>0.64419999999999999</v>
      </c>
      <c r="AA22" s="741">
        <v>0.64559999999999995</v>
      </c>
      <c r="AB22" s="741">
        <v>0.61850000000000005</v>
      </c>
      <c r="AC22" s="741">
        <v>0.60450000000000004</v>
      </c>
      <c r="AD22" s="741">
        <v>0.64149999999999996</v>
      </c>
      <c r="AE22" s="741">
        <v>0.67420000000000002</v>
      </c>
      <c r="AF22" s="741">
        <v>0.81220000000000003</v>
      </c>
      <c r="AG22" s="741">
        <v>0.73980000000000001</v>
      </c>
      <c r="AH22" s="741">
        <v>0.78120000000000001</v>
      </c>
      <c r="AI22" s="741">
        <v>0.75734400000000002</v>
      </c>
      <c r="AJ22" s="741">
        <f>VLOOKUP(RIGHT(O22,3),[1]Sheet0!$B$9:$G$200,6,FALSE)</f>
        <v>0.73264600000000002</v>
      </c>
    </row>
    <row r="23" spans="2:36" ht="15" customHeight="1" thickBot="1" x14ac:dyDescent="0.3">
      <c r="B23" s="76">
        <v>2018</v>
      </c>
      <c r="C23" s="76">
        <f t="shared" si="1"/>
        <v>14.375</v>
      </c>
      <c r="N23" s="750" t="s">
        <v>434</v>
      </c>
      <c r="O23" s="750" t="s">
        <v>435</v>
      </c>
      <c r="P23" s="742">
        <v>1</v>
      </c>
      <c r="Q23" s="742">
        <v>1</v>
      </c>
      <c r="R23" s="742">
        <v>1</v>
      </c>
      <c r="S23" s="742">
        <v>1</v>
      </c>
      <c r="T23" s="742">
        <v>1</v>
      </c>
      <c r="U23" s="742">
        <v>1</v>
      </c>
      <c r="V23" s="742">
        <v>1</v>
      </c>
      <c r="W23" s="742">
        <v>1</v>
      </c>
      <c r="X23" s="742">
        <v>1</v>
      </c>
      <c r="Y23" s="742">
        <v>1</v>
      </c>
      <c r="Z23" s="742">
        <v>1</v>
      </c>
      <c r="AA23" s="742">
        <v>1</v>
      </c>
      <c r="AB23" s="742">
        <v>1</v>
      </c>
      <c r="AC23" s="742">
        <v>1</v>
      </c>
      <c r="AD23" s="742">
        <v>1</v>
      </c>
      <c r="AE23" s="742">
        <v>1</v>
      </c>
      <c r="AF23" s="742">
        <v>1</v>
      </c>
      <c r="AG23" s="742">
        <v>1</v>
      </c>
      <c r="AH23" s="742">
        <v>1</v>
      </c>
      <c r="AI23" s="742">
        <v>1</v>
      </c>
      <c r="AJ23" s="742">
        <f>VLOOKUP(RIGHT(O23,3),[1]Sheet0!$B$9:$G$200,6,FALSE)</f>
        <v>1</v>
      </c>
    </row>
    <row r="24" spans="2:36" x14ac:dyDescent="0.2">
      <c r="B24" s="146">
        <v>2019</v>
      </c>
      <c r="C24" s="76">
        <f t="shared" si="1"/>
        <v>14.0442</v>
      </c>
    </row>
    <row r="25" spans="2:36" s="1763" customFormat="1" x14ac:dyDescent="0.2">
      <c r="B25" s="76">
        <v>2020</v>
      </c>
      <c r="C25" s="76">
        <f t="shared" si="1"/>
        <v>14.6866</v>
      </c>
    </row>
    <row r="26" spans="2:36" s="1763" customFormat="1" x14ac:dyDescent="0.2">
      <c r="B26" s="146"/>
      <c r="C26" s="1964"/>
    </row>
    <row r="27" spans="2:36" x14ac:dyDescent="0.2">
      <c r="B27" s="465" t="s">
        <v>438</v>
      </c>
    </row>
    <row r="28" spans="2:36" x14ac:dyDescent="0.2">
      <c r="B28" s="1661" t="s">
        <v>1518</v>
      </c>
    </row>
  </sheetData>
  <sortState xmlns:xlrd2="http://schemas.microsoft.com/office/spreadsheetml/2017/richdata2" ref="N2:AF23">
    <sortCondition ref="O2:O23"/>
  </sortState>
  <hyperlinks>
    <hyperlink ref="B28" r:id="rId1" xr:uid="{00000000-0004-0000-0100-000000000000}"/>
  </hyperlinks>
  <pageMargins left="0.7" right="0.7" top="0.75" bottom="0.75" header="0.3" footer="0.3"/>
  <pageSetup paperSize="9" orientation="portrait" r:id="rId2"/>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autoPageBreaks="0" fitToPage="1"/>
  </sheetPr>
  <dimension ref="A2:F110"/>
  <sheetViews>
    <sheetView showGridLines="0" topLeftCell="A100" zoomScale="90" zoomScaleNormal="90" workbookViewId="0">
      <selection activeCell="B106" sqref="B106:E110"/>
    </sheetView>
  </sheetViews>
  <sheetFormatPr defaultColWidth="0" defaultRowHeight="15" x14ac:dyDescent="0.2"/>
  <cols>
    <col min="1" max="1" width="9" customWidth="1"/>
    <col min="2" max="2" width="21.375" customWidth="1"/>
    <col min="3" max="3" width="4.375" style="503" customWidth="1"/>
    <col min="4" max="4" width="15.5" style="1113" customWidth="1"/>
    <col min="5" max="5" width="77.375" style="1097" customWidth="1"/>
    <col min="6" max="6" width="9" customWidth="1"/>
    <col min="7" max="16384" width="9" hidden="1"/>
  </cols>
  <sheetData>
    <row r="2" spans="2:5" s="971" customFormat="1" x14ac:dyDescent="0.2">
      <c r="B2" s="971" t="s">
        <v>1828</v>
      </c>
      <c r="C2" s="503"/>
      <c r="D2" s="1113"/>
      <c r="E2" s="1097"/>
    </row>
    <row r="3" spans="2:5" s="971" customFormat="1" x14ac:dyDescent="0.2">
      <c r="C3" s="503"/>
      <c r="D3" s="1113"/>
      <c r="E3" s="1097"/>
    </row>
    <row r="4" spans="2:5" s="971" customFormat="1" ht="14.25" x14ac:dyDescent="0.2">
      <c r="C4" s="503"/>
      <c r="D4" s="1114" t="s">
        <v>925</v>
      </c>
      <c r="E4" s="1098" t="s">
        <v>926</v>
      </c>
    </row>
    <row r="5" spans="2:5" s="971" customFormat="1" x14ac:dyDescent="0.2">
      <c r="C5" s="503"/>
      <c r="D5" s="1113"/>
      <c r="E5" s="1097"/>
    </row>
    <row r="6" spans="2:5" ht="48" thickBot="1" x14ac:dyDescent="0.25">
      <c r="B6" s="1083" t="s">
        <v>862</v>
      </c>
      <c r="E6" s="1099"/>
    </row>
    <row r="7" spans="2:5" ht="16.5" thickBot="1" x14ac:dyDescent="0.25">
      <c r="C7" s="1107"/>
      <c r="D7" s="1086" t="s">
        <v>863</v>
      </c>
      <c r="E7" s="1100" t="s">
        <v>864</v>
      </c>
    </row>
    <row r="8" spans="2:5" ht="15.75" x14ac:dyDescent="0.2">
      <c r="C8" s="2827" t="s">
        <v>865</v>
      </c>
      <c r="D8" s="2829" t="s">
        <v>866</v>
      </c>
      <c r="E8" s="1090" t="s">
        <v>867</v>
      </c>
    </row>
    <row r="9" spans="2:5" ht="63" x14ac:dyDescent="0.2">
      <c r="C9" s="2817"/>
      <c r="D9" s="2830"/>
      <c r="E9" s="1101" t="s">
        <v>868</v>
      </c>
    </row>
    <row r="10" spans="2:5" ht="47.25" x14ac:dyDescent="0.2">
      <c r="C10" s="2817"/>
      <c r="D10" s="2830"/>
      <c r="E10" s="1101" t="s">
        <v>869</v>
      </c>
    </row>
    <row r="11" spans="2:5" ht="63" x14ac:dyDescent="0.2">
      <c r="C11" s="2817"/>
      <c r="D11" s="2830"/>
      <c r="E11" s="1101" t="s">
        <v>870</v>
      </c>
    </row>
    <row r="12" spans="2:5" ht="47.25" x14ac:dyDescent="0.2">
      <c r="B12" s="1094"/>
      <c r="C12" s="2828"/>
      <c r="D12" s="2830"/>
      <c r="E12" s="1101" t="s">
        <v>871</v>
      </c>
    </row>
    <row r="13" spans="2:5" ht="78.75" x14ac:dyDescent="0.2">
      <c r="B13" s="1094"/>
      <c r="C13" s="2828"/>
      <c r="D13" s="2830"/>
      <c r="E13" s="1101" t="s">
        <v>872</v>
      </c>
    </row>
    <row r="14" spans="2:5" ht="47.25" x14ac:dyDescent="0.2">
      <c r="C14" s="2817"/>
      <c r="D14" s="2830"/>
      <c r="E14" s="1101" t="s">
        <v>873</v>
      </c>
    </row>
    <row r="15" spans="2:5" ht="31.5" x14ac:dyDescent="0.2">
      <c r="C15" s="2817"/>
      <c r="D15" s="2830"/>
      <c r="E15" s="1101" t="s">
        <v>874</v>
      </c>
    </row>
    <row r="16" spans="2:5" ht="31.5" x14ac:dyDescent="0.2">
      <c r="C16" s="2817"/>
      <c r="D16" s="2830"/>
      <c r="E16" s="1101" t="s">
        <v>875</v>
      </c>
    </row>
    <row r="17" spans="3:5" s="971" customFormat="1" ht="32.25" thickBot="1" x14ac:dyDescent="0.25">
      <c r="C17" s="1116"/>
      <c r="D17" s="1117"/>
      <c r="E17" s="1102" t="s">
        <v>977</v>
      </c>
    </row>
    <row r="18" spans="3:5" ht="78.75" x14ac:dyDescent="0.2">
      <c r="C18" s="2820" t="s">
        <v>876</v>
      </c>
      <c r="D18" s="2831" t="s">
        <v>929</v>
      </c>
      <c r="E18" s="1092" t="s">
        <v>877</v>
      </c>
    </row>
    <row r="19" spans="3:5" ht="31.5" x14ac:dyDescent="0.2">
      <c r="C19" s="2821"/>
      <c r="D19" s="2832"/>
      <c r="E19" s="1092" t="s">
        <v>878</v>
      </c>
    </row>
    <row r="20" spans="3:5" ht="31.5" x14ac:dyDescent="0.2">
      <c r="C20" s="2821"/>
      <c r="D20" s="2832"/>
      <c r="E20" s="1121" t="s">
        <v>874</v>
      </c>
    </row>
    <row r="21" spans="3:5" s="971" customFormat="1" ht="32.25" thickBot="1" x14ac:dyDescent="0.25">
      <c r="C21" s="1119"/>
      <c r="D21" s="1120"/>
      <c r="E21" s="1121" t="s">
        <v>978</v>
      </c>
    </row>
    <row r="22" spans="3:5" ht="31.5" customHeight="1" x14ac:dyDescent="0.2">
      <c r="C22" s="2816" t="s">
        <v>879</v>
      </c>
      <c r="D22" s="2833" t="s">
        <v>930</v>
      </c>
      <c r="E22" s="1118" t="s">
        <v>880</v>
      </c>
    </row>
    <row r="23" spans="3:5" ht="32.25" thickBot="1" x14ac:dyDescent="0.25">
      <c r="C23" s="2818"/>
      <c r="D23" s="2834"/>
      <c r="E23" s="1102" t="s">
        <v>979</v>
      </c>
    </row>
    <row r="24" spans="3:5" ht="63" x14ac:dyDescent="0.2">
      <c r="C24" s="2820" t="s">
        <v>881</v>
      </c>
      <c r="D24" s="2823" t="s">
        <v>882</v>
      </c>
      <c r="E24" s="1092" t="s">
        <v>883</v>
      </c>
    </row>
    <row r="25" spans="3:5" ht="79.5" thickBot="1" x14ac:dyDescent="0.25">
      <c r="C25" s="2822"/>
      <c r="D25" s="2825"/>
      <c r="E25" s="1093" t="s">
        <v>884</v>
      </c>
    </row>
    <row r="26" spans="3:5" ht="63" x14ac:dyDescent="0.2">
      <c r="C26" s="2816" t="s">
        <v>885</v>
      </c>
      <c r="D26" s="2814" t="s">
        <v>886</v>
      </c>
      <c r="E26" s="1090" t="s">
        <v>883</v>
      </c>
    </row>
    <row r="27" spans="3:5" ht="31.5" x14ac:dyDescent="0.2">
      <c r="C27" s="2817"/>
      <c r="D27" s="2819"/>
      <c r="E27" s="1090" t="s">
        <v>887</v>
      </c>
    </row>
    <row r="28" spans="3:5" ht="48" thickBot="1" x14ac:dyDescent="0.25">
      <c r="C28" s="2818"/>
      <c r="D28" s="2815"/>
      <c r="E28" s="1091" t="s">
        <v>888</v>
      </c>
    </row>
    <row r="29" spans="3:5" ht="47.25" x14ac:dyDescent="0.2">
      <c r="C29" s="2820" t="s">
        <v>889</v>
      </c>
      <c r="D29" s="2823" t="s">
        <v>890</v>
      </c>
      <c r="E29" s="1092" t="s">
        <v>1703</v>
      </c>
    </row>
    <row r="30" spans="3:5" ht="31.5" x14ac:dyDescent="0.2">
      <c r="C30" s="2821"/>
      <c r="D30" s="2824"/>
      <c r="E30" s="1092" t="s">
        <v>891</v>
      </c>
    </row>
    <row r="31" spans="3:5" ht="32.25" thickBot="1" x14ac:dyDescent="0.25">
      <c r="C31" s="2822"/>
      <c r="D31" s="2825"/>
      <c r="E31" s="1093" t="s">
        <v>892</v>
      </c>
    </row>
    <row r="32" spans="3:5" ht="47.25" customHeight="1" x14ac:dyDescent="0.2">
      <c r="C32" s="2816" t="s">
        <v>893</v>
      </c>
      <c r="D32" s="2814" t="s">
        <v>927</v>
      </c>
      <c r="E32" s="2794" t="s">
        <v>894</v>
      </c>
    </row>
    <row r="33" spans="2:5" thickBot="1" x14ac:dyDescent="0.25">
      <c r="C33" s="2818"/>
      <c r="D33" s="2815"/>
      <c r="E33" s="2795"/>
    </row>
    <row r="34" spans="2:5" s="971" customFormat="1" ht="15.75" customHeight="1" x14ac:dyDescent="0.2">
      <c r="C34" s="2820" t="s">
        <v>905</v>
      </c>
      <c r="D34" s="2823" t="s">
        <v>1477</v>
      </c>
      <c r="E34" s="2798" t="s">
        <v>1478</v>
      </c>
    </row>
    <row r="35" spans="2:5" ht="14.25" x14ac:dyDescent="0.2">
      <c r="C35" s="2821"/>
      <c r="D35" s="2824"/>
      <c r="E35" s="2826"/>
    </row>
    <row r="36" spans="2:5" thickBot="1" x14ac:dyDescent="0.25">
      <c r="C36" s="2822"/>
      <c r="D36" s="2825"/>
      <c r="E36" s="2799"/>
    </row>
    <row r="37" spans="2:5" s="971" customFormat="1" ht="15.75" x14ac:dyDescent="0.2">
      <c r="C37" s="1633"/>
      <c r="D37" s="1634"/>
      <c r="E37" s="1635"/>
    </row>
    <row r="38" spans="2:5" ht="42.75" customHeight="1" thickBot="1" x14ac:dyDescent="0.25">
      <c r="B38" s="1083" t="s">
        <v>895</v>
      </c>
      <c r="C38" s="1112"/>
      <c r="D38" s="1115" t="s">
        <v>1479</v>
      </c>
      <c r="E38" s="1084"/>
    </row>
    <row r="39" spans="2:5" ht="16.5" thickBot="1" x14ac:dyDescent="0.25">
      <c r="C39" s="1107"/>
      <c r="D39" s="1086" t="s">
        <v>863</v>
      </c>
      <c r="E39" s="1100" t="s">
        <v>864</v>
      </c>
    </row>
    <row r="40" spans="2:5" ht="32.25" thickBot="1" x14ac:dyDescent="0.25">
      <c r="C40" s="1108" t="s">
        <v>865</v>
      </c>
      <c r="D40" s="1105" t="s">
        <v>896</v>
      </c>
      <c r="E40" s="1091" t="s">
        <v>897</v>
      </c>
    </row>
    <row r="41" spans="2:5" ht="32.25" thickBot="1" x14ac:dyDescent="0.25">
      <c r="C41" s="1109" t="s">
        <v>876</v>
      </c>
      <c r="D41" s="1106" t="s">
        <v>898</v>
      </c>
      <c r="E41" s="1093" t="s">
        <v>899</v>
      </c>
    </row>
    <row r="42" spans="2:5" ht="15.75" x14ac:dyDescent="0.2">
      <c r="C42" s="1112"/>
      <c r="D42" s="1115"/>
      <c r="E42" s="1084"/>
    </row>
    <row r="43" spans="2:5" s="971" customFormat="1" ht="15.75" x14ac:dyDescent="0.2">
      <c r="C43" s="1112"/>
      <c r="D43" s="1115"/>
      <c r="E43" s="1084"/>
    </row>
    <row r="44" spans="2:5" ht="32.25" thickBot="1" x14ac:dyDescent="0.25">
      <c r="B44" s="1083" t="s">
        <v>900</v>
      </c>
      <c r="C44" s="1112"/>
      <c r="D44" s="1115"/>
      <c r="E44" s="1084"/>
    </row>
    <row r="45" spans="2:5" ht="16.5" thickBot="1" x14ac:dyDescent="0.25">
      <c r="B45" s="1083"/>
      <c r="C45" s="1085"/>
      <c r="D45" s="1086" t="s">
        <v>901</v>
      </c>
      <c r="E45" s="1100" t="s">
        <v>864</v>
      </c>
    </row>
    <row r="46" spans="2:5" ht="33.75" customHeight="1" x14ac:dyDescent="0.2">
      <c r="C46" s="2807" t="s">
        <v>865</v>
      </c>
      <c r="D46" s="2804" t="s">
        <v>51</v>
      </c>
      <c r="E46" s="1103" t="s">
        <v>953</v>
      </c>
    </row>
    <row r="47" spans="2:5" ht="15.75" x14ac:dyDescent="0.2">
      <c r="C47" s="2810"/>
      <c r="D47" s="2811"/>
      <c r="E47" s="1090" t="s">
        <v>954</v>
      </c>
    </row>
    <row r="48" spans="2:5" ht="16.5" thickBot="1" x14ac:dyDescent="0.25">
      <c r="C48" s="2801"/>
      <c r="D48" s="2803"/>
      <c r="E48" s="1091" t="s">
        <v>955</v>
      </c>
    </row>
    <row r="49" spans="3:5" ht="32.25" thickBot="1" x14ac:dyDescent="0.25">
      <c r="C49" s="1110" t="s">
        <v>876</v>
      </c>
      <c r="D49" s="1087" t="s">
        <v>902</v>
      </c>
      <c r="E49" s="1093" t="s">
        <v>956</v>
      </c>
    </row>
    <row r="50" spans="3:5" ht="16.5" thickBot="1" x14ac:dyDescent="0.25">
      <c r="C50" s="1111" t="s">
        <v>879</v>
      </c>
      <c r="D50" s="1088" t="s">
        <v>903</v>
      </c>
      <c r="E50" s="1091" t="s">
        <v>957</v>
      </c>
    </row>
    <row r="51" spans="3:5" ht="16.5" customHeight="1" x14ac:dyDescent="0.2">
      <c r="C51" s="2796" t="s">
        <v>881</v>
      </c>
      <c r="D51" s="2805" t="s">
        <v>904</v>
      </c>
      <c r="E51" s="1092" t="s">
        <v>958</v>
      </c>
    </row>
    <row r="52" spans="3:5" ht="16.5" thickBot="1" x14ac:dyDescent="0.25">
      <c r="C52" s="2797"/>
      <c r="D52" s="2806"/>
      <c r="E52" s="1093" t="s">
        <v>959</v>
      </c>
    </row>
    <row r="53" spans="3:5" ht="31.5" customHeight="1" x14ac:dyDescent="0.2">
      <c r="C53" s="2800" t="s">
        <v>885</v>
      </c>
      <c r="D53" s="2802" t="s">
        <v>924</v>
      </c>
      <c r="E53" s="1090" t="s">
        <v>960</v>
      </c>
    </row>
    <row r="54" spans="3:5" ht="47.25" x14ac:dyDescent="0.2">
      <c r="C54" s="2810"/>
      <c r="D54" s="2811"/>
      <c r="E54" s="1090" t="s">
        <v>961</v>
      </c>
    </row>
    <row r="55" spans="3:5" ht="15.75" x14ac:dyDescent="0.2">
      <c r="C55" s="2810"/>
      <c r="D55" s="2811"/>
      <c r="E55" s="1090" t="s">
        <v>962</v>
      </c>
    </row>
    <row r="56" spans="3:5" ht="16.5" thickBot="1" x14ac:dyDescent="0.25">
      <c r="C56" s="2801"/>
      <c r="D56" s="2803"/>
      <c r="E56" s="1091" t="s">
        <v>963</v>
      </c>
    </row>
    <row r="57" spans="3:5" ht="31.5" customHeight="1" x14ac:dyDescent="0.2">
      <c r="C57" s="2796" t="s">
        <v>889</v>
      </c>
      <c r="D57" s="2805" t="s">
        <v>923</v>
      </c>
      <c r="E57" s="1092" t="s">
        <v>964</v>
      </c>
    </row>
    <row r="58" spans="3:5" ht="15.75" x14ac:dyDescent="0.2">
      <c r="C58" s="2812"/>
      <c r="D58" s="2813"/>
      <c r="E58" s="1092" t="s">
        <v>965</v>
      </c>
    </row>
    <row r="59" spans="3:5" ht="15.75" x14ac:dyDescent="0.2">
      <c r="C59" s="2812"/>
      <c r="D59" s="2813"/>
      <c r="E59" s="1092" t="s">
        <v>966</v>
      </c>
    </row>
    <row r="60" spans="3:5" ht="16.5" thickBot="1" x14ac:dyDescent="0.25">
      <c r="C60" s="2797"/>
      <c r="D60" s="2806"/>
      <c r="E60" s="1093" t="s">
        <v>967</v>
      </c>
    </row>
    <row r="61" spans="3:5" ht="31.5" customHeight="1" x14ac:dyDescent="0.2">
      <c r="C61" s="2800" t="s">
        <v>893</v>
      </c>
      <c r="D61" s="2802" t="s">
        <v>922</v>
      </c>
      <c r="E61" s="1090" t="s">
        <v>968</v>
      </c>
    </row>
    <row r="62" spans="3:5" ht="15.75" x14ac:dyDescent="0.2">
      <c r="C62" s="2810"/>
      <c r="D62" s="2811"/>
      <c r="E62" s="1090" t="s">
        <v>969</v>
      </c>
    </row>
    <row r="63" spans="3:5" ht="15.75" x14ac:dyDescent="0.2">
      <c r="C63" s="2810"/>
      <c r="D63" s="2811"/>
      <c r="E63" s="1090" t="s">
        <v>970</v>
      </c>
    </row>
    <row r="64" spans="3:5" ht="16.5" thickBot="1" x14ac:dyDescent="0.25">
      <c r="C64" s="2801"/>
      <c r="D64" s="2803"/>
      <c r="E64" s="1091" t="s">
        <v>971</v>
      </c>
    </row>
    <row r="65" spans="2:5" ht="110.25" x14ac:dyDescent="0.2">
      <c r="C65" s="2796" t="s">
        <v>905</v>
      </c>
      <c r="D65" s="2805" t="s">
        <v>906</v>
      </c>
      <c r="E65" s="1104" t="s">
        <v>976</v>
      </c>
    </row>
    <row r="66" spans="2:5" ht="16.5" thickBot="1" x14ac:dyDescent="0.25">
      <c r="C66" s="2797"/>
      <c r="D66" s="2806"/>
      <c r="E66" s="1095" t="s">
        <v>972</v>
      </c>
    </row>
    <row r="67" spans="2:5" ht="15.75" x14ac:dyDescent="0.2">
      <c r="C67" s="2800" t="s">
        <v>907</v>
      </c>
      <c r="D67" s="2802" t="s">
        <v>908</v>
      </c>
      <c r="E67" s="1096" t="s">
        <v>973</v>
      </c>
    </row>
    <row r="68" spans="2:5" ht="126.75" thickBot="1" x14ac:dyDescent="0.25">
      <c r="C68" s="2801"/>
      <c r="D68" s="2803"/>
      <c r="E68" s="1102" t="s">
        <v>974</v>
      </c>
    </row>
    <row r="69" spans="2:5" ht="16.5" thickBot="1" x14ac:dyDescent="0.25">
      <c r="C69" s="1110" t="s">
        <v>909</v>
      </c>
      <c r="D69" s="1087" t="s">
        <v>445</v>
      </c>
      <c r="E69" s="1093" t="s">
        <v>975</v>
      </c>
    </row>
    <row r="70" spans="2:5" ht="110.25" x14ac:dyDescent="0.2">
      <c r="C70" s="2800" t="s">
        <v>1597</v>
      </c>
      <c r="D70" s="2808" t="s">
        <v>1596</v>
      </c>
      <c r="E70" s="1096" t="s">
        <v>1736</v>
      </c>
    </row>
    <row r="71" spans="2:5" ht="16.5" thickBot="1" x14ac:dyDescent="0.25">
      <c r="C71" s="2801"/>
      <c r="D71" s="2809"/>
      <c r="E71" s="1102"/>
    </row>
    <row r="72" spans="2:5" s="1763" customFormat="1" ht="163.5" customHeight="1" thickBot="1" x14ac:dyDescent="0.25">
      <c r="C72" s="1845" t="s">
        <v>1708</v>
      </c>
      <c r="D72" s="1888" t="s">
        <v>1731</v>
      </c>
      <c r="E72" s="1846" t="s">
        <v>1709</v>
      </c>
    </row>
    <row r="73" spans="2:5" ht="32.25" thickBot="1" x14ac:dyDescent="0.25">
      <c r="B73" s="1083" t="s">
        <v>910</v>
      </c>
      <c r="C73" s="1112"/>
      <c r="D73" s="1115"/>
      <c r="E73" s="1084"/>
    </row>
    <row r="74" spans="2:5" ht="16.5" thickBot="1" x14ac:dyDescent="0.25">
      <c r="C74" s="1085"/>
      <c r="D74" s="1086" t="s">
        <v>901</v>
      </c>
      <c r="E74" s="1100" t="s">
        <v>864</v>
      </c>
    </row>
    <row r="75" spans="2:5" ht="15.75" x14ac:dyDescent="0.2">
      <c r="C75" s="2807" t="s">
        <v>865</v>
      </c>
      <c r="D75" s="2804" t="s">
        <v>919</v>
      </c>
      <c r="E75" s="1090" t="s">
        <v>941</v>
      </c>
    </row>
    <row r="76" spans="2:5" ht="33.75" customHeight="1" thickBot="1" x14ac:dyDescent="0.25">
      <c r="C76" s="2801"/>
      <c r="D76" s="2803"/>
      <c r="E76" s="1091" t="s">
        <v>942</v>
      </c>
    </row>
    <row r="77" spans="2:5" ht="15.75" x14ac:dyDescent="0.2">
      <c r="C77" s="2796" t="s">
        <v>876</v>
      </c>
      <c r="D77" s="2805" t="s">
        <v>918</v>
      </c>
      <c r="E77" s="1092" t="s">
        <v>943</v>
      </c>
    </row>
    <row r="78" spans="2:5" ht="36" customHeight="1" thickBot="1" x14ac:dyDescent="0.25">
      <c r="C78" s="2797"/>
      <c r="D78" s="2806"/>
      <c r="E78" s="1093" t="s">
        <v>944</v>
      </c>
    </row>
    <row r="79" spans="2:5" ht="15.75" x14ac:dyDescent="0.2">
      <c r="C79" s="2800" t="s">
        <v>879</v>
      </c>
      <c r="D79" s="2802" t="s">
        <v>920</v>
      </c>
      <c r="E79" s="1090" t="s">
        <v>945</v>
      </c>
    </row>
    <row r="80" spans="2:5" ht="15.75" x14ac:dyDescent="0.2">
      <c r="C80" s="2810"/>
      <c r="D80" s="2811"/>
      <c r="E80" s="1090" t="s">
        <v>946</v>
      </c>
    </row>
    <row r="81" spans="2:5" ht="23.25" customHeight="1" thickBot="1" x14ac:dyDescent="0.25">
      <c r="C81" s="2801"/>
      <c r="D81" s="2803"/>
      <c r="E81" s="1091" t="s">
        <v>947</v>
      </c>
    </row>
    <row r="82" spans="2:5" ht="32.25" thickBot="1" x14ac:dyDescent="0.25">
      <c r="C82" s="1110" t="s">
        <v>881</v>
      </c>
      <c r="D82" s="1087" t="s">
        <v>911</v>
      </c>
      <c r="E82" s="1093" t="s">
        <v>948</v>
      </c>
    </row>
    <row r="83" spans="2:5" ht="47.25" customHeight="1" x14ac:dyDescent="0.2">
      <c r="C83" s="2800" t="s">
        <v>885</v>
      </c>
      <c r="D83" s="2802" t="s">
        <v>917</v>
      </c>
      <c r="E83" s="2794" t="s">
        <v>949</v>
      </c>
    </row>
    <row r="84" spans="2:5" thickBot="1" x14ac:dyDescent="0.25">
      <c r="C84" s="2801"/>
      <c r="D84" s="2803"/>
      <c r="E84" s="2795"/>
    </row>
    <row r="85" spans="2:5" ht="31.5" customHeight="1" x14ac:dyDescent="0.2">
      <c r="C85" s="2796" t="s">
        <v>889</v>
      </c>
      <c r="D85" s="2805" t="s">
        <v>916</v>
      </c>
      <c r="E85" s="2798" t="s">
        <v>950</v>
      </c>
    </row>
    <row r="86" spans="2:5" ht="15" customHeight="1" thickBot="1" x14ac:dyDescent="0.25">
      <c r="C86" s="2797"/>
      <c r="D86" s="2806"/>
      <c r="E86" s="2799"/>
    </row>
    <row r="87" spans="2:5" ht="47.25" customHeight="1" x14ac:dyDescent="0.2">
      <c r="C87" s="2800" t="s">
        <v>893</v>
      </c>
      <c r="D87" s="2802" t="s">
        <v>921</v>
      </c>
      <c r="E87" s="1090" t="s">
        <v>951</v>
      </c>
    </row>
    <row r="88" spans="2:5" ht="16.5" thickBot="1" x14ac:dyDescent="0.25">
      <c r="C88" s="2801"/>
      <c r="D88" s="2803"/>
      <c r="E88" s="1091" t="s">
        <v>952</v>
      </c>
    </row>
    <row r="89" spans="2:5" ht="32.25" thickBot="1" x14ac:dyDescent="0.25">
      <c r="C89" s="1110" t="s">
        <v>905</v>
      </c>
      <c r="D89" s="1087" t="s">
        <v>912</v>
      </c>
      <c r="E89" s="1093" t="s">
        <v>940</v>
      </c>
    </row>
    <row r="90" spans="2:5" ht="16.5" customHeight="1" x14ac:dyDescent="0.2">
      <c r="C90" s="2800" t="s">
        <v>907</v>
      </c>
      <c r="D90" s="2802" t="s">
        <v>443</v>
      </c>
      <c r="E90" s="1090" t="s">
        <v>939</v>
      </c>
    </row>
    <row r="91" spans="2:5" ht="16.5" thickBot="1" x14ac:dyDescent="0.25">
      <c r="C91" s="2801"/>
      <c r="D91" s="2803"/>
      <c r="E91" s="1091" t="s">
        <v>938</v>
      </c>
    </row>
    <row r="92" spans="2:5" ht="16.5" thickBot="1" x14ac:dyDescent="0.25">
      <c r="C92" s="1110" t="s">
        <v>909</v>
      </c>
      <c r="D92" s="1087" t="s">
        <v>444</v>
      </c>
      <c r="E92" s="1093" t="s">
        <v>937</v>
      </c>
    </row>
    <row r="93" spans="2:5" ht="15.75" x14ac:dyDescent="0.2">
      <c r="C93" s="1112"/>
      <c r="D93" s="1115"/>
      <c r="E93" s="1084"/>
    </row>
    <row r="94" spans="2:5" ht="15.75" x14ac:dyDescent="0.2">
      <c r="C94" s="1112"/>
      <c r="D94" s="1115"/>
      <c r="E94" s="1084"/>
    </row>
    <row r="95" spans="2:5" ht="32.25" thickBot="1" x14ac:dyDescent="0.25">
      <c r="B95" s="1083" t="s">
        <v>913</v>
      </c>
      <c r="C95" s="1112"/>
      <c r="D95" s="1115"/>
      <c r="E95" s="1084"/>
    </row>
    <row r="96" spans="2:5" ht="16.5" thickBot="1" x14ac:dyDescent="0.25">
      <c r="C96" s="1085"/>
      <c r="D96" s="1086" t="s">
        <v>901</v>
      </c>
      <c r="E96" s="1089" t="s">
        <v>864</v>
      </c>
    </row>
    <row r="97" spans="2:5" ht="32.25" thickBot="1" x14ac:dyDescent="0.25">
      <c r="C97" s="1111" t="s">
        <v>865</v>
      </c>
      <c r="D97" s="1088" t="s">
        <v>50</v>
      </c>
      <c r="E97" s="1091" t="s">
        <v>931</v>
      </c>
    </row>
    <row r="98" spans="2:5" ht="48" thickBot="1" x14ac:dyDescent="0.25">
      <c r="C98" s="1110" t="s">
        <v>876</v>
      </c>
      <c r="D98" s="1087" t="s">
        <v>928</v>
      </c>
      <c r="E98" s="1093" t="s">
        <v>932</v>
      </c>
    </row>
    <row r="99" spans="2:5" ht="31.5" x14ac:dyDescent="0.2">
      <c r="C99" s="2800" t="s">
        <v>879</v>
      </c>
      <c r="D99" s="2802" t="s">
        <v>914</v>
      </c>
      <c r="E99" s="1090" t="s">
        <v>934</v>
      </c>
    </row>
    <row r="100" spans="2:5" ht="48" thickBot="1" x14ac:dyDescent="0.25">
      <c r="C100" s="2801"/>
      <c r="D100" s="2803"/>
      <c r="E100" s="1091" t="s">
        <v>935</v>
      </c>
    </row>
    <row r="101" spans="2:5" ht="94.5" x14ac:dyDescent="0.2">
      <c r="C101" s="2796" t="s">
        <v>881</v>
      </c>
      <c r="D101" s="2805" t="s">
        <v>915</v>
      </c>
      <c r="E101" s="1092" t="s">
        <v>933</v>
      </c>
    </row>
    <row r="102" spans="2:5" ht="48" thickBot="1" x14ac:dyDescent="0.25">
      <c r="C102" s="2797"/>
      <c r="D102" s="2806"/>
      <c r="E102" s="1093" t="s">
        <v>936</v>
      </c>
    </row>
    <row r="106" spans="2:5" ht="47.25" x14ac:dyDescent="0.2">
      <c r="B106" s="2314" t="s">
        <v>2000</v>
      </c>
    </row>
    <row r="107" spans="2:5" ht="15.75" thickBot="1" x14ac:dyDescent="0.25"/>
    <row r="108" spans="2:5" ht="16.5" thickBot="1" x14ac:dyDescent="0.25">
      <c r="C108" s="1085"/>
      <c r="D108" s="1086" t="s">
        <v>863</v>
      </c>
      <c r="E108" s="1089" t="s">
        <v>864</v>
      </c>
    </row>
    <row r="109" spans="2:5" ht="79.5" thickBot="1" x14ac:dyDescent="0.25">
      <c r="C109" s="2285" t="s">
        <v>865</v>
      </c>
      <c r="D109" s="2312" t="s">
        <v>1998</v>
      </c>
      <c r="E109" s="2310" t="s">
        <v>2010</v>
      </c>
    </row>
    <row r="110" spans="2:5" ht="48" thickBot="1" x14ac:dyDescent="0.25">
      <c r="C110" s="2286" t="s">
        <v>876</v>
      </c>
      <c r="D110" s="2313" t="s">
        <v>2002</v>
      </c>
      <c r="E110" s="2311" t="s">
        <v>2001</v>
      </c>
    </row>
  </sheetData>
  <sheetProtection algorithmName="SHA-512" hashValue="/Gy1AqXvU91wYNHwdE2ffEcvQ+emQ7hshVdLPYg8QuNFlE46dGXHJGQZGXWRSj/VnXsSvN6y03Ahj/Gs6/4lfg==" saltValue="Keh79GjzHpyq5QN8jMV9pg==" spinCount="100000" sheet="1" objects="1" scenarios="1"/>
  <mergeCells count="54">
    <mergeCell ref="C8:C16"/>
    <mergeCell ref="D8:D16"/>
    <mergeCell ref="C18:C20"/>
    <mergeCell ref="C22:C23"/>
    <mergeCell ref="C24:C25"/>
    <mergeCell ref="D24:D25"/>
    <mergeCell ref="D18:D20"/>
    <mergeCell ref="D22:D23"/>
    <mergeCell ref="E32:E33"/>
    <mergeCell ref="C46:C48"/>
    <mergeCell ref="D46:D48"/>
    <mergeCell ref="D32:D33"/>
    <mergeCell ref="C26:C28"/>
    <mergeCell ref="D26:D28"/>
    <mergeCell ref="C29:C31"/>
    <mergeCell ref="D29:D31"/>
    <mergeCell ref="C32:C33"/>
    <mergeCell ref="C34:C36"/>
    <mergeCell ref="D34:D36"/>
    <mergeCell ref="E34:E36"/>
    <mergeCell ref="C65:C66"/>
    <mergeCell ref="D65:D66"/>
    <mergeCell ref="D61:D64"/>
    <mergeCell ref="D57:D60"/>
    <mergeCell ref="D53:D56"/>
    <mergeCell ref="C51:C52"/>
    <mergeCell ref="D51:D52"/>
    <mergeCell ref="C53:C56"/>
    <mergeCell ref="C57:C60"/>
    <mergeCell ref="C61:C64"/>
    <mergeCell ref="C101:C102"/>
    <mergeCell ref="D101:D102"/>
    <mergeCell ref="D85:D86"/>
    <mergeCell ref="D87:D88"/>
    <mergeCell ref="C79:C81"/>
    <mergeCell ref="D79:D81"/>
    <mergeCell ref="D75:D76"/>
    <mergeCell ref="C99:C100"/>
    <mergeCell ref="D99:D100"/>
    <mergeCell ref="D77:D78"/>
    <mergeCell ref="C67:C68"/>
    <mergeCell ref="D67:D68"/>
    <mergeCell ref="C75:C76"/>
    <mergeCell ref="C77:C78"/>
    <mergeCell ref="C70:C71"/>
    <mergeCell ref="D70:D71"/>
    <mergeCell ref="E83:E84"/>
    <mergeCell ref="C85:C86"/>
    <mergeCell ref="E85:E86"/>
    <mergeCell ref="C87:C88"/>
    <mergeCell ref="C90:C91"/>
    <mergeCell ref="D90:D91"/>
    <mergeCell ref="C83:C84"/>
    <mergeCell ref="D83:D84"/>
  </mergeCells>
  <hyperlinks>
    <hyperlink ref="E4" r:id="rId1" xr:uid="{00000000-0004-0000-1300-000000000000}"/>
  </hyperlinks>
  <pageMargins left="0.70866141732283472" right="0.70866141732283472" top="0.74803149606299213" bottom="0.74803149606299213" header="0.31496062992125984" footer="0.31496062992125984"/>
  <pageSetup paperSize="8" scale="24" orientation="landscape" cellComments="asDisplayed" r:id="rId2"/>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B1:BL50"/>
  <sheetViews>
    <sheetView topLeftCell="A10" workbookViewId="0">
      <selection activeCell="C7" sqref="C7"/>
    </sheetView>
  </sheetViews>
  <sheetFormatPr defaultColWidth="8.625" defaultRowHeight="14.25" x14ac:dyDescent="0.2"/>
  <cols>
    <col min="1" max="2" width="8.625" style="1763"/>
    <col min="3" max="3" width="13.25" style="1763" bestFit="1" customWidth="1"/>
    <col min="4" max="11" width="8.625" style="1763"/>
    <col min="12" max="12" width="16.875" style="1763" bestFit="1" customWidth="1"/>
    <col min="13" max="14" width="12.125" style="1763" bestFit="1" customWidth="1"/>
    <col min="15" max="15" width="27.625" style="1763" bestFit="1" customWidth="1"/>
    <col min="16" max="17" width="12.125" style="1763" bestFit="1" customWidth="1"/>
    <col min="18" max="23" width="9.625" style="1763" bestFit="1" customWidth="1"/>
    <col min="24" max="24" width="10.375" style="1763" bestFit="1" customWidth="1"/>
    <col min="25" max="28" width="9.625" style="1763" bestFit="1" customWidth="1"/>
    <col min="29" max="29" width="11.25" style="1763" customWidth="1"/>
    <col min="30" max="30" width="11.5" style="1763" customWidth="1"/>
    <col min="31" max="31" width="10.75" style="1763" customWidth="1"/>
    <col min="32" max="33" width="10.375" style="1763" customWidth="1"/>
    <col min="34" max="34" width="10.375" style="1763" bestFit="1" customWidth="1"/>
    <col min="35" max="36" width="10.75" style="1763" bestFit="1" customWidth="1"/>
    <col min="37" max="55" width="8.625" style="1763"/>
    <col min="56" max="56" width="9.75" style="1763" bestFit="1" customWidth="1"/>
    <col min="57" max="16384" width="8.625" style="1763"/>
  </cols>
  <sheetData>
    <row r="1" spans="2:64" ht="15" x14ac:dyDescent="0.2">
      <c r="N1" s="739"/>
      <c r="O1" s="739"/>
      <c r="P1" s="1889" t="s">
        <v>1738</v>
      </c>
      <c r="Q1" s="1889" t="s">
        <v>1739</v>
      </c>
      <c r="R1" s="1889" t="s">
        <v>1740</v>
      </c>
      <c r="S1" s="1889" t="s">
        <v>1724</v>
      </c>
      <c r="T1" s="1889" t="s">
        <v>1658</v>
      </c>
      <c r="U1" s="1889" t="s">
        <v>1659</v>
      </c>
      <c r="V1" s="1889" t="s">
        <v>1660</v>
      </c>
      <c r="W1" s="1889" t="s">
        <v>1661</v>
      </c>
      <c r="X1" s="1889" t="s">
        <v>1662</v>
      </c>
      <c r="Y1" s="1889" t="s">
        <v>1663</v>
      </c>
      <c r="Z1" s="1889" t="s">
        <v>1664</v>
      </c>
      <c r="AA1" s="1889" t="s">
        <v>1665</v>
      </c>
      <c r="AB1" s="1889" t="s">
        <v>1666</v>
      </c>
      <c r="AC1" s="1889" t="s">
        <v>1667</v>
      </c>
      <c r="AD1" s="1889" t="s">
        <v>1668</v>
      </c>
      <c r="AE1" s="1889" t="s">
        <v>1669</v>
      </c>
      <c r="AF1" s="1889" t="s">
        <v>1670</v>
      </c>
      <c r="AG1" s="1889" t="s">
        <v>1671</v>
      </c>
      <c r="AH1" s="1889" t="s">
        <v>1672</v>
      </c>
      <c r="AI1" s="1889" t="s">
        <v>1673</v>
      </c>
      <c r="AJ1" s="1889" t="s">
        <v>1674</v>
      </c>
      <c r="AK1" s="1889" t="s">
        <v>1675</v>
      </c>
      <c r="AL1" s="1889" t="s">
        <v>1676</v>
      </c>
      <c r="AM1" s="1889" t="s">
        <v>1677</v>
      </c>
      <c r="AN1" s="1889" t="s">
        <v>1678</v>
      </c>
      <c r="AO1" s="1889" t="s">
        <v>1679</v>
      </c>
      <c r="AP1" s="1889" t="s">
        <v>1680</v>
      </c>
      <c r="AQ1" s="1889" t="s">
        <v>1681</v>
      </c>
      <c r="AR1" s="1889" t="s">
        <v>1682</v>
      </c>
      <c r="AS1" s="1889" t="s">
        <v>1683</v>
      </c>
      <c r="AT1" s="1889" t="s">
        <v>1684</v>
      </c>
      <c r="AU1" s="1889" t="s">
        <v>1685</v>
      </c>
      <c r="AV1" s="1889" t="s">
        <v>1686</v>
      </c>
      <c r="AW1" s="1889" t="s">
        <v>1687</v>
      </c>
      <c r="AX1" s="1889" t="s">
        <v>1688</v>
      </c>
      <c r="AY1" s="1889" t="s">
        <v>1689</v>
      </c>
      <c r="AZ1" s="1889" t="s">
        <v>1711</v>
      </c>
      <c r="BA1" s="1889" t="s">
        <v>1743</v>
      </c>
      <c r="BB1" s="1889" t="s">
        <v>1744</v>
      </c>
      <c r="BC1" s="1889" t="s">
        <v>1741</v>
      </c>
      <c r="BD1" s="1889" t="s">
        <v>1742</v>
      </c>
      <c r="BE1" s="1891"/>
      <c r="BF1" s="1891"/>
      <c r="BG1" s="1891"/>
      <c r="BH1" s="1891"/>
      <c r="BI1" s="1891"/>
      <c r="BJ1" s="1891"/>
      <c r="BK1" s="1891"/>
      <c r="BL1" s="1891"/>
    </row>
    <row r="2" spans="2:64" ht="15" x14ac:dyDescent="0.25">
      <c r="L2" s="743">
        <v>1000000</v>
      </c>
      <c r="N2" s="748" t="s">
        <v>402</v>
      </c>
      <c r="O2" s="748" t="s">
        <v>403</v>
      </c>
      <c r="P2" s="1763">
        <v>4.0492714858871999</v>
      </c>
      <c r="Q2" s="1763">
        <v>4.1039922507437998</v>
      </c>
      <c r="R2" s="1763">
        <v>4.2044730800563004</v>
      </c>
      <c r="S2" s="1763">
        <v>4.302496328928</v>
      </c>
      <c r="T2" s="1763">
        <v>4.3700209643605996</v>
      </c>
      <c r="U2" s="1763">
        <v>4.4470214455916999</v>
      </c>
      <c r="V2" s="1763">
        <v>4.6910286156226002</v>
      </c>
      <c r="W2" s="1763">
        <v>4.9174624829468003</v>
      </c>
      <c r="X2" s="1763">
        <v>5.1208121827411004</v>
      </c>
      <c r="Y2" s="1763">
        <v>5.3757645259939002</v>
      </c>
      <c r="Z2" s="1763">
        <v>5.7925212884116997</v>
      </c>
      <c r="AA2" s="1763">
        <v>6.5187441084764997</v>
      </c>
      <c r="AB2" s="1763">
        <v>8.0031911807369003</v>
      </c>
      <c r="AC2" s="1763">
        <v>8.1317908917850001</v>
      </c>
      <c r="AD2" s="1763">
        <v>8.4809663832153994</v>
      </c>
      <c r="AE2" s="1763">
        <v>8.4671773330038995</v>
      </c>
      <c r="AF2" s="1763">
        <v>8.8142020633887999</v>
      </c>
      <c r="AG2" s="1763">
        <v>9.0874072750021995</v>
      </c>
      <c r="AH2" s="1763">
        <v>9.4239935731499997</v>
      </c>
      <c r="AI2" s="1763">
        <v>12.946909157711</v>
      </c>
      <c r="AJ2" s="1763">
        <v>14.638471673253999</v>
      </c>
      <c r="AK2" s="1763">
        <v>14.96496126824</v>
      </c>
      <c r="AL2" s="1763">
        <v>15.354986112356</v>
      </c>
      <c r="AM2" s="1763">
        <v>15.929987667203999</v>
      </c>
      <c r="AN2" s="1763">
        <v>15.421476007857001</v>
      </c>
      <c r="AO2" s="1763">
        <v>16.490010515247</v>
      </c>
      <c r="AP2" s="1763">
        <v>17.527528375401999</v>
      </c>
      <c r="AQ2" s="1763">
        <v>18.929959142832999</v>
      </c>
      <c r="AR2" s="1763">
        <v>20.131969807645</v>
      </c>
      <c r="AS2" s="1763">
        <v>28.059958826557001</v>
      </c>
      <c r="AT2" s="1763">
        <v>39.845542501727998</v>
      </c>
      <c r="AU2" s="1763">
        <v>37.668034934498003</v>
      </c>
      <c r="AV2" s="1763">
        <v>43.300044503782999</v>
      </c>
      <c r="AW2" s="1763">
        <v>42.7</v>
      </c>
      <c r="AX2" s="1763">
        <v>57.325006887684999</v>
      </c>
      <c r="AY2" s="1763">
        <v>59.880007121238997</v>
      </c>
      <c r="AZ2" s="1891">
        <v>64.391999999999996</v>
      </c>
      <c r="BA2" s="1891">
        <v>70.356499999999997</v>
      </c>
      <c r="BB2" s="1891">
        <v>76.114999999999995</v>
      </c>
      <c r="BC2" s="1891">
        <v>84.078999999999994</v>
      </c>
      <c r="BD2" s="1892">
        <v>91.891000000000005</v>
      </c>
      <c r="BE2" s="1892"/>
      <c r="BF2" s="1892"/>
      <c r="BG2" s="1892"/>
      <c r="BH2" s="1892"/>
      <c r="BI2" s="1891"/>
      <c r="BJ2" s="1892"/>
      <c r="BK2" s="1891"/>
      <c r="BL2" s="1891"/>
    </row>
    <row r="3" spans="2:64" ht="15" x14ac:dyDescent="0.25">
      <c r="L3" s="744">
        <v>1000</v>
      </c>
      <c r="N3" s="749" t="s">
        <v>404</v>
      </c>
      <c r="O3" s="749" t="s">
        <v>405</v>
      </c>
      <c r="P3" s="1763">
        <v>0.96684700000000001</v>
      </c>
      <c r="Q3" s="1763">
        <v>0.93302399999999996</v>
      </c>
      <c r="R3" s="1763">
        <v>1.0274749999999999</v>
      </c>
      <c r="S3" s="1763">
        <v>0.98330600000000001</v>
      </c>
      <c r="T3" s="1763">
        <v>0.96106599999999998</v>
      </c>
      <c r="U3" s="1763">
        <v>0.98006400000000005</v>
      </c>
      <c r="V3" s="1763">
        <v>0.95870100000000003</v>
      </c>
      <c r="W3" s="1763">
        <v>0.96346799999999999</v>
      </c>
      <c r="X3" s="1763">
        <v>0.96118700000000001</v>
      </c>
      <c r="Y3" s="1763">
        <v>1.08341</v>
      </c>
      <c r="Z3" s="1763">
        <v>1.07264</v>
      </c>
      <c r="AA3" s="1763">
        <v>1.1183380000000001</v>
      </c>
      <c r="AB3" s="1763">
        <v>1.083623</v>
      </c>
      <c r="AC3" s="1763">
        <v>1.0643579999999999</v>
      </c>
      <c r="AD3" s="1763">
        <v>1.1477390000000001</v>
      </c>
      <c r="AE3" s="1763">
        <v>1.2213989999999999</v>
      </c>
      <c r="AF3" s="1763">
        <v>1.31555</v>
      </c>
      <c r="AG3" s="1763">
        <v>1.300384</v>
      </c>
      <c r="AH3" s="1763">
        <v>1.422744</v>
      </c>
      <c r="AI3" s="1763">
        <v>1.3683289999999999</v>
      </c>
      <c r="AJ3" s="1763">
        <v>1.3005709999999999</v>
      </c>
      <c r="AK3" s="1763">
        <v>1.344713</v>
      </c>
      <c r="AL3" s="1763">
        <v>1.313234</v>
      </c>
      <c r="AM3" s="1763">
        <v>1.3846879999999999</v>
      </c>
      <c r="AN3" s="1763">
        <v>1.3078289999999999</v>
      </c>
      <c r="AO3" s="1763">
        <v>1.3013490000000001</v>
      </c>
      <c r="AP3" s="1763">
        <v>1.2768930000000001</v>
      </c>
      <c r="AQ3" s="1763">
        <v>1.2795799999999999</v>
      </c>
      <c r="AR3" s="1763">
        <v>1.301518</v>
      </c>
      <c r="AS3" s="1763">
        <v>1.354177</v>
      </c>
      <c r="AT3" s="1763">
        <v>1.386317</v>
      </c>
      <c r="AU3" s="1763">
        <v>1.4165939999999999</v>
      </c>
      <c r="AV3" s="1763">
        <v>1.4081889999999999</v>
      </c>
      <c r="AW3" s="1763">
        <v>1.4274169999999999</v>
      </c>
      <c r="AX3" s="1763">
        <v>1.480944</v>
      </c>
      <c r="AY3" s="1763">
        <v>1.4238029999999999</v>
      </c>
      <c r="AZ3" s="1891">
        <v>1.63992</v>
      </c>
      <c r="BA3" s="1891">
        <v>1.4595499999999999</v>
      </c>
      <c r="BB3" s="1891">
        <v>1.4039999999999999</v>
      </c>
      <c r="BC3" s="1891">
        <v>1.29541</v>
      </c>
      <c r="BD3" s="1892">
        <v>1.31446</v>
      </c>
      <c r="BE3" s="1892"/>
      <c r="BF3" s="1892"/>
      <c r="BG3" s="1892"/>
      <c r="BH3" s="1892"/>
      <c r="BI3" s="1891"/>
      <c r="BJ3" s="1892"/>
      <c r="BK3" s="1891"/>
      <c r="BL3" s="1891"/>
    </row>
    <row r="4" spans="2:64" ht="15" x14ac:dyDescent="0.25">
      <c r="B4" s="464" t="s">
        <v>397</v>
      </c>
      <c r="L4" s="744">
        <v>10000000</v>
      </c>
      <c r="N4" s="749" t="s">
        <v>407</v>
      </c>
      <c r="O4" s="749" t="s">
        <v>408</v>
      </c>
      <c r="P4" s="1763">
        <v>1.6230027451255999</v>
      </c>
      <c r="Q4" s="1763">
        <v>1.5637583892617</v>
      </c>
      <c r="R4" s="1763">
        <v>1.8564022809745999</v>
      </c>
      <c r="S4" s="1763">
        <v>1.8671458381637001</v>
      </c>
      <c r="T4" s="1763">
        <v>1.821129080563</v>
      </c>
      <c r="U4" s="1763">
        <v>2.0482922954726002</v>
      </c>
      <c r="V4" s="1763">
        <v>2.0287703016241001</v>
      </c>
      <c r="W4" s="1763">
        <v>2.0491132332878998</v>
      </c>
      <c r="X4" s="1763">
        <v>2.0072627879734002</v>
      </c>
      <c r="Y4" s="1763">
        <v>2.2094036697248001</v>
      </c>
      <c r="Z4" s="1763">
        <v>2.2514624213254</v>
      </c>
      <c r="AA4" s="1763">
        <v>2.3621202233341001</v>
      </c>
      <c r="AB4" s="1763">
        <v>2.2683492892369999</v>
      </c>
      <c r="AC4" s="1763">
        <v>2.1966612974081001</v>
      </c>
      <c r="AD4" s="1763">
        <v>2.4494158785662998</v>
      </c>
      <c r="AE4" s="1763">
        <v>2.6527468907009002</v>
      </c>
      <c r="AF4" s="1763">
        <v>3.2491867273909998</v>
      </c>
      <c r="AG4" s="1763">
        <v>3.1011707927429</v>
      </c>
      <c r="AH4" s="1763">
        <v>3.9996429527805</v>
      </c>
      <c r="AI4" s="1763">
        <v>3.9604114999541</v>
      </c>
      <c r="AJ4" s="1763">
        <v>3.6165129556434001</v>
      </c>
      <c r="AK4" s="1763">
        <v>3.2334714465861998</v>
      </c>
      <c r="AL4" s="1763">
        <v>3.2443329450766001</v>
      </c>
      <c r="AM4" s="1763">
        <v>3.254435063087</v>
      </c>
      <c r="AN4" s="1763">
        <v>3.1615377420259998</v>
      </c>
      <c r="AO4" s="1763">
        <v>3.2947774272695001</v>
      </c>
      <c r="AP4" s="1763">
        <v>3.1877858715906999</v>
      </c>
      <c r="AQ4" s="1763">
        <v>3.3126823980654998</v>
      </c>
      <c r="AR4" s="1763">
        <v>3.3226199172144999</v>
      </c>
      <c r="AS4" s="1763">
        <v>3.8493738205524002</v>
      </c>
      <c r="AT4" s="1763">
        <v>4.0199550794747996</v>
      </c>
      <c r="AU4" s="1763">
        <v>3.8812227074235999</v>
      </c>
      <c r="AV4" s="1763">
        <v>3.9043168669337001</v>
      </c>
      <c r="AW4" s="1763">
        <v>3.8234622144112</v>
      </c>
      <c r="AX4" s="1763">
        <v>4.1590596014325998</v>
      </c>
      <c r="AY4" s="1763">
        <v>4.0196724230015999</v>
      </c>
      <c r="AZ4" s="1891">
        <v>5.2027200000000002</v>
      </c>
      <c r="BA4" s="1891">
        <v>5.4579399999999998</v>
      </c>
      <c r="BB4" s="1891">
        <v>5.6634799999999998</v>
      </c>
      <c r="BC4" s="1891">
        <v>5.1939500000000001</v>
      </c>
      <c r="BD4" s="1892">
        <v>5.7491700000000003</v>
      </c>
      <c r="BE4" s="1892"/>
      <c r="BF4" s="1892"/>
      <c r="BG4" s="1892"/>
      <c r="BH4" s="1892"/>
      <c r="BI4" s="1891"/>
      <c r="BJ4" s="1892"/>
      <c r="BK4" s="1891"/>
      <c r="BL4" s="1891"/>
    </row>
    <row r="5" spans="2:64" ht="15.75" thickBot="1" x14ac:dyDescent="0.3">
      <c r="L5" s="744">
        <v>100000000</v>
      </c>
      <c r="N5" s="749" t="s">
        <v>409</v>
      </c>
      <c r="O5" s="749" t="s">
        <v>410</v>
      </c>
      <c r="P5" s="1763">
        <v>0.97029600000000005</v>
      </c>
      <c r="Q5" s="1763">
        <v>0.96526699999999999</v>
      </c>
      <c r="R5" s="1763">
        <v>1.044583</v>
      </c>
      <c r="S5" s="1763">
        <v>1.021331</v>
      </c>
      <c r="T5" s="1763">
        <v>0.99663100000000004</v>
      </c>
      <c r="U5" s="1763">
        <v>1.022319</v>
      </c>
      <c r="V5" s="1763">
        <v>0.98097400000000001</v>
      </c>
      <c r="W5" s="1763">
        <v>0.99568000000000001</v>
      </c>
      <c r="X5" s="1763">
        <v>1.0168680000000001</v>
      </c>
      <c r="Y5" s="1763">
        <v>1.0484709999999999</v>
      </c>
      <c r="Z5" s="1763">
        <v>1.0301370000000001</v>
      </c>
      <c r="AA5" s="1763">
        <v>1.0638099999999999</v>
      </c>
      <c r="AB5" s="1763">
        <v>1.1042209999999999</v>
      </c>
      <c r="AC5" s="1763">
        <v>1.068165</v>
      </c>
      <c r="AD5" s="1763">
        <v>1.1172219999999999</v>
      </c>
      <c r="AE5" s="1763">
        <v>1.158307</v>
      </c>
      <c r="AF5" s="1763">
        <v>1.2768839999999999</v>
      </c>
      <c r="AG5" s="1763">
        <v>1.2368399999999999</v>
      </c>
      <c r="AH5" s="1763">
        <v>1.3419620000000001</v>
      </c>
      <c r="AI5" s="1763">
        <v>1.3884449999999999</v>
      </c>
      <c r="AJ5" s="1763">
        <v>1.29451</v>
      </c>
      <c r="AK5" s="1763">
        <v>1.2956220000000001</v>
      </c>
      <c r="AL5" s="1763">
        <v>1.31619</v>
      </c>
      <c r="AM5" s="1763">
        <v>1.345982</v>
      </c>
      <c r="AN5" s="1763">
        <v>1.3343</v>
      </c>
      <c r="AO5" s="1763">
        <v>1.295566</v>
      </c>
      <c r="AP5" s="1763">
        <v>1.2440279999999999</v>
      </c>
      <c r="AQ5" s="1763">
        <v>1.253981</v>
      </c>
      <c r="AR5" s="1763">
        <v>1.2900739999999999</v>
      </c>
      <c r="AS5" s="1763">
        <v>1.324584</v>
      </c>
      <c r="AT5" s="1763">
        <v>1.3013129999999999</v>
      </c>
      <c r="AU5" s="1763">
        <v>1.3628819999999999</v>
      </c>
      <c r="AV5" s="1763">
        <v>1.335113</v>
      </c>
      <c r="AW5" s="1763">
        <v>1.3086990000000001</v>
      </c>
      <c r="AX5" s="1763">
        <v>1.3248230000000001</v>
      </c>
      <c r="AY5" s="1763">
        <v>1.2994479999999999</v>
      </c>
      <c r="AZ5" s="1891">
        <v>1.42543</v>
      </c>
      <c r="BA5" s="1891">
        <v>1.36846</v>
      </c>
      <c r="BB5" s="1891">
        <v>1.33891</v>
      </c>
      <c r="BC5" s="1891">
        <v>1.2739799999999999</v>
      </c>
      <c r="BD5" s="1892">
        <v>1.2607299999999999</v>
      </c>
      <c r="BE5" s="1892"/>
      <c r="BF5" s="1892"/>
      <c r="BG5" s="1892"/>
      <c r="BH5" s="1892"/>
      <c r="BI5" s="1891"/>
      <c r="BJ5" s="1892"/>
      <c r="BK5" s="1891"/>
      <c r="BL5" s="1891"/>
    </row>
    <row r="6" spans="2:64" ht="15" x14ac:dyDescent="0.25">
      <c r="B6" s="738"/>
      <c r="C6" s="746" t="str">
        <f>IF('Cover Page'!D34=0,"",'Cover Page'!D34)</f>
        <v>South African rand - ZAR</v>
      </c>
      <c r="L6" s="744">
        <v>1000000000</v>
      </c>
      <c r="N6" s="749" t="s">
        <v>436</v>
      </c>
      <c r="O6" s="749" t="s">
        <v>437</v>
      </c>
      <c r="P6" s="1907">
        <f>1/1.2</f>
        <v>0.83333333333333337</v>
      </c>
      <c r="Q6" s="1907">
        <f t="shared" ref="Q6:BC6" si="0">1/1.2</f>
        <v>0.83333333333333337</v>
      </c>
      <c r="R6" s="1907">
        <f t="shared" si="0"/>
        <v>0.83333333333333337</v>
      </c>
      <c r="S6" s="1907">
        <f t="shared" si="0"/>
        <v>0.83333333333333337</v>
      </c>
      <c r="T6" s="1907">
        <f t="shared" si="0"/>
        <v>0.83333333333333337</v>
      </c>
      <c r="U6" s="1907">
        <f t="shared" si="0"/>
        <v>0.83333333333333337</v>
      </c>
      <c r="V6" s="1907">
        <f t="shared" si="0"/>
        <v>0.83333333333333337</v>
      </c>
      <c r="W6" s="1907">
        <f t="shared" si="0"/>
        <v>0.83333333333333337</v>
      </c>
      <c r="X6" s="1907">
        <f t="shared" si="0"/>
        <v>0.83333333333333337</v>
      </c>
      <c r="Y6" s="1907">
        <f t="shared" si="0"/>
        <v>0.83333333333333337</v>
      </c>
      <c r="Z6" s="1907">
        <f t="shared" si="0"/>
        <v>0.83333333333333337</v>
      </c>
      <c r="AA6" s="1907">
        <f t="shared" si="0"/>
        <v>0.83333333333333337</v>
      </c>
      <c r="AB6" s="1907">
        <f t="shared" si="0"/>
        <v>0.83333333333333337</v>
      </c>
      <c r="AC6" s="1907">
        <f t="shared" si="0"/>
        <v>0.83333333333333337</v>
      </c>
      <c r="AD6" s="1907">
        <f t="shared" si="0"/>
        <v>0.83333333333333337</v>
      </c>
      <c r="AE6" s="1907">
        <f t="shared" si="0"/>
        <v>0.83333333333333337</v>
      </c>
      <c r="AF6" s="1907">
        <f t="shared" si="0"/>
        <v>0.83333333333333337</v>
      </c>
      <c r="AG6" s="1907">
        <f t="shared" si="0"/>
        <v>0.83333333333333337</v>
      </c>
      <c r="AH6" s="1907">
        <f t="shared" si="0"/>
        <v>0.83333333333333337</v>
      </c>
      <c r="AI6" s="1907">
        <f t="shared" si="0"/>
        <v>0.83333333333333337</v>
      </c>
      <c r="AJ6" s="1907">
        <f t="shared" si="0"/>
        <v>0.83333333333333337</v>
      </c>
      <c r="AK6" s="1907">
        <f t="shared" si="0"/>
        <v>0.83333333333333337</v>
      </c>
      <c r="AL6" s="1907">
        <f t="shared" si="0"/>
        <v>0.83333333333333337</v>
      </c>
      <c r="AM6" s="1907">
        <f t="shared" si="0"/>
        <v>0.83333333333333337</v>
      </c>
      <c r="AN6" s="1907">
        <f t="shared" si="0"/>
        <v>0.83333333333333337</v>
      </c>
      <c r="AO6" s="1907">
        <f t="shared" si="0"/>
        <v>0.83333333333333337</v>
      </c>
      <c r="AP6" s="1907">
        <f t="shared" si="0"/>
        <v>0.83333333333333337</v>
      </c>
      <c r="AQ6" s="1907">
        <f t="shared" si="0"/>
        <v>0.83333333333333337</v>
      </c>
      <c r="AR6" s="1907">
        <f t="shared" si="0"/>
        <v>0.83333333333333337</v>
      </c>
      <c r="AS6" s="1907">
        <f t="shared" si="0"/>
        <v>0.83333333333333337</v>
      </c>
      <c r="AT6" s="1907">
        <f t="shared" si="0"/>
        <v>0.83333333333333337</v>
      </c>
      <c r="AU6" s="1907">
        <f t="shared" si="0"/>
        <v>0.83333333333333337</v>
      </c>
      <c r="AV6" s="1907">
        <f t="shared" si="0"/>
        <v>0.83333333333333337</v>
      </c>
      <c r="AW6" s="1907">
        <f t="shared" si="0"/>
        <v>0.83333333333333337</v>
      </c>
      <c r="AX6" s="1907">
        <f t="shared" si="0"/>
        <v>0.83333333333333337</v>
      </c>
      <c r="AY6" s="1907">
        <f t="shared" si="0"/>
        <v>0.83333333333333337</v>
      </c>
      <c r="AZ6" s="1907">
        <f t="shared" si="0"/>
        <v>0.83333333333333337</v>
      </c>
      <c r="BA6" s="1907">
        <f t="shared" si="0"/>
        <v>0.83333333333333337</v>
      </c>
      <c r="BB6" s="1907">
        <f t="shared" si="0"/>
        <v>0.83333333333333337</v>
      </c>
      <c r="BC6" s="1907">
        <f t="shared" si="0"/>
        <v>0.83333333333333337</v>
      </c>
      <c r="BD6" s="1907">
        <v>0.83333333333333337</v>
      </c>
      <c r="BE6" s="1892"/>
      <c r="BF6" s="1892"/>
      <c r="BG6" s="1892"/>
      <c r="BH6" s="1892"/>
      <c r="BI6" s="1891"/>
      <c r="BJ6" s="1892"/>
      <c r="BK6" s="1891"/>
      <c r="BL6" s="1891"/>
    </row>
    <row r="7" spans="2:64" ht="15" x14ac:dyDescent="0.25">
      <c r="B7" s="1889" t="s">
        <v>1738</v>
      </c>
      <c r="C7" s="1660">
        <f>IFERROR(VLOOKUP($C$6,$O$1:$BD$23,MATCH(B7,$O$1:$BD$1,0),0),1)</f>
        <v>6.7929190000000004</v>
      </c>
      <c r="L7" s="745">
        <v>1000000000000</v>
      </c>
      <c r="N7" s="749" t="s">
        <v>411</v>
      </c>
      <c r="O7" s="749" t="s">
        <v>412</v>
      </c>
      <c r="P7" s="1763">
        <v>482.08</v>
      </c>
      <c r="Q7" s="1763">
        <v>471.13</v>
      </c>
      <c r="R7" s="1763">
        <v>515.14</v>
      </c>
      <c r="S7" s="1763">
        <v>521.46</v>
      </c>
      <c r="T7" s="1763">
        <v>489.76</v>
      </c>
      <c r="U7" s="1763">
        <v>509.73</v>
      </c>
      <c r="V7" s="1763">
        <v>470.48</v>
      </c>
      <c r="W7" s="1763">
        <v>478.6</v>
      </c>
      <c r="X7" s="1763">
        <v>472.54</v>
      </c>
      <c r="Y7" s="1763">
        <v>503.86</v>
      </c>
      <c r="Z7" s="1763">
        <v>502.97</v>
      </c>
      <c r="AA7" s="1763">
        <v>523.76</v>
      </c>
      <c r="AB7" s="1763">
        <v>550.53</v>
      </c>
      <c r="AC7" s="1763">
        <v>550.6</v>
      </c>
      <c r="AD7" s="1763">
        <v>601.66</v>
      </c>
      <c r="AE7" s="1763">
        <v>607.38</v>
      </c>
      <c r="AF7" s="1763">
        <v>626.87</v>
      </c>
      <c r="AG7" s="1763">
        <v>634.58000000000004</v>
      </c>
      <c r="AH7" s="1763">
        <v>704.68</v>
      </c>
      <c r="AI7" s="1763">
        <v>707.34</v>
      </c>
      <c r="AJ7" s="1763">
        <v>675.1</v>
      </c>
      <c r="AK7" s="1763">
        <v>661.49</v>
      </c>
      <c r="AL7" s="1763">
        <v>659.08</v>
      </c>
      <c r="AM7" s="1763">
        <v>667.29</v>
      </c>
      <c r="AN7" s="1763">
        <v>662.66</v>
      </c>
      <c r="AO7" s="1763">
        <v>663.21</v>
      </c>
      <c r="AP7" s="1763">
        <v>636.85</v>
      </c>
      <c r="AQ7" s="1763">
        <v>615.22</v>
      </c>
      <c r="AR7" s="1763">
        <v>605.26</v>
      </c>
      <c r="AS7" s="1763">
        <v>647.95000000000005</v>
      </c>
      <c r="AT7" s="1763">
        <v>661.5</v>
      </c>
      <c r="AU7" s="1763">
        <v>695.69</v>
      </c>
      <c r="AV7" s="1763">
        <v>681.09</v>
      </c>
      <c r="AW7" s="1763">
        <v>679.86</v>
      </c>
      <c r="AX7" s="1763">
        <v>725.68</v>
      </c>
      <c r="AY7" s="1763">
        <v>744.62</v>
      </c>
      <c r="AZ7" s="1891">
        <v>846.3</v>
      </c>
      <c r="BA7" s="1891">
        <v>816.36</v>
      </c>
      <c r="BB7" s="1891">
        <v>784.46</v>
      </c>
      <c r="BC7" s="1891">
        <v>711.24</v>
      </c>
      <c r="BD7" s="1892">
        <v>732.11</v>
      </c>
      <c r="BE7" s="1892"/>
      <c r="BF7" s="1892"/>
      <c r="BG7" s="1892"/>
      <c r="BH7" s="1892"/>
      <c r="BI7" s="1891"/>
      <c r="BJ7" s="1892"/>
      <c r="BK7" s="1891"/>
      <c r="BL7" s="1891"/>
    </row>
    <row r="8" spans="2:64" ht="15" x14ac:dyDescent="0.25">
      <c r="B8" s="1889" t="s">
        <v>1739</v>
      </c>
      <c r="C8" s="1660">
        <f t="shared" ref="C8:C47" si="1">IFERROR(VLOOKUP($C$6,$O$1:$BD$23,MATCH(B8,$O$1:$BD$1,0),0),1)</f>
        <v>6.8199680000000003</v>
      </c>
      <c r="N8" s="749" t="s">
        <v>413</v>
      </c>
      <c r="O8" s="749" t="s">
        <v>483</v>
      </c>
      <c r="P8" s="1763">
        <v>6.548603</v>
      </c>
      <c r="Q8" s="1763">
        <v>6.4634330000000002</v>
      </c>
      <c r="R8" s="1763">
        <v>6.3842850000000002</v>
      </c>
      <c r="S8" s="1763">
        <v>6.3055880000000002</v>
      </c>
      <c r="T8" s="1763">
        <v>6.2959719999999999</v>
      </c>
      <c r="U8" s="1763">
        <v>6.3551229999999999</v>
      </c>
      <c r="V8" s="1763">
        <v>6.2846869999999999</v>
      </c>
      <c r="W8" s="1763">
        <v>6.2306350000000004</v>
      </c>
      <c r="X8" s="1763">
        <v>6.2163219999999999</v>
      </c>
      <c r="Y8" s="1763">
        <v>6.1376150000000003</v>
      </c>
      <c r="Z8" s="1763">
        <v>6.1195849999999998</v>
      </c>
      <c r="AA8" s="1763">
        <v>6.0540209999999997</v>
      </c>
      <c r="AB8" s="1763">
        <v>6.2194659999999997</v>
      </c>
      <c r="AC8" s="1763">
        <v>6.2031039999999997</v>
      </c>
      <c r="AD8" s="1763">
        <v>6.1401890000000003</v>
      </c>
      <c r="AE8" s="1763">
        <v>6.2069020000000004</v>
      </c>
      <c r="AF8" s="1763">
        <v>6.2003899999999996</v>
      </c>
      <c r="AG8" s="1763">
        <v>6.1994819999999997</v>
      </c>
      <c r="AH8" s="1763">
        <v>6.3559760000000001</v>
      </c>
      <c r="AI8" s="1763">
        <v>6.4855330000000002</v>
      </c>
      <c r="AJ8" s="1763">
        <v>6.4570930000000004</v>
      </c>
      <c r="AK8" s="1763">
        <v>6.6433980000000004</v>
      </c>
      <c r="AL8" s="1763">
        <v>6.6717139999999997</v>
      </c>
      <c r="AM8" s="1763">
        <v>6.944502</v>
      </c>
      <c r="AN8" s="1763">
        <v>6.8882240000000001</v>
      </c>
      <c r="AO8" s="1763">
        <v>6.7810199999999998</v>
      </c>
      <c r="AP8" s="1763">
        <v>6.6520409999999996</v>
      </c>
      <c r="AQ8" s="1763">
        <v>6.5074630000000004</v>
      </c>
      <c r="AR8" s="1763">
        <v>6.287477</v>
      </c>
      <c r="AS8" s="1763">
        <v>6.6194889999999997</v>
      </c>
      <c r="AT8" s="1763">
        <v>6.8816519999999999</v>
      </c>
      <c r="AU8" s="1763">
        <v>6.8778170000000003</v>
      </c>
      <c r="AV8" s="1763">
        <v>6.7109030000000001</v>
      </c>
      <c r="AW8" s="1763">
        <v>6.870387</v>
      </c>
      <c r="AX8" s="1763">
        <v>7.1433559999999998</v>
      </c>
      <c r="AY8" s="1763">
        <v>6.9614560000000001</v>
      </c>
      <c r="AZ8" s="1891">
        <v>7.0996699999999997</v>
      </c>
      <c r="BA8" s="1891">
        <v>7.0743900000000002</v>
      </c>
      <c r="BB8" s="1891">
        <v>6.8090200000000003</v>
      </c>
      <c r="BC8" s="1891">
        <v>6.5377700000000001</v>
      </c>
      <c r="BD8" s="1892">
        <v>6.5511299999999997</v>
      </c>
      <c r="BE8" s="1892"/>
      <c r="BF8" s="1892"/>
      <c r="BG8" s="1892"/>
      <c r="BH8" s="1892"/>
      <c r="BI8" s="1891"/>
      <c r="BJ8" s="1892"/>
      <c r="BK8" s="1891"/>
      <c r="BL8" s="1891"/>
    </row>
    <row r="9" spans="2:64" ht="15" x14ac:dyDescent="0.25">
      <c r="B9" s="1889" t="s">
        <v>1740</v>
      </c>
      <c r="C9" s="1660">
        <f t="shared" si="1"/>
        <v>8.0785750000000007</v>
      </c>
      <c r="N9" s="749" t="s">
        <v>486</v>
      </c>
      <c r="O9" s="749" t="s">
        <v>406</v>
      </c>
      <c r="P9" s="1763">
        <v>0.703878</v>
      </c>
      <c r="Q9" s="1763">
        <v>0.69189800000000001</v>
      </c>
      <c r="R9" s="1763">
        <v>0.74057600000000001</v>
      </c>
      <c r="S9" s="1763">
        <v>0.77285700000000002</v>
      </c>
      <c r="T9" s="1763">
        <v>0.74872700000000003</v>
      </c>
      <c r="U9" s="1763">
        <v>0.79428100000000001</v>
      </c>
      <c r="V9" s="1763">
        <v>0.77339500000000005</v>
      </c>
      <c r="W9" s="1763">
        <v>0.75792000000000004</v>
      </c>
      <c r="X9" s="1763">
        <v>0.780945</v>
      </c>
      <c r="Y9" s="1763">
        <v>0.76452600000000004</v>
      </c>
      <c r="Z9" s="1763">
        <v>0.74046599999999996</v>
      </c>
      <c r="AA9" s="1763">
        <v>0.72511099999999995</v>
      </c>
      <c r="AB9" s="1763">
        <v>0.72526800000000002</v>
      </c>
      <c r="AC9" s="1763">
        <v>0.73217200000000005</v>
      </c>
      <c r="AD9" s="1763">
        <v>0.79472299999999996</v>
      </c>
      <c r="AE9" s="1763">
        <v>0.82365500000000003</v>
      </c>
      <c r="AF9" s="1763">
        <v>0.929454</v>
      </c>
      <c r="AG9" s="1763">
        <v>0.89373499999999995</v>
      </c>
      <c r="AH9" s="1763">
        <v>0.89261800000000002</v>
      </c>
      <c r="AI9" s="1763">
        <v>0.91852699999999998</v>
      </c>
      <c r="AJ9" s="1763">
        <v>0.87834900000000005</v>
      </c>
      <c r="AK9" s="1763">
        <v>0.90073899999999996</v>
      </c>
      <c r="AL9" s="1763">
        <v>0.89597700000000002</v>
      </c>
      <c r="AM9" s="1763">
        <v>0.94867699999999999</v>
      </c>
      <c r="AN9" s="1763">
        <v>0.93536600000000003</v>
      </c>
      <c r="AO9" s="1763">
        <v>0.87627100000000002</v>
      </c>
      <c r="AP9" s="1763">
        <v>0.84702699999999997</v>
      </c>
      <c r="AQ9" s="1763">
        <v>0.83382000000000001</v>
      </c>
      <c r="AR9" s="1763">
        <v>0.81162199999999995</v>
      </c>
      <c r="AS9" s="1763">
        <v>0.85777999999999999</v>
      </c>
      <c r="AT9" s="1763">
        <v>0.86385599999999996</v>
      </c>
      <c r="AU9" s="1763">
        <v>0.87336199999999997</v>
      </c>
      <c r="AV9" s="1763">
        <v>0.89007599999999998</v>
      </c>
      <c r="AW9" s="1763">
        <v>0.87873500000000004</v>
      </c>
      <c r="AX9" s="1763">
        <v>0.91835800000000001</v>
      </c>
      <c r="AY9" s="1763">
        <v>0.89015500000000003</v>
      </c>
      <c r="AZ9" s="1891">
        <v>0.91274200000000005</v>
      </c>
      <c r="BA9" s="1891">
        <v>0.89301699999999995</v>
      </c>
      <c r="BB9" s="1891">
        <v>0.85411700000000002</v>
      </c>
      <c r="BC9" s="1891">
        <v>0.81493000000000004</v>
      </c>
      <c r="BD9" s="1892">
        <v>0.85287800000000002</v>
      </c>
      <c r="BE9" s="1892"/>
      <c r="BF9" s="1892"/>
      <c r="BG9" s="1892"/>
      <c r="BH9" s="1892"/>
      <c r="BI9" s="1891"/>
      <c r="BJ9" s="1892"/>
      <c r="BK9" s="1891"/>
      <c r="BL9" s="1891"/>
    </row>
    <row r="10" spans="2:64" ht="15" x14ac:dyDescent="0.25">
      <c r="B10" s="1889" t="s">
        <v>1724</v>
      </c>
      <c r="C10" s="1660">
        <f t="shared" si="1"/>
        <v>8.1018629999999998</v>
      </c>
      <c r="N10" s="749" t="s">
        <v>414</v>
      </c>
      <c r="O10" s="749" t="s">
        <v>415</v>
      </c>
      <c r="P10" s="1763">
        <v>7.7820090000000004</v>
      </c>
      <c r="Q10" s="1763">
        <v>7.7821210000000001</v>
      </c>
      <c r="R10" s="1763">
        <v>7.7918240000000001</v>
      </c>
      <c r="S10" s="1763">
        <v>7.7679879999999999</v>
      </c>
      <c r="T10" s="1763">
        <v>7.7646750000000004</v>
      </c>
      <c r="U10" s="1763">
        <v>7.7567909999999998</v>
      </c>
      <c r="V10" s="1763">
        <v>7.7539059999999997</v>
      </c>
      <c r="W10" s="1763">
        <v>7.7504929999999996</v>
      </c>
      <c r="X10" s="1763">
        <v>7.7641549999999997</v>
      </c>
      <c r="Y10" s="1763">
        <v>7.7581800000000003</v>
      </c>
      <c r="Z10" s="1763">
        <v>7.7543129999999998</v>
      </c>
      <c r="AA10" s="1763">
        <v>7.753825</v>
      </c>
      <c r="AB10" s="1763">
        <v>7.758413</v>
      </c>
      <c r="AC10" s="1763">
        <v>7.7506219999999999</v>
      </c>
      <c r="AD10" s="1763">
        <v>7.7676230000000004</v>
      </c>
      <c r="AE10" s="1763">
        <v>7.7563630000000003</v>
      </c>
      <c r="AF10" s="1763">
        <v>7.7536949999999996</v>
      </c>
      <c r="AG10" s="1763">
        <v>7.7522570000000002</v>
      </c>
      <c r="AH10" s="1763">
        <v>7.7500669999999996</v>
      </c>
      <c r="AI10" s="1763">
        <v>7.7501610000000003</v>
      </c>
      <c r="AJ10" s="1763">
        <v>7.754238</v>
      </c>
      <c r="AK10" s="1763">
        <v>7.7585119999999996</v>
      </c>
      <c r="AL10" s="1763">
        <v>7.7544129999999996</v>
      </c>
      <c r="AM10" s="1763">
        <v>7.7555259999999997</v>
      </c>
      <c r="AN10" s="1763">
        <v>7.7704610000000001</v>
      </c>
      <c r="AO10" s="1763">
        <v>7.804767</v>
      </c>
      <c r="AP10" s="1763">
        <v>7.8107740000000003</v>
      </c>
      <c r="AQ10" s="1763">
        <v>7.8145579999999999</v>
      </c>
      <c r="AR10" s="1763">
        <v>7.8480639999999999</v>
      </c>
      <c r="AS10" s="1763">
        <v>7.8459430000000001</v>
      </c>
      <c r="AT10" s="1763">
        <v>7.8247239999999998</v>
      </c>
      <c r="AU10" s="1763">
        <v>7.8318779999999997</v>
      </c>
      <c r="AV10" s="1763">
        <v>7.8500220000000001</v>
      </c>
      <c r="AW10" s="1763">
        <v>7.8089630000000003</v>
      </c>
      <c r="AX10" s="1763">
        <v>7.8398380000000003</v>
      </c>
      <c r="AY10" s="1763">
        <v>7.7864519999999997</v>
      </c>
      <c r="AZ10" s="1891">
        <v>7.7532899999999998</v>
      </c>
      <c r="BA10" s="1891">
        <v>7.7503099999999998</v>
      </c>
      <c r="BB10" s="1891">
        <v>7.7504299999999997</v>
      </c>
      <c r="BC10" s="1891">
        <v>7.7534000000000001</v>
      </c>
      <c r="BD10" s="1892">
        <v>7.7742399999999998</v>
      </c>
      <c r="BE10" s="1892"/>
      <c r="BF10" s="1892"/>
      <c r="BG10" s="1892"/>
      <c r="BH10" s="1892"/>
      <c r="BI10" s="1891"/>
      <c r="BJ10" s="1892"/>
      <c r="BK10" s="1891"/>
      <c r="BL10" s="1891"/>
    </row>
    <row r="11" spans="2:64" ht="15" x14ac:dyDescent="0.25">
      <c r="B11" s="1889" t="s">
        <v>1658</v>
      </c>
      <c r="C11" s="1660">
        <f t="shared" si="1"/>
        <v>7.6611260000000003</v>
      </c>
      <c r="N11" s="749" t="s">
        <v>417</v>
      </c>
      <c r="O11" s="749" t="s">
        <v>418</v>
      </c>
      <c r="P11" s="1763">
        <v>44.587175000000002</v>
      </c>
      <c r="Q11" s="1763">
        <v>44.670310999999998</v>
      </c>
      <c r="R11" s="1763">
        <v>48.966155999999998</v>
      </c>
      <c r="S11" s="1763">
        <v>53.105339999999998</v>
      </c>
      <c r="T11" s="1763">
        <v>50.944893999999998</v>
      </c>
      <c r="U11" s="1763">
        <v>55.694996000000003</v>
      </c>
      <c r="V11" s="1763">
        <v>52.860014999999997</v>
      </c>
      <c r="W11" s="1763">
        <v>54.994695</v>
      </c>
      <c r="X11" s="1763">
        <v>54.327216</v>
      </c>
      <c r="Y11" s="1763">
        <v>59.419725</v>
      </c>
      <c r="Z11" s="1763">
        <v>62.824139000000002</v>
      </c>
      <c r="AA11" s="1763">
        <v>61.899790000000003</v>
      </c>
      <c r="AB11" s="1763">
        <v>59.891500000000001</v>
      </c>
      <c r="AC11" s="1763">
        <v>60.186191000000001</v>
      </c>
      <c r="AD11" s="1763">
        <v>61.874274999999997</v>
      </c>
      <c r="AE11" s="1763">
        <v>63.190016999999997</v>
      </c>
      <c r="AF11" s="1763">
        <v>62.527929999999998</v>
      </c>
      <c r="AG11" s="1763">
        <v>63.622576000000002</v>
      </c>
      <c r="AH11" s="1763">
        <v>65.590020999999993</v>
      </c>
      <c r="AI11" s="1763">
        <v>66.153670000000005</v>
      </c>
      <c r="AJ11" s="1763">
        <v>66.253666999999993</v>
      </c>
      <c r="AK11" s="1763">
        <v>67.519636000000006</v>
      </c>
      <c r="AL11" s="1763">
        <v>66.629782000000006</v>
      </c>
      <c r="AM11" s="1763">
        <v>67.919077999999999</v>
      </c>
      <c r="AN11" s="1763">
        <v>64.911140000000003</v>
      </c>
      <c r="AO11" s="1763">
        <v>64.620137</v>
      </c>
      <c r="AP11" s="1763">
        <v>65.279518999999993</v>
      </c>
      <c r="AQ11" s="1763">
        <v>63.875177000000001</v>
      </c>
      <c r="AR11" s="1763">
        <v>65.170034999999999</v>
      </c>
      <c r="AS11" s="1763">
        <v>68.462000000000003</v>
      </c>
      <c r="AT11" s="1763">
        <v>72.491360999999998</v>
      </c>
      <c r="AU11" s="1763">
        <v>69.633013000000005</v>
      </c>
      <c r="AV11" s="1763">
        <v>69.175790000000006</v>
      </c>
      <c r="AW11" s="1763">
        <v>69.001756999999998</v>
      </c>
      <c r="AX11" s="1763">
        <v>70.861879000000002</v>
      </c>
      <c r="AY11" s="1763">
        <v>71.37885</v>
      </c>
      <c r="AZ11" s="1891">
        <v>75.664900000000003</v>
      </c>
      <c r="BA11" s="1891">
        <v>75.5702</v>
      </c>
      <c r="BB11" s="1891">
        <v>73.709400000000002</v>
      </c>
      <c r="BC11" s="1891">
        <v>73.066999999999993</v>
      </c>
      <c r="BD11" s="1892">
        <v>73.188100000000006</v>
      </c>
      <c r="BE11" s="1892"/>
      <c r="BF11" s="1892"/>
      <c r="BG11" s="1892"/>
      <c r="BH11" s="1892"/>
      <c r="BI11" s="1891"/>
      <c r="BJ11" s="1892"/>
      <c r="BK11" s="1891"/>
      <c r="BL11" s="1891"/>
    </row>
    <row r="12" spans="2:64" ht="15" x14ac:dyDescent="0.25">
      <c r="B12" s="1889" t="s">
        <v>1659</v>
      </c>
      <c r="C12" s="1660">
        <f t="shared" si="1"/>
        <v>8.2342340000000007</v>
      </c>
      <c r="N12" s="749" t="s">
        <v>416</v>
      </c>
      <c r="O12" s="749" t="s">
        <v>484</v>
      </c>
      <c r="P12" s="1763">
        <v>8704.6878300000008</v>
      </c>
      <c r="Q12" s="1763">
        <v>8577.7416450000001</v>
      </c>
      <c r="R12" s="1763">
        <v>9074.9981489999991</v>
      </c>
      <c r="S12" s="1763">
        <v>9066.7516809999997</v>
      </c>
      <c r="T12" s="1763">
        <v>9168.3438160000005</v>
      </c>
      <c r="U12" s="1763">
        <v>9434.876886</v>
      </c>
      <c r="V12" s="1763">
        <v>9575.2977570000003</v>
      </c>
      <c r="W12" s="1763">
        <v>9636.175534</v>
      </c>
      <c r="X12" s="1763">
        <v>9721.1714169999996</v>
      </c>
      <c r="Y12" s="1763">
        <v>9923.8608559999993</v>
      </c>
      <c r="Z12" s="1763">
        <v>11421.895594</v>
      </c>
      <c r="AA12" s="1763">
        <v>12156.319339</v>
      </c>
      <c r="AB12" s="1763">
        <v>11360.001451</v>
      </c>
      <c r="AC12" s="1763">
        <v>11896.434324</v>
      </c>
      <c r="AD12" s="1763">
        <v>12212.485099</v>
      </c>
      <c r="AE12" s="1763">
        <v>12417.510913</v>
      </c>
      <c r="AF12" s="1763">
        <v>13062.347802</v>
      </c>
      <c r="AG12" s="1763">
        <v>13350.996514</v>
      </c>
      <c r="AH12" s="1763">
        <v>14592.350263</v>
      </c>
      <c r="AI12" s="1763">
        <v>13814.63213</v>
      </c>
      <c r="AJ12" s="1763">
        <v>13197.048747999999</v>
      </c>
      <c r="AK12" s="1763">
        <v>13152.314898000001</v>
      </c>
      <c r="AL12" s="1763">
        <v>13050.999014000001</v>
      </c>
      <c r="AM12" s="1763">
        <v>13446.001328</v>
      </c>
      <c r="AN12" s="1763">
        <v>13317.687775</v>
      </c>
      <c r="AO12" s="1763">
        <v>13327.497370999999</v>
      </c>
      <c r="AP12" s="1763">
        <v>13457.995934</v>
      </c>
      <c r="AQ12" s="1763">
        <v>13540.498624</v>
      </c>
      <c r="AR12" s="1763">
        <v>13743.998052000001</v>
      </c>
      <c r="AS12" s="1763">
        <v>14285.503516999999</v>
      </c>
      <c r="AT12" s="1763">
        <v>14901.50311</v>
      </c>
      <c r="AU12" s="1763">
        <v>14410.480348999999</v>
      </c>
      <c r="AV12" s="1763">
        <v>14240</v>
      </c>
      <c r="AW12" s="1763">
        <v>14132.996485</v>
      </c>
      <c r="AX12" s="1763">
        <v>14195.004133</v>
      </c>
      <c r="AY12" s="1763">
        <v>13882.499555</v>
      </c>
      <c r="AZ12" s="1891">
        <v>16310</v>
      </c>
      <c r="BA12" s="1891">
        <v>14452.9</v>
      </c>
      <c r="BB12" s="1891">
        <v>14945.2</v>
      </c>
      <c r="BC12" s="1891">
        <v>14050</v>
      </c>
      <c r="BD12" s="1892">
        <v>14525</v>
      </c>
      <c r="BE12" s="1892"/>
      <c r="BF12" s="1892"/>
      <c r="BG12" s="1892"/>
      <c r="BH12" s="1892"/>
      <c r="BI12" s="1891"/>
      <c r="BJ12" s="1892"/>
      <c r="BK12" s="1891"/>
      <c r="BL12" s="1891"/>
    </row>
    <row r="13" spans="2:64" ht="15" x14ac:dyDescent="0.25">
      <c r="B13" s="1889" t="s">
        <v>1660</v>
      </c>
      <c r="C13" s="1660">
        <f t="shared" si="1"/>
        <v>8.2849959999999996</v>
      </c>
      <c r="N13" s="749" t="s">
        <v>419</v>
      </c>
      <c r="O13" s="749" t="s">
        <v>481</v>
      </c>
      <c r="P13" s="1763">
        <v>82.783135000000001</v>
      </c>
      <c r="Q13" s="1763">
        <v>80.433127999999996</v>
      </c>
      <c r="R13" s="1763">
        <v>76.864401000000001</v>
      </c>
      <c r="S13" s="1763">
        <v>77.440297000000001</v>
      </c>
      <c r="T13" s="1763">
        <v>82.030547999999996</v>
      </c>
      <c r="U13" s="1763">
        <v>79.531374</v>
      </c>
      <c r="V13" s="1763">
        <v>77.625676999999996</v>
      </c>
      <c r="W13" s="1763">
        <v>86.107321999999996</v>
      </c>
      <c r="X13" s="1763">
        <v>94.392814999999999</v>
      </c>
      <c r="Y13" s="1763">
        <v>98.922017999999994</v>
      </c>
      <c r="Z13" s="1763">
        <v>97.578675000000004</v>
      </c>
      <c r="AA13" s="1763">
        <v>104.93800299999999</v>
      </c>
      <c r="AB13" s="1763">
        <v>103.29271799999999</v>
      </c>
      <c r="AC13" s="1763">
        <v>101.361839</v>
      </c>
      <c r="AD13" s="1763">
        <v>109.759199</v>
      </c>
      <c r="AE13" s="1763">
        <v>119.619471</v>
      </c>
      <c r="AF13" s="1763">
        <v>119.853146</v>
      </c>
      <c r="AG13" s="1763">
        <v>122.450621</v>
      </c>
      <c r="AH13" s="1763">
        <v>120.226725</v>
      </c>
      <c r="AI13" s="1763">
        <v>120.39129200000001</v>
      </c>
      <c r="AJ13" s="1763">
        <v>112.340799</v>
      </c>
      <c r="AK13" s="1763">
        <v>102.729238</v>
      </c>
      <c r="AL13" s="1763">
        <v>101.32604600000001</v>
      </c>
      <c r="AM13" s="1763">
        <v>117.066692</v>
      </c>
      <c r="AN13" s="1763">
        <v>111.82302900000001</v>
      </c>
      <c r="AO13" s="1763">
        <v>111.943568</v>
      </c>
      <c r="AP13" s="1763">
        <v>112.502118</v>
      </c>
      <c r="AQ13" s="1763">
        <v>112.57400199999999</v>
      </c>
      <c r="AR13" s="1763">
        <v>106.444282</v>
      </c>
      <c r="AS13" s="1763">
        <v>110.68794</v>
      </c>
      <c r="AT13" s="1763">
        <v>113.363856</v>
      </c>
      <c r="AU13" s="1763">
        <v>109.91266400000001</v>
      </c>
      <c r="AV13" s="1763">
        <v>110.769915</v>
      </c>
      <c r="AW13" s="1763">
        <v>107.732865</v>
      </c>
      <c r="AX13" s="1763">
        <v>107.98971400000001</v>
      </c>
      <c r="AY13" s="1763">
        <v>108.54548699999999</v>
      </c>
      <c r="AZ13" s="1891">
        <v>108.52500000000001</v>
      </c>
      <c r="BA13" s="1891">
        <v>107.751</v>
      </c>
      <c r="BB13" s="1891">
        <v>105.706</v>
      </c>
      <c r="BC13" s="1891">
        <v>103.08</v>
      </c>
      <c r="BD13" s="1892">
        <v>110.797</v>
      </c>
      <c r="BE13" s="1892"/>
      <c r="BF13" s="1892"/>
      <c r="BG13" s="1892"/>
      <c r="BH13" s="1892"/>
      <c r="BI13" s="1891"/>
      <c r="BJ13" s="1892"/>
      <c r="BK13" s="1891"/>
      <c r="BL13" s="1891"/>
    </row>
    <row r="14" spans="2:64" ht="15" x14ac:dyDescent="0.25">
      <c r="B14" s="1889" t="s">
        <v>1661</v>
      </c>
      <c r="C14" s="1660">
        <f t="shared" si="1"/>
        <v>8.4680160000000004</v>
      </c>
      <c r="N14" s="749" t="s">
        <v>420</v>
      </c>
      <c r="O14" s="749" t="s">
        <v>482</v>
      </c>
      <c r="P14" s="1763">
        <v>1094.1859649999999</v>
      </c>
      <c r="Q14" s="1763">
        <v>1067.729883</v>
      </c>
      <c r="R14" s="1763">
        <v>1181.1597420000001</v>
      </c>
      <c r="S14" s="1763">
        <v>1158.2734370000001</v>
      </c>
      <c r="T14" s="1763">
        <v>1132.8092240000001</v>
      </c>
      <c r="U14" s="1763">
        <v>1144.559174</v>
      </c>
      <c r="V14" s="1763">
        <v>1113.17092</v>
      </c>
      <c r="W14" s="1763">
        <v>1065.810217</v>
      </c>
      <c r="X14" s="1763">
        <v>1112.8699730000001</v>
      </c>
      <c r="Y14" s="1763">
        <v>1142.385321</v>
      </c>
      <c r="Z14" s="1763">
        <v>1075.0388740000001</v>
      </c>
      <c r="AA14" s="1763">
        <v>1052.084693</v>
      </c>
      <c r="AB14" s="1763">
        <v>1063.228895</v>
      </c>
      <c r="AC14" s="1763">
        <v>1011.8904669999999</v>
      </c>
      <c r="AD14" s="1763">
        <v>1057.2518480000001</v>
      </c>
      <c r="AE14" s="1763">
        <v>1091.1786509999999</v>
      </c>
      <c r="AF14" s="1763">
        <v>1108.4487409999999</v>
      </c>
      <c r="AG14" s="1763">
        <v>1118.3036910000001</v>
      </c>
      <c r="AH14" s="1763">
        <v>1185.637776</v>
      </c>
      <c r="AI14" s="1763">
        <v>1176.430605</v>
      </c>
      <c r="AJ14" s="1763">
        <v>1137.35617</v>
      </c>
      <c r="AK14" s="1763">
        <v>1151.5762930000001</v>
      </c>
      <c r="AL14" s="1763">
        <v>1101.836753</v>
      </c>
      <c r="AM14" s="1763">
        <v>1204.2121239999999</v>
      </c>
      <c r="AN14" s="1763">
        <v>1117.3323359999999</v>
      </c>
      <c r="AO14" s="1763">
        <v>1143.1475640000001</v>
      </c>
      <c r="AP14" s="1763">
        <v>1145.0364219999999</v>
      </c>
      <c r="AQ14" s="1763">
        <v>1066.964062</v>
      </c>
      <c r="AR14" s="1763">
        <v>1063.9477320000001</v>
      </c>
      <c r="AS14" s="1763">
        <v>1112.3005659999999</v>
      </c>
      <c r="AT14" s="1763">
        <v>1110.7031790000001</v>
      </c>
      <c r="AU14" s="1763">
        <v>1116.0960700000001</v>
      </c>
      <c r="AV14" s="1763">
        <v>1136.145972</v>
      </c>
      <c r="AW14" s="1763">
        <v>1155.8435850000001</v>
      </c>
      <c r="AX14" s="1763">
        <v>1198.3010380000001</v>
      </c>
      <c r="AY14" s="1763">
        <v>1153.889977</v>
      </c>
      <c r="AZ14" s="1891">
        <v>1224.01</v>
      </c>
      <c r="BA14" s="1891">
        <v>1201.8499999999999</v>
      </c>
      <c r="BB14" s="1891">
        <v>1168.8699999999999</v>
      </c>
      <c r="BC14" s="1891">
        <v>1088.75</v>
      </c>
      <c r="BD14" s="1892">
        <v>1129.3699999999999</v>
      </c>
      <c r="BE14" s="1892"/>
      <c r="BF14" s="1892"/>
      <c r="BG14" s="1892"/>
      <c r="BH14" s="1892"/>
      <c r="BI14" s="1891"/>
      <c r="BJ14" s="1892"/>
      <c r="BK14" s="1891"/>
      <c r="BL14" s="1891"/>
    </row>
    <row r="15" spans="2:64" ht="15" x14ac:dyDescent="0.25">
      <c r="B15" s="1889" t="s">
        <v>1662</v>
      </c>
      <c r="C15" s="1660">
        <f t="shared" si="1"/>
        <v>9.2307690000000004</v>
      </c>
      <c r="N15" s="748" t="s">
        <v>421</v>
      </c>
      <c r="O15" s="748" t="s">
        <v>422</v>
      </c>
      <c r="P15" s="1763">
        <v>11.914971</v>
      </c>
      <c r="Q15" s="1763">
        <v>11.746003999999999</v>
      </c>
      <c r="R15" s="1763">
        <v>13.769977000000001</v>
      </c>
      <c r="S15" s="1763">
        <v>13.951001</v>
      </c>
      <c r="T15" s="1763">
        <v>12.744984000000001</v>
      </c>
      <c r="U15" s="1763">
        <v>13.403892000000001</v>
      </c>
      <c r="V15" s="1763">
        <v>12.845012000000001</v>
      </c>
      <c r="W15" s="1763">
        <v>13.024481</v>
      </c>
      <c r="X15" s="1763">
        <v>12.350332</v>
      </c>
      <c r="Y15" s="1763">
        <v>13.028517000000001</v>
      </c>
      <c r="Z15" s="1763">
        <v>13.214513</v>
      </c>
      <c r="AA15" s="1763">
        <v>13.104996</v>
      </c>
      <c r="AB15" s="1763">
        <v>13.065492000000001</v>
      </c>
      <c r="AC15" s="1763">
        <v>12.968517</v>
      </c>
      <c r="AD15" s="1763">
        <v>13.508464</v>
      </c>
      <c r="AE15" s="1763">
        <v>14.716991999999999</v>
      </c>
      <c r="AF15" s="1763">
        <v>15.347523000000001</v>
      </c>
      <c r="AG15" s="1763">
        <v>15.670033</v>
      </c>
      <c r="AH15" s="1763">
        <v>16.939033999999999</v>
      </c>
      <c r="AI15" s="1763">
        <v>17.373473000000001</v>
      </c>
      <c r="AJ15" s="1763">
        <v>17.207115000000002</v>
      </c>
      <c r="AK15" s="1763">
        <v>18.586471</v>
      </c>
      <c r="AL15" s="1763">
        <v>19.477556</v>
      </c>
      <c r="AM15" s="1763">
        <v>20.654492000000001</v>
      </c>
      <c r="AN15" s="1763">
        <v>18.723693000000001</v>
      </c>
      <c r="AO15" s="1763">
        <v>18.037065999999999</v>
      </c>
      <c r="AP15" s="1763">
        <v>18.178384000000001</v>
      </c>
      <c r="AQ15" s="1763">
        <v>19.729175000000001</v>
      </c>
      <c r="AR15" s="1763">
        <v>18.281714000000001</v>
      </c>
      <c r="AS15" s="1763">
        <v>19.627465999999998</v>
      </c>
      <c r="AT15" s="1763">
        <v>18.814789000000001</v>
      </c>
      <c r="AU15" s="1763">
        <v>19.643754999999999</v>
      </c>
      <c r="AV15" s="1763">
        <v>19.306630999999999</v>
      </c>
      <c r="AW15" s="1763">
        <v>19.174077</v>
      </c>
      <c r="AX15" s="1763">
        <v>19.700799</v>
      </c>
      <c r="AY15" s="1763">
        <v>18.889265000000002</v>
      </c>
      <c r="AZ15" s="1891">
        <v>23.893000000000001</v>
      </c>
      <c r="BA15" s="1891">
        <v>23.171099999999999</v>
      </c>
      <c r="BB15" s="1891">
        <v>22.364899999999999</v>
      </c>
      <c r="BC15" s="1891">
        <v>19.897300000000001</v>
      </c>
      <c r="BD15" s="1892">
        <v>20.5122</v>
      </c>
      <c r="BE15" s="1892"/>
      <c r="BF15" s="1892"/>
      <c r="BG15" s="1892"/>
      <c r="BH15" s="1892"/>
      <c r="BI15" s="1891"/>
      <c r="BJ15" s="1892"/>
      <c r="BK15" s="1891"/>
      <c r="BL15" s="1891"/>
    </row>
    <row r="16" spans="2:64" ht="15" x14ac:dyDescent="0.25">
      <c r="B16" s="1889" t="s">
        <v>1663</v>
      </c>
      <c r="C16" s="1660">
        <f t="shared" si="1"/>
        <v>9.992661</v>
      </c>
      <c r="N16" s="749" t="s">
        <v>423</v>
      </c>
      <c r="O16" s="749" t="s">
        <v>424</v>
      </c>
      <c r="P16" s="1763">
        <v>28.355740000000001</v>
      </c>
      <c r="Q16" s="1763">
        <v>27.952673999999998</v>
      </c>
      <c r="R16" s="1763">
        <v>32.103977</v>
      </c>
      <c r="S16" s="1763">
        <v>32.278382999999998</v>
      </c>
      <c r="T16" s="1763">
        <v>29.421233999999998</v>
      </c>
      <c r="U16" s="1763">
        <v>32.859411999999999</v>
      </c>
      <c r="V16" s="1763">
        <v>31.044084000000002</v>
      </c>
      <c r="W16" s="1763">
        <v>30.566545000000001</v>
      </c>
      <c r="X16" s="1763">
        <v>31.051698999999999</v>
      </c>
      <c r="Y16" s="1763">
        <v>32.756115999999999</v>
      </c>
      <c r="Z16" s="1763">
        <v>32.450203999999999</v>
      </c>
      <c r="AA16" s="1763">
        <v>32.865347</v>
      </c>
      <c r="AB16" s="1763">
        <v>35.378590000000003</v>
      </c>
      <c r="AC16" s="1763">
        <v>33.956581999999997</v>
      </c>
      <c r="AD16" s="1763">
        <v>39.549630000000001</v>
      </c>
      <c r="AE16" s="1763">
        <v>59.580759</v>
      </c>
      <c r="AF16" s="1763">
        <v>58.035133000000002</v>
      </c>
      <c r="AG16" s="1763">
        <v>55.728841000000003</v>
      </c>
      <c r="AH16" s="1763">
        <v>65.376773999999997</v>
      </c>
      <c r="AI16" s="1763">
        <v>74.100853999999998</v>
      </c>
      <c r="AJ16" s="1763">
        <v>67.022486000000001</v>
      </c>
      <c r="AK16" s="1763">
        <v>64.420824999999994</v>
      </c>
      <c r="AL16" s="1763">
        <v>63.178927000000002</v>
      </c>
      <c r="AM16" s="1763">
        <v>60.999904999999998</v>
      </c>
      <c r="AN16" s="1763">
        <v>56.414740999999999</v>
      </c>
      <c r="AO16" s="1763">
        <v>59.187609999999999</v>
      </c>
      <c r="AP16" s="1763">
        <v>57.811197999999997</v>
      </c>
      <c r="AQ16" s="1763">
        <v>57.860419</v>
      </c>
      <c r="AR16" s="1763">
        <v>57.535671000000001</v>
      </c>
      <c r="AS16" s="1763">
        <v>62.753646000000003</v>
      </c>
      <c r="AT16" s="1763">
        <v>65.775915999999995</v>
      </c>
      <c r="AU16" s="1763">
        <v>69.620349000000004</v>
      </c>
      <c r="AV16" s="1763">
        <v>64.847707999999997</v>
      </c>
      <c r="AW16" s="1763">
        <v>62.915202000000001</v>
      </c>
      <c r="AX16" s="1763">
        <v>64.979061000000002</v>
      </c>
      <c r="AY16" s="1763">
        <v>62.271942000000003</v>
      </c>
      <c r="AZ16" s="1891">
        <v>78.448899999999995</v>
      </c>
      <c r="BA16" s="1891">
        <v>71.110900000000001</v>
      </c>
      <c r="BB16" s="1891">
        <v>78.387699999999995</v>
      </c>
      <c r="BC16" s="1891">
        <v>74.539199999999994</v>
      </c>
      <c r="BD16" s="1892">
        <v>75.324100000000001</v>
      </c>
      <c r="BE16" s="1892"/>
      <c r="BF16" s="1892"/>
      <c r="BG16" s="1892"/>
      <c r="BH16" s="1892"/>
      <c r="BI16" s="1891"/>
      <c r="BJ16" s="1892"/>
      <c r="BK16" s="1891"/>
      <c r="BL16" s="1891"/>
    </row>
    <row r="17" spans="2:64" ht="15" x14ac:dyDescent="0.25">
      <c r="B17" s="1889" t="s">
        <v>1664</v>
      </c>
      <c r="C17" s="1660">
        <f t="shared" si="1"/>
        <v>10.069234</v>
      </c>
      <c r="N17" s="749" t="s">
        <v>425</v>
      </c>
      <c r="O17" s="749" t="s">
        <v>426</v>
      </c>
      <c r="P17" s="1763">
        <v>3.7502</v>
      </c>
      <c r="Q17" s="1763">
        <v>3.7502</v>
      </c>
      <c r="R17" s="1763">
        <v>3.7504</v>
      </c>
      <c r="S17" s="1763">
        <v>3.7502</v>
      </c>
      <c r="T17" s="1763">
        <v>3.7503000000000002</v>
      </c>
      <c r="U17" s="1763">
        <v>3.7503000000000002</v>
      </c>
      <c r="V17" s="1763">
        <v>3.7502</v>
      </c>
      <c r="W17" s="1763">
        <v>3.7505999999999999</v>
      </c>
      <c r="X17" s="1763">
        <v>3.7503000000000002</v>
      </c>
      <c r="Y17" s="1763">
        <v>3.7503000000000002</v>
      </c>
      <c r="Z17" s="1763">
        <v>3.7502</v>
      </c>
      <c r="AA17" s="1763">
        <v>3.7505999999999999</v>
      </c>
      <c r="AB17" s="1763">
        <v>3.7503000000000002</v>
      </c>
      <c r="AC17" s="1763">
        <v>3.7507000000000001</v>
      </c>
      <c r="AD17" s="1763">
        <v>3.7515999999999998</v>
      </c>
      <c r="AE17" s="1763">
        <v>3.7545000000000002</v>
      </c>
      <c r="AF17" s="1763">
        <v>3.7511000000000001</v>
      </c>
      <c r="AG17" s="1763">
        <v>3.7505000000000002</v>
      </c>
      <c r="AH17" s="1763">
        <v>3.7505000000000002</v>
      </c>
      <c r="AI17" s="1763">
        <v>3.7555999999999998</v>
      </c>
      <c r="AJ17" s="1763">
        <v>3.7503000000000002</v>
      </c>
      <c r="AK17" s="1763">
        <v>3.7502</v>
      </c>
      <c r="AL17" s="1763">
        <v>3.7547999999999999</v>
      </c>
      <c r="AM17" s="1763">
        <v>3.7515000000000001</v>
      </c>
      <c r="AN17" s="1763">
        <v>3.7503000000000002</v>
      </c>
      <c r="AO17" s="1763">
        <v>3.75</v>
      </c>
      <c r="AP17" s="1763">
        <v>3.75</v>
      </c>
      <c r="AQ17" s="1763">
        <v>3.75</v>
      </c>
      <c r="AR17" s="1763">
        <v>3.75</v>
      </c>
      <c r="AS17" s="1763">
        <v>3.75</v>
      </c>
      <c r="AT17" s="1763">
        <v>3.75</v>
      </c>
      <c r="AU17" s="1763">
        <v>3.75</v>
      </c>
      <c r="AV17" s="1763">
        <v>3.75</v>
      </c>
      <c r="AW17" s="1763">
        <v>3.75</v>
      </c>
      <c r="AX17" s="1763">
        <v>3.75</v>
      </c>
      <c r="AY17" s="1763">
        <v>3.75</v>
      </c>
      <c r="AZ17" s="1891">
        <v>3.75</v>
      </c>
      <c r="BA17" s="1891">
        <v>3.75</v>
      </c>
      <c r="BB17" s="1891">
        <v>3.75</v>
      </c>
      <c r="BC17" s="1891">
        <v>3.75</v>
      </c>
      <c r="BD17" s="1892">
        <v>3.75</v>
      </c>
      <c r="BE17" s="1892"/>
      <c r="BF17" s="1892"/>
      <c r="BG17" s="1892"/>
      <c r="BH17" s="1892"/>
      <c r="BI17" s="1891"/>
      <c r="BJ17" s="1892"/>
      <c r="BK17" s="1891"/>
      <c r="BL17" s="1891"/>
    </row>
    <row r="18" spans="2:64" ht="15" x14ac:dyDescent="0.25">
      <c r="B18" s="1889" t="s">
        <v>1665</v>
      </c>
      <c r="C18" s="1660">
        <f t="shared" si="1"/>
        <v>10.561961</v>
      </c>
      <c r="N18" s="749" t="s">
        <v>427</v>
      </c>
      <c r="O18" s="749" t="s">
        <v>428</v>
      </c>
      <c r="P18" s="1763">
        <v>1.2600830000000001</v>
      </c>
      <c r="Q18" s="1763">
        <v>1.22888</v>
      </c>
      <c r="R18" s="1763">
        <v>1.3025990000000001</v>
      </c>
      <c r="S18" s="1763">
        <v>1.2998689999999999</v>
      </c>
      <c r="T18" s="1763">
        <v>1.2559899999999999</v>
      </c>
      <c r="U18" s="1763">
        <v>1.2687850000000001</v>
      </c>
      <c r="V18" s="1763">
        <v>1.2256769999999999</v>
      </c>
      <c r="W18" s="1763">
        <v>1.221085</v>
      </c>
      <c r="X18" s="1763">
        <v>1.2417020000000001</v>
      </c>
      <c r="Y18" s="1763">
        <v>1.2649079999999999</v>
      </c>
      <c r="Z18" s="1763">
        <v>1.255905</v>
      </c>
      <c r="AA18" s="1763">
        <v>1.2627079999999999</v>
      </c>
      <c r="AB18" s="1763">
        <v>1.259501</v>
      </c>
      <c r="AC18" s="1763">
        <v>1.2481329999999999</v>
      </c>
      <c r="AD18" s="1763">
        <v>1.276564</v>
      </c>
      <c r="AE18" s="1763">
        <v>1.3226260000000001</v>
      </c>
      <c r="AF18" s="1763">
        <v>1.373176</v>
      </c>
      <c r="AG18" s="1763">
        <v>1.3466800000000001</v>
      </c>
      <c r="AH18" s="1763">
        <v>1.4211370000000001</v>
      </c>
      <c r="AI18" s="1763">
        <v>1.416093</v>
      </c>
      <c r="AJ18" s="1763">
        <v>1.344225</v>
      </c>
      <c r="AK18" s="1763">
        <v>1.347235</v>
      </c>
      <c r="AL18" s="1763">
        <v>1.365021</v>
      </c>
      <c r="AM18" s="1763">
        <v>1.445214</v>
      </c>
      <c r="AN18" s="1763">
        <v>1.397437</v>
      </c>
      <c r="AO18" s="1763">
        <v>1.3766210000000001</v>
      </c>
      <c r="AP18" s="1763">
        <v>1.357869</v>
      </c>
      <c r="AQ18" s="1763">
        <v>1.3361130000000001</v>
      </c>
      <c r="AR18" s="1763">
        <v>1.31142</v>
      </c>
      <c r="AS18" s="1763">
        <v>1.3635269999999999</v>
      </c>
      <c r="AT18" s="1763">
        <v>1.3682620000000001</v>
      </c>
      <c r="AU18" s="1763">
        <v>1.361659</v>
      </c>
      <c r="AV18" s="1763">
        <v>1.3541609999999999</v>
      </c>
      <c r="AW18" s="1763">
        <v>1.3528119999999999</v>
      </c>
      <c r="AX18" s="1763">
        <v>1.3830469999999999</v>
      </c>
      <c r="AY18" s="1763">
        <v>1.345113</v>
      </c>
      <c r="AZ18" s="1891">
        <v>1.42689</v>
      </c>
      <c r="BA18" s="1891">
        <v>1.3973899999999999</v>
      </c>
      <c r="BB18" s="1891">
        <v>1.36958</v>
      </c>
      <c r="BC18" s="1891">
        <v>1.32165</v>
      </c>
      <c r="BD18" s="1892">
        <v>1.3448199999999999</v>
      </c>
      <c r="BE18" s="1892"/>
      <c r="BF18" s="1892"/>
      <c r="BG18" s="1892"/>
      <c r="BH18" s="1892"/>
      <c r="BI18" s="1891"/>
      <c r="BJ18" s="1892"/>
      <c r="BK18" s="1891"/>
      <c r="BL18" s="1891"/>
    </row>
    <row r="19" spans="2:64" ht="15" x14ac:dyDescent="0.25">
      <c r="B19" s="1889" t="s">
        <v>1666</v>
      </c>
      <c r="C19" s="1660">
        <f t="shared" si="1"/>
        <v>10.579852000000001</v>
      </c>
      <c r="N19" s="749" t="s">
        <v>429</v>
      </c>
      <c r="O19" s="749" t="s">
        <v>485</v>
      </c>
      <c r="P19" s="1763">
        <v>6.7929190000000004</v>
      </c>
      <c r="Q19" s="1763">
        <v>6.8199680000000003</v>
      </c>
      <c r="R19" s="1763">
        <v>8.0785750000000007</v>
      </c>
      <c r="S19" s="1763">
        <v>8.1018629999999998</v>
      </c>
      <c r="T19" s="1763">
        <v>7.6611260000000003</v>
      </c>
      <c r="U19" s="1763">
        <v>8.2342340000000007</v>
      </c>
      <c r="V19" s="1763">
        <v>8.2849959999999996</v>
      </c>
      <c r="W19" s="1763">
        <v>8.4680160000000004</v>
      </c>
      <c r="X19" s="1763">
        <v>9.2307690000000004</v>
      </c>
      <c r="Y19" s="1763">
        <v>9.992661</v>
      </c>
      <c r="Z19" s="1763">
        <v>10.069234</v>
      </c>
      <c r="AA19" s="1763">
        <v>10.561961</v>
      </c>
      <c r="AB19" s="1763">
        <v>10.579852000000001</v>
      </c>
      <c r="AC19" s="1763">
        <v>10.586982000000001</v>
      </c>
      <c r="AD19" s="1763">
        <v>11.333227000000001</v>
      </c>
      <c r="AE19" s="1763">
        <v>11.56025</v>
      </c>
      <c r="AF19" s="1763">
        <v>12.205966999999999</v>
      </c>
      <c r="AG19" s="1763">
        <v>12.191974</v>
      </c>
      <c r="AH19" s="1763">
        <v>13.834152</v>
      </c>
      <c r="AI19" s="1763">
        <v>15.571783</v>
      </c>
      <c r="AJ19" s="1763">
        <v>14.744488</v>
      </c>
      <c r="AK19" s="1763">
        <v>14.813637</v>
      </c>
      <c r="AL19" s="1763">
        <v>13.908969000000001</v>
      </c>
      <c r="AM19" s="1763">
        <v>13.715018000000001</v>
      </c>
      <c r="AN19" s="1763">
        <v>13.319989</v>
      </c>
      <c r="AO19" s="1763">
        <v>13.073957</v>
      </c>
      <c r="AP19" s="1763">
        <v>13.504996999999999</v>
      </c>
      <c r="AQ19" s="1763">
        <v>12.345034999999999</v>
      </c>
      <c r="AR19" s="1763">
        <v>11.866732000000001</v>
      </c>
      <c r="AS19" s="1763">
        <v>13.765998</v>
      </c>
      <c r="AT19" s="1763">
        <v>14.205857</v>
      </c>
      <c r="AU19" s="1763">
        <v>14.375022</v>
      </c>
      <c r="AV19" s="1763">
        <v>14.476368000000001</v>
      </c>
      <c r="AW19" s="1763">
        <v>14.166784</v>
      </c>
      <c r="AX19" s="1763">
        <v>15.205804000000001</v>
      </c>
      <c r="AY19" s="1763">
        <v>14.044241</v>
      </c>
      <c r="AZ19" s="1891">
        <v>17.898399999999999</v>
      </c>
      <c r="BA19" s="1891">
        <v>17.362500000000001</v>
      </c>
      <c r="BB19" s="1891">
        <v>16.834</v>
      </c>
      <c r="BC19" s="1891">
        <v>14.6866</v>
      </c>
      <c r="BD19" s="1892">
        <v>14.796099999999999</v>
      </c>
      <c r="BE19" s="1892"/>
      <c r="BF19" s="1892"/>
      <c r="BG19" s="1892"/>
      <c r="BH19" s="1892"/>
      <c r="BI19" s="1891"/>
      <c r="BJ19" s="1892"/>
      <c r="BK19" s="1891"/>
      <c r="BL19" s="1891"/>
    </row>
    <row r="20" spans="2:64" ht="15" x14ac:dyDescent="0.25">
      <c r="B20" s="1889" t="s">
        <v>1667</v>
      </c>
      <c r="C20" s="1660">
        <f t="shared" si="1"/>
        <v>10.586982000000001</v>
      </c>
      <c r="N20" s="749" t="s">
        <v>430</v>
      </c>
      <c r="O20" s="749" t="s">
        <v>431</v>
      </c>
      <c r="P20" s="1763">
        <v>0.91539400000000004</v>
      </c>
      <c r="Q20" s="1763">
        <v>0.83518999999999999</v>
      </c>
      <c r="R20" s="1763">
        <v>0.901281</v>
      </c>
      <c r="S20" s="1763">
        <v>0.93948500000000001</v>
      </c>
      <c r="T20" s="1763">
        <v>0.90184200000000003</v>
      </c>
      <c r="U20" s="1763">
        <v>0.95552000000000004</v>
      </c>
      <c r="V20" s="1763">
        <v>0.93573099999999998</v>
      </c>
      <c r="W20" s="1763">
        <v>0.91496100000000002</v>
      </c>
      <c r="X20" s="1763">
        <v>0.95236200000000004</v>
      </c>
      <c r="Y20" s="1763">
        <v>0.943272</v>
      </c>
      <c r="Z20" s="1763">
        <v>0.90522000000000002</v>
      </c>
      <c r="AA20" s="1763">
        <v>0.89014599999999999</v>
      </c>
      <c r="AB20" s="1763">
        <v>0.88439199999999996</v>
      </c>
      <c r="AC20" s="1763">
        <v>0.89002800000000004</v>
      </c>
      <c r="AD20" s="1763">
        <v>0.95867400000000003</v>
      </c>
      <c r="AE20" s="1763">
        <v>0.99036299999999999</v>
      </c>
      <c r="AF20" s="1763">
        <v>0.97248800000000002</v>
      </c>
      <c r="AG20" s="1763">
        <v>0.93064599999999997</v>
      </c>
      <c r="AH20" s="1763">
        <v>0.97429299999999996</v>
      </c>
      <c r="AI20" s="1763">
        <v>0.995224</v>
      </c>
      <c r="AJ20" s="1763">
        <v>0.96012299999999995</v>
      </c>
      <c r="AK20" s="1763">
        <v>0.97883299999999995</v>
      </c>
      <c r="AL20" s="1763">
        <v>0.97446500000000003</v>
      </c>
      <c r="AM20" s="1763">
        <v>1.0187839999999999</v>
      </c>
      <c r="AN20" s="1763">
        <v>1.0004679999999999</v>
      </c>
      <c r="AO20" s="1763">
        <v>0.95776399999999995</v>
      </c>
      <c r="AP20" s="1763">
        <v>0.97043900000000005</v>
      </c>
      <c r="AQ20" s="1763">
        <v>0.97573600000000005</v>
      </c>
      <c r="AR20" s="1763">
        <v>0.95601000000000003</v>
      </c>
      <c r="AS20" s="1763">
        <v>0.99236599999999997</v>
      </c>
      <c r="AT20" s="1763">
        <v>0.97753999999999996</v>
      </c>
      <c r="AU20" s="1763">
        <v>0.98419199999999996</v>
      </c>
      <c r="AV20" s="1763">
        <v>0.99519400000000002</v>
      </c>
      <c r="AW20" s="1763">
        <v>0.97583500000000001</v>
      </c>
      <c r="AX20" s="1763">
        <v>0.996143</v>
      </c>
      <c r="AY20" s="1763">
        <v>0.96617399999999998</v>
      </c>
      <c r="AZ20" s="1891">
        <v>0.96614</v>
      </c>
      <c r="BA20" s="1891">
        <v>0.95115000000000005</v>
      </c>
      <c r="BB20" s="1891">
        <v>0.92279</v>
      </c>
      <c r="BC20" s="1891">
        <v>0.88029000000000002</v>
      </c>
      <c r="BD20" s="1892">
        <v>0.94413999999999998</v>
      </c>
      <c r="BE20" s="1892"/>
      <c r="BF20" s="1892"/>
      <c r="BG20" s="1892"/>
      <c r="BH20" s="1892"/>
      <c r="BI20" s="1891"/>
      <c r="BJ20" s="1892"/>
      <c r="BK20" s="1891"/>
      <c r="BL20" s="1891"/>
    </row>
    <row r="21" spans="2:64" ht="15" x14ac:dyDescent="0.25">
      <c r="B21" s="1889" t="s">
        <v>1668</v>
      </c>
      <c r="C21" s="1660">
        <f t="shared" si="1"/>
        <v>11.333227000000001</v>
      </c>
      <c r="N21" s="749" t="s">
        <v>432</v>
      </c>
      <c r="O21" s="749" t="s">
        <v>433</v>
      </c>
      <c r="P21" s="1763">
        <v>1.544802</v>
      </c>
      <c r="Q21" s="1763">
        <v>1.6259600000000001</v>
      </c>
      <c r="R21" s="1763">
        <v>1.858846</v>
      </c>
      <c r="S21" s="1763">
        <v>1.888245</v>
      </c>
      <c r="T21" s="1763">
        <v>1.7800240000000001</v>
      </c>
      <c r="U21" s="1763">
        <v>1.8136620000000001</v>
      </c>
      <c r="V21" s="1763">
        <v>1.7945089999999999</v>
      </c>
      <c r="W21" s="1763">
        <v>1.784978</v>
      </c>
      <c r="X21" s="1763">
        <v>1.812729</v>
      </c>
      <c r="Y21" s="1763">
        <v>1.92737</v>
      </c>
      <c r="Z21" s="1763">
        <v>2.037023</v>
      </c>
      <c r="AA21" s="1763">
        <v>2.14669</v>
      </c>
      <c r="AB21" s="1763">
        <v>2.1535389999999999</v>
      </c>
      <c r="AC21" s="1763">
        <v>2.1210279999999999</v>
      </c>
      <c r="AD21" s="1763">
        <v>2.2871329999999999</v>
      </c>
      <c r="AE21" s="1763">
        <v>2.332592</v>
      </c>
      <c r="AF21" s="1763">
        <v>2.6146479999999999</v>
      </c>
      <c r="AG21" s="1763">
        <v>2.6770040000000002</v>
      </c>
      <c r="AH21" s="1763">
        <v>3.026243</v>
      </c>
      <c r="AI21" s="1763">
        <v>2.9177</v>
      </c>
      <c r="AJ21" s="1763">
        <v>2.8210799999999998</v>
      </c>
      <c r="AK21" s="1763">
        <v>2.8877679999999999</v>
      </c>
      <c r="AL21" s="1763">
        <v>3.0083329999999999</v>
      </c>
      <c r="AM21" s="1763">
        <v>3.516934</v>
      </c>
      <c r="AN21" s="1763">
        <v>3.6380129999999999</v>
      </c>
      <c r="AO21" s="1763">
        <v>3.5168240000000002</v>
      </c>
      <c r="AP21" s="1763">
        <v>3.5586139999999999</v>
      </c>
      <c r="AQ21" s="1763">
        <v>3.7908780000000002</v>
      </c>
      <c r="AR21" s="1763">
        <v>3.9750019999999999</v>
      </c>
      <c r="AS21" s="1763">
        <v>4.5792590000000004</v>
      </c>
      <c r="AT21" s="1763">
        <v>6.0167590000000004</v>
      </c>
      <c r="AU21" s="1763">
        <v>5.2915279999999996</v>
      </c>
      <c r="AV21" s="1763">
        <v>5.6471739999999997</v>
      </c>
      <c r="AW21" s="1763">
        <v>5.7693320000000003</v>
      </c>
      <c r="AX21" s="1763">
        <v>5.6470750000000001</v>
      </c>
      <c r="AY21" s="1763">
        <v>5.950062</v>
      </c>
      <c r="AZ21" s="1891">
        <v>6.5774900000000001</v>
      </c>
      <c r="BA21" s="1891">
        <v>6.8548900000000001</v>
      </c>
      <c r="BB21" s="1891">
        <v>7.7716099999999999</v>
      </c>
      <c r="BC21" s="1891">
        <v>7.4265299999999996</v>
      </c>
      <c r="BD21" s="1892">
        <v>8.2942400000000003</v>
      </c>
      <c r="BE21" s="1892"/>
      <c r="BF21" s="1892"/>
      <c r="BG21" s="1892"/>
      <c r="BH21" s="1892"/>
      <c r="BI21" s="1891"/>
      <c r="BJ21" s="1892"/>
      <c r="BK21" s="1891"/>
      <c r="BL21" s="1891"/>
    </row>
    <row r="22" spans="2:64" ht="15" x14ac:dyDescent="0.25">
      <c r="B22" s="1889" t="s">
        <v>1669</v>
      </c>
      <c r="C22" s="1660">
        <f t="shared" si="1"/>
        <v>11.56025</v>
      </c>
      <c r="N22" s="749" t="s">
        <v>479</v>
      </c>
      <c r="O22" s="749" t="s">
        <v>480</v>
      </c>
      <c r="P22" s="1763">
        <v>0.62201700000000004</v>
      </c>
      <c r="Q22" s="1763">
        <v>0.62447200000000003</v>
      </c>
      <c r="R22" s="1763">
        <v>0.64181999999999995</v>
      </c>
      <c r="S22" s="1763">
        <v>0.64556800000000003</v>
      </c>
      <c r="T22" s="1763">
        <v>0.62436400000000003</v>
      </c>
      <c r="U22" s="1763">
        <v>0.64082600000000001</v>
      </c>
      <c r="V22" s="1763">
        <v>0.61720799999999998</v>
      </c>
      <c r="W22" s="1763">
        <v>0.61853899999999995</v>
      </c>
      <c r="X22" s="1763">
        <v>0.66036700000000004</v>
      </c>
      <c r="Y22" s="1763">
        <v>0.65535200000000005</v>
      </c>
      <c r="Z22" s="1763">
        <v>0.61906700000000003</v>
      </c>
      <c r="AA22" s="1763">
        <v>0.60452499999999998</v>
      </c>
      <c r="AB22" s="1763">
        <v>0.60066699999999995</v>
      </c>
      <c r="AC22" s="1763">
        <v>0.58683600000000002</v>
      </c>
      <c r="AD22" s="1763">
        <v>0.61773800000000001</v>
      </c>
      <c r="AE22" s="1763">
        <v>0.64154500000000003</v>
      </c>
      <c r="AF22" s="1763">
        <v>0.67599200000000004</v>
      </c>
      <c r="AG22" s="1763">
        <v>0.63580300000000001</v>
      </c>
      <c r="AH22" s="1763">
        <v>0.65919799999999995</v>
      </c>
      <c r="AI22" s="1763">
        <v>0.674153</v>
      </c>
      <c r="AJ22" s="1763">
        <v>0.69525700000000001</v>
      </c>
      <c r="AK22" s="1763">
        <v>0.74446000000000001</v>
      </c>
      <c r="AL22" s="1763">
        <v>0.77146300000000001</v>
      </c>
      <c r="AM22" s="1763">
        <v>0.81223800000000002</v>
      </c>
      <c r="AN22" s="1763">
        <v>0.800234</v>
      </c>
      <c r="AO22" s="1763">
        <v>0.77053099999999997</v>
      </c>
      <c r="AP22" s="1763">
        <v>0.74689099999999997</v>
      </c>
      <c r="AQ22" s="1763">
        <v>0.73978999999999995</v>
      </c>
      <c r="AR22" s="1763">
        <v>0.71008800000000005</v>
      </c>
      <c r="AS22" s="1763">
        <v>0.76003600000000004</v>
      </c>
      <c r="AT22" s="1763">
        <v>0.76649999999999996</v>
      </c>
      <c r="AU22" s="1763">
        <v>0.78124899999999997</v>
      </c>
      <c r="AV22" s="1763">
        <v>0.76395199999999996</v>
      </c>
      <c r="AW22" s="1763">
        <v>0.78783000000000003</v>
      </c>
      <c r="AX22" s="1763">
        <v>0.81341699999999995</v>
      </c>
      <c r="AY22" s="1763">
        <v>0.75734400000000002</v>
      </c>
      <c r="AZ22" s="1891">
        <v>0.80908199999999997</v>
      </c>
      <c r="BA22" s="1891">
        <v>0.81481499999999996</v>
      </c>
      <c r="BB22" s="1891">
        <v>0.779254</v>
      </c>
      <c r="BC22" s="1891">
        <v>0.73264600000000002</v>
      </c>
      <c r="BD22" s="1892">
        <v>0.72672899999999996</v>
      </c>
      <c r="BE22" s="1892"/>
      <c r="BF22" s="1892"/>
      <c r="BG22" s="1892"/>
      <c r="BH22" s="1892"/>
      <c r="BI22" s="1891"/>
      <c r="BJ22" s="1892"/>
      <c r="BK22" s="1891"/>
      <c r="BL22" s="1891"/>
    </row>
    <row r="23" spans="2:64" ht="15" x14ac:dyDescent="0.25">
      <c r="B23" s="1889" t="s">
        <v>1670</v>
      </c>
      <c r="C23" s="1660">
        <f t="shared" si="1"/>
        <v>12.205966999999999</v>
      </c>
      <c r="N23" s="1910" t="s">
        <v>434</v>
      </c>
      <c r="O23" s="1910" t="s">
        <v>435</v>
      </c>
      <c r="P23" s="1488">
        <v>1</v>
      </c>
      <c r="Q23" s="1488">
        <v>1</v>
      </c>
      <c r="R23" s="1488">
        <v>1</v>
      </c>
      <c r="S23" s="1488">
        <v>1</v>
      </c>
      <c r="T23" s="1488">
        <v>1</v>
      </c>
      <c r="U23" s="1488">
        <v>1</v>
      </c>
      <c r="V23" s="1488">
        <v>1</v>
      </c>
      <c r="W23" s="1488">
        <v>1</v>
      </c>
      <c r="X23" s="1488">
        <v>1</v>
      </c>
      <c r="Y23" s="1488">
        <v>1</v>
      </c>
      <c r="Z23" s="1488">
        <v>1</v>
      </c>
      <c r="AA23" s="1488">
        <v>1</v>
      </c>
      <c r="AB23" s="1488">
        <v>1</v>
      </c>
      <c r="AC23" s="1488">
        <v>1</v>
      </c>
      <c r="AD23" s="1488">
        <v>1</v>
      </c>
      <c r="AE23" s="1488">
        <v>1</v>
      </c>
      <c r="AF23" s="1488">
        <v>1</v>
      </c>
      <c r="AG23" s="1488">
        <v>1</v>
      </c>
      <c r="AH23" s="1488">
        <v>1</v>
      </c>
      <c r="AI23" s="1488">
        <v>1</v>
      </c>
      <c r="AJ23" s="1488">
        <v>1</v>
      </c>
      <c r="AK23" s="1488">
        <v>1</v>
      </c>
      <c r="AL23" s="1488">
        <v>1</v>
      </c>
      <c r="AM23" s="1488">
        <v>1</v>
      </c>
      <c r="AN23" s="1488">
        <v>1</v>
      </c>
      <c r="AO23" s="1488">
        <v>1</v>
      </c>
      <c r="AP23" s="1488">
        <v>1</v>
      </c>
      <c r="AQ23" s="1488">
        <v>1</v>
      </c>
      <c r="AR23" s="1488">
        <v>1</v>
      </c>
      <c r="AS23" s="1488">
        <v>1</v>
      </c>
      <c r="AT23" s="1488">
        <v>1</v>
      </c>
      <c r="AU23" s="1488">
        <v>1</v>
      </c>
      <c r="AV23" s="1488">
        <v>1</v>
      </c>
      <c r="AW23" s="1488">
        <v>1</v>
      </c>
      <c r="AX23" s="1488">
        <v>1</v>
      </c>
      <c r="AY23" s="1488">
        <v>1</v>
      </c>
      <c r="AZ23" s="1488">
        <v>1</v>
      </c>
      <c r="BA23" s="1488">
        <v>1</v>
      </c>
      <c r="BB23" s="1488">
        <v>1</v>
      </c>
      <c r="BC23" s="1488">
        <v>1</v>
      </c>
      <c r="BD23" s="1909">
        <v>1</v>
      </c>
      <c r="BE23" s="1892"/>
      <c r="BF23" s="1892"/>
      <c r="BG23" s="1892"/>
      <c r="BH23" s="1892"/>
      <c r="BI23" s="1891"/>
      <c r="BJ23" s="1892"/>
      <c r="BK23" s="1891"/>
      <c r="BL23" s="1891"/>
    </row>
    <row r="24" spans="2:64" ht="15" x14ac:dyDescent="0.2">
      <c r="B24" s="1889" t="s">
        <v>1671</v>
      </c>
      <c r="C24" s="1660">
        <f t="shared" si="1"/>
        <v>12.191974</v>
      </c>
      <c r="BA24" s="1891"/>
      <c r="BB24" s="1891"/>
      <c r="BC24" s="1891"/>
      <c r="BD24" s="1891"/>
      <c r="BE24" s="1891"/>
      <c r="BF24" s="1891"/>
      <c r="BG24" s="1891"/>
      <c r="BH24" s="1891"/>
      <c r="BI24" s="1891"/>
      <c r="BJ24" s="1891"/>
      <c r="BK24" s="1891"/>
      <c r="BL24" s="1891"/>
    </row>
    <row r="25" spans="2:64" ht="15" x14ac:dyDescent="0.2">
      <c r="B25" s="1889" t="s">
        <v>1672</v>
      </c>
      <c r="C25" s="1660">
        <f t="shared" si="1"/>
        <v>13.834152</v>
      </c>
      <c r="BA25" s="1891"/>
      <c r="BB25" s="1891"/>
      <c r="BC25" s="1891"/>
      <c r="BD25" s="1891"/>
      <c r="BE25" s="1891"/>
      <c r="BF25" s="1891"/>
      <c r="BG25" s="1891"/>
      <c r="BH25" s="1891"/>
      <c r="BI25" s="1891"/>
      <c r="BJ25" s="1891"/>
      <c r="BK25" s="1891"/>
      <c r="BL25" s="1891"/>
    </row>
    <row r="26" spans="2:64" ht="15" x14ac:dyDescent="0.2">
      <c r="B26" s="1889" t="s">
        <v>1673</v>
      </c>
      <c r="C26" s="1660">
        <f t="shared" si="1"/>
        <v>15.571783</v>
      </c>
      <c r="BA26" s="1891"/>
      <c r="BB26" s="1891"/>
      <c r="BC26" s="1891"/>
      <c r="BD26" s="1891"/>
      <c r="BE26" s="1891"/>
      <c r="BF26" s="1891"/>
      <c r="BG26" s="1891"/>
      <c r="BH26" s="1891"/>
      <c r="BI26" s="1891"/>
      <c r="BJ26" s="1891"/>
      <c r="BK26" s="1891"/>
      <c r="BL26" s="1891"/>
    </row>
    <row r="27" spans="2:64" ht="15" x14ac:dyDescent="0.2">
      <c r="B27" s="1889" t="s">
        <v>1674</v>
      </c>
      <c r="C27" s="1660">
        <f t="shared" si="1"/>
        <v>14.744488</v>
      </c>
      <c r="BA27" s="1891"/>
      <c r="BB27" s="1891"/>
      <c r="BC27" s="1891"/>
      <c r="BD27" s="1891"/>
      <c r="BE27" s="1891"/>
      <c r="BF27" s="1891"/>
      <c r="BG27" s="1891"/>
      <c r="BH27" s="1891"/>
      <c r="BI27" s="1891"/>
      <c r="BJ27" s="1891"/>
      <c r="BK27" s="1891"/>
      <c r="BL27" s="1891"/>
    </row>
    <row r="28" spans="2:64" ht="15" x14ac:dyDescent="0.2">
      <c r="B28" s="1889" t="s">
        <v>1675</v>
      </c>
      <c r="C28" s="1660">
        <f t="shared" si="1"/>
        <v>14.813637</v>
      </c>
      <c r="BA28" s="1891"/>
      <c r="BB28" s="1891"/>
      <c r="BC28" s="1891"/>
      <c r="BD28" s="1891"/>
      <c r="BE28" s="1891"/>
      <c r="BF28" s="1891"/>
      <c r="BG28" s="1891"/>
      <c r="BH28" s="1891"/>
      <c r="BI28" s="1891"/>
      <c r="BJ28" s="1891"/>
      <c r="BK28" s="1891"/>
      <c r="BL28" s="1891"/>
    </row>
    <row r="29" spans="2:64" ht="15" x14ac:dyDescent="0.2">
      <c r="B29" s="1889" t="s">
        <v>1676</v>
      </c>
      <c r="C29" s="1660">
        <f t="shared" si="1"/>
        <v>13.908969000000001</v>
      </c>
    </row>
    <row r="30" spans="2:64" ht="15" x14ac:dyDescent="0.2">
      <c r="B30" s="1889" t="s">
        <v>1677</v>
      </c>
      <c r="C30" s="1660">
        <f t="shared" si="1"/>
        <v>13.715018000000001</v>
      </c>
    </row>
    <row r="31" spans="2:64" ht="15" x14ac:dyDescent="0.2">
      <c r="B31" s="1889" t="s">
        <v>1678</v>
      </c>
      <c r="C31" s="1660">
        <f t="shared" si="1"/>
        <v>13.319989</v>
      </c>
    </row>
    <row r="32" spans="2:64" ht="15" x14ac:dyDescent="0.2">
      <c r="B32" s="1889" t="s">
        <v>1679</v>
      </c>
      <c r="C32" s="1660">
        <f t="shared" si="1"/>
        <v>13.073957</v>
      </c>
    </row>
    <row r="33" spans="2:3" ht="15" x14ac:dyDescent="0.2">
      <c r="B33" s="1889" t="s">
        <v>1680</v>
      </c>
      <c r="C33" s="1660">
        <f t="shared" si="1"/>
        <v>13.504996999999999</v>
      </c>
    </row>
    <row r="34" spans="2:3" ht="15" x14ac:dyDescent="0.2">
      <c r="B34" s="1889" t="s">
        <v>1681</v>
      </c>
      <c r="C34" s="1660">
        <f t="shared" si="1"/>
        <v>12.345034999999999</v>
      </c>
    </row>
    <row r="35" spans="2:3" ht="15" x14ac:dyDescent="0.2">
      <c r="B35" s="1889" t="s">
        <v>1682</v>
      </c>
      <c r="C35" s="1660">
        <f t="shared" si="1"/>
        <v>11.866732000000001</v>
      </c>
    </row>
    <row r="36" spans="2:3" ht="15" x14ac:dyDescent="0.2">
      <c r="B36" s="1889" t="s">
        <v>1683</v>
      </c>
      <c r="C36" s="1660">
        <f t="shared" si="1"/>
        <v>13.765998</v>
      </c>
    </row>
    <row r="37" spans="2:3" ht="15" x14ac:dyDescent="0.2">
      <c r="B37" s="1889" t="s">
        <v>1684</v>
      </c>
      <c r="C37" s="1660">
        <f t="shared" si="1"/>
        <v>14.205857</v>
      </c>
    </row>
    <row r="38" spans="2:3" ht="15" x14ac:dyDescent="0.2">
      <c r="B38" s="1889" t="s">
        <v>1685</v>
      </c>
      <c r="C38" s="1660">
        <f t="shared" si="1"/>
        <v>14.375022</v>
      </c>
    </row>
    <row r="39" spans="2:3" ht="15" x14ac:dyDescent="0.2">
      <c r="B39" s="1889" t="s">
        <v>1686</v>
      </c>
      <c r="C39" s="1660">
        <f t="shared" si="1"/>
        <v>14.476368000000001</v>
      </c>
    </row>
    <row r="40" spans="2:3" ht="15" x14ac:dyDescent="0.2">
      <c r="B40" s="1889" t="s">
        <v>1687</v>
      </c>
      <c r="C40" s="1660">
        <f t="shared" si="1"/>
        <v>14.166784</v>
      </c>
    </row>
    <row r="41" spans="2:3" ht="15" x14ac:dyDescent="0.2">
      <c r="B41" s="1889" t="s">
        <v>1688</v>
      </c>
      <c r="C41" s="1660">
        <f t="shared" si="1"/>
        <v>15.205804000000001</v>
      </c>
    </row>
    <row r="42" spans="2:3" ht="15" x14ac:dyDescent="0.2">
      <c r="B42" s="1889" t="s">
        <v>1689</v>
      </c>
      <c r="C42" s="1660">
        <f t="shared" si="1"/>
        <v>14.044241</v>
      </c>
    </row>
    <row r="43" spans="2:3" ht="15" x14ac:dyDescent="0.2">
      <c r="B43" s="1889" t="s">
        <v>1711</v>
      </c>
      <c r="C43" s="1660">
        <f t="shared" si="1"/>
        <v>17.898399999999999</v>
      </c>
    </row>
    <row r="44" spans="2:3" ht="15" x14ac:dyDescent="0.2">
      <c r="B44" s="1889" t="s">
        <v>1743</v>
      </c>
      <c r="C44" s="1660">
        <f t="shared" si="1"/>
        <v>17.362500000000001</v>
      </c>
    </row>
    <row r="45" spans="2:3" ht="15" x14ac:dyDescent="0.2">
      <c r="B45" s="1889" t="s">
        <v>1744</v>
      </c>
      <c r="C45" s="1660">
        <f t="shared" si="1"/>
        <v>16.834</v>
      </c>
    </row>
    <row r="46" spans="2:3" ht="15" x14ac:dyDescent="0.2">
      <c r="B46" s="1889" t="s">
        <v>1741</v>
      </c>
      <c r="C46" s="1660">
        <f t="shared" si="1"/>
        <v>14.6866</v>
      </c>
    </row>
    <row r="47" spans="2:3" ht="15" x14ac:dyDescent="0.2">
      <c r="B47" s="1889" t="s">
        <v>1742</v>
      </c>
      <c r="C47" s="1660">
        <f t="shared" si="1"/>
        <v>14.796099999999999</v>
      </c>
    </row>
    <row r="48" spans="2:3" ht="15" x14ac:dyDescent="0.2">
      <c r="B48" s="1890"/>
    </row>
    <row r="49" spans="2:2" x14ac:dyDescent="0.2">
      <c r="B49" s="465" t="s">
        <v>438</v>
      </c>
    </row>
    <row r="50" spans="2:2" x14ac:dyDescent="0.2">
      <c r="B50" s="1661" t="s">
        <v>1518</v>
      </c>
    </row>
  </sheetData>
  <hyperlinks>
    <hyperlink ref="B50" r:id="rId1"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3" tint="-0.249977111117893"/>
    <pageSetUpPr autoPageBreaks="0" fitToPage="1"/>
  </sheetPr>
  <dimension ref="A1:AZ2680"/>
  <sheetViews>
    <sheetView showGridLines="0" zoomScale="85" zoomScaleNormal="85" zoomScaleSheetLayoutView="40" workbookViewId="0">
      <pane xSplit="2" ySplit="15" topLeftCell="C16" activePane="bottomRight" state="frozen"/>
      <selection activeCell="G3" sqref="G3"/>
      <selection pane="topRight" activeCell="G3" sqref="G3"/>
      <selection pane="bottomLeft" activeCell="G3" sqref="G3"/>
      <selection pane="bottomRight" activeCell="K20" sqref="K19:K20"/>
    </sheetView>
  </sheetViews>
  <sheetFormatPr defaultColWidth="0" defaultRowHeight="14.25" zeroHeight="1" x14ac:dyDescent="0.2"/>
  <cols>
    <col min="1" max="1" width="3.625" style="3" customWidth="1"/>
    <col min="2" max="2" width="15.125" style="3" customWidth="1"/>
    <col min="3" max="37" width="12.625" style="3" customWidth="1"/>
    <col min="38" max="38" width="5.625" style="20" customWidth="1"/>
    <col min="39" max="43" width="12.625" style="3" customWidth="1"/>
    <col min="44" max="45" width="12.625" style="1765" customWidth="1"/>
    <col min="46" max="46" width="5.625" style="20" customWidth="1"/>
    <col min="47" max="47" width="12.625" style="42" customWidth="1"/>
    <col min="48" max="48" width="12.625" style="3" customWidth="1"/>
    <col min="49" max="49" width="12.625" style="42" customWidth="1"/>
    <col min="50" max="50" width="12.625" style="3" customWidth="1"/>
    <col min="51" max="51" width="12.625" style="42" customWidth="1"/>
    <col min="52" max="52" width="5.625" style="3" customWidth="1"/>
    <col min="53" max="16384" width="0" style="3" hidden="1"/>
  </cols>
  <sheetData>
    <row r="1" spans="1:52" s="2" customFormat="1" ht="14.25" customHeight="1" x14ac:dyDescent="0.2">
      <c r="A1" s="46"/>
      <c r="B1" s="35"/>
      <c r="C1" s="35"/>
      <c r="D1" s="35"/>
      <c r="E1" s="35"/>
      <c r="F1" s="35"/>
      <c r="G1" s="35"/>
      <c r="H1" s="35"/>
      <c r="P1" s="3"/>
      <c r="AL1" s="20"/>
      <c r="AR1" s="1764"/>
      <c r="AS1" s="1764"/>
      <c r="AT1" s="20"/>
      <c r="AY1" s="39"/>
    </row>
    <row r="2" spans="1:52" s="2" customFormat="1" ht="19.5" customHeight="1" x14ac:dyDescent="0.2">
      <c r="B2" s="66" t="s">
        <v>217</v>
      </c>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1776"/>
      <c r="AS2" s="1776"/>
      <c r="AT2" s="20"/>
      <c r="AX2" s="20"/>
      <c r="AY2" s="20"/>
    </row>
    <row r="3" spans="1:52" ht="5.25" customHeight="1" x14ac:dyDescent="0.2">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8"/>
      <c r="AM3" s="4"/>
      <c r="AN3" s="4"/>
      <c r="AO3" s="4"/>
      <c r="AP3" s="4"/>
      <c r="AQ3" s="4"/>
      <c r="AR3" s="1766"/>
      <c r="AS3" s="1766"/>
      <c r="AT3" s="18"/>
      <c r="AU3" s="40"/>
      <c r="AV3" s="4"/>
      <c r="AW3" s="40"/>
      <c r="AX3" s="4"/>
      <c r="AY3" s="40"/>
    </row>
    <row r="4" spans="1:52" s="2" customFormat="1" ht="12" customHeight="1" x14ac:dyDescent="0.2">
      <c r="B4" s="65" t="s">
        <v>221</v>
      </c>
      <c r="C4" s="65"/>
      <c r="D4" s="65"/>
      <c r="E4" s="65"/>
      <c r="F4" s="65"/>
      <c r="G4" s="65"/>
      <c r="H4" s="65"/>
      <c r="I4" s="65"/>
      <c r="J4" s="65"/>
      <c r="K4" s="65"/>
      <c r="L4" s="65"/>
      <c r="M4" s="65"/>
      <c r="N4" s="65"/>
      <c r="O4" s="65"/>
      <c r="P4" s="134"/>
      <c r="Q4" s="65"/>
      <c r="R4" s="65"/>
      <c r="S4" s="65"/>
      <c r="T4" s="65"/>
      <c r="U4" s="65"/>
      <c r="V4" s="65"/>
      <c r="W4" s="65"/>
      <c r="X4" s="65"/>
      <c r="Y4" s="65"/>
      <c r="Z4" s="65"/>
      <c r="AA4" s="65"/>
      <c r="AB4" s="65"/>
      <c r="AC4" s="65"/>
      <c r="AD4" s="65"/>
      <c r="AE4" s="65"/>
      <c r="AF4" s="65"/>
      <c r="AG4" s="65"/>
      <c r="AH4" s="65"/>
      <c r="AI4" s="65"/>
      <c r="AJ4" s="65"/>
      <c r="AK4" s="134"/>
      <c r="AL4" s="20"/>
      <c r="AM4" s="2381" t="s">
        <v>292</v>
      </c>
      <c r="AN4" s="2381"/>
      <c r="AO4" s="2381"/>
      <c r="AP4" s="2358" t="s">
        <v>1876</v>
      </c>
      <c r="AQ4" s="2358"/>
      <c r="AR4" s="2358"/>
      <c r="AS4" s="2252"/>
      <c r="AT4" s="20"/>
      <c r="AU4" s="64" t="s">
        <v>87</v>
      </c>
      <c r="AV4" s="20"/>
      <c r="AW4" s="20"/>
      <c r="AX4" s="20"/>
      <c r="AY4" s="20"/>
    </row>
    <row r="5" spans="1:52" s="2" customFormat="1" ht="5.0999999999999996" customHeight="1" x14ac:dyDescent="0.25">
      <c r="A5" s="237"/>
      <c r="B5" s="65"/>
      <c r="C5" s="65"/>
      <c r="D5" s="65"/>
      <c r="E5" s="65"/>
      <c r="F5" s="65"/>
      <c r="G5" s="65"/>
      <c r="H5" s="65"/>
      <c r="I5" s="65"/>
      <c r="J5" s="65"/>
      <c r="K5" s="65"/>
      <c r="L5" s="65"/>
      <c r="M5" s="65"/>
      <c r="N5" s="65"/>
      <c r="O5" s="65"/>
      <c r="P5" s="134"/>
      <c r="Q5" s="65"/>
      <c r="R5" s="65"/>
      <c r="S5" s="65"/>
      <c r="T5" s="65"/>
      <c r="U5" s="65"/>
      <c r="V5" s="65"/>
      <c r="W5" s="65"/>
      <c r="X5" s="65"/>
      <c r="Y5" s="65"/>
      <c r="Z5" s="65"/>
      <c r="AA5" s="65"/>
      <c r="AB5" s="65"/>
      <c r="AC5" s="65"/>
      <c r="AD5" s="65"/>
      <c r="AE5" s="65"/>
      <c r="AF5" s="65"/>
      <c r="AG5" s="65"/>
      <c r="AH5" s="65"/>
      <c r="AI5" s="65"/>
      <c r="AJ5" s="65"/>
      <c r="AK5" s="134"/>
      <c r="AL5" s="20"/>
      <c r="AM5" s="2381"/>
      <c r="AN5" s="2381"/>
      <c r="AO5" s="2381"/>
      <c r="AP5" s="2358"/>
      <c r="AQ5" s="2358"/>
      <c r="AR5" s="2358"/>
      <c r="AS5" s="2252"/>
      <c r="AT5" s="20"/>
      <c r="AU5" s="64"/>
      <c r="AV5" s="20"/>
      <c r="AW5" s="20"/>
      <c r="AX5" s="20"/>
      <c r="AY5" s="20"/>
    </row>
    <row r="6" spans="1:52" s="2" customFormat="1" ht="15" customHeight="1" x14ac:dyDescent="0.25">
      <c r="A6" s="508"/>
      <c r="C6" s="2362" t="s">
        <v>440</v>
      </c>
      <c r="D6" s="2362"/>
      <c r="E6" s="2362"/>
      <c r="F6" s="508"/>
      <c r="G6" s="2361" t="s">
        <v>439</v>
      </c>
      <c r="H6" s="2361"/>
      <c r="I6" s="2361"/>
      <c r="J6" s="65"/>
      <c r="K6" s="2359" t="s">
        <v>1797</v>
      </c>
      <c r="L6" s="2359"/>
      <c r="M6" s="2359"/>
      <c r="N6" s="65"/>
      <c r="O6" s="65"/>
      <c r="P6" s="134"/>
      <c r="Q6" s="65"/>
      <c r="R6" s="65"/>
      <c r="S6" s="65"/>
      <c r="T6" s="65"/>
      <c r="U6" s="65"/>
      <c r="V6" s="65"/>
      <c r="W6" s="65"/>
      <c r="X6" s="65"/>
      <c r="Y6" s="65"/>
      <c r="Z6" s="65"/>
      <c r="AA6" s="65"/>
      <c r="AB6" s="65"/>
      <c r="AC6" s="65"/>
      <c r="AD6" s="65"/>
      <c r="AE6" s="65"/>
      <c r="AF6" s="65"/>
      <c r="AG6" s="65"/>
      <c r="AH6" s="65"/>
      <c r="AI6" s="65"/>
      <c r="AJ6" s="65"/>
      <c r="AK6" s="134"/>
      <c r="AL6" s="20"/>
      <c r="AM6" s="2381"/>
      <c r="AN6" s="2381"/>
      <c r="AO6" s="2381"/>
      <c r="AP6" s="2358"/>
      <c r="AQ6" s="2358"/>
      <c r="AR6" s="2358"/>
      <c r="AS6" s="2252"/>
      <c r="AT6" s="20"/>
      <c r="AU6" s="64"/>
      <c r="AV6" s="20"/>
      <c r="AW6" s="20"/>
      <c r="AX6" s="20"/>
      <c r="AY6" s="20"/>
    </row>
    <row r="7" spans="1:52" s="2" customFormat="1" ht="5.0999999999999996" customHeight="1" thickBot="1" x14ac:dyDescent="0.25">
      <c r="B7" s="7"/>
      <c r="C7" s="7"/>
      <c r="D7" s="7"/>
      <c r="E7" s="7"/>
      <c r="F7" s="11"/>
      <c r="G7" s="11"/>
      <c r="H7" s="11"/>
      <c r="I7" s="11"/>
      <c r="J7" s="11"/>
      <c r="K7" s="11"/>
      <c r="L7" s="11"/>
      <c r="M7" s="11"/>
      <c r="N7" s="11"/>
      <c r="O7" s="11"/>
      <c r="P7" s="11"/>
      <c r="Q7" s="11"/>
      <c r="R7" s="11"/>
      <c r="S7" s="11"/>
      <c r="T7" s="11"/>
      <c r="U7" s="11"/>
      <c r="V7" s="11"/>
      <c r="W7" s="11"/>
      <c r="X7" s="11"/>
      <c r="Y7" s="11"/>
      <c r="Z7" s="11"/>
      <c r="AA7" s="11"/>
      <c r="AB7" s="11"/>
      <c r="AC7" s="11"/>
      <c r="AD7" s="11"/>
      <c r="AE7" s="7"/>
      <c r="AF7" s="7"/>
      <c r="AG7" s="7"/>
      <c r="AH7" s="7"/>
      <c r="AI7" s="7"/>
      <c r="AJ7" s="7"/>
      <c r="AK7" s="7"/>
      <c r="AL7" s="55"/>
      <c r="AM7" s="2381"/>
      <c r="AN7" s="2381"/>
      <c r="AO7" s="2381"/>
      <c r="AP7" s="2358"/>
      <c r="AQ7" s="2358"/>
      <c r="AR7" s="2358"/>
      <c r="AS7" s="2252"/>
      <c r="AT7" s="55"/>
      <c r="AU7" s="41"/>
      <c r="AV7" s="7"/>
      <c r="AW7" s="41"/>
      <c r="AX7" s="7"/>
      <c r="AY7" s="41"/>
    </row>
    <row r="8" spans="1:52" s="2" customFormat="1" ht="14.25" customHeight="1" x14ac:dyDescent="0.2">
      <c r="B8" s="2415" t="s">
        <v>224</v>
      </c>
      <c r="C8" s="145" t="s">
        <v>1</v>
      </c>
      <c r="D8" s="5" t="s">
        <v>2</v>
      </c>
      <c r="E8" s="5" t="s">
        <v>3</v>
      </c>
      <c r="F8" s="12" t="s">
        <v>86</v>
      </c>
      <c r="G8" s="12" t="s">
        <v>4</v>
      </c>
      <c r="H8" s="12" t="s">
        <v>5</v>
      </c>
      <c r="I8" s="61" t="s">
        <v>6</v>
      </c>
      <c r="J8" s="12" t="s">
        <v>7</v>
      </c>
      <c r="K8" s="12" t="s">
        <v>8</v>
      </c>
      <c r="L8" s="12" t="s">
        <v>9</v>
      </c>
      <c r="M8" s="12" t="s">
        <v>10</v>
      </c>
      <c r="N8" s="12" t="s">
        <v>11</v>
      </c>
      <c r="O8" s="12" t="s">
        <v>12</v>
      </c>
      <c r="P8" s="12" t="s">
        <v>13</v>
      </c>
      <c r="Q8" s="12" t="s">
        <v>14</v>
      </c>
      <c r="R8" s="12" t="s">
        <v>15</v>
      </c>
      <c r="S8" s="12" t="s">
        <v>16</v>
      </c>
      <c r="T8" s="12" t="s">
        <v>17</v>
      </c>
      <c r="U8" s="12" t="s">
        <v>18</v>
      </c>
      <c r="V8" s="12" t="s">
        <v>19</v>
      </c>
      <c r="W8" s="12" t="s">
        <v>20</v>
      </c>
      <c r="X8" s="12" t="s">
        <v>21</v>
      </c>
      <c r="Y8" s="12" t="s">
        <v>22</v>
      </c>
      <c r="Z8" s="12" t="s">
        <v>23</v>
      </c>
      <c r="AA8" s="12" t="s">
        <v>24</v>
      </c>
      <c r="AB8" s="5" t="s">
        <v>25</v>
      </c>
      <c r="AC8" s="5" t="s">
        <v>26</v>
      </c>
      <c r="AD8" s="12" t="s">
        <v>27</v>
      </c>
      <c r="AE8" s="5" t="s">
        <v>28</v>
      </c>
      <c r="AF8" s="5" t="s">
        <v>29</v>
      </c>
      <c r="AG8" s="12" t="s">
        <v>30</v>
      </c>
      <c r="AH8" s="5" t="s">
        <v>31</v>
      </c>
      <c r="AI8" s="5" t="s">
        <v>32</v>
      </c>
      <c r="AJ8" s="5" t="s">
        <v>33</v>
      </c>
      <c r="AK8" s="5" t="s">
        <v>34</v>
      </c>
      <c r="AL8" s="54"/>
      <c r="AM8" s="12" t="s">
        <v>35</v>
      </c>
      <c r="AN8" s="12" t="s">
        <v>88</v>
      </c>
      <c r="AO8" s="2288" t="s">
        <v>112</v>
      </c>
      <c r="AP8" s="12" t="s">
        <v>113</v>
      </c>
      <c r="AQ8" s="12" t="s">
        <v>223</v>
      </c>
      <c r="AR8" s="12" t="s">
        <v>337</v>
      </c>
      <c r="AS8" s="12" t="s">
        <v>1011</v>
      </c>
      <c r="AT8" s="54"/>
      <c r="AU8" s="12" t="s">
        <v>1020</v>
      </c>
      <c r="AV8" s="12" t="s">
        <v>1523</v>
      </c>
      <c r="AW8" s="12" t="s">
        <v>1544</v>
      </c>
      <c r="AX8" s="12" t="s">
        <v>1545</v>
      </c>
      <c r="AY8" s="12" t="s">
        <v>1546</v>
      </c>
    </row>
    <row r="9" spans="1:52" s="2" customFormat="1" ht="9.9499999999999993" customHeight="1" x14ac:dyDescent="0.2">
      <c r="B9" s="2416"/>
      <c r="C9" s="2417" t="s">
        <v>465</v>
      </c>
      <c r="D9" s="49"/>
      <c r="E9" s="49"/>
      <c r="F9" s="50"/>
      <c r="G9" s="50"/>
      <c r="H9" s="49"/>
      <c r="I9" s="49"/>
      <c r="J9" s="49"/>
      <c r="K9" s="50"/>
      <c r="L9" s="50"/>
      <c r="M9" s="49"/>
      <c r="N9" s="62"/>
      <c r="O9" s="50"/>
      <c r="P9" s="50"/>
      <c r="Q9" s="51"/>
      <c r="R9" s="51"/>
      <c r="S9" s="51"/>
      <c r="T9" s="51"/>
      <c r="U9" s="51"/>
      <c r="V9" s="51"/>
      <c r="W9" s="51"/>
      <c r="X9" s="51"/>
      <c r="Y9" s="51"/>
      <c r="Z9" s="51"/>
      <c r="AA9" s="51"/>
      <c r="AB9" s="51"/>
      <c r="AC9" s="51"/>
      <c r="AD9" s="51"/>
      <c r="AE9" s="51"/>
      <c r="AF9" s="51"/>
      <c r="AG9" s="51"/>
      <c r="AH9" s="51"/>
      <c r="AI9" s="51"/>
      <c r="AJ9" s="51"/>
      <c r="AK9" s="53"/>
      <c r="AL9" s="45"/>
      <c r="AM9" s="2386" t="s">
        <v>84</v>
      </c>
      <c r="AN9" s="278"/>
      <c r="AO9" s="280"/>
      <c r="AP9" s="509"/>
      <c r="AQ9" s="509"/>
      <c r="AR9" s="509"/>
      <c r="AS9" s="280"/>
      <c r="AT9" s="45"/>
      <c r="AU9" s="52"/>
      <c r="AV9" s="53"/>
      <c r="AW9" s="52"/>
      <c r="AX9" s="53"/>
      <c r="AY9" s="730"/>
    </row>
    <row r="10" spans="1:52" s="2" customFormat="1" ht="9.9499999999999993" customHeight="1" x14ac:dyDescent="0.2">
      <c r="B10" s="2416"/>
      <c r="C10" s="2418"/>
      <c r="D10" s="2392" t="s">
        <v>36</v>
      </c>
      <c r="E10" s="2419" t="s">
        <v>225</v>
      </c>
      <c r="F10" s="99"/>
      <c r="G10" s="99"/>
      <c r="H10" s="2392" t="s">
        <v>226</v>
      </c>
      <c r="I10" s="2392" t="s">
        <v>227</v>
      </c>
      <c r="J10" s="2420" t="s">
        <v>228</v>
      </c>
      <c r="K10" s="99"/>
      <c r="L10" s="102"/>
      <c r="M10" s="2419" t="s">
        <v>229</v>
      </c>
      <c r="N10" s="98"/>
      <c r="O10" s="99"/>
      <c r="P10" s="99"/>
      <c r="Q10" s="100"/>
      <c r="R10" s="98"/>
      <c r="S10" s="98"/>
      <c r="T10" s="98"/>
      <c r="U10" s="98"/>
      <c r="V10" s="98"/>
      <c r="W10" s="98"/>
      <c r="X10" s="98"/>
      <c r="Y10" s="98"/>
      <c r="Z10" s="99"/>
      <c r="AA10" s="98"/>
      <c r="AB10" s="98"/>
      <c r="AC10" s="98"/>
      <c r="AD10" s="98"/>
      <c r="AE10" s="98"/>
      <c r="AF10" s="98"/>
      <c r="AG10" s="98"/>
      <c r="AH10" s="98"/>
      <c r="AI10" s="98"/>
      <c r="AJ10" s="101"/>
      <c r="AK10" s="2392" t="s">
        <v>293</v>
      </c>
      <c r="AL10" s="296"/>
      <c r="AM10" s="2387"/>
      <c r="AN10" s="2388" t="s">
        <v>305</v>
      </c>
      <c r="AO10" s="2389" t="s">
        <v>287</v>
      </c>
      <c r="AP10" s="1005"/>
      <c r="AQ10" s="1006"/>
      <c r="AR10" s="2352"/>
      <c r="AS10" s="2353"/>
      <c r="AT10" s="296"/>
      <c r="AU10" s="2395"/>
      <c r="AV10" s="2395"/>
      <c r="AW10" s="2395"/>
      <c r="AX10" s="2395"/>
      <c r="AY10" s="2379"/>
    </row>
    <row r="11" spans="1:52" s="2" customFormat="1" ht="9.9499999999999993" customHeight="1" x14ac:dyDescent="0.2">
      <c r="B11" s="2416"/>
      <c r="C11" s="2418"/>
      <c r="D11" s="2392"/>
      <c r="E11" s="2419"/>
      <c r="F11" s="103"/>
      <c r="G11" s="103"/>
      <c r="H11" s="2392"/>
      <c r="I11" s="2392"/>
      <c r="J11" s="2419"/>
      <c r="K11" s="103"/>
      <c r="L11" s="104"/>
      <c r="M11" s="2419"/>
      <c r="N11" s="2384" t="s">
        <v>230</v>
      </c>
      <c r="O11" s="107"/>
      <c r="P11" s="107"/>
      <c r="Q11" s="2384" t="s">
        <v>301</v>
      </c>
      <c r="R11" s="2384" t="s">
        <v>300</v>
      </c>
      <c r="S11" s="107"/>
      <c r="T11" s="107"/>
      <c r="U11" s="107"/>
      <c r="V11" s="2384" t="s">
        <v>296</v>
      </c>
      <c r="W11" s="107"/>
      <c r="X11" s="271"/>
      <c r="Y11" s="2382" t="s">
        <v>39</v>
      </c>
      <c r="Z11" s="2382" t="s">
        <v>37</v>
      </c>
      <c r="AA11" s="2382" t="s">
        <v>85</v>
      </c>
      <c r="AB11" s="2382" t="s">
        <v>38</v>
      </c>
      <c r="AC11" s="2382" t="s">
        <v>336</v>
      </c>
      <c r="AD11" s="2382" t="s">
        <v>379</v>
      </c>
      <c r="AE11" s="2393" t="s">
        <v>380</v>
      </c>
      <c r="AF11" s="2393" t="s">
        <v>380</v>
      </c>
      <c r="AG11" s="2393" t="s">
        <v>380</v>
      </c>
      <c r="AH11" s="2393" t="s">
        <v>380</v>
      </c>
      <c r="AI11" s="2393" t="s">
        <v>380</v>
      </c>
      <c r="AJ11" s="2382" t="s">
        <v>381</v>
      </c>
      <c r="AK11" s="2392"/>
      <c r="AL11" s="296"/>
      <c r="AM11" s="2387"/>
      <c r="AN11" s="2388"/>
      <c r="AO11" s="2390"/>
      <c r="AP11" s="2397" t="s">
        <v>469</v>
      </c>
      <c r="AQ11" s="1007"/>
      <c r="AR11" s="2354" t="s">
        <v>2012</v>
      </c>
      <c r="AS11" s="2355"/>
      <c r="AT11" s="296"/>
      <c r="AU11" s="2396"/>
      <c r="AV11" s="2396"/>
      <c r="AW11" s="2396"/>
      <c r="AX11" s="2396"/>
      <c r="AY11" s="2380"/>
    </row>
    <row r="12" spans="1:52" s="2" customFormat="1" ht="12" customHeight="1" x14ac:dyDescent="0.2">
      <c r="B12" s="2416"/>
      <c r="C12" s="2418"/>
      <c r="D12" s="2392"/>
      <c r="E12" s="2419"/>
      <c r="F12" s="105"/>
      <c r="G12" s="105"/>
      <c r="H12" s="2392"/>
      <c r="I12" s="2392"/>
      <c r="J12" s="2419"/>
      <c r="K12" s="105"/>
      <c r="L12" s="106"/>
      <c r="M12" s="2419"/>
      <c r="N12" s="2385"/>
      <c r="O12" s="108"/>
      <c r="P12" s="108"/>
      <c r="Q12" s="2385"/>
      <c r="R12" s="2385"/>
      <c r="S12" s="108"/>
      <c r="T12" s="108"/>
      <c r="U12" s="108"/>
      <c r="V12" s="2385"/>
      <c r="W12" s="272"/>
      <c r="X12" s="273"/>
      <c r="Y12" s="2383"/>
      <c r="Z12" s="2383"/>
      <c r="AA12" s="2383"/>
      <c r="AB12" s="2383"/>
      <c r="AC12" s="2383"/>
      <c r="AD12" s="2383"/>
      <c r="AE12" s="2394"/>
      <c r="AF12" s="2394"/>
      <c r="AG12" s="2394"/>
      <c r="AH12" s="2394"/>
      <c r="AI12" s="2394"/>
      <c r="AJ12" s="2383"/>
      <c r="AK12" s="2392"/>
      <c r="AL12" s="296"/>
      <c r="AM12" s="2387"/>
      <c r="AN12" s="2388"/>
      <c r="AO12" s="2390"/>
      <c r="AP12" s="2397"/>
      <c r="AQ12" s="1008"/>
      <c r="AR12" s="2356"/>
      <c r="AS12" s="2357"/>
      <c r="AT12" s="296"/>
      <c r="AU12" s="2396"/>
      <c r="AV12" s="2396"/>
      <c r="AW12" s="2396"/>
      <c r="AX12" s="2396"/>
      <c r="AY12" s="2380"/>
    </row>
    <row r="13" spans="1:52" s="2" customFormat="1" ht="62.45" customHeight="1" x14ac:dyDescent="0.2">
      <c r="B13" s="2416"/>
      <c r="C13" s="2418"/>
      <c r="D13" s="2392"/>
      <c r="E13" s="2419"/>
      <c r="F13" s="251" t="s">
        <v>206</v>
      </c>
      <c r="G13" s="251" t="s">
        <v>222</v>
      </c>
      <c r="H13" s="2392"/>
      <c r="I13" s="2392"/>
      <c r="J13" s="2419"/>
      <c r="K13" s="95" t="s">
        <v>110</v>
      </c>
      <c r="L13" s="96" t="s">
        <v>111</v>
      </c>
      <c r="M13" s="2419"/>
      <c r="N13" s="2421"/>
      <c r="O13" s="95" t="s">
        <v>231</v>
      </c>
      <c r="P13" s="97" t="s">
        <v>232</v>
      </c>
      <c r="Q13" s="2385"/>
      <c r="R13" s="2385"/>
      <c r="S13" s="97" t="s">
        <v>299</v>
      </c>
      <c r="T13" s="97" t="s">
        <v>298</v>
      </c>
      <c r="U13" s="97" t="s">
        <v>297</v>
      </c>
      <c r="V13" s="2385"/>
      <c r="W13" s="95" t="s">
        <v>295</v>
      </c>
      <c r="X13" s="251" t="s">
        <v>294</v>
      </c>
      <c r="Y13" s="2383"/>
      <c r="Z13" s="2383"/>
      <c r="AA13" s="2383"/>
      <c r="AB13" s="2383"/>
      <c r="AC13" s="2383"/>
      <c r="AD13" s="2391"/>
      <c r="AE13" s="2394"/>
      <c r="AF13" s="2394"/>
      <c r="AG13" s="2394"/>
      <c r="AH13" s="2394"/>
      <c r="AI13" s="2394"/>
      <c r="AJ13" s="2383"/>
      <c r="AK13" s="2392"/>
      <c r="AL13" s="297"/>
      <c r="AM13" s="2387"/>
      <c r="AN13" s="2388"/>
      <c r="AO13" s="2390"/>
      <c r="AP13" s="2398"/>
      <c r="AQ13" s="1009" t="s">
        <v>472</v>
      </c>
      <c r="AR13" s="2287" t="s">
        <v>1877</v>
      </c>
      <c r="AS13" s="2287" t="s">
        <v>1885</v>
      </c>
      <c r="AT13" s="507"/>
      <c r="AU13" s="2396"/>
      <c r="AV13" s="2396"/>
      <c r="AW13" s="2396"/>
      <c r="AX13" s="2396"/>
      <c r="AY13" s="2380"/>
    </row>
    <row r="14" spans="1:52" s="256" customFormat="1" ht="27.75" customHeight="1" x14ac:dyDescent="0.15">
      <c r="A14" s="255"/>
      <c r="B14" s="424" t="s">
        <v>377</v>
      </c>
      <c r="C14" s="425" t="s">
        <v>288</v>
      </c>
      <c r="D14" s="426" t="s">
        <v>92</v>
      </c>
      <c r="E14" s="427" t="s">
        <v>210</v>
      </c>
      <c r="F14" s="428"/>
      <c r="G14" s="428"/>
      <c r="H14" s="427" t="s">
        <v>220</v>
      </c>
      <c r="I14" s="427" t="s">
        <v>216</v>
      </c>
      <c r="J14" s="427" t="s">
        <v>215</v>
      </c>
      <c r="K14" s="428"/>
      <c r="L14" s="429"/>
      <c r="M14" s="427"/>
      <c r="N14" s="430" t="s">
        <v>211</v>
      </c>
      <c r="O14" s="428"/>
      <c r="P14" s="431"/>
      <c r="Q14" s="426"/>
      <c r="R14" s="432"/>
      <c r="S14" s="428"/>
      <c r="T14" s="428"/>
      <c r="U14" s="433"/>
      <c r="V14" s="432"/>
      <c r="W14" s="428"/>
      <c r="X14" s="428"/>
      <c r="Y14" s="434"/>
      <c r="Z14" s="435"/>
      <c r="AA14" s="435"/>
      <c r="AB14" s="435"/>
      <c r="AC14" s="434"/>
      <c r="AD14" s="427" t="s">
        <v>213</v>
      </c>
      <c r="AE14" s="434"/>
      <c r="AF14" s="434"/>
      <c r="AG14" s="434"/>
      <c r="AH14" s="434"/>
      <c r="AI14" s="434"/>
      <c r="AJ14" s="434"/>
      <c r="AK14" s="435" t="s">
        <v>212</v>
      </c>
      <c r="AL14" s="371"/>
      <c r="AM14" s="436" t="s">
        <v>91</v>
      </c>
      <c r="AN14" s="427" t="s">
        <v>286</v>
      </c>
      <c r="AO14" s="435" t="s">
        <v>214</v>
      </c>
      <c r="AP14" s="2412"/>
      <c r="AQ14" s="2413"/>
      <c r="AR14" s="1920"/>
      <c r="AS14" s="1920"/>
      <c r="AT14" s="1918"/>
      <c r="AU14" s="437"/>
      <c r="AV14" s="438"/>
      <c r="AW14" s="437"/>
      <c r="AX14" s="438"/>
      <c r="AY14" s="438"/>
      <c r="AZ14" s="258"/>
    </row>
    <row r="15" spans="1:52" s="355" customFormat="1" ht="14.25" hidden="1" customHeight="1" x14ac:dyDescent="0.2">
      <c r="A15" s="353"/>
      <c r="B15" s="439" t="s">
        <v>343</v>
      </c>
      <c r="C15" s="440" t="s">
        <v>344</v>
      </c>
      <c r="D15" s="441" t="s">
        <v>345</v>
      </c>
      <c r="E15" s="442" t="s">
        <v>346</v>
      </c>
      <c r="F15" s="443" t="s">
        <v>347</v>
      </c>
      <c r="G15" s="443" t="s">
        <v>348</v>
      </c>
      <c r="H15" s="442" t="s">
        <v>349</v>
      </c>
      <c r="I15" s="442" t="s">
        <v>350</v>
      </c>
      <c r="J15" s="442" t="s">
        <v>351</v>
      </c>
      <c r="K15" s="443" t="s">
        <v>352</v>
      </c>
      <c r="L15" s="444" t="s">
        <v>353</v>
      </c>
      <c r="M15" s="442" t="s">
        <v>354</v>
      </c>
      <c r="N15" s="445" t="s">
        <v>355</v>
      </c>
      <c r="O15" s="443" t="s">
        <v>356</v>
      </c>
      <c r="P15" s="423" t="s">
        <v>357</v>
      </c>
      <c r="Q15" s="441" t="s">
        <v>358</v>
      </c>
      <c r="R15" s="446" t="s">
        <v>359</v>
      </c>
      <c r="S15" s="443" t="s">
        <v>360</v>
      </c>
      <c r="T15" s="443" t="s">
        <v>361</v>
      </c>
      <c r="U15" s="447" t="s">
        <v>362</v>
      </c>
      <c r="V15" s="446" t="s">
        <v>363</v>
      </c>
      <c r="W15" s="443" t="s">
        <v>364</v>
      </c>
      <c r="X15" s="443" t="s">
        <v>365</v>
      </c>
      <c r="Y15" s="448" t="s">
        <v>366</v>
      </c>
      <c r="Z15" s="449" t="s">
        <v>367</v>
      </c>
      <c r="AA15" s="449" t="s">
        <v>368</v>
      </c>
      <c r="AB15" s="449" t="s">
        <v>369</v>
      </c>
      <c r="AC15" s="448" t="s">
        <v>370</v>
      </c>
      <c r="AD15" s="442" t="s">
        <v>371</v>
      </c>
      <c r="AE15" s="448"/>
      <c r="AF15" s="448"/>
      <c r="AG15" s="448"/>
      <c r="AH15" s="448"/>
      <c r="AI15" s="448"/>
      <c r="AJ15" s="448" t="s">
        <v>375</v>
      </c>
      <c r="AK15" s="449" t="s">
        <v>372</v>
      </c>
      <c r="AL15" s="372"/>
      <c r="AM15" s="450" t="s">
        <v>376</v>
      </c>
      <c r="AN15" s="442" t="s">
        <v>373</v>
      </c>
      <c r="AO15" s="449" t="s">
        <v>374</v>
      </c>
      <c r="AP15" s="1010"/>
      <c r="AQ15" s="1010"/>
      <c r="AR15" s="1921"/>
      <c r="AS15" s="1921"/>
      <c r="AT15" s="1919"/>
      <c r="AU15" s="441"/>
      <c r="AV15" s="448"/>
      <c r="AW15" s="441"/>
      <c r="AX15" s="448"/>
      <c r="AY15" s="448"/>
      <c r="AZ15" s="354"/>
    </row>
    <row r="16" spans="1:52" s="2" customFormat="1" x14ac:dyDescent="0.2">
      <c r="A16" s="2360"/>
      <c r="B16" s="408">
        <v>2002</v>
      </c>
      <c r="C16" s="409">
        <f>D16+E16+H16+I16+J16+M16+AK16</f>
        <v>0</v>
      </c>
      <c r="D16" s="1925"/>
      <c r="E16" s="410">
        <f>F16+G16</f>
        <v>0</v>
      </c>
      <c r="F16" s="1928"/>
      <c r="G16" s="1928"/>
      <c r="H16" s="1929"/>
      <c r="I16" s="1929"/>
      <c r="J16" s="1925"/>
      <c r="K16" s="1928"/>
      <c r="L16" s="1930"/>
      <c r="M16" s="410">
        <f>N16+Q16+R16+V16+Y16+Z16+AA16+AB16+AC16+AD16+AE16+AF16+AG16+AJ16+AH16+AI16</f>
        <v>0</v>
      </c>
      <c r="N16" s="1942"/>
      <c r="O16" s="1928"/>
      <c r="P16" s="1943"/>
      <c r="Q16" s="1925"/>
      <c r="R16" s="1942"/>
      <c r="S16" s="1928"/>
      <c r="T16" s="1928"/>
      <c r="U16" s="1944"/>
      <c r="V16" s="1942"/>
      <c r="W16" s="1928"/>
      <c r="X16" s="1928"/>
      <c r="Y16" s="1945"/>
      <c r="Z16" s="1945"/>
      <c r="AA16" s="1945"/>
      <c r="AB16" s="1945"/>
      <c r="AC16" s="1945"/>
      <c r="AD16" s="1945"/>
      <c r="AE16" s="1945"/>
      <c r="AF16" s="1945"/>
      <c r="AG16" s="1945"/>
      <c r="AH16" s="1945"/>
      <c r="AI16" s="1945"/>
      <c r="AJ16" s="1945"/>
      <c r="AK16" s="1945"/>
      <c r="AL16" s="373"/>
      <c r="AM16" s="1949"/>
      <c r="AN16" s="1950"/>
      <c r="AO16" s="1951"/>
      <c r="AP16" s="1011"/>
      <c r="AQ16" s="1012"/>
      <c r="AR16" s="1023"/>
      <c r="AS16" s="1023"/>
      <c r="AT16" s="299"/>
      <c r="AU16" s="406"/>
      <c r="AV16" s="407"/>
      <c r="AW16" s="406"/>
      <c r="AX16" s="407"/>
      <c r="AY16" s="407"/>
    </row>
    <row r="17" spans="1:51" s="2" customFormat="1" x14ac:dyDescent="0.2">
      <c r="A17" s="2360"/>
      <c r="B17" s="10">
        <v>2003</v>
      </c>
      <c r="C17" s="298">
        <f t="shared" ref="C17:C23" si="0">D17+E17+H17+I17+J17+M17+AK17</f>
        <v>0</v>
      </c>
      <c r="D17" s="1926"/>
      <c r="E17" s="274">
        <f t="shared" ref="E17:E33" si="1">F17+G17</f>
        <v>0</v>
      </c>
      <c r="F17" s="1931"/>
      <c r="G17" s="1932"/>
      <c r="H17" s="1933"/>
      <c r="I17" s="1926"/>
      <c r="J17" s="1931"/>
      <c r="K17" s="1934"/>
      <c r="L17" s="1935"/>
      <c r="M17" s="274">
        <f t="shared" ref="M17:M32" si="2">N17+Q17+R17+V17+Y17+Z17+AA17+AB17+AC17+AD17+AE17+AF17+AG17+AJ17+AH17+AI17</f>
        <v>0</v>
      </c>
      <c r="N17" s="1931"/>
      <c r="O17" s="1934"/>
      <c r="P17" s="1935"/>
      <c r="Q17" s="1926"/>
      <c r="R17" s="1940"/>
      <c r="S17" s="1934"/>
      <c r="T17" s="1934"/>
      <c r="U17" s="1932"/>
      <c r="V17" s="1940"/>
      <c r="W17" s="1934"/>
      <c r="X17" s="1934"/>
      <c r="Y17" s="1933"/>
      <c r="Z17" s="1933"/>
      <c r="AA17" s="1933"/>
      <c r="AB17" s="1933"/>
      <c r="AC17" s="1933"/>
      <c r="AD17" s="1933"/>
      <c r="AE17" s="1933"/>
      <c r="AF17" s="1933"/>
      <c r="AG17" s="1933"/>
      <c r="AH17" s="1933"/>
      <c r="AI17" s="1933"/>
      <c r="AJ17" s="1933"/>
      <c r="AK17" s="1933"/>
      <c r="AL17" s="373"/>
      <c r="AM17" s="1952"/>
      <c r="AN17" s="1953"/>
      <c r="AO17" s="1954"/>
      <c r="AP17" s="1011"/>
      <c r="AQ17" s="1013"/>
      <c r="AR17" s="1023"/>
      <c r="AS17" s="1023"/>
      <c r="AT17" s="299"/>
      <c r="AU17" s="275"/>
      <c r="AV17" s="276"/>
      <c r="AW17" s="275"/>
      <c r="AX17" s="276"/>
      <c r="AY17" s="276"/>
    </row>
    <row r="18" spans="1:51" s="2" customFormat="1" x14ac:dyDescent="0.2">
      <c r="A18" s="2360"/>
      <c r="B18" s="10">
        <v>2004</v>
      </c>
      <c r="C18" s="298">
        <f t="shared" si="0"/>
        <v>0</v>
      </c>
      <c r="D18" s="1926"/>
      <c r="E18" s="274">
        <f t="shared" si="1"/>
        <v>0</v>
      </c>
      <c r="F18" s="1931"/>
      <c r="G18" s="1932"/>
      <c r="H18" s="1933"/>
      <c r="I18" s="1926"/>
      <c r="J18" s="1931"/>
      <c r="K18" s="1934"/>
      <c r="L18" s="1935"/>
      <c r="M18" s="274">
        <f t="shared" si="2"/>
        <v>0</v>
      </c>
      <c r="N18" s="1931"/>
      <c r="O18" s="1934"/>
      <c r="P18" s="1935"/>
      <c r="Q18" s="1926"/>
      <c r="R18" s="1940"/>
      <c r="S18" s="1934"/>
      <c r="T18" s="1934"/>
      <c r="U18" s="1932"/>
      <c r="V18" s="1940"/>
      <c r="W18" s="1934"/>
      <c r="X18" s="1934"/>
      <c r="Y18" s="1933"/>
      <c r="Z18" s="1933"/>
      <c r="AA18" s="1933"/>
      <c r="AB18" s="1933"/>
      <c r="AC18" s="1933"/>
      <c r="AD18" s="1933"/>
      <c r="AE18" s="1933"/>
      <c r="AF18" s="1933"/>
      <c r="AG18" s="1933"/>
      <c r="AH18" s="1933"/>
      <c r="AI18" s="1933"/>
      <c r="AJ18" s="1933"/>
      <c r="AK18" s="1933"/>
      <c r="AL18" s="373"/>
      <c r="AM18" s="1952"/>
      <c r="AN18" s="1953"/>
      <c r="AO18" s="1954"/>
      <c r="AP18" s="1011"/>
      <c r="AQ18" s="1013"/>
      <c r="AR18" s="1023"/>
      <c r="AS18" s="1023"/>
      <c r="AT18" s="299"/>
      <c r="AU18" s="275"/>
      <c r="AV18" s="276"/>
      <c r="AW18" s="275"/>
      <c r="AX18" s="276"/>
      <c r="AY18" s="276"/>
    </row>
    <row r="19" spans="1:51" s="2" customFormat="1" x14ac:dyDescent="0.2">
      <c r="A19" s="2360"/>
      <c r="B19" s="10">
        <v>2005</v>
      </c>
      <c r="C19" s="298">
        <f t="shared" si="0"/>
        <v>0</v>
      </c>
      <c r="D19" s="1926"/>
      <c r="E19" s="274">
        <f>F19+G19</f>
        <v>0</v>
      </c>
      <c r="F19" s="1931"/>
      <c r="G19" s="1932"/>
      <c r="H19" s="1933"/>
      <c r="I19" s="1926"/>
      <c r="J19" s="1931"/>
      <c r="K19" s="1934"/>
      <c r="L19" s="1935"/>
      <c r="M19" s="274">
        <f t="shared" si="2"/>
        <v>0</v>
      </c>
      <c r="N19" s="1931"/>
      <c r="O19" s="1934"/>
      <c r="P19" s="1935"/>
      <c r="Q19" s="1926"/>
      <c r="R19" s="1940"/>
      <c r="S19" s="1934"/>
      <c r="T19" s="1934"/>
      <c r="U19" s="1932"/>
      <c r="V19" s="1940"/>
      <c r="W19" s="1934"/>
      <c r="X19" s="1934"/>
      <c r="Y19" s="1933"/>
      <c r="Z19" s="1933"/>
      <c r="AA19" s="1933"/>
      <c r="AB19" s="1933"/>
      <c r="AC19" s="1933"/>
      <c r="AD19" s="1933"/>
      <c r="AE19" s="1933"/>
      <c r="AF19" s="1933"/>
      <c r="AG19" s="1933"/>
      <c r="AH19" s="1933"/>
      <c r="AI19" s="1933"/>
      <c r="AJ19" s="1933"/>
      <c r="AK19" s="1933"/>
      <c r="AL19" s="299"/>
      <c r="AM19" s="1952"/>
      <c r="AN19" s="1953"/>
      <c r="AO19" s="1954"/>
      <c r="AP19" s="1011"/>
      <c r="AQ19" s="1013"/>
      <c r="AR19" s="1023"/>
      <c r="AS19" s="1023"/>
      <c r="AT19" s="299"/>
      <c r="AU19" s="275"/>
      <c r="AV19" s="276"/>
      <c r="AW19" s="275"/>
      <c r="AX19" s="276"/>
      <c r="AY19" s="276"/>
    </row>
    <row r="20" spans="1:51" s="2" customFormat="1" x14ac:dyDescent="0.2">
      <c r="A20" s="2360"/>
      <c r="B20" s="10">
        <v>2006</v>
      </c>
      <c r="C20" s="298">
        <f t="shared" si="0"/>
        <v>0</v>
      </c>
      <c r="D20" s="1926"/>
      <c r="E20" s="274">
        <f>F20+G20</f>
        <v>0</v>
      </c>
      <c r="F20" s="1931"/>
      <c r="G20" s="1932"/>
      <c r="H20" s="1933"/>
      <c r="I20" s="1926"/>
      <c r="J20" s="1931"/>
      <c r="K20" s="1934"/>
      <c r="L20" s="1935"/>
      <c r="M20" s="274">
        <f t="shared" si="2"/>
        <v>0</v>
      </c>
      <c r="N20" s="1931"/>
      <c r="O20" s="1934"/>
      <c r="P20" s="1935"/>
      <c r="Q20" s="1926"/>
      <c r="R20" s="1940"/>
      <c r="S20" s="1934"/>
      <c r="T20" s="1934"/>
      <c r="U20" s="1932"/>
      <c r="V20" s="1940"/>
      <c r="W20" s="1934"/>
      <c r="X20" s="1934"/>
      <c r="Y20" s="1933"/>
      <c r="Z20" s="1933"/>
      <c r="AA20" s="1933"/>
      <c r="AB20" s="1933"/>
      <c r="AC20" s="1933"/>
      <c r="AD20" s="1933"/>
      <c r="AE20" s="1933"/>
      <c r="AF20" s="1933"/>
      <c r="AG20" s="1933"/>
      <c r="AH20" s="1933"/>
      <c r="AI20" s="1933"/>
      <c r="AJ20" s="1933"/>
      <c r="AK20" s="1933"/>
      <c r="AL20" s="299"/>
      <c r="AM20" s="1952"/>
      <c r="AN20" s="1953"/>
      <c r="AO20" s="1954"/>
      <c r="AP20" s="1011"/>
      <c r="AQ20" s="1013"/>
      <c r="AR20" s="1023"/>
      <c r="AS20" s="1023"/>
      <c r="AT20" s="299"/>
      <c r="AU20" s="275"/>
      <c r="AV20" s="276"/>
      <c r="AW20" s="275"/>
      <c r="AX20" s="276"/>
      <c r="AY20" s="276"/>
    </row>
    <row r="21" spans="1:51" s="2" customFormat="1" x14ac:dyDescent="0.2">
      <c r="A21" s="2360"/>
      <c r="B21" s="10">
        <v>2007</v>
      </c>
      <c r="C21" s="298">
        <f>D21+E21+H21+I21+J21+M21+AK21</f>
        <v>0</v>
      </c>
      <c r="D21" s="1926"/>
      <c r="E21" s="274">
        <f t="shared" si="1"/>
        <v>0</v>
      </c>
      <c r="F21" s="1931"/>
      <c r="G21" s="1932"/>
      <c r="H21" s="1933"/>
      <c r="I21" s="1926"/>
      <c r="J21" s="1931"/>
      <c r="K21" s="1934"/>
      <c r="L21" s="1935"/>
      <c r="M21" s="274">
        <f t="shared" si="2"/>
        <v>0</v>
      </c>
      <c r="N21" s="1931"/>
      <c r="O21" s="1934"/>
      <c r="P21" s="1935"/>
      <c r="Q21" s="1926"/>
      <c r="R21" s="1940"/>
      <c r="S21" s="1934"/>
      <c r="T21" s="1934"/>
      <c r="U21" s="1932"/>
      <c r="V21" s="1940"/>
      <c r="W21" s="1934"/>
      <c r="X21" s="1934"/>
      <c r="Y21" s="1933"/>
      <c r="Z21" s="1933"/>
      <c r="AA21" s="1933"/>
      <c r="AB21" s="1933"/>
      <c r="AC21" s="1933"/>
      <c r="AD21" s="1933"/>
      <c r="AE21" s="1933"/>
      <c r="AF21" s="1933"/>
      <c r="AG21" s="1933"/>
      <c r="AH21" s="1933"/>
      <c r="AI21" s="1933"/>
      <c r="AJ21" s="1933"/>
      <c r="AK21" s="1933"/>
      <c r="AL21" s="299"/>
      <c r="AM21" s="1952"/>
      <c r="AN21" s="1953"/>
      <c r="AO21" s="1954"/>
      <c r="AP21" s="1011"/>
      <c r="AQ21" s="1013"/>
      <c r="AR21" s="1023"/>
      <c r="AS21" s="1023"/>
      <c r="AT21" s="299"/>
      <c r="AU21" s="275"/>
      <c r="AV21" s="276"/>
      <c r="AW21" s="275"/>
      <c r="AX21" s="276"/>
      <c r="AY21" s="276"/>
    </row>
    <row r="22" spans="1:51" s="2" customFormat="1" x14ac:dyDescent="0.2">
      <c r="A22" s="2360"/>
      <c r="B22" s="10">
        <v>2008</v>
      </c>
      <c r="C22" s="298">
        <f>D22+E22+H22+I22+J22+M22+AK22</f>
        <v>0</v>
      </c>
      <c r="D22" s="1926"/>
      <c r="E22" s="274">
        <f>F22+G22</f>
        <v>0</v>
      </c>
      <c r="F22" s="1931"/>
      <c r="G22" s="1932"/>
      <c r="H22" s="1933"/>
      <c r="I22" s="1926"/>
      <c r="J22" s="1931"/>
      <c r="K22" s="1934"/>
      <c r="L22" s="1935"/>
      <c r="M22" s="274">
        <f t="shared" si="2"/>
        <v>0</v>
      </c>
      <c r="N22" s="1931"/>
      <c r="O22" s="1934"/>
      <c r="P22" s="1935"/>
      <c r="Q22" s="1926"/>
      <c r="R22" s="1940"/>
      <c r="S22" s="1934"/>
      <c r="T22" s="1934"/>
      <c r="U22" s="1932"/>
      <c r="V22" s="1940"/>
      <c r="W22" s="1934"/>
      <c r="X22" s="1934"/>
      <c r="Y22" s="1933"/>
      <c r="Z22" s="1933"/>
      <c r="AA22" s="1933"/>
      <c r="AB22" s="1933"/>
      <c r="AC22" s="1933"/>
      <c r="AD22" s="1933"/>
      <c r="AE22" s="1933"/>
      <c r="AF22" s="1933"/>
      <c r="AG22" s="1933"/>
      <c r="AH22" s="1933"/>
      <c r="AI22" s="1933"/>
      <c r="AJ22" s="1933"/>
      <c r="AK22" s="1933"/>
      <c r="AL22" s="299"/>
      <c r="AM22" s="1952"/>
      <c r="AN22" s="1953"/>
      <c r="AO22" s="1954"/>
      <c r="AP22" s="1011"/>
      <c r="AQ22" s="1013"/>
      <c r="AR22" s="1023"/>
      <c r="AS22" s="1023"/>
      <c r="AT22" s="299"/>
      <c r="AU22" s="275"/>
      <c r="AV22" s="276"/>
      <c r="AW22" s="275"/>
      <c r="AX22" s="276"/>
      <c r="AY22" s="276"/>
    </row>
    <row r="23" spans="1:51" s="2" customFormat="1" x14ac:dyDescent="0.2">
      <c r="A23" s="2360"/>
      <c r="B23" s="10">
        <v>2009</v>
      </c>
      <c r="C23" s="298">
        <f t="shared" si="0"/>
        <v>0</v>
      </c>
      <c r="D23" s="1926"/>
      <c r="E23" s="274">
        <f t="shared" si="1"/>
        <v>0</v>
      </c>
      <c r="F23" s="1931"/>
      <c r="G23" s="1932"/>
      <c r="H23" s="1933"/>
      <c r="I23" s="1926"/>
      <c r="J23" s="1931"/>
      <c r="K23" s="1934"/>
      <c r="L23" s="1935"/>
      <c r="M23" s="274">
        <f t="shared" si="2"/>
        <v>0</v>
      </c>
      <c r="N23" s="1931"/>
      <c r="O23" s="1934"/>
      <c r="P23" s="1935"/>
      <c r="Q23" s="1926"/>
      <c r="R23" s="1940"/>
      <c r="S23" s="1934"/>
      <c r="T23" s="1934"/>
      <c r="U23" s="1932"/>
      <c r="V23" s="1940"/>
      <c r="W23" s="1934"/>
      <c r="X23" s="1934"/>
      <c r="Y23" s="1933"/>
      <c r="Z23" s="1933"/>
      <c r="AA23" s="1933"/>
      <c r="AB23" s="1933"/>
      <c r="AC23" s="1933"/>
      <c r="AD23" s="1933"/>
      <c r="AE23" s="1933"/>
      <c r="AF23" s="1933"/>
      <c r="AG23" s="1933"/>
      <c r="AH23" s="1933"/>
      <c r="AI23" s="1933"/>
      <c r="AJ23" s="1933"/>
      <c r="AK23" s="1933"/>
      <c r="AL23" s="299"/>
      <c r="AM23" s="1952"/>
      <c r="AN23" s="1953"/>
      <c r="AO23" s="1954"/>
      <c r="AP23" s="1011"/>
      <c r="AQ23" s="1013"/>
      <c r="AR23" s="1023"/>
      <c r="AS23" s="1023"/>
      <c r="AT23" s="299"/>
      <c r="AU23" s="275"/>
      <c r="AV23" s="277"/>
      <c r="AW23" s="1642"/>
      <c r="AX23" s="276"/>
      <c r="AY23" s="276"/>
    </row>
    <row r="24" spans="1:51" s="2" customFormat="1" x14ac:dyDescent="0.2">
      <c r="A24" s="2360"/>
      <c r="B24" s="10">
        <v>2010</v>
      </c>
      <c r="C24" s="298">
        <f t="shared" ref="C24:C33" si="3">D24+E24+H24+I24+J24+M24+AK24</f>
        <v>0</v>
      </c>
      <c r="D24" s="1926"/>
      <c r="E24" s="274">
        <f t="shared" si="1"/>
        <v>0</v>
      </c>
      <c r="F24" s="1931"/>
      <c r="G24" s="1932"/>
      <c r="H24" s="1933"/>
      <c r="I24" s="1926"/>
      <c r="J24" s="1931"/>
      <c r="K24" s="1934"/>
      <c r="L24" s="1935"/>
      <c r="M24" s="274">
        <f>N24+Q24+R24+V24+Y24+Z24+AA24+AB24+AC24+AD24+AE24+AF24+AG24+AJ24+AH24+AI24</f>
        <v>0</v>
      </c>
      <c r="N24" s="1931"/>
      <c r="O24" s="1934"/>
      <c r="P24" s="1935"/>
      <c r="Q24" s="1926"/>
      <c r="R24" s="1940"/>
      <c r="S24" s="1934"/>
      <c r="T24" s="1934"/>
      <c r="U24" s="1932"/>
      <c r="V24" s="1940"/>
      <c r="W24" s="1934"/>
      <c r="X24" s="1934"/>
      <c r="Y24" s="1933"/>
      <c r="Z24" s="1933"/>
      <c r="AA24" s="1933"/>
      <c r="AB24" s="1933"/>
      <c r="AC24" s="1933"/>
      <c r="AD24" s="1933"/>
      <c r="AE24" s="1933"/>
      <c r="AF24" s="1933"/>
      <c r="AG24" s="1933"/>
      <c r="AH24" s="1933"/>
      <c r="AI24" s="1933"/>
      <c r="AJ24" s="1933"/>
      <c r="AK24" s="1933"/>
      <c r="AL24" s="299"/>
      <c r="AM24" s="1952"/>
      <c r="AN24" s="1953"/>
      <c r="AO24" s="1954"/>
      <c r="AP24" s="1011"/>
      <c r="AQ24" s="1013"/>
      <c r="AR24" s="1023"/>
      <c r="AS24" s="1023"/>
      <c r="AT24" s="299"/>
      <c r="AU24" s="275"/>
      <c r="AV24" s="277"/>
      <c r="AW24" s="1642"/>
      <c r="AX24" s="276"/>
      <c r="AY24" s="276"/>
    </row>
    <row r="25" spans="1:51" s="2" customFormat="1" x14ac:dyDescent="0.2">
      <c r="A25" s="2360"/>
      <c r="B25" s="10">
        <v>2011</v>
      </c>
      <c r="C25" s="298">
        <f t="shared" si="3"/>
        <v>0</v>
      </c>
      <c r="D25" s="1926"/>
      <c r="E25" s="274">
        <f t="shared" si="1"/>
        <v>0</v>
      </c>
      <c r="F25" s="1931"/>
      <c r="G25" s="1932"/>
      <c r="H25" s="1933"/>
      <c r="I25" s="1926"/>
      <c r="J25" s="1931"/>
      <c r="K25" s="1934"/>
      <c r="L25" s="1935"/>
      <c r="M25" s="274">
        <f>N25+Q25+R25+V25+Y25+Z25+AA25+AB25+AC25+AD25+AE25+AF25+AG25+AJ25+AH25+AI25</f>
        <v>0</v>
      </c>
      <c r="N25" s="1931"/>
      <c r="O25" s="1934"/>
      <c r="P25" s="1935"/>
      <c r="Q25" s="1926"/>
      <c r="R25" s="1940"/>
      <c r="S25" s="1934"/>
      <c r="T25" s="1934"/>
      <c r="U25" s="1932"/>
      <c r="V25" s="1940"/>
      <c r="W25" s="1934"/>
      <c r="X25" s="1934"/>
      <c r="Y25" s="1933"/>
      <c r="Z25" s="1933"/>
      <c r="AA25" s="1933"/>
      <c r="AB25" s="1933"/>
      <c r="AC25" s="1933"/>
      <c r="AD25" s="1933"/>
      <c r="AE25" s="1933"/>
      <c r="AF25" s="1933"/>
      <c r="AG25" s="1933"/>
      <c r="AH25" s="1933"/>
      <c r="AI25" s="1933"/>
      <c r="AJ25" s="1933"/>
      <c r="AK25" s="1933"/>
      <c r="AL25" s="299"/>
      <c r="AM25" s="1952"/>
      <c r="AN25" s="1953"/>
      <c r="AO25" s="1954"/>
      <c r="AP25" s="1011"/>
      <c r="AQ25" s="1013"/>
      <c r="AR25" s="1023"/>
      <c r="AS25" s="1023"/>
      <c r="AT25" s="299"/>
      <c r="AU25" s="275"/>
      <c r="AV25" s="277"/>
      <c r="AW25" s="1642"/>
      <c r="AX25" s="276"/>
      <c r="AY25" s="276"/>
    </row>
    <row r="26" spans="1:51" s="2" customFormat="1" x14ac:dyDescent="0.2">
      <c r="A26" s="2360"/>
      <c r="B26" s="10">
        <v>2012</v>
      </c>
      <c r="C26" s="298">
        <f t="shared" si="3"/>
        <v>0</v>
      </c>
      <c r="D26" s="1926"/>
      <c r="E26" s="274">
        <f t="shared" si="1"/>
        <v>0</v>
      </c>
      <c r="F26" s="1931"/>
      <c r="G26" s="1932"/>
      <c r="H26" s="1933"/>
      <c r="I26" s="1926"/>
      <c r="J26" s="1931"/>
      <c r="K26" s="1934"/>
      <c r="L26" s="1935"/>
      <c r="M26" s="274">
        <f>N26+Q26+R26+V26+Y26+Z26+AA26+AB26+AC26+AD26+AE26+AF26+AG26+AJ26+AH26+AI26</f>
        <v>0</v>
      </c>
      <c r="N26" s="1931"/>
      <c r="O26" s="1934"/>
      <c r="P26" s="1935"/>
      <c r="Q26" s="1926"/>
      <c r="R26" s="1940"/>
      <c r="S26" s="1934"/>
      <c r="T26" s="1934"/>
      <c r="U26" s="1932"/>
      <c r="V26" s="1940"/>
      <c r="W26" s="1934"/>
      <c r="X26" s="1934"/>
      <c r="Y26" s="1933"/>
      <c r="Z26" s="1933"/>
      <c r="AA26" s="1933"/>
      <c r="AB26" s="1933"/>
      <c r="AC26" s="1933"/>
      <c r="AD26" s="1933"/>
      <c r="AE26" s="1933"/>
      <c r="AF26" s="1933"/>
      <c r="AG26" s="1933"/>
      <c r="AH26" s="1933"/>
      <c r="AI26" s="1933"/>
      <c r="AJ26" s="1933"/>
      <c r="AK26" s="1933"/>
      <c r="AL26" s="299"/>
      <c r="AM26" s="1952"/>
      <c r="AN26" s="1953"/>
      <c r="AO26" s="1954"/>
      <c r="AP26" s="1011"/>
      <c r="AQ26" s="1013"/>
      <c r="AR26" s="1023"/>
      <c r="AS26" s="1023"/>
      <c r="AT26" s="299"/>
      <c r="AU26" s="275"/>
      <c r="AV26" s="277"/>
      <c r="AW26" s="1642"/>
      <c r="AX26" s="276"/>
      <c r="AY26" s="276"/>
    </row>
    <row r="27" spans="1:51" s="2" customFormat="1" x14ac:dyDescent="0.2">
      <c r="A27" s="2360"/>
      <c r="B27" s="10">
        <v>2013</v>
      </c>
      <c r="C27" s="298">
        <f t="shared" si="3"/>
        <v>0</v>
      </c>
      <c r="D27" s="1926"/>
      <c r="E27" s="274">
        <f t="shared" si="1"/>
        <v>0</v>
      </c>
      <c r="F27" s="1931"/>
      <c r="G27" s="1932"/>
      <c r="H27" s="1933"/>
      <c r="I27" s="1926"/>
      <c r="J27" s="1931"/>
      <c r="K27" s="1934"/>
      <c r="L27" s="1935"/>
      <c r="M27" s="274">
        <f t="shared" si="2"/>
        <v>0</v>
      </c>
      <c r="N27" s="1931"/>
      <c r="O27" s="1934"/>
      <c r="P27" s="1935"/>
      <c r="Q27" s="1926"/>
      <c r="R27" s="1940"/>
      <c r="S27" s="1934"/>
      <c r="T27" s="1934"/>
      <c r="U27" s="1932"/>
      <c r="V27" s="1940"/>
      <c r="W27" s="1934"/>
      <c r="X27" s="1934"/>
      <c r="Y27" s="1933"/>
      <c r="Z27" s="1933"/>
      <c r="AA27" s="1933"/>
      <c r="AB27" s="1933"/>
      <c r="AC27" s="1933"/>
      <c r="AD27" s="1933"/>
      <c r="AE27" s="1933"/>
      <c r="AF27" s="1933"/>
      <c r="AG27" s="1933"/>
      <c r="AH27" s="1933"/>
      <c r="AI27" s="1933"/>
      <c r="AJ27" s="1933"/>
      <c r="AK27" s="1933"/>
      <c r="AL27" s="299"/>
      <c r="AM27" s="1952"/>
      <c r="AN27" s="1953"/>
      <c r="AO27" s="1954"/>
      <c r="AP27" s="1011"/>
      <c r="AQ27" s="1013"/>
      <c r="AR27" s="1023"/>
      <c r="AS27" s="1023"/>
      <c r="AT27" s="299"/>
      <c r="AU27" s="275"/>
      <c r="AV27" s="277"/>
      <c r="AW27" s="1642"/>
      <c r="AX27" s="276"/>
      <c r="AY27" s="276"/>
    </row>
    <row r="28" spans="1:51" s="20" customFormat="1" x14ac:dyDescent="0.2">
      <c r="A28" s="2360"/>
      <c r="B28" s="37">
        <v>2014</v>
      </c>
      <c r="C28" s="298">
        <f t="shared" si="3"/>
        <v>0</v>
      </c>
      <c r="D28" s="1926"/>
      <c r="E28" s="274">
        <f t="shared" si="1"/>
        <v>0</v>
      </c>
      <c r="F28" s="1931"/>
      <c r="G28" s="1936"/>
      <c r="H28" s="1937"/>
      <c r="I28" s="1927"/>
      <c r="J28" s="1931"/>
      <c r="K28" s="1938"/>
      <c r="L28" s="1939"/>
      <c r="M28" s="274">
        <f t="shared" si="2"/>
        <v>0</v>
      </c>
      <c r="N28" s="1931"/>
      <c r="O28" s="1938"/>
      <c r="P28" s="1939"/>
      <c r="Q28" s="1927"/>
      <c r="R28" s="1940"/>
      <c r="S28" s="1938"/>
      <c r="T28" s="1938"/>
      <c r="U28" s="1936"/>
      <c r="V28" s="1940"/>
      <c r="W28" s="1938"/>
      <c r="X28" s="1938"/>
      <c r="Y28" s="1937"/>
      <c r="Z28" s="1937"/>
      <c r="AA28" s="1937"/>
      <c r="AB28" s="1937"/>
      <c r="AC28" s="1937"/>
      <c r="AD28" s="1937"/>
      <c r="AE28" s="1937"/>
      <c r="AF28" s="1937"/>
      <c r="AG28" s="1937"/>
      <c r="AH28" s="1937"/>
      <c r="AI28" s="1937"/>
      <c r="AJ28" s="1937"/>
      <c r="AK28" s="1937"/>
      <c r="AL28" s="299"/>
      <c r="AM28" s="1955"/>
      <c r="AN28" s="1953"/>
      <c r="AO28" s="1954"/>
      <c r="AP28" s="1011"/>
      <c r="AQ28" s="1014"/>
      <c r="AR28" s="1023"/>
      <c r="AS28" s="1023"/>
      <c r="AT28" s="299"/>
      <c r="AU28" s="275"/>
      <c r="AV28" s="277"/>
      <c r="AW28" s="1642"/>
      <c r="AX28" s="276"/>
      <c r="AY28" s="277"/>
    </row>
    <row r="29" spans="1:51" s="20" customFormat="1" x14ac:dyDescent="0.2">
      <c r="A29" s="2360"/>
      <c r="B29" s="10">
        <v>2015</v>
      </c>
      <c r="C29" s="298">
        <f t="shared" si="3"/>
        <v>0</v>
      </c>
      <c r="D29" s="1927"/>
      <c r="E29" s="274">
        <f t="shared" si="1"/>
        <v>0</v>
      </c>
      <c r="F29" s="1940"/>
      <c r="G29" s="1932"/>
      <c r="H29" s="1933"/>
      <c r="I29" s="1926"/>
      <c r="J29" s="1940"/>
      <c r="K29" s="1934"/>
      <c r="L29" s="1935"/>
      <c r="M29" s="274">
        <f t="shared" si="2"/>
        <v>0</v>
      </c>
      <c r="N29" s="1940"/>
      <c r="O29" s="1934"/>
      <c r="P29" s="1935"/>
      <c r="Q29" s="1926"/>
      <c r="R29" s="1940"/>
      <c r="S29" s="1934"/>
      <c r="T29" s="1934"/>
      <c r="U29" s="1932"/>
      <c r="V29" s="1940"/>
      <c r="W29" s="1934"/>
      <c r="X29" s="1934"/>
      <c r="Y29" s="1933"/>
      <c r="Z29" s="1933"/>
      <c r="AA29" s="1933"/>
      <c r="AB29" s="1933"/>
      <c r="AC29" s="1933"/>
      <c r="AD29" s="1933"/>
      <c r="AE29" s="1933"/>
      <c r="AF29" s="1933"/>
      <c r="AG29" s="1933"/>
      <c r="AH29" s="1933"/>
      <c r="AI29" s="1933"/>
      <c r="AJ29" s="1933"/>
      <c r="AK29" s="1933"/>
      <c r="AL29" s="299"/>
      <c r="AM29" s="1952"/>
      <c r="AN29" s="1956"/>
      <c r="AO29" s="1957"/>
      <c r="AP29" s="1015"/>
      <c r="AQ29" s="1013"/>
      <c r="AR29" s="1025"/>
      <c r="AS29" s="1025"/>
      <c r="AT29" s="299"/>
      <c r="AU29" s="275"/>
      <c r="AV29" s="277"/>
      <c r="AW29" s="1642"/>
      <c r="AX29" s="276"/>
      <c r="AY29" s="277"/>
    </row>
    <row r="30" spans="1:51" s="20" customFormat="1" x14ac:dyDescent="0.2">
      <c r="A30" s="2360"/>
      <c r="B30" s="937">
        <v>2016</v>
      </c>
      <c r="C30" s="298">
        <f t="shared" si="3"/>
        <v>0</v>
      </c>
      <c r="D30" s="1926"/>
      <c r="E30" s="274">
        <f t="shared" si="1"/>
        <v>0</v>
      </c>
      <c r="F30" s="1941"/>
      <c r="G30" s="1936"/>
      <c r="H30" s="1937"/>
      <c r="I30" s="1927"/>
      <c r="J30" s="1941"/>
      <c r="K30" s="1938"/>
      <c r="L30" s="1939"/>
      <c r="M30" s="274">
        <f t="shared" si="2"/>
        <v>0</v>
      </c>
      <c r="N30" s="1941"/>
      <c r="O30" s="1938"/>
      <c r="P30" s="1939"/>
      <c r="Q30" s="1927"/>
      <c r="R30" s="1940"/>
      <c r="S30" s="1938"/>
      <c r="T30" s="1938"/>
      <c r="U30" s="1936"/>
      <c r="V30" s="1940"/>
      <c r="W30" s="1938"/>
      <c r="X30" s="1938"/>
      <c r="Y30" s="1937"/>
      <c r="Z30" s="1937"/>
      <c r="AA30" s="1937"/>
      <c r="AB30" s="1937"/>
      <c r="AC30" s="1937"/>
      <c r="AD30" s="1937"/>
      <c r="AE30" s="1937"/>
      <c r="AF30" s="1937"/>
      <c r="AG30" s="1937"/>
      <c r="AH30" s="1937"/>
      <c r="AI30" s="1937"/>
      <c r="AJ30" s="1937"/>
      <c r="AK30" s="1937"/>
      <c r="AL30" s="299"/>
      <c r="AM30" s="1955"/>
      <c r="AN30" s="1958"/>
      <c r="AO30" s="1959"/>
      <c r="AP30" s="1016"/>
      <c r="AQ30" s="1014"/>
      <c r="AR30" s="1922"/>
      <c r="AS30" s="1922"/>
      <c r="AT30" s="299"/>
      <c r="AU30" s="275"/>
      <c r="AV30" s="277"/>
      <c r="AW30" s="1642"/>
      <c r="AX30" s="276"/>
      <c r="AY30" s="277"/>
    </row>
    <row r="31" spans="1:51" s="20" customFormat="1" x14ac:dyDescent="0.2">
      <c r="A31" s="2360"/>
      <c r="B31" s="937">
        <v>2017</v>
      </c>
      <c r="C31" s="298">
        <f t="shared" si="3"/>
        <v>0</v>
      </c>
      <c r="D31" s="1927"/>
      <c r="E31" s="274">
        <f t="shared" si="1"/>
        <v>0</v>
      </c>
      <c r="F31" s="1941"/>
      <c r="G31" s="1936"/>
      <c r="H31" s="1933"/>
      <c r="I31" s="1927"/>
      <c r="J31" s="1941"/>
      <c r="K31" s="1938"/>
      <c r="L31" s="1939"/>
      <c r="M31" s="274">
        <f t="shared" si="2"/>
        <v>0</v>
      </c>
      <c r="N31" s="1941"/>
      <c r="O31" s="1938"/>
      <c r="P31" s="1939"/>
      <c r="Q31" s="1927"/>
      <c r="R31" s="1940"/>
      <c r="S31" s="1938"/>
      <c r="T31" s="1938"/>
      <c r="U31" s="1936"/>
      <c r="V31" s="1940"/>
      <c r="W31" s="1938"/>
      <c r="X31" s="1938"/>
      <c r="Y31" s="1937"/>
      <c r="Z31" s="1937"/>
      <c r="AA31" s="1937"/>
      <c r="AB31" s="1937"/>
      <c r="AC31" s="1937"/>
      <c r="AD31" s="1937"/>
      <c r="AE31" s="1937"/>
      <c r="AF31" s="1937"/>
      <c r="AG31" s="1937"/>
      <c r="AH31" s="1937"/>
      <c r="AI31" s="1937"/>
      <c r="AJ31" s="1937"/>
      <c r="AK31" s="1937"/>
      <c r="AL31" s="299"/>
      <c r="AM31" s="1955"/>
      <c r="AN31" s="1958"/>
      <c r="AO31" s="1959"/>
      <c r="AP31" s="1016"/>
      <c r="AQ31" s="1014"/>
      <c r="AR31" s="1922"/>
      <c r="AS31" s="1922"/>
      <c r="AT31" s="299"/>
      <c r="AU31" s="275"/>
      <c r="AV31" s="277"/>
      <c r="AW31" s="1642"/>
      <c r="AX31" s="276"/>
      <c r="AY31" s="277"/>
    </row>
    <row r="32" spans="1:51" s="20" customFormat="1" x14ac:dyDescent="0.2">
      <c r="A32" s="2360"/>
      <c r="B32" s="10">
        <v>2018</v>
      </c>
      <c r="C32" s="298">
        <f t="shared" si="3"/>
        <v>0</v>
      </c>
      <c r="D32" s="1927"/>
      <c r="E32" s="274">
        <f t="shared" si="1"/>
        <v>0</v>
      </c>
      <c r="F32" s="1941"/>
      <c r="G32" s="1936"/>
      <c r="H32" s="1933"/>
      <c r="I32" s="1927"/>
      <c r="J32" s="1941"/>
      <c r="K32" s="1938"/>
      <c r="L32" s="1939"/>
      <c r="M32" s="274">
        <f t="shared" si="2"/>
        <v>0</v>
      </c>
      <c r="N32" s="1941"/>
      <c r="O32" s="1938"/>
      <c r="P32" s="1939"/>
      <c r="Q32" s="1927"/>
      <c r="R32" s="1940"/>
      <c r="S32" s="1938"/>
      <c r="T32" s="1938"/>
      <c r="U32" s="1936"/>
      <c r="V32" s="1940"/>
      <c r="W32" s="1938"/>
      <c r="X32" s="1938"/>
      <c r="Y32" s="1937"/>
      <c r="Z32" s="1937"/>
      <c r="AA32" s="1937"/>
      <c r="AB32" s="1937"/>
      <c r="AC32" s="1937"/>
      <c r="AD32" s="1937"/>
      <c r="AE32" s="1937"/>
      <c r="AF32" s="1937"/>
      <c r="AG32" s="1937"/>
      <c r="AH32" s="1937"/>
      <c r="AI32" s="1937"/>
      <c r="AJ32" s="1937"/>
      <c r="AK32" s="1937"/>
      <c r="AL32" s="299"/>
      <c r="AM32" s="1952"/>
      <c r="AN32" s="1956"/>
      <c r="AO32" s="1957"/>
      <c r="AP32" s="1015"/>
      <c r="AQ32" s="1013"/>
      <c r="AR32" s="1025"/>
      <c r="AS32" s="1025"/>
      <c r="AT32" s="299"/>
      <c r="AU32" s="275"/>
      <c r="AV32" s="276"/>
      <c r="AW32" s="1521"/>
      <c r="AX32" s="276"/>
      <c r="AY32" s="276"/>
    </row>
    <row r="33" spans="1:51" s="20" customFormat="1" x14ac:dyDescent="0.2">
      <c r="A33" s="1659"/>
      <c r="B33" s="10">
        <v>2019</v>
      </c>
      <c r="C33" s="298">
        <f t="shared" si="3"/>
        <v>0</v>
      </c>
      <c r="D33" s="1927"/>
      <c r="E33" s="274">
        <f t="shared" si="1"/>
        <v>0</v>
      </c>
      <c r="F33" s="1941"/>
      <c r="G33" s="1936"/>
      <c r="H33" s="1933"/>
      <c r="I33" s="1927"/>
      <c r="J33" s="1941"/>
      <c r="K33" s="1938"/>
      <c r="L33" s="1939"/>
      <c r="M33" s="274">
        <f>N33+Q33+R33+V33+Y33+Z33+AA33+AB33+AC33+AD33+AE33+AF33+AG33+AJ33+AH33+AI33</f>
        <v>0</v>
      </c>
      <c r="N33" s="1941"/>
      <c r="O33" s="1938"/>
      <c r="P33" s="1939"/>
      <c r="Q33" s="1927"/>
      <c r="R33" s="1940"/>
      <c r="S33" s="1938"/>
      <c r="T33" s="1938"/>
      <c r="U33" s="1936"/>
      <c r="V33" s="1940"/>
      <c r="W33" s="1938"/>
      <c r="X33" s="1938"/>
      <c r="Y33" s="1937"/>
      <c r="Z33" s="1937"/>
      <c r="AA33" s="1937"/>
      <c r="AB33" s="1937"/>
      <c r="AC33" s="1937"/>
      <c r="AD33" s="1937"/>
      <c r="AE33" s="1937"/>
      <c r="AF33" s="1937"/>
      <c r="AG33" s="1937"/>
      <c r="AH33" s="1937"/>
      <c r="AI33" s="1937"/>
      <c r="AJ33" s="1937"/>
      <c r="AK33" s="1937"/>
      <c r="AL33" s="299"/>
      <c r="AM33" s="1952"/>
      <c r="AN33" s="1956"/>
      <c r="AO33" s="1957"/>
      <c r="AP33" s="1015"/>
      <c r="AQ33" s="1013"/>
      <c r="AR33" s="1025"/>
      <c r="AS33" s="1025"/>
      <c r="AT33" s="299"/>
      <c r="AU33" s="1663"/>
      <c r="AV33" s="1663"/>
      <c r="AW33" s="1664"/>
      <c r="AX33" s="1663"/>
      <c r="AY33" s="1665"/>
    </row>
    <row r="34" spans="1:51" s="1768" customFormat="1" ht="15" thickBot="1" x14ac:dyDescent="0.25">
      <c r="A34" s="1899"/>
      <c r="B34" s="1666">
        <v>2020</v>
      </c>
      <c r="C34" s="1966">
        <f t="shared" ref="C34" si="4">D34+E34+H34+I34+J34+M34+AK34</f>
        <v>0</v>
      </c>
      <c r="D34" s="1967"/>
      <c r="E34" s="1968">
        <f t="shared" ref="E34" si="5">F34+G34</f>
        <v>0</v>
      </c>
      <c r="F34" s="1969"/>
      <c r="G34" s="1970"/>
      <c r="H34" s="1971"/>
      <c r="I34" s="1967"/>
      <c r="J34" s="1969"/>
      <c r="K34" s="1972"/>
      <c r="L34" s="1973"/>
      <c r="M34" s="1968">
        <f>N34+Q34+R34+V34+Y34+Z34+AA34+AB34+AC34+AD34+AE34+AF34+AG34+AJ34+AH34+AI34</f>
        <v>0</v>
      </c>
      <c r="N34" s="1969"/>
      <c r="O34" s="1972"/>
      <c r="P34" s="1973"/>
      <c r="Q34" s="1967"/>
      <c r="R34" s="1969"/>
      <c r="S34" s="1972"/>
      <c r="T34" s="1972"/>
      <c r="U34" s="1970"/>
      <c r="V34" s="1969"/>
      <c r="W34" s="1972"/>
      <c r="X34" s="1972"/>
      <c r="Y34" s="1971"/>
      <c r="Z34" s="1971"/>
      <c r="AA34" s="1971"/>
      <c r="AB34" s="1971"/>
      <c r="AC34" s="1971"/>
      <c r="AD34" s="1971"/>
      <c r="AE34" s="1971"/>
      <c r="AF34" s="1971"/>
      <c r="AG34" s="1971"/>
      <c r="AH34" s="1971"/>
      <c r="AI34" s="1971"/>
      <c r="AJ34" s="1971"/>
      <c r="AK34" s="1971"/>
      <c r="AL34" s="299"/>
      <c r="AM34" s="1960"/>
      <c r="AN34" s="1961"/>
      <c r="AO34" s="1961"/>
      <c r="AP34" s="1662"/>
      <c r="AQ34" s="1017"/>
      <c r="AR34" s="1923"/>
      <c r="AS34" s="1923"/>
      <c r="AT34" s="299"/>
      <c r="AU34" s="1974"/>
      <c r="AV34" s="1974"/>
      <c r="AW34" s="1975"/>
      <c r="AX34" s="1974"/>
      <c r="AY34" s="1976"/>
    </row>
    <row r="35" spans="1:51" s="39" customFormat="1" ht="77.25" customHeight="1" thickBot="1" x14ac:dyDescent="0.25">
      <c r="B35" s="480" t="s">
        <v>1795</v>
      </c>
      <c r="C35" s="1965" t="str">
        <f>IF(COUNT(C33)&lt;&gt;0,IF(COUNT(C34)=0,"Please fill in value for 2020 or provide an expected submission date in the notes",""),"")</f>
        <v/>
      </c>
      <c r="D35" s="1965" t="str">
        <f t="shared" ref="D35:AK35" si="6">IF(COUNT(D33)&lt;&gt;0,IF(COUNT(D34)=0,"Please fill in value for 2020 or provide an expected submission date in the notes",""),"")</f>
        <v/>
      </c>
      <c r="E35" s="1965" t="str">
        <f t="shared" si="6"/>
        <v/>
      </c>
      <c r="F35" s="1965" t="str">
        <f t="shared" si="6"/>
        <v/>
      </c>
      <c r="G35" s="1965" t="str">
        <f t="shared" si="6"/>
        <v/>
      </c>
      <c r="H35" s="1965" t="str">
        <f t="shared" si="6"/>
        <v/>
      </c>
      <c r="I35" s="1965" t="str">
        <f t="shared" si="6"/>
        <v/>
      </c>
      <c r="J35" s="1965" t="str">
        <f t="shared" si="6"/>
        <v/>
      </c>
      <c r="K35" s="1965" t="str">
        <f t="shared" si="6"/>
        <v/>
      </c>
      <c r="L35" s="1965" t="str">
        <f t="shared" si="6"/>
        <v/>
      </c>
      <c r="M35" s="1965" t="str">
        <f t="shared" si="6"/>
        <v/>
      </c>
      <c r="N35" s="1965" t="str">
        <f t="shared" si="6"/>
        <v/>
      </c>
      <c r="O35" s="1965" t="str">
        <f t="shared" si="6"/>
        <v/>
      </c>
      <c r="P35" s="1965" t="str">
        <f t="shared" si="6"/>
        <v/>
      </c>
      <c r="Q35" s="1965" t="str">
        <f t="shared" si="6"/>
        <v/>
      </c>
      <c r="R35" s="1965" t="str">
        <f t="shared" si="6"/>
        <v/>
      </c>
      <c r="S35" s="1965" t="str">
        <f t="shared" si="6"/>
        <v/>
      </c>
      <c r="T35" s="1965" t="str">
        <f t="shared" si="6"/>
        <v/>
      </c>
      <c r="U35" s="1965" t="str">
        <f t="shared" si="6"/>
        <v/>
      </c>
      <c r="V35" s="1965" t="str">
        <f t="shared" si="6"/>
        <v/>
      </c>
      <c r="W35" s="1965" t="str">
        <f t="shared" si="6"/>
        <v/>
      </c>
      <c r="X35" s="1965" t="str">
        <f t="shared" si="6"/>
        <v/>
      </c>
      <c r="Y35" s="1965" t="str">
        <f t="shared" si="6"/>
        <v/>
      </c>
      <c r="Z35" s="1965" t="str">
        <f t="shared" si="6"/>
        <v/>
      </c>
      <c r="AA35" s="1965" t="str">
        <f t="shared" si="6"/>
        <v/>
      </c>
      <c r="AB35" s="1965" t="str">
        <f t="shared" si="6"/>
        <v/>
      </c>
      <c r="AC35" s="1965" t="str">
        <f t="shared" si="6"/>
        <v/>
      </c>
      <c r="AD35" s="1965" t="str">
        <f t="shared" si="6"/>
        <v/>
      </c>
      <c r="AE35" s="1965" t="str">
        <f t="shared" si="6"/>
        <v/>
      </c>
      <c r="AF35" s="1965" t="str">
        <f t="shared" si="6"/>
        <v/>
      </c>
      <c r="AG35" s="1965" t="str">
        <f t="shared" si="6"/>
        <v/>
      </c>
      <c r="AH35" s="1965" t="str">
        <f t="shared" si="6"/>
        <v/>
      </c>
      <c r="AI35" s="1965" t="str">
        <f t="shared" si="6"/>
        <v/>
      </c>
      <c r="AJ35" s="1965" t="str">
        <f t="shared" si="6"/>
        <v/>
      </c>
      <c r="AK35" s="1965" t="str">
        <f t="shared" si="6"/>
        <v/>
      </c>
      <c r="AL35" s="823"/>
      <c r="AM35" s="1667" t="str">
        <f>IF(COUNT(AM32)&lt;&gt;0,IF(COUNT(AM33)=0,"Please fill in value for 2020 or provide an expected submission date in the notes",""),"")</f>
        <v/>
      </c>
      <c r="AN35" s="1962" t="str">
        <f>IF(COUNT(AN32)&lt;&gt;0,IF(COUNT(AN33)=0,"Please fill in value for 2020 or provide an expected submission date in the notes",""),"")</f>
        <v/>
      </c>
      <c r="AO35" s="1667" t="str">
        <f>IF(COUNT(AO32)&lt;&gt;0,IF(COUNT(AO33)=0,"Please fill in value for 2020 or provide an expected submission date in the notes",""),"")</f>
        <v/>
      </c>
      <c r="AP35" s="1667" t="str">
        <f>IF(COUNT(AP32)&lt;&gt;0,IF(COUNT(AP33)=0,"Please fill in value for 2020 or provide an expected submission date in the notes",""),"")</f>
        <v/>
      </c>
      <c r="AQ35" s="1667" t="str">
        <f>IF(COUNT(AQ32)&lt;&gt;0,IF(COUNT(AQ33)=0,"Please fill in value for 2020 or provide an expected submission date in the notes",""),"")</f>
        <v/>
      </c>
      <c r="AR35" s="1667"/>
      <c r="AS35" s="1667"/>
      <c r="AT35" s="823"/>
      <c r="AU35" s="1962" t="str">
        <f>IF(COUNT(AU32)&lt;&gt;0,IF(COUNT(AU33)=0,"Please fill in value for 2020 or provide an expected submission date in the notes",""),"")</f>
        <v/>
      </c>
      <c r="AV35" s="1962" t="str">
        <f>IF(COUNT(AV32)&lt;&gt;0,IF(COUNT(AV33)=0,"Please fill in value for 2020 or provide an expected submission date in the notes",""),"")</f>
        <v/>
      </c>
      <c r="AW35" s="1962" t="str">
        <f>IF(COUNT(AW32)&lt;&gt;0,IF(COUNT(AW33)=0,"Please fill in value for 2020 or provide an expected submission date in the notes",""),"")</f>
        <v/>
      </c>
      <c r="AX35" s="1962" t="str">
        <f>IF(COUNT(AX32)&lt;&gt;0,IF(COUNT(AX33)=0,"Please fill in value for 2020 or provide an expected submission date in the notes",""),"")</f>
        <v/>
      </c>
      <c r="AY35" s="1962" t="str">
        <f>IF(COUNT(AY32)&lt;&gt;0,IF(COUNT(AY33)=0,"Please fill in value for 2020 or provide an expected submission date in the notes",""),"")</f>
        <v/>
      </c>
    </row>
    <row r="36" spans="1:51" s="39" customFormat="1" ht="68.099999999999994" customHeight="1" thickBot="1" x14ac:dyDescent="0.25">
      <c r="B36" s="480" t="s">
        <v>400</v>
      </c>
      <c r="C36" s="1669" t="str">
        <f>IFERROR(IF(ABS(MAX('1 macro-mapping checks'!C31:C32))&gt;0.25,"Series contain annual jump(s) of over 25% in the last two years",""),"")</f>
        <v/>
      </c>
      <c r="D36" s="1669" t="str">
        <f>IFERROR(IF(ABS(MAX('1 macro-mapping checks'!D31:D32))&gt;0.25,"Series contain annual jump(s) of over 25% in the last two years",""),"")</f>
        <v/>
      </c>
      <c r="E36" s="1669" t="str">
        <f>IFERROR(IF(ABS(MAX('1 macro-mapping checks'!E31:E32))&gt;0.25,"Series contain annual jump(s) of over 25% in the last two years",""),"")</f>
        <v/>
      </c>
      <c r="F36" s="1669" t="str">
        <f>IFERROR(IF(ABS(MAX('1 macro-mapping checks'!F31:F32))&gt;0.25,"Series contain annual jump(s) of over 25% in the last two years",""),"")</f>
        <v/>
      </c>
      <c r="G36" s="1669" t="str">
        <f>IFERROR(IF(ABS(MAX('1 macro-mapping checks'!G31:G32))&gt;0.25,"Series contain annual jump(s) of over 25% in the last two years",""),"")</f>
        <v/>
      </c>
      <c r="H36" s="1669" t="str">
        <f>IFERROR(IF(ABS(MAX('1 macro-mapping checks'!H31:H32))&gt;0.25,"Series contain annual jump(s) of over 25% in the last two years",""),"")</f>
        <v/>
      </c>
      <c r="I36" s="1669" t="str">
        <f>IFERROR(IF(ABS(MAX('1 macro-mapping checks'!I31:I32))&gt;0.25,"Series contain annual jump(s) of over 25% in the last two years",""),"")</f>
        <v/>
      </c>
      <c r="J36" s="1669" t="str">
        <f>IFERROR(IF(ABS(MAX('1 macro-mapping checks'!J31:J32))&gt;0.25,"Series contain annual jump(s) of over 25% in the last two years",""),"")</f>
        <v/>
      </c>
      <c r="K36" s="1669" t="str">
        <f>IFERROR(IF(ABS(MAX('1 macro-mapping checks'!K31:K32))&gt;0.25,"Series contain annual jump(s) of over 25% in the last two years",""),"")</f>
        <v/>
      </c>
      <c r="L36" s="1669" t="str">
        <f>IFERROR(IF(ABS(MAX('1 macro-mapping checks'!L31:L32))&gt;0.25,"Series contain annual jump(s) of over 25% in the last two years",""),"")</f>
        <v/>
      </c>
      <c r="M36" s="1669" t="str">
        <f>IFERROR(IF(ABS(MAX('1 macro-mapping checks'!M31:M32))&gt;0.25,"Series contain annual jump(s) of over 25% in the last two years",""),"")</f>
        <v/>
      </c>
      <c r="N36" s="1669" t="str">
        <f>IFERROR(IF(ABS(MAX('1 macro-mapping checks'!N31:N32))&gt;0.25,"Series contain annual jump(s) of over 25% in the last two years",""),"")</f>
        <v/>
      </c>
      <c r="O36" s="1669" t="str">
        <f>IFERROR(IF(ABS(MAX('1 macro-mapping checks'!O31:O32))&gt;0.25,"Series contain annual jump(s) of over 25% in the last two years",""),"")</f>
        <v/>
      </c>
      <c r="P36" s="1669" t="str">
        <f>IFERROR(IF(ABS(MAX('1 macro-mapping checks'!P31:P32))&gt;0.25,"Series contain annual jump(s) of over 25% in the last two years",""),"")</f>
        <v/>
      </c>
      <c r="Q36" s="1669" t="str">
        <f>IFERROR(IF(ABS(MAX('1 macro-mapping checks'!Q31:Q32))&gt;0.25,"Series contain annual jump(s) of over 25% in the last two years",""),"")</f>
        <v/>
      </c>
      <c r="R36" s="1669" t="str">
        <f>IFERROR(IF(ABS(MAX('1 macro-mapping checks'!R31:R32))&gt;0.25,"Series contain annual jump(s) of over 25% in the last two years",""),"")</f>
        <v/>
      </c>
      <c r="S36" s="1669" t="str">
        <f>IFERROR(IF(ABS(MAX('1 macro-mapping checks'!S31:S32))&gt;0.25,"Series contain annual jump(s) of over 25% in the last two years",""),"")</f>
        <v/>
      </c>
      <c r="T36" s="1669" t="str">
        <f>IFERROR(IF(ABS(MAX('1 macro-mapping checks'!T31:T32))&gt;0.25,"Series contain annual jump(s) of over 25% in the last two years",""),"")</f>
        <v/>
      </c>
      <c r="U36" s="1669" t="str">
        <f>IFERROR(IF(ABS(MAX('1 macro-mapping checks'!U31:U32))&gt;0.25,"Series contain annual jump(s) of over 25% in the last two years",""),"")</f>
        <v/>
      </c>
      <c r="V36" s="1669" t="str">
        <f>IFERROR(IF(ABS(MAX('1 macro-mapping checks'!V31:V32))&gt;0.25,"Series contain annual jump(s) of over 25% in the last two years",""),"")</f>
        <v/>
      </c>
      <c r="W36" s="1669" t="str">
        <f>IFERROR(IF(ABS(MAX('1 macro-mapping checks'!W31:W32))&gt;0.25,"Series contain annual jump(s) of over 25% in the last two years",""),"")</f>
        <v/>
      </c>
      <c r="X36" s="1669" t="str">
        <f>IFERROR(IF(ABS(MAX('1 macro-mapping checks'!X31:X32))&gt;0.25,"Series contain annual jump(s) of over 25% in the last two years",""),"")</f>
        <v/>
      </c>
      <c r="Y36" s="1669" t="str">
        <f>IFERROR(IF(ABS(MAX('1 macro-mapping checks'!Y31:Y32))&gt;0.25,"Series contain annual jump(s) of over 25% in the last two years",""),"")</f>
        <v/>
      </c>
      <c r="Z36" s="1669" t="str">
        <f>IFERROR(IF(ABS(MAX('1 macro-mapping checks'!Z31:Z32))&gt;0.25,"Series contain annual jump(s) of over 25% in the last two years",""),"")</f>
        <v/>
      </c>
      <c r="AA36" s="1669" t="str">
        <f>IFERROR(IF(ABS(MAX('1 macro-mapping checks'!AA31:AA32))&gt;0.25,"Series contain annual jump(s) of over 25% in the last two years",""),"")</f>
        <v/>
      </c>
      <c r="AB36" s="1669" t="str">
        <f>IFERROR(IF(ABS(MAX('1 macro-mapping checks'!AB31:AB32))&gt;0.25,"Series contain annual jump(s) of over 25% in the last two years",""),"")</f>
        <v/>
      </c>
      <c r="AC36" s="1669" t="str">
        <f>IFERROR(IF(ABS(MAX('1 macro-mapping checks'!AC31:AC32))&gt;0.25,"Series contain annual jump(s) of over 25% in the last two years",""),"")</f>
        <v/>
      </c>
      <c r="AD36" s="1669" t="str">
        <f>IFERROR(IF(ABS(MAX('1 macro-mapping checks'!AD31:AD32))&gt;0.25,"Series contain annual jump(s) of over 25% in the last two years",""),"")</f>
        <v/>
      </c>
      <c r="AE36" s="1669" t="str">
        <f>IFERROR(IF(ABS(MAX('1 macro-mapping checks'!AE31:AE32))&gt;0.25,"Series contain annual jump(s) of over 25% in the last two years",""),"")</f>
        <v/>
      </c>
      <c r="AF36" s="1669" t="str">
        <f>IFERROR(IF(ABS(MAX('1 macro-mapping checks'!AF31:AF32))&gt;0.25,"Series contain annual jump(s) of over 25% in the last two years",""),"")</f>
        <v/>
      </c>
      <c r="AG36" s="1669" t="str">
        <f>IFERROR(IF(ABS(MAX('1 macro-mapping checks'!AG31:AG32))&gt;0.25,"Series contain annual jump(s) of over 25% in the last two years",""),"")</f>
        <v/>
      </c>
      <c r="AH36" s="1669" t="str">
        <f>IFERROR(IF(ABS(MAX('1 macro-mapping checks'!AH31:AH32))&gt;0.25,"Series contain annual jump(s) of over 25% in the last two years",""),"")</f>
        <v/>
      </c>
      <c r="AI36" s="1669" t="str">
        <f>IFERROR(IF(ABS(MAX('1 macro-mapping checks'!AI31:AI32))&gt;0.25,"Series contain annual jump(s) of over 25% in the last two years",""),"")</f>
        <v/>
      </c>
      <c r="AJ36" s="1669" t="str">
        <f>IFERROR(IF(ABS(MAX('1 macro-mapping checks'!AJ31:AJ32))&gt;0.25,"Series contain annual jump(s) of over 25% in the last two years",""),"")</f>
        <v/>
      </c>
      <c r="AK36" s="1669" t="str">
        <f>IFERROR(IF(ABS(MAX('1 macro-mapping checks'!AK31:AK32))&gt;0.25,"Series contain annual jump(s) of over 25% in the last two years",""),"")</f>
        <v/>
      </c>
      <c r="AL36" s="825" t="str">
        <f>IF(MAX('1 macro-mapping checks'!AL37:AL38)&gt;'1 macro-mapping checks'!$B$41,"Series contain annual jump(s) of over 20%","")</f>
        <v/>
      </c>
      <c r="AM36" s="2309" t="str">
        <f>IFERROR(IF(ABS(MAX('1 macro-mapping checks'!AM31:AM32))&gt;0.25,"Series contain annual jump(s) of over 25% in the last two years",""),"")</f>
        <v/>
      </c>
      <c r="AN36" s="1669" t="str">
        <f>IFERROR(IF(ABS(MAX('1 macro-mapping checks'!AN31:AN32))&gt;0.25,"Series contain annual jump(s) of over 25% in the last two years",""),"")</f>
        <v/>
      </c>
      <c r="AO36" s="1669" t="str">
        <f>IFERROR(IF(ABS(MAX('1 macro-mapping checks'!AO31:AO32))&gt;0.25,"Series contain annual jump(s) of over 25% in the last two years",""),"")</f>
        <v/>
      </c>
      <c r="AP36" s="1669" t="str">
        <f>IFERROR(IF(ABS(MAX('1 macro-mapping checks'!AP31:AP32))&gt;0.25,"Series contain annual jump(s) of over 25% in the last two years",""),"")</f>
        <v/>
      </c>
      <c r="AQ36" s="1669" t="str">
        <f>IFERROR(IF(ABS(MAX('1 macro-mapping checks'!AQ31:AQ32))&gt;0.25,"Series contain annual jump(s) of over 25% in the last two years",""),"")</f>
        <v/>
      </c>
      <c r="AR36" s="1669" t="str">
        <f>IFERROR(IF(ABS(MAX('1 macro-mapping checks'!AR31:AR32))&gt;0.25,"Series contain annual jump(s) of over 25% in the last two years",""),"")</f>
        <v/>
      </c>
      <c r="AS36" s="1669"/>
      <c r="AT36" s="826"/>
      <c r="AU36" s="2309" t="str">
        <f>IFERROR(IF(ABS(MAX('1 macro-mapping checks'!AT31:AT32))&gt;0.25,"Series contain annual jump(s) of over 25% in the last two years",""),"")</f>
        <v/>
      </c>
      <c r="AV36" s="1669" t="str">
        <f>IFERROR(IF(ABS(MAX('1 macro-mapping checks'!AU31:AU32))&gt;0.25,"Series contain annual jump(s) of over 25% in the last two years",""),"")</f>
        <v/>
      </c>
      <c r="AW36" s="1669" t="str">
        <f>IFERROR(IF(ABS(MAX('1 macro-mapping checks'!AV31:AV32))&gt;0.25,"Series contain annual jump(s) of over 25% in the last two years",""),"")</f>
        <v/>
      </c>
      <c r="AX36" s="1669" t="str">
        <f>IFERROR(IF(ABS(MAX('1 macro-mapping checks'!AW31:AW32))&gt;0.25,"Series contain annual jump(s) of over 25% in the last two years",""),"")</f>
        <v/>
      </c>
      <c r="AY36" s="1669" t="str">
        <f>IFERROR(IF(ABS(MAX('1 macro-mapping checks'!AX31:AX32))&gt;0.25,"Series contain annual jump(s) of over 25% in the last two years",""),"")</f>
        <v/>
      </c>
    </row>
    <row r="37" spans="1:51" s="2" customFormat="1" ht="69.95" customHeight="1" x14ac:dyDescent="0.2">
      <c r="B37" s="8" t="s">
        <v>89</v>
      </c>
      <c r="C37" s="481"/>
      <c r="D37" s="482"/>
      <c r="E37" s="482"/>
      <c r="F37" s="483"/>
      <c r="G37" s="483"/>
      <c r="H37" s="484"/>
      <c r="I37" s="484"/>
      <c r="J37" s="482"/>
      <c r="K37" s="483"/>
      <c r="L37" s="483"/>
      <c r="M37" s="482"/>
      <c r="N37" s="482"/>
      <c r="O37" s="483"/>
      <c r="P37" s="486"/>
      <c r="Q37" s="482"/>
      <c r="R37" s="485"/>
      <c r="S37" s="483"/>
      <c r="T37" s="483"/>
      <c r="U37" s="486"/>
      <c r="V37" s="485"/>
      <c r="W37" s="483"/>
      <c r="X37" s="483"/>
      <c r="Y37" s="487"/>
      <c r="Z37" s="487"/>
      <c r="AA37" s="487"/>
      <c r="AB37" s="487"/>
      <c r="AC37" s="487"/>
      <c r="AD37" s="487"/>
      <c r="AE37" s="487"/>
      <c r="AF37" s="487"/>
      <c r="AG37" s="487"/>
      <c r="AH37" s="487"/>
      <c r="AI37" s="487"/>
      <c r="AJ37" s="487"/>
      <c r="AK37" s="487"/>
      <c r="AL37" s="488"/>
      <c r="AM37" s="489"/>
      <c r="AN37" s="490"/>
      <c r="AO37" s="491"/>
      <c r="AP37" s="119"/>
      <c r="AQ37" s="120"/>
      <c r="AR37" s="491"/>
      <c r="AS37" s="491"/>
      <c r="AT37" s="300"/>
      <c r="AU37" s="905"/>
      <c r="AV37" s="906"/>
      <c r="AW37" s="905"/>
      <c r="AX37" s="906"/>
      <c r="AY37" s="906"/>
    </row>
    <row r="38" spans="1:51" s="14" customFormat="1" ht="69.95" customHeight="1" thickBot="1" x14ac:dyDescent="0.25">
      <c r="A38" s="2"/>
      <c r="B38" s="74" t="s">
        <v>473</v>
      </c>
      <c r="C38" s="492"/>
      <c r="D38" s="494"/>
      <c r="E38" s="494"/>
      <c r="F38" s="494"/>
      <c r="G38" s="494"/>
      <c r="H38" s="494"/>
      <c r="I38" s="494"/>
      <c r="J38" s="493"/>
      <c r="K38" s="494"/>
      <c r="L38" s="494"/>
      <c r="M38" s="493"/>
      <c r="N38" s="496"/>
      <c r="O38" s="494"/>
      <c r="P38" s="497"/>
      <c r="Q38" s="493"/>
      <c r="R38" s="496"/>
      <c r="S38" s="493"/>
      <c r="T38" s="493"/>
      <c r="U38" s="493"/>
      <c r="V38" s="493"/>
      <c r="W38" s="494"/>
      <c r="X38" s="494"/>
      <c r="Y38" s="498"/>
      <c r="Z38" s="498"/>
      <c r="AA38" s="498"/>
      <c r="AB38" s="498"/>
      <c r="AC38" s="498"/>
      <c r="AD38" s="498"/>
      <c r="AE38" s="498"/>
      <c r="AF38" s="498"/>
      <c r="AG38" s="498"/>
      <c r="AH38" s="498"/>
      <c r="AI38" s="498"/>
      <c r="AJ38" s="498"/>
      <c r="AK38" s="498"/>
      <c r="AL38" s="488"/>
      <c r="AM38" s="499"/>
      <c r="AN38" s="500"/>
      <c r="AO38" s="501"/>
      <c r="AP38" s="122"/>
      <c r="AQ38" s="123"/>
      <c r="AR38" s="501"/>
      <c r="AS38" s="501"/>
      <c r="AT38" s="300"/>
      <c r="AU38" s="907"/>
      <c r="AV38" s="908"/>
      <c r="AW38" s="907"/>
      <c r="AX38" s="908"/>
      <c r="AY38" s="908"/>
    </row>
    <row r="39" spans="1:51" x14ac:dyDescent="0.2">
      <c r="B39" s="970" t="s">
        <v>498</v>
      </c>
      <c r="C39" s="968" t="s">
        <v>496</v>
      </c>
      <c r="D39" s="968" t="s">
        <v>497</v>
      </c>
      <c r="E39" s="968" t="s">
        <v>516</v>
      </c>
      <c r="F39" s="968" t="s">
        <v>517</v>
      </c>
      <c r="G39" s="968" t="s">
        <v>518</v>
      </c>
      <c r="H39" s="968" t="s">
        <v>519</v>
      </c>
      <c r="I39" s="968" t="s">
        <v>520</v>
      </c>
      <c r="J39" s="968" t="s">
        <v>521</v>
      </c>
      <c r="K39" s="968" t="s">
        <v>522</v>
      </c>
      <c r="L39" s="968" t="s">
        <v>523</v>
      </c>
      <c r="M39" s="968" t="s">
        <v>524</v>
      </c>
      <c r="N39" s="968" t="s">
        <v>525</v>
      </c>
      <c r="O39" s="968" t="s">
        <v>526</v>
      </c>
      <c r="P39" s="968" t="s">
        <v>527</v>
      </c>
      <c r="Q39" s="968" t="s">
        <v>529</v>
      </c>
      <c r="R39" s="968" t="s">
        <v>528</v>
      </c>
      <c r="S39" s="968" t="s">
        <v>530</v>
      </c>
      <c r="T39" s="968" t="s">
        <v>531</v>
      </c>
      <c r="U39" s="968" t="s">
        <v>532</v>
      </c>
      <c r="V39" s="970" t="s">
        <v>533</v>
      </c>
      <c r="W39" s="968" t="s">
        <v>534</v>
      </c>
      <c r="X39" s="968" t="s">
        <v>535</v>
      </c>
      <c r="Y39" s="968" t="s">
        <v>536</v>
      </c>
      <c r="Z39" s="968" t="s">
        <v>537</v>
      </c>
      <c r="AA39" s="968" t="s">
        <v>538</v>
      </c>
      <c r="AB39" s="968" t="s">
        <v>539</v>
      </c>
      <c r="AC39" s="968" t="s">
        <v>540</v>
      </c>
      <c r="AD39" s="968" t="s">
        <v>541</v>
      </c>
      <c r="AE39" s="968" t="s">
        <v>542</v>
      </c>
      <c r="AF39" s="968" t="s">
        <v>543</v>
      </c>
      <c r="AG39" s="968" t="s">
        <v>544</v>
      </c>
      <c r="AH39" s="1561" t="s">
        <v>992</v>
      </c>
      <c r="AI39" s="1561" t="s">
        <v>993</v>
      </c>
      <c r="AJ39" s="968" t="s">
        <v>545</v>
      </c>
      <c r="AK39" s="968" t="s">
        <v>546</v>
      </c>
      <c r="AM39" s="968" t="s">
        <v>547</v>
      </c>
      <c r="AN39" s="968" t="s">
        <v>548</v>
      </c>
      <c r="AO39" s="968" t="s">
        <v>549</v>
      </c>
      <c r="AP39" s="968" t="s">
        <v>550</v>
      </c>
      <c r="AQ39" s="968" t="s">
        <v>551</v>
      </c>
      <c r="AR39" s="1924" t="s">
        <v>1749</v>
      </c>
      <c r="AS39" s="1924" t="s">
        <v>1875</v>
      </c>
      <c r="AU39" s="968" t="s">
        <v>552</v>
      </c>
      <c r="AV39" s="968" t="s">
        <v>553</v>
      </c>
      <c r="AW39" s="968" t="s">
        <v>554</v>
      </c>
      <c r="AX39" s="968" t="s">
        <v>555</v>
      </c>
      <c r="AY39" s="968" t="s">
        <v>556</v>
      </c>
    </row>
    <row r="40" spans="1:51" s="21" customFormat="1" ht="15.95" customHeight="1" x14ac:dyDescent="0.2">
      <c r="A40" s="19"/>
      <c r="C40" s="22" t="s">
        <v>90</v>
      </c>
      <c r="P40" s="57"/>
      <c r="AL40" s="57"/>
      <c r="AM40" s="22"/>
      <c r="AR40" s="1769"/>
      <c r="AS40" s="1769"/>
      <c r="AT40" s="57"/>
      <c r="AU40" s="43"/>
      <c r="AW40" s="43"/>
      <c r="AY40" s="43"/>
    </row>
    <row r="41" spans="1:51" s="73" customFormat="1" ht="15.75" customHeight="1" x14ac:dyDescent="0.2">
      <c r="A41" s="69"/>
      <c r="C41" s="21" t="s">
        <v>1702</v>
      </c>
      <c r="D41" s="70"/>
      <c r="E41" s="70"/>
      <c r="F41" s="70"/>
      <c r="G41" s="70"/>
      <c r="H41" s="70"/>
      <c r="I41" s="70"/>
      <c r="J41" s="70"/>
      <c r="K41" s="70"/>
      <c r="L41" s="70"/>
      <c r="M41" s="70"/>
      <c r="N41" s="70"/>
      <c r="O41" s="70"/>
      <c r="P41" s="72"/>
      <c r="Q41" s="70"/>
      <c r="R41" s="70"/>
      <c r="S41" s="70"/>
      <c r="T41" s="70"/>
      <c r="U41" s="70"/>
      <c r="V41" s="70"/>
      <c r="W41" s="70"/>
      <c r="X41" s="70"/>
      <c r="Y41" s="70"/>
      <c r="Z41" s="70"/>
      <c r="AA41" s="70"/>
      <c r="AB41" s="70"/>
      <c r="AC41" s="70"/>
      <c r="AD41" s="70"/>
      <c r="AE41" s="70"/>
      <c r="AF41" s="70"/>
      <c r="AG41" s="70"/>
      <c r="AH41" s="70"/>
      <c r="AI41" s="70"/>
      <c r="AJ41" s="70"/>
      <c r="AK41" s="70"/>
      <c r="AL41" s="72"/>
      <c r="AM41" s="21"/>
      <c r="AN41" s="70"/>
      <c r="AO41" s="70"/>
      <c r="AP41" s="70"/>
      <c r="AQ41" s="70"/>
      <c r="AR41" s="70"/>
      <c r="AS41" s="70"/>
      <c r="AT41" s="72"/>
      <c r="AU41" s="71"/>
      <c r="AV41" s="70"/>
      <c r="AW41" s="71"/>
      <c r="AX41" s="70"/>
      <c r="AY41" s="71"/>
    </row>
    <row r="42" spans="1:51" ht="14.25" customHeight="1" x14ac:dyDescent="0.2">
      <c r="C42" s="29" t="s">
        <v>476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58"/>
      <c r="AM42" s="29"/>
      <c r="AN42" s="29"/>
      <c r="AO42" s="29"/>
      <c r="AP42" s="29"/>
      <c r="AQ42" s="29"/>
      <c r="AR42" s="29"/>
      <c r="AS42" s="29"/>
      <c r="AT42" s="58"/>
      <c r="AX42" s="29"/>
      <c r="AY42" s="36"/>
    </row>
    <row r="43" spans="1:51" x14ac:dyDescent="0.2">
      <c r="C43" s="29" t="s">
        <v>466</v>
      </c>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59"/>
      <c r="AM43" s="29"/>
      <c r="AN43" s="34"/>
      <c r="AO43" s="34"/>
      <c r="AP43" s="34"/>
      <c r="AQ43" s="34"/>
      <c r="AR43" s="34"/>
      <c r="AS43" s="34"/>
      <c r="AT43" s="59"/>
      <c r="AX43" s="34"/>
      <c r="AY43" s="44"/>
    </row>
    <row r="44" spans="1:51" x14ac:dyDescent="0.2">
      <c r="C44" s="67" t="s">
        <v>234</v>
      </c>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59"/>
      <c r="AM44" s="67"/>
      <c r="AN44" s="34"/>
      <c r="AO44" s="34"/>
      <c r="AP44" s="34"/>
      <c r="AQ44" s="34"/>
      <c r="AR44" s="34"/>
      <c r="AS44" s="34"/>
      <c r="AT44" s="59"/>
      <c r="AU44" s="44"/>
      <c r="AV44" s="34"/>
      <c r="AW44" s="44"/>
      <c r="AX44" s="34"/>
      <c r="AY44" s="44"/>
    </row>
    <row r="45" spans="1:51" x14ac:dyDescent="0.2">
      <c r="C45" s="67" t="s">
        <v>467</v>
      </c>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59"/>
      <c r="AM45" s="67"/>
      <c r="AN45" s="34"/>
      <c r="AO45" s="34"/>
      <c r="AP45" s="34"/>
      <c r="AQ45" s="34"/>
      <c r="AR45" s="34"/>
      <c r="AS45" s="34"/>
      <c r="AT45" s="59"/>
      <c r="AU45" s="44"/>
      <c r="AV45" s="34"/>
      <c r="AW45" s="44"/>
      <c r="AX45" s="34"/>
      <c r="AY45" s="44"/>
    </row>
    <row r="46" spans="1:51" x14ac:dyDescent="0.2">
      <c r="C46" s="67" t="s">
        <v>233</v>
      </c>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59"/>
      <c r="AM46" s="67"/>
      <c r="AN46" s="34"/>
      <c r="AO46" s="34"/>
      <c r="AP46" s="34"/>
      <c r="AQ46" s="34"/>
      <c r="AR46" s="34"/>
      <c r="AS46" s="34"/>
      <c r="AT46" s="59"/>
      <c r="AU46" s="44"/>
      <c r="AV46" s="34"/>
      <c r="AW46" s="44"/>
      <c r="AX46" s="34"/>
      <c r="AY46" s="44"/>
    </row>
    <row r="47" spans="1:51" x14ac:dyDescent="0.2">
      <c r="C47" s="67" t="s">
        <v>464</v>
      </c>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59"/>
      <c r="AM47" s="67"/>
      <c r="AN47" s="34"/>
      <c r="AO47" s="34"/>
      <c r="AP47" s="34"/>
      <c r="AQ47" s="34"/>
      <c r="AR47" s="34"/>
      <c r="AS47" s="34"/>
      <c r="AT47" s="59"/>
      <c r="AU47" s="44"/>
      <c r="AV47" s="34"/>
      <c r="AW47" s="44"/>
      <c r="AX47" s="34"/>
      <c r="AY47" s="44"/>
    </row>
    <row r="48" spans="1:51" x14ac:dyDescent="0.2">
      <c r="C48" s="67" t="s">
        <v>1835</v>
      </c>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59"/>
      <c r="AM48" s="67"/>
      <c r="AN48" s="34"/>
      <c r="AO48" s="34"/>
      <c r="AP48" s="34"/>
      <c r="AQ48" s="34"/>
      <c r="AR48" s="34"/>
      <c r="AS48" s="34"/>
      <c r="AT48" s="59"/>
      <c r="AU48" s="44"/>
      <c r="AV48" s="34"/>
      <c r="AW48" s="44"/>
      <c r="AX48" s="34"/>
      <c r="AY48" s="44"/>
    </row>
    <row r="49" spans="1:51" x14ac:dyDescent="0.2">
      <c r="C49" s="29" t="s">
        <v>289</v>
      </c>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59"/>
      <c r="AM49" s="29"/>
      <c r="AN49" s="34"/>
      <c r="AO49" s="34"/>
      <c r="AP49" s="34"/>
      <c r="AQ49" s="34"/>
      <c r="AR49" s="34"/>
      <c r="AS49" s="34"/>
      <c r="AT49" s="59"/>
      <c r="AU49" s="44"/>
      <c r="AV49" s="34"/>
      <c r="AW49" s="44"/>
      <c r="AX49" s="34"/>
      <c r="AY49" s="44"/>
    </row>
    <row r="50" spans="1:51" x14ac:dyDescent="0.2">
      <c r="C50" s="29" t="s">
        <v>290</v>
      </c>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59"/>
      <c r="AM50" s="29"/>
      <c r="AN50" s="34"/>
      <c r="AO50" s="34"/>
      <c r="AP50" s="34"/>
      <c r="AQ50" s="34"/>
      <c r="AR50" s="34"/>
      <c r="AS50" s="34"/>
      <c r="AT50" s="59"/>
      <c r="AU50" s="44"/>
      <c r="AV50" s="34"/>
      <c r="AW50" s="44"/>
      <c r="AX50" s="34"/>
      <c r="AY50" s="44"/>
    </row>
    <row r="51" spans="1:51" ht="14.25" customHeight="1" x14ac:dyDescent="0.2">
      <c r="C51" s="29" t="s">
        <v>471</v>
      </c>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58"/>
      <c r="AM51" s="29"/>
      <c r="AN51" s="29"/>
      <c r="AO51" s="29"/>
      <c r="AP51" s="29"/>
      <c r="AQ51" s="29"/>
      <c r="AR51" s="29"/>
      <c r="AS51" s="29"/>
      <c r="AT51" s="58"/>
      <c r="AU51" s="36"/>
      <c r="AV51" s="29"/>
      <c r="AW51" s="36"/>
      <c r="AX51" s="29"/>
      <c r="AY51" s="36"/>
    </row>
    <row r="52" spans="1:51" x14ac:dyDescent="0.2">
      <c r="C52" s="29" t="s">
        <v>291</v>
      </c>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58"/>
      <c r="AM52" s="29"/>
      <c r="AN52" s="29"/>
      <c r="AO52" s="29"/>
      <c r="AP52" s="29"/>
      <c r="AQ52" s="29"/>
      <c r="AR52" s="29"/>
      <c r="AS52" s="29"/>
      <c r="AT52" s="58"/>
      <c r="AU52" s="36"/>
      <c r="AV52" s="29"/>
      <c r="AW52" s="36"/>
      <c r="AX52" s="29"/>
      <c r="AY52" s="36"/>
    </row>
    <row r="53" spans="1:51" x14ac:dyDescent="0.2">
      <c r="C53" s="67" t="s">
        <v>382</v>
      </c>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59"/>
      <c r="AM53" s="67"/>
      <c r="AN53" s="34"/>
      <c r="AO53" s="34"/>
      <c r="AP53" s="34"/>
      <c r="AQ53" s="34"/>
      <c r="AR53" s="34"/>
      <c r="AS53" s="34"/>
      <c r="AT53" s="59"/>
      <c r="AU53" s="44"/>
      <c r="AV53" s="34"/>
      <c r="AW53" s="44"/>
      <c r="AX53" s="34"/>
      <c r="AY53" s="44"/>
    </row>
    <row r="54" spans="1:51" ht="14.25" customHeight="1" x14ac:dyDescent="0.2">
      <c r="C54" s="29" t="s">
        <v>383</v>
      </c>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58"/>
      <c r="AM54" s="29"/>
      <c r="AN54" s="29"/>
      <c r="AO54" s="29"/>
      <c r="AP54" s="29"/>
      <c r="AQ54" s="29"/>
      <c r="AR54" s="29"/>
      <c r="AS54" s="29"/>
      <c r="AT54" s="58"/>
      <c r="AU54" s="36"/>
      <c r="AV54" s="29"/>
      <c r="AW54" s="36"/>
      <c r="AX54" s="29"/>
      <c r="AY54" s="36"/>
    </row>
    <row r="55" spans="1:51" ht="14.25" customHeight="1" x14ac:dyDescent="0.2">
      <c r="C55" s="67" t="s">
        <v>384</v>
      </c>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58"/>
      <c r="AM55" s="67"/>
      <c r="AN55" s="29"/>
      <c r="AO55" s="29"/>
      <c r="AP55" s="29"/>
      <c r="AQ55" s="29"/>
      <c r="AR55" s="29"/>
      <c r="AS55" s="29"/>
      <c r="AT55" s="58"/>
      <c r="AU55" s="36"/>
      <c r="AV55" s="29"/>
      <c r="AW55" s="36"/>
      <c r="AX55" s="29"/>
      <c r="AY55" s="36"/>
    </row>
    <row r="56" spans="1:51" x14ac:dyDescent="0.2">
      <c r="C56" s="67" t="s">
        <v>326</v>
      </c>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59"/>
      <c r="AM56" s="67"/>
      <c r="AN56" s="34"/>
      <c r="AO56" s="34"/>
      <c r="AP56" s="34"/>
      <c r="AQ56" s="34"/>
      <c r="AR56" s="34"/>
      <c r="AS56" s="34"/>
      <c r="AT56" s="59"/>
      <c r="AU56" s="44"/>
      <c r="AV56" s="34"/>
      <c r="AW56" s="44"/>
      <c r="AX56" s="34"/>
      <c r="AY56" s="44"/>
    </row>
    <row r="57" spans="1:51" ht="14.25" customHeight="1" x14ac:dyDescent="0.2">
      <c r="B57" s="4"/>
      <c r="C57" s="67" t="s">
        <v>304</v>
      </c>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18"/>
      <c r="AM57" s="4"/>
      <c r="AN57" s="4"/>
      <c r="AO57" s="4"/>
      <c r="AP57" s="4"/>
      <c r="AQ57" s="4"/>
      <c r="AR57" s="1766"/>
      <c r="AS57" s="1766"/>
      <c r="AT57" s="18"/>
      <c r="AU57" s="40"/>
      <c r="AV57" s="4"/>
      <c r="AW57" s="40"/>
      <c r="AX57" s="4"/>
      <c r="AY57" s="40"/>
    </row>
    <row r="58" spans="1:51" s="2" customFormat="1" ht="12" customHeight="1" x14ac:dyDescent="0.2">
      <c r="A58" s="3"/>
      <c r="B58" s="4"/>
      <c r="C58" s="29" t="s">
        <v>475</v>
      </c>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18"/>
      <c r="AM58" s="4"/>
      <c r="AN58" s="4"/>
      <c r="AO58" s="4"/>
      <c r="AP58" s="4"/>
      <c r="AQ58" s="4"/>
      <c r="AR58" s="1766"/>
      <c r="AS58" s="1766"/>
      <c r="AT58" s="18"/>
      <c r="AU58" s="40"/>
      <c r="AV58" s="4"/>
      <c r="AW58" s="40"/>
      <c r="AX58" s="4"/>
      <c r="AY58" s="40"/>
    </row>
    <row r="59" spans="1:51" s="2" customFormat="1" ht="12" customHeight="1" x14ac:dyDescent="0.2">
      <c r="A59" s="751"/>
      <c r="B59" s="4"/>
      <c r="C59" s="29" t="s">
        <v>474</v>
      </c>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18"/>
      <c r="AM59" s="4"/>
      <c r="AN59" s="4"/>
      <c r="AO59" s="4"/>
      <c r="AP59" s="4"/>
      <c r="AQ59" s="4"/>
      <c r="AR59" s="1766"/>
      <c r="AS59" s="1766"/>
      <c r="AT59" s="18"/>
      <c r="AU59" s="40"/>
      <c r="AV59" s="4"/>
      <c r="AW59" s="40"/>
      <c r="AX59" s="4"/>
      <c r="AY59" s="40"/>
    </row>
    <row r="60" spans="1:51" s="1764" customFormat="1" ht="12" customHeight="1" x14ac:dyDescent="0.2">
      <c r="A60" s="751"/>
      <c r="B60" s="1766"/>
      <c r="C60" s="2240" t="s">
        <v>1878</v>
      </c>
      <c r="D60" s="2241"/>
      <c r="E60" s="2241"/>
      <c r="F60" s="2241"/>
      <c r="G60" s="2241"/>
      <c r="H60" s="2241"/>
      <c r="I60" s="2241"/>
      <c r="J60" s="2241"/>
      <c r="K60" s="2241"/>
      <c r="L60" s="2241"/>
      <c r="M60" s="1766"/>
      <c r="N60" s="1766"/>
      <c r="O60" s="1766"/>
      <c r="P60" s="1766"/>
      <c r="Q60" s="1766"/>
      <c r="R60" s="1766"/>
      <c r="S60" s="1766"/>
      <c r="T60" s="1766"/>
      <c r="U60" s="1766"/>
      <c r="V60" s="1766"/>
      <c r="W60" s="1766"/>
      <c r="X60" s="1766"/>
      <c r="Y60" s="1766"/>
      <c r="Z60" s="1766"/>
      <c r="AA60" s="1766"/>
      <c r="AB60" s="1766"/>
      <c r="AC60" s="1766"/>
      <c r="AD60" s="1766"/>
      <c r="AE60" s="1766"/>
      <c r="AF60" s="1766"/>
      <c r="AG60" s="1766"/>
      <c r="AH60" s="1766"/>
      <c r="AI60" s="1766"/>
      <c r="AJ60" s="1766"/>
      <c r="AK60" s="1766"/>
      <c r="AL60" s="18"/>
      <c r="AM60" s="1766"/>
      <c r="AN60" s="1766"/>
      <c r="AO60" s="1766"/>
      <c r="AP60" s="1766"/>
      <c r="AQ60" s="1766"/>
      <c r="AR60" s="1766"/>
      <c r="AS60" s="1766"/>
      <c r="AT60" s="18"/>
      <c r="AU60" s="40"/>
      <c r="AV60" s="1766"/>
      <c r="AW60" s="40"/>
      <c r="AX60" s="1766"/>
      <c r="AY60" s="40"/>
    </row>
    <row r="61" spans="1:51" s="1764" customFormat="1" ht="12" customHeight="1" x14ac:dyDescent="0.2">
      <c r="A61" s="751"/>
      <c r="B61" s="1766"/>
      <c r="C61" s="2240" t="s">
        <v>2008</v>
      </c>
      <c r="D61" s="2241"/>
      <c r="E61" s="2241"/>
      <c r="F61" s="2241"/>
      <c r="G61" s="2241"/>
      <c r="H61" s="2241"/>
      <c r="I61" s="2241"/>
      <c r="J61" s="2241"/>
      <c r="K61" s="2241"/>
      <c r="L61" s="2241"/>
      <c r="M61" s="2241"/>
      <c r="N61" s="2241"/>
      <c r="O61" s="2241"/>
      <c r="P61" s="2241"/>
      <c r="Q61" s="2241"/>
      <c r="R61" s="2241"/>
      <c r="S61" s="2241"/>
      <c r="T61" s="2241"/>
      <c r="U61" s="2241"/>
      <c r="V61" s="2241"/>
      <c r="W61" s="2241"/>
      <c r="X61" s="1766"/>
      <c r="Y61" s="1766"/>
      <c r="Z61" s="1766"/>
      <c r="AA61" s="1766"/>
      <c r="AB61" s="1766"/>
      <c r="AC61" s="1766"/>
      <c r="AD61" s="1766"/>
      <c r="AE61" s="1766"/>
      <c r="AF61" s="1766"/>
      <c r="AG61" s="1766"/>
      <c r="AH61" s="1766"/>
      <c r="AI61" s="1766"/>
      <c r="AJ61" s="1766"/>
      <c r="AK61" s="1766"/>
      <c r="AL61" s="18"/>
      <c r="AM61" s="1766"/>
      <c r="AN61" s="1766"/>
      <c r="AO61" s="1766"/>
      <c r="AP61" s="1766"/>
      <c r="AQ61" s="1766"/>
      <c r="AR61" s="1766"/>
      <c r="AS61" s="1766"/>
      <c r="AT61" s="18"/>
      <c r="AU61" s="40"/>
      <c r="AV61" s="1766"/>
      <c r="AW61" s="40"/>
      <c r="AX61" s="1766"/>
      <c r="AY61" s="40"/>
    </row>
    <row r="62" spans="1:51" s="2" customFormat="1" ht="12" customHeight="1" x14ac:dyDescent="0.2">
      <c r="A62" s="751"/>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18"/>
      <c r="AM62" s="4"/>
      <c r="AN62" s="4"/>
      <c r="AO62" s="4"/>
      <c r="AP62" s="4"/>
      <c r="AQ62" s="4"/>
      <c r="AR62" s="1766"/>
      <c r="AS62" s="1766"/>
      <c r="AT62" s="18"/>
      <c r="AU62" s="40"/>
      <c r="AV62" s="4"/>
      <c r="AW62" s="40"/>
      <c r="AX62" s="4"/>
      <c r="AY62" s="40"/>
    </row>
    <row r="63" spans="1:51" ht="14.25" hidden="1" customHeight="1" x14ac:dyDescent="0.2">
      <c r="A63" s="753"/>
      <c r="B63" s="2401" t="s">
        <v>224</v>
      </c>
      <c r="C63" s="519" t="s">
        <v>1</v>
      </c>
      <c r="D63" s="520" t="s">
        <v>2</v>
      </c>
      <c r="E63" s="520" t="s">
        <v>3</v>
      </c>
      <c r="F63" s="520" t="s">
        <v>86</v>
      </c>
      <c r="G63" s="520" t="s">
        <v>4</v>
      </c>
      <c r="H63" s="520" t="s">
        <v>5</v>
      </c>
      <c r="I63" s="521" t="s">
        <v>6</v>
      </c>
      <c r="J63" s="520" t="s">
        <v>7</v>
      </c>
      <c r="K63" s="520" t="s">
        <v>8</v>
      </c>
      <c r="L63" s="520" t="s">
        <v>9</v>
      </c>
      <c r="M63" s="520" t="s">
        <v>10</v>
      </c>
      <c r="N63" s="520" t="s">
        <v>11</v>
      </c>
      <c r="O63" s="520" t="s">
        <v>12</v>
      </c>
      <c r="P63" s="520" t="s">
        <v>13</v>
      </c>
      <c r="Q63" s="520" t="s">
        <v>14</v>
      </c>
      <c r="R63" s="520" t="s">
        <v>15</v>
      </c>
      <c r="S63" s="520" t="s">
        <v>16</v>
      </c>
      <c r="T63" s="520" t="s">
        <v>17</v>
      </c>
      <c r="U63" s="520" t="s">
        <v>18</v>
      </c>
      <c r="V63" s="520" t="s">
        <v>19</v>
      </c>
      <c r="W63" s="520" t="s">
        <v>20</v>
      </c>
      <c r="X63" s="520" t="s">
        <v>21</v>
      </c>
      <c r="Y63" s="520" t="s">
        <v>22</v>
      </c>
      <c r="Z63" s="520" t="s">
        <v>23</v>
      </c>
      <c r="AA63" s="520" t="s">
        <v>24</v>
      </c>
      <c r="AB63" s="520" t="s">
        <v>25</v>
      </c>
      <c r="AC63" s="520" t="s">
        <v>26</v>
      </c>
      <c r="AD63" s="520" t="s">
        <v>27</v>
      </c>
      <c r="AE63" s="520" t="s">
        <v>28</v>
      </c>
      <c r="AF63" s="520" t="s">
        <v>29</v>
      </c>
      <c r="AG63" s="520" t="s">
        <v>30</v>
      </c>
      <c r="AH63" s="520"/>
      <c r="AI63" s="520"/>
      <c r="AJ63" s="520" t="s">
        <v>31</v>
      </c>
      <c r="AK63" s="520" t="s">
        <v>32</v>
      </c>
      <c r="AL63" s="54"/>
      <c r="AM63" s="523"/>
      <c r="AN63" s="524"/>
      <c r="AO63" s="524"/>
      <c r="AP63" s="522"/>
      <c r="AQ63" s="522"/>
      <c r="AR63" s="522"/>
      <c r="AS63" s="522"/>
      <c r="AT63" s="54"/>
      <c r="AU63" s="520" t="s">
        <v>33</v>
      </c>
      <c r="AV63" s="520" t="s">
        <v>34</v>
      </c>
      <c r="AW63" s="520" t="s">
        <v>35</v>
      </c>
      <c r="AX63" s="520" t="s">
        <v>88</v>
      </c>
      <c r="AY63" s="520" t="s">
        <v>112</v>
      </c>
    </row>
    <row r="64" spans="1:51" ht="14.25" hidden="1" customHeight="1" x14ac:dyDescent="0.2">
      <c r="A64" s="753"/>
      <c r="B64" s="2402"/>
      <c r="C64" s="2403" t="s">
        <v>84</v>
      </c>
      <c r="D64" s="525"/>
      <c r="E64" s="525"/>
      <c r="F64" s="526"/>
      <c r="G64" s="526"/>
      <c r="H64" s="525"/>
      <c r="I64" s="525"/>
      <c r="J64" s="525"/>
      <c r="K64" s="526"/>
      <c r="L64" s="526"/>
      <c r="M64" s="525"/>
      <c r="N64" s="527"/>
      <c r="O64" s="526"/>
      <c r="P64" s="526"/>
      <c r="Q64" s="528"/>
      <c r="R64" s="528"/>
      <c r="S64" s="528"/>
      <c r="T64" s="528"/>
      <c r="U64" s="528"/>
      <c r="V64" s="528"/>
      <c r="W64" s="528"/>
      <c r="X64" s="528"/>
      <c r="Y64" s="528"/>
      <c r="Z64" s="528"/>
      <c r="AA64" s="528"/>
      <c r="AB64" s="528"/>
      <c r="AC64" s="528"/>
      <c r="AD64" s="528"/>
      <c r="AE64" s="528"/>
      <c r="AF64" s="528"/>
      <c r="AG64" s="528"/>
      <c r="AH64" s="528"/>
      <c r="AI64" s="528"/>
      <c r="AJ64" s="528"/>
      <c r="AK64" s="529"/>
      <c r="AL64" s="45"/>
      <c r="AM64" s="2403" t="s">
        <v>84</v>
      </c>
      <c r="AN64" s="525"/>
      <c r="AO64" s="531"/>
      <c r="AP64" s="911"/>
      <c r="AQ64" s="532"/>
      <c r="AR64" s="1902"/>
      <c r="AS64" s="2253"/>
      <c r="AT64" s="45"/>
      <c r="AU64" s="533"/>
      <c r="AV64" s="529"/>
      <c r="AW64" s="533"/>
      <c r="AX64" s="529"/>
      <c r="AY64" s="533"/>
    </row>
    <row r="65" spans="1:51" ht="14.25" hidden="1" customHeight="1" x14ac:dyDescent="0.2">
      <c r="A65" s="753"/>
      <c r="B65" s="2402"/>
      <c r="C65" s="2404"/>
      <c r="D65" s="2405" t="s">
        <v>36</v>
      </c>
      <c r="E65" s="2406" t="s">
        <v>225</v>
      </c>
      <c r="F65" s="534"/>
      <c r="G65" s="534"/>
      <c r="H65" s="2405" t="s">
        <v>226</v>
      </c>
      <c r="I65" s="2405" t="s">
        <v>227</v>
      </c>
      <c r="J65" s="2407" t="s">
        <v>228</v>
      </c>
      <c r="K65" s="534"/>
      <c r="L65" s="535"/>
      <c r="M65" s="2406" t="s">
        <v>229</v>
      </c>
      <c r="N65" s="536"/>
      <c r="O65" s="534"/>
      <c r="P65" s="534"/>
      <c r="Q65" s="537"/>
      <c r="R65" s="536"/>
      <c r="S65" s="536"/>
      <c r="T65" s="536"/>
      <c r="U65" s="536"/>
      <c r="V65" s="536"/>
      <c r="W65" s="536"/>
      <c r="X65" s="536"/>
      <c r="Y65" s="536"/>
      <c r="Z65" s="534"/>
      <c r="AA65" s="536"/>
      <c r="AB65" s="536"/>
      <c r="AC65" s="536"/>
      <c r="AD65" s="536"/>
      <c r="AE65" s="536"/>
      <c r="AF65" s="536"/>
      <c r="AG65" s="536"/>
      <c r="AH65" s="536"/>
      <c r="AI65" s="536"/>
      <c r="AJ65" s="538"/>
      <c r="AK65" s="2405" t="s">
        <v>293</v>
      </c>
      <c r="AL65" s="737"/>
      <c r="AM65" s="2404"/>
      <c r="AN65" s="2406" t="s">
        <v>305</v>
      </c>
      <c r="AO65" s="2410" t="s">
        <v>287</v>
      </c>
      <c r="AP65" s="911"/>
      <c r="AQ65" s="532"/>
      <c r="AR65" s="1902"/>
      <c r="AS65" s="2253"/>
      <c r="AT65" s="737"/>
      <c r="AU65" s="2399"/>
      <c r="AV65" s="2399"/>
      <c r="AW65" s="2399"/>
      <c r="AX65" s="2399"/>
      <c r="AY65" s="2399"/>
    </row>
    <row r="66" spans="1:51" ht="14.25" hidden="1" customHeight="1" x14ac:dyDescent="0.2">
      <c r="A66" s="753"/>
      <c r="B66" s="2402"/>
      <c r="C66" s="2404"/>
      <c r="D66" s="2405"/>
      <c r="E66" s="2406"/>
      <c r="F66" s="539"/>
      <c r="G66" s="539"/>
      <c r="H66" s="2405"/>
      <c r="I66" s="2405"/>
      <c r="J66" s="2406"/>
      <c r="K66" s="539"/>
      <c r="L66" s="540"/>
      <c r="M66" s="2406"/>
      <c r="N66" s="2407" t="s">
        <v>230</v>
      </c>
      <c r="O66" s="537"/>
      <c r="P66" s="537"/>
      <c r="Q66" s="2407" t="s">
        <v>301</v>
      </c>
      <c r="R66" s="2407" t="s">
        <v>300</v>
      </c>
      <c r="S66" s="537"/>
      <c r="T66" s="537"/>
      <c r="U66" s="537"/>
      <c r="V66" s="2407" t="s">
        <v>296</v>
      </c>
      <c r="W66" s="537"/>
      <c r="X66" s="541"/>
      <c r="Y66" s="2410" t="s">
        <v>39</v>
      </c>
      <c r="Z66" s="2410" t="s">
        <v>37</v>
      </c>
      <c r="AA66" s="2410" t="s">
        <v>85</v>
      </c>
      <c r="AB66" s="2410" t="s">
        <v>38</v>
      </c>
      <c r="AC66" s="2410" t="s">
        <v>336</v>
      </c>
      <c r="AD66" s="2410" t="s">
        <v>379</v>
      </c>
      <c r="AE66" s="2408" t="s">
        <v>380</v>
      </c>
      <c r="AF66" s="2408" t="s">
        <v>380</v>
      </c>
      <c r="AG66" s="2408" t="s">
        <v>380</v>
      </c>
      <c r="AH66" s="1125"/>
      <c r="AI66" s="1125"/>
      <c r="AJ66" s="2410" t="s">
        <v>381</v>
      </c>
      <c r="AK66" s="2405"/>
      <c r="AL66" s="737"/>
      <c r="AM66" s="2404"/>
      <c r="AN66" s="2406"/>
      <c r="AO66" s="2405"/>
      <c r="AP66" s="911"/>
      <c r="AQ66" s="532"/>
      <c r="AR66" s="1902"/>
      <c r="AS66" s="2253"/>
      <c r="AT66" s="737"/>
      <c r="AU66" s="2400"/>
      <c r="AV66" s="2400"/>
      <c r="AW66" s="2400"/>
      <c r="AX66" s="2400"/>
      <c r="AY66" s="2400"/>
    </row>
    <row r="67" spans="1:51" ht="14.25" hidden="1" customHeight="1" x14ac:dyDescent="0.2">
      <c r="A67" s="753"/>
      <c r="B67" s="2402"/>
      <c r="C67" s="2404"/>
      <c r="D67" s="2405"/>
      <c r="E67" s="2406"/>
      <c r="F67" s="542"/>
      <c r="G67" s="542"/>
      <c r="H67" s="2405"/>
      <c r="I67" s="2405"/>
      <c r="J67" s="2406"/>
      <c r="K67" s="542"/>
      <c r="L67" s="543"/>
      <c r="M67" s="2406"/>
      <c r="N67" s="2406"/>
      <c r="O67" s="542"/>
      <c r="P67" s="542"/>
      <c r="Q67" s="2406"/>
      <c r="R67" s="2406"/>
      <c r="S67" s="542"/>
      <c r="T67" s="542"/>
      <c r="U67" s="542"/>
      <c r="V67" s="2406"/>
      <c r="W67" s="544"/>
      <c r="X67" s="545"/>
      <c r="Y67" s="2405"/>
      <c r="Z67" s="2405"/>
      <c r="AA67" s="2405"/>
      <c r="AB67" s="2405"/>
      <c r="AC67" s="2405"/>
      <c r="AD67" s="2405"/>
      <c r="AE67" s="2409"/>
      <c r="AF67" s="2409"/>
      <c r="AG67" s="2409"/>
      <c r="AH67" s="1126"/>
      <c r="AI67" s="1126"/>
      <c r="AJ67" s="2405"/>
      <c r="AK67" s="2405"/>
      <c r="AL67" s="737"/>
      <c r="AM67" s="2404"/>
      <c r="AN67" s="2406"/>
      <c r="AO67" s="2405"/>
      <c r="AP67" s="911"/>
      <c r="AQ67" s="532"/>
      <c r="AR67" s="1902"/>
      <c r="AS67" s="2253"/>
      <c r="AT67" s="737"/>
      <c r="AU67" s="2400"/>
      <c r="AV67" s="2400"/>
      <c r="AW67" s="2400"/>
      <c r="AX67" s="2400"/>
      <c r="AY67" s="2400"/>
    </row>
    <row r="68" spans="1:51" ht="50.25" hidden="1" customHeight="1" x14ac:dyDescent="0.2">
      <c r="A68" s="753"/>
      <c r="B68" s="2402"/>
      <c r="C68" s="2404"/>
      <c r="D68" s="2405"/>
      <c r="E68" s="2406"/>
      <c r="F68" s="546" t="s">
        <v>206</v>
      </c>
      <c r="G68" s="546" t="s">
        <v>222</v>
      </c>
      <c r="H68" s="2405"/>
      <c r="I68" s="2405"/>
      <c r="J68" s="2406"/>
      <c r="K68" s="547" t="s">
        <v>110</v>
      </c>
      <c r="L68" s="548" t="s">
        <v>111</v>
      </c>
      <c r="M68" s="2406"/>
      <c r="N68" s="2411"/>
      <c r="O68" s="547" t="s">
        <v>231</v>
      </c>
      <c r="P68" s="549" t="s">
        <v>232</v>
      </c>
      <c r="Q68" s="2406"/>
      <c r="R68" s="2406"/>
      <c r="S68" s="549" t="s">
        <v>299</v>
      </c>
      <c r="T68" s="549" t="s">
        <v>298</v>
      </c>
      <c r="U68" s="549" t="s">
        <v>297</v>
      </c>
      <c r="V68" s="2406"/>
      <c r="W68" s="547" t="s">
        <v>295</v>
      </c>
      <c r="X68" s="546" t="s">
        <v>294</v>
      </c>
      <c r="Y68" s="2405"/>
      <c r="Z68" s="2405"/>
      <c r="AA68" s="2405"/>
      <c r="AB68" s="2405"/>
      <c r="AC68" s="2405"/>
      <c r="AD68" s="2414"/>
      <c r="AE68" s="2409"/>
      <c r="AF68" s="2409"/>
      <c r="AG68" s="2409"/>
      <c r="AH68" s="1126"/>
      <c r="AI68" s="1126"/>
      <c r="AJ68" s="2405"/>
      <c r="AK68" s="2405"/>
      <c r="AL68" s="736"/>
      <c r="AM68" s="2404"/>
      <c r="AN68" s="2406"/>
      <c r="AO68" s="2405"/>
      <c r="AP68" s="912"/>
      <c r="AQ68" s="550"/>
      <c r="AR68" s="1903"/>
      <c r="AS68" s="2254"/>
      <c r="AT68" s="736"/>
      <c r="AU68" s="2400"/>
      <c r="AV68" s="2400"/>
      <c r="AW68" s="2400"/>
      <c r="AX68" s="2400"/>
      <c r="AY68" s="2400"/>
    </row>
    <row r="69" spans="1:51" ht="14.25" hidden="1" customHeight="1" x14ac:dyDescent="0.2">
      <c r="A69" s="753"/>
      <c r="B69" s="551" t="s">
        <v>377</v>
      </c>
      <c r="C69" s="552" t="s">
        <v>288</v>
      </c>
      <c r="D69" s="553" t="s">
        <v>92</v>
      </c>
      <c r="E69" s="554" t="s">
        <v>210</v>
      </c>
      <c r="F69" s="555"/>
      <c r="G69" s="555"/>
      <c r="H69" s="554" t="s">
        <v>220</v>
      </c>
      <c r="I69" s="554" t="s">
        <v>216</v>
      </c>
      <c r="J69" s="554" t="s">
        <v>215</v>
      </c>
      <c r="K69" s="555"/>
      <c r="L69" s="556"/>
      <c r="M69" s="554"/>
      <c r="N69" s="557" t="s">
        <v>211</v>
      </c>
      <c r="O69" s="555"/>
      <c r="P69" s="558"/>
      <c r="Q69" s="553"/>
      <c r="R69" s="559"/>
      <c r="S69" s="555"/>
      <c r="T69" s="555"/>
      <c r="U69" s="560"/>
      <c r="V69" s="559"/>
      <c r="W69" s="555"/>
      <c r="X69" s="555"/>
      <c r="Y69" s="561"/>
      <c r="Z69" s="562"/>
      <c r="AA69" s="562"/>
      <c r="AB69" s="562"/>
      <c r="AC69" s="561"/>
      <c r="AD69" s="554" t="s">
        <v>213</v>
      </c>
      <c r="AE69" s="561"/>
      <c r="AF69" s="561"/>
      <c r="AG69" s="561"/>
      <c r="AH69" s="561"/>
      <c r="AI69" s="561"/>
      <c r="AJ69" s="561"/>
      <c r="AK69" s="562" t="s">
        <v>212</v>
      </c>
      <c r="AL69" s="371"/>
      <c r="AM69" s="563" t="s">
        <v>91</v>
      </c>
      <c r="AN69" s="554" t="s">
        <v>286</v>
      </c>
      <c r="AO69" s="562" t="s">
        <v>214</v>
      </c>
      <c r="AP69" s="564"/>
      <c r="AQ69" s="564"/>
      <c r="AR69" s="564"/>
      <c r="AS69" s="564"/>
      <c r="AT69" s="371"/>
      <c r="AU69" s="565"/>
      <c r="AV69" s="566"/>
      <c r="AW69" s="565"/>
      <c r="AX69" s="566"/>
      <c r="AY69" s="565"/>
    </row>
    <row r="70" spans="1:51" ht="14.25" hidden="1" customHeight="1" x14ac:dyDescent="0.2">
      <c r="A70" s="753"/>
      <c r="B70" s="567" t="s">
        <v>343</v>
      </c>
      <c r="C70" s="568" t="s">
        <v>344</v>
      </c>
      <c r="D70" s="569" t="s">
        <v>345</v>
      </c>
      <c r="E70" s="570" t="s">
        <v>346</v>
      </c>
      <c r="F70" s="571" t="s">
        <v>347</v>
      </c>
      <c r="G70" s="571" t="s">
        <v>348</v>
      </c>
      <c r="H70" s="570" t="s">
        <v>349</v>
      </c>
      <c r="I70" s="570" t="s">
        <v>350</v>
      </c>
      <c r="J70" s="570" t="s">
        <v>351</v>
      </c>
      <c r="K70" s="571" t="s">
        <v>352</v>
      </c>
      <c r="L70" s="572" t="s">
        <v>353</v>
      </c>
      <c r="M70" s="570" t="s">
        <v>354</v>
      </c>
      <c r="N70" s="573" t="s">
        <v>355</v>
      </c>
      <c r="O70" s="571" t="s">
        <v>356</v>
      </c>
      <c r="P70" s="574" t="s">
        <v>357</v>
      </c>
      <c r="Q70" s="569" t="s">
        <v>358</v>
      </c>
      <c r="R70" s="575" t="s">
        <v>359</v>
      </c>
      <c r="S70" s="571" t="s">
        <v>360</v>
      </c>
      <c r="T70" s="571" t="s">
        <v>361</v>
      </c>
      <c r="U70" s="576" t="s">
        <v>362</v>
      </c>
      <c r="V70" s="575" t="s">
        <v>363</v>
      </c>
      <c r="W70" s="571" t="s">
        <v>364</v>
      </c>
      <c r="X70" s="571" t="s">
        <v>365</v>
      </c>
      <c r="Y70" s="577" t="s">
        <v>366</v>
      </c>
      <c r="Z70" s="578" t="s">
        <v>367</v>
      </c>
      <c r="AA70" s="578" t="s">
        <v>368</v>
      </c>
      <c r="AB70" s="578" t="s">
        <v>369</v>
      </c>
      <c r="AC70" s="577" t="s">
        <v>370</v>
      </c>
      <c r="AD70" s="570" t="s">
        <v>371</v>
      </c>
      <c r="AE70" s="577"/>
      <c r="AF70" s="577"/>
      <c r="AG70" s="577"/>
      <c r="AH70" s="577"/>
      <c r="AI70" s="577"/>
      <c r="AJ70" s="577" t="s">
        <v>375</v>
      </c>
      <c r="AK70" s="578" t="s">
        <v>372</v>
      </c>
      <c r="AL70" s="372"/>
      <c r="AM70" s="579" t="s">
        <v>376</v>
      </c>
      <c r="AN70" s="570" t="s">
        <v>373</v>
      </c>
      <c r="AO70" s="578" t="s">
        <v>374</v>
      </c>
      <c r="AP70" s="564"/>
      <c r="AQ70" s="564"/>
      <c r="AR70" s="564"/>
      <c r="AS70" s="564"/>
      <c r="AT70" s="372"/>
      <c r="AU70" s="569"/>
      <c r="AV70" s="577"/>
      <c r="AW70" s="569"/>
      <c r="AX70" s="577"/>
      <c r="AY70" s="569"/>
    </row>
    <row r="71" spans="1:51" ht="14.25" customHeight="1" x14ac:dyDescent="0.2">
      <c r="A71" s="2364" t="s">
        <v>439</v>
      </c>
      <c r="B71" s="580">
        <v>2002</v>
      </c>
      <c r="C71" s="581">
        <f>IF(ISNUMBER(C16),'Cover Page'!$D$35/1000000*'1 macro-mapping'!C16/'FX rate'!$C7,"")</f>
        <v>0</v>
      </c>
      <c r="D71" s="582" t="str">
        <f>IF(ISNUMBER(D16),'Cover Page'!$D$35/1000000*'1 macro-mapping'!D16/'FX rate'!$C7,"")</f>
        <v/>
      </c>
      <c r="E71" s="582">
        <f>IF(ISNUMBER(E16),'Cover Page'!$D$35/1000000*'1 macro-mapping'!E16/'FX rate'!$C7,"")</f>
        <v>0</v>
      </c>
      <c r="F71" s="784" t="str">
        <f>IF(ISNUMBER(F16),'Cover Page'!$D$35/1000000*'1 macro-mapping'!F16/'FX rate'!$C7,"")</f>
        <v/>
      </c>
      <c r="G71" s="784" t="str">
        <f>IF(ISNUMBER(G16),'Cover Page'!$D$35/1000000*'1 macro-mapping'!G16/'FX rate'!$C7,"")</f>
        <v/>
      </c>
      <c r="H71" s="785" t="str">
        <f>IF(ISNUMBER(H16),'Cover Page'!$D$35/1000000*'1 macro-mapping'!H16/'FX rate'!$C7,"")</f>
        <v/>
      </c>
      <c r="I71" s="785" t="str">
        <f>IF(ISNUMBER(I16),'Cover Page'!$D$35/1000000*'1 macro-mapping'!I16/'FX rate'!$C7,"")</f>
        <v/>
      </c>
      <c r="J71" s="582" t="str">
        <f>IF(ISNUMBER(J16),'Cover Page'!$D$35/1000000*'1 macro-mapping'!J16/'FX rate'!$C7,"")</f>
        <v/>
      </c>
      <c r="K71" s="784" t="str">
        <f>IF(ISNUMBER(K16),'Cover Page'!$D$35/1000000*'1 macro-mapping'!K16/'FX rate'!$C7,"")</f>
        <v/>
      </c>
      <c r="L71" s="786" t="str">
        <f>IF(ISNUMBER(L16),'Cover Page'!$D$35/1000000*'1 macro-mapping'!L16/'FX rate'!$C7,"")</f>
        <v/>
      </c>
      <c r="M71" s="582">
        <f>IF(ISNUMBER(M16),'Cover Page'!$D$35/1000000*'1 macro-mapping'!M16/'FX rate'!$C7,"")</f>
        <v>0</v>
      </c>
      <c r="N71" s="787" t="str">
        <f>IF(ISNUMBER(N16),'Cover Page'!$D$35/1000000*'1 macro-mapping'!N16/'FX rate'!$C7,"")</f>
        <v/>
      </c>
      <c r="O71" s="784" t="str">
        <f>IF(ISNUMBER(O16),'Cover Page'!$D$35/1000000*'1 macro-mapping'!O16/'FX rate'!$C7,"")</f>
        <v/>
      </c>
      <c r="P71" s="788" t="str">
        <f>IF(ISNUMBER(P16),'Cover Page'!$D$35/1000000*'1 macro-mapping'!P16/'FX rate'!$C7,"")</f>
        <v/>
      </c>
      <c r="Q71" s="582" t="str">
        <f>IF(ISNUMBER(Q16),'Cover Page'!$D$35/1000000*'1 macro-mapping'!Q16/'FX rate'!$C7,"")</f>
        <v/>
      </c>
      <c r="R71" s="787" t="str">
        <f>IF(ISNUMBER(R16),'Cover Page'!$D$35/1000000*'1 macro-mapping'!R16/'FX rate'!$C7,"")</f>
        <v/>
      </c>
      <c r="S71" s="784" t="str">
        <f>IF(ISNUMBER(S16),'Cover Page'!$D$35/1000000*'1 macro-mapping'!S16/'FX rate'!$C7,"")</f>
        <v/>
      </c>
      <c r="T71" s="784" t="str">
        <f>IF(ISNUMBER(T16),'Cover Page'!$D$35/1000000*'1 macro-mapping'!T16/'FX rate'!$C7,"")</f>
        <v/>
      </c>
      <c r="U71" s="789" t="str">
        <f>IF(ISNUMBER(U16),'Cover Page'!$D$35/1000000*'1 macro-mapping'!U16/'FX rate'!$C7,"")</f>
        <v/>
      </c>
      <c r="V71" s="787" t="str">
        <f>IF(ISNUMBER(V16),'Cover Page'!$D$35/1000000*'1 macro-mapping'!V16/'FX rate'!$C7,"")</f>
        <v/>
      </c>
      <c r="W71" s="784" t="str">
        <f>IF(ISNUMBER(W16),'Cover Page'!$D$35/1000000*'1 macro-mapping'!W16/'FX rate'!$C7,"")</f>
        <v/>
      </c>
      <c r="X71" s="784" t="str">
        <f>IF(ISNUMBER(X16),'Cover Page'!$D$35/1000000*'1 macro-mapping'!X16/'FX rate'!$C7,"")</f>
        <v/>
      </c>
      <c r="Y71" s="790" t="str">
        <f>IF(ISNUMBER(Y16),'Cover Page'!$D$35/1000000*'1 macro-mapping'!Y16/'FX rate'!$C7,"")</f>
        <v/>
      </c>
      <c r="Z71" s="790" t="str">
        <f>IF(ISNUMBER(Z16),'Cover Page'!$D$35/1000000*'1 macro-mapping'!Z16/'FX rate'!$C7,"")</f>
        <v/>
      </c>
      <c r="AA71" s="790" t="str">
        <f>IF(ISNUMBER(AA16),'Cover Page'!$D$35/1000000*'1 macro-mapping'!AA16/'FX rate'!$C7,"")</f>
        <v/>
      </c>
      <c r="AB71" s="790" t="str">
        <f>IF(ISNUMBER(AB16),'Cover Page'!$D$35/1000000*'1 macro-mapping'!AB16/'FX rate'!$C7,"")</f>
        <v/>
      </c>
      <c r="AC71" s="790" t="str">
        <f>IF(ISNUMBER(AC16),'Cover Page'!$D$35/1000000*'1 macro-mapping'!AC16/'FX rate'!$C7,"")</f>
        <v/>
      </c>
      <c r="AD71" s="790" t="str">
        <f>IF(ISNUMBER(AD16),'Cover Page'!$D$35/1000000*'1 macro-mapping'!AD16/'FX rate'!$C7,"")</f>
        <v/>
      </c>
      <c r="AE71" s="790" t="str">
        <f>IF(ISNUMBER(AE16),'Cover Page'!$D$35/1000000*'1 macro-mapping'!AE16/'FX rate'!$C7,"")</f>
        <v/>
      </c>
      <c r="AF71" s="790" t="str">
        <f>IF(ISNUMBER(AF16),'Cover Page'!$D$35/1000000*'1 macro-mapping'!AF16/'FX rate'!$C7,"")</f>
        <v/>
      </c>
      <c r="AG71" s="790" t="str">
        <f>IF(ISNUMBER(AG16),'Cover Page'!$D$35/1000000*'1 macro-mapping'!AG16/'FX rate'!$C7,"")</f>
        <v/>
      </c>
      <c r="AH71" s="790" t="str">
        <f>IF(ISNUMBER(AH16),'Cover Page'!$D$35/1000000*'1 macro-mapping'!AH16/'FX rate'!$C7,"")</f>
        <v/>
      </c>
      <c r="AI71" s="790" t="str">
        <f>IF(ISNUMBER(AI16),'Cover Page'!$D$35/1000000*'1 macro-mapping'!AI16/'FX rate'!$C7,"")</f>
        <v/>
      </c>
      <c r="AJ71" s="790" t="str">
        <f>IF(ISNUMBER(AJ16),'Cover Page'!$D$35/1000000*'1 macro-mapping'!AJ16/'FX rate'!$C7,"")</f>
        <v/>
      </c>
      <c r="AK71" s="790" t="str">
        <f>IF(ISNUMBER(AK16),'Cover Page'!$D$35/1000000*'1 macro-mapping'!AK16/'FX rate'!$C7,"")</f>
        <v/>
      </c>
      <c r="AL71" s="373"/>
      <c r="AM71" s="790" t="str">
        <f>IF(ISNUMBER(AM16),'Cover Page'!$D$35/1000000*'1 macro-mapping'!AM16/'FX rate'!$C7,"")</f>
        <v/>
      </c>
      <c r="AN71" s="791" t="str">
        <f>IF(ISNUMBER(AN16),'Cover Page'!$D$35/1000000*'1 macro-mapping'!AN16/'FX rate'!$C7,"")</f>
        <v/>
      </c>
      <c r="AO71" s="792" t="str">
        <f>IF(ISNUMBER(AO16),'Cover Page'!$D$35/1000000*'1 macro-mapping'!AO16/'FX rate'!$C7,"")</f>
        <v/>
      </c>
      <c r="AP71" s="792" t="str">
        <f>IF(ISNUMBER(AP16),'Cover Page'!$D$35/1000000*'1 macro-mapping'!AP16/'FX rate'!$C7,"")</f>
        <v/>
      </c>
      <c r="AQ71" s="792" t="str">
        <f>IF(ISNUMBER(AQ16),'Cover Page'!$D$35/1000000*'1 macro-mapping'!AQ16/'FX rate'!$C7,"")</f>
        <v/>
      </c>
      <c r="AR71" s="792" t="str">
        <f>IF(ISNUMBER(AR16),'Cover Page'!$D$35/1000000*'1 macro-mapping'!AR16/'FX rate'!$C7,"")</f>
        <v/>
      </c>
      <c r="AS71" s="792" t="str">
        <f>IF(ISNUMBER(AS16),'Cover Page'!$D$35/1000000*'1 macro-mapping'!AS16/'FX rate'!$C7,"")</f>
        <v/>
      </c>
      <c r="AT71" s="373"/>
      <c r="AU71" s="792" t="str">
        <f>IF(ISNUMBER(AU16),'Cover Page'!$D$35/1000000*'1 macro-mapping'!AU16/'FX rate'!$C7,"")</f>
        <v/>
      </c>
      <c r="AV71" s="792" t="str">
        <f>IF(ISNUMBER(AV16),'Cover Page'!$D$35/1000000*'1 macro-mapping'!AV16/'FX rate'!$C7,"")</f>
        <v/>
      </c>
      <c r="AW71" s="792" t="str">
        <f>IF(ISNUMBER(AW16),'Cover Page'!$D$35/1000000*'1 macro-mapping'!AW16/'FX rate'!$C7,"")</f>
        <v/>
      </c>
      <c r="AX71" s="792" t="str">
        <f>IF(ISNUMBER(AX16),'Cover Page'!$D$35/1000000*'1 macro-mapping'!AX16/'FX rate'!$C7,"")</f>
        <v/>
      </c>
      <c r="AY71" s="792" t="str">
        <f>IF(ISNUMBER(AY16),'Cover Page'!$D$35/1000000*'1 macro-mapping'!AY16/'FX rate'!$C7,"")</f>
        <v/>
      </c>
    </row>
    <row r="72" spans="1:51" ht="14.25" customHeight="1" x14ac:dyDescent="0.2">
      <c r="A72" s="2364"/>
      <c r="B72" s="583">
        <v>2003</v>
      </c>
      <c r="C72" s="584">
        <f>IF(ISNUMBER(C17),'Cover Page'!$D$35/1000000*'1 macro-mapping'!C17/'FX rate'!$C8,"")</f>
        <v>0</v>
      </c>
      <c r="D72" s="587" t="str">
        <f>IF(ISNUMBER(D17),'Cover Page'!$D$35/1000000*'1 macro-mapping'!D17/'FX rate'!$C8,"")</f>
        <v/>
      </c>
      <c r="E72" s="585">
        <f>IF(ISNUMBER(E17),'Cover Page'!$D$35/1000000*'1 macro-mapping'!E17/'FX rate'!$C8,"")</f>
        <v>0</v>
      </c>
      <c r="F72" s="793" t="str">
        <f>IF(ISNUMBER(F17),'Cover Page'!$D$35/1000000*'1 macro-mapping'!F17/'FX rate'!$C8,"")</f>
        <v/>
      </c>
      <c r="G72" s="793" t="str">
        <f>IF(ISNUMBER(G17),'Cover Page'!$D$35/1000000*'1 macro-mapping'!G17/'FX rate'!$C8,"")</f>
        <v/>
      </c>
      <c r="H72" s="794" t="str">
        <f>IF(ISNUMBER(H17),'Cover Page'!$D$35/1000000*'1 macro-mapping'!H17/'FX rate'!$C8,"")</f>
        <v/>
      </c>
      <c r="I72" s="794" t="str">
        <f>IF(ISNUMBER(I17),'Cover Page'!$D$35/1000000*'1 macro-mapping'!I17/'FX rate'!$C8,"")</f>
        <v/>
      </c>
      <c r="J72" s="587" t="str">
        <f>IF(ISNUMBER(J17),'Cover Page'!$D$35/1000000*'1 macro-mapping'!J17/'FX rate'!$C8,"")</f>
        <v/>
      </c>
      <c r="K72" s="793" t="str">
        <f>IF(ISNUMBER(K17),'Cover Page'!$D$35/1000000*'1 macro-mapping'!K17/'FX rate'!$C8,"")</f>
        <v/>
      </c>
      <c r="L72" s="795" t="str">
        <f>IF(ISNUMBER(L17),'Cover Page'!$D$35/1000000*'1 macro-mapping'!L17/'FX rate'!$C8,"")</f>
        <v/>
      </c>
      <c r="M72" s="585">
        <f>IF(ISNUMBER(M17),'Cover Page'!$D$35/1000000*'1 macro-mapping'!M17/'FX rate'!$C8,"")</f>
        <v>0</v>
      </c>
      <c r="N72" s="796" t="str">
        <f>IF(ISNUMBER(N17),'Cover Page'!$D$35/1000000*'1 macro-mapping'!N17/'FX rate'!$C8,"")</f>
        <v/>
      </c>
      <c r="O72" s="793" t="str">
        <f>IF(ISNUMBER(O17),'Cover Page'!$D$35/1000000*'1 macro-mapping'!O17/'FX rate'!$C8,"")</f>
        <v/>
      </c>
      <c r="P72" s="797" t="str">
        <f>IF(ISNUMBER(P17),'Cover Page'!$D$35/1000000*'1 macro-mapping'!P17/'FX rate'!$C8,"")</f>
        <v/>
      </c>
      <c r="Q72" s="587" t="str">
        <f>IF(ISNUMBER(Q17),'Cover Page'!$D$35/1000000*'1 macro-mapping'!Q17/'FX rate'!$C8,"")</f>
        <v/>
      </c>
      <c r="R72" s="798" t="str">
        <f>IF(ISNUMBER(R17),'Cover Page'!$D$35/1000000*'1 macro-mapping'!R17/'FX rate'!$C8,"")</f>
        <v/>
      </c>
      <c r="S72" s="793" t="str">
        <f>IF(ISNUMBER(S17),'Cover Page'!$D$35/1000000*'1 macro-mapping'!S17/'FX rate'!$C8,"")</f>
        <v/>
      </c>
      <c r="T72" s="793" t="str">
        <f>IF(ISNUMBER(T17),'Cover Page'!$D$35/1000000*'1 macro-mapping'!T17/'FX rate'!$C8,"")</f>
        <v/>
      </c>
      <c r="U72" s="799" t="str">
        <f>IF(ISNUMBER(U17),'Cover Page'!$D$35/1000000*'1 macro-mapping'!U17/'FX rate'!$C8,"")</f>
        <v/>
      </c>
      <c r="V72" s="798" t="str">
        <f>IF(ISNUMBER(V17),'Cover Page'!$D$35/1000000*'1 macro-mapping'!V17/'FX rate'!$C8,"")</f>
        <v/>
      </c>
      <c r="W72" s="793" t="str">
        <f>IF(ISNUMBER(W17),'Cover Page'!$D$35/1000000*'1 macro-mapping'!W17/'FX rate'!$C8,"")</f>
        <v/>
      </c>
      <c r="X72" s="793" t="str">
        <f>IF(ISNUMBER(X17),'Cover Page'!$D$35/1000000*'1 macro-mapping'!X17/'FX rate'!$C8,"")</f>
        <v/>
      </c>
      <c r="Y72" s="800" t="str">
        <f>IF(ISNUMBER(Y17),'Cover Page'!$D$35/1000000*'1 macro-mapping'!Y17/'FX rate'!$C8,"")</f>
        <v/>
      </c>
      <c r="Z72" s="800" t="str">
        <f>IF(ISNUMBER(Z17),'Cover Page'!$D$35/1000000*'1 macro-mapping'!Z17/'FX rate'!$C8,"")</f>
        <v/>
      </c>
      <c r="AA72" s="800" t="str">
        <f>IF(ISNUMBER(AA17),'Cover Page'!$D$35/1000000*'1 macro-mapping'!AA17/'FX rate'!$C8,"")</f>
        <v/>
      </c>
      <c r="AB72" s="800" t="str">
        <f>IF(ISNUMBER(AB17),'Cover Page'!$D$35/1000000*'1 macro-mapping'!AB17/'FX rate'!$C8,"")</f>
        <v/>
      </c>
      <c r="AC72" s="800" t="str">
        <f>IF(ISNUMBER(AC17),'Cover Page'!$D$35/1000000*'1 macro-mapping'!AC17/'FX rate'!$C8,"")</f>
        <v/>
      </c>
      <c r="AD72" s="800" t="str">
        <f>IF(ISNUMBER(AD17),'Cover Page'!$D$35/1000000*'1 macro-mapping'!AD17/'FX rate'!$C8,"")</f>
        <v/>
      </c>
      <c r="AE72" s="800" t="str">
        <f>IF(ISNUMBER(AE17),'Cover Page'!$D$35/1000000*'1 macro-mapping'!AE17/'FX rate'!$C8,"")</f>
        <v/>
      </c>
      <c r="AF72" s="800" t="str">
        <f>IF(ISNUMBER(AF17),'Cover Page'!$D$35/1000000*'1 macro-mapping'!AF17/'FX rate'!$C8,"")</f>
        <v/>
      </c>
      <c r="AG72" s="800" t="str">
        <f>IF(ISNUMBER(AG17),'Cover Page'!$D$35/1000000*'1 macro-mapping'!AG17/'FX rate'!$C8,"")</f>
        <v/>
      </c>
      <c r="AH72" s="800" t="str">
        <f>IF(ISNUMBER(AH17),'Cover Page'!$D$35/1000000*'1 macro-mapping'!AH17/'FX rate'!$C8,"")</f>
        <v/>
      </c>
      <c r="AI72" s="800" t="str">
        <f>IF(ISNUMBER(AI17),'Cover Page'!$D$35/1000000*'1 macro-mapping'!AI17/'FX rate'!$C8,"")</f>
        <v/>
      </c>
      <c r="AJ72" s="800" t="str">
        <f>IF(ISNUMBER(AJ17),'Cover Page'!$D$35/1000000*'1 macro-mapping'!AJ17/'FX rate'!$C8,"")</f>
        <v/>
      </c>
      <c r="AK72" s="800" t="str">
        <f>IF(ISNUMBER(AK17),'Cover Page'!$D$35/1000000*'1 macro-mapping'!AK17/'FX rate'!$C8,"")</f>
        <v/>
      </c>
      <c r="AL72" s="373"/>
      <c r="AM72" s="800" t="str">
        <f>IF(ISNUMBER(AM17),'Cover Page'!$D$35/1000000*'1 macro-mapping'!AM17/'FX rate'!$C8,"")</f>
        <v/>
      </c>
      <c r="AN72" s="801" t="str">
        <f>IF(ISNUMBER(AN17),'Cover Page'!$D$35/1000000*'1 macro-mapping'!AN17/'FX rate'!$C8,"")</f>
        <v/>
      </c>
      <c r="AO72" s="802" t="str">
        <f>IF(ISNUMBER(AO17),'Cover Page'!$D$35/1000000*'1 macro-mapping'!AO17/'FX rate'!$C8,"")</f>
        <v/>
      </c>
      <c r="AP72" s="802" t="str">
        <f>IF(ISNUMBER(AP17),'Cover Page'!$D$35/1000000*'1 macro-mapping'!AP17/'FX rate'!$C8,"")</f>
        <v/>
      </c>
      <c r="AQ72" s="802" t="str">
        <f>IF(ISNUMBER(AQ17),'Cover Page'!$D$35/1000000*'1 macro-mapping'!AQ17/'FX rate'!$C8,"")</f>
        <v/>
      </c>
      <c r="AR72" s="802" t="str">
        <f>IF(ISNUMBER(AR17),'Cover Page'!$D$35/1000000*'1 macro-mapping'!AR17/'FX rate'!$C8,"")</f>
        <v/>
      </c>
      <c r="AS72" s="802" t="str">
        <f>IF(ISNUMBER(AS17),'Cover Page'!$D$35/1000000*'1 macro-mapping'!AS17/'FX rate'!$C8,"")</f>
        <v/>
      </c>
      <c r="AT72" s="373"/>
      <c r="AU72" s="802" t="str">
        <f>IF(ISNUMBER(AU17),'Cover Page'!$D$35/1000000*'1 macro-mapping'!AU17/'FX rate'!$C8,"")</f>
        <v/>
      </c>
      <c r="AV72" s="802" t="str">
        <f>IF(ISNUMBER(AV17),'Cover Page'!$D$35/1000000*'1 macro-mapping'!AV17/'FX rate'!$C8,"")</f>
        <v/>
      </c>
      <c r="AW72" s="802" t="str">
        <f>IF(ISNUMBER(AW17),'Cover Page'!$D$35/1000000*'1 macro-mapping'!AW17/'FX rate'!$C8,"")</f>
        <v/>
      </c>
      <c r="AX72" s="802" t="str">
        <f>IF(ISNUMBER(AX17),'Cover Page'!$D$35/1000000*'1 macro-mapping'!AX17/'FX rate'!$C8,"")</f>
        <v/>
      </c>
      <c r="AY72" s="802" t="str">
        <f>IF(ISNUMBER(AY17),'Cover Page'!$D$35/1000000*'1 macro-mapping'!AY17/'FX rate'!$C8,"")</f>
        <v/>
      </c>
    </row>
    <row r="73" spans="1:51" ht="14.25" customHeight="1" x14ac:dyDescent="0.2">
      <c r="A73" s="2364"/>
      <c r="B73" s="583">
        <v>2004</v>
      </c>
      <c r="C73" s="584">
        <f>IF(ISNUMBER(C18),'Cover Page'!$D$35/1000000*'1 macro-mapping'!C18/'FX rate'!$C9,"")</f>
        <v>0</v>
      </c>
      <c r="D73" s="587" t="str">
        <f>IF(ISNUMBER(D18),'Cover Page'!$D$35/1000000*'1 macro-mapping'!D18/'FX rate'!$C9,"")</f>
        <v/>
      </c>
      <c r="E73" s="585">
        <f>IF(ISNUMBER(E18),'Cover Page'!$D$35/1000000*'1 macro-mapping'!E18/'FX rate'!$C9,"")</f>
        <v>0</v>
      </c>
      <c r="F73" s="793" t="str">
        <f>IF(ISNUMBER(F18),'Cover Page'!$D$35/1000000*'1 macro-mapping'!F18/'FX rate'!$C9,"")</f>
        <v/>
      </c>
      <c r="G73" s="793" t="str">
        <f>IF(ISNUMBER(G18),'Cover Page'!$D$35/1000000*'1 macro-mapping'!G18/'FX rate'!$C9,"")</f>
        <v/>
      </c>
      <c r="H73" s="794" t="str">
        <f>IF(ISNUMBER(H18),'Cover Page'!$D$35/1000000*'1 macro-mapping'!H18/'FX rate'!$C9,"")</f>
        <v/>
      </c>
      <c r="I73" s="794" t="str">
        <f>IF(ISNUMBER(I18),'Cover Page'!$D$35/1000000*'1 macro-mapping'!I18/'FX rate'!$C9,"")</f>
        <v/>
      </c>
      <c r="J73" s="587" t="str">
        <f>IF(ISNUMBER(J18),'Cover Page'!$D$35/1000000*'1 macro-mapping'!J18/'FX rate'!$C9,"")</f>
        <v/>
      </c>
      <c r="K73" s="793" t="str">
        <f>IF(ISNUMBER(K18),'Cover Page'!$D$35/1000000*'1 macro-mapping'!K18/'FX rate'!$C9,"")</f>
        <v/>
      </c>
      <c r="L73" s="795" t="str">
        <f>IF(ISNUMBER(L18),'Cover Page'!$D$35/1000000*'1 macro-mapping'!L18/'FX rate'!$C9,"")</f>
        <v/>
      </c>
      <c r="M73" s="585">
        <f>IF(ISNUMBER(M18),'Cover Page'!$D$35/1000000*'1 macro-mapping'!M18/'FX rate'!$C9,"")</f>
        <v>0</v>
      </c>
      <c r="N73" s="796" t="str">
        <f>IF(ISNUMBER(N18),'Cover Page'!$D$35/1000000*'1 macro-mapping'!N18/'FX rate'!$C9,"")</f>
        <v/>
      </c>
      <c r="O73" s="793" t="str">
        <f>IF(ISNUMBER(O18),'Cover Page'!$D$35/1000000*'1 macro-mapping'!O18/'FX rate'!$C9,"")</f>
        <v/>
      </c>
      <c r="P73" s="797" t="str">
        <f>IF(ISNUMBER(P18),'Cover Page'!$D$35/1000000*'1 macro-mapping'!P18/'FX rate'!$C9,"")</f>
        <v/>
      </c>
      <c r="Q73" s="587" t="str">
        <f>IF(ISNUMBER(Q18),'Cover Page'!$D$35/1000000*'1 macro-mapping'!Q18/'FX rate'!$C9,"")</f>
        <v/>
      </c>
      <c r="R73" s="798" t="str">
        <f>IF(ISNUMBER(R18),'Cover Page'!$D$35/1000000*'1 macro-mapping'!R18/'FX rate'!$C9,"")</f>
        <v/>
      </c>
      <c r="S73" s="793" t="str">
        <f>IF(ISNUMBER(S18),'Cover Page'!$D$35/1000000*'1 macro-mapping'!S18/'FX rate'!$C9,"")</f>
        <v/>
      </c>
      <c r="T73" s="793" t="str">
        <f>IF(ISNUMBER(T18),'Cover Page'!$D$35/1000000*'1 macro-mapping'!T18/'FX rate'!$C9,"")</f>
        <v/>
      </c>
      <c r="U73" s="799" t="str">
        <f>IF(ISNUMBER(U18),'Cover Page'!$D$35/1000000*'1 macro-mapping'!U18/'FX rate'!$C9,"")</f>
        <v/>
      </c>
      <c r="V73" s="798" t="str">
        <f>IF(ISNUMBER(V18),'Cover Page'!$D$35/1000000*'1 macro-mapping'!V18/'FX rate'!$C9,"")</f>
        <v/>
      </c>
      <c r="W73" s="793" t="str">
        <f>IF(ISNUMBER(W18),'Cover Page'!$D$35/1000000*'1 macro-mapping'!W18/'FX rate'!$C9,"")</f>
        <v/>
      </c>
      <c r="X73" s="793" t="str">
        <f>IF(ISNUMBER(X18),'Cover Page'!$D$35/1000000*'1 macro-mapping'!X18/'FX rate'!$C9,"")</f>
        <v/>
      </c>
      <c r="Y73" s="800" t="str">
        <f>IF(ISNUMBER(Y18),'Cover Page'!$D$35/1000000*'1 macro-mapping'!Y18/'FX rate'!$C9,"")</f>
        <v/>
      </c>
      <c r="Z73" s="800" t="str">
        <f>IF(ISNUMBER(Z18),'Cover Page'!$D$35/1000000*'1 macro-mapping'!Z18/'FX rate'!$C9,"")</f>
        <v/>
      </c>
      <c r="AA73" s="800" t="str">
        <f>IF(ISNUMBER(AA18),'Cover Page'!$D$35/1000000*'1 macro-mapping'!AA18/'FX rate'!$C9,"")</f>
        <v/>
      </c>
      <c r="AB73" s="800" t="str">
        <f>IF(ISNUMBER(AB18),'Cover Page'!$D$35/1000000*'1 macro-mapping'!AB18/'FX rate'!$C9,"")</f>
        <v/>
      </c>
      <c r="AC73" s="800" t="str">
        <f>IF(ISNUMBER(AC18),'Cover Page'!$D$35/1000000*'1 macro-mapping'!AC18/'FX rate'!$C9,"")</f>
        <v/>
      </c>
      <c r="AD73" s="800" t="str">
        <f>IF(ISNUMBER(AD18),'Cover Page'!$D$35/1000000*'1 macro-mapping'!AD18/'FX rate'!$C9,"")</f>
        <v/>
      </c>
      <c r="AE73" s="800" t="str">
        <f>IF(ISNUMBER(AE18),'Cover Page'!$D$35/1000000*'1 macro-mapping'!AE18/'FX rate'!$C9,"")</f>
        <v/>
      </c>
      <c r="AF73" s="800" t="str">
        <f>IF(ISNUMBER(AF18),'Cover Page'!$D$35/1000000*'1 macro-mapping'!AF18/'FX rate'!$C9,"")</f>
        <v/>
      </c>
      <c r="AG73" s="800" t="str">
        <f>IF(ISNUMBER(AG18),'Cover Page'!$D$35/1000000*'1 macro-mapping'!AG18/'FX rate'!$C9,"")</f>
        <v/>
      </c>
      <c r="AH73" s="800" t="str">
        <f>IF(ISNUMBER(AH18),'Cover Page'!$D$35/1000000*'1 macro-mapping'!AH18/'FX rate'!$C9,"")</f>
        <v/>
      </c>
      <c r="AI73" s="800" t="str">
        <f>IF(ISNUMBER(AI18),'Cover Page'!$D$35/1000000*'1 macro-mapping'!AI18/'FX rate'!$C9,"")</f>
        <v/>
      </c>
      <c r="AJ73" s="800" t="str">
        <f>IF(ISNUMBER(AJ18),'Cover Page'!$D$35/1000000*'1 macro-mapping'!AJ18/'FX rate'!$C9,"")</f>
        <v/>
      </c>
      <c r="AK73" s="800" t="str">
        <f>IF(ISNUMBER(AK18),'Cover Page'!$D$35/1000000*'1 macro-mapping'!AK18/'FX rate'!$C9,"")</f>
        <v/>
      </c>
      <c r="AL73" s="373"/>
      <c r="AM73" s="800" t="str">
        <f>IF(ISNUMBER(AM18),'Cover Page'!$D$35/1000000*'1 macro-mapping'!AM18/'FX rate'!$C9,"")</f>
        <v/>
      </c>
      <c r="AN73" s="801" t="str">
        <f>IF(ISNUMBER(AN18),'Cover Page'!$D$35/1000000*'1 macro-mapping'!AN18/'FX rate'!$C9,"")</f>
        <v/>
      </c>
      <c r="AO73" s="802" t="str">
        <f>IF(ISNUMBER(AO18),'Cover Page'!$D$35/1000000*'1 macro-mapping'!AO18/'FX rate'!$C9,"")</f>
        <v/>
      </c>
      <c r="AP73" s="802" t="str">
        <f>IF(ISNUMBER(AP18),'Cover Page'!$D$35/1000000*'1 macro-mapping'!AP18/'FX rate'!$C9,"")</f>
        <v/>
      </c>
      <c r="AQ73" s="802" t="str">
        <f>IF(ISNUMBER(AQ18),'Cover Page'!$D$35/1000000*'1 macro-mapping'!AQ18/'FX rate'!$C9,"")</f>
        <v/>
      </c>
      <c r="AR73" s="802" t="str">
        <f>IF(ISNUMBER(AR18),'Cover Page'!$D$35/1000000*'1 macro-mapping'!AR18/'FX rate'!$C9,"")</f>
        <v/>
      </c>
      <c r="AS73" s="802" t="str">
        <f>IF(ISNUMBER(AS18),'Cover Page'!$D$35/1000000*'1 macro-mapping'!AS18/'FX rate'!$C9,"")</f>
        <v/>
      </c>
      <c r="AT73" s="299"/>
      <c r="AU73" s="802" t="str">
        <f>IF(ISNUMBER(AU18),'Cover Page'!$D$35/1000000*'1 macro-mapping'!AU18/'FX rate'!$C9,"")</f>
        <v/>
      </c>
      <c r="AV73" s="802" t="str">
        <f>IF(ISNUMBER(AV18),'Cover Page'!$D$35/1000000*'1 macro-mapping'!AV18/'FX rate'!$C9,"")</f>
        <v/>
      </c>
      <c r="AW73" s="802" t="str">
        <f>IF(ISNUMBER(AW18),'Cover Page'!$D$35/1000000*'1 macro-mapping'!AW18/'FX rate'!$C9,"")</f>
        <v/>
      </c>
      <c r="AX73" s="802" t="str">
        <f>IF(ISNUMBER(AX18),'Cover Page'!$D$35/1000000*'1 macro-mapping'!AX18/'FX rate'!$C9,"")</f>
        <v/>
      </c>
      <c r="AY73" s="802" t="str">
        <f>IF(ISNUMBER(AY18),'Cover Page'!$D$35/1000000*'1 macro-mapping'!AY18/'FX rate'!$C9,"")</f>
        <v/>
      </c>
    </row>
    <row r="74" spans="1:51" ht="14.25" customHeight="1" x14ac:dyDescent="0.2">
      <c r="A74" s="2364"/>
      <c r="B74" s="583">
        <v>2005</v>
      </c>
      <c r="C74" s="584">
        <f>IF(ISNUMBER(C19),'Cover Page'!$D$35/1000000*'1 macro-mapping'!C19/'FX rate'!$C10,"")</f>
        <v>0</v>
      </c>
      <c r="D74" s="587" t="str">
        <f>IF(ISNUMBER(D19),'Cover Page'!$D$35/1000000*'1 macro-mapping'!D19/'FX rate'!$C10,"")</f>
        <v/>
      </c>
      <c r="E74" s="585">
        <f>IF(ISNUMBER(E19),'Cover Page'!$D$35/1000000*'1 macro-mapping'!E19/'FX rate'!$C10,"")</f>
        <v>0</v>
      </c>
      <c r="F74" s="793" t="str">
        <f>IF(ISNUMBER(F19),'Cover Page'!$D$35/1000000*'1 macro-mapping'!F19/'FX rate'!$C10,"")</f>
        <v/>
      </c>
      <c r="G74" s="793" t="str">
        <f>IF(ISNUMBER(G19),'Cover Page'!$D$35/1000000*'1 macro-mapping'!G19/'FX rate'!$C10,"")</f>
        <v/>
      </c>
      <c r="H74" s="794" t="str">
        <f>IF(ISNUMBER(H19),'Cover Page'!$D$35/1000000*'1 macro-mapping'!H19/'FX rate'!$C10,"")</f>
        <v/>
      </c>
      <c r="I74" s="794" t="str">
        <f>IF(ISNUMBER(I19),'Cover Page'!$D$35/1000000*'1 macro-mapping'!I19/'FX rate'!$C10,"")</f>
        <v/>
      </c>
      <c r="J74" s="587" t="str">
        <f>IF(ISNUMBER(J19),'Cover Page'!$D$35/1000000*'1 macro-mapping'!J19/'FX rate'!$C10,"")</f>
        <v/>
      </c>
      <c r="K74" s="793" t="str">
        <f>IF(ISNUMBER(K19),'Cover Page'!$D$35/1000000*'1 macro-mapping'!K19/'FX rate'!$C10,"")</f>
        <v/>
      </c>
      <c r="L74" s="795" t="str">
        <f>IF(ISNUMBER(L19),'Cover Page'!$D$35/1000000*'1 macro-mapping'!L19/'FX rate'!$C10,"")</f>
        <v/>
      </c>
      <c r="M74" s="585">
        <f>IF(ISNUMBER(M19),'Cover Page'!$D$35/1000000*'1 macro-mapping'!M19/'FX rate'!$C10,"")</f>
        <v>0</v>
      </c>
      <c r="N74" s="796" t="str">
        <f>IF(ISNUMBER(N19),'Cover Page'!$D$35/1000000*'1 macro-mapping'!N19/'FX rate'!$C10,"")</f>
        <v/>
      </c>
      <c r="O74" s="793" t="str">
        <f>IF(ISNUMBER(O19),'Cover Page'!$D$35/1000000*'1 macro-mapping'!O19/'FX rate'!$C10,"")</f>
        <v/>
      </c>
      <c r="P74" s="797" t="str">
        <f>IF(ISNUMBER(P19),'Cover Page'!$D$35/1000000*'1 macro-mapping'!P19/'FX rate'!$C10,"")</f>
        <v/>
      </c>
      <c r="Q74" s="587" t="str">
        <f>IF(ISNUMBER(Q19),'Cover Page'!$D$35/1000000*'1 macro-mapping'!Q19/'FX rate'!$C10,"")</f>
        <v/>
      </c>
      <c r="R74" s="798" t="str">
        <f>IF(ISNUMBER(R19),'Cover Page'!$D$35/1000000*'1 macro-mapping'!R19/'FX rate'!$C10,"")</f>
        <v/>
      </c>
      <c r="S74" s="793" t="str">
        <f>IF(ISNUMBER(S19),'Cover Page'!$D$35/1000000*'1 macro-mapping'!S19/'FX rate'!$C10,"")</f>
        <v/>
      </c>
      <c r="T74" s="793" t="str">
        <f>IF(ISNUMBER(T19),'Cover Page'!$D$35/1000000*'1 macro-mapping'!T19/'FX rate'!$C10,"")</f>
        <v/>
      </c>
      <c r="U74" s="799" t="str">
        <f>IF(ISNUMBER(U19),'Cover Page'!$D$35/1000000*'1 macro-mapping'!U19/'FX rate'!$C10,"")</f>
        <v/>
      </c>
      <c r="V74" s="798" t="str">
        <f>IF(ISNUMBER(V19),'Cover Page'!$D$35/1000000*'1 macro-mapping'!V19/'FX rate'!$C10,"")</f>
        <v/>
      </c>
      <c r="W74" s="793" t="str">
        <f>IF(ISNUMBER(W19),'Cover Page'!$D$35/1000000*'1 macro-mapping'!W19/'FX rate'!$C10,"")</f>
        <v/>
      </c>
      <c r="X74" s="793" t="str">
        <f>IF(ISNUMBER(X19),'Cover Page'!$D$35/1000000*'1 macro-mapping'!X19/'FX rate'!$C10,"")</f>
        <v/>
      </c>
      <c r="Y74" s="800" t="str">
        <f>IF(ISNUMBER(Y19),'Cover Page'!$D$35/1000000*'1 macro-mapping'!Y19/'FX rate'!$C10,"")</f>
        <v/>
      </c>
      <c r="Z74" s="800" t="str">
        <f>IF(ISNUMBER(Z19),'Cover Page'!$D$35/1000000*'1 macro-mapping'!Z19/'FX rate'!$C10,"")</f>
        <v/>
      </c>
      <c r="AA74" s="800" t="str">
        <f>IF(ISNUMBER(AA19),'Cover Page'!$D$35/1000000*'1 macro-mapping'!AA19/'FX rate'!$C10,"")</f>
        <v/>
      </c>
      <c r="AB74" s="800" t="str">
        <f>IF(ISNUMBER(AB19),'Cover Page'!$D$35/1000000*'1 macro-mapping'!AB19/'FX rate'!$C10,"")</f>
        <v/>
      </c>
      <c r="AC74" s="800" t="str">
        <f>IF(ISNUMBER(AC19),'Cover Page'!$D$35/1000000*'1 macro-mapping'!AC19/'FX rate'!$C10,"")</f>
        <v/>
      </c>
      <c r="AD74" s="800" t="str">
        <f>IF(ISNUMBER(AD19),'Cover Page'!$D$35/1000000*'1 macro-mapping'!AD19/'FX rate'!$C10,"")</f>
        <v/>
      </c>
      <c r="AE74" s="800" t="str">
        <f>IF(ISNUMBER(AE19),'Cover Page'!$D$35/1000000*'1 macro-mapping'!AE19/'FX rate'!$C10,"")</f>
        <v/>
      </c>
      <c r="AF74" s="800" t="str">
        <f>IF(ISNUMBER(AF19),'Cover Page'!$D$35/1000000*'1 macro-mapping'!AF19/'FX rate'!$C10,"")</f>
        <v/>
      </c>
      <c r="AG74" s="800" t="str">
        <f>IF(ISNUMBER(AG19),'Cover Page'!$D$35/1000000*'1 macro-mapping'!AG19/'FX rate'!$C10,"")</f>
        <v/>
      </c>
      <c r="AH74" s="800" t="str">
        <f>IF(ISNUMBER(AH19),'Cover Page'!$D$35/1000000*'1 macro-mapping'!AH19/'FX rate'!$C10,"")</f>
        <v/>
      </c>
      <c r="AI74" s="800" t="str">
        <f>IF(ISNUMBER(AI19),'Cover Page'!$D$35/1000000*'1 macro-mapping'!AI19/'FX rate'!$C10,"")</f>
        <v/>
      </c>
      <c r="AJ74" s="800" t="str">
        <f>IF(ISNUMBER(AJ19),'Cover Page'!$D$35/1000000*'1 macro-mapping'!AJ19/'FX rate'!$C10,"")</f>
        <v/>
      </c>
      <c r="AK74" s="800" t="str">
        <f>IF(ISNUMBER(AK19),'Cover Page'!$D$35/1000000*'1 macro-mapping'!AK19/'FX rate'!$C10,"")</f>
        <v/>
      </c>
      <c r="AL74" s="299"/>
      <c r="AM74" s="800" t="str">
        <f>IF(ISNUMBER(AM19),'Cover Page'!$D$35/1000000*'1 macro-mapping'!AM19/'FX rate'!$C10,"")</f>
        <v/>
      </c>
      <c r="AN74" s="801" t="str">
        <f>IF(ISNUMBER(AN19),'Cover Page'!$D$35/1000000*'1 macro-mapping'!AN19/'FX rate'!$C10,"")</f>
        <v/>
      </c>
      <c r="AO74" s="802" t="str">
        <f>IF(ISNUMBER(AO19),'Cover Page'!$D$35/1000000*'1 macro-mapping'!AO19/'FX rate'!$C10,"")</f>
        <v/>
      </c>
      <c r="AP74" s="802" t="str">
        <f>IF(ISNUMBER(AP19),'Cover Page'!$D$35/1000000*'1 macro-mapping'!AP19/'FX rate'!$C10,"")</f>
        <v/>
      </c>
      <c r="AQ74" s="802" t="str">
        <f>IF(ISNUMBER(AQ19),'Cover Page'!$D$35/1000000*'1 macro-mapping'!AQ19/'FX rate'!$C10,"")</f>
        <v/>
      </c>
      <c r="AR74" s="802" t="str">
        <f>IF(ISNUMBER(AR19),'Cover Page'!$D$35/1000000*'1 macro-mapping'!AR19/'FX rate'!$C10,"")</f>
        <v/>
      </c>
      <c r="AS74" s="802" t="str">
        <f>IF(ISNUMBER(AS19),'Cover Page'!$D$35/1000000*'1 macro-mapping'!AS19/'FX rate'!$C10,"")</f>
        <v/>
      </c>
      <c r="AT74" s="299"/>
      <c r="AU74" s="802" t="str">
        <f>IF(ISNUMBER(AU19),'Cover Page'!$D$35/1000000*'1 macro-mapping'!AU19/'FX rate'!$C10,"")</f>
        <v/>
      </c>
      <c r="AV74" s="802" t="str">
        <f>IF(ISNUMBER(AV19),'Cover Page'!$D$35/1000000*'1 macro-mapping'!AV19/'FX rate'!$C10,"")</f>
        <v/>
      </c>
      <c r="AW74" s="802" t="str">
        <f>IF(ISNUMBER(AW19),'Cover Page'!$D$35/1000000*'1 macro-mapping'!AW19/'FX rate'!$C10,"")</f>
        <v/>
      </c>
      <c r="AX74" s="802" t="str">
        <f>IF(ISNUMBER(AX19),'Cover Page'!$D$35/1000000*'1 macro-mapping'!AX19/'FX rate'!$C10,"")</f>
        <v/>
      </c>
      <c r="AY74" s="802" t="str">
        <f>IF(ISNUMBER(AY19),'Cover Page'!$D$35/1000000*'1 macro-mapping'!AY19/'FX rate'!$C10,"")</f>
        <v/>
      </c>
    </row>
    <row r="75" spans="1:51" ht="14.25" customHeight="1" x14ac:dyDescent="0.2">
      <c r="A75" s="2364"/>
      <c r="B75" s="583">
        <v>2006</v>
      </c>
      <c r="C75" s="584">
        <f>IF(ISNUMBER(C20),'Cover Page'!$D$35/1000000*'1 macro-mapping'!C20/'FX rate'!$C11,"")</f>
        <v>0</v>
      </c>
      <c r="D75" s="587" t="str">
        <f>IF(ISNUMBER(D20),'Cover Page'!$D$35/1000000*'1 macro-mapping'!D20/'FX rate'!$C11,"")</f>
        <v/>
      </c>
      <c r="E75" s="585">
        <f>IF(ISNUMBER(E20),'Cover Page'!$D$35/1000000*'1 macro-mapping'!E20/'FX rate'!$C11,"")</f>
        <v>0</v>
      </c>
      <c r="F75" s="793" t="str">
        <f>IF(ISNUMBER(F20),'Cover Page'!$D$35/1000000*'1 macro-mapping'!F20/'FX rate'!$C11,"")</f>
        <v/>
      </c>
      <c r="G75" s="793" t="str">
        <f>IF(ISNUMBER(G20),'Cover Page'!$D$35/1000000*'1 macro-mapping'!G20/'FX rate'!$C11,"")</f>
        <v/>
      </c>
      <c r="H75" s="794" t="str">
        <f>IF(ISNUMBER(H20),'Cover Page'!$D$35/1000000*'1 macro-mapping'!H20/'FX rate'!$C11,"")</f>
        <v/>
      </c>
      <c r="I75" s="794" t="str">
        <f>IF(ISNUMBER(I20),'Cover Page'!$D$35/1000000*'1 macro-mapping'!I20/'FX rate'!$C11,"")</f>
        <v/>
      </c>
      <c r="J75" s="587" t="str">
        <f>IF(ISNUMBER(J20),'Cover Page'!$D$35/1000000*'1 macro-mapping'!J20/'FX rate'!$C11,"")</f>
        <v/>
      </c>
      <c r="K75" s="793" t="str">
        <f>IF(ISNUMBER(K20),'Cover Page'!$D$35/1000000*'1 macro-mapping'!K20/'FX rate'!$C11,"")</f>
        <v/>
      </c>
      <c r="L75" s="795" t="str">
        <f>IF(ISNUMBER(L20),'Cover Page'!$D$35/1000000*'1 macro-mapping'!L20/'FX rate'!$C11,"")</f>
        <v/>
      </c>
      <c r="M75" s="585">
        <f>IF(ISNUMBER(M20),'Cover Page'!$D$35/1000000*'1 macro-mapping'!M20/'FX rate'!$C11,"")</f>
        <v>0</v>
      </c>
      <c r="N75" s="796" t="str">
        <f>IF(ISNUMBER(N20),'Cover Page'!$D$35/1000000*'1 macro-mapping'!N20/'FX rate'!$C11,"")</f>
        <v/>
      </c>
      <c r="O75" s="793" t="str">
        <f>IF(ISNUMBER(O20),'Cover Page'!$D$35/1000000*'1 macro-mapping'!O20/'FX rate'!$C11,"")</f>
        <v/>
      </c>
      <c r="P75" s="797" t="str">
        <f>IF(ISNUMBER(P20),'Cover Page'!$D$35/1000000*'1 macro-mapping'!P20/'FX rate'!$C11,"")</f>
        <v/>
      </c>
      <c r="Q75" s="587" t="str">
        <f>IF(ISNUMBER(Q20),'Cover Page'!$D$35/1000000*'1 macro-mapping'!Q20/'FX rate'!$C11,"")</f>
        <v/>
      </c>
      <c r="R75" s="798" t="str">
        <f>IF(ISNUMBER(R20),'Cover Page'!$D$35/1000000*'1 macro-mapping'!R20/'FX rate'!$C11,"")</f>
        <v/>
      </c>
      <c r="S75" s="793" t="str">
        <f>IF(ISNUMBER(S20),'Cover Page'!$D$35/1000000*'1 macro-mapping'!S20/'FX rate'!$C11,"")</f>
        <v/>
      </c>
      <c r="T75" s="793" t="str">
        <f>IF(ISNUMBER(T20),'Cover Page'!$D$35/1000000*'1 macro-mapping'!T20/'FX rate'!$C11,"")</f>
        <v/>
      </c>
      <c r="U75" s="799" t="str">
        <f>IF(ISNUMBER(U20),'Cover Page'!$D$35/1000000*'1 macro-mapping'!U20/'FX rate'!$C11,"")</f>
        <v/>
      </c>
      <c r="V75" s="798" t="str">
        <f>IF(ISNUMBER(V20),'Cover Page'!$D$35/1000000*'1 macro-mapping'!V20/'FX rate'!$C11,"")</f>
        <v/>
      </c>
      <c r="W75" s="793" t="str">
        <f>IF(ISNUMBER(W20),'Cover Page'!$D$35/1000000*'1 macro-mapping'!W20/'FX rate'!$C11,"")</f>
        <v/>
      </c>
      <c r="X75" s="793" t="str">
        <f>IF(ISNUMBER(X20),'Cover Page'!$D$35/1000000*'1 macro-mapping'!X20/'FX rate'!$C11,"")</f>
        <v/>
      </c>
      <c r="Y75" s="800" t="str">
        <f>IF(ISNUMBER(Y20),'Cover Page'!$D$35/1000000*'1 macro-mapping'!Y20/'FX rate'!$C11,"")</f>
        <v/>
      </c>
      <c r="Z75" s="800" t="str">
        <f>IF(ISNUMBER(Z20),'Cover Page'!$D$35/1000000*'1 macro-mapping'!Z20/'FX rate'!$C11,"")</f>
        <v/>
      </c>
      <c r="AA75" s="800" t="str">
        <f>IF(ISNUMBER(AA20),'Cover Page'!$D$35/1000000*'1 macro-mapping'!AA20/'FX rate'!$C11,"")</f>
        <v/>
      </c>
      <c r="AB75" s="800" t="str">
        <f>IF(ISNUMBER(AB20),'Cover Page'!$D$35/1000000*'1 macro-mapping'!AB20/'FX rate'!$C11,"")</f>
        <v/>
      </c>
      <c r="AC75" s="800" t="str">
        <f>IF(ISNUMBER(AC20),'Cover Page'!$D$35/1000000*'1 macro-mapping'!AC20/'FX rate'!$C11,"")</f>
        <v/>
      </c>
      <c r="AD75" s="800" t="str">
        <f>IF(ISNUMBER(AD20),'Cover Page'!$D$35/1000000*'1 macro-mapping'!AD20/'FX rate'!$C11,"")</f>
        <v/>
      </c>
      <c r="AE75" s="800" t="str">
        <f>IF(ISNUMBER(AE20),'Cover Page'!$D$35/1000000*'1 macro-mapping'!AE20/'FX rate'!$C11,"")</f>
        <v/>
      </c>
      <c r="AF75" s="800" t="str">
        <f>IF(ISNUMBER(AF20),'Cover Page'!$D$35/1000000*'1 macro-mapping'!AF20/'FX rate'!$C11,"")</f>
        <v/>
      </c>
      <c r="AG75" s="800" t="str">
        <f>IF(ISNUMBER(AG20),'Cover Page'!$D$35/1000000*'1 macro-mapping'!AG20/'FX rate'!$C11,"")</f>
        <v/>
      </c>
      <c r="AH75" s="800" t="str">
        <f>IF(ISNUMBER(AH20),'Cover Page'!$D$35/1000000*'1 macro-mapping'!AH20/'FX rate'!$C11,"")</f>
        <v/>
      </c>
      <c r="AI75" s="800" t="str">
        <f>IF(ISNUMBER(AI20),'Cover Page'!$D$35/1000000*'1 macro-mapping'!AI20/'FX rate'!$C11,"")</f>
        <v/>
      </c>
      <c r="AJ75" s="800" t="str">
        <f>IF(ISNUMBER(AJ20),'Cover Page'!$D$35/1000000*'1 macro-mapping'!AJ20/'FX rate'!$C11,"")</f>
        <v/>
      </c>
      <c r="AK75" s="800" t="str">
        <f>IF(ISNUMBER(AK20),'Cover Page'!$D$35/1000000*'1 macro-mapping'!AK20/'FX rate'!$C11,"")</f>
        <v/>
      </c>
      <c r="AL75" s="299"/>
      <c r="AM75" s="800" t="str">
        <f>IF(ISNUMBER(AM20),'Cover Page'!$D$35/1000000*'1 macro-mapping'!AM20/'FX rate'!$C11,"")</f>
        <v/>
      </c>
      <c r="AN75" s="801" t="str">
        <f>IF(ISNUMBER(AN20),'Cover Page'!$D$35/1000000*'1 macro-mapping'!AN20/'FX rate'!$C11,"")</f>
        <v/>
      </c>
      <c r="AO75" s="802" t="str">
        <f>IF(ISNUMBER(AO20),'Cover Page'!$D$35/1000000*'1 macro-mapping'!AO20/'FX rate'!$C11,"")</f>
        <v/>
      </c>
      <c r="AP75" s="802" t="str">
        <f>IF(ISNUMBER(AP20),'Cover Page'!$D$35/1000000*'1 macro-mapping'!AP20/'FX rate'!$C11,"")</f>
        <v/>
      </c>
      <c r="AQ75" s="802" t="str">
        <f>IF(ISNUMBER(AQ20),'Cover Page'!$D$35/1000000*'1 macro-mapping'!AQ20/'FX rate'!$C11,"")</f>
        <v/>
      </c>
      <c r="AR75" s="802" t="str">
        <f>IF(ISNUMBER(AR20),'Cover Page'!$D$35/1000000*'1 macro-mapping'!AR20/'FX rate'!$C11,"")</f>
        <v/>
      </c>
      <c r="AS75" s="802" t="str">
        <f>IF(ISNUMBER(AS20),'Cover Page'!$D$35/1000000*'1 macro-mapping'!AS20/'FX rate'!$C11,"")</f>
        <v/>
      </c>
      <c r="AT75" s="299"/>
      <c r="AU75" s="802" t="str">
        <f>IF(ISNUMBER(AU20),'Cover Page'!$D$35/1000000*'1 macro-mapping'!AU20/'FX rate'!$C11,"")</f>
        <v/>
      </c>
      <c r="AV75" s="802" t="str">
        <f>IF(ISNUMBER(AV20),'Cover Page'!$D$35/1000000*'1 macro-mapping'!AV20/'FX rate'!$C11,"")</f>
        <v/>
      </c>
      <c r="AW75" s="802" t="str">
        <f>IF(ISNUMBER(AW20),'Cover Page'!$D$35/1000000*'1 macro-mapping'!AW20/'FX rate'!$C11,"")</f>
        <v/>
      </c>
      <c r="AX75" s="802" t="str">
        <f>IF(ISNUMBER(AX20),'Cover Page'!$D$35/1000000*'1 macro-mapping'!AX20/'FX rate'!$C11,"")</f>
        <v/>
      </c>
      <c r="AY75" s="802" t="str">
        <f>IF(ISNUMBER(AY20),'Cover Page'!$D$35/1000000*'1 macro-mapping'!AY20/'FX rate'!$C11,"")</f>
        <v/>
      </c>
    </row>
    <row r="76" spans="1:51" ht="14.25" customHeight="1" x14ac:dyDescent="0.2">
      <c r="A76" s="2364"/>
      <c r="B76" s="583">
        <v>2007</v>
      </c>
      <c r="C76" s="584">
        <f>IF(ISNUMBER(C21),'Cover Page'!$D$35/1000000*'1 macro-mapping'!C21/'FX rate'!$C12,"")</f>
        <v>0</v>
      </c>
      <c r="D76" s="587" t="str">
        <f>IF(ISNUMBER(D21),'Cover Page'!$D$35/1000000*'1 macro-mapping'!D21/'FX rate'!$C12,"")</f>
        <v/>
      </c>
      <c r="E76" s="585">
        <f>IF(ISNUMBER(E21),'Cover Page'!$D$35/1000000*'1 macro-mapping'!E21/'FX rate'!$C12,"")</f>
        <v>0</v>
      </c>
      <c r="F76" s="793" t="str">
        <f>IF(ISNUMBER(F21),'Cover Page'!$D$35/1000000*'1 macro-mapping'!F21/'FX rate'!$C12,"")</f>
        <v/>
      </c>
      <c r="G76" s="793" t="str">
        <f>IF(ISNUMBER(G21),'Cover Page'!$D$35/1000000*'1 macro-mapping'!G21/'FX rate'!$C12,"")</f>
        <v/>
      </c>
      <c r="H76" s="794" t="str">
        <f>IF(ISNUMBER(H21),'Cover Page'!$D$35/1000000*'1 macro-mapping'!H21/'FX rate'!$C12,"")</f>
        <v/>
      </c>
      <c r="I76" s="794" t="str">
        <f>IF(ISNUMBER(I21),'Cover Page'!$D$35/1000000*'1 macro-mapping'!I21/'FX rate'!$C12,"")</f>
        <v/>
      </c>
      <c r="J76" s="587" t="str">
        <f>IF(ISNUMBER(J21),'Cover Page'!$D$35/1000000*'1 macro-mapping'!J21/'FX rate'!$C12,"")</f>
        <v/>
      </c>
      <c r="K76" s="793" t="str">
        <f>IF(ISNUMBER(K21),'Cover Page'!$D$35/1000000*'1 macro-mapping'!K21/'FX rate'!$C12,"")</f>
        <v/>
      </c>
      <c r="L76" s="795" t="str">
        <f>IF(ISNUMBER(L21),'Cover Page'!$D$35/1000000*'1 macro-mapping'!L21/'FX rate'!$C12,"")</f>
        <v/>
      </c>
      <c r="M76" s="585">
        <f>IF(ISNUMBER(M21),'Cover Page'!$D$35/1000000*'1 macro-mapping'!M21/'FX rate'!$C12,"")</f>
        <v>0</v>
      </c>
      <c r="N76" s="796" t="str">
        <f>IF(ISNUMBER(N21),'Cover Page'!$D$35/1000000*'1 macro-mapping'!N21/'FX rate'!$C12,"")</f>
        <v/>
      </c>
      <c r="O76" s="793" t="str">
        <f>IF(ISNUMBER(O21),'Cover Page'!$D$35/1000000*'1 macro-mapping'!O21/'FX rate'!$C12,"")</f>
        <v/>
      </c>
      <c r="P76" s="797" t="str">
        <f>IF(ISNUMBER(P21),'Cover Page'!$D$35/1000000*'1 macro-mapping'!P21/'FX rate'!$C12,"")</f>
        <v/>
      </c>
      <c r="Q76" s="587" t="str">
        <f>IF(ISNUMBER(Q21),'Cover Page'!$D$35/1000000*'1 macro-mapping'!Q21/'FX rate'!$C12,"")</f>
        <v/>
      </c>
      <c r="R76" s="798" t="str">
        <f>IF(ISNUMBER(R21),'Cover Page'!$D$35/1000000*'1 macro-mapping'!R21/'FX rate'!$C12,"")</f>
        <v/>
      </c>
      <c r="S76" s="793" t="str">
        <f>IF(ISNUMBER(S21),'Cover Page'!$D$35/1000000*'1 macro-mapping'!S21/'FX rate'!$C12,"")</f>
        <v/>
      </c>
      <c r="T76" s="793" t="str">
        <f>IF(ISNUMBER(T21),'Cover Page'!$D$35/1000000*'1 macro-mapping'!T21/'FX rate'!$C12,"")</f>
        <v/>
      </c>
      <c r="U76" s="799" t="str">
        <f>IF(ISNUMBER(U21),'Cover Page'!$D$35/1000000*'1 macro-mapping'!U21/'FX rate'!$C12,"")</f>
        <v/>
      </c>
      <c r="V76" s="798" t="str">
        <f>IF(ISNUMBER(V21),'Cover Page'!$D$35/1000000*'1 macro-mapping'!V21/'FX rate'!$C12,"")</f>
        <v/>
      </c>
      <c r="W76" s="793" t="str">
        <f>IF(ISNUMBER(W21),'Cover Page'!$D$35/1000000*'1 macro-mapping'!W21/'FX rate'!$C12,"")</f>
        <v/>
      </c>
      <c r="X76" s="793" t="str">
        <f>IF(ISNUMBER(X21),'Cover Page'!$D$35/1000000*'1 macro-mapping'!X21/'FX rate'!$C12,"")</f>
        <v/>
      </c>
      <c r="Y76" s="800" t="str">
        <f>IF(ISNUMBER(Y21),'Cover Page'!$D$35/1000000*'1 macro-mapping'!Y21/'FX rate'!$C12,"")</f>
        <v/>
      </c>
      <c r="Z76" s="800" t="str">
        <f>IF(ISNUMBER(Z21),'Cover Page'!$D$35/1000000*'1 macro-mapping'!Z21/'FX rate'!$C12,"")</f>
        <v/>
      </c>
      <c r="AA76" s="800" t="str">
        <f>IF(ISNUMBER(AA21),'Cover Page'!$D$35/1000000*'1 macro-mapping'!AA21/'FX rate'!$C12,"")</f>
        <v/>
      </c>
      <c r="AB76" s="800" t="str">
        <f>IF(ISNUMBER(AB21),'Cover Page'!$D$35/1000000*'1 macro-mapping'!AB21/'FX rate'!$C12,"")</f>
        <v/>
      </c>
      <c r="AC76" s="800" t="str">
        <f>IF(ISNUMBER(AC21),'Cover Page'!$D$35/1000000*'1 macro-mapping'!AC21/'FX rate'!$C12,"")</f>
        <v/>
      </c>
      <c r="AD76" s="800" t="str">
        <f>IF(ISNUMBER(AD21),'Cover Page'!$D$35/1000000*'1 macro-mapping'!AD21/'FX rate'!$C12,"")</f>
        <v/>
      </c>
      <c r="AE76" s="800" t="str">
        <f>IF(ISNUMBER(AE21),'Cover Page'!$D$35/1000000*'1 macro-mapping'!AE21/'FX rate'!$C12,"")</f>
        <v/>
      </c>
      <c r="AF76" s="800" t="str">
        <f>IF(ISNUMBER(AF21),'Cover Page'!$D$35/1000000*'1 macro-mapping'!AF21/'FX rate'!$C12,"")</f>
        <v/>
      </c>
      <c r="AG76" s="800" t="str">
        <f>IF(ISNUMBER(AG21),'Cover Page'!$D$35/1000000*'1 macro-mapping'!AG21/'FX rate'!$C12,"")</f>
        <v/>
      </c>
      <c r="AH76" s="800" t="str">
        <f>IF(ISNUMBER(AH21),'Cover Page'!$D$35/1000000*'1 macro-mapping'!AH21/'FX rate'!$C12,"")</f>
        <v/>
      </c>
      <c r="AI76" s="800" t="str">
        <f>IF(ISNUMBER(AI21),'Cover Page'!$D$35/1000000*'1 macro-mapping'!AI21/'FX rate'!$C12,"")</f>
        <v/>
      </c>
      <c r="AJ76" s="800" t="str">
        <f>IF(ISNUMBER(AJ21),'Cover Page'!$D$35/1000000*'1 macro-mapping'!AJ21/'FX rate'!$C12,"")</f>
        <v/>
      </c>
      <c r="AK76" s="800" t="str">
        <f>IF(ISNUMBER(AK21),'Cover Page'!$D$35/1000000*'1 macro-mapping'!AK21/'FX rate'!$C12,"")</f>
        <v/>
      </c>
      <c r="AL76" s="299"/>
      <c r="AM76" s="800" t="str">
        <f>IF(ISNUMBER(AM21),'Cover Page'!$D$35/1000000*'1 macro-mapping'!AM21/'FX rate'!$C12,"")</f>
        <v/>
      </c>
      <c r="AN76" s="801" t="str">
        <f>IF(ISNUMBER(AN21),'Cover Page'!$D$35/1000000*'1 macro-mapping'!AN21/'FX rate'!$C12,"")</f>
        <v/>
      </c>
      <c r="AO76" s="802" t="str">
        <f>IF(ISNUMBER(AO21),'Cover Page'!$D$35/1000000*'1 macro-mapping'!AO21/'FX rate'!$C12,"")</f>
        <v/>
      </c>
      <c r="AP76" s="802" t="str">
        <f>IF(ISNUMBER(AP21),'Cover Page'!$D$35/1000000*'1 macro-mapping'!AP21/'FX rate'!$C12,"")</f>
        <v/>
      </c>
      <c r="AQ76" s="802" t="str">
        <f>IF(ISNUMBER(AQ21),'Cover Page'!$D$35/1000000*'1 macro-mapping'!AQ21/'FX rate'!$C12,"")</f>
        <v/>
      </c>
      <c r="AR76" s="802" t="str">
        <f>IF(ISNUMBER(AR21),'Cover Page'!$D$35/1000000*'1 macro-mapping'!AR21/'FX rate'!$C12,"")</f>
        <v/>
      </c>
      <c r="AS76" s="802" t="str">
        <f>IF(ISNUMBER(AS21),'Cover Page'!$D$35/1000000*'1 macro-mapping'!AS21/'FX rate'!$C12,"")</f>
        <v/>
      </c>
      <c r="AT76" s="299"/>
      <c r="AU76" s="802" t="str">
        <f>IF(ISNUMBER(AU21),'Cover Page'!$D$35/1000000*'1 macro-mapping'!AU21/'FX rate'!$C12,"")</f>
        <v/>
      </c>
      <c r="AV76" s="802" t="str">
        <f>IF(ISNUMBER(AV21),'Cover Page'!$D$35/1000000*'1 macro-mapping'!AV21/'FX rate'!$C12,"")</f>
        <v/>
      </c>
      <c r="AW76" s="802" t="str">
        <f>IF(ISNUMBER(AW21),'Cover Page'!$D$35/1000000*'1 macro-mapping'!AW21/'FX rate'!$C12,"")</f>
        <v/>
      </c>
      <c r="AX76" s="802" t="str">
        <f>IF(ISNUMBER(AX21),'Cover Page'!$D$35/1000000*'1 macro-mapping'!AX21/'FX rate'!$C12,"")</f>
        <v/>
      </c>
      <c r="AY76" s="802" t="str">
        <f>IF(ISNUMBER(AY21),'Cover Page'!$D$35/1000000*'1 macro-mapping'!AY21/'FX rate'!$C12,"")</f>
        <v/>
      </c>
    </row>
    <row r="77" spans="1:51" ht="14.25" customHeight="1" x14ac:dyDescent="0.2">
      <c r="A77" s="2364"/>
      <c r="B77" s="583">
        <v>2008</v>
      </c>
      <c r="C77" s="584">
        <f>IF(ISNUMBER(C22),'Cover Page'!$D$35/1000000*'1 macro-mapping'!C22/'FX rate'!$C13,"")</f>
        <v>0</v>
      </c>
      <c r="D77" s="587" t="str">
        <f>IF(ISNUMBER(D22),'Cover Page'!$D$35/1000000*'1 macro-mapping'!D22/'FX rate'!$C13,"")</f>
        <v/>
      </c>
      <c r="E77" s="585">
        <f>IF(ISNUMBER(E22),'Cover Page'!$D$35/1000000*'1 macro-mapping'!E22/'FX rate'!$C13,"")</f>
        <v>0</v>
      </c>
      <c r="F77" s="793" t="str">
        <f>IF(ISNUMBER(F22),'Cover Page'!$D$35/1000000*'1 macro-mapping'!F22/'FX rate'!$C13,"")</f>
        <v/>
      </c>
      <c r="G77" s="793" t="str">
        <f>IF(ISNUMBER(G22),'Cover Page'!$D$35/1000000*'1 macro-mapping'!G22/'FX rate'!$C13,"")</f>
        <v/>
      </c>
      <c r="H77" s="794" t="str">
        <f>IF(ISNUMBER(H22),'Cover Page'!$D$35/1000000*'1 macro-mapping'!H22/'FX rate'!$C13,"")</f>
        <v/>
      </c>
      <c r="I77" s="794" t="str">
        <f>IF(ISNUMBER(I22),'Cover Page'!$D$35/1000000*'1 macro-mapping'!I22/'FX rate'!$C13,"")</f>
        <v/>
      </c>
      <c r="J77" s="587" t="str">
        <f>IF(ISNUMBER(J22),'Cover Page'!$D$35/1000000*'1 macro-mapping'!J22/'FX rate'!$C13,"")</f>
        <v/>
      </c>
      <c r="K77" s="793" t="str">
        <f>IF(ISNUMBER(K22),'Cover Page'!$D$35/1000000*'1 macro-mapping'!K22/'FX rate'!$C13,"")</f>
        <v/>
      </c>
      <c r="L77" s="795" t="str">
        <f>IF(ISNUMBER(L22),'Cover Page'!$D$35/1000000*'1 macro-mapping'!L22/'FX rate'!$C13,"")</f>
        <v/>
      </c>
      <c r="M77" s="585">
        <f>IF(ISNUMBER(M22),'Cover Page'!$D$35/1000000*'1 macro-mapping'!M22/'FX rate'!$C13,"")</f>
        <v>0</v>
      </c>
      <c r="N77" s="796" t="str">
        <f>IF(ISNUMBER(N22),'Cover Page'!$D$35/1000000*'1 macro-mapping'!N22/'FX rate'!$C13,"")</f>
        <v/>
      </c>
      <c r="O77" s="793" t="str">
        <f>IF(ISNUMBER(O22),'Cover Page'!$D$35/1000000*'1 macro-mapping'!O22/'FX rate'!$C13,"")</f>
        <v/>
      </c>
      <c r="P77" s="797" t="str">
        <f>IF(ISNUMBER(P22),'Cover Page'!$D$35/1000000*'1 macro-mapping'!P22/'FX rate'!$C13,"")</f>
        <v/>
      </c>
      <c r="Q77" s="587" t="str">
        <f>IF(ISNUMBER(Q22),'Cover Page'!$D$35/1000000*'1 macro-mapping'!Q22/'FX rate'!$C13,"")</f>
        <v/>
      </c>
      <c r="R77" s="798" t="str">
        <f>IF(ISNUMBER(R22),'Cover Page'!$D$35/1000000*'1 macro-mapping'!R22/'FX rate'!$C13,"")</f>
        <v/>
      </c>
      <c r="S77" s="793" t="str">
        <f>IF(ISNUMBER(S22),'Cover Page'!$D$35/1000000*'1 macro-mapping'!S22/'FX rate'!$C13,"")</f>
        <v/>
      </c>
      <c r="T77" s="793" t="str">
        <f>IF(ISNUMBER(T22),'Cover Page'!$D$35/1000000*'1 macro-mapping'!T22/'FX rate'!$C13,"")</f>
        <v/>
      </c>
      <c r="U77" s="799" t="str">
        <f>IF(ISNUMBER(U22),'Cover Page'!$D$35/1000000*'1 macro-mapping'!U22/'FX rate'!$C13,"")</f>
        <v/>
      </c>
      <c r="V77" s="798" t="str">
        <f>IF(ISNUMBER(V22),'Cover Page'!$D$35/1000000*'1 macro-mapping'!V22/'FX rate'!$C13,"")</f>
        <v/>
      </c>
      <c r="W77" s="793" t="str">
        <f>IF(ISNUMBER(W22),'Cover Page'!$D$35/1000000*'1 macro-mapping'!W22/'FX rate'!$C13,"")</f>
        <v/>
      </c>
      <c r="X77" s="793" t="str">
        <f>IF(ISNUMBER(X22),'Cover Page'!$D$35/1000000*'1 macro-mapping'!X22/'FX rate'!$C13,"")</f>
        <v/>
      </c>
      <c r="Y77" s="800" t="str">
        <f>IF(ISNUMBER(Y22),'Cover Page'!$D$35/1000000*'1 macro-mapping'!Y22/'FX rate'!$C13,"")</f>
        <v/>
      </c>
      <c r="Z77" s="800" t="str">
        <f>IF(ISNUMBER(Z22),'Cover Page'!$D$35/1000000*'1 macro-mapping'!Z22/'FX rate'!$C13,"")</f>
        <v/>
      </c>
      <c r="AA77" s="800" t="str">
        <f>IF(ISNUMBER(AA22),'Cover Page'!$D$35/1000000*'1 macro-mapping'!AA22/'FX rate'!$C13,"")</f>
        <v/>
      </c>
      <c r="AB77" s="800" t="str">
        <f>IF(ISNUMBER(AB22),'Cover Page'!$D$35/1000000*'1 macro-mapping'!AB22/'FX rate'!$C13,"")</f>
        <v/>
      </c>
      <c r="AC77" s="800" t="str">
        <f>IF(ISNUMBER(AC22),'Cover Page'!$D$35/1000000*'1 macro-mapping'!AC22/'FX rate'!$C13,"")</f>
        <v/>
      </c>
      <c r="AD77" s="800" t="str">
        <f>IF(ISNUMBER(AD22),'Cover Page'!$D$35/1000000*'1 macro-mapping'!AD22/'FX rate'!$C13,"")</f>
        <v/>
      </c>
      <c r="AE77" s="800" t="str">
        <f>IF(ISNUMBER(AE22),'Cover Page'!$D$35/1000000*'1 macro-mapping'!AE22/'FX rate'!$C13,"")</f>
        <v/>
      </c>
      <c r="AF77" s="800" t="str">
        <f>IF(ISNUMBER(AF22),'Cover Page'!$D$35/1000000*'1 macro-mapping'!AF22/'FX rate'!$C13,"")</f>
        <v/>
      </c>
      <c r="AG77" s="800" t="str">
        <f>IF(ISNUMBER(AG22),'Cover Page'!$D$35/1000000*'1 macro-mapping'!AG22/'FX rate'!$C13,"")</f>
        <v/>
      </c>
      <c r="AH77" s="800" t="str">
        <f>IF(ISNUMBER(AH22),'Cover Page'!$D$35/1000000*'1 macro-mapping'!AH22/'FX rate'!$C13,"")</f>
        <v/>
      </c>
      <c r="AI77" s="800" t="str">
        <f>IF(ISNUMBER(AI22),'Cover Page'!$D$35/1000000*'1 macro-mapping'!AI22/'FX rate'!$C13,"")</f>
        <v/>
      </c>
      <c r="AJ77" s="800" t="str">
        <f>IF(ISNUMBER(AJ22),'Cover Page'!$D$35/1000000*'1 macro-mapping'!AJ22/'FX rate'!$C13,"")</f>
        <v/>
      </c>
      <c r="AK77" s="800" t="str">
        <f>IF(ISNUMBER(AK22),'Cover Page'!$D$35/1000000*'1 macro-mapping'!AK22/'FX rate'!$C13,"")</f>
        <v/>
      </c>
      <c r="AL77" s="299"/>
      <c r="AM77" s="800" t="str">
        <f>IF(ISNUMBER(AM22),'Cover Page'!$D$35/1000000*'1 macro-mapping'!AM22/'FX rate'!$C13,"")</f>
        <v/>
      </c>
      <c r="AN77" s="801" t="str">
        <f>IF(ISNUMBER(AN22),'Cover Page'!$D$35/1000000*'1 macro-mapping'!AN22/'FX rate'!$C13,"")</f>
        <v/>
      </c>
      <c r="AO77" s="802" t="str">
        <f>IF(ISNUMBER(AO22),'Cover Page'!$D$35/1000000*'1 macro-mapping'!AO22/'FX rate'!$C13,"")</f>
        <v/>
      </c>
      <c r="AP77" s="802" t="str">
        <f>IF(ISNUMBER(AP22),'Cover Page'!$D$35/1000000*'1 macro-mapping'!AP22/'FX rate'!$C13,"")</f>
        <v/>
      </c>
      <c r="AQ77" s="802" t="str">
        <f>IF(ISNUMBER(AQ22),'Cover Page'!$D$35/1000000*'1 macro-mapping'!AQ22/'FX rate'!$C13,"")</f>
        <v/>
      </c>
      <c r="AR77" s="802" t="str">
        <f>IF(ISNUMBER(AR22),'Cover Page'!$D$35/1000000*'1 macro-mapping'!AR22/'FX rate'!$C13,"")</f>
        <v/>
      </c>
      <c r="AS77" s="802" t="str">
        <f>IF(ISNUMBER(AS22),'Cover Page'!$D$35/1000000*'1 macro-mapping'!AS22/'FX rate'!$C13,"")</f>
        <v/>
      </c>
      <c r="AT77" s="299"/>
      <c r="AU77" s="802" t="str">
        <f>IF(ISNUMBER(AU22),'Cover Page'!$D$35/1000000*'1 macro-mapping'!AU22/'FX rate'!$C13,"")</f>
        <v/>
      </c>
      <c r="AV77" s="802" t="str">
        <f>IF(ISNUMBER(AV22),'Cover Page'!$D$35/1000000*'1 macro-mapping'!AV22/'FX rate'!$C13,"")</f>
        <v/>
      </c>
      <c r="AW77" s="802" t="str">
        <f>IF(ISNUMBER(AW22),'Cover Page'!$D$35/1000000*'1 macro-mapping'!AW22/'FX rate'!$C13,"")</f>
        <v/>
      </c>
      <c r="AX77" s="802" t="str">
        <f>IF(ISNUMBER(AX22),'Cover Page'!$D$35/1000000*'1 macro-mapping'!AX22/'FX rate'!$C13,"")</f>
        <v/>
      </c>
      <c r="AY77" s="802" t="str">
        <f>IF(ISNUMBER(AY22),'Cover Page'!$D$35/1000000*'1 macro-mapping'!AY22/'FX rate'!$C13,"")</f>
        <v/>
      </c>
    </row>
    <row r="78" spans="1:51" ht="14.25" customHeight="1" x14ac:dyDescent="0.2">
      <c r="A78" s="2364"/>
      <c r="B78" s="583">
        <v>2009</v>
      </c>
      <c r="C78" s="584">
        <f>IF(ISNUMBER(C23),'Cover Page'!$D$35/1000000*'1 macro-mapping'!C23/'FX rate'!$C14,"")</f>
        <v>0</v>
      </c>
      <c r="D78" s="587" t="str">
        <f>IF(ISNUMBER(D23),'Cover Page'!$D$35/1000000*'1 macro-mapping'!D23/'FX rate'!$C14,"")</f>
        <v/>
      </c>
      <c r="E78" s="585">
        <f>IF(ISNUMBER(E23),'Cover Page'!$D$35/1000000*'1 macro-mapping'!E23/'FX rate'!$C14,"")</f>
        <v>0</v>
      </c>
      <c r="F78" s="793" t="str">
        <f>IF(ISNUMBER(F23),'Cover Page'!$D$35/1000000*'1 macro-mapping'!F23/'FX rate'!$C14,"")</f>
        <v/>
      </c>
      <c r="G78" s="793" t="str">
        <f>IF(ISNUMBER(G23),'Cover Page'!$D$35/1000000*'1 macro-mapping'!G23/'FX rate'!$C14,"")</f>
        <v/>
      </c>
      <c r="H78" s="794" t="str">
        <f>IF(ISNUMBER(H23),'Cover Page'!$D$35/1000000*'1 macro-mapping'!H23/'FX rate'!$C14,"")</f>
        <v/>
      </c>
      <c r="I78" s="794" t="str">
        <f>IF(ISNUMBER(I23),'Cover Page'!$D$35/1000000*'1 macro-mapping'!I23/'FX rate'!$C14,"")</f>
        <v/>
      </c>
      <c r="J78" s="587" t="str">
        <f>IF(ISNUMBER(J23),'Cover Page'!$D$35/1000000*'1 macro-mapping'!J23/'FX rate'!$C14,"")</f>
        <v/>
      </c>
      <c r="K78" s="793" t="str">
        <f>IF(ISNUMBER(K23),'Cover Page'!$D$35/1000000*'1 macro-mapping'!K23/'FX rate'!$C14,"")</f>
        <v/>
      </c>
      <c r="L78" s="795" t="str">
        <f>IF(ISNUMBER(L23),'Cover Page'!$D$35/1000000*'1 macro-mapping'!L23/'FX rate'!$C14,"")</f>
        <v/>
      </c>
      <c r="M78" s="585">
        <f>IF(ISNUMBER(M23),'Cover Page'!$D$35/1000000*'1 macro-mapping'!M23/'FX rate'!$C14,"")</f>
        <v>0</v>
      </c>
      <c r="N78" s="796" t="str">
        <f>IF(ISNUMBER(N23),'Cover Page'!$D$35/1000000*'1 macro-mapping'!N23/'FX rate'!$C14,"")</f>
        <v/>
      </c>
      <c r="O78" s="793" t="str">
        <f>IF(ISNUMBER(O23),'Cover Page'!$D$35/1000000*'1 macro-mapping'!O23/'FX rate'!$C14,"")</f>
        <v/>
      </c>
      <c r="P78" s="797" t="str">
        <f>IF(ISNUMBER(P23),'Cover Page'!$D$35/1000000*'1 macro-mapping'!P23/'FX rate'!$C14,"")</f>
        <v/>
      </c>
      <c r="Q78" s="587" t="str">
        <f>IF(ISNUMBER(Q23),'Cover Page'!$D$35/1000000*'1 macro-mapping'!Q23/'FX rate'!$C14,"")</f>
        <v/>
      </c>
      <c r="R78" s="798" t="str">
        <f>IF(ISNUMBER(R23),'Cover Page'!$D$35/1000000*'1 macro-mapping'!R23/'FX rate'!$C14,"")</f>
        <v/>
      </c>
      <c r="S78" s="793" t="str">
        <f>IF(ISNUMBER(S23),'Cover Page'!$D$35/1000000*'1 macro-mapping'!S23/'FX rate'!$C14,"")</f>
        <v/>
      </c>
      <c r="T78" s="793" t="str">
        <f>IF(ISNUMBER(T23),'Cover Page'!$D$35/1000000*'1 macro-mapping'!T23/'FX rate'!$C14,"")</f>
        <v/>
      </c>
      <c r="U78" s="799" t="str">
        <f>IF(ISNUMBER(U23),'Cover Page'!$D$35/1000000*'1 macro-mapping'!U23/'FX rate'!$C14,"")</f>
        <v/>
      </c>
      <c r="V78" s="798" t="str">
        <f>IF(ISNUMBER(V23),'Cover Page'!$D$35/1000000*'1 macro-mapping'!V23/'FX rate'!$C14,"")</f>
        <v/>
      </c>
      <c r="W78" s="793" t="str">
        <f>IF(ISNUMBER(W23),'Cover Page'!$D$35/1000000*'1 macro-mapping'!W23/'FX rate'!$C14,"")</f>
        <v/>
      </c>
      <c r="X78" s="793" t="str">
        <f>IF(ISNUMBER(X23),'Cover Page'!$D$35/1000000*'1 macro-mapping'!X23/'FX rate'!$C14,"")</f>
        <v/>
      </c>
      <c r="Y78" s="800" t="str">
        <f>IF(ISNUMBER(Y23),'Cover Page'!$D$35/1000000*'1 macro-mapping'!Y23/'FX rate'!$C14,"")</f>
        <v/>
      </c>
      <c r="Z78" s="800" t="str">
        <f>IF(ISNUMBER(Z23),'Cover Page'!$D$35/1000000*'1 macro-mapping'!Z23/'FX rate'!$C14,"")</f>
        <v/>
      </c>
      <c r="AA78" s="800" t="str">
        <f>IF(ISNUMBER(AA23),'Cover Page'!$D$35/1000000*'1 macro-mapping'!AA23/'FX rate'!$C14,"")</f>
        <v/>
      </c>
      <c r="AB78" s="800" t="str">
        <f>IF(ISNUMBER(AB23),'Cover Page'!$D$35/1000000*'1 macro-mapping'!AB23/'FX rate'!$C14,"")</f>
        <v/>
      </c>
      <c r="AC78" s="800" t="str">
        <f>IF(ISNUMBER(AC23),'Cover Page'!$D$35/1000000*'1 macro-mapping'!AC23/'FX rate'!$C14,"")</f>
        <v/>
      </c>
      <c r="AD78" s="800" t="str">
        <f>IF(ISNUMBER(AD23),'Cover Page'!$D$35/1000000*'1 macro-mapping'!AD23/'FX rate'!$C14,"")</f>
        <v/>
      </c>
      <c r="AE78" s="800" t="str">
        <f>IF(ISNUMBER(AE23),'Cover Page'!$D$35/1000000*'1 macro-mapping'!AE23/'FX rate'!$C14,"")</f>
        <v/>
      </c>
      <c r="AF78" s="800" t="str">
        <f>IF(ISNUMBER(AF23),'Cover Page'!$D$35/1000000*'1 macro-mapping'!AF23/'FX rate'!$C14,"")</f>
        <v/>
      </c>
      <c r="AG78" s="800" t="str">
        <f>IF(ISNUMBER(AG23),'Cover Page'!$D$35/1000000*'1 macro-mapping'!AG23/'FX rate'!$C14,"")</f>
        <v/>
      </c>
      <c r="AH78" s="800" t="str">
        <f>IF(ISNUMBER(AH23),'Cover Page'!$D$35/1000000*'1 macro-mapping'!AH23/'FX rate'!$C14,"")</f>
        <v/>
      </c>
      <c r="AI78" s="800" t="str">
        <f>IF(ISNUMBER(AI23),'Cover Page'!$D$35/1000000*'1 macro-mapping'!AI23/'FX rate'!$C14,"")</f>
        <v/>
      </c>
      <c r="AJ78" s="800" t="str">
        <f>IF(ISNUMBER(AJ23),'Cover Page'!$D$35/1000000*'1 macro-mapping'!AJ23/'FX rate'!$C14,"")</f>
        <v/>
      </c>
      <c r="AK78" s="800" t="str">
        <f>IF(ISNUMBER(AK23),'Cover Page'!$D$35/1000000*'1 macro-mapping'!AK23/'FX rate'!$C14,"")</f>
        <v/>
      </c>
      <c r="AL78" s="299"/>
      <c r="AM78" s="800" t="str">
        <f>IF(ISNUMBER(AM23),'Cover Page'!$D$35/1000000*'1 macro-mapping'!AM23/'FX rate'!$C14,"")</f>
        <v/>
      </c>
      <c r="AN78" s="801" t="str">
        <f>IF(ISNUMBER(AN23),'Cover Page'!$D$35/1000000*'1 macro-mapping'!AN23/'FX rate'!$C14,"")</f>
        <v/>
      </c>
      <c r="AO78" s="802" t="str">
        <f>IF(ISNUMBER(AO23),'Cover Page'!$D$35/1000000*'1 macro-mapping'!AO23/'FX rate'!$C14,"")</f>
        <v/>
      </c>
      <c r="AP78" s="802" t="str">
        <f>IF(ISNUMBER(AP23),'Cover Page'!$D$35/1000000*'1 macro-mapping'!AP23/'FX rate'!$C14,"")</f>
        <v/>
      </c>
      <c r="AQ78" s="802" t="str">
        <f>IF(ISNUMBER(AQ23),'Cover Page'!$D$35/1000000*'1 macro-mapping'!AQ23/'FX rate'!$C14,"")</f>
        <v/>
      </c>
      <c r="AR78" s="802" t="str">
        <f>IF(ISNUMBER(AR23),'Cover Page'!$D$35/1000000*'1 macro-mapping'!AR23/'FX rate'!$C14,"")</f>
        <v/>
      </c>
      <c r="AS78" s="802" t="str">
        <f>IF(ISNUMBER(AS23),'Cover Page'!$D$35/1000000*'1 macro-mapping'!AS23/'FX rate'!$C14,"")</f>
        <v/>
      </c>
      <c r="AT78" s="299"/>
      <c r="AU78" s="802" t="str">
        <f>IF(ISNUMBER(AU23),'Cover Page'!$D$35/1000000*'1 macro-mapping'!AU23/'FX rate'!$C14,"")</f>
        <v/>
      </c>
      <c r="AV78" s="802" t="str">
        <f>IF(ISNUMBER(AV23),'Cover Page'!$D$35/1000000*'1 macro-mapping'!AV23/'FX rate'!$C14,"")</f>
        <v/>
      </c>
      <c r="AW78" s="802" t="str">
        <f>IF(ISNUMBER(AW23),'Cover Page'!$D$35/1000000*'1 macro-mapping'!AW23/'FX rate'!$C14,"")</f>
        <v/>
      </c>
      <c r="AX78" s="802" t="str">
        <f>IF(ISNUMBER(AX23),'Cover Page'!$D$35/1000000*'1 macro-mapping'!AX23/'FX rate'!$C14,"")</f>
        <v/>
      </c>
      <c r="AY78" s="802" t="str">
        <f>IF(ISNUMBER(AY23),'Cover Page'!$D$35/1000000*'1 macro-mapping'!AY23/'FX rate'!$C14,"")</f>
        <v/>
      </c>
    </row>
    <row r="79" spans="1:51" ht="14.25" customHeight="1" x14ac:dyDescent="0.2">
      <c r="A79" s="2364"/>
      <c r="B79" s="583">
        <v>2010</v>
      </c>
      <c r="C79" s="584">
        <f>IF(ISNUMBER(C24),'Cover Page'!$D$35/1000000*'1 macro-mapping'!C24/'FX rate'!$C15,"")</f>
        <v>0</v>
      </c>
      <c r="D79" s="587" t="str">
        <f>IF(ISNUMBER(D24),'Cover Page'!$D$35/1000000*'1 macro-mapping'!D24/'FX rate'!$C15,"")</f>
        <v/>
      </c>
      <c r="E79" s="585">
        <f>IF(ISNUMBER(E24),'Cover Page'!$D$35/1000000*'1 macro-mapping'!E24/'FX rate'!$C15,"")</f>
        <v>0</v>
      </c>
      <c r="F79" s="793" t="str">
        <f>IF(ISNUMBER(F24),'Cover Page'!$D$35/1000000*'1 macro-mapping'!F24/'FX rate'!$C15,"")</f>
        <v/>
      </c>
      <c r="G79" s="793" t="str">
        <f>IF(ISNUMBER(G24),'Cover Page'!$D$35/1000000*'1 macro-mapping'!G24/'FX rate'!$C15,"")</f>
        <v/>
      </c>
      <c r="H79" s="794" t="str">
        <f>IF(ISNUMBER(H24),'Cover Page'!$D$35/1000000*'1 macro-mapping'!H24/'FX rate'!$C15,"")</f>
        <v/>
      </c>
      <c r="I79" s="794" t="str">
        <f>IF(ISNUMBER(I24),'Cover Page'!$D$35/1000000*'1 macro-mapping'!I24/'FX rate'!$C15,"")</f>
        <v/>
      </c>
      <c r="J79" s="587" t="str">
        <f>IF(ISNUMBER(J24),'Cover Page'!$D$35/1000000*'1 macro-mapping'!J24/'FX rate'!$C15,"")</f>
        <v/>
      </c>
      <c r="K79" s="793" t="str">
        <f>IF(ISNUMBER(K24),'Cover Page'!$D$35/1000000*'1 macro-mapping'!K24/'FX rate'!$C15,"")</f>
        <v/>
      </c>
      <c r="L79" s="795" t="str">
        <f>IF(ISNUMBER(L24),'Cover Page'!$D$35/1000000*'1 macro-mapping'!L24/'FX rate'!$C15,"")</f>
        <v/>
      </c>
      <c r="M79" s="585">
        <f>IF(ISNUMBER(M24),'Cover Page'!$D$35/1000000*'1 macro-mapping'!M24/'FX rate'!$C15,"")</f>
        <v>0</v>
      </c>
      <c r="N79" s="796" t="str">
        <f>IF(ISNUMBER(N24),'Cover Page'!$D$35/1000000*'1 macro-mapping'!N24/'FX rate'!$C15,"")</f>
        <v/>
      </c>
      <c r="O79" s="793" t="str">
        <f>IF(ISNUMBER(O24),'Cover Page'!$D$35/1000000*'1 macro-mapping'!O24/'FX rate'!$C15,"")</f>
        <v/>
      </c>
      <c r="P79" s="797" t="str">
        <f>IF(ISNUMBER(P24),'Cover Page'!$D$35/1000000*'1 macro-mapping'!P24/'FX rate'!$C15,"")</f>
        <v/>
      </c>
      <c r="Q79" s="587" t="str">
        <f>IF(ISNUMBER(Q24),'Cover Page'!$D$35/1000000*'1 macro-mapping'!Q24/'FX rate'!$C15,"")</f>
        <v/>
      </c>
      <c r="R79" s="798" t="str">
        <f>IF(ISNUMBER(R24),'Cover Page'!$D$35/1000000*'1 macro-mapping'!R24/'FX rate'!$C15,"")</f>
        <v/>
      </c>
      <c r="S79" s="793" t="str">
        <f>IF(ISNUMBER(S24),'Cover Page'!$D$35/1000000*'1 macro-mapping'!S24/'FX rate'!$C15,"")</f>
        <v/>
      </c>
      <c r="T79" s="793" t="str">
        <f>IF(ISNUMBER(T24),'Cover Page'!$D$35/1000000*'1 macro-mapping'!T24/'FX rate'!$C15,"")</f>
        <v/>
      </c>
      <c r="U79" s="799" t="str">
        <f>IF(ISNUMBER(U24),'Cover Page'!$D$35/1000000*'1 macro-mapping'!U24/'FX rate'!$C15,"")</f>
        <v/>
      </c>
      <c r="V79" s="798" t="str">
        <f>IF(ISNUMBER(V24),'Cover Page'!$D$35/1000000*'1 macro-mapping'!V24/'FX rate'!$C15,"")</f>
        <v/>
      </c>
      <c r="W79" s="793" t="str">
        <f>IF(ISNUMBER(W24),'Cover Page'!$D$35/1000000*'1 macro-mapping'!W24/'FX rate'!$C15,"")</f>
        <v/>
      </c>
      <c r="X79" s="793" t="str">
        <f>IF(ISNUMBER(X24),'Cover Page'!$D$35/1000000*'1 macro-mapping'!X24/'FX rate'!$C15,"")</f>
        <v/>
      </c>
      <c r="Y79" s="800" t="str">
        <f>IF(ISNUMBER(Y24),'Cover Page'!$D$35/1000000*'1 macro-mapping'!Y24/'FX rate'!$C15,"")</f>
        <v/>
      </c>
      <c r="Z79" s="800" t="str">
        <f>IF(ISNUMBER(Z24),'Cover Page'!$D$35/1000000*'1 macro-mapping'!Z24/'FX rate'!$C15,"")</f>
        <v/>
      </c>
      <c r="AA79" s="800" t="str">
        <f>IF(ISNUMBER(AA24),'Cover Page'!$D$35/1000000*'1 macro-mapping'!AA24/'FX rate'!$C15,"")</f>
        <v/>
      </c>
      <c r="AB79" s="800" t="str">
        <f>IF(ISNUMBER(AB24),'Cover Page'!$D$35/1000000*'1 macro-mapping'!AB24/'FX rate'!$C15,"")</f>
        <v/>
      </c>
      <c r="AC79" s="800" t="str">
        <f>IF(ISNUMBER(AC24),'Cover Page'!$D$35/1000000*'1 macro-mapping'!AC24/'FX rate'!$C15,"")</f>
        <v/>
      </c>
      <c r="AD79" s="800" t="str">
        <f>IF(ISNUMBER(AD24),'Cover Page'!$D$35/1000000*'1 macro-mapping'!AD24/'FX rate'!$C15,"")</f>
        <v/>
      </c>
      <c r="AE79" s="800" t="str">
        <f>IF(ISNUMBER(AE24),'Cover Page'!$D$35/1000000*'1 macro-mapping'!AE24/'FX rate'!$C15,"")</f>
        <v/>
      </c>
      <c r="AF79" s="800" t="str">
        <f>IF(ISNUMBER(AF24),'Cover Page'!$D$35/1000000*'1 macro-mapping'!AF24/'FX rate'!$C15,"")</f>
        <v/>
      </c>
      <c r="AG79" s="800" t="str">
        <f>IF(ISNUMBER(AG24),'Cover Page'!$D$35/1000000*'1 macro-mapping'!AG24/'FX rate'!$C15,"")</f>
        <v/>
      </c>
      <c r="AH79" s="800" t="str">
        <f>IF(ISNUMBER(AH24),'Cover Page'!$D$35/1000000*'1 macro-mapping'!AH24/'FX rate'!$C15,"")</f>
        <v/>
      </c>
      <c r="AI79" s="800" t="str">
        <f>IF(ISNUMBER(AI24),'Cover Page'!$D$35/1000000*'1 macro-mapping'!AI24/'FX rate'!$C15,"")</f>
        <v/>
      </c>
      <c r="AJ79" s="800" t="str">
        <f>IF(ISNUMBER(AJ24),'Cover Page'!$D$35/1000000*'1 macro-mapping'!AJ24/'FX rate'!$C15,"")</f>
        <v/>
      </c>
      <c r="AK79" s="800" t="str">
        <f>IF(ISNUMBER(AK24),'Cover Page'!$D$35/1000000*'1 macro-mapping'!AK24/'FX rate'!$C15,"")</f>
        <v/>
      </c>
      <c r="AL79" s="299"/>
      <c r="AM79" s="800" t="str">
        <f>IF(ISNUMBER(AM24),'Cover Page'!$D$35/1000000*'1 macro-mapping'!AM24/'FX rate'!$C15,"")</f>
        <v/>
      </c>
      <c r="AN79" s="801" t="str">
        <f>IF(ISNUMBER(AN24),'Cover Page'!$D$35/1000000*'1 macro-mapping'!AN24/'FX rate'!$C15,"")</f>
        <v/>
      </c>
      <c r="AO79" s="802" t="str">
        <f>IF(ISNUMBER(AO24),'Cover Page'!$D$35/1000000*'1 macro-mapping'!AO24/'FX rate'!$C15,"")</f>
        <v/>
      </c>
      <c r="AP79" s="802" t="str">
        <f>IF(ISNUMBER(AP24),'Cover Page'!$D$35/1000000*'1 macro-mapping'!AP24/'FX rate'!$C15,"")</f>
        <v/>
      </c>
      <c r="AQ79" s="802" t="str">
        <f>IF(ISNUMBER(AQ24),'Cover Page'!$D$35/1000000*'1 macro-mapping'!AQ24/'FX rate'!$C15,"")</f>
        <v/>
      </c>
      <c r="AR79" s="802" t="str">
        <f>IF(ISNUMBER(AR24),'Cover Page'!$D$35/1000000*'1 macro-mapping'!AR24/'FX rate'!$C15,"")</f>
        <v/>
      </c>
      <c r="AS79" s="802" t="str">
        <f>IF(ISNUMBER(AS24),'Cover Page'!$D$35/1000000*'1 macro-mapping'!AS24/'FX rate'!$C15,"")</f>
        <v/>
      </c>
      <c r="AT79" s="299"/>
      <c r="AU79" s="802" t="str">
        <f>IF(ISNUMBER(AU24),'Cover Page'!$D$35/1000000*'1 macro-mapping'!AU24/'FX rate'!$C15,"")</f>
        <v/>
      </c>
      <c r="AV79" s="802" t="str">
        <f>IF(ISNUMBER(AV24),'Cover Page'!$D$35/1000000*'1 macro-mapping'!AV24/'FX rate'!$C15,"")</f>
        <v/>
      </c>
      <c r="AW79" s="802" t="str">
        <f>IF(ISNUMBER(AW24),'Cover Page'!$D$35/1000000*'1 macro-mapping'!AW24/'FX rate'!$C15,"")</f>
        <v/>
      </c>
      <c r="AX79" s="802" t="str">
        <f>IF(ISNUMBER(AX24),'Cover Page'!$D$35/1000000*'1 macro-mapping'!AX24/'FX rate'!$C15,"")</f>
        <v/>
      </c>
      <c r="AY79" s="802" t="str">
        <f>IF(ISNUMBER(AY24),'Cover Page'!$D$35/1000000*'1 macro-mapping'!AY24/'FX rate'!$C15,"")</f>
        <v/>
      </c>
    </row>
    <row r="80" spans="1:51" ht="14.25" customHeight="1" x14ac:dyDescent="0.2">
      <c r="A80" s="2364"/>
      <c r="B80" s="583">
        <v>2011</v>
      </c>
      <c r="C80" s="584">
        <f>IF(ISNUMBER(C25),'Cover Page'!$D$35/1000000*'1 macro-mapping'!C25/'FX rate'!$C16,"")</f>
        <v>0</v>
      </c>
      <c r="D80" s="587" t="str">
        <f>IF(ISNUMBER(D25),'Cover Page'!$D$35/1000000*'1 macro-mapping'!D25/'FX rate'!$C16,"")</f>
        <v/>
      </c>
      <c r="E80" s="585">
        <f>IF(ISNUMBER(E25),'Cover Page'!$D$35/1000000*'1 macro-mapping'!E25/'FX rate'!$C16,"")</f>
        <v>0</v>
      </c>
      <c r="F80" s="793" t="str">
        <f>IF(ISNUMBER(F25),'Cover Page'!$D$35/1000000*'1 macro-mapping'!F25/'FX rate'!$C16,"")</f>
        <v/>
      </c>
      <c r="G80" s="793" t="str">
        <f>IF(ISNUMBER(G25),'Cover Page'!$D$35/1000000*'1 macro-mapping'!G25/'FX rate'!$C16,"")</f>
        <v/>
      </c>
      <c r="H80" s="794" t="str">
        <f>IF(ISNUMBER(H25),'Cover Page'!$D$35/1000000*'1 macro-mapping'!H25/'FX rate'!$C16,"")</f>
        <v/>
      </c>
      <c r="I80" s="794" t="str">
        <f>IF(ISNUMBER(I25),'Cover Page'!$D$35/1000000*'1 macro-mapping'!I25/'FX rate'!$C16,"")</f>
        <v/>
      </c>
      <c r="J80" s="587" t="str">
        <f>IF(ISNUMBER(J25),'Cover Page'!$D$35/1000000*'1 macro-mapping'!J25/'FX rate'!$C16,"")</f>
        <v/>
      </c>
      <c r="K80" s="793" t="str">
        <f>IF(ISNUMBER(K25),'Cover Page'!$D$35/1000000*'1 macro-mapping'!K25/'FX rate'!$C16,"")</f>
        <v/>
      </c>
      <c r="L80" s="795" t="str">
        <f>IF(ISNUMBER(L25),'Cover Page'!$D$35/1000000*'1 macro-mapping'!L25/'FX rate'!$C16,"")</f>
        <v/>
      </c>
      <c r="M80" s="585">
        <f>IF(ISNUMBER(M25),'Cover Page'!$D$35/1000000*'1 macro-mapping'!M25/'FX rate'!$C16,"")</f>
        <v>0</v>
      </c>
      <c r="N80" s="796" t="str">
        <f>IF(ISNUMBER(N25),'Cover Page'!$D$35/1000000*'1 macro-mapping'!N25/'FX rate'!$C16,"")</f>
        <v/>
      </c>
      <c r="O80" s="793" t="str">
        <f>IF(ISNUMBER(O25),'Cover Page'!$D$35/1000000*'1 macro-mapping'!O25/'FX rate'!$C16,"")</f>
        <v/>
      </c>
      <c r="P80" s="797" t="str">
        <f>IF(ISNUMBER(P25),'Cover Page'!$D$35/1000000*'1 macro-mapping'!P25/'FX rate'!$C16,"")</f>
        <v/>
      </c>
      <c r="Q80" s="587" t="str">
        <f>IF(ISNUMBER(Q25),'Cover Page'!$D$35/1000000*'1 macro-mapping'!Q25/'FX rate'!$C16,"")</f>
        <v/>
      </c>
      <c r="R80" s="798" t="str">
        <f>IF(ISNUMBER(R25),'Cover Page'!$D$35/1000000*'1 macro-mapping'!R25/'FX rate'!$C16,"")</f>
        <v/>
      </c>
      <c r="S80" s="793" t="str">
        <f>IF(ISNUMBER(S25),'Cover Page'!$D$35/1000000*'1 macro-mapping'!S25/'FX rate'!$C16,"")</f>
        <v/>
      </c>
      <c r="T80" s="793" t="str">
        <f>IF(ISNUMBER(T25),'Cover Page'!$D$35/1000000*'1 macro-mapping'!T25/'FX rate'!$C16,"")</f>
        <v/>
      </c>
      <c r="U80" s="799" t="str">
        <f>IF(ISNUMBER(U25),'Cover Page'!$D$35/1000000*'1 macro-mapping'!U25/'FX rate'!$C16,"")</f>
        <v/>
      </c>
      <c r="V80" s="798" t="str">
        <f>IF(ISNUMBER(V25),'Cover Page'!$D$35/1000000*'1 macro-mapping'!V25/'FX rate'!$C16,"")</f>
        <v/>
      </c>
      <c r="W80" s="793" t="str">
        <f>IF(ISNUMBER(W25),'Cover Page'!$D$35/1000000*'1 macro-mapping'!W25/'FX rate'!$C16,"")</f>
        <v/>
      </c>
      <c r="X80" s="793" t="str">
        <f>IF(ISNUMBER(X25),'Cover Page'!$D$35/1000000*'1 macro-mapping'!X25/'FX rate'!$C16,"")</f>
        <v/>
      </c>
      <c r="Y80" s="800" t="str">
        <f>IF(ISNUMBER(Y25),'Cover Page'!$D$35/1000000*'1 macro-mapping'!Y25/'FX rate'!$C16,"")</f>
        <v/>
      </c>
      <c r="Z80" s="800" t="str">
        <f>IF(ISNUMBER(Z25),'Cover Page'!$D$35/1000000*'1 macro-mapping'!Z25/'FX rate'!$C16,"")</f>
        <v/>
      </c>
      <c r="AA80" s="800" t="str">
        <f>IF(ISNUMBER(AA25),'Cover Page'!$D$35/1000000*'1 macro-mapping'!AA25/'FX rate'!$C16,"")</f>
        <v/>
      </c>
      <c r="AB80" s="800" t="str">
        <f>IF(ISNUMBER(AB25),'Cover Page'!$D$35/1000000*'1 macro-mapping'!AB25/'FX rate'!$C16,"")</f>
        <v/>
      </c>
      <c r="AC80" s="800" t="str">
        <f>IF(ISNUMBER(AC25),'Cover Page'!$D$35/1000000*'1 macro-mapping'!AC25/'FX rate'!$C16,"")</f>
        <v/>
      </c>
      <c r="AD80" s="800" t="str">
        <f>IF(ISNUMBER(AD25),'Cover Page'!$D$35/1000000*'1 macro-mapping'!AD25/'FX rate'!$C16,"")</f>
        <v/>
      </c>
      <c r="AE80" s="800" t="str">
        <f>IF(ISNUMBER(AE25),'Cover Page'!$D$35/1000000*'1 macro-mapping'!AE25/'FX rate'!$C16,"")</f>
        <v/>
      </c>
      <c r="AF80" s="800" t="str">
        <f>IF(ISNUMBER(AF25),'Cover Page'!$D$35/1000000*'1 macro-mapping'!AF25/'FX rate'!$C16,"")</f>
        <v/>
      </c>
      <c r="AG80" s="800" t="str">
        <f>IF(ISNUMBER(AG25),'Cover Page'!$D$35/1000000*'1 macro-mapping'!AG25/'FX rate'!$C16,"")</f>
        <v/>
      </c>
      <c r="AH80" s="800" t="str">
        <f>IF(ISNUMBER(AH25),'Cover Page'!$D$35/1000000*'1 macro-mapping'!AH25/'FX rate'!$C16,"")</f>
        <v/>
      </c>
      <c r="AI80" s="800" t="str">
        <f>IF(ISNUMBER(AI25),'Cover Page'!$D$35/1000000*'1 macro-mapping'!AI25/'FX rate'!$C16,"")</f>
        <v/>
      </c>
      <c r="AJ80" s="800" t="str">
        <f>IF(ISNUMBER(AJ25),'Cover Page'!$D$35/1000000*'1 macro-mapping'!AJ25/'FX rate'!$C16,"")</f>
        <v/>
      </c>
      <c r="AK80" s="800" t="str">
        <f>IF(ISNUMBER(AK25),'Cover Page'!$D$35/1000000*'1 macro-mapping'!AK25/'FX rate'!$C16,"")</f>
        <v/>
      </c>
      <c r="AL80" s="299"/>
      <c r="AM80" s="800" t="str">
        <f>IF(ISNUMBER(AM25),'Cover Page'!$D$35/1000000*'1 macro-mapping'!AM25/'FX rate'!$C16,"")</f>
        <v/>
      </c>
      <c r="AN80" s="801" t="str">
        <f>IF(ISNUMBER(AN25),'Cover Page'!$D$35/1000000*'1 macro-mapping'!AN25/'FX rate'!$C16,"")</f>
        <v/>
      </c>
      <c r="AO80" s="802" t="str">
        <f>IF(ISNUMBER(AO25),'Cover Page'!$D$35/1000000*'1 macro-mapping'!AO25/'FX rate'!$C16,"")</f>
        <v/>
      </c>
      <c r="AP80" s="802" t="str">
        <f>IF(ISNUMBER(AP25),'Cover Page'!$D$35/1000000*'1 macro-mapping'!AP25/'FX rate'!$C16,"")</f>
        <v/>
      </c>
      <c r="AQ80" s="802" t="str">
        <f>IF(ISNUMBER(AQ25),'Cover Page'!$D$35/1000000*'1 macro-mapping'!AQ25/'FX rate'!$C16,"")</f>
        <v/>
      </c>
      <c r="AR80" s="802" t="str">
        <f>IF(ISNUMBER(AR25),'Cover Page'!$D$35/1000000*'1 macro-mapping'!AR25/'FX rate'!$C16,"")</f>
        <v/>
      </c>
      <c r="AS80" s="802" t="str">
        <f>IF(ISNUMBER(AS25),'Cover Page'!$D$35/1000000*'1 macro-mapping'!AS25/'FX rate'!$C16,"")</f>
        <v/>
      </c>
      <c r="AT80" s="299"/>
      <c r="AU80" s="802" t="str">
        <f>IF(ISNUMBER(AU25),'Cover Page'!$D$35/1000000*'1 macro-mapping'!AU25/'FX rate'!$C16,"")</f>
        <v/>
      </c>
      <c r="AV80" s="802" t="str">
        <f>IF(ISNUMBER(AV25),'Cover Page'!$D$35/1000000*'1 macro-mapping'!AV25/'FX rate'!$C16,"")</f>
        <v/>
      </c>
      <c r="AW80" s="802" t="str">
        <f>IF(ISNUMBER(AW25),'Cover Page'!$D$35/1000000*'1 macro-mapping'!AW25/'FX rate'!$C16,"")</f>
        <v/>
      </c>
      <c r="AX80" s="802" t="str">
        <f>IF(ISNUMBER(AX25),'Cover Page'!$D$35/1000000*'1 macro-mapping'!AX25/'FX rate'!$C16,"")</f>
        <v/>
      </c>
      <c r="AY80" s="802" t="str">
        <f>IF(ISNUMBER(AY25),'Cover Page'!$D$35/1000000*'1 macro-mapping'!AY25/'FX rate'!$C16,"")</f>
        <v/>
      </c>
    </row>
    <row r="81" spans="1:51" ht="14.25" customHeight="1" x14ac:dyDescent="0.2">
      <c r="A81" s="2364"/>
      <c r="B81" s="583">
        <v>2012</v>
      </c>
      <c r="C81" s="584">
        <f>IF(ISNUMBER(C26),'Cover Page'!$D$35/1000000*'1 macro-mapping'!C26/'FX rate'!$C17,"")</f>
        <v>0</v>
      </c>
      <c r="D81" s="587" t="str">
        <f>IF(ISNUMBER(D26),'Cover Page'!$D$35/1000000*'1 macro-mapping'!D26/'FX rate'!$C17,"")</f>
        <v/>
      </c>
      <c r="E81" s="585">
        <f>IF(ISNUMBER(E26),'Cover Page'!$D$35/1000000*'1 macro-mapping'!E26/'FX rate'!$C17,"")</f>
        <v>0</v>
      </c>
      <c r="F81" s="793" t="str">
        <f>IF(ISNUMBER(F26),'Cover Page'!$D$35/1000000*'1 macro-mapping'!F26/'FX rate'!$C17,"")</f>
        <v/>
      </c>
      <c r="G81" s="793" t="str">
        <f>IF(ISNUMBER(G26),'Cover Page'!$D$35/1000000*'1 macro-mapping'!G26/'FX rate'!$C17,"")</f>
        <v/>
      </c>
      <c r="H81" s="794" t="str">
        <f>IF(ISNUMBER(H26),'Cover Page'!$D$35/1000000*'1 macro-mapping'!H26/'FX rate'!$C17,"")</f>
        <v/>
      </c>
      <c r="I81" s="794" t="str">
        <f>IF(ISNUMBER(I26),'Cover Page'!$D$35/1000000*'1 macro-mapping'!I26/'FX rate'!$C17,"")</f>
        <v/>
      </c>
      <c r="J81" s="587" t="str">
        <f>IF(ISNUMBER(J26),'Cover Page'!$D$35/1000000*'1 macro-mapping'!J26/'FX rate'!$C17,"")</f>
        <v/>
      </c>
      <c r="K81" s="793" t="str">
        <f>IF(ISNUMBER(K26),'Cover Page'!$D$35/1000000*'1 macro-mapping'!K26/'FX rate'!$C17,"")</f>
        <v/>
      </c>
      <c r="L81" s="795" t="str">
        <f>IF(ISNUMBER(L26),'Cover Page'!$D$35/1000000*'1 macro-mapping'!L26/'FX rate'!$C17,"")</f>
        <v/>
      </c>
      <c r="M81" s="585">
        <f>IF(ISNUMBER(M26),'Cover Page'!$D$35/1000000*'1 macro-mapping'!M26/'FX rate'!$C17,"")</f>
        <v>0</v>
      </c>
      <c r="N81" s="796" t="str">
        <f>IF(ISNUMBER(N26),'Cover Page'!$D$35/1000000*'1 macro-mapping'!N26/'FX rate'!$C17,"")</f>
        <v/>
      </c>
      <c r="O81" s="793" t="str">
        <f>IF(ISNUMBER(O26),'Cover Page'!$D$35/1000000*'1 macro-mapping'!O26/'FX rate'!$C17,"")</f>
        <v/>
      </c>
      <c r="P81" s="797" t="str">
        <f>IF(ISNUMBER(P26),'Cover Page'!$D$35/1000000*'1 macro-mapping'!P26/'FX rate'!$C17,"")</f>
        <v/>
      </c>
      <c r="Q81" s="587" t="str">
        <f>IF(ISNUMBER(Q26),'Cover Page'!$D$35/1000000*'1 macro-mapping'!Q26/'FX rate'!$C17,"")</f>
        <v/>
      </c>
      <c r="R81" s="798" t="str">
        <f>IF(ISNUMBER(R26),'Cover Page'!$D$35/1000000*'1 macro-mapping'!R26/'FX rate'!$C17,"")</f>
        <v/>
      </c>
      <c r="S81" s="793" t="str">
        <f>IF(ISNUMBER(S26),'Cover Page'!$D$35/1000000*'1 macro-mapping'!S26/'FX rate'!$C17,"")</f>
        <v/>
      </c>
      <c r="T81" s="793" t="str">
        <f>IF(ISNUMBER(T26),'Cover Page'!$D$35/1000000*'1 macro-mapping'!T26/'FX rate'!$C17,"")</f>
        <v/>
      </c>
      <c r="U81" s="799" t="str">
        <f>IF(ISNUMBER(U26),'Cover Page'!$D$35/1000000*'1 macro-mapping'!U26/'FX rate'!$C17,"")</f>
        <v/>
      </c>
      <c r="V81" s="798" t="str">
        <f>IF(ISNUMBER(V26),'Cover Page'!$D$35/1000000*'1 macro-mapping'!V26/'FX rate'!$C17,"")</f>
        <v/>
      </c>
      <c r="W81" s="793" t="str">
        <f>IF(ISNUMBER(W26),'Cover Page'!$D$35/1000000*'1 macro-mapping'!W26/'FX rate'!$C17,"")</f>
        <v/>
      </c>
      <c r="X81" s="793" t="str">
        <f>IF(ISNUMBER(X26),'Cover Page'!$D$35/1000000*'1 macro-mapping'!X26/'FX rate'!$C17,"")</f>
        <v/>
      </c>
      <c r="Y81" s="800" t="str">
        <f>IF(ISNUMBER(Y26),'Cover Page'!$D$35/1000000*'1 macro-mapping'!Y26/'FX rate'!$C17,"")</f>
        <v/>
      </c>
      <c r="Z81" s="800" t="str">
        <f>IF(ISNUMBER(Z26),'Cover Page'!$D$35/1000000*'1 macro-mapping'!Z26/'FX rate'!$C17,"")</f>
        <v/>
      </c>
      <c r="AA81" s="800" t="str">
        <f>IF(ISNUMBER(AA26),'Cover Page'!$D$35/1000000*'1 macro-mapping'!AA26/'FX rate'!$C17,"")</f>
        <v/>
      </c>
      <c r="AB81" s="800" t="str">
        <f>IF(ISNUMBER(AB26),'Cover Page'!$D$35/1000000*'1 macro-mapping'!AB26/'FX rate'!$C17,"")</f>
        <v/>
      </c>
      <c r="AC81" s="800" t="str">
        <f>IF(ISNUMBER(AC26),'Cover Page'!$D$35/1000000*'1 macro-mapping'!AC26/'FX rate'!$C17,"")</f>
        <v/>
      </c>
      <c r="AD81" s="800" t="str">
        <f>IF(ISNUMBER(AD26),'Cover Page'!$D$35/1000000*'1 macro-mapping'!AD26/'FX rate'!$C17,"")</f>
        <v/>
      </c>
      <c r="AE81" s="800" t="str">
        <f>IF(ISNUMBER(AE26),'Cover Page'!$D$35/1000000*'1 macro-mapping'!AE26/'FX rate'!$C17,"")</f>
        <v/>
      </c>
      <c r="AF81" s="800" t="str">
        <f>IF(ISNUMBER(AF26),'Cover Page'!$D$35/1000000*'1 macro-mapping'!AF26/'FX rate'!$C17,"")</f>
        <v/>
      </c>
      <c r="AG81" s="800" t="str">
        <f>IF(ISNUMBER(AG26),'Cover Page'!$D$35/1000000*'1 macro-mapping'!AG26/'FX rate'!$C17,"")</f>
        <v/>
      </c>
      <c r="AH81" s="800" t="str">
        <f>IF(ISNUMBER(AH26),'Cover Page'!$D$35/1000000*'1 macro-mapping'!AH26/'FX rate'!$C17,"")</f>
        <v/>
      </c>
      <c r="AI81" s="800" t="str">
        <f>IF(ISNUMBER(AI26),'Cover Page'!$D$35/1000000*'1 macro-mapping'!AI26/'FX rate'!$C17,"")</f>
        <v/>
      </c>
      <c r="AJ81" s="800" t="str">
        <f>IF(ISNUMBER(AJ26),'Cover Page'!$D$35/1000000*'1 macro-mapping'!AJ26/'FX rate'!$C17,"")</f>
        <v/>
      </c>
      <c r="AK81" s="800" t="str">
        <f>IF(ISNUMBER(AK26),'Cover Page'!$D$35/1000000*'1 macro-mapping'!AK26/'FX rate'!$C17,"")</f>
        <v/>
      </c>
      <c r="AL81" s="299"/>
      <c r="AM81" s="800" t="str">
        <f>IF(ISNUMBER(AM26),'Cover Page'!$D$35/1000000*'1 macro-mapping'!AM26/'FX rate'!$C17,"")</f>
        <v/>
      </c>
      <c r="AN81" s="801" t="str">
        <f>IF(ISNUMBER(AN26),'Cover Page'!$D$35/1000000*'1 macro-mapping'!AN26/'FX rate'!$C17,"")</f>
        <v/>
      </c>
      <c r="AO81" s="802" t="str">
        <f>IF(ISNUMBER(AO26),'Cover Page'!$D$35/1000000*'1 macro-mapping'!AO26/'FX rate'!$C17,"")</f>
        <v/>
      </c>
      <c r="AP81" s="802" t="str">
        <f>IF(ISNUMBER(AP26),'Cover Page'!$D$35/1000000*'1 macro-mapping'!AP26/'FX rate'!$C17,"")</f>
        <v/>
      </c>
      <c r="AQ81" s="802" t="str">
        <f>IF(ISNUMBER(AQ26),'Cover Page'!$D$35/1000000*'1 macro-mapping'!AQ26/'FX rate'!$C17,"")</f>
        <v/>
      </c>
      <c r="AR81" s="802" t="str">
        <f>IF(ISNUMBER(AR26),'Cover Page'!$D$35/1000000*'1 macro-mapping'!AR26/'FX rate'!$C17,"")</f>
        <v/>
      </c>
      <c r="AS81" s="802" t="str">
        <f>IF(ISNUMBER(AS26),'Cover Page'!$D$35/1000000*'1 macro-mapping'!AS26/'FX rate'!$C17,"")</f>
        <v/>
      </c>
      <c r="AT81" s="299"/>
      <c r="AU81" s="802" t="str">
        <f>IF(ISNUMBER(AU26),'Cover Page'!$D$35/1000000*'1 macro-mapping'!AU26/'FX rate'!$C17,"")</f>
        <v/>
      </c>
      <c r="AV81" s="802" t="str">
        <f>IF(ISNUMBER(AV26),'Cover Page'!$D$35/1000000*'1 macro-mapping'!AV26/'FX rate'!$C17,"")</f>
        <v/>
      </c>
      <c r="AW81" s="802" t="str">
        <f>IF(ISNUMBER(AW26),'Cover Page'!$D$35/1000000*'1 macro-mapping'!AW26/'FX rate'!$C17,"")</f>
        <v/>
      </c>
      <c r="AX81" s="802" t="str">
        <f>IF(ISNUMBER(AX26),'Cover Page'!$D$35/1000000*'1 macro-mapping'!AX26/'FX rate'!$C17,"")</f>
        <v/>
      </c>
      <c r="AY81" s="802" t="str">
        <f>IF(ISNUMBER(AY26),'Cover Page'!$D$35/1000000*'1 macro-mapping'!AY26/'FX rate'!$C17,"")</f>
        <v/>
      </c>
    </row>
    <row r="82" spans="1:51" ht="14.25" customHeight="1" x14ac:dyDescent="0.2">
      <c r="A82" s="2364"/>
      <c r="B82" s="583">
        <v>2013</v>
      </c>
      <c r="C82" s="584">
        <f>IF(ISNUMBER(C27),'Cover Page'!$D$35/1000000*'1 macro-mapping'!C27/'FX rate'!$C18,"")</f>
        <v>0</v>
      </c>
      <c r="D82" s="587" t="str">
        <f>IF(ISNUMBER(D27),'Cover Page'!$D$35/1000000*'1 macro-mapping'!D27/'FX rate'!$C18,"")</f>
        <v/>
      </c>
      <c r="E82" s="585">
        <f>IF(ISNUMBER(E27),'Cover Page'!$D$35/1000000*'1 macro-mapping'!E27/'FX rate'!$C18,"")</f>
        <v>0</v>
      </c>
      <c r="F82" s="793" t="str">
        <f>IF(ISNUMBER(F27),'Cover Page'!$D$35/1000000*'1 macro-mapping'!F27/'FX rate'!$C18,"")</f>
        <v/>
      </c>
      <c r="G82" s="793" t="str">
        <f>IF(ISNUMBER(G27),'Cover Page'!$D$35/1000000*'1 macro-mapping'!G27/'FX rate'!$C18,"")</f>
        <v/>
      </c>
      <c r="H82" s="794" t="str">
        <f>IF(ISNUMBER(H27),'Cover Page'!$D$35/1000000*'1 macro-mapping'!H27/'FX rate'!$C18,"")</f>
        <v/>
      </c>
      <c r="I82" s="794" t="str">
        <f>IF(ISNUMBER(I27),'Cover Page'!$D$35/1000000*'1 macro-mapping'!I27/'FX rate'!$C18,"")</f>
        <v/>
      </c>
      <c r="J82" s="587" t="str">
        <f>IF(ISNUMBER(J27),'Cover Page'!$D$35/1000000*'1 macro-mapping'!J27/'FX rate'!$C18,"")</f>
        <v/>
      </c>
      <c r="K82" s="793" t="str">
        <f>IF(ISNUMBER(K27),'Cover Page'!$D$35/1000000*'1 macro-mapping'!K27/'FX rate'!$C18,"")</f>
        <v/>
      </c>
      <c r="L82" s="795" t="str">
        <f>IF(ISNUMBER(L27),'Cover Page'!$D$35/1000000*'1 macro-mapping'!L27/'FX rate'!$C18,"")</f>
        <v/>
      </c>
      <c r="M82" s="585">
        <f>IF(ISNUMBER(M27),'Cover Page'!$D$35/1000000*'1 macro-mapping'!M27/'FX rate'!$C18,"")</f>
        <v>0</v>
      </c>
      <c r="N82" s="796" t="str">
        <f>IF(ISNUMBER(N27),'Cover Page'!$D$35/1000000*'1 macro-mapping'!N27/'FX rate'!$C18,"")</f>
        <v/>
      </c>
      <c r="O82" s="793" t="str">
        <f>IF(ISNUMBER(O27),'Cover Page'!$D$35/1000000*'1 macro-mapping'!O27/'FX rate'!$C18,"")</f>
        <v/>
      </c>
      <c r="P82" s="797" t="str">
        <f>IF(ISNUMBER(P27),'Cover Page'!$D$35/1000000*'1 macro-mapping'!P27/'FX rate'!$C18,"")</f>
        <v/>
      </c>
      <c r="Q82" s="587" t="str">
        <f>IF(ISNUMBER(Q27),'Cover Page'!$D$35/1000000*'1 macro-mapping'!Q27/'FX rate'!$C18,"")</f>
        <v/>
      </c>
      <c r="R82" s="798" t="str">
        <f>IF(ISNUMBER(R27),'Cover Page'!$D$35/1000000*'1 macro-mapping'!R27/'FX rate'!$C18,"")</f>
        <v/>
      </c>
      <c r="S82" s="793" t="str">
        <f>IF(ISNUMBER(S27),'Cover Page'!$D$35/1000000*'1 macro-mapping'!S27/'FX rate'!$C18,"")</f>
        <v/>
      </c>
      <c r="T82" s="793" t="str">
        <f>IF(ISNUMBER(T27),'Cover Page'!$D$35/1000000*'1 macro-mapping'!T27/'FX rate'!$C18,"")</f>
        <v/>
      </c>
      <c r="U82" s="799" t="str">
        <f>IF(ISNUMBER(U27),'Cover Page'!$D$35/1000000*'1 macro-mapping'!U27/'FX rate'!$C18,"")</f>
        <v/>
      </c>
      <c r="V82" s="798" t="str">
        <f>IF(ISNUMBER(V27),'Cover Page'!$D$35/1000000*'1 macro-mapping'!V27/'FX rate'!$C18,"")</f>
        <v/>
      </c>
      <c r="W82" s="793" t="str">
        <f>IF(ISNUMBER(W27),'Cover Page'!$D$35/1000000*'1 macro-mapping'!W27/'FX rate'!$C18,"")</f>
        <v/>
      </c>
      <c r="X82" s="793" t="str">
        <f>IF(ISNUMBER(X27),'Cover Page'!$D$35/1000000*'1 macro-mapping'!X27/'FX rate'!$C18,"")</f>
        <v/>
      </c>
      <c r="Y82" s="800" t="str">
        <f>IF(ISNUMBER(Y27),'Cover Page'!$D$35/1000000*'1 macro-mapping'!Y27/'FX rate'!$C18,"")</f>
        <v/>
      </c>
      <c r="Z82" s="800" t="str">
        <f>IF(ISNUMBER(Z27),'Cover Page'!$D$35/1000000*'1 macro-mapping'!Z27/'FX rate'!$C18,"")</f>
        <v/>
      </c>
      <c r="AA82" s="800" t="str">
        <f>IF(ISNUMBER(AA27),'Cover Page'!$D$35/1000000*'1 macro-mapping'!AA27/'FX rate'!$C18,"")</f>
        <v/>
      </c>
      <c r="AB82" s="800" t="str">
        <f>IF(ISNUMBER(AB27),'Cover Page'!$D$35/1000000*'1 macro-mapping'!AB27/'FX rate'!$C18,"")</f>
        <v/>
      </c>
      <c r="AC82" s="800" t="str">
        <f>IF(ISNUMBER(AC27),'Cover Page'!$D$35/1000000*'1 macro-mapping'!AC27/'FX rate'!$C18,"")</f>
        <v/>
      </c>
      <c r="AD82" s="800" t="str">
        <f>IF(ISNUMBER(AD27),'Cover Page'!$D$35/1000000*'1 macro-mapping'!AD27/'FX rate'!$C18,"")</f>
        <v/>
      </c>
      <c r="AE82" s="800" t="str">
        <f>IF(ISNUMBER(AE27),'Cover Page'!$D$35/1000000*'1 macro-mapping'!AE27/'FX rate'!$C18,"")</f>
        <v/>
      </c>
      <c r="AF82" s="800" t="str">
        <f>IF(ISNUMBER(AF27),'Cover Page'!$D$35/1000000*'1 macro-mapping'!AF27/'FX rate'!$C18,"")</f>
        <v/>
      </c>
      <c r="AG82" s="800" t="str">
        <f>IF(ISNUMBER(AG27),'Cover Page'!$D$35/1000000*'1 macro-mapping'!AG27/'FX rate'!$C18,"")</f>
        <v/>
      </c>
      <c r="AH82" s="800" t="str">
        <f>IF(ISNUMBER(AH27),'Cover Page'!$D$35/1000000*'1 macro-mapping'!AH27/'FX rate'!$C18,"")</f>
        <v/>
      </c>
      <c r="AI82" s="800" t="str">
        <f>IF(ISNUMBER(AI27),'Cover Page'!$D$35/1000000*'1 macro-mapping'!AI27/'FX rate'!$C18,"")</f>
        <v/>
      </c>
      <c r="AJ82" s="800" t="str">
        <f>IF(ISNUMBER(AJ27),'Cover Page'!$D$35/1000000*'1 macro-mapping'!AJ27/'FX rate'!$C18,"")</f>
        <v/>
      </c>
      <c r="AK82" s="800" t="str">
        <f>IF(ISNUMBER(AK27),'Cover Page'!$D$35/1000000*'1 macro-mapping'!AK27/'FX rate'!$C18,"")</f>
        <v/>
      </c>
      <c r="AL82" s="299"/>
      <c r="AM82" s="800" t="str">
        <f>IF(ISNUMBER(AM27),'Cover Page'!$D$35/1000000*'1 macro-mapping'!AM27/'FX rate'!$C18,"")</f>
        <v/>
      </c>
      <c r="AN82" s="801" t="str">
        <f>IF(ISNUMBER(AN27),'Cover Page'!$D$35/1000000*'1 macro-mapping'!AN27/'FX rate'!$C18,"")</f>
        <v/>
      </c>
      <c r="AO82" s="802" t="str">
        <f>IF(ISNUMBER(AO27),'Cover Page'!$D$35/1000000*'1 macro-mapping'!AO27/'FX rate'!$C18,"")</f>
        <v/>
      </c>
      <c r="AP82" s="802" t="str">
        <f>IF(ISNUMBER(AP27),'Cover Page'!$D$35/1000000*'1 macro-mapping'!AP27/'FX rate'!$C18,"")</f>
        <v/>
      </c>
      <c r="AQ82" s="802" t="str">
        <f>IF(ISNUMBER(AQ27),'Cover Page'!$D$35/1000000*'1 macro-mapping'!AQ27/'FX rate'!$C18,"")</f>
        <v/>
      </c>
      <c r="AR82" s="802" t="str">
        <f>IF(ISNUMBER(AR27),'Cover Page'!$D$35/1000000*'1 macro-mapping'!AR27/'FX rate'!$C18,"")</f>
        <v/>
      </c>
      <c r="AS82" s="802" t="str">
        <f>IF(ISNUMBER(AS27),'Cover Page'!$D$35/1000000*'1 macro-mapping'!AS27/'FX rate'!$C18,"")</f>
        <v/>
      </c>
      <c r="AT82" s="299"/>
      <c r="AU82" s="802" t="str">
        <f>IF(ISNUMBER(AU27),'Cover Page'!$D$35/1000000*'1 macro-mapping'!AU27/'FX rate'!$C18,"")</f>
        <v/>
      </c>
      <c r="AV82" s="802" t="str">
        <f>IF(ISNUMBER(AV27),'Cover Page'!$D$35/1000000*'1 macro-mapping'!AV27/'FX rate'!$C18,"")</f>
        <v/>
      </c>
      <c r="AW82" s="802" t="str">
        <f>IF(ISNUMBER(AW27),'Cover Page'!$D$35/1000000*'1 macro-mapping'!AW27/'FX rate'!$C18,"")</f>
        <v/>
      </c>
      <c r="AX82" s="802" t="str">
        <f>IF(ISNUMBER(AX27),'Cover Page'!$D$35/1000000*'1 macro-mapping'!AX27/'FX rate'!$C18,"")</f>
        <v/>
      </c>
      <c r="AY82" s="802" t="str">
        <f>IF(ISNUMBER(AY27),'Cover Page'!$D$35/1000000*'1 macro-mapping'!AY27/'FX rate'!$C18,"")</f>
        <v/>
      </c>
    </row>
    <row r="83" spans="1:51" ht="14.25" customHeight="1" x14ac:dyDescent="0.2">
      <c r="A83" s="2364"/>
      <c r="B83" s="586">
        <v>2014</v>
      </c>
      <c r="C83" s="584">
        <f>IF(ISNUMBER(C28),'Cover Page'!$D$35/1000000*'1 macro-mapping'!C28/'FX rate'!$C19,"")</f>
        <v>0</v>
      </c>
      <c r="D83" s="803" t="str">
        <f>IF(ISNUMBER(D28),'Cover Page'!$D$35/1000000*'1 macro-mapping'!D28/'FX rate'!$C19,"")</f>
        <v/>
      </c>
      <c r="E83" s="585">
        <f>IF(ISNUMBER(E28),'Cover Page'!$D$35/1000000*'1 macro-mapping'!E28/'FX rate'!$C19,"")</f>
        <v>0</v>
      </c>
      <c r="F83" s="804" t="str">
        <f>IF(ISNUMBER(F28),'Cover Page'!$D$35/1000000*'1 macro-mapping'!F28/'FX rate'!$C19,"")</f>
        <v/>
      </c>
      <c r="G83" s="804" t="str">
        <f>IF(ISNUMBER(G28),'Cover Page'!$D$35/1000000*'1 macro-mapping'!G28/'FX rate'!$C19,"")</f>
        <v/>
      </c>
      <c r="H83" s="805" t="str">
        <f>IF(ISNUMBER(H28),'Cover Page'!$D$35/1000000*'1 macro-mapping'!H28/'FX rate'!$C19,"")</f>
        <v/>
      </c>
      <c r="I83" s="805" t="str">
        <f>IF(ISNUMBER(I28),'Cover Page'!$D$35/1000000*'1 macro-mapping'!I28/'FX rate'!$C19,"")</f>
        <v/>
      </c>
      <c r="J83" s="803" t="str">
        <f>IF(ISNUMBER(J28),'Cover Page'!$D$35/1000000*'1 macro-mapping'!J28/'FX rate'!$C19,"")</f>
        <v/>
      </c>
      <c r="K83" s="804" t="str">
        <f>IF(ISNUMBER(K28),'Cover Page'!$D$35/1000000*'1 macro-mapping'!K28/'FX rate'!$C19,"")</f>
        <v/>
      </c>
      <c r="L83" s="806" t="str">
        <f>IF(ISNUMBER(L28),'Cover Page'!$D$35/1000000*'1 macro-mapping'!L28/'FX rate'!$C19,"")</f>
        <v/>
      </c>
      <c r="M83" s="585">
        <f>IF(ISNUMBER(M28),'Cover Page'!$D$35/1000000*'1 macro-mapping'!M28/'FX rate'!$C19,"")</f>
        <v>0</v>
      </c>
      <c r="N83" s="796" t="str">
        <f>IF(ISNUMBER(N28),'Cover Page'!$D$35/1000000*'1 macro-mapping'!N28/'FX rate'!$C19,"")</f>
        <v/>
      </c>
      <c r="O83" s="804" t="str">
        <f>IF(ISNUMBER(O28),'Cover Page'!$D$35/1000000*'1 macro-mapping'!O28/'FX rate'!$C19,"")</f>
        <v/>
      </c>
      <c r="P83" s="807" t="str">
        <f>IF(ISNUMBER(P28),'Cover Page'!$D$35/1000000*'1 macro-mapping'!P28/'FX rate'!$C19,"")</f>
        <v/>
      </c>
      <c r="Q83" s="803" t="str">
        <f>IF(ISNUMBER(Q28),'Cover Page'!$D$35/1000000*'1 macro-mapping'!Q28/'FX rate'!$C19,"")</f>
        <v/>
      </c>
      <c r="R83" s="808" t="str">
        <f>IF(ISNUMBER(R28),'Cover Page'!$D$35/1000000*'1 macro-mapping'!R28/'FX rate'!$C19,"")</f>
        <v/>
      </c>
      <c r="S83" s="804" t="str">
        <f>IF(ISNUMBER(S28),'Cover Page'!$D$35/1000000*'1 macro-mapping'!S28/'FX rate'!$C19,"")</f>
        <v/>
      </c>
      <c r="T83" s="804" t="str">
        <f>IF(ISNUMBER(T28),'Cover Page'!$D$35/1000000*'1 macro-mapping'!T28/'FX rate'!$C19,"")</f>
        <v/>
      </c>
      <c r="U83" s="809" t="str">
        <f>IF(ISNUMBER(U28),'Cover Page'!$D$35/1000000*'1 macro-mapping'!U28/'FX rate'!$C19,"")</f>
        <v/>
      </c>
      <c r="V83" s="808" t="str">
        <f>IF(ISNUMBER(V28),'Cover Page'!$D$35/1000000*'1 macro-mapping'!V28/'FX rate'!$C19,"")</f>
        <v/>
      </c>
      <c r="W83" s="804" t="str">
        <f>IF(ISNUMBER(W28),'Cover Page'!$D$35/1000000*'1 macro-mapping'!W28/'FX rate'!$C19,"")</f>
        <v/>
      </c>
      <c r="X83" s="804" t="str">
        <f>IF(ISNUMBER(X28),'Cover Page'!$D$35/1000000*'1 macro-mapping'!X28/'FX rate'!$C19,"")</f>
        <v/>
      </c>
      <c r="Y83" s="810" t="str">
        <f>IF(ISNUMBER(Y28),'Cover Page'!$D$35/1000000*'1 macro-mapping'!Y28/'FX rate'!$C19,"")</f>
        <v/>
      </c>
      <c r="Z83" s="810" t="str">
        <f>IF(ISNUMBER(Z28),'Cover Page'!$D$35/1000000*'1 macro-mapping'!Z28/'FX rate'!$C19,"")</f>
        <v/>
      </c>
      <c r="AA83" s="810" t="str">
        <f>IF(ISNUMBER(AA28),'Cover Page'!$D$35/1000000*'1 macro-mapping'!AA28/'FX rate'!$C19,"")</f>
        <v/>
      </c>
      <c r="AB83" s="810" t="str">
        <f>IF(ISNUMBER(AB28),'Cover Page'!$D$35/1000000*'1 macro-mapping'!AB28/'FX rate'!$C19,"")</f>
        <v/>
      </c>
      <c r="AC83" s="810" t="str">
        <f>IF(ISNUMBER(AC28),'Cover Page'!$D$35/1000000*'1 macro-mapping'!AC28/'FX rate'!$C19,"")</f>
        <v/>
      </c>
      <c r="AD83" s="810" t="str">
        <f>IF(ISNUMBER(AD28),'Cover Page'!$D$35/1000000*'1 macro-mapping'!AD28/'FX rate'!$C19,"")</f>
        <v/>
      </c>
      <c r="AE83" s="810" t="str">
        <f>IF(ISNUMBER(AE28),'Cover Page'!$D$35/1000000*'1 macro-mapping'!AE28/'FX rate'!$C19,"")</f>
        <v/>
      </c>
      <c r="AF83" s="810" t="str">
        <f>IF(ISNUMBER(AF28),'Cover Page'!$D$35/1000000*'1 macro-mapping'!AF28/'FX rate'!$C19,"")</f>
        <v/>
      </c>
      <c r="AG83" s="810" t="str">
        <f>IF(ISNUMBER(AG28),'Cover Page'!$D$35/1000000*'1 macro-mapping'!AG28/'FX rate'!$C19,"")</f>
        <v/>
      </c>
      <c r="AH83" s="810" t="str">
        <f>IF(ISNUMBER(AH28),'Cover Page'!$D$35/1000000*'1 macro-mapping'!AH28/'FX rate'!$C19,"")</f>
        <v/>
      </c>
      <c r="AI83" s="810" t="str">
        <f>IF(ISNUMBER(AI28),'Cover Page'!$D$35/1000000*'1 macro-mapping'!AI28/'FX rate'!$C19,"")</f>
        <v/>
      </c>
      <c r="AJ83" s="810" t="str">
        <f>IF(ISNUMBER(AJ28),'Cover Page'!$D$35/1000000*'1 macro-mapping'!AJ28/'FX rate'!$C19,"")</f>
        <v/>
      </c>
      <c r="AK83" s="810" t="str">
        <f>IF(ISNUMBER(AK28),'Cover Page'!$D$35/1000000*'1 macro-mapping'!AK28/'FX rate'!$C19,"")</f>
        <v/>
      </c>
      <c r="AL83" s="299"/>
      <c r="AM83" s="810" t="str">
        <f>IF(ISNUMBER(AM28),'Cover Page'!$D$35/1000000*'1 macro-mapping'!AM28/'FX rate'!$C19,"")</f>
        <v/>
      </c>
      <c r="AN83" s="801" t="str">
        <f>IF(ISNUMBER(AN28),'Cover Page'!$D$35/1000000*'1 macro-mapping'!AN28/'FX rate'!$C19,"")</f>
        <v/>
      </c>
      <c r="AO83" s="802" t="str">
        <f>IF(ISNUMBER(AO28),'Cover Page'!$D$35/1000000*'1 macro-mapping'!AO28/'FX rate'!$C19,"")</f>
        <v/>
      </c>
      <c r="AP83" s="802" t="str">
        <f>IF(ISNUMBER(AP28),'Cover Page'!$D$35/1000000*'1 macro-mapping'!AP28/'FX rate'!$C19,"")</f>
        <v/>
      </c>
      <c r="AQ83" s="802" t="str">
        <f>IF(ISNUMBER(AQ28),'Cover Page'!$D$35/1000000*'1 macro-mapping'!AQ28/'FX rate'!$C19,"")</f>
        <v/>
      </c>
      <c r="AR83" s="802" t="str">
        <f>IF(ISNUMBER(AR28),'Cover Page'!$D$35/1000000*'1 macro-mapping'!AR28/'FX rate'!$C19,"")</f>
        <v/>
      </c>
      <c r="AS83" s="802" t="str">
        <f>IF(ISNUMBER(AS28),'Cover Page'!$D$35/1000000*'1 macro-mapping'!AS28/'FX rate'!$C19,"")</f>
        <v/>
      </c>
      <c r="AT83" s="299"/>
      <c r="AU83" s="802" t="str">
        <f>IF(ISNUMBER(AU28),'Cover Page'!$D$35/1000000*'1 macro-mapping'!AU28/'FX rate'!$C19,"")</f>
        <v/>
      </c>
      <c r="AV83" s="802" t="str">
        <f>IF(ISNUMBER(AV28),'Cover Page'!$D$35/1000000*'1 macro-mapping'!AV28/'FX rate'!$C19,"")</f>
        <v/>
      </c>
      <c r="AW83" s="802" t="str">
        <f>IF(ISNUMBER(AW28),'Cover Page'!$D$35/1000000*'1 macro-mapping'!AW28/'FX rate'!$C19,"")</f>
        <v/>
      </c>
      <c r="AX83" s="802" t="str">
        <f>IF(ISNUMBER(AX28),'Cover Page'!$D$35/1000000*'1 macro-mapping'!AX28/'FX rate'!$C19,"")</f>
        <v/>
      </c>
      <c r="AY83" s="802" t="str">
        <f>IF(ISNUMBER(AY28),'Cover Page'!$D$35/1000000*'1 macro-mapping'!AY28/'FX rate'!$C19,"")</f>
        <v/>
      </c>
    </row>
    <row r="84" spans="1:51" ht="14.25" customHeight="1" x14ac:dyDescent="0.2">
      <c r="A84" s="2364"/>
      <c r="B84" s="583">
        <v>2015</v>
      </c>
      <c r="C84" s="584">
        <f>IF(ISNUMBER(C29),'Cover Page'!$D$35/1000000*'1 macro-mapping'!C29/'FX rate'!$C20,"")</f>
        <v>0</v>
      </c>
      <c r="D84" s="587" t="str">
        <f>IF(ISNUMBER(D29),'Cover Page'!$D$35/1000000*'1 macro-mapping'!D29/'FX rate'!$C20,"")</f>
        <v/>
      </c>
      <c r="E84" s="585">
        <f>IF(ISNUMBER(E29),'Cover Page'!$D$35/1000000*'1 macro-mapping'!E29/'FX rate'!$C20,"")</f>
        <v>0</v>
      </c>
      <c r="F84" s="793" t="str">
        <f>IF(ISNUMBER(F29),'Cover Page'!$D$35/1000000*'1 macro-mapping'!F29/'FX rate'!$C20,"")</f>
        <v/>
      </c>
      <c r="G84" s="793" t="str">
        <f>IF(ISNUMBER(G29),'Cover Page'!$D$35/1000000*'1 macro-mapping'!G29/'FX rate'!$C20,"")</f>
        <v/>
      </c>
      <c r="H84" s="794" t="str">
        <f>IF(ISNUMBER(H29),'Cover Page'!$D$35/1000000*'1 macro-mapping'!H29/'FX rate'!$C20,"")</f>
        <v/>
      </c>
      <c r="I84" s="794" t="str">
        <f>IF(ISNUMBER(I29),'Cover Page'!$D$35/1000000*'1 macro-mapping'!I29/'FX rate'!$C20,"")</f>
        <v/>
      </c>
      <c r="J84" s="587" t="str">
        <f>IF(ISNUMBER(J29),'Cover Page'!$D$35/1000000*'1 macro-mapping'!J29/'FX rate'!$C20,"")</f>
        <v/>
      </c>
      <c r="K84" s="793" t="str">
        <f>IF(ISNUMBER(K29),'Cover Page'!$D$35/1000000*'1 macro-mapping'!K29/'FX rate'!$C20,"")</f>
        <v/>
      </c>
      <c r="L84" s="795" t="str">
        <f>IF(ISNUMBER(L29),'Cover Page'!$D$35/1000000*'1 macro-mapping'!L29/'FX rate'!$C20,"")</f>
        <v/>
      </c>
      <c r="M84" s="585">
        <f>IF(ISNUMBER(M29),'Cover Page'!$D$35/1000000*'1 macro-mapping'!M29/'FX rate'!$C20,"")</f>
        <v>0</v>
      </c>
      <c r="N84" s="798" t="str">
        <f>IF(ISNUMBER(N29),'Cover Page'!$D$35/1000000*'1 macro-mapping'!N29/'FX rate'!$C20,"")</f>
        <v/>
      </c>
      <c r="O84" s="793" t="str">
        <f>IF(ISNUMBER(O29),'Cover Page'!$D$35/1000000*'1 macro-mapping'!O29/'FX rate'!$C20,"")</f>
        <v/>
      </c>
      <c r="P84" s="797" t="str">
        <f>IF(ISNUMBER(P29),'Cover Page'!$D$35/1000000*'1 macro-mapping'!P29/'FX rate'!$C20,"")</f>
        <v/>
      </c>
      <c r="Q84" s="587" t="str">
        <f>IF(ISNUMBER(Q29),'Cover Page'!$D$35/1000000*'1 macro-mapping'!Q29/'FX rate'!$C20,"")</f>
        <v/>
      </c>
      <c r="R84" s="798" t="str">
        <f>IF(ISNUMBER(R29),'Cover Page'!$D$35/1000000*'1 macro-mapping'!R29/'FX rate'!$C20,"")</f>
        <v/>
      </c>
      <c r="S84" s="793" t="str">
        <f>IF(ISNUMBER(S29),'Cover Page'!$D$35/1000000*'1 macro-mapping'!S29/'FX rate'!$C20,"")</f>
        <v/>
      </c>
      <c r="T84" s="793" t="str">
        <f>IF(ISNUMBER(T29),'Cover Page'!$D$35/1000000*'1 macro-mapping'!T29/'FX rate'!$C20,"")</f>
        <v/>
      </c>
      <c r="U84" s="799" t="str">
        <f>IF(ISNUMBER(U29),'Cover Page'!$D$35/1000000*'1 macro-mapping'!U29/'FX rate'!$C20,"")</f>
        <v/>
      </c>
      <c r="V84" s="798" t="str">
        <f>IF(ISNUMBER(V29),'Cover Page'!$D$35/1000000*'1 macro-mapping'!V29/'FX rate'!$C20,"")</f>
        <v/>
      </c>
      <c r="W84" s="793" t="str">
        <f>IF(ISNUMBER(W29),'Cover Page'!$D$35/1000000*'1 macro-mapping'!W29/'FX rate'!$C20,"")</f>
        <v/>
      </c>
      <c r="X84" s="793" t="str">
        <f>IF(ISNUMBER(X29),'Cover Page'!$D$35/1000000*'1 macro-mapping'!X29/'FX rate'!$C20,"")</f>
        <v/>
      </c>
      <c r="Y84" s="800" t="str">
        <f>IF(ISNUMBER(Y29),'Cover Page'!$D$35/1000000*'1 macro-mapping'!Y29/'FX rate'!$C20,"")</f>
        <v/>
      </c>
      <c r="Z84" s="800" t="str">
        <f>IF(ISNUMBER(Z29),'Cover Page'!$D$35/1000000*'1 macro-mapping'!Z29/'FX rate'!$C20,"")</f>
        <v/>
      </c>
      <c r="AA84" s="800" t="str">
        <f>IF(ISNUMBER(AA29),'Cover Page'!$D$35/1000000*'1 macro-mapping'!AA29/'FX rate'!$C20,"")</f>
        <v/>
      </c>
      <c r="AB84" s="800" t="str">
        <f>IF(ISNUMBER(AB29),'Cover Page'!$D$35/1000000*'1 macro-mapping'!AB29/'FX rate'!$C20,"")</f>
        <v/>
      </c>
      <c r="AC84" s="800" t="str">
        <f>IF(ISNUMBER(AC29),'Cover Page'!$D$35/1000000*'1 macro-mapping'!AC29/'FX rate'!$C20,"")</f>
        <v/>
      </c>
      <c r="AD84" s="800" t="str">
        <f>IF(ISNUMBER(AD29),'Cover Page'!$D$35/1000000*'1 macro-mapping'!AD29/'FX rate'!$C20,"")</f>
        <v/>
      </c>
      <c r="AE84" s="800" t="str">
        <f>IF(ISNUMBER(AE29),'Cover Page'!$D$35/1000000*'1 macro-mapping'!AE29/'FX rate'!$C20,"")</f>
        <v/>
      </c>
      <c r="AF84" s="800" t="str">
        <f>IF(ISNUMBER(AF29),'Cover Page'!$D$35/1000000*'1 macro-mapping'!AF29/'FX rate'!$C20,"")</f>
        <v/>
      </c>
      <c r="AG84" s="800" t="str">
        <f>IF(ISNUMBER(AG29),'Cover Page'!$D$35/1000000*'1 macro-mapping'!AG29/'FX rate'!$C20,"")</f>
        <v/>
      </c>
      <c r="AH84" s="800" t="str">
        <f>IF(ISNUMBER(AH29),'Cover Page'!$D$35/1000000*'1 macro-mapping'!AH29/'FX rate'!$C20,"")</f>
        <v/>
      </c>
      <c r="AI84" s="800" t="str">
        <f>IF(ISNUMBER(AI29),'Cover Page'!$D$35/1000000*'1 macro-mapping'!AI29/'FX rate'!$C20,"")</f>
        <v/>
      </c>
      <c r="AJ84" s="800" t="str">
        <f>IF(ISNUMBER(AJ29),'Cover Page'!$D$35/1000000*'1 macro-mapping'!AJ29/'FX rate'!$C20,"")</f>
        <v/>
      </c>
      <c r="AK84" s="800" t="str">
        <f>IF(ISNUMBER(AK29),'Cover Page'!$D$35/1000000*'1 macro-mapping'!AK29/'FX rate'!$C20,"")</f>
        <v/>
      </c>
      <c r="AL84" s="299"/>
      <c r="AM84" s="800" t="str">
        <f>IF(ISNUMBER(AM29),'Cover Page'!$D$35/1000000*'1 macro-mapping'!AM29/'FX rate'!$C20,"")</f>
        <v/>
      </c>
      <c r="AN84" s="811" t="str">
        <f>IF(ISNUMBER(AN29),'Cover Page'!$D$35/1000000*'1 macro-mapping'!AN29/'FX rate'!$C20,"")</f>
        <v/>
      </c>
      <c r="AO84" s="812" t="str">
        <f>IF(ISNUMBER(AO29),'Cover Page'!$D$35/1000000*'1 macro-mapping'!AO29/'FX rate'!$C20,"")</f>
        <v/>
      </c>
      <c r="AP84" s="812" t="str">
        <f>IF(ISNUMBER(AP29),'Cover Page'!$D$35/1000000*'1 macro-mapping'!AP29/'FX rate'!$C20,"")</f>
        <v/>
      </c>
      <c r="AQ84" s="812" t="str">
        <f>IF(ISNUMBER(AQ29),'Cover Page'!$D$35/1000000*'1 macro-mapping'!AQ29/'FX rate'!$C20,"")</f>
        <v/>
      </c>
      <c r="AR84" s="812" t="str">
        <f>IF(ISNUMBER(AR29),'Cover Page'!$D$35/1000000*'1 macro-mapping'!AR29/'FX rate'!$C20,"")</f>
        <v/>
      </c>
      <c r="AS84" s="812" t="str">
        <f>IF(ISNUMBER(AS29),'Cover Page'!$D$35/1000000*'1 macro-mapping'!AS29/'FX rate'!$C20,"")</f>
        <v/>
      </c>
      <c r="AT84" s="299"/>
      <c r="AU84" s="812" t="str">
        <f>IF(ISNUMBER(AU29),'Cover Page'!$D$35/1000000*'1 macro-mapping'!AU29/'FX rate'!$C20,"")</f>
        <v/>
      </c>
      <c r="AV84" s="812" t="str">
        <f>IF(ISNUMBER(AV29),'Cover Page'!$D$35/1000000*'1 macro-mapping'!AV29/'FX rate'!$C20,"")</f>
        <v/>
      </c>
      <c r="AW84" s="812" t="str">
        <f>IF(ISNUMBER(AW29),'Cover Page'!$D$35/1000000*'1 macro-mapping'!AW29/'FX rate'!$C20,"")</f>
        <v/>
      </c>
      <c r="AX84" s="812" t="str">
        <f>IF(ISNUMBER(AX29),'Cover Page'!$D$35/1000000*'1 macro-mapping'!AX29/'FX rate'!$C20,"")</f>
        <v/>
      </c>
      <c r="AY84" s="812" t="str">
        <f>IF(ISNUMBER(AY29),'Cover Page'!$D$35/1000000*'1 macro-mapping'!AY29/'FX rate'!$C20,"")</f>
        <v/>
      </c>
    </row>
    <row r="85" spans="1:51" ht="14.25" customHeight="1" x14ac:dyDescent="0.2">
      <c r="A85" s="2364"/>
      <c r="B85" s="586">
        <v>2016</v>
      </c>
      <c r="C85" s="584">
        <f>IF(ISNUMBER(C30),'Cover Page'!$D$35/1000000*'1 macro-mapping'!C30/'FX rate'!$C21,"")</f>
        <v>0</v>
      </c>
      <c r="D85" s="587" t="str">
        <f>IF(ISNUMBER(D30),'Cover Page'!$D$35/1000000*'1 macro-mapping'!D30/'FX rate'!$C21,"")</f>
        <v/>
      </c>
      <c r="E85" s="585">
        <f>IF(ISNUMBER(E30),'Cover Page'!$D$35/1000000*'1 macro-mapping'!E30/'FX rate'!$C21,"")</f>
        <v>0</v>
      </c>
      <c r="F85" s="793" t="str">
        <f>IF(ISNUMBER(F30),'Cover Page'!$D$35/1000000*'1 macro-mapping'!F30/'FX rate'!$C21,"")</f>
        <v/>
      </c>
      <c r="G85" s="793" t="str">
        <f>IF(ISNUMBER(G30),'Cover Page'!$D$35/1000000*'1 macro-mapping'!G30/'FX rate'!$C21,"")</f>
        <v/>
      </c>
      <c r="H85" s="794" t="str">
        <f>IF(ISNUMBER(H30),'Cover Page'!$D$35/1000000*'1 macro-mapping'!H30/'FX rate'!$C21,"")</f>
        <v/>
      </c>
      <c r="I85" s="794" t="str">
        <f>IF(ISNUMBER(I30),'Cover Page'!$D$35/1000000*'1 macro-mapping'!I30/'FX rate'!$C21,"")</f>
        <v/>
      </c>
      <c r="J85" s="587" t="str">
        <f>IF(ISNUMBER(J30),'Cover Page'!$D$35/1000000*'1 macro-mapping'!J30/'FX rate'!$C21,"")</f>
        <v/>
      </c>
      <c r="K85" s="793" t="str">
        <f>IF(ISNUMBER(K30),'Cover Page'!$D$35/1000000*'1 macro-mapping'!K30/'FX rate'!$C21,"")</f>
        <v/>
      </c>
      <c r="L85" s="795" t="str">
        <f>IF(ISNUMBER(L30),'Cover Page'!$D$35/1000000*'1 macro-mapping'!L30/'FX rate'!$C21,"")</f>
        <v/>
      </c>
      <c r="M85" s="585">
        <f>IF(ISNUMBER(M30),'Cover Page'!$D$35/1000000*'1 macro-mapping'!M30/'FX rate'!$C21,"")</f>
        <v>0</v>
      </c>
      <c r="N85" s="798" t="str">
        <f>IF(ISNUMBER(N30),'Cover Page'!$D$35/1000000*'1 macro-mapping'!N30/'FX rate'!$C21,"")</f>
        <v/>
      </c>
      <c r="O85" s="793" t="str">
        <f>IF(ISNUMBER(O30),'Cover Page'!$D$35/1000000*'1 macro-mapping'!O30/'FX rate'!$C21,"")</f>
        <v/>
      </c>
      <c r="P85" s="797" t="str">
        <f>IF(ISNUMBER(P30),'Cover Page'!$D$35/1000000*'1 macro-mapping'!P30/'FX rate'!$C21,"")</f>
        <v/>
      </c>
      <c r="Q85" s="587" t="str">
        <f>IF(ISNUMBER(Q30),'Cover Page'!$D$35/1000000*'1 macro-mapping'!Q30/'FX rate'!$C21,"")</f>
        <v/>
      </c>
      <c r="R85" s="798" t="str">
        <f>IF(ISNUMBER(R30),'Cover Page'!$D$35/1000000*'1 macro-mapping'!R30/'FX rate'!$C21,"")</f>
        <v/>
      </c>
      <c r="S85" s="793" t="str">
        <f>IF(ISNUMBER(S30),'Cover Page'!$D$35/1000000*'1 macro-mapping'!S30/'FX rate'!$C21,"")</f>
        <v/>
      </c>
      <c r="T85" s="793" t="str">
        <f>IF(ISNUMBER(T30),'Cover Page'!$D$35/1000000*'1 macro-mapping'!T30/'FX rate'!$C21,"")</f>
        <v/>
      </c>
      <c r="U85" s="799" t="str">
        <f>IF(ISNUMBER(U30),'Cover Page'!$D$35/1000000*'1 macro-mapping'!U30/'FX rate'!$C21,"")</f>
        <v/>
      </c>
      <c r="V85" s="798" t="str">
        <f>IF(ISNUMBER(V30),'Cover Page'!$D$35/1000000*'1 macro-mapping'!V30/'FX rate'!$C21,"")</f>
        <v/>
      </c>
      <c r="W85" s="793" t="str">
        <f>IF(ISNUMBER(W30),'Cover Page'!$D$35/1000000*'1 macro-mapping'!W30/'FX rate'!$C21,"")</f>
        <v/>
      </c>
      <c r="X85" s="793" t="str">
        <f>IF(ISNUMBER(X30),'Cover Page'!$D$35/1000000*'1 macro-mapping'!X30/'FX rate'!$C21,"")</f>
        <v/>
      </c>
      <c r="Y85" s="800" t="str">
        <f>IF(ISNUMBER(Y30),'Cover Page'!$D$35/1000000*'1 macro-mapping'!Y30/'FX rate'!$C21,"")</f>
        <v/>
      </c>
      <c r="Z85" s="800" t="str">
        <f>IF(ISNUMBER(Z30),'Cover Page'!$D$35/1000000*'1 macro-mapping'!Z30/'FX rate'!$C21,"")</f>
        <v/>
      </c>
      <c r="AA85" s="800" t="str">
        <f>IF(ISNUMBER(AA30),'Cover Page'!$D$35/1000000*'1 macro-mapping'!AA30/'FX rate'!$C21,"")</f>
        <v/>
      </c>
      <c r="AB85" s="800" t="str">
        <f>IF(ISNUMBER(AB30),'Cover Page'!$D$35/1000000*'1 macro-mapping'!AB30/'FX rate'!$C21,"")</f>
        <v/>
      </c>
      <c r="AC85" s="800" t="str">
        <f>IF(ISNUMBER(AC30),'Cover Page'!$D$35/1000000*'1 macro-mapping'!AC30/'FX rate'!$C21,"")</f>
        <v/>
      </c>
      <c r="AD85" s="800" t="str">
        <f>IF(ISNUMBER(AD30),'Cover Page'!$D$35/1000000*'1 macro-mapping'!AD30/'FX rate'!$C21,"")</f>
        <v/>
      </c>
      <c r="AE85" s="800" t="str">
        <f>IF(ISNUMBER(AE30),'Cover Page'!$D$35/1000000*'1 macro-mapping'!AE30/'FX rate'!$C21,"")</f>
        <v/>
      </c>
      <c r="AF85" s="800" t="str">
        <f>IF(ISNUMBER(AF30),'Cover Page'!$D$35/1000000*'1 macro-mapping'!AF30/'FX rate'!$C21,"")</f>
        <v/>
      </c>
      <c r="AG85" s="800" t="str">
        <f>IF(ISNUMBER(AG30),'Cover Page'!$D$35/1000000*'1 macro-mapping'!AG30/'FX rate'!$C21,"")</f>
        <v/>
      </c>
      <c r="AH85" s="800" t="str">
        <f>IF(ISNUMBER(AH30),'Cover Page'!$D$35/1000000*'1 macro-mapping'!AH30/'FX rate'!$C21,"")</f>
        <v/>
      </c>
      <c r="AI85" s="800" t="str">
        <f>IF(ISNUMBER(AI30),'Cover Page'!$D$35/1000000*'1 macro-mapping'!AI30/'FX rate'!$C21,"")</f>
        <v/>
      </c>
      <c r="AJ85" s="800" t="str">
        <f>IF(ISNUMBER(AJ30),'Cover Page'!$D$35/1000000*'1 macro-mapping'!AJ30/'FX rate'!$C21,"")</f>
        <v/>
      </c>
      <c r="AK85" s="800" t="str">
        <f>IF(ISNUMBER(AK30),'Cover Page'!$D$35/1000000*'1 macro-mapping'!AK30/'FX rate'!$C21,"")</f>
        <v/>
      </c>
      <c r="AL85" s="299"/>
      <c r="AM85" s="800" t="str">
        <f>IF(ISNUMBER(AM30),'Cover Page'!$D$35/1000000*'1 macro-mapping'!AM30/'FX rate'!$C21,"")</f>
        <v/>
      </c>
      <c r="AN85" s="811" t="str">
        <f>IF(ISNUMBER(AN30),'Cover Page'!$D$35/1000000*'1 macro-mapping'!AN30/'FX rate'!$C21,"")</f>
        <v/>
      </c>
      <c r="AO85" s="812" t="str">
        <f>IF(ISNUMBER(AO30),'Cover Page'!$D$35/1000000*'1 macro-mapping'!AO30/'FX rate'!$C21,"")</f>
        <v/>
      </c>
      <c r="AP85" s="812" t="str">
        <f>IF(ISNUMBER(AP30),'Cover Page'!$D$35/1000000*'1 macro-mapping'!AP30/'FX rate'!$C21,"")</f>
        <v/>
      </c>
      <c r="AQ85" s="812" t="str">
        <f>IF(ISNUMBER(AQ30),'Cover Page'!$D$35/1000000*'1 macro-mapping'!AQ30/'FX rate'!$C21,"")</f>
        <v/>
      </c>
      <c r="AR85" s="812" t="str">
        <f>IF(ISNUMBER(AR30),'Cover Page'!$D$35/1000000*'1 macro-mapping'!AR30/'FX rate'!$C21,"")</f>
        <v/>
      </c>
      <c r="AS85" s="812" t="str">
        <f>IF(ISNUMBER(AS30),'Cover Page'!$D$35/1000000*'1 macro-mapping'!AS30/'FX rate'!$C21,"")</f>
        <v/>
      </c>
      <c r="AT85" s="299"/>
      <c r="AU85" s="812" t="str">
        <f>IF(ISNUMBER(AU30),'Cover Page'!$D$35/1000000*'1 macro-mapping'!AU30/'FX rate'!$C21,"")</f>
        <v/>
      </c>
      <c r="AV85" s="812" t="str">
        <f>IF(ISNUMBER(AV30),'Cover Page'!$D$35/1000000*'1 macro-mapping'!AV30/'FX rate'!$C21,"")</f>
        <v/>
      </c>
      <c r="AW85" s="812" t="str">
        <f>IF(ISNUMBER(AW30),'Cover Page'!$D$35/1000000*'1 macro-mapping'!AW30/'FX rate'!$C21,"")</f>
        <v/>
      </c>
      <c r="AX85" s="812" t="str">
        <f>IF(ISNUMBER(AX30),'Cover Page'!$D$35/1000000*'1 macro-mapping'!AX30/'FX rate'!$C21,"")</f>
        <v/>
      </c>
      <c r="AY85" s="812" t="str">
        <f>IF(ISNUMBER(AY30),'Cover Page'!$D$35/1000000*'1 macro-mapping'!AY30/'FX rate'!$C21,"")</f>
        <v/>
      </c>
    </row>
    <row r="86" spans="1:51" ht="14.25" customHeight="1" x14ac:dyDescent="0.2">
      <c r="A86" s="2364"/>
      <c r="B86" s="583">
        <v>2017</v>
      </c>
      <c r="C86" s="584">
        <f>IF(ISNUMBER(C31),'Cover Page'!$D$35/1000000*'1 macro-mapping'!C31/'FX rate'!$C22,"")</f>
        <v>0</v>
      </c>
      <c r="D86" s="803" t="str">
        <f>IF(ISNUMBER(D31),'Cover Page'!$D$35/1000000*'1 macro-mapping'!D31/'FX rate'!$C22,"")</f>
        <v/>
      </c>
      <c r="E86" s="585">
        <f>IF(ISNUMBER(E31),'Cover Page'!$D$35/1000000*'1 macro-mapping'!E31/'FX rate'!$C22,"")</f>
        <v>0</v>
      </c>
      <c r="F86" s="804" t="str">
        <f>IF(ISNUMBER(F31),'Cover Page'!$D$35/1000000*'1 macro-mapping'!F31/'FX rate'!$C22,"")</f>
        <v/>
      </c>
      <c r="G86" s="804" t="str">
        <f>IF(ISNUMBER(G31),'Cover Page'!$D$35/1000000*'1 macro-mapping'!G31/'FX rate'!$C22,"")</f>
        <v/>
      </c>
      <c r="H86" s="805" t="str">
        <f>IF(ISNUMBER(H31),'Cover Page'!$D$35/1000000*'1 macro-mapping'!H31/'FX rate'!$C22,"")</f>
        <v/>
      </c>
      <c r="I86" s="805" t="str">
        <f>IF(ISNUMBER(I31),'Cover Page'!$D$35/1000000*'1 macro-mapping'!I31/'FX rate'!$C22,"")</f>
        <v/>
      </c>
      <c r="J86" s="803" t="str">
        <f>IF(ISNUMBER(J31),'Cover Page'!$D$35/1000000*'1 macro-mapping'!J31/'FX rate'!$C22,"")</f>
        <v/>
      </c>
      <c r="K86" s="804" t="str">
        <f>IF(ISNUMBER(K31),'Cover Page'!$D$35/1000000*'1 macro-mapping'!K31/'FX rate'!$C22,"")</f>
        <v/>
      </c>
      <c r="L86" s="806" t="str">
        <f>IF(ISNUMBER(L31),'Cover Page'!$D$35/1000000*'1 macro-mapping'!L31/'FX rate'!$C22,"")</f>
        <v/>
      </c>
      <c r="M86" s="585">
        <f>IF(ISNUMBER(M31),'Cover Page'!$D$35/1000000*'1 macro-mapping'!M31/'FX rate'!$C22,"")</f>
        <v>0</v>
      </c>
      <c r="N86" s="808" t="str">
        <f>IF(ISNUMBER(N31),'Cover Page'!$D$35/1000000*'1 macro-mapping'!N31/'FX rate'!$C22,"")</f>
        <v/>
      </c>
      <c r="O86" s="804" t="str">
        <f>IF(ISNUMBER(O31),'Cover Page'!$D$35/1000000*'1 macro-mapping'!O31/'FX rate'!$C22,"")</f>
        <v/>
      </c>
      <c r="P86" s="807" t="str">
        <f>IF(ISNUMBER(P31),'Cover Page'!$D$35/1000000*'1 macro-mapping'!P31/'FX rate'!$C22,"")</f>
        <v/>
      </c>
      <c r="Q86" s="803" t="str">
        <f>IF(ISNUMBER(Q31),'Cover Page'!$D$35/1000000*'1 macro-mapping'!Q31/'FX rate'!$C22,"")</f>
        <v/>
      </c>
      <c r="R86" s="808" t="str">
        <f>IF(ISNUMBER(R31),'Cover Page'!$D$35/1000000*'1 macro-mapping'!R31/'FX rate'!$C22,"")</f>
        <v/>
      </c>
      <c r="S86" s="804" t="str">
        <f>IF(ISNUMBER(S31),'Cover Page'!$D$35/1000000*'1 macro-mapping'!S31/'FX rate'!$C22,"")</f>
        <v/>
      </c>
      <c r="T86" s="804" t="str">
        <f>IF(ISNUMBER(T31),'Cover Page'!$D$35/1000000*'1 macro-mapping'!T31/'FX rate'!$C22,"")</f>
        <v/>
      </c>
      <c r="U86" s="809" t="str">
        <f>IF(ISNUMBER(U31),'Cover Page'!$D$35/1000000*'1 macro-mapping'!U31/'FX rate'!$C22,"")</f>
        <v/>
      </c>
      <c r="V86" s="808" t="str">
        <f>IF(ISNUMBER(V31),'Cover Page'!$D$35/1000000*'1 macro-mapping'!V31/'FX rate'!$C22,"")</f>
        <v/>
      </c>
      <c r="W86" s="804" t="str">
        <f>IF(ISNUMBER(W31),'Cover Page'!$D$35/1000000*'1 macro-mapping'!W31/'FX rate'!$C22,"")</f>
        <v/>
      </c>
      <c r="X86" s="804" t="str">
        <f>IF(ISNUMBER(X31),'Cover Page'!$D$35/1000000*'1 macro-mapping'!X31/'FX rate'!$C22,"")</f>
        <v/>
      </c>
      <c r="Y86" s="810" t="str">
        <f>IF(ISNUMBER(Y31),'Cover Page'!$D$35/1000000*'1 macro-mapping'!Y31/'FX rate'!$C22,"")</f>
        <v/>
      </c>
      <c r="Z86" s="810" t="str">
        <f>IF(ISNUMBER(Z31),'Cover Page'!$D$35/1000000*'1 macro-mapping'!Z31/'FX rate'!$C22,"")</f>
        <v/>
      </c>
      <c r="AA86" s="810" t="str">
        <f>IF(ISNUMBER(AA31),'Cover Page'!$D$35/1000000*'1 macro-mapping'!AA31/'FX rate'!$C22,"")</f>
        <v/>
      </c>
      <c r="AB86" s="810" t="str">
        <f>IF(ISNUMBER(AB31),'Cover Page'!$D$35/1000000*'1 macro-mapping'!AB31/'FX rate'!$C22,"")</f>
        <v/>
      </c>
      <c r="AC86" s="810" t="str">
        <f>IF(ISNUMBER(AC31),'Cover Page'!$D$35/1000000*'1 macro-mapping'!AC31/'FX rate'!$C22,"")</f>
        <v/>
      </c>
      <c r="AD86" s="810" t="str">
        <f>IF(ISNUMBER(AD31),'Cover Page'!$D$35/1000000*'1 macro-mapping'!AD31/'FX rate'!$C22,"")</f>
        <v/>
      </c>
      <c r="AE86" s="810" t="str">
        <f>IF(ISNUMBER(AE31),'Cover Page'!$D$35/1000000*'1 macro-mapping'!AE31/'FX rate'!$C22,"")</f>
        <v/>
      </c>
      <c r="AF86" s="810" t="str">
        <f>IF(ISNUMBER(AF31),'Cover Page'!$D$35/1000000*'1 macro-mapping'!AF31/'FX rate'!$C22,"")</f>
        <v/>
      </c>
      <c r="AG86" s="810" t="str">
        <f>IF(ISNUMBER(AG31),'Cover Page'!$D$35/1000000*'1 macro-mapping'!AG31/'FX rate'!$C22,"")</f>
        <v/>
      </c>
      <c r="AH86" s="810" t="str">
        <f>IF(ISNUMBER(AH31),'Cover Page'!$D$35/1000000*'1 macro-mapping'!AH31/'FX rate'!$C22,"")</f>
        <v/>
      </c>
      <c r="AI86" s="810" t="str">
        <f>IF(ISNUMBER(AI31),'Cover Page'!$D$35/1000000*'1 macro-mapping'!AI31/'FX rate'!$C22,"")</f>
        <v/>
      </c>
      <c r="AJ86" s="810" t="str">
        <f>IF(ISNUMBER(AJ31),'Cover Page'!$D$35/1000000*'1 macro-mapping'!AJ31/'FX rate'!$C22,"")</f>
        <v/>
      </c>
      <c r="AK86" s="810" t="str">
        <f>IF(ISNUMBER(AK31),'Cover Page'!$D$35/1000000*'1 macro-mapping'!AK31/'FX rate'!$C22,"")</f>
        <v/>
      </c>
      <c r="AL86" s="299"/>
      <c r="AM86" s="810" t="str">
        <f>IF(ISNUMBER(AM31),'Cover Page'!$D$35/1000000*'1 macro-mapping'!AM31/'FX rate'!$C22,"")</f>
        <v/>
      </c>
      <c r="AN86" s="1128" t="str">
        <f>IF(ISNUMBER(AN31),'Cover Page'!$D$35/1000000*'1 macro-mapping'!AN31/'FX rate'!$C22,"")</f>
        <v/>
      </c>
      <c r="AO86" s="1129" t="str">
        <f>IF(ISNUMBER(AO31),'Cover Page'!$D$35/1000000*'1 macro-mapping'!AO31/'FX rate'!$C22,"")</f>
        <v/>
      </c>
      <c r="AP86" s="1129" t="str">
        <f>IF(ISNUMBER(AP31),'Cover Page'!$D$35/1000000*'1 macro-mapping'!AP31/'FX rate'!$C22,"")</f>
        <v/>
      </c>
      <c r="AQ86" s="1129" t="str">
        <f>IF(ISNUMBER(AQ31),'Cover Page'!$D$35/1000000*'1 macro-mapping'!AQ31/'FX rate'!$C22,"")</f>
        <v/>
      </c>
      <c r="AR86" s="1129" t="str">
        <f>IF(ISNUMBER(AR31),'Cover Page'!$D$35/1000000*'1 macro-mapping'!AR31/'FX rate'!$C22,"")</f>
        <v/>
      </c>
      <c r="AS86" s="1129" t="str">
        <f>IF(ISNUMBER(AS31),'Cover Page'!$D$35/1000000*'1 macro-mapping'!AS31/'FX rate'!$C22,"")</f>
        <v/>
      </c>
      <c r="AT86" s="299"/>
      <c r="AU86" s="1129" t="str">
        <f>IF(ISNUMBER(AU31),'Cover Page'!$D$35/1000000*'1 macro-mapping'!AU31/'FX rate'!$C22,"")</f>
        <v/>
      </c>
      <c r="AV86" s="1129" t="str">
        <f>IF(ISNUMBER(AV31),'Cover Page'!$D$35/1000000*'1 macro-mapping'!AV31/'FX rate'!$C22,"")</f>
        <v/>
      </c>
      <c r="AW86" s="1129" t="str">
        <f>IF(ISNUMBER(AW31),'Cover Page'!$D$35/1000000*'1 macro-mapping'!AW31/'FX rate'!$C22,"")</f>
        <v/>
      </c>
      <c r="AX86" s="1129" t="str">
        <f>IF(ISNUMBER(AX31),'Cover Page'!$D$35/1000000*'1 macro-mapping'!AX31/'FX rate'!$C22,"")</f>
        <v/>
      </c>
      <c r="AY86" s="1129" t="str">
        <f>IF(ISNUMBER(AY31),'Cover Page'!$D$35/1000000*'1 macro-mapping'!AY31/'FX rate'!$C22,"")</f>
        <v/>
      </c>
    </row>
    <row r="87" spans="1:51" ht="14.25" customHeight="1" x14ac:dyDescent="0.2">
      <c r="A87" s="2364"/>
      <c r="B87" s="583">
        <v>2018</v>
      </c>
      <c r="C87" s="584">
        <f>IF(ISNUMBER(C32),'Cover Page'!$D$35/1000000*'1 macro-mapping'!C32/'FX rate'!$C23,"")</f>
        <v>0</v>
      </c>
      <c r="D87" s="803" t="str">
        <f>IF(ISNUMBER(D32),'Cover Page'!$D$35/1000000*'1 macro-mapping'!D32/'FX rate'!$C23,"")</f>
        <v/>
      </c>
      <c r="E87" s="585">
        <f>IF(ISNUMBER(E32),'Cover Page'!$D$35/1000000*'1 macro-mapping'!E32/'FX rate'!$C23,"")</f>
        <v>0</v>
      </c>
      <c r="F87" s="804" t="str">
        <f>IF(ISNUMBER(F32),'Cover Page'!$D$35/1000000*'1 macro-mapping'!F32/'FX rate'!$C23,"")</f>
        <v/>
      </c>
      <c r="G87" s="804" t="str">
        <f>IF(ISNUMBER(G32),'Cover Page'!$D$35/1000000*'1 macro-mapping'!G32/'FX rate'!$C23,"")</f>
        <v/>
      </c>
      <c r="H87" s="805" t="str">
        <f>IF(ISNUMBER(H32),'Cover Page'!$D$35/1000000*'1 macro-mapping'!H32/'FX rate'!$C23,"")</f>
        <v/>
      </c>
      <c r="I87" s="805" t="str">
        <f>IF(ISNUMBER(I32),'Cover Page'!$D$35/1000000*'1 macro-mapping'!I32/'FX rate'!$C23,"")</f>
        <v/>
      </c>
      <c r="J87" s="803" t="str">
        <f>IF(ISNUMBER(J32),'Cover Page'!$D$35/1000000*'1 macro-mapping'!J32/'FX rate'!$C23,"")</f>
        <v/>
      </c>
      <c r="K87" s="804" t="str">
        <f>IF(ISNUMBER(K32),'Cover Page'!$D$35/1000000*'1 macro-mapping'!K32/'FX rate'!$C23,"")</f>
        <v/>
      </c>
      <c r="L87" s="806" t="str">
        <f>IF(ISNUMBER(L32),'Cover Page'!$D$35/1000000*'1 macro-mapping'!L32/'FX rate'!$C23,"")</f>
        <v/>
      </c>
      <c r="M87" s="585">
        <f>IF(ISNUMBER(M32),'Cover Page'!$D$35/1000000*'1 macro-mapping'!M32/'FX rate'!$C23,"")</f>
        <v>0</v>
      </c>
      <c r="N87" s="808" t="str">
        <f>IF(ISNUMBER(N32),'Cover Page'!$D$35/1000000*'1 macro-mapping'!N32/'FX rate'!$C23,"")</f>
        <v/>
      </c>
      <c r="O87" s="804" t="str">
        <f>IF(ISNUMBER(O32),'Cover Page'!$D$35/1000000*'1 macro-mapping'!O32/'FX rate'!$C23,"")</f>
        <v/>
      </c>
      <c r="P87" s="807" t="str">
        <f>IF(ISNUMBER(P32),'Cover Page'!$D$35/1000000*'1 macro-mapping'!P32/'FX rate'!$C23,"")</f>
        <v/>
      </c>
      <c r="Q87" s="803" t="str">
        <f>IF(ISNUMBER(Q32),'Cover Page'!$D$35/1000000*'1 macro-mapping'!Q32/'FX rate'!$C23,"")</f>
        <v/>
      </c>
      <c r="R87" s="808" t="str">
        <f>IF(ISNUMBER(R32),'Cover Page'!$D$35/1000000*'1 macro-mapping'!R32/'FX rate'!$C23,"")</f>
        <v/>
      </c>
      <c r="S87" s="804" t="str">
        <f>IF(ISNUMBER(S32),'Cover Page'!$D$35/1000000*'1 macro-mapping'!S32/'FX rate'!$C23,"")</f>
        <v/>
      </c>
      <c r="T87" s="804" t="str">
        <f>IF(ISNUMBER(T32),'Cover Page'!$D$35/1000000*'1 macro-mapping'!T32/'FX rate'!$C23,"")</f>
        <v/>
      </c>
      <c r="U87" s="809" t="str">
        <f>IF(ISNUMBER(U32),'Cover Page'!$D$35/1000000*'1 macro-mapping'!U32/'FX rate'!$C23,"")</f>
        <v/>
      </c>
      <c r="V87" s="808" t="str">
        <f>IF(ISNUMBER(V32),'Cover Page'!$D$35/1000000*'1 macro-mapping'!V32/'FX rate'!$C23,"")</f>
        <v/>
      </c>
      <c r="W87" s="804" t="str">
        <f>IF(ISNUMBER(W32),'Cover Page'!$D$35/1000000*'1 macro-mapping'!W32/'FX rate'!$C23,"")</f>
        <v/>
      </c>
      <c r="X87" s="804" t="str">
        <f>IF(ISNUMBER(X32),'Cover Page'!$D$35/1000000*'1 macro-mapping'!X32/'FX rate'!$C23,"")</f>
        <v/>
      </c>
      <c r="Y87" s="810" t="str">
        <f>IF(ISNUMBER(Y32),'Cover Page'!$D$35/1000000*'1 macro-mapping'!Y32/'FX rate'!$C23,"")</f>
        <v/>
      </c>
      <c r="Z87" s="810" t="str">
        <f>IF(ISNUMBER(Z32),'Cover Page'!$D$35/1000000*'1 macro-mapping'!Z32/'FX rate'!$C23,"")</f>
        <v/>
      </c>
      <c r="AA87" s="810" t="str">
        <f>IF(ISNUMBER(AA32),'Cover Page'!$D$35/1000000*'1 macro-mapping'!AA32/'FX rate'!$C23,"")</f>
        <v/>
      </c>
      <c r="AB87" s="810" t="str">
        <f>IF(ISNUMBER(AB32),'Cover Page'!$D$35/1000000*'1 macro-mapping'!AB32/'FX rate'!$C23,"")</f>
        <v/>
      </c>
      <c r="AC87" s="810" t="str">
        <f>IF(ISNUMBER(AC32),'Cover Page'!$D$35/1000000*'1 macro-mapping'!AC32/'FX rate'!$C23,"")</f>
        <v/>
      </c>
      <c r="AD87" s="810" t="str">
        <f>IF(ISNUMBER(AD32),'Cover Page'!$D$35/1000000*'1 macro-mapping'!AD32/'FX rate'!$C23,"")</f>
        <v/>
      </c>
      <c r="AE87" s="810" t="str">
        <f>IF(ISNUMBER(AE32),'Cover Page'!$D$35/1000000*'1 macro-mapping'!AE32/'FX rate'!$C23,"")</f>
        <v/>
      </c>
      <c r="AF87" s="810" t="str">
        <f>IF(ISNUMBER(AF32),'Cover Page'!$D$35/1000000*'1 macro-mapping'!AF32/'FX rate'!$C23,"")</f>
        <v/>
      </c>
      <c r="AG87" s="810" t="str">
        <f>IF(ISNUMBER(AG32),'Cover Page'!$D$35/1000000*'1 macro-mapping'!AG32/'FX rate'!$C23,"")</f>
        <v/>
      </c>
      <c r="AH87" s="810" t="str">
        <f>IF(ISNUMBER(AH32),'Cover Page'!$D$35/1000000*'1 macro-mapping'!AH32/'FX rate'!$C23,"")</f>
        <v/>
      </c>
      <c r="AI87" s="810" t="str">
        <f>IF(ISNUMBER(AI32),'Cover Page'!$D$35/1000000*'1 macro-mapping'!AI32/'FX rate'!$C23,"")</f>
        <v/>
      </c>
      <c r="AJ87" s="810" t="str">
        <f>IF(ISNUMBER(AJ32),'Cover Page'!$D$35/1000000*'1 macro-mapping'!AJ32/'FX rate'!$C23,"")</f>
        <v/>
      </c>
      <c r="AK87" s="810" t="str">
        <f>IF(ISNUMBER(AK32),'Cover Page'!$D$35/1000000*'1 macro-mapping'!AK32/'FX rate'!$C23,"")</f>
        <v/>
      </c>
      <c r="AL87" s="299"/>
      <c r="AM87" s="810" t="str">
        <f>IF(ISNUMBER(AM32),'Cover Page'!$D$35/1000000*'1 macro-mapping'!AM32/'FX rate'!$C23,"")</f>
        <v/>
      </c>
      <c r="AN87" s="1128" t="str">
        <f>IF(ISNUMBER(AN32),'Cover Page'!$D$35/1000000*'1 macro-mapping'!AN32/'FX rate'!$C23,"")</f>
        <v/>
      </c>
      <c r="AO87" s="1129" t="str">
        <f>IF(ISNUMBER(AO32),'Cover Page'!$D$35/1000000*'1 macro-mapping'!AO32/'FX rate'!$C23,"")</f>
        <v/>
      </c>
      <c r="AP87" s="1129" t="str">
        <f>IF(ISNUMBER(AP32),'Cover Page'!$D$35/1000000*'1 macro-mapping'!AP32/'FX rate'!$C23,"")</f>
        <v/>
      </c>
      <c r="AQ87" s="1129" t="str">
        <f>IF(ISNUMBER(AQ32),'Cover Page'!$D$35/1000000*'1 macro-mapping'!AQ32/'FX rate'!$C23,"")</f>
        <v/>
      </c>
      <c r="AR87" s="1129" t="str">
        <f>IF(ISNUMBER(AR32),'Cover Page'!$D$35/1000000*'1 macro-mapping'!AR32/'FX rate'!$C23,"")</f>
        <v/>
      </c>
      <c r="AS87" s="1129" t="str">
        <f>IF(ISNUMBER(AS32),'Cover Page'!$D$35/1000000*'1 macro-mapping'!AS32/'FX rate'!$C23,"")</f>
        <v/>
      </c>
      <c r="AT87" s="299"/>
      <c r="AU87" s="1129" t="str">
        <f>IF(ISNUMBER(AU32),'Cover Page'!$D$35/1000000*'1 macro-mapping'!AU32/'FX rate'!$C23,"")</f>
        <v/>
      </c>
      <c r="AV87" s="1129" t="str">
        <f>IF(ISNUMBER(AV32),'Cover Page'!$D$35/1000000*'1 macro-mapping'!AV32/'FX rate'!$C23,"")</f>
        <v/>
      </c>
      <c r="AW87" s="1129" t="str">
        <f>IF(ISNUMBER(AW32),'Cover Page'!$D$35/1000000*'1 macro-mapping'!AW32/'FX rate'!$C23,"")</f>
        <v/>
      </c>
      <c r="AX87" s="1129" t="str">
        <f>IF(ISNUMBER(AX32),'Cover Page'!$D$35/1000000*'1 macro-mapping'!AX32/'FX rate'!$C23,"")</f>
        <v/>
      </c>
      <c r="AY87" s="1129" t="str">
        <f>IF(ISNUMBER(AY32),'Cover Page'!$D$35/1000000*'1 macro-mapping'!AY32/'FX rate'!$C23,"")</f>
        <v/>
      </c>
    </row>
    <row r="88" spans="1:51" ht="14.25" customHeight="1" x14ac:dyDescent="0.2">
      <c r="A88" s="2364"/>
      <c r="B88" s="583">
        <v>2019</v>
      </c>
      <c r="C88" s="584">
        <f>IF(ISNUMBER(C33),'Cover Page'!$D$35/1000000*'1 macro-mapping'!C33/'FX rate'!$C24,"")</f>
        <v>0</v>
      </c>
      <c r="D88" s="803" t="str">
        <f>IF(ISNUMBER(D33),'Cover Page'!$D$35/1000000*'1 macro-mapping'!D33/'FX rate'!$C24,"")</f>
        <v/>
      </c>
      <c r="E88" s="585">
        <f>IF(ISNUMBER(E33),'Cover Page'!$D$35/1000000*'1 macro-mapping'!E33/'FX rate'!$C24,"")</f>
        <v>0</v>
      </c>
      <c r="F88" s="804" t="str">
        <f>IF(ISNUMBER(F33),'Cover Page'!$D$35/1000000*'1 macro-mapping'!F33/'FX rate'!$C24,"")</f>
        <v/>
      </c>
      <c r="G88" s="804" t="str">
        <f>IF(ISNUMBER(G33),'Cover Page'!$D$35/1000000*'1 macro-mapping'!G33/'FX rate'!$C24,"")</f>
        <v/>
      </c>
      <c r="H88" s="805" t="str">
        <f>IF(ISNUMBER(H33),'Cover Page'!$D$35/1000000*'1 macro-mapping'!H33/'FX rate'!$C24,"")</f>
        <v/>
      </c>
      <c r="I88" s="805" t="str">
        <f>IF(ISNUMBER(I33),'Cover Page'!$D$35/1000000*'1 macro-mapping'!I33/'FX rate'!$C24,"")</f>
        <v/>
      </c>
      <c r="J88" s="803" t="str">
        <f>IF(ISNUMBER(J33),'Cover Page'!$D$35/1000000*'1 macro-mapping'!J33/'FX rate'!$C24,"")</f>
        <v/>
      </c>
      <c r="K88" s="804" t="str">
        <f>IF(ISNUMBER(K33),'Cover Page'!$D$35/1000000*'1 macro-mapping'!K33/'FX rate'!$C24,"")</f>
        <v/>
      </c>
      <c r="L88" s="806" t="str">
        <f>IF(ISNUMBER(L33),'Cover Page'!$D$35/1000000*'1 macro-mapping'!L33/'FX rate'!$C24,"")</f>
        <v/>
      </c>
      <c r="M88" s="585">
        <f>IF(ISNUMBER(M33),'Cover Page'!$D$35/1000000*'1 macro-mapping'!M33/'FX rate'!$C24,"")</f>
        <v>0</v>
      </c>
      <c r="N88" s="808" t="str">
        <f>IF(ISNUMBER(N33),'Cover Page'!$D$35/1000000*'1 macro-mapping'!N33/'FX rate'!$C24,"")</f>
        <v/>
      </c>
      <c r="O88" s="804" t="str">
        <f>IF(ISNUMBER(O33),'Cover Page'!$D$35/1000000*'1 macro-mapping'!O33/'FX rate'!$C24,"")</f>
        <v/>
      </c>
      <c r="P88" s="807" t="str">
        <f>IF(ISNUMBER(P33),'Cover Page'!$D$35/1000000*'1 macro-mapping'!P33/'FX rate'!$C24,"")</f>
        <v/>
      </c>
      <c r="Q88" s="803" t="str">
        <f>IF(ISNUMBER(Q33),'Cover Page'!$D$35/1000000*'1 macro-mapping'!Q33/'FX rate'!$C24,"")</f>
        <v/>
      </c>
      <c r="R88" s="808" t="str">
        <f>IF(ISNUMBER(R33),'Cover Page'!$D$35/1000000*'1 macro-mapping'!R33/'FX rate'!$C24,"")</f>
        <v/>
      </c>
      <c r="S88" s="804" t="str">
        <f>IF(ISNUMBER(S33),'Cover Page'!$D$35/1000000*'1 macro-mapping'!S33/'FX rate'!$C24,"")</f>
        <v/>
      </c>
      <c r="T88" s="804" t="str">
        <f>IF(ISNUMBER(T33),'Cover Page'!$D$35/1000000*'1 macro-mapping'!T33/'FX rate'!$C24,"")</f>
        <v/>
      </c>
      <c r="U88" s="809" t="str">
        <f>IF(ISNUMBER(U33),'Cover Page'!$D$35/1000000*'1 macro-mapping'!U33/'FX rate'!$C24,"")</f>
        <v/>
      </c>
      <c r="V88" s="808" t="str">
        <f>IF(ISNUMBER(V33),'Cover Page'!$D$35/1000000*'1 macro-mapping'!V33/'FX rate'!$C24,"")</f>
        <v/>
      </c>
      <c r="W88" s="804" t="str">
        <f>IF(ISNUMBER(W33),'Cover Page'!$D$35/1000000*'1 macro-mapping'!W33/'FX rate'!$C24,"")</f>
        <v/>
      </c>
      <c r="X88" s="804" t="str">
        <f>IF(ISNUMBER(X33),'Cover Page'!$D$35/1000000*'1 macro-mapping'!X33/'FX rate'!$C24,"")</f>
        <v/>
      </c>
      <c r="Y88" s="810" t="str">
        <f>IF(ISNUMBER(Y33),'Cover Page'!$D$35/1000000*'1 macro-mapping'!Y33/'FX rate'!$C24,"")</f>
        <v/>
      </c>
      <c r="Z88" s="810" t="str">
        <f>IF(ISNUMBER(Z33),'Cover Page'!$D$35/1000000*'1 macro-mapping'!Z33/'FX rate'!$C24,"")</f>
        <v/>
      </c>
      <c r="AA88" s="810" t="str">
        <f>IF(ISNUMBER(AA33),'Cover Page'!$D$35/1000000*'1 macro-mapping'!AA33/'FX rate'!$C24,"")</f>
        <v/>
      </c>
      <c r="AB88" s="810" t="str">
        <f>IF(ISNUMBER(AB33),'Cover Page'!$D$35/1000000*'1 macro-mapping'!AB33/'FX rate'!$C24,"")</f>
        <v/>
      </c>
      <c r="AC88" s="810" t="str">
        <f>IF(ISNUMBER(AC33),'Cover Page'!$D$35/1000000*'1 macro-mapping'!AC33/'FX rate'!$C24,"")</f>
        <v/>
      </c>
      <c r="AD88" s="810" t="str">
        <f>IF(ISNUMBER(AD33),'Cover Page'!$D$35/1000000*'1 macro-mapping'!AD33/'FX rate'!$C24,"")</f>
        <v/>
      </c>
      <c r="AE88" s="810" t="str">
        <f>IF(ISNUMBER(AE33),'Cover Page'!$D$35/1000000*'1 macro-mapping'!AE33/'FX rate'!$C24,"")</f>
        <v/>
      </c>
      <c r="AF88" s="810" t="str">
        <f>IF(ISNUMBER(AF33),'Cover Page'!$D$35/1000000*'1 macro-mapping'!AF33/'FX rate'!$C24,"")</f>
        <v/>
      </c>
      <c r="AG88" s="810" t="str">
        <f>IF(ISNUMBER(AG33),'Cover Page'!$D$35/1000000*'1 macro-mapping'!AG33/'FX rate'!$C24,"")</f>
        <v/>
      </c>
      <c r="AH88" s="810" t="str">
        <f>IF(ISNUMBER(AH33),'Cover Page'!$D$35/1000000*'1 macro-mapping'!AH33/'FX rate'!$C24,"")</f>
        <v/>
      </c>
      <c r="AI88" s="810" t="str">
        <f>IF(ISNUMBER(AI33),'Cover Page'!$D$35/1000000*'1 macro-mapping'!AI33/'FX rate'!$C24,"")</f>
        <v/>
      </c>
      <c r="AJ88" s="810" t="str">
        <f>IF(ISNUMBER(AJ33),'Cover Page'!$D$35/1000000*'1 macro-mapping'!AJ33/'FX rate'!$C24,"")</f>
        <v/>
      </c>
      <c r="AK88" s="810" t="str">
        <f>IF(ISNUMBER(AK33),'Cover Page'!$D$35/1000000*'1 macro-mapping'!AK33/'FX rate'!$C24,"")</f>
        <v/>
      </c>
      <c r="AL88" s="299"/>
      <c r="AM88" s="810" t="str">
        <f>IF(ISNUMBER(AM33),'Cover Page'!$D$35/1000000*'1 macro-mapping'!AM33/'FX rate'!$C24,"")</f>
        <v/>
      </c>
      <c r="AN88" s="1128" t="str">
        <f>IF(ISNUMBER(AN33),'Cover Page'!$D$35/1000000*'1 macro-mapping'!AN33/'FX rate'!$C24,"")</f>
        <v/>
      </c>
      <c r="AO88" s="1129" t="str">
        <f>IF(ISNUMBER(AO33),'Cover Page'!$D$35/1000000*'1 macro-mapping'!AO33/'FX rate'!$C24,"")</f>
        <v/>
      </c>
      <c r="AP88" s="1129" t="str">
        <f>IF(ISNUMBER(AP33),'Cover Page'!$D$35/1000000*'1 macro-mapping'!AP33/'FX rate'!$C24,"")</f>
        <v/>
      </c>
      <c r="AQ88" s="1129" t="str">
        <f>IF(ISNUMBER(AQ33),'Cover Page'!$D$35/1000000*'1 macro-mapping'!AQ33/'FX rate'!$C24,"")</f>
        <v/>
      </c>
      <c r="AR88" s="1129" t="str">
        <f>IF(ISNUMBER(AR33),'Cover Page'!$D$35/1000000*'1 macro-mapping'!AR33/'FX rate'!$C24,"")</f>
        <v/>
      </c>
      <c r="AS88" s="1129" t="str">
        <f>IF(ISNUMBER(AS33),'Cover Page'!$D$35/1000000*'1 macro-mapping'!AS33/'FX rate'!$C24,"")</f>
        <v/>
      </c>
      <c r="AT88" s="299"/>
      <c r="AU88" s="1129" t="str">
        <f>IF(ISNUMBER(AU33),'Cover Page'!$D$35/1000000*'1 macro-mapping'!AU33/'FX rate'!$C24,"")</f>
        <v/>
      </c>
      <c r="AV88" s="1129" t="str">
        <f>IF(ISNUMBER(AV33),'Cover Page'!$D$35/1000000*'1 macro-mapping'!AV33/'FX rate'!$C24,"")</f>
        <v/>
      </c>
      <c r="AW88" s="1129" t="str">
        <f>IF(ISNUMBER(AW33),'Cover Page'!$D$35/1000000*'1 macro-mapping'!AW33/'FX rate'!$C24,"")</f>
        <v/>
      </c>
      <c r="AX88" s="1129" t="str">
        <f>IF(ISNUMBER(AX33),'Cover Page'!$D$35/1000000*'1 macro-mapping'!AX33/'FX rate'!$C24,"")</f>
        <v/>
      </c>
      <c r="AY88" s="1129" t="str">
        <f>IF(ISNUMBER(AY33),'Cover Page'!$D$35/1000000*'1 macro-mapping'!AY33/'FX rate'!$C24,"")</f>
        <v/>
      </c>
    </row>
    <row r="89" spans="1:51" s="1765" customFormat="1" ht="14.25" customHeight="1" thickBot="1" x14ac:dyDescent="0.25">
      <c r="A89" s="2364"/>
      <c r="B89" s="1410">
        <v>2020</v>
      </c>
      <c r="C89" s="1411">
        <f>IF(ISNUMBER(C34),'Cover Page'!$D$35/1000000*'1 macro-mapping'!C34/'FX rate'!$C25,"")</f>
        <v>0</v>
      </c>
      <c r="D89" s="588" t="str">
        <f>IF(ISNUMBER(D34),'Cover Page'!$D$35/1000000*'1 macro-mapping'!D34/'FX rate'!$C25,"")</f>
        <v/>
      </c>
      <c r="E89" s="588">
        <f>IF(ISNUMBER(E34),'Cover Page'!$D$35/1000000*'1 macro-mapping'!E34/'FX rate'!$C25,"")</f>
        <v>0</v>
      </c>
      <c r="F89" s="813" t="str">
        <f>IF(ISNUMBER(F34),'Cover Page'!$D$35/1000000*'1 macro-mapping'!F34/'FX rate'!$C25,"")</f>
        <v/>
      </c>
      <c r="G89" s="813" t="str">
        <f>IF(ISNUMBER(G34),'Cover Page'!$D$35/1000000*'1 macro-mapping'!G34/'FX rate'!$C25,"")</f>
        <v/>
      </c>
      <c r="H89" s="814" t="str">
        <f>IF(ISNUMBER(H34),'Cover Page'!$D$35/1000000*'1 macro-mapping'!H34/'FX rate'!$C25,"")</f>
        <v/>
      </c>
      <c r="I89" s="814" t="str">
        <f>IF(ISNUMBER(I34),'Cover Page'!$D$35/1000000*'1 macro-mapping'!I34/'FX rate'!$C25,"")</f>
        <v/>
      </c>
      <c r="J89" s="588" t="str">
        <f>IF(ISNUMBER(J34),'Cover Page'!$D$35/1000000*'1 macro-mapping'!J34/'FX rate'!$C25,"")</f>
        <v/>
      </c>
      <c r="K89" s="813" t="str">
        <f>IF(ISNUMBER(K34),'Cover Page'!$D$35/1000000*'1 macro-mapping'!K34/'FX rate'!$C25,"")</f>
        <v/>
      </c>
      <c r="L89" s="815" t="str">
        <f>IF(ISNUMBER(L34),'Cover Page'!$D$35/1000000*'1 macro-mapping'!L34/'FX rate'!$C25,"")</f>
        <v/>
      </c>
      <c r="M89" s="588">
        <f>IF(ISNUMBER(M34),'Cover Page'!$D$35/1000000*'1 macro-mapping'!M34/'FX rate'!$C25,"")</f>
        <v>0</v>
      </c>
      <c r="N89" s="816" t="str">
        <f>IF(ISNUMBER(N34),'Cover Page'!$D$35/1000000*'1 macro-mapping'!N34/'FX rate'!$C25,"")</f>
        <v/>
      </c>
      <c r="O89" s="813" t="str">
        <f>IF(ISNUMBER(O34),'Cover Page'!$D$35/1000000*'1 macro-mapping'!O34/'FX rate'!$C25,"")</f>
        <v/>
      </c>
      <c r="P89" s="817" t="str">
        <f>IF(ISNUMBER(P34),'Cover Page'!$D$35/1000000*'1 macro-mapping'!P34/'FX rate'!$C25,"")</f>
        <v/>
      </c>
      <c r="Q89" s="588" t="str">
        <f>IF(ISNUMBER(Q34),'Cover Page'!$D$35/1000000*'1 macro-mapping'!Q34/'FX rate'!$C25,"")</f>
        <v/>
      </c>
      <c r="R89" s="816" t="str">
        <f>IF(ISNUMBER(R34),'Cover Page'!$D$35/1000000*'1 macro-mapping'!R34/'FX rate'!$C25,"")</f>
        <v/>
      </c>
      <c r="S89" s="813" t="str">
        <f>IF(ISNUMBER(S34),'Cover Page'!$D$35/1000000*'1 macro-mapping'!S34/'FX rate'!$C25,"")</f>
        <v/>
      </c>
      <c r="T89" s="813" t="str">
        <f>IF(ISNUMBER(T34),'Cover Page'!$D$35/1000000*'1 macro-mapping'!T34/'FX rate'!$C25,"")</f>
        <v/>
      </c>
      <c r="U89" s="818" t="str">
        <f>IF(ISNUMBER(U34),'Cover Page'!$D$35/1000000*'1 macro-mapping'!U34/'FX rate'!$C25,"")</f>
        <v/>
      </c>
      <c r="V89" s="816" t="str">
        <f>IF(ISNUMBER(V34),'Cover Page'!$D$35/1000000*'1 macro-mapping'!V34/'FX rate'!$C25,"")</f>
        <v/>
      </c>
      <c r="W89" s="813" t="str">
        <f>IF(ISNUMBER(W34),'Cover Page'!$D$35/1000000*'1 macro-mapping'!W34/'FX rate'!$C25,"")</f>
        <v/>
      </c>
      <c r="X89" s="813" t="str">
        <f>IF(ISNUMBER(X34),'Cover Page'!$D$35/1000000*'1 macro-mapping'!X34/'FX rate'!$C25,"")</f>
        <v/>
      </c>
      <c r="Y89" s="819" t="str">
        <f>IF(ISNUMBER(Y34),'Cover Page'!$D$35/1000000*'1 macro-mapping'!Y34/'FX rate'!$C25,"")</f>
        <v/>
      </c>
      <c r="Z89" s="819" t="str">
        <f>IF(ISNUMBER(Z34),'Cover Page'!$D$35/1000000*'1 macro-mapping'!Z34/'FX rate'!$C25,"")</f>
        <v/>
      </c>
      <c r="AA89" s="819" t="str">
        <f>IF(ISNUMBER(AA34),'Cover Page'!$D$35/1000000*'1 macro-mapping'!AA34/'FX rate'!$C25,"")</f>
        <v/>
      </c>
      <c r="AB89" s="819" t="str">
        <f>IF(ISNUMBER(AB34),'Cover Page'!$D$35/1000000*'1 macro-mapping'!AB34/'FX rate'!$C25,"")</f>
        <v/>
      </c>
      <c r="AC89" s="819" t="str">
        <f>IF(ISNUMBER(AC34),'Cover Page'!$D$35/1000000*'1 macro-mapping'!AC34/'FX rate'!$C25,"")</f>
        <v/>
      </c>
      <c r="AD89" s="819" t="str">
        <f>IF(ISNUMBER(AD34),'Cover Page'!$D$35/1000000*'1 macro-mapping'!AD34/'FX rate'!$C25,"")</f>
        <v/>
      </c>
      <c r="AE89" s="819" t="str">
        <f>IF(ISNUMBER(AE34),'Cover Page'!$D$35/1000000*'1 macro-mapping'!AE34/'FX rate'!$C25,"")</f>
        <v/>
      </c>
      <c r="AF89" s="819" t="str">
        <f>IF(ISNUMBER(AF34),'Cover Page'!$D$35/1000000*'1 macro-mapping'!AF34/'FX rate'!$C25,"")</f>
        <v/>
      </c>
      <c r="AG89" s="819" t="str">
        <f>IF(ISNUMBER(AG34),'Cover Page'!$D$35/1000000*'1 macro-mapping'!AG34/'FX rate'!$C25,"")</f>
        <v/>
      </c>
      <c r="AH89" s="819" t="str">
        <f>IF(ISNUMBER(AH34),'Cover Page'!$D$35/1000000*'1 macro-mapping'!AH34/'FX rate'!$C25,"")</f>
        <v/>
      </c>
      <c r="AI89" s="819" t="str">
        <f>IF(ISNUMBER(AI34),'Cover Page'!$D$35/1000000*'1 macro-mapping'!AI34/'FX rate'!$C25,"")</f>
        <v/>
      </c>
      <c r="AJ89" s="819" t="str">
        <f>IF(ISNUMBER(AJ34),'Cover Page'!$D$35/1000000*'1 macro-mapping'!AJ34/'FX rate'!$C25,"")</f>
        <v/>
      </c>
      <c r="AK89" s="819" t="str">
        <f>IF(ISNUMBER(AK34),'Cover Page'!$D$35/1000000*'1 macro-mapping'!AK34/'FX rate'!$C25,"")</f>
        <v/>
      </c>
      <c r="AL89" s="299"/>
      <c r="AM89" s="819" t="str">
        <f>IF(ISNUMBER(AM34),'Cover Page'!$D$35/1000000*'1 macro-mapping'!AM34/'FX rate'!$C25,"")</f>
        <v/>
      </c>
      <c r="AN89" s="997" t="str">
        <f>IF(ISNUMBER(AN34),'Cover Page'!$D$35/1000000*'1 macro-mapping'!AN34/'FX rate'!$C25,"")</f>
        <v/>
      </c>
      <c r="AO89" s="998" t="str">
        <f>IF(ISNUMBER(AO34),'Cover Page'!$D$35/1000000*'1 macro-mapping'!AO34/'FX rate'!$C25,"")</f>
        <v/>
      </c>
      <c r="AP89" s="998" t="str">
        <f>IF(ISNUMBER(AP34),'Cover Page'!$D$35/1000000*'1 macro-mapping'!AP34/'FX rate'!$C25,"")</f>
        <v/>
      </c>
      <c r="AQ89" s="998" t="str">
        <f>IF(ISNUMBER(AQ34),'Cover Page'!$D$35/1000000*'1 macro-mapping'!AQ34/'FX rate'!$C25,"")</f>
        <v/>
      </c>
      <c r="AR89" s="998" t="str">
        <f>IF(ISNUMBER(AR34),'Cover Page'!$D$35/1000000*'1 macro-mapping'!AR34/'FX rate'!$C25,"")</f>
        <v/>
      </c>
      <c r="AS89" s="998" t="str">
        <f>IF(ISNUMBER(AS34),'Cover Page'!$D$35/1000000*'1 macro-mapping'!AS34/'FX rate'!$C25,"")</f>
        <v/>
      </c>
      <c r="AT89" s="299"/>
      <c r="AU89" s="998" t="str">
        <f>IF(ISNUMBER(AU34),'Cover Page'!$D$35/1000000*'1 macro-mapping'!AU34/'FX rate'!$C25,"")</f>
        <v/>
      </c>
      <c r="AV89" s="998" t="str">
        <f>IF(ISNUMBER(AV34),'Cover Page'!$D$35/1000000*'1 macro-mapping'!AV34/'FX rate'!$C25,"")</f>
        <v/>
      </c>
      <c r="AW89" s="998" t="str">
        <f>IF(ISNUMBER(AW34),'Cover Page'!$D$35/1000000*'1 macro-mapping'!AW34/'FX rate'!$C25,"")</f>
        <v/>
      </c>
      <c r="AX89" s="998" t="str">
        <f>IF(ISNUMBER(AX34),'Cover Page'!$D$35/1000000*'1 macro-mapping'!AX34/'FX rate'!$C25,"")</f>
        <v/>
      </c>
      <c r="AY89" s="998" t="str">
        <f>IF(ISNUMBER(AY34),'Cover Page'!$D$35/1000000*'1 macro-mapping'!AY34/'FX rate'!$C25,"")</f>
        <v/>
      </c>
    </row>
    <row r="90" spans="1:51" ht="14.25" customHeight="1" x14ac:dyDescent="0.2">
      <c r="A90" s="2364"/>
      <c r="M90" s="20"/>
    </row>
    <row r="91" spans="1:51" ht="14.25" customHeight="1" x14ac:dyDescent="0.2">
      <c r="A91" s="2364"/>
    </row>
    <row r="92" spans="1:51" ht="14.25" customHeight="1" x14ac:dyDescent="0.2">
      <c r="A92" s="2364"/>
    </row>
    <row r="93" spans="1:51" ht="14.25" hidden="1" customHeight="1" x14ac:dyDescent="0.2">
      <c r="A93" s="752"/>
      <c r="B93" s="2370" t="s">
        <v>224</v>
      </c>
      <c r="C93" s="591" t="s">
        <v>1</v>
      </c>
      <c r="D93" s="592" t="s">
        <v>2</v>
      </c>
      <c r="E93" s="592" t="s">
        <v>3</v>
      </c>
      <c r="F93" s="592" t="s">
        <v>86</v>
      </c>
      <c r="G93" s="592" t="s">
        <v>4</v>
      </c>
      <c r="H93" s="592" t="s">
        <v>5</v>
      </c>
      <c r="I93" s="593" t="s">
        <v>6</v>
      </c>
      <c r="J93" s="592" t="s">
        <v>7</v>
      </c>
      <c r="K93" s="592" t="s">
        <v>8</v>
      </c>
      <c r="L93" s="592" t="s">
        <v>9</v>
      </c>
      <c r="M93" s="592" t="s">
        <v>10</v>
      </c>
      <c r="N93" s="592" t="s">
        <v>11</v>
      </c>
      <c r="O93" s="592" t="s">
        <v>12</v>
      </c>
      <c r="P93" s="592" t="s">
        <v>13</v>
      </c>
      <c r="Q93" s="592" t="s">
        <v>14</v>
      </c>
      <c r="R93" s="592" t="s">
        <v>15</v>
      </c>
      <c r="S93" s="592" t="s">
        <v>16</v>
      </c>
      <c r="T93" s="592" t="s">
        <v>17</v>
      </c>
      <c r="U93" s="592" t="s">
        <v>18</v>
      </c>
      <c r="V93" s="592" t="s">
        <v>19</v>
      </c>
      <c r="W93" s="592" t="s">
        <v>20</v>
      </c>
      <c r="X93" s="592" t="s">
        <v>21</v>
      </c>
      <c r="Y93" s="592" t="s">
        <v>22</v>
      </c>
      <c r="Z93" s="592" t="s">
        <v>23</v>
      </c>
      <c r="AA93" s="592" t="s">
        <v>24</v>
      </c>
      <c r="AB93" s="592" t="s">
        <v>25</v>
      </c>
      <c r="AC93" s="592" t="s">
        <v>26</v>
      </c>
      <c r="AD93" s="592" t="s">
        <v>27</v>
      </c>
      <c r="AE93" s="592" t="s">
        <v>28</v>
      </c>
      <c r="AF93" s="592" t="s">
        <v>29</v>
      </c>
      <c r="AG93" s="592" t="s">
        <v>30</v>
      </c>
      <c r="AH93" s="592"/>
      <c r="AI93" s="592"/>
      <c r="AJ93" s="592" t="s">
        <v>31</v>
      </c>
      <c r="AK93" s="592" t="s">
        <v>32</v>
      </c>
      <c r="AL93" s="54"/>
      <c r="AM93" s="595"/>
      <c r="AN93" s="596"/>
      <c r="AO93" s="596"/>
      <c r="AP93" s="594"/>
      <c r="AQ93" s="594"/>
      <c r="AR93" s="594"/>
      <c r="AS93" s="594"/>
      <c r="AT93" s="54"/>
      <c r="AU93" s="592" t="s">
        <v>33</v>
      </c>
      <c r="AV93" s="592" t="s">
        <v>34</v>
      </c>
      <c r="AW93" s="592" t="s">
        <v>35</v>
      </c>
      <c r="AX93" s="592" t="s">
        <v>88</v>
      </c>
      <c r="AY93" s="592" t="s">
        <v>112</v>
      </c>
    </row>
    <row r="94" spans="1:51" ht="14.25" hidden="1" customHeight="1" x14ac:dyDescent="0.2">
      <c r="A94" s="752"/>
      <c r="B94" s="2371"/>
      <c r="C94" s="2372" t="s">
        <v>84</v>
      </c>
      <c r="D94" s="597"/>
      <c r="E94" s="597"/>
      <c r="F94" s="598"/>
      <c r="G94" s="598"/>
      <c r="H94" s="597"/>
      <c r="I94" s="597"/>
      <c r="J94" s="597"/>
      <c r="K94" s="598"/>
      <c r="L94" s="598"/>
      <c r="M94" s="597"/>
      <c r="N94" s="599"/>
      <c r="O94" s="598"/>
      <c r="P94" s="598"/>
      <c r="Q94" s="600"/>
      <c r="R94" s="600"/>
      <c r="S94" s="600"/>
      <c r="T94" s="600"/>
      <c r="U94" s="600"/>
      <c r="V94" s="600"/>
      <c r="W94" s="600"/>
      <c r="X94" s="600"/>
      <c r="Y94" s="600"/>
      <c r="Z94" s="600"/>
      <c r="AA94" s="600"/>
      <c r="AB94" s="600"/>
      <c r="AC94" s="600"/>
      <c r="AD94" s="600"/>
      <c r="AE94" s="600"/>
      <c r="AF94" s="600"/>
      <c r="AG94" s="600"/>
      <c r="AH94" s="600"/>
      <c r="AI94" s="600"/>
      <c r="AJ94" s="600"/>
      <c r="AK94" s="601"/>
      <c r="AL94" s="45"/>
      <c r="AM94" s="2372" t="s">
        <v>84</v>
      </c>
      <c r="AN94" s="597"/>
      <c r="AO94" s="603"/>
      <c r="AP94" s="910"/>
      <c r="AQ94" s="604"/>
      <c r="AR94" s="1901"/>
      <c r="AS94" s="2251"/>
      <c r="AT94" s="45"/>
      <c r="AU94" s="605"/>
      <c r="AV94" s="601"/>
      <c r="AW94" s="605"/>
      <c r="AX94" s="601"/>
      <c r="AY94" s="605"/>
    </row>
    <row r="95" spans="1:51" ht="14.25" hidden="1" customHeight="1" x14ac:dyDescent="0.2">
      <c r="A95" s="752"/>
      <c r="B95" s="2371"/>
      <c r="C95" s="2373"/>
      <c r="D95" s="2366" t="s">
        <v>36</v>
      </c>
      <c r="E95" s="2374" t="s">
        <v>225</v>
      </c>
      <c r="F95" s="606"/>
      <c r="G95" s="606"/>
      <c r="H95" s="2366" t="s">
        <v>226</v>
      </c>
      <c r="I95" s="2366" t="s">
        <v>227</v>
      </c>
      <c r="J95" s="2375" t="s">
        <v>228</v>
      </c>
      <c r="K95" s="606"/>
      <c r="L95" s="607"/>
      <c r="M95" s="2374" t="s">
        <v>229</v>
      </c>
      <c r="N95" s="608"/>
      <c r="O95" s="606"/>
      <c r="P95" s="606"/>
      <c r="Q95" s="609"/>
      <c r="R95" s="608"/>
      <c r="S95" s="608"/>
      <c r="T95" s="608"/>
      <c r="U95" s="608"/>
      <c r="V95" s="608"/>
      <c r="W95" s="608"/>
      <c r="X95" s="608"/>
      <c r="Y95" s="608"/>
      <c r="Z95" s="606"/>
      <c r="AA95" s="608"/>
      <c r="AB95" s="608"/>
      <c r="AC95" s="608"/>
      <c r="AD95" s="608"/>
      <c r="AE95" s="608"/>
      <c r="AF95" s="608"/>
      <c r="AG95" s="608"/>
      <c r="AH95" s="608"/>
      <c r="AI95" s="608"/>
      <c r="AJ95" s="610"/>
      <c r="AK95" s="2366" t="s">
        <v>293</v>
      </c>
      <c r="AL95" s="737"/>
      <c r="AM95" s="2373"/>
      <c r="AN95" s="2374" t="s">
        <v>305</v>
      </c>
      <c r="AO95" s="2365" t="s">
        <v>287</v>
      </c>
      <c r="AP95" s="910"/>
      <c r="AQ95" s="604"/>
      <c r="AR95" s="1901"/>
      <c r="AS95" s="2251"/>
      <c r="AT95" s="737"/>
      <c r="AU95" s="2377"/>
      <c r="AV95" s="2377"/>
      <c r="AW95" s="2377"/>
      <c r="AX95" s="2377"/>
      <c r="AY95" s="2377"/>
    </row>
    <row r="96" spans="1:51" ht="14.25" hidden="1" customHeight="1" x14ac:dyDescent="0.2">
      <c r="A96" s="752"/>
      <c r="B96" s="2371"/>
      <c r="C96" s="2373"/>
      <c r="D96" s="2366"/>
      <c r="E96" s="2374"/>
      <c r="F96" s="611"/>
      <c r="G96" s="611"/>
      <c r="H96" s="2366"/>
      <c r="I96" s="2366"/>
      <c r="J96" s="2374"/>
      <c r="K96" s="611"/>
      <c r="L96" s="612"/>
      <c r="M96" s="2374"/>
      <c r="N96" s="2375" t="s">
        <v>230</v>
      </c>
      <c r="O96" s="609"/>
      <c r="P96" s="609"/>
      <c r="Q96" s="2375" t="s">
        <v>301</v>
      </c>
      <c r="R96" s="2375" t="s">
        <v>300</v>
      </c>
      <c r="S96" s="609"/>
      <c r="T96" s="609"/>
      <c r="U96" s="609"/>
      <c r="V96" s="2375" t="s">
        <v>296</v>
      </c>
      <c r="W96" s="609"/>
      <c r="X96" s="613"/>
      <c r="Y96" s="2365" t="s">
        <v>39</v>
      </c>
      <c r="Z96" s="2365" t="s">
        <v>37</v>
      </c>
      <c r="AA96" s="2365" t="s">
        <v>85</v>
      </c>
      <c r="AB96" s="2365" t="s">
        <v>38</v>
      </c>
      <c r="AC96" s="2365" t="s">
        <v>336</v>
      </c>
      <c r="AD96" s="2365" t="s">
        <v>379</v>
      </c>
      <c r="AE96" s="2368" t="s">
        <v>380</v>
      </c>
      <c r="AF96" s="2368" t="s">
        <v>380</v>
      </c>
      <c r="AG96" s="2368" t="s">
        <v>380</v>
      </c>
      <c r="AH96" s="1123"/>
      <c r="AI96" s="1123"/>
      <c r="AJ96" s="2365" t="s">
        <v>381</v>
      </c>
      <c r="AK96" s="2366"/>
      <c r="AL96" s="737"/>
      <c r="AM96" s="2373"/>
      <c r="AN96" s="2374"/>
      <c r="AO96" s="2366"/>
      <c r="AP96" s="910"/>
      <c r="AQ96" s="604"/>
      <c r="AR96" s="1901"/>
      <c r="AS96" s="2251"/>
      <c r="AT96" s="737"/>
      <c r="AU96" s="2378"/>
      <c r="AV96" s="2378"/>
      <c r="AW96" s="2378"/>
      <c r="AX96" s="2378"/>
      <c r="AY96" s="2378"/>
    </row>
    <row r="97" spans="1:51" ht="14.25" hidden="1" customHeight="1" x14ac:dyDescent="0.2">
      <c r="A97" s="752"/>
      <c r="B97" s="2371"/>
      <c r="C97" s="2373"/>
      <c r="D97" s="2366"/>
      <c r="E97" s="2374"/>
      <c r="F97" s="614"/>
      <c r="G97" s="614"/>
      <c r="H97" s="2366"/>
      <c r="I97" s="2366"/>
      <c r="J97" s="2374"/>
      <c r="K97" s="614"/>
      <c r="L97" s="615"/>
      <c r="M97" s="2374"/>
      <c r="N97" s="2374"/>
      <c r="O97" s="614"/>
      <c r="P97" s="614"/>
      <c r="Q97" s="2374"/>
      <c r="R97" s="2374"/>
      <c r="S97" s="614"/>
      <c r="T97" s="614"/>
      <c r="U97" s="614"/>
      <c r="V97" s="2374"/>
      <c r="W97" s="616"/>
      <c r="X97" s="617"/>
      <c r="Y97" s="2366"/>
      <c r="Z97" s="2366"/>
      <c r="AA97" s="2366"/>
      <c r="AB97" s="2366"/>
      <c r="AC97" s="2366"/>
      <c r="AD97" s="2366"/>
      <c r="AE97" s="2369"/>
      <c r="AF97" s="2369"/>
      <c r="AG97" s="2369"/>
      <c r="AH97" s="1124"/>
      <c r="AI97" s="1124"/>
      <c r="AJ97" s="2366"/>
      <c r="AK97" s="2366"/>
      <c r="AL97" s="737"/>
      <c r="AM97" s="2373"/>
      <c r="AN97" s="2374"/>
      <c r="AO97" s="2366"/>
      <c r="AP97" s="910"/>
      <c r="AQ97" s="604"/>
      <c r="AR97" s="1901"/>
      <c r="AS97" s="2251"/>
      <c r="AT97" s="737"/>
      <c r="AU97" s="2378"/>
      <c r="AV97" s="2378"/>
      <c r="AW97" s="2378"/>
      <c r="AX97" s="2378"/>
      <c r="AY97" s="2378"/>
    </row>
    <row r="98" spans="1:51" ht="50.25" hidden="1" customHeight="1" x14ac:dyDescent="0.2">
      <c r="A98" s="752"/>
      <c r="B98" s="2371"/>
      <c r="C98" s="2373"/>
      <c r="D98" s="2366"/>
      <c r="E98" s="2374"/>
      <c r="F98" s="618" t="s">
        <v>206</v>
      </c>
      <c r="G98" s="618" t="s">
        <v>222</v>
      </c>
      <c r="H98" s="2366"/>
      <c r="I98" s="2366"/>
      <c r="J98" s="2374"/>
      <c r="K98" s="619" t="s">
        <v>110</v>
      </c>
      <c r="L98" s="620" t="s">
        <v>111</v>
      </c>
      <c r="M98" s="2374"/>
      <c r="N98" s="2376"/>
      <c r="O98" s="619" t="s">
        <v>231</v>
      </c>
      <c r="P98" s="621" t="s">
        <v>232</v>
      </c>
      <c r="Q98" s="2374"/>
      <c r="R98" s="2374"/>
      <c r="S98" s="621" t="s">
        <v>299</v>
      </c>
      <c r="T98" s="621" t="s">
        <v>298</v>
      </c>
      <c r="U98" s="621" t="s">
        <v>297</v>
      </c>
      <c r="V98" s="2374"/>
      <c r="W98" s="619" t="s">
        <v>295</v>
      </c>
      <c r="X98" s="618" t="s">
        <v>294</v>
      </c>
      <c r="Y98" s="2366"/>
      <c r="Z98" s="2366"/>
      <c r="AA98" s="2366"/>
      <c r="AB98" s="2366"/>
      <c r="AC98" s="2366"/>
      <c r="AD98" s="2367"/>
      <c r="AE98" s="2369"/>
      <c r="AF98" s="2369"/>
      <c r="AG98" s="2369"/>
      <c r="AH98" s="1124"/>
      <c r="AI98" s="1124"/>
      <c r="AJ98" s="2366"/>
      <c r="AK98" s="2366"/>
      <c r="AL98" s="736"/>
      <c r="AM98" s="2373"/>
      <c r="AN98" s="2374"/>
      <c r="AO98" s="2366"/>
      <c r="AP98" s="909"/>
      <c r="AQ98" s="622"/>
      <c r="AR98" s="1900"/>
      <c r="AS98" s="2250"/>
      <c r="AT98" s="736"/>
      <c r="AU98" s="2378"/>
      <c r="AV98" s="2378"/>
      <c r="AW98" s="2378"/>
      <c r="AX98" s="2378"/>
      <c r="AY98" s="2378"/>
    </row>
    <row r="99" spans="1:51" ht="14.25" hidden="1" customHeight="1" x14ac:dyDescent="0.2">
      <c r="A99" s="752"/>
      <c r="B99" s="623" t="s">
        <v>377</v>
      </c>
      <c r="C99" s="624" t="s">
        <v>288</v>
      </c>
      <c r="D99" s="625" t="s">
        <v>92</v>
      </c>
      <c r="E99" s="626" t="s">
        <v>210</v>
      </c>
      <c r="F99" s="627"/>
      <c r="G99" s="627"/>
      <c r="H99" s="626" t="s">
        <v>220</v>
      </c>
      <c r="I99" s="626" t="s">
        <v>216</v>
      </c>
      <c r="J99" s="626" t="s">
        <v>215</v>
      </c>
      <c r="K99" s="627"/>
      <c r="L99" s="628"/>
      <c r="M99" s="626"/>
      <c r="N99" s="629" t="s">
        <v>211</v>
      </c>
      <c r="O99" s="627"/>
      <c r="P99" s="630"/>
      <c r="Q99" s="625"/>
      <c r="R99" s="631"/>
      <c r="S99" s="627"/>
      <c r="T99" s="627"/>
      <c r="U99" s="632"/>
      <c r="V99" s="631"/>
      <c r="W99" s="627"/>
      <c r="X99" s="627"/>
      <c r="Y99" s="633"/>
      <c r="Z99" s="634"/>
      <c r="AA99" s="634"/>
      <c r="AB99" s="634"/>
      <c r="AC99" s="633"/>
      <c r="AD99" s="626" t="s">
        <v>213</v>
      </c>
      <c r="AE99" s="633"/>
      <c r="AF99" s="633"/>
      <c r="AG99" s="633"/>
      <c r="AH99" s="633"/>
      <c r="AI99" s="633"/>
      <c r="AJ99" s="633"/>
      <c r="AK99" s="634" t="s">
        <v>212</v>
      </c>
      <c r="AL99" s="371"/>
      <c r="AM99" s="635" t="s">
        <v>91</v>
      </c>
      <c r="AN99" s="626" t="s">
        <v>286</v>
      </c>
      <c r="AO99" s="634" t="s">
        <v>214</v>
      </c>
      <c r="AP99" s="636"/>
      <c r="AQ99" s="636"/>
      <c r="AR99" s="636"/>
      <c r="AS99" s="636"/>
      <c r="AT99" s="371"/>
      <c r="AU99" s="637"/>
      <c r="AV99" s="638"/>
      <c r="AW99" s="637"/>
      <c r="AX99" s="638"/>
      <c r="AY99" s="637"/>
    </row>
    <row r="100" spans="1:51" ht="14.25" hidden="1" customHeight="1" x14ac:dyDescent="0.2">
      <c r="A100" s="752"/>
      <c r="B100" s="639" t="s">
        <v>343</v>
      </c>
      <c r="C100" s="640" t="s">
        <v>344</v>
      </c>
      <c r="D100" s="641" t="s">
        <v>345</v>
      </c>
      <c r="E100" s="642" t="s">
        <v>346</v>
      </c>
      <c r="F100" s="643" t="s">
        <v>347</v>
      </c>
      <c r="G100" s="643" t="s">
        <v>348</v>
      </c>
      <c r="H100" s="642" t="s">
        <v>349</v>
      </c>
      <c r="I100" s="642" t="s">
        <v>350</v>
      </c>
      <c r="J100" s="642" t="s">
        <v>351</v>
      </c>
      <c r="K100" s="643" t="s">
        <v>352</v>
      </c>
      <c r="L100" s="644" t="s">
        <v>353</v>
      </c>
      <c r="M100" s="642" t="s">
        <v>354</v>
      </c>
      <c r="N100" s="645" t="s">
        <v>355</v>
      </c>
      <c r="O100" s="643" t="s">
        <v>356</v>
      </c>
      <c r="P100" s="646" t="s">
        <v>357</v>
      </c>
      <c r="Q100" s="641" t="s">
        <v>358</v>
      </c>
      <c r="R100" s="647" t="s">
        <v>359</v>
      </c>
      <c r="S100" s="643" t="s">
        <v>360</v>
      </c>
      <c r="T100" s="643" t="s">
        <v>361</v>
      </c>
      <c r="U100" s="648" t="s">
        <v>362</v>
      </c>
      <c r="V100" s="647" t="s">
        <v>363</v>
      </c>
      <c r="W100" s="643" t="s">
        <v>364</v>
      </c>
      <c r="X100" s="643" t="s">
        <v>365</v>
      </c>
      <c r="Y100" s="649" t="s">
        <v>366</v>
      </c>
      <c r="Z100" s="650" t="s">
        <v>367</v>
      </c>
      <c r="AA100" s="650" t="s">
        <v>368</v>
      </c>
      <c r="AB100" s="650" t="s">
        <v>369</v>
      </c>
      <c r="AC100" s="649" t="s">
        <v>370</v>
      </c>
      <c r="AD100" s="642" t="s">
        <v>371</v>
      </c>
      <c r="AE100" s="649"/>
      <c r="AF100" s="649"/>
      <c r="AG100" s="649"/>
      <c r="AH100" s="649"/>
      <c r="AI100" s="649"/>
      <c r="AJ100" s="649" t="s">
        <v>375</v>
      </c>
      <c r="AK100" s="650" t="s">
        <v>372</v>
      </c>
      <c r="AL100" s="372"/>
      <c r="AM100" s="651" t="s">
        <v>376</v>
      </c>
      <c r="AN100" s="642" t="s">
        <v>373</v>
      </c>
      <c r="AO100" s="650" t="s">
        <v>374</v>
      </c>
      <c r="AP100" s="636"/>
      <c r="AQ100" s="636"/>
      <c r="AR100" s="636"/>
      <c r="AS100" s="636"/>
      <c r="AT100" s="372"/>
      <c r="AU100" s="641"/>
      <c r="AV100" s="649"/>
      <c r="AW100" s="641"/>
      <c r="AX100" s="649"/>
      <c r="AY100" s="641"/>
    </row>
    <row r="101" spans="1:51" ht="14.25" customHeight="1" x14ac:dyDescent="0.2">
      <c r="A101" s="2363" t="s">
        <v>1021</v>
      </c>
      <c r="B101" s="652">
        <v>2002</v>
      </c>
      <c r="C101" s="653">
        <f>IF(ISNUMBER(C16),'Cover Page'!$D$35/1000000*'1 macro-mapping'!C16/'FX rate'!$C$25,"")</f>
        <v>0</v>
      </c>
      <c r="D101" s="654" t="str">
        <f>IF(ISNUMBER(D16),'Cover Page'!$D$35/1000000*'1 macro-mapping'!D16/'FX rate'!$C$25,"")</f>
        <v/>
      </c>
      <c r="E101" s="654">
        <f>IF(ISNUMBER(E16),'Cover Page'!$D$35/1000000*'1 macro-mapping'!E16/'FX rate'!$C$25,"")</f>
        <v>0</v>
      </c>
      <c r="F101" s="755" t="str">
        <f>IF(ISNUMBER(F16),'Cover Page'!$D$35/1000000*'1 macro-mapping'!F16/'FX rate'!$C$25,"")</f>
        <v/>
      </c>
      <c r="G101" s="755" t="str">
        <f>IF(ISNUMBER(G16),'Cover Page'!$D$35/1000000*'1 macro-mapping'!G16/'FX rate'!$C$25,"")</f>
        <v/>
      </c>
      <c r="H101" s="756" t="str">
        <f>IF(ISNUMBER(H16),'Cover Page'!$D$35/1000000*'1 macro-mapping'!H16/'FX rate'!$C$25,"")</f>
        <v/>
      </c>
      <c r="I101" s="756" t="str">
        <f>IF(ISNUMBER(I16),'Cover Page'!$D$35/1000000*'1 macro-mapping'!I16/'FX rate'!$C$25,"")</f>
        <v/>
      </c>
      <c r="J101" s="654" t="str">
        <f>IF(ISNUMBER(J16),'Cover Page'!$D$35/1000000*'1 macro-mapping'!J16/'FX rate'!$C$25,"")</f>
        <v/>
      </c>
      <c r="K101" s="755" t="str">
        <f>IF(ISNUMBER(K16),'Cover Page'!$D$35/1000000*'1 macro-mapping'!K16/'FX rate'!$C$25,"")</f>
        <v/>
      </c>
      <c r="L101" s="757" t="str">
        <f>IF(ISNUMBER(L16),'Cover Page'!$D$35/1000000*'1 macro-mapping'!L16/'FX rate'!$C$25,"")</f>
        <v/>
      </c>
      <c r="M101" s="654">
        <f>IF(ISNUMBER(M16),'Cover Page'!$D$35/1000000*'1 macro-mapping'!M16/'FX rate'!$C$25,"")</f>
        <v>0</v>
      </c>
      <c r="N101" s="758" t="str">
        <f>IF(ISNUMBER(N16),'Cover Page'!$D$35/1000000*'1 macro-mapping'!N16/'FX rate'!$C$25,"")</f>
        <v/>
      </c>
      <c r="O101" s="755" t="str">
        <f>IF(ISNUMBER(O16),'Cover Page'!$D$35/1000000*'1 macro-mapping'!O16/'FX rate'!$C$25,"")</f>
        <v/>
      </c>
      <c r="P101" s="759" t="str">
        <f>IF(ISNUMBER(P16),'Cover Page'!$D$35/1000000*'1 macro-mapping'!P16/'FX rate'!$C$25,"")</f>
        <v/>
      </c>
      <c r="Q101" s="654" t="str">
        <f>IF(ISNUMBER(Q16),'Cover Page'!$D$35/1000000*'1 macro-mapping'!Q16/'FX rate'!$C$25,"")</f>
        <v/>
      </c>
      <c r="R101" s="758" t="str">
        <f>IF(ISNUMBER(R16),'Cover Page'!$D$35/1000000*'1 macro-mapping'!R16/'FX rate'!$C$25,"")</f>
        <v/>
      </c>
      <c r="S101" s="755" t="str">
        <f>IF(ISNUMBER(S16),'Cover Page'!$D$35/1000000*'1 macro-mapping'!S16/'FX rate'!$C$25,"")</f>
        <v/>
      </c>
      <c r="T101" s="755" t="str">
        <f>IF(ISNUMBER(T16),'Cover Page'!$D$35/1000000*'1 macro-mapping'!T16/'FX rate'!$C$25,"")</f>
        <v/>
      </c>
      <c r="U101" s="760" t="str">
        <f>IF(ISNUMBER(U16),'Cover Page'!$D$35/1000000*'1 macro-mapping'!U16/'FX rate'!$C$25,"")</f>
        <v/>
      </c>
      <c r="V101" s="758" t="str">
        <f>IF(ISNUMBER(V16),'Cover Page'!$D$35/1000000*'1 macro-mapping'!V16/'FX rate'!$C$25,"")</f>
        <v/>
      </c>
      <c r="W101" s="755" t="str">
        <f>IF(ISNUMBER(W16),'Cover Page'!$D$35/1000000*'1 macro-mapping'!W16/'FX rate'!$C$25,"")</f>
        <v/>
      </c>
      <c r="X101" s="755" t="str">
        <f>IF(ISNUMBER(X16),'Cover Page'!$D$35/1000000*'1 macro-mapping'!X16/'FX rate'!$C$25,"")</f>
        <v/>
      </c>
      <c r="Y101" s="761" t="str">
        <f>IF(ISNUMBER(Y16),'Cover Page'!$D$35/1000000*'1 macro-mapping'!Y16/'FX rate'!$C$25,"")</f>
        <v/>
      </c>
      <c r="Z101" s="761" t="str">
        <f>IF(ISNUMBER(Z16),'Cover Page'!$D$35/1000000*'1 macro-mapping'!Z16/'FX rate'!$C$25,"")</f>
        <v/>
      </c>
      <c r="AA101" s="761" t="str">
        <f>IF(ISNUMBER(AA16),'Cover Page'!$D$35/1000000*'1 macro-mapping'!AA16/'FX rate'!$C$25,"")</f>
        <v/>
      </c>
      <c r="AB101" s="761" t="str">
        <f>IF(ISNUMBER(AB16),'Cover Page'!$D$35/1000000*'1 macro-mapping'!AB16/'FX rate'!$C$25,"")</f>
        <v/>
      </c>
      <c r="AC101" s="761" t="str">
        <f>IF(ISNUMBER(AC16),'Cover Page'!$D$35/1000000*'1 macro-mapping'!AC16/'FX rate'!$C$25,"")</f>
        <v/>
      </c>
      <c r="AD101" s="761" t="str">
        <f>IF(ISNUMBER(AD16),'Cover Page'!$D$35/1000000*'1 macro-mapping'!AD16/'FX rate'!$C$25,"")</f>
        <v/>
      </c>
      <c r="AE101" s="761" t="str">
        <f>IF(ISNUMBER(AE16),'Cover Page'!$D$35/1000000*'1 macro-mapping'!AE16/'FX rate'!$C$25,"")</f>
        <v/>
      </c>
      <c r="AF101" s="761" t="str">
        <f>IF(ISNUMBER(AF16),'Cover Page'!$D$35/1000000*'1 macro-mapping'!AF16/'FX rate'!$C$25,"")</f>
        <v/>
      </c>
      <c r="AG101" s="761" t="str">
        <f>IF(ISNUMBER(AG16),'Cover Page'!$D$35/1000000*'1 macro-mapping'!AG16/'FX rate'!$C$25,"")</f>
        <v/>
      </c>
      <c r="AH101" s="761" t="str">
        <f>IF(ISNUMBER(AH16),'Cover Page'!$D$35/1000000*'1 macro-mapping'!AH16/'FX rate'!$C$25,"")</f>
        <v/>
      </c>
      <c r="AI101" s="761" t="str">
        <f>IF(ISNUMBER(AI16),'Cover Page'!$D$35/1000000*'1 macro-mapping'!AI16/'FX rate'!$C$25,"")</f>
        <v/>
      </c>
      <c r="AJ101" s="761" t="str">
        <f>IF(ISNUMBER(AJ16),'Cover Page'!$D$35/1000000*'1 macro-mapping'!AJ16/'FX rate'!$C$25,"")</f>
        <v/>
      </c>
      <c r="AK101" s="761" t="str">
        <f>IF(ISNUMBER(AK16),'Cover Page'!$D$35/1000000*'1 macro-mapping'!AK16/'FX rate'!$C$25,"")</f>
        <v/>
      </c>
      <c r="AL101" s="373"/>
      <c r="AM101" s="761" t="str">
        <f>IF(ISNUMBER(AM16),'Cover Page'!$D$35/1000000*'1 macro-mapping'!AM16/'FX rate'!$C$25,"")</f>
        <v/>
      </c>
      <c r="AN101" s="761" t="str">
        <f>IF(ISNUMBER(AN16),'Cover Page'!$D$35/1000000*'1 macro-mapping'!AN16/'FX rate'!$C$25,"")</f>
        <v/>
      </c>
      <c r="AO101" s="761" t="str">
        <f>IF(ISNUMBER(AO16),'Cover Page'!$D$35/1000000*'1 macro-mapping'!AO16/'FX rate'!$C$25,"")</f>
        <v/>
      </c>
      <c r="AP101" s="761" t="str">
        <f>IF(ISNUMBER(AP16),'Cover Page'!$D$35/1000000*'1 macro-mapping'!AP16/'FX rate'!$C$25,"")</f>
        <v/>
      </c>
      <c r="AQ101" s="761" t="str">
        <f>IF(ISNUMBER(AQ16),'Cover Page'!$D$35/1000000*'1 macro-mapping'!AQ16/'FX rate'!$C$25,"")</f>
        <v/>
      </c>
      <c r="AR101" s="761" t="str">
        <f>IF(ISNUMBER(AR16),'Cover Page'!$D$35/1000000*'1 macro-mapping'!AR16/'FX rate'!$C$25,"")</f>
        <v/>
      </c>
      <c r="AS101" s="761" t="str">
        <f>IF(ISNUMBER(AS16),'Cover Page'!$D$35/1000000*'1 macro-mapping'!AS16/'FX rate'!$C$25,"")</f>
        <v/>
      </c>
      <c r="AT101" s="373"/>
      <c r="AU101" s="761" t="str">
        <f>IF(ISNUMBER(AU16),'Cover Page'!$D$35/1000000*'1 macro-mapping'!AU16/'FX rate'!$C$25,"")</f>
        <v/>
      </c>
      <c r="AV101" s="761" t="str">
        <f>IF(ISNUMBER(AV16),'Cover Page'!$D$35/1000000*'1 macro-mapping'!AV16/'FX rate'!$C$25,"")</f>
        <v/>
      </c>
      <c r="AW101" s="761" t="str">
        <f>IF(ISNUMBER(AW16),'Cover Page'!$D$35/1000000*'1 macro-mapping'!AW16/'FX rate'!$C$25,"")</f>
        <v/>
      </c>
      <c r="AX101" s="761" t="str">
        <f>IF(ISNUMBER(AX16),'Cover Page'!$D$35/1000000*'1 macro-mapping'!AX16/'FX rate'!$C$25,"")</f>
        <v/>
      </c>
      <c r="AY101" s="761" t="str">
        <f>IF(ISNUMBER(AY16),'Cover Page'!$D$35/1000000*'1 macro-mapping'!AY16/'FX rate'!$C$25,"")</f>
        <v/>
      </c>
    </row>
    <row r="102" spans="1:51" ht="14.25" customHeight="1" x14ac:dyDescent="0.2">
      <c r="A102" s="2363"/>
      <c r="B102" s="655">
        <v>2003</v>
      </c>
      <c r="C102" s="656">
        <f>IF(ISNUMBER(C17),'Cover Page'!$D$35/1000000*'1 macro-mapping'!C17/'FX rate'!$C$25,"")</f>
        <v>0</v>
      </c>
      <c r="D102" s="659" t="str">
        <f>IF(ISNUMBER(D17),'Cover Page'!$D$35/1000000*'1 macro-mapping'!D17/'FX rate'!$C$25,"")</f>
        <v/>
      </c>
      <c r="E102" s="657">
        <f>IF(ISNUMBER(E17),'Cover Page'!$D$35/1000000*'1 macro-mapping'!E17/'FX rate'!$C$25,"")</f>
        <v>0</v>
      </c>
      <c r="F102" s="762" t="str">
        <f>IF(ISNUMBER(F17),'Cover Page'!$D$35/1000000*'1 macro-mapping'!F17/'FX rate'!$C$25,"")</f>
        <v/>
      </c>
      <c r="G102" s="762" t="str">
        <f>IF(ISNUMBER(G17),'Cover Page'!$D$35/1000000*'1 macro-mapping'!G17/'FX rate'!$C$25,"")</f>
        <v/>
      </c>
      <c r="H102" s="754" t="str">
        <f>IF(ISNUMBER(H17),'Cover Page'!$D$35/1000000*'1 macro-mapping'!H17/'FX rate'!$C$25,"")</f>
        <v/>
      </c>
      <c r="I102" s="754" t="str">
        <f>IF(ISNUMBER(I17),'Cover Page'!$D$35/1000000*'1 macro-mapping'!I17/'FX rate'!$C$25,"")</f>
        <v/>
      </c>
      <c r="J102" s="659" t="str">
        <f>IF(ISNUMBER(J17),'Cover Page'!$D$35/1000000*'1 macro-mapping'!J17/'FX rate'!$C$25,"")</f>
        <v/>
      </c>
      <c r="K102" s="762" t="str">
        <f>IF(ISNUMBER(K17),'Cover Page'!$D$35/1000000*'1 macro-mapping'!K17/'FX rate'!$C$25,"")</f>
        <v/>
      </c>
      <c r="L102" s="763" t="str">
        <f>IF(ISNUMBER(L17),'Cover Page'!$D$35/1000000*'1 macro-mapping'!L17/'FX rate'!$C$25,"")</f>
        <v/>
      </c>
      <c r="M102" s="657">
        <f>IF(ISNUMBER(M17),'Cover Page'!$D$35/1000000*'1 macro-mapping'!M17/'FX rate'!$C$25,"")</f>
        <v>0</v>
      </c>
      <c r="N102" s="764" t="str">
        <f>IF(ISNUMBER(N17),'Cover Page'!$D$35/1000000*'1 macro-mapping'!N17/'FX rate'!$C$25,"")</f>
        <v/>
      </c>
      <c r="O102" s="762" t="str">
        <f>IF(ISNUMBER(O17),'Cover Page'!$D$35/1000000*'1 macro-mapping'!O17/'FX rate'!$C$25,"")</f>
        <v/>
      </c>
      <c r="P102" s="765" t="str">
        <f>IF(ISNUMBER(P17),'Cover Page'!$D$35/1000000*'1 macro-mapping'!P17/'FX rate'!$C$25,"")</f>
        <v/>
      </c>
      <c r="Q102" s="659" t="str">
        <f>IF(ISNUMBER(Q17),'Cover Page'!$D$35/1000000*'1 macro-mapping'!Q17/'FX rate'!$C$25,"")</f>
        <v/>
      </c>
      <c r="R102" s="766" t="str">
        <f>IF(ISNUMBER(R17),'Cover Page'!$D$35/1000000*'1 macro-mapping'!R17/'FX rate'!$C$25,"")</f>
        <v/>
      </c>
      <c r="S102" s="762" t="str">
        <f>IF(ISNUMBER(S17),'Cover Page'!$D$35/1000000*'1 macro-mapping'!S17/'FX rate'!$C$25,"")</f>
        <v/>
      </c>
      <c r="T102" s="762" t="str">
        <f>IF(ISNUMBER(T17),'Cover Page'!$D$35/1000000*'1 macro-mapping'!T17/'FX rate'!$C$25,"")</f>
        <v/>
      </c>
      <c r="U102" s="767" t="str">
        <f>IF(ISNUMBER(U17),'Cover Page'!$D$35/1000000*'1 macro-mapping'!U17/'FX rate'!$C$25,"")</f>
        <v/>
      </c>
      <c r="V102" s="766" t="str">
        <f>IF(ISNUMBER(V17),'Cover Page'!$D$35/1000000*'1 macro-mapping'!V17/'FX rate'!$C$25,"")</f>
        <v/>
      </c>
      <c r="W102" s="762" t="str">
        <f>IF(ISNUMBER(W17),'Cover Page'!$D$35/1000000*'1 macro-mapping'!W17/'FX rate'!$C$25,"")</f>
        <v/>
      </c>
      <c r="X102" s="762" t="str">
        <f>IF(ISNUMBER(X17),'Cover Page'!$D$35/1000000*'1 macro-mapping'!X17/'FX rate'!$C$25,"")</f>
        <v/>
      </c>
      <c r="Y102" s="768" t="str">
        <f>IF(ISNUMBER(Y17),'Cover Page'!$D$35/1000000*'1 macro-mapping'!Y17/'FX rate'!$C$25,"")</f>
        <v/>
      </c>
      <c r="Z102" s="768" t="str">
        <f>IF(ISNUMBER(Z17),'Cover Page'!$D$35/1000000*'1 macro-mapping'!Z17/'FX rate'!$C$25,"")</f>
        <v/>
      </c>
      <c r="AA102" s="768" t="str">
        <f>IF(ISNUMBER(AA17),'Cover Page'!$D$35/1000000*'1 macro-mapping'!AA17/'FX rate'!$C$25,"")</f>
        <v/>
      </c>
      <c r="AB102" s="768" t="str">
        <f>IF(ISNUMBER(AB17),'Cover Page'!$D$35/1000000*'1 macro-mapping'!AB17/'FX rate'!$C$25,"")</f>
        <v/>
      </c>
      <c r="AC102" s="768" t="str">
        <f>IF(ISNUMBER(AC17),'Cover Page'!$D$35/1000000*'1 macro-mapping'!AC17/'FX rate'!$C$25,"")</f>
        <v/>
      </c>
      <c r="AD102" s="768" t="str">
        <f>IF(ISNUMBER(AD17),'Cover Page'!$D$35/1000000*'1 macro-mapping'!AD17/'FX rate'!$C$25,"")</f>
        <v/>
      </c>
      <c r="AE102" s="768" t="str">
        <f>IF(ISNUMBER(AE17),'Cover Page'!$D$35/1000000*'1 macro-mapping'!AE17/'FX rate'!$C$25,"")</f>
        <v/>
      </c>
      <c r="AF102" s="768" t="str">
        <f>IF(ISNUMBER(AF17),'Cover Page'!$D$35/1000000*'1 macro-mapping'!AF17/'FX rate'!$C$25,"")</f>
        <v/>
      </c>
      <c r="AG102" s="768" t="str">
        <f>IF(ISNUMBER(AG17),'Cover Page'!$D$35/1000000*'1 macro-mapping'!AG17/'FX rate'!$C$25,"")</f>
        <v/>
      </c>
      <c r="AH102" s="768" t="str">
        <f>IF(ISNUMBER(AH17),'Cover Page'!$D$35/1000000*'1 macro-mapping'!AH17/'FX rate'!$C$25,"")</f>
        <v/>
      </c>
      <c r="AI102" s="768" t="str">
        <f>IF(ISNUMBER(AI17),'Cover Page'!$D$35/1000000*'1 macro-mapping'!AI17/'FX rate'!$C$25,"")</f>
        <v/>
      </c>
      <c r="AJ102" s="768" t="str">
        <f>IF(ISNUMBER(AJ17),'Cover Page'!$D$35/1000000*'1 macro-mapping'!AJ17/'FX rate'!$C$25,"")</f>
        <v/>
      </c>
      <c r="AK102" s="768" t="str">
        <f>IF(ISNUMBER(AK17),'Cover Page'!$D$35/1000000*'1 macro-mapping'!AK17/'FX rate'!$C$25,"")</f>
        <v/>
      </c>
      <c r="AL102" s="373"/>
      <c r="AM102" s="768" t="str">
        <f>IF(ISNUMBER(AM17),'Cover Page'!$D$35/1000000*'1 macro-mapping'!AM17/'FX rate'!$C$25,"")</f>
        <v/>
      </c>
      <c r="AN102" s="768" t="str">
        <f>IF(ISNUMBER(AN17),'Cover Page'!$D$35/1000000*'1 macro-mapping'!AN17/'FX rate'!$C$25,"")</f>
        <v/>
      </c>
      <c r="AO102" s="768" t="str">
        <f>IF(ISNUMBER(AO17),'Cover Page'!$D$35/1000000*'1 macro-mapping'!AO17/'FX rate'!$C$25,"")</f>
        <v/>
      </c>
      <c r="AP102" s="768" t="str">
        <f>IF(ISNUMBER(AP17),'Cover Page'!$D$35/1000000*'1 macro-mapping'!AP17/'FX rate'!$C$25,"")</f>
        <v/>
      </c>
      <c r="AQ102" s="768" t="str">
        <f>IF(ISNUMBER(AQ17),'Cover Page'!$D$35/1000000*'1 macro-mapping'!AQ17/'FX rate'!$C$25,"")</f>
        <v/>
      </c>
      <c r="AR102" s="768" t="str">
        <f>IF(ISNUMBER(AR17),'Cover Page'!$D$35/1000000*'1 macro-mapping'!AR17/'FX rate'!$C$25,"")</f>
        <v/>
      </c>
      <c r="AS102" s="768" t="str">
        <f>IF(ISNUMBER(AS17),'Cover Page'!$D$35/1000000*'1 macro-mapping'!AS17/'FX rate'!$C$25,"")</f>
        <v/>
      </c>
      <c r="AT102" s="373"/>
      <c r="AU102" s="768" t="str">
        <f>IF(ISNUMBER(AU17),'Cover Page'!$D$35/1000000*'1 macro-mapping'!AU17/'FX rate'!$C$25,"")</f>
        <v/>
      </c>
      <c r="AV102" s="768" t="str">
        <f>IF(ISNUMBER(AV17),'Cover Page'!$D$35/1000000*'1 macro-mapping'!AV17/'FX rate'!$C$25,"")</f>
        <v/>
      </c>
      <c r="AW102" s="768" t="str">
        <f>IF(ISNUMBER(AW17),'Cover Page'!$D$35/1000000*'1 macro-mapping'!AW17/'FX rate'!$C$25,"")</f>
        <v/>
      </c>
      <c r="AX102" s="768" t="str">
        <f>IF(ISNUMBER(AX17),'Cover Page'!$D$35/1000000*'1 macro-mapping'!AX17/'FX rate'!$C$25,"")</f>
        <v/>
      </c>
      <c r="AY102" s="768" t="str">
        <f>IF(ISNUMBER(AY17),'Cover Page'!$D$35/1000000*'1 macro-mapping'!AY17/'FX rate'!$C$25,"")</f>
        <v/>
      </c>
    </row>
    <row r="103" spans="1:51" ht="14.25" customHeight="1" x14ac:dyDescent="0.2">
      <c r="A103" s="2363"/>
      <c r="B103" s="655">
        <v>2004</v>
      </c>
      <c r="C103" s="656">
        <f>IF(ISNUMBER(C18),'Cover Page'!$D$35/1000000*'1 macro-mapping'!C18/'FX rate'!$C$25,"")</f>
        <v>0</v>
      </c>
      <c r="D103" s="659" t="str">
        <f>IF(ISNUMBER(D18),'Cover Page'!$D$35/1000000*'1 macro-mapping'!D18/'FX rate'!$C$25,"")</f>
        <v/>
      </c>
      <c r="E103" s="657">
        <f>IF(ISNUMBER(E18),'Cover Page'!$D$35/1000000*'1 macro-mapping'!E18/'FX rate'!$C$25,"")</f>
        <v>0</v>
      </c>
      <c r="F103" s="762" t="str">
        <f>IF(ISNUMBER(F18),'Cover Page'!$D$35/1000000*'1 macro-mapping'!F18/'FX rate'!$C$25,"")</f>
        <v/>
      </c>
      <c r="G103" s="762" t="str">
        <f>IF(ISNUMBER(G18),'Cover Page'!$D$35/1000000*'1 macro-mapping'!G18/'FX rate'!$C$25,"")</f>
        <v/>
      </c>
      <c r="H103" s="754" t="str">
        <f>IF(ISNUMBER(H18),'Cover Page'!$D$35/1000000*'1 macro-mapping'!H18/'FX rate'!$C$25,"")</f>
        <v/>
      </c>
      <c r="I103" s="754" t="str">
        <f>IF(ISNUMBER(I18),'Cover Page'!$D$35/1000000*'1 macro-mapping'!I18/'FX rate'!$C$25,"")</f>
        <v/>
      </c>
      <c r="J103" s="659" t="str">
        <f>IF(ISNUMBER(J18),'Cover Page'!$D$35/1000000*'1 macro-mapping'!J18/'FX rate'!$C$25,"")</f>
        <v/>
      </c>
      <c r="K103" s="762" t="str">
        <f>IF(ISNUMBER(K18),'Cover Page'!$D$35/1000000*'1 macro-mapping'!K18/'FX rate'!$C$25,"")</f>
        <v/>
      </c>
      <c r="L103" s="763" t="str">
        <f>IF(ISNUMBER(L18),'Cover Page'!$D$35/1000000*'1 macro-mapping'!L18/'FX rate'!$C$25,"")</f>
        <v/>
      </c>
      <c r="M103" s="657">
        <f>IF(ISNUMBER(M18),'Cover Page'!$D$35/1000000*'1 macro-mapping'!M18/'FX rate'!$C$25,"")</f>
        <v>0</v>
      </c>
      <c r="N103" s="764" t="str">
        <f>IF(ISNUMBER(N18),'Cover Page'!$D$35/1000000*'1 macro-mapping'!N18/'FX rate'!$C$25,"")</f>
        <v/>
      </c>
      <c r="O103" s="762" t="str">
        <f>IF(ISNUMBER(O18),'Cover Page'!$D$35/1000000*'1 macro-mapping'!O18/'FX rate'!$C$25,"")</f>
        <v/>
      </c>
      <c r="P103" s="765" t="str">
        <f>IF(ISNUMBER(P18),'Cover Page'!$D$35/1000000*'1 macro-mapping'!P18/'FX rate'!$C$25,"")</f>
        <v/>
      </c>
      <c r="Q103" s="659" t="str">
        <f>IF(ISNUMBER(Q18),'Cover Page'!$D$35/1000000*'1 macro-mapping'!Q18/'FX rate'!$C$25,"")</f>
        <v/>
      </c>
      <c r="R103" s="766" t="str">
        <f>IF(ISNUMBER(R18),'Cover Page'!$D$35/1000000*'1 macro-mapping'!R18/'FX rate'!$C$25,"")</f>
        <v/>
      </c>
      <c r="S103" s="762" t="str">
        <f>IF(ISNUMBER(S18),'Cover Page'!$D$35/1000000*'1 macro-mapping'!S18/'FX rate'!$C$25,"")</f>
        <v/>
      </c>
      <c r="T103" s="762" t="str">
        <f>IF(ISNUMBER(T18),'Cover Page'!$D$35/1000000*'1 macro-mapping'!T18/'FX rate'!$C$25,"")</f>
        <v/>
      </c>
      <c r="U103" s="767" t="str">
        <f>IF(ISNUMBER(U18),'Cover Page'!$D$35/1000000*'1 macro-mapping'!U18/'FX rate'!$C$25,"")</f>
        <v/>
      </c>
      <c r="V103" s="766" t="str">
        <f>IF(ISNUMBER(V18),'Cover Page'!$D$35/1000000*'1 macro-mapping'!V18/'FX rate'!$C$25,"")</f>
        <v/>
      </c>
      <c r="W103" s="762" t="str">
        <f>IF(ISNUMBER(W18),'Cover Page'!$D$35/1000000*'1 macro-mapping'!W18/'FX rate'!$C$25,"")</f>
        <v/>
      </c>
      <c r="X103" s="762" t="str">
        <f>IF(ISNUMBER(X18),'Cover Page'!$D$35/1000000*'1 macro-mapping'!X18/'FX rate'!$C$25,"")</f>
        <v/>
      </c>
      <c r="Y103" s="768" t="str">
        <f>IF(ISNUMBER(Y18),'Cover Page'!$D$35/1000000*'1 macro-mapping'!Y18/'FX rate'!$C$25,"")</f>
        <v/>
      </c>
      <c r="Z103" s="768" t="str">
        <f>IF(ISNUMBER(Z18),'Cover Page'!$D$35/1000000*'1 macro-mapping'!Z18/'FX rate'!$C$25,"")</f>
        <v/>
      </c>
      <c r="AA103" s="768" t="str">
        <f>IF(ISNUMBER(AA18),'Cover Page'!$D$35/1000000*'1 macro-mapping'!AA18/'FX rate'!$C$25,"")</f>
        <v/>
      </c>
      <c r="AB103" s="768" t="str">
        <f>IF(ISNUMBER(AB18),'Cover Page'!$D$35/1000000*'1 macro-mapping'!AB18/'FX rate'!$C$25,"")</f>
        <v/>
      </c>
      <c r="AC103" s="768" t="str">
        <f>IF(ISNUMBER(AC18),'Cover Page'!$D$35/1000000*'1 macro-mapping'!AC18/'FX rate'!$C$25,"")</f>
        <v/>
      </c>
      <c r="AD103" s="768" t="str">
        <f>IF(ISNUMBER(AD18),'Cover Page'!$D$35/1000000*'1 macro-mapping'!AD18/'FX rate'!$C$25,"")</f>
        <v/>
      </c>
      <c r="AE103" s="768" t="str">
        <f>IF(ISNUMBER(AE18),'Cover Page'!$D$35/1000000*'1 macro-mapping'!AE18/'FX rate'!$C$25,"")</f>
        <v/>
      </c>
      <c r="AF103" s="768" t="str">
        <f>IF(ISNUMBER(AF18),'Cover Page'!$D$35/1000000*'1 macro-mapping'!AF18/'FX rate'!$C$25,"")</f>
        <v/>
      </c>
      <c r="AG103" s="768" t="str">
        <f>IF(ISNUMBER(AG18),'Cover Page'!$D$35/1000000*'1 macro-mapping'!AG18/'FX rate'!$C$25,"")</f>
        <v/>
      </c>
      <c r="AH103" s="768" t="str">
        <f>IF(ISNUMBER(AH18),'Cover Page'!$D$35/1000000*'1 macro-mapping'!AH18/'FX rate'!$C$25,"")</f>
        <v/>
      </c>
      <c r="AI103" s="768" t="str">
        <f>IF(ISNUMBER(AI18),'Cover Page'!$D$35/1000000*'1 macro-mapping'!AI18/'FX rate'!$C$25,"")</f>
        <v/>
      </c>
      <c r="AJ103" s="768" t="str">
        <f>IF(ISNUMBER(AJ18),'Cover Page'!$D$35/1000000*'1 macro-mapping'!AJ18/'FX rate'!$C$25,"")</f>
        <v/>
      </c>
      <c r="AK103" s="768" t="str">
        <f>IF(ISNUMBER(AK18),'Cover Page'!$D$35/1000000*'1 macro-mapping'!AK18/'FX rate'!$C$25,"")</f>
        <v/>
      </c>
      <c r="AL103" s="373"/>
      <c r="AM103" s="768" t="str">
        <f>IF(ISNUMBER(AM18),'Cover Page'!$D$35/1000000*'1 macro-mapping'!AM18/'FX rate'!$C$25,"")</f>
        <v/>
      </c>
      <c r="AN103" s="768" t="str">
        <f>IF(ISNUMBER(AN18),'Cover Page'!$D$35/1000000*'1 macro-mapping'!AN18/'FX rate'!$C$25,"")</f>
        <v/>
      </c>
      <c r="AO103" s="768" t="str">
        <f>IF(ISNUMBER(AO18),'Cover Page'!$D$35/1000000*'1 macro-mapping'!AO18/'FX rate'!$C$25,"")</f>
        <v/>
      </c>
      <c r="AP103" s="768" t="str">
        <f>IF(ISNUMBER(AP18),'Cover Page'!$D$35/1000000*'1 macro-mapping'!AP18/'FX rate'!$C$25,"")</f>
        <v/>
      </c>
      <c r="AQ103" s="768" t="str">
        <f>IF(ISNUMBER(AQ18),'Cover Page'!$D$35/1000000*'1 macro-mapping'!AQ18/'FX rate'!$C$25,"")</f>
        <v/>
      </c>
      <c r="AR103" s="768" t="str">
        <f>IF(ISNUMBER(AR18),'Cover Page'!$D$35/1000000*'1 macro-mapping'!AR18/'FX rate'!$C$25,"")</f>
        <v/>
      </c>
      <c r="AS103" s="768" t="str">
        <f>IF(ISNUMBER(AS18),'Cover Page'!$D$35/1000000*'1 macro-mapping'!AS18/'FX rate'!$C$25,"")</f>
        <v/>
      </c>
      <c r="AT103" s="299"/>
      <c r="AU103" s="768" t="str">
        <f>IF(ISNUMBER(AU18),'Cover Page'!$D$35/1000000*'1 macro-mapping'!AU18/'FX rate'!$C$25,"")</f>
        <v/>
      </c>
      <c r="AV103" s="768" t="str">
        <f>IF(ISNUMBER(AV18),'Cover Page'!$D$35/1000000*'1 macro-mapping'!AV18/'FX rate'!$C$25,"")</f>
        <v/>
      </c>
      <c r="AW103" s="768" t="str">
        <f>IF(ISNUMBER(AW18),'Cover Page'!$D$35/1000000*'1 macro-mapping'!AW18/'FX rate'!$C$25,"")</f>
        <v/>
      </c>
      <c r="AX103" s="768" t="str">
        <f>IF(ISNUMBER(AX18),'Cover Page'!$D$35/1000000*'1 macro-mapping'!AX18/'FX rate'!$C$25,"")</f>
        <v/>
      </c>
      <c r="AY103" s="768" t="str">
        <f>IF(ISNUMBER(AY18),'Cover Page'!$D$35/1000000*'1 macro-mapping'!AY18/'FX rate'!$C$25,"")</f>
        <v/>
      </c>
    </row>
    <row r="104" spans="1:51" ht="14.25" customHeight="1" x14ac:dyDescent="0.2">
      <c r="A104" s="2363"/>
      <c r="B104" s="655">
        <v>2005</v>
      </c>
      <c r="C104" s="656">
        <f>IF(ISNUMBER(C19),'Cover Page'!$D$35/1000000*'1 macro-mapping'!C19/'FX rate'!$C$25,"")</f>
        <v>0</v>
      </c>
      <c r="D104" s="659" t="str">
        <f>IF(ISNUMBER(D19),'Cover Page'!$D$35/1000000*'1 macro-mapping'!D19/'FX rate'!$C$25,"")</f>
        <v/>
      </c>
      <c r="E104" s="657">
        <f>IF(ISNUMBER(E19),'Cover Page'!$D$35/1000000*'1 macro-mapping'!E19/'FX rate'!$C$25,"")</f>
        <v>0</v>
      </c>
      <c r="F104" s="762" t="str">
        <f>IF(ISNUMBER(F19),'Cover Page'!$D$35/1000000*'1 macro-mapping'!F19/'FX rate'!$C$25,"")</f>
        <v/>
      </c>
      <c r="G104" s="762" t="str">
        <f>IF(ISNUMBER(G19),'Cover Page'!$D$35/1000000*'1 macro-mapping'!G19/'FX rate'!$C$25,"")</f>
        <v/>
      </c>
      <c r="H104" s="754" t="str">
        <f>IF(ISNUMBER(H19),'Cover Page'!$D$35/1000000*'1 macro-mapping'!H19/'FX rate'!$C$25,"")</f>
        <v/>
      </c>
      <c r="I104" s="754" t="str">
        <f>IF(ISNUMBER(I19),'Cover Page'!$D$35/1000000*'1 macro-mapping'!I19/'FX rate'!$C$25,"")</f>
        <v/>
      </c>
      <c r="J104" s="659" t="str">
        <f>IF(ISNUMBER(J19),'Cover Page'!$D$35/1000000*'1 macro-mapping'!J19/'FX rate'!$C$25,"")</f>
        <v/>
      </c>
      <c r="K104" s="762" t="str">
        <f>IF(ISNUMBER(K19),'Cover Page'!$D$35/1000000*'1 macro-mapping'!K19/'FX rate'!$C$25,"")</f>
        <v/>
      </c>
      <c r="L104" s="763" t="str">
        <f>IF(ISNUMBER(L19),'Cover Page'!$D$35/1000000*'1 macro-mapping'!L19/'FX rate'!$C$25,"")</f>
        <v/>
      </c>
      <c r="M104" s="657">
        <f>IF(ISNUMBER(M19),'Cover Page'!$D$35/1000000*'1 macro-mapping'!M19/'FX rate'!$C$25,"")</f>
        <v>0</v>
      </c>
      <c r="N104" s="764" t="str">
        <f>IF(ISNUMBER(N19),'Cover Page'!$D$35/1000000*'1 macro-mapping'!N19/'FX rate'!$C$25,"")</f>
        <v/>
      </c>
      <c r="O104" s="762" t="str">
        <f>IF(ISNUMBER(O19),'Cover Page'!$D$35/1000000*'1 macro-mapping'!O19/'FX rate'!$C$25,"")</f>
        <v/>
      </c>
      <c r="P104" s="765" t="str">
        <f>IF(ISNUMBER(P19),'Cover Page'!$D$35/1000000*'1 macro-mapping'!P19/'FX rate'!$C$25,"")</f>
        <v/>
      </c>
      <c r="Q104" s="659" t="str">
        <f>IF(ISNUMBER(Q19),'Cover Page'!$D$35/1000000*'1 macro-mapping'!Q19/'FX rate'!$C$25,"")</f>
        <v/>
      </c>
      <c r="R104" s="766" t="str">
        <f>IF(ISNUMBER(R19),'Cover Page'!$D$35/1000000*'1 macro-mapping'!R19/'FX rate'!$C$25,"")</f>
        <v/>
      </c>
      <c r="S104" s="762" t="str">
        <f>IF(ISNUMBER(S19),'Cover Page'!$D$35/1000000*'1 macro-mapping'!S19/'FX rate'!$C$25,"")</f>
        <v/>
      </c>
      <c r="T104" s="762" t="str">
        <f>IF(ISNUMBER(T19),'Cover Page'!$D$35/1000000*'1 macro-mapping'!T19/'FX rate'!$C$25,"")</f>
        <v/>
      </c>
      <c r="U104" s="767" t="str">
        <f>IF(ISNUMBER(U19),'Cover Page'!$D$35/1000000*'1 macro-mapping'!U19/'FX rate'!$C$25,"")</f>
        <v/>
      </c>
      <c r="V104" s="766" t="str">
        <f>IF(ISNUMBER(V19),'Cover Page'!$D$35/1000000*'1 macro-mapping'!V19/'FX rate'!$C$25,"")</f>
        <v/>
      </c>
      <c r="W104" s="762" t="str">
        <f>IF(ISNUMBER(W19),'Cover Page'!$D$35/1000000*'1 macro-mapping'!W19/'FX rate'!$C$25,"")</f>
        <v/>
      </c>
      <c r="X104" s="762" t="str">
        <f>IF(ISNUMBER(X19),'Cover Page'!$D$35/1000000*'1 macro-mapping'!X19/'FX rate'!$C$25,"")</f>
        <v/>
      </c>
      <c r="Y104" s="768" t="str">
        <f>IF(ISNUMBER(Y19),'Cover Page'!$D$35/1000000*'1 macro-mapping'!Y19/'FX rate'!$C$25,"")</f>
        <v/>
      </c>
      <c r="Z104" s="768" t="str">
        <f>IF(ISNUMBER(Z19),'Cover Page'!$D$35/1000000*'1 macro-mapping'!Z19/'FX rate'!$C$25,"")</f>
        <v/>
      </c>
      <c r="AA104" s="768" t="str">
        <f>IF(ISNUMBER(AA19),'Cover Page'!$D$35/1000000*'1 macro-mapping'!AA19/'FX rate'!$C$25,"")</f>
        <v/>
      </c>
      <c r="AB104" s="768" t="str">
        <f>IF(ISNUMBER(AB19),'Cover Page'!$D$35/1000000*'1 macro-mapping'!AB19/'FX rate'!$C$25,"")</f>
        <v/>
      </c>
      <c r="AC104" s="768" t="str">
        <f>IF(ISNUMBER(AC19),'Cover Page'!$D$35/1000000*'1 macro-mapping'!AC19/'FX rate'!$C$25,"")</f>
        <v/>
      </c>
      <c r="AD104" s="768" t="str">
        <f>IF(ISNUMBER(AD19),'Cover Page'!$D$35/1000000*'1 macro-mapping'!AD19/'FX rate'!$C$25,"")</f>
        <v/>
      </c>
      <c r="AE104" s="768" t="str">
        <f>IF(ISNUMBER(AE19),'Cover Page'!$D$35/1000000*'1 macro-mapping'!AE19/'FX rate'!$C$25,"")</f>
        <v/>
      </c>
      <c r="AF104" s="768" t="str">
        <f>IF(ISNUMBER(AF19),'Cover Page'!$D$35/1000000*'1 macro-mapping'!AF19/'FX rate'!$C$25,"")</f>
        <v/>
      </c>
      <c r="AG104" s="768" t="str">
        <f>IF(ISNUMBER(AG19),'Cover Page'!$D$35/1000000*'1 macro-mapping'!AG19/'FX rate'!$C$25,"")</f>
        <v/>
      </c>
      <c r="AH104" s="768" t="str">
        <f>IF(ISNUMBER(AH19),'Cover Page'!$D$35/1000000*'1 macro-mapping'!AH19/'FX rate'!$C$25,"")</f>
        <v/>
      </c>
      <c r="AI104" s="768" t="str">
        <f>IF(ISNUMBER(AI19),'Cover Page'!$D$35/1000000*'1 macro-mapping'!AI19/'FX rate'!$C$25,"")</f>
        <v/>
      </c>
      <c r="AJ104" s="768" t="str">
        <f>IF(ISNUMBER(AJ19),'Cover Page'!$D$35/1000000*'1 macro-mapping'!AJ19/'FX rate'!$C$25,"")</f>
        <v/>
      </c>
      <c r="AK104" s="768" t="str">
        <f>IF(ISNUMBER(AK19),'Cover Page'!$D$35/1000000*'1 macro-mapping'!AK19/'FX rate'!$C$25,"")</f>
        <v/>
      </c>
      <c r="AL104" s="299"/>
      <c r="AM104" s="768" t="str">
        <f>IF(ISNUMBER(AM19),'Cover Page'!$D$35/1000000*'1 macro-mapping'!AM19/'FX rate'!$C$25,"")</f>
        <v/>
      </c>
      <c r="AN104" s="768" t="str">
        <f>IF(ISNUMBER(AN19),'Cover Page'!$D$35/1000000*'1 macro-mapping'!AN19/'FX rate'!$C$25,"")</f>
        <v/>
      </c>
      <c r="AO104" s="768" t="str">
        <f>IF(ISNUMBER(AO19),'Cover Page'!$D$35/1000000*'1 macro-mapping'!AO19/'FX rate'!$C$25,"")</f>
        <v/>
      </c>
      <c r="AP104" s="768" t="str">
        <f>IF(ISNUMBER(AP19),'Cover Page'!$D$35/1000000*'1 macro-mapping'!AP19/'FX rate'!$C$25,"")</f>
        <v/>
      </c>
      <c r="AQ104" s="768" t="str">
        <f>IF(ISNUMBER(AQ19),'Cover Page'!$D$35/1000000*'1 macro-mapping'!AQ19/'FX rate'!$C$25,"")</f>
        <v/>
      </c>
      <c r="AR104" s="768" t="str">
        <f>IF(ISNUMBER(AR19),'Cover Page'!$D$35/1000000*'1 macro-mapping'!AR19/'FX rate'!$C$25,"")</f>
        <v/>
      </c>
      <c r="AS104" s="768" t="str">
        <f>IF(ISNUMBER(AS19),'Cover Page'!$D$35/1000000*'1 macro-mapping'!AS19/'FX rate'!$C$25,"")</f>
        <v/>
      </c>
      <c r="AT104" s="299"/>
      <c r="AU104" s="768" t="str">
        <f>IF(ISNUMBER(AU19),'Cover Page'!$D$35/1000000*'1 macro-mapping'!AU19/'FX rate'!$C$25,"")</f>
        <v/>
      </c>
      <c r="AV104" s="768" t="str">
        <f>IF(ISNUMBER(AV19),'Cover Page'!$D$35/1000000*'1 macro-mapping'!AV19/'FX rate'!$C$25,"")</f>
        <v/>
      </c>
      <c r="AW104" s="768" t="str">
        <f>IF(ISNUMBER(AW19),'Cover Page'!$D$35/1000000*'1 macro-mapping'!AW19/'FX rate'!$C$25,"")</f>
        <v/>
      </c>
      <c r="AX104" s="768" t="str">
        <f>IF(ISNUMBER(AX19),'Cover Page'!$D$35/1000000*'1 macro-mapping'!AX19/'FX rate'!$C$25,"")</f>
        <v/>
      </c>
      <c r="AY104" s="768" t="str">
        <f>IF(ISNUMBER(AY19),'Cover Page'!$D$35/1000000*'1 macro-mapping'!AY19/'FX rate'!$C$25,"")</f>
        <v/>
      </c>
    </row>
    <row r="105" spans="1:51" ht="14.25" customHeight="1" x14ac:dyDescent="0.2">
      <c r="A105" s="2363"/>
      <c r="B105" s="655">
        <v>2006</v>
      </c>
      <c r="C105" s="656">
        <f>IF(ISNUMBER(C20),'Cover Page'!$D$35/1000000*'1 macro-mapping'!C20/'FX rate'!$C$25,"")</f>
        <v>0</v>
      </c>
      <c r="D105" s="659" t="str">
        <f>IF(ISNUMBER(D20),'Cover Page'!$D$35/1000000*'1 macro-mapping'!D20/'FX rate'!$C$25,"")</f>
        <v/>
      </c>
      <c r="E105" s="657">
        <f>IF(ISNUMBER(E20),'Cover Page'!$D$35/1000000*'1 macro-mapping'!E20/'FX rate'!$C$25,"")</f>
        <v>0</v>
      </c>
      <c r="F105" s="762" t="str">
        <f>IF(ISNUMBER(F20),'Cover Page'!$D$35/1000000*'1 macro-mapping'!F20/'FX rate'!$C$25,"")</f>
        <v/>
      </c>
      <c r="G105" s="762" t="str">
        <f>IF(ISNUMBER(G20),'Cover Page'!$D$35/1000000*'1 macro-mapping'!G20/'FX rate'!$C$25,"")</f>
        <v/>
      </c>
      <c r="H105" s="754" t="str">
        <f>IF(ISNUMBER(H20),'Cover Page'!$D$35/1000000*'1 macro-mapping'!H20/'FX rate'!$C$25,"")</f>
        <v/>
      </c>
      <c r="I105" s="754" t="str">
        <f>IF(ISNUMBER(I20),'Cover Page'!$D$35/1000000*'1 macro-mapping'!I20/'FX rate'!$C$25,"")</f>
        <v/>
      </c>
      <c r="J105" s="659" t="str">
        <f>IF(ISNUMBER(J20),'Cover Page'!$D$35/1000000*'1 macro-mapping'!J20/'FX rate'!$C$25,"")</f>
        <v/>
      </c>
      <c r="K105" s="762" t="str">
        <f>IF(ISNUMBER(K20),'Cover Page'!$D$35/1000000*'1 macro-mapping'!K20/'FX rate'!$C$25,"")</f>
        <v/>
      </c>
      <c r="L105" s="763" t="str">
        <f>IF(ISNUMBER(L20),'Cover Page'!$D$35/1000000*'1 macro-mapping'!L20/'FX rate'!$C$25,"")</f>
        <v/>
      </c>
      <c r="M105" s="657">
        <f>IF(ISNUMBER(M20),'Cover Page'!$D$35/1000000*'1 macro-mapping'!M20/'FX rate'!$C$25,"")</f>
        <v>0</v>
      </c>
      <c r="N105" s="764" t="str">
        <f>IF(ISNUMBER(N20),'Cover Page'!$D$35/1000000*'1 macro-mapping'!N20/'FX rate'!$C$25,"")</f>
        <v/>
      </c>
      <c r="O105" s="762" t="str">
        <f>IF(ISNUMBER(O20),'Cover Page'!$D$35/1000000*'1 macro-mapping'!O20/'FX rate'!$C$25,"")</f>
        <v/>
      </c>
      <c r="P105" s="765" t="str">
        <f>IF(ISNUMBER(P20),'Cover Page'!$D$35/1000000*'1 macro-mapping'!P20/'FX rate'!$C$25,"")</f>
        <v/>
      </c>
      <c r="Q105" s="659" t="str">
        <f>IF(ISNUMBER(Q20),'Cover Page'!$D$35/1000000*'1 macro-mapping'!Q20/'FX rate'!$C$25,"")</f>
        <v/>
      </c>
      <c r="R105" s="766" t="str">
        <f>IF(ISNUMBER(R20),'Cover Page'!$D$35/1000000*'1 macro-mapping'!R20/'FX rate'!$C$25,"")</f>
        <v/>
      </c>
      <c r="S105" s="762" t="str">
        <f>IF(ISNUMBER(S20),'Cover Page'!$D$35/1000000*'1 macro-mapping'!S20/'FX rate'!$C$25,"")</f>
        <v/>
      </c>
      <c r="T105" s="762" t="str">
        <f>IF(ISNUMBER(T20),'Cover Page'!$D$35/1000000*'1 macro-mapping'!T20/'FX rate'!$C$25,"")</f>
        <v/>
      </c>
      <c r="U105" s="767" t="str">
        <f>IF(ISNUMBER(U20),'Cover Page'!$D$35/1000000*'1 macro-mapping'!U20/'FX rate'!$C$25,"")</f>
        <v/>
      </c>
      <c r="V105" s="766" t="str">
        <f>IF(ISNUMBER(V20),'Cover Page'!$D$35/1000000*'1 macro-mapping'!V20/'FX rate'!$C$25,"")</f>
        <v/>
      </c>
      <c r="W105" s="762" t="str">
        <f>IF(ISNUMBER(W20),'Cover Page'!$D$35/1000000*'1 macro-mapping'!W20/'FX rate'!$C$25,"")</f>
        <v/>
      </c>
      <c r="X105" s="762" t="str">
        <f>IF(ISNUMBER(X20),'Cover Page'!$D$35/1000000*'1 macro-mapping'!X20/'FX rate'!$C$25,"")</f>
        <v/>
      </c>
      <c r="Y105" s="768" t="str">
        <f>IF(ISNUMBER(Y20),'Cover Page'!$D$35/1000000*'1 macro-mapping'!Y20/'FX rate'!$C$25,"")</f>
        <v/>
      </c>
      <c r="Z105" s="768" t="str">
        <f>IF(ISNUMBER(Z20),'Cover Page'!$D$35/1000000*'1 macro-mapping'!Z20/'FX rate'!$C$25,"")</f>
        <v/>
      </c>
      <c r="AA105" s="768" t="str">
        <f>IF(ISNUMBER(AA20),'Cover Page'!$D$35/1000000*'1 macro-mapping'!AA20/'FX rate'!$C$25,"")</f>
        <v/>
      </c>
      <c r="AB105" s="768" t="str">
        <f>IF(ISNUMBER(AB20),'Cover Page'!$D$35/1000000*'1 macro-mapping'!AB20/'FX rate'!$C$25,"")</f>
        <v/>
      </c>
      <c r="AC105" s="768" t="str">
        <f>IF(ISNUMBER(AC20),'Cover Page'!$D$35/1000000*'1 macro-mapping'!AC20/'FX rate'!$C$25,"")</f>
        <v/>
      </c>
      <c r="AD105" s="768" t="str">
        <f>IF(ISNUMBER(AD20),'Cover Page'!$D$35/1000000*'1 macro-mapping'!AD20/'FX rate'!$C$25,"")</f>
        <v/>
      </c>
      <c r="AE105" s="768" t="str">
        <f>IF(ISNUMBER(AE20),'Cover Page'!$D$35/1000000*'1 macro-mapping'!AE20/'FX rate'!$C$25,"")</f>
        <v/>
      </c>
      <c r="AF105" s="768" t="str">
        <f>IF(ISNUMBER(AF20),'Cover Page'!$D$35/1000000*'1 macro-mapping'!AF20/'FX rate'!$C$25,"")</f>
        <v/>
      </c>
      <c r="AG105" s="768" t="str">
        <f>IF(ISNUMBER(AG20),'Cover Page'!$D$35/1000000*'1 macro-mapping'!AG20/'FX rate'!$C$25,"")</f>
        <v/>
      </c>
      <c r="AH105" s="768" t="str">
        <f>IF(ISNUMBER(AH20),'Cover Page'!$D$35/1000000*'1 macro-mapping'!AH20/'FX rate'!$C$25,"")</f>
        <v/>
      </c>
      <c r="AI105" s="768" t="str">
        <f>IF(ISNUMBER(AI20),'Cover Page'!$D$35/1000000*'1 macro-mapping'!AI20/'FX rate'!$C$25,"")</f>
        <v/>
      </c>
      <c r="AJ105" s="768" t="str">
        <f>IF(ISNUMBER(AJ20),'Cover Page'!$D$35/1000000*'1 macro-mapping'!AJ20/'FX rate'!$C$25,"")</f>
        <v/>
      </c>
      <c r="AK105" s="768" t="str">
        <f>IF(ISNUMBER(AK20),'Cover Page'!$D$35/1000000*'1 macro-mapping'!AK20/'FX rate'!$C$25,"")</f>
        <v/>
      </c>
      <c r="AL105" s="299"/>
      <c r="AM105" s="768" t="str">
        <f>IF(ISNUMBER(AM20),'Cover Page'!$D$35/1000000*'1 macro-mapping'!AM20/'FX rate'!$C$25,"")</f>
        <v/>
      </c>
      <c r="AN105" s="768" t="str">
        <f>IF(ISNUMBER(AN20),'Cover Page'!$D$35/1000000*'1 macro-mapping'!AN20/'FX rate'!$C$25,"")</f>
        <v/>
      </c>
      <c r="AO105" s="768" t="str">
        <f>IF(ISNUMBER(AO20),'Cover Page'!$D$35/1000000*'1 macro-mapping'!AO20/'FX rate'!$C$25,"")</f>
        <v/>
      </c>
      <c r="AP105" s="768" t="str">
        <f>IF(ISNUMBER(AP20),'Cover Page'!$D$35/1000000*'1 macro-mapping'!AP20/'FX rate'!$C$25,"")</f>
        <v/>
      </c>
      <c r="AQ105" s="768" t="str">
        <f>IF(ISNUMBER(AQ20),'Cover Page'!$D$35/1000000*'1 macro-mapping'!AQ20/'FX rate'!$C$25,"")</f>
        <v/>
      </c>
      <c r="AR105" s="768" t="str">
        <f>IF(ISNUMBER(AR20),'Cover Page'!$D$35/1000000*'1 macro-mapping'!AR20/'FX rate'!$C$25,"")</f>
        <v/>
      </c>
      <c r="AS105" s="768" t="str">
        <f>IF(ISNUMBER(AS20),'Cover Page'!$D$35/1000000*'1 macro-mapping'!AS20/'FX rate'!$C$25,"")</f>
        <v/>
      </c>
      <c r="AT105" s="299"/>
      <c r="AU105" s="768" t="str">
        <f>IF(ISNUMBER(AU20),'Cover Page'!$D$35/1000000*'1 macro-mapping'!AU20/'FX rate'!$C$25,"")</f>
        <v/>
      </c>
      <c r="AV105" s="768" t="str">
        <f>IF(ISNUMBER(AV20),'Cover Page'!$D$35/1000000*'1 macro-mapping'!AV20/'FX rate'!$C$25,"")</f>
        <v/>
      </c>
      <c r="AW105" s="768" t="str">
        <f>IF(ISNUMBER(AW20),'Cover Page'!$D$35/1000000*'1 macro-mapping'!AW20/'FX rate'!$C$25,"")</f>
        <v/>
      </c>
      <c r="AX105" s="768" t="str">
        <f>IF(ISNUMBER(AX20),'Cover Page'!$D$35/1000000*'1 macro-mapping'!AX20/'FX rate'!$C$25,"")</f>
        <v/>
      </c>
      <c r="AY105" s="768" t="str">
        <f>IF(ISNUMBER(AY20),'Cover Page'!$D$35/1000000*'1 macro-mapping'!AY20/'FX rate'!$C$25,"")</f>
        <v/>
      </c>
    </row>
    <row r="106" spans="1:51" ht="14.25" customHeight="1" x14ac:dyDescent="0.2">
      <c r="A106" s="2363"/>
      <c r="B106" s="655">
        <v>2007</v>
      </c>
      <c r="C106" s="656">
        <f>IF(ISNUMBER(C21),'Cover Page'!$D$35/1000000*'1 macro-mapping'!C21/'FX rate'!$C$25,"")</f>
        <v>0</v>
      </c>
      <c r="D106" s="659" t="str">
        <f>IF(ISNUMBER(D21),'Cover Page'!$D$35/1000000*'1 macro-mapping'!D21/'FX rate'!$C$25,"")</f>
        <v/>
      </c>
      <c r="E106" s="657">
        <f>IF(ISNUMBER(E21),'Cover Page'!$D$35/1000000*'1 macro-mapping'!E21/'FX rate'!$C$25,"")</f>
        <v>0</v>
      </c>
      <c r="F106" s="762" t="str">
        <f>IF(ISNUMBER(F21),'Cover Page'!$D$35/1000000*'1 macro-mapping'!F21/'FX rate'!$C$25,"")</f>
        <v/>
      </c>
      <c r="G106" s="762" t="str">
        <f>IF(ISNUMBER(G21),'Cover Page'!$D$35/1000000*'1 macro-mapping'!G21/'FX rate'!$C$25,"")</f>
        <v/>
      </c>
      <c r="H106" s="754" t="str">
        <f>IF(ISNUMBER(H21),'Cover Page'!$D$35/1000000*'1 macro-mapping'!H21/'FX rate'!$C$25,"")</f>
        <v/>
      </c>
      <c r="I106" s="754" t="str">
        <f>IF(ISNUMBER(I21),'Cover Page'!$D$35/1000000*'1 macro-mapping'!I21/'FX rate'!$C$25,"")</f>
        <v/>
      </c>
      <c r="J106" s="659" t="str">
        <f>IF(ISNUMBER(J21),'Cover Page'!$D$35/1000000*'1 macro-mapping'!J21/'FX rate'!$C$25,"")</f>
        <v/>
      </c>
      <c r="K106" s="762" t="str">
        <f>IF(ISNUMBER(K21),'Cover Page'!$D$35/1000000*'1 macro-mapping'!K21/'FX rate'!$C$25,"")</f>
        <v/>
      </c>
      <c r="L106" s="763" t="str">
        <f>IF(ISNUMBER(L21),'Cover Page'!$D$35/1000000*'1 macro-mapping'!L21/'FX rate'!$C$25,"")</f>
        <v/>
      </c>
      <c r="M106" s="657">
        <f>IF(ISNUMBER(M21),'Cover Page'!$D$35/1000000*'1 macro-mapping'!M21/'FX rate'!$C$25,"")</f>
        <v>0</v>
      </c>
      <c r="N106" s="764" t="str">
        <f>IF(ISNUMBER(N21),'Cover Page'!$D$35/1000000*'1 macro-mapping'!N21/'FX rate'!$C$25,"")</f>
        <v/>
      </c>
      <c r="O106" s="762" t="str">
        <f>IF(ISNUMBER(O21),'Cover Page'!$D$35/1000000*'1 macro-mapping'!O21/'FX rate'!$C$25,"")</f>
        <v/>
      </c>
      <c r="P106" s="765" t="str">
        <f>IF(ISNUMBER(P21),'Cover Page'!$D$35/1000000*'1 macro-mapping'!P21/'FX rate'!$C$25,"")</f>
        <v/>
      </c>
      <c r="Q106" s="659" t="str">
        <f>IF(ISNUMBER(Q21),'Cover Page'!$D$35/1000000*'1 macro-mapping'!Q21/'FX rate'!$C$25,"")</f>
        <v/>
      </c>
      <c r="R106" s="766" t="str">
        <f>IF(ISNUMBER(R21),'Cover Page'!$D$35/1000000*'1 macro-mapping'!R21/'FX rate'!$C$25,"")</f>
        <v/>
      </c>
      <c r="S106" s="762" t="str">
        <f>IF(ISNUMBER(S21),'Cover Page'!$D$35/1000000*'1 macro-mapping'!S21/'FX rate'!$C$25,"")</f>
        <v/>
      </c>
      <c r="T106" s="762" t="str">
        <f>IF(ISNUMBER(T21),'Cover Page'!$D$35/1000000*'1 macro-mapping'!T21/'FX rate'!$C$25,"")</f>
        <v/>
      </c>
      <c r="U106" s="767" t="str">
        <f>IF(ISNUMBER(U21),'Cover Page'!$D$35/1000000*'1 macro-mapping'!U21/'FX rate'!$C$25,"")</f>
        <v/>
      </c>
      <c r="V106" s="766" t="str">
        <f>IF(ISNUMBER(V21),'Cover Page'!$D$35/1000000*'1 macro-mapping'!V21/'FX rate'!$C$25,"")</f>
        <v/>
      </c>
      <c r="W106" s="762" t="str">
        <f>IF(ISNUMBER(W21),'Cover Page'!$D$35/1000000*'1 macro-mapping'!W21/'FX rate'!$C$25,"")</f>
        <v/>
      </c>
      <c r="X106" s="762" t="str">
        <f>IF(ISNUMBER(X21),'Cover Page'!$D$35/1000000*'1 macro-mapping'!X21/'FX rate'!$C$25,"")</f>
        <v/>
      </c>
      <c r="Y106" s="768" t="str">
        <f>IF(ISNUMBER(Y21),'Cover Page'!$D$35/1000000*'1 macro-mapping'!Y21/'FX rate'!$C$25,"")</f>
        <v/>
      </c>
      <c r="Z106" s="768" t="str">
        <f>IF(ISNUMBER(Z21),'Cover Page'!$D$35/1000000*'1 macro-mapping'!Z21/'FX rate'!$C$25,"")</f>
        <v/>
      </c>
      <c r="AA106" s="768" t="str">
        <f>IF(ISNUMBER(AA21),'Cover Page'!$D$35/1000000*'1 macro-mapping'!AA21/'FX rate'!$C$25,"")</f>
        <v/>
      </c>
      <c r="AB106" s="768" t="str">
        <f>IF(ISNUMBER(AB21),'Cover Page'!$D$35/1000000*'1 macro-mapping'!AB21/'FX rate'!$C$25,"")</f>
        <v/>
      </c>
      <c r="AC106" s="768" t="str">
        <f>IF(ISNUMBER(AC21),'Cover Page'!$D$35/1000000*'1 macro-mapping'!AC21/'FX rate'!$C$25,"")</f>
        <v/>
      </c>
      <c r="AD106" s="768" t="str">
        <f>IF(ISNUMBER(AD21),'Cover Page'!$D$35/1000000*'1 macro-mapping'!AD21/'FX rate'!$C$25,"")</f>
        <v/>
      </c>
      <c r="AE106" s="768" t="str">
        <f>IF(ISNUMBER(AE21),'Cover Page'!$D$35/1000000*'1 macro-mapping'!AE21/'FX rate'!$C$25,"")</f>
        <v/>
      </c>
      <c r="AF106" s="768" t="str">
        <f>IF(ISNUMBER(AF21),'Cover Page'!$D$35/1000000*'1 macro-mapping'!AF21/'FX rate'!$C$25,"")</f>
        <v/>
      </c>
      <c r="AG106" s="768" t="str">
        <f>IF(ISNUMBER(AG21),'Cover Page'!$D$35/1000000*'1 macro-mapping'!AG21/'FX rate'!$C$25,"")</f>
        <v/>
      </c>
      <c r="AH106" s="768" t="str">
        <f>IF(ISNUMBER(AH21),'Cover Page'!$D$35/1000000*'1 macro-mapping'!AH21/'FX rate'!$C$25,"")</f>
        <v/>
      </c>
      <c r="AI106" s="768" t="str">
        <f>IF(ISNUMBER(AI21),'Cover Page'!$D$35/1000000*'1 macro-mapping'!AI21/'FX rate'!$C$25,"")</f>
        <v/>
      </c>
      <c r="AJ106" s="768" t="str">
        <f>IF(ISNUMBER(AJ21),'Cover Page'!$D$35/1000000*'1 macro-mapping'!AJ21/'FX rate'!$C$25,"")</f>
        <v/>
      </c>
      <c r="AK106" s="768" t="str">
        <f>IF(ISNUMBER(AK21),'Cover Page'!$D$35/1000000*'1 macro-mapping'!AK21/'FX rate'!$C$25,"")</f>
        <v/>
      </c>
      <c r="AL106" s="299"/>
      <c r="AM106" s="768" t="str">
        <f>IF(ISNUMBER(AM21),'Cover Page'!$D$35/1000000*'1 macro-mapping'!AM21/'FX rate'!$C$25,"")</f>
        <v/>
      </c>
      <c r="AN106" s="768" t="str">
        <f>IF(ISNUMBER(AN21),'Cover Page'!$D$35/1000000*'1 macro-mapping'!AN21/'FX rate'!$C$25,"")</f>
        <v/>
      </c>
      <c r="AO106" s="768" t="str">
        <f>IF(ISNUMBER(AO21),'Cover Page'!$D$35/1000000*'1 macro-mapping'!AO21/'FX rate'!$C$25,"")</f>
        <v/>
      </c>
      <c r="AP106" s="768" t="str">
        <f>IF(ISNUMBER(AP21),'Cover Page'!$D$35/1000000*'1 macro-mapping'!AP21/'FX rate'!$C$25,"")</f>
        <v/>
      </c>
      <c r="AQ106" s="768" t="str">
        <f>IF(ISNUMBER(AQ21),'Cover Page'!$D$35/1000000*'1 macro-mapping'!AQ21/'FX rate'!$C$25,"")</f>
        <v/>
      </c>
      <c r="AR106" s="768" t="str">
        <f>IF(ISNUMBER(AR21),'Cover Page'!$D$35/1000000*'1 macro-mapping'!AR21/'FX rate'!$C$25,"")</f>
        <v/>
      </c>
      <c r="AS106" s="768" t="str">
        <f>IF(ISNUMBER(AS21),'Cover Page'!$D$35/1000000*'1 macro-mapping'!AS21/'FX rate'!$C$25,"")</f>
        <v/>
      </c>
      <c r="AT106" s="299"/>
      <c r="AU106" s="768" t="str">
        <f>IF(ISNUMBER(AU21),'Cover Page'!$D$35/1000000*'1 macro-mapping'!AU21/'FX rate'!$C$25,"")</f>
        <v/>
      </c>
      <c r="AV106" s="768" t="str">
        <f>IF(ISNUMBER(AV21),'Cover Page'!$D$35/1000000*'1 macro-mapping'!AV21/'FX rate'!$C$25,"")</f>
        <v/>
      </c>
      <c r="AW106" s="768" t="str">
        <f>IF(ISNUMBER(AW21),'Cover Page'!$D$35/1000000*'1 macro-mapping'!AW21/'FX rate'!$C$25,"")</f>
        <v/>
      </c>
      <c r="AX106" s="768" t="str">
        <f>IF(ISNUMBER(AX21),'Cover Page'!$D$35/1000000*'1 macro-mapping'!AX21/'FX rate'!$C$25,"")</f>
        <v/>
      </c>
      <c r="AY106" s="768" t="str">
        <f>IF(ISNUMBER(AY21),'Cover Page'!$D$35/1000000*'1 macro-mapping'!AY21/'FX rate'!$C$25,"")</f>
        <v/>
      </c>
    </row>
    <row r="107" spans="1:51" ht="14.25" customHeight="1" x14ac:dyDescent="0.2">
      <c r="A107" s="2363"/>
      <c r="B107" s="655">
        <v>2008</v>
      </c>
      <c r="C107" s="656">
        <f>IF(ISNUMBER(C22),'Cover Page'!$D$35/1000000*'1 macro-mapping'!C22/'FX rate'!$C$25,"")</f>
        <v>0</v>
      </c>
      <c r="D107" s="659" t="str">
        <f>IF(ISNUMBER(D22),'Cover Page'!$D$35/1000000*'1 macro-mapping'!D22/'FX rate'!$C$25,"")</f>
        <v/>
      </c>
      <c r="E107" s="657">
        <f>IF(ISNUMBER(E22),'Cover Page'!$D$35/1000000*'1 macro-mapping'!E22/'FX rate'!$C$25,"")</f>
        <v>0</v>
      </c>
      <c r="F107" s="762" t="str">
        <f>IF(ISNUMBER(F22),'Cover Page'!$D$35/1000000*'1 macro-mapping'!F22/'FX rate'!$C$25,"")</f>
        <v/>
      </c>
      <c r="G107" s="762" t="str">
        <f>IF(ISNUMBER(G22),'Cover Page'!$D$35/1000000*'1 macro-mapping'!G22/'FX rate'!$C$25,"")</f>
        <v/>
      </c>
      <c r="H107" s="754" t="str">
        <f>IF(ISNUMBER(H22),'Cover Page'!$D$35/1000000*'1 macro-mapping'!H22/'FX rate'!$C$25,"")</f>
        <v/>
      </c>
      <c r="I107" s="754" t="str">
        <f>IF(ISNUMBER(I22),'Cover Page'!$D$35/1000000*'1 macro-mapping'!I22/'FX rate'!$C$25,"")</f>
        <v/>
      </c>
      <c r="J107" s="659" t="str">
        <f>IF(ISNUMBER(J22),'Cover Page'!$D$35/1000000*'1 macro-mapping'!J22/'FX rate'!$C$25,"")</f>
        <v/>
      </c>
      <c r="K107" s="762" t="str">
        <f>IF(ISNUMBER(K22),'Cover Page'!$D$35/1000000*'1 macro-mapping'!K22/'FX rate'!$C$25,"")</f>
        <v/>
      </c>
      <c r="L107" s="763" t="str">
        <f>IF(ISNUMBER(L22),'Cover Page'!$D$35/1000000*'1 macro-mapping'!L22/'FX rate'!$C$25,"")</f>
        <v/>
      </c>
      <c r="M107" s="657">
        <f>IF(ISNUMBER(M22),'Cover Page'!$D$35/1000000*'1 macro-mapping'!M22/'FX rate'!$C$25,"")</f>
        <v>0</v>
      </c>
      <c r="N107" s="764" t="str">
        <f>IF(ISNUMBER(N22),'Cover Page'!$D$35/1000000*'1 macro-mapping'!N22/'FX rate'!$C$25,"")</f>
        <v/>
      </c>
      <c r="O107" s="762" t="str">
        <f>IF(ISNUMBER(O22),'Cover Page'!$D$35/1000000*'1 macro-mapping'!O22/'FX rate'!$C$25,"")</f>
        <v/>
      </c>
      <c r="P107" s="765" t="str">
        <f>IF(ISNUMBER(P22),'Cover Page'!$D$35/1000000*'1 macro-mapping'!P22/'FX rate'!$C$25,"")</f>
        <v/>
      </c>
      <c r="Q107" s="659" t="str">
        <f>IF(ISNUMBER(Q22),'Cover Page'!$D$35/1000000*'1 macro-mapping'!Q22/'FX rate'!$C$25,"")</f>
        <v/>
      </c>
      <c r="R107" s="766" t="str">
        <f>IF(ISNUMBER(R22),'Cover Page'!$D$35/1000000*'1 macro-mapping'!R22/'FX rate'!$C$25,"")</f>
        <v/>
      </c>
      <c r="S107" s="762" t="str">
        <f>IF(ISNUMBER(S22),'Cover Page'!$D$35/1000000*'1 macro-mapping'!S22/'FX rate'!$C$25,"")</f>
        <v/>
      </c>
      <c r="T107" s="762" t="str">
        <f>IF(ISNUMBER(T22),'Cover Page'!$D$35/1000000*'1 macro-mapping'!T22/'FX rate'!$C$25,"")</f>
        <v/>
      </c>
      <c r="U107" s="767" t="str">
        <f>IF(ISNUMBER(U22),'Cover Page'!$D$35/1000000*'1 macro-mapping'!U22/'FX rate'!$C$25,"")</f>
        <v/>
      </c>
      <c r="V107" s="766" t="str">
        <f>IF(ISNUMBER(V22),'Cover Page'!$D$35/1000000*'1 macro-mapping'!V22/'FX rate'!$C$25,"")</f>
        <v/>
      </c>
      <c r="W107" s="762" t="str">
        <f>IF(ISNUMBER(W22),'Cover Page'!$D$35/1000000*'1 macro-mapping'!W22/'FX rate'!$C$25,"")</f>
        <v/>
      </c>
      <c r="X107" s="762" t="str">
        <f>IF(ISNUMBER(X22),'Cover Page'!$D$35/1000000*'1 macro-mapping'!X22/'FX rate'!$C$25,"")</f>
        <v/>
      </c>
      <c r="Y107" s="768" t="str">
        <f>IF(ISNUMBER(Y22),'Cover Page'!$D$35/1000000*'1 macro-mapping'!Y22/'FX rate'!$C$25,"")</f>
        <v/>
      </c>
      <c r="Z107" s="768" t="str">
        <f>IF(ISNUMBER(Z22),'Cover Page'!$D$35/1000000*'1 macro-mapping'!Z22/'FX rate'!$C$25,"")</f>
        <v/>
      </c>
      <c r="AA107" s="768" t="str">
        <f>IF(ISNUMBER(AA22),'Cover Page'!$D$35/1000000*'1 macro-mapping'!AA22/'FX rate'!$C$25,"")</f>
        <v/>
      </c>
      <c r="AB107" s="768" t="str">
        <f>IF(ISNUMBER(AB22),'Cover Page'!$D$35/1000000*'1 macro-mapping'!AB22/'FX rate'!$C$25,"")</f>
        <v/>
      </c>
      <c r="AC107" s="768" t="str">
        <f>IF(ISNUMBER(AC22),'Cover Page'!$D$35/1000000*'1 macro-mapping'!AC22/'FX rate'!$C$25,"")</f>
        <v/>
      </c>
      <c r="AD107" s="768" t="str">
        <f>IF(ISNUMBER(AD22),'Cover Page'!$D$35/1000000*'1 macro-mapping'!AD22/'FX rate'!$C$25,"")</f>
        <v/>
      </c>
      <c r="AE107" s="768" t="str">
        <f>IF(ISNUMBER(AE22),'Cover Page'!$D$35/1000000*'1 macro-mapping'!AE22/'FX rate'!$C$25,"")</f>
        <v/>
      </c>
      <c r="AF107" s="768" t="str">
        <f>IF(ISNUMBER(AF22),'Cover Page'!$D$35/1000000*'1 macro-mapping'!AF22/'FX rate'!$C$25,"")</f>
        <v/>
      </c>
      <c r="AG107" s="768" t="str">
        <f>IF(ISNUMBER(AG22),'Cover Page'!$D$35/1000000*'1 macro-mapping'!AG22/'FX rate'!$C$25,"")</f>
        <v/>
      </c>
      <c r="AH107" s="768" t="str">
        <f>IF(ISNUMBER(AH22),'Cover Page'!$D$35/1000000*'1 macro-mapping'!AH22/'FX rate'!$C$25,"")</f>
        <v/>
      </c>
      <c r="AI107" s="768" t="str">
        <f>IF(ISNUMBER(AI22),'Cover Page'!$D$35/1000000*'1 macro-mapping'!AI22/'FX rate'!$C$25,"")</f>
        <v/>
      </c>
      <c r="AJ107" s="768" t="str">
        <f>IF(ISNUMBER(AJ22),'Cover Page'!$D$35/1000000*'1 macro-mapping'!AJ22/'FX rate'!$C$25,"")</f>
        <v/>
      </c>
      <c r="AK107" s="768" t="str">
        <f>IF(ISNUMBER(AK22),'Cover Page'!$D$35/1000000*'1 macro-mapping'!AK22/'FX rate'!$C$25,"")</f>
        <v/>
      </c>
      <c r="AL107" s="299"/>
      <c r="AM107" s="768" t="str">
        <f>IF(ISNUMBER(AM22),'Cover Page'!$D$35/1000000*'1 macro-mapping'!AM22/'FX rate'!$C$25,"")</f>
        <v/>
      </c>
      <c r="AN107" s="768" t="str">
        <f>IF(ISNUMBER(AN22),'Cover Page'!$D$35/1000000*'1 macro-mapping'!AN22/'FX rate'!$C$25,"")</f>
        <v/>
      </c>
      <c r="AO107" s="768" t="str">
        <f>IF(ISNUMBER(AO22),'Cover Page'!$D$35/1000000*'1 macro-mapping'!AO22/'FX rate'!$C$25,"")</f>
        <v/>
      </c>
      <c r="AP107" s="768" t="str">
        <f>IF(ISNUMBER(AP22),'Cover Page'!$D$35/1000000*'1 macro-mapping'!AP22/'FX rate'!$C$25,"")</f>
        <v/>
      </c>
      <c r="AQ107" s="768" t="str">
        <f>IF(ISNUMBER(AQ22),'Cover Page'!$D$35/1000000*'1 macro-mapping'!AQ22/'FX rate'!$C$25,"")</f>
        <v/>
      </c>
      <c r="AR107" s="768" t="str">
        <f>IF(ISNUMBER(AR22),'Cover Page'!$D$35/1000000*'1 macro-mapping'!AR22/'FX rate'!$C$25,"")</f>
        <v/>
      </c>
      <c r="AS107" s="768" t="str">
        <f>IF(ISNUMBER(AS22),'Cover Page'!$D$35/1000000*'1 macro-mapping'!AS22/'FX rate'!$C$25,"")</f>
        <v/>
      </c>
      <c r="AT107" s="299"/>
      <c r="AU107" s="768" t="str">
        <f>IF(ISNUMBER(AU22),'Cover Page'!$D$35/1000000*'1 macro-mapping'!AU22/'FX rate'!$C$25,"")</f>
        <v/>
      </c>
      <c r="AV107" s="768" t="str">
        <f>IF(ISNUMBER(AV22),'Cover Page'!$D$35/1000000*'1 macro-mapping'!AV22/'FX rate'!$C$25,"")</f>
        <v/>
      </c>
      <c r="AW107" s="768" t="str">
        <f>IF(ISNUMBER(AW22),'Cover Page'!$D$35/1000000*'1 macro-mapping'!AW22/'FX rate'!$C$25,"")</f>
        <v/>
      </c>
      <c r="AX107" s="768" t="str">
        <f>IF(ISNUMBER(AX22),'Cover Page'!$D$35/1000000*'1 macro-mapping'!AX22/'FX rate'!$C$25,"")</f>
        <v/>
      </c>
      <c r="AY107" s="768" t="str">
        <f>IF(ISNUMBER(AY22),'Cover Page'!$D$35/1000000*'1 macro-mapping'!AY22/'FX rate'!$C$25,"")</f>
        <v/>
      </c>
    </row>
    <row r="108" spans="1:51" ht="14.25" customHeight="1" x14ac:dyDescent="0.2">
      <c r="A108" s="2363"/>
      <c r="B108" s="655">
        <v>2009</v>
      </c>
      <c r="C108" s="656">
        <f>IF(ISNUMBER(C23),'Cover Page'!$D$35/1000000*'1 macro-mapping'!C23/'FX rate'!$C$25,"")</f>
        <v>0</v>
      </c>
      <c r="D108" s="659" t="str">
        <f>IF(ISNUMBER(D23),'Cover Page'!$D$35/1000000*'1 macro-mapping'!D23/'FX rate'!$C$25,"")</f>
        <v/>
      </c>
      <c r="E108" s="657">
        <f>IF(ISNUMBER(E23),'Cover Page'!$D$35/1000000*'1 macro-mapping'!E23/'FX rate'!$C$25,"")</f>
        <v>0</v>
      </c>
      <c r="F108" s="762" t="str">
        <f>IF(ISNUMBER(F23),'Cover Page'!$D$35/1000000*'1 macro-mapping'!F23/'FX rate'!$C$25,"")</f>
        <v/>
      </c>
      <c r="G108" s="762" t="str">
        <f>IF(ISNUMBER(G23),'Cover Page'!$D$35/1000000*'1 macro-mapping'!G23/'FX rate'!$C$25,"")</f>
        <v/>
      </c>
      <c r="H108" s="754" t="str">
        <f>IF(ISNUMBER(H23),'Cover Page'!$D$35/1000000*'1 macro-mapping'!H23/'FX rate'!$C$25,"")</f>
        <v/>
      </c>
      <c r="I108" s="754" t="str">
        <f>IF(ISNUMBER(I23),'Cover Page'!$D$35/1000000*'1 macro-mapping'!I23/'FX rate'!$C$25,"")</f>
        <v/>
      </c>
      <c r="J108" s="659" t="str">
        <f>IF(ISNUMBER(J23),'Cover Page'!$D$35/1000000*'1 macro-mapping'!J23/'FX rate'!$C$25,"")</f>
        <v/>
      </c>
      <c r="K108" s="762" t="str">
        <f>IF(ISNUMBER(K23),'Cover Page'!$D$35/1000000*'1 macro-mapping'!K23/'FX rate'!$C$25,"")</f>
        <v/>
      </c>
      <c r="L108" s="763" t="str">
        <f>IF(ISNUMBER(L23),'Cover Page'!$D$35/1000000*'1 macro-mapping'!L23/'FX rate'!$C$25,"")</f>
        <v/>
      </c>
      <c r="M108" s="657">
        <f>IF(ISNUMBER(M23),'Cover Page'!$D$35/1000000*'1 macro-mapping'!M23/'FX rate'!$C$25,"")</f>
        <v>0</v>
      </c>
      <c r="N108" s="764" t="str">
        <f>IF(ISNUMBER(N23),'Cover Page'!$D$35/1000000*'1 macro-mapping'!N23/'FX rate'!$C$25,"")</f>
        <v/>
      </c>
      <c r="O108" s="762" t="str">
        <f>IF(ISNUMBER(O23),'Cover Page'!$D$35/1000000*'1 macro-mapping'!O23/'FX rate'!$C$25,"")</f>
        <v/>
      </c>
      <c r="P108" s="765" t="str">
        <f>IF(ISNUMBER(P23),'Cover Page'!$D$35/1000000*'1 macro-mapping'!P23/'FX rate'!$C$25,"")</f>
        <v/>
      </c>
      <c r="Q108" s="659" t="str">
        <f>IF(ISNUMBER(Q23),'Cover Page'!$D$35/1000000*'1 macro-mapping'!Q23/'FX rate'!$C$25,"")</f>
        <v/>
      </c>
      <c r="R108" s="766" t="str">
        <f>IF(ISNUMBER(R23),'Cover Page'!$D$35/1000000*'1 macro-mapping'!R23/'FX rate'!$C$25,"")</f>
        <v/>
      </c>
      <c r="S108" s="762" t="str">
        <f>IF(ISNUMBER(S23),'Cover Page'!$D$35/1000000*'1 macro-mapping'!S23/'FX rate'!$C$25,"")</f>
        <v/>
      </c>
      <c r="T108" s="762" t="str">
        <f>IF(ISNUMBER(T23),'Cover Page'!$D$35/1000000*'1 macro-mapping'!T23/'FX rate'!$C$25,"")</f>
        <v/>
      </c>
      <c r="U108" s="767" t="str">
        <f>IF(ISNUMBER(U23),'Cover Page'!$D$35/1000000*'1 macro-mapping'!U23/'FX rate'!$C$25,"")</f>
        <v/>
      </c>
      <c r="V108" s="766" t="str">
        <f>IF(ISNUMBER(V23),'Cover Page'!$D$35/1000000*'1 macro-mapping'!V23/'FX rate'!$C$25,"")</f>
        <v/>
      </c>
      <c r="W108" s="762" t="str">
        <f>IF(ISNUMBER(W23),'Cover Page'!$D$35/1000000*'1 macro-mapping'!W23/'FX rate'!$C$25,"")</f>
        <v/>
      </c>
      <c r="X108" s="762" t="str">
        <f>IF(ISNUMBER(X23),'Cover Page'!$D$35/1000000*'1 macro-mapping'!X23/'FX rate'!$C$25,"")</f>
        <v/>
      </c>
      <c r="Y108" s="768" t="str">
        <f>IF(ISNUMBER(Y23),'Cover Page'!$D$35/1000000*'1 macro-mapping'!Y23/'FX rate'!$C$25,"")</f>
        <v/>
      </c>
      <c r="Z108" s="768" t="str">
        <f>IF(ISNUMBER(Z23),'Cover Page'!$D$35/1000000*'1 macro-mapping'!Z23/'FX rate'!$C$25,"")</f>
        <v/>
      </c>
      <c r="AA108" s="768" t="str">
        <f>IF(ISNUMBER(AA23),'Cover Page'!$D$35/1000000*'1 macro-mapping'!AA23/'FX rate'!$C$25,"")</f>
        <v/>
      </c>
      <c r="AB108" s="768" t="str">
        <f>IF(ISNUMBER(AB23),'Cover Page'!$D$35/1000000*'1 macro-mapping'!AB23/'FX rate'!$C$25,"")</f>
        <v/>
      </c>
      <c r="AC108" s="768" t="str">
        <f>IF(ISNUMBER(AC23),'Cover Page'!$D$35/1000000*'1 macro-mapping'!AC23/'FX rate'!$C$25,"")</f>
        <v/>
      </c>
      <c r="AD108" s="768" t="str">
        <f>IF(ISNUMBER(AD23),'Cover Page'!$D$35/1000000*'1 macro-mapping'!AD23/'FX rate'!$C$25,"")</f>
        <v/>
      </c>
      <c r="AE108" s="768" t="str">
        <f>IF(ISNUMBER(AE23),'Cover Page'!$D$35/1000000*'1 macro-mapping'!AE23/'FX rate'!$C$25,"")</f>
        <v/>
      </c>
      <c r="AF108" s="768" t="str">
        <f>IF(ISNUMBER(AF23),'Cover Page'!$D$35/1000000*'1 macro-mapping'!AF23/'FX rate'!$C$25,"")</f>
        <v/>
      </c>
      <c r="AG108" s="768" t="str">
        <f>IF(ISNUMBER(AG23),'Cover Page'!$D$35/1000000*'1 macro-mapping'!AG23/'FX rate'!$C$25,"")</f>
        <v/>
      </c>
      <c r="AH108" s="768" t="str">
        <f>IF(ISNUMBER(AH23),'Cover Page'!$D$35/1000000*'1 macro-mapping'!AH23/'FX rate'!$C$25,"")</f>
        <v/>
      </c>
      <c r="AI108" s="768" t="str">
        <f>IF(ISNUMBER(AI23),'Cover Page'!$D$35/1000000*'1 macro-mapping'!AI23/'FX rate'!$C$25,"")</f>
        <v/>
      </c>
      <c r="AJ108" s="768" t="str">
        <f>IF(ISNUMBER(AJ23),'Cover Page'!$D$35/1000000*'1 macro-mapping'!AJ23/'FX rate'!$C$25,"")</f>
        <v/>
      </c>
      <c r="AK108" s="768" t="str">
        <f>IF(ISNUMBER(AK23),'Cover Page'!$D$35/1000000*'1 macro-mapping'!AK23/'FX rate'!$C$25,"")</f>
        <v/>
      </c>
      <c r="AL108" s="299"/>
      <c r="AM108" s="768" t="str">
        <f>IF(ISNUMBER(AM23),'Cover Page'!$D$35/1000000*'1 macro-mapping'!AM23/'FX rate'!$C$25,"")</f>
        <v/>
      </c>
      <c r="AN108" s="768" t="str">
        <f>IF(ISNUMBER(AN23),'Cover Page'!$D$35/1000000*'1 macro-mapping'!AN23/'FX rate'!$C$25,"")</f>
        <v/>
      </c>
      <c r="AO108" s="768" t="str">
        <f>IF(ISNUMBER(AO23),'Cover Page'!$D$35/1000000*'1 macro-mapping'!AO23/'FX rate'!$C$25,"")</f>
        <v/>
      </c>
      <c r="AP108" s="768" t="str">
        <f>IF(ISNUMBER(AP23),'Cover Page'!$D$35/1000000*'1 macro-mapping'!AP23/'FX rate'!$C$25,"")</f>
        <v/>
      </c>
      <c r="AQ108" s="768" t="str">
        <f>IF(ISNUMBER(AQ23),'Cover Page'!$D$35/1000000*'1 macro-mapping'!AQ23/'FX rate'!$C$25,"")</f>
        <v/>
      </c>
      <c r="AR108" s="768" t="str">
        <f>IF(ISNUMBER(AR23),'Cover Page'!$D$35/1000000*'1 macro-mapping'!AR23/'FX rate'!$C$25,"")</f>
        <v/>
      </c>
      <c r="AS108" s="768" t="str">
        <f>IF(ISNUMBER(AS23),'Cover Page'!$D$35/1000000*'1 macro-mapping'!AS23/'FX rate'!$C$25,"")</f>
        <v/>
      </c>
      <c r="AT108" s="299"/>
      <c r="AU108" s="768" t="str">
        <f>IF(ISNUMBER(AU23),'Cover Page'!$D$35/1000000*'1 macro-mapping'!AU23/'FX rate'!$C$25,"")</f>
        <v/>
      </c>
      <c r="AV108" s="768" t="str">
        <f>IF(ISNUMBER(AV23),'Cover Page'!$D$35/1000000*'1 macro-mapping'!AV23/'FX rate'!$C$25,"")</f>
        <v/>
      </c>
      <c r="AW108" s="768" t="str">
        <f>IF(ISNUMBER(AW23),'Cover Page'!$D$35/1000000*'1 macro-mapping'!AW23/'FX rate'!$C$25,"")</f>
        <v/>
      </c>
      <c r="AX108" s="768" t="str">
        <f>IF(ISNUMBER(AX23),'Cover Page'!$D$35/1000000*'1 macro-mapping'!AX23/'FX rate'!$C$25,"")</f>
        <v/>
      </c>
      <c r="AY108" s="768" t="str">
        <f>IF(ISNUMBER(AY23),'Cover Page'!$D$35/1000000*'1 macro-mapping'!AY23/'FX rate'!$C$25,"")</f>
        <v/>
      </c>
    </row>
    <row r="109" spans="1:51" ht="14.25" customHeight="1" x14ac:dyDescent="0.2">
      <c r="A109" s="2363"/>
      <c r="B109" s="655">
        <v>2010</v>
      </c>
      <c r="C109" s="656">
        <f>IF(ISNUMBER(C24),'Cover Page'!$D$35/1000000*'1 macro-mapping'!C24/'FX rate'!$C$25,"")</f>
        <v>0</v>
      </c>
      <c r="D109" s="659" t="str">
        <f>IF(ISNUMBER(D24),'Cover Page'!$D$35/1000000*'1 macro-mapping'!D24/'FX rate'!$C$25,"")</f>
        <v/>
      </c>
      <c r="E109" s="657">
        <f>IF(ISNUMBER(E24),'Cover Page'!$D$35/1000000*'1 macro-mapping'!E24/'FX rate'!$C$25,"")</f>
        <v>0</v>
      </c>
      <c r="F109" s="762" t="str">
        <f>IF(ISNUMBER(F24),'Cover Page'!$D$35/1000000*'1 macro-mapping'!F24/'FX rate'!$C$25,"")</f>
        <v/>
      </c>
      <c r="G109" s="762" t="str">
        <f>IF(ISNUMBER(G24),'Cover Page'!$D$35/1000000*'1 macro-mapping'!G24/'FX rate'!$C$25,"")</f>
        <v/>
      </c>
      <c r="H109" s="754" t="str">
        <f>IF(ISNUMBER(H24),'Cover Page'!$D$35/1000000*'1 macro-mapping'!H24/'FX rate'!$C$25,"")</f>
        <v/>
      </c>
      <c r="I109" s="754" t="str">
        <f>IF(ISNUMBER(I24),'Cover Page'!$D$35/1000000*'1 macro-mapping'!I24/'FX rate'!$C$25,"")</f>
        <v/>
      </c>
      <c r="J109" s="659" t="str">
        <f>IF(ISNUMBER(J24),'Cover Page'!$D$35/1000000*'1 macro-mapping'!J24/'FX rate'!$C$25,"")</f>
        <v/>
      </c>
      <c r="K109" s="762" t="str">
        <f>IF(ISNUMBER(K24),'Cover Page'!$D$35/1000000*'1 macro-mapping'!K24/'FX rate'!$C$25,"")</f>
        <v/>
      </c>
      <c r="L109" s="763" t="str">
        <f>IF(ISNUMBER(L24),'Cover Page'!$D$35/1000000*'1 macro-mapping'!L24/'FX rate'!$C$25,"")</f>
        <v/>
      </c>
      <c r="M109" s="657">
        <f>IF(ISNUMBER(M24),'Cover Page'!$D$35/1000000*'1 macro-mapping'!M24/'FX rate'!$C$25,"")</f>
        <v>0</v>
      </c>
      <c r="N109" s="764" t="str">
        <f>IF(ISNUMBER(N24),'Cover Page'!$D$35/1000000*'1 macro-mapping'!N24/'FX rate'!$C$25,"")</f>
        <v/>
      </c>
      <c r="O109" s="762" t="str">
        <f>IF(ISNUMBER(O24),'Cover Page'!$D$35/1000000*'1 macro-mapping'!O24/'FX rate'!$C$25,"")</f>
        <v/>
      </c>
      <c r="P109" s="765" t="str">
        <f>IF(ISNUMBER(P24),'Cover Page'!$D$35/1000000*'1 macro-mapping'!P24/'FX rate'!$C$25,"")</f>
        <v/>
      </c>
      <c r="Q109" s="659" t="str">
        <f>IF(ISNUMBER(Q24),'Cover Page'!$D$35/1000000*'1 macro-mapping'!Q24/'FX rate'!$C$25,"")</f>
        <v/>
      </c>
      <c r="R109" s="766" t="str">
        <f>IF(ISNUMBER(R24),'Cover Page'!$D$35/1000000*'1 macro-mapping'!R24/'FX rate'!$C$25,"")</f>
        <v/>
      </c>
      <c r="S109" s="762" t="str">
        <f>IF(ISNUMBER(S24),'Cover Page'!$D$35/1000000*'1 macro-mapping'!S24/'FX rate'!$C$25,"")</f>
        <v/>
      </c>
      <c r="T109" s="762" t="str">
        <f>IF(ISNUMBER(T24),'Cover Page'!$D$35/1000000*'1 macro-mapping'!T24/'FX rate'!$C$25,"")</f>
        <v/>
      </c>
      <c r="U109" s="767" t="str">
        <f>IF(ISNUMBER(U24),'Cover Page'!$D$35/1000000*'1 macro-mapping'!U24/'FX rate'!$C$25,"")</f>
        <v/>
      </c>
      <c r="V109" s="766" t="str">
        <f>IF(ISNUMBER(V24),'Cover Page'!$D$35/1000000*'1 macro-mapping'!V24/'FX rate'!$C$25,"")</f>
        <v/>
      </c>
      <c r="W109" s="762" t="str">
        <f>IF(ISNUMBER(W24),'Cover Page'!$D$35/1000000*'1 macro-mapping'!W24/'FX rate'!$C$25,"")</f>
        <v/>
      </c>
      <c r="X109" s="762" t="str">
        <f>IF(ISNUMBER(X24),'Cover Page'!$D$35/1000000*'1 macro-mapping'!X24/'FX rate'!$C$25,"")</f>
        <v/>
      </c>
      <c r="Y109" s="768" t="str">
        <f>IF(ISNUMBER(Y24),'Cover Page'!$D$35/1000000*'1 macro-mapping'!Y24/'FX rate'!$C$25,"")</f>
        <v/>
      </c>
      <c r="Z109" s="768" t="str">
        <f>IF(ISNUMBER(Z24),'Cover Page'!$D$35/1000000*'1 macro-mapping'!Z24/'FX rate'!$C$25,"")</f>
        <v/>
      </c>
      <c r="AA109" s="768" t="str">
        <f>IF(ISNUMBER(AA24),'Cover Page'!$D$35/1000000*'1 macro-mapping'!AA24/'FX rate'!$C$25,"")</f>
        <v/>
      </c>
      <c r="AB109" s="768" t="str">
        <f>IF(ISNUMBER(AB24),'Cover Page'!$D$35/1000000*'1 macro-mapping'!AB24/'FX rate'!$C$25,"")</f>
        <v/>
      </c>
      <c r="AC109" s="768" t="str">
        <f>IF(ISNUMBER(AC24),'Cover Page'!$D$35/1000000*'1 macro-mapping'!AC24/'FX rate'!$C$25,"")</f>
        <v/>
      </c>
      <c r="AD109" s="768" t="str">
        <f>IF(ISNUMBER(AD24),'Cover Page'!$D$35/1000000*'1 macro-mapping'!AD24/'FX rate'!$C$25,"")</f>
        <v/>
      </c>
      <c r="AE109" s="768" t="str">
        <f>IF(ISNUMBER(AE24),'Cover Page'!$D$35/1000000*'1 macro-mapping'!AE24/'FX rate'!$C$25,"")</f>
        <v/>
      </c>
      <c r="AF109" s="768" t="str">
        <f>IF(ISNUMBER(AF24),'Cover Page'!$D$35/1000000*'1 macro-mapping'!AF24/'FX rate'!$C$25,"")</f>
        <v/>
      </c>
      <c r="AG109" s="768" t="str">
        <f>IF(ISNUMBER(AG24),'Cover Page'!$D$35/1000000*'1 macro-mapping'!AG24/'FX rate'!$C$25,"")</f>
        <v/>
      </c>
      <c r="AH109" s="768" t="str">
        <f>IF(ISNUMBER(AH24),'Cover Page'!$D$35/1000000*'1 macro-mapping'!AH24/'FX rate'!$C$25,"")</f>
        <v/>
      </c>
      <c r="AI109" s="768" t="str">
        <f>IF(ISNUMBER(AI24),'Cover Page'!$D$35/1000000*'1 macro-mapping'!AI24/'FX rate'!$C$25,"")</f>
        <v/>
      </c>
      <c r="AJ109" s="768" t="str">
        <f>IF(ISNUMBER(AJ24),'Cover Page'!$D$35/1000000*'1 macro-mapping'!AJ24/'FX rate'!$C$25,"")</f>
        <v/>
      </c>
      <c r="AK109" s="768" t="str">
        <f>IF(ISNUMBER(AK24),'Cover Page'!$D$35/1000000*'1 macro-mapping'!AK24/'FX rate'!$C$25,"")</f>
        <v/>
      </c>
      <c r="AL109" s="299"/>
      <c r="AM109" s="768" t="str">
        <f>IF(ISNUMBER(AM24),'Cover Page'!$D$35/1000000*'1 macro-mapping'!AM24/'FX rate'!$C$25,"")</f>
        <v/>
      </c>
      <c r="AN109" s="768" t="str">
        <f>IF(ISNUMBER(AN24),'Cover Page'!$D$35/1000000*'1 macro-mapping'!AN24/'FX rate'!$C$25,"")</f>
        <v/>
      </c>
      <c r="AO109" s="768" t="str">
        <f>IF(ISNUMBER(AO24),'Cover Page'!$D$35/1000000*'1 macro-mapping'!AO24/'FX rate'!$C$25,"")</f>
        <v/>
      </c>
      <c r="AP109" s="768" t="str">
        <f>IF(ISNUMBER(AP24),'Cover Page'!$D$35/1000000*'1 macro-mapping'!AP24/'FX rate'!$C$25,"")</f>
        <v/>
      </c>
      <c r="AQ109" s="768" t="str">
        <f>IF(ISNUMBER(AQ24),'Cover Page'!$D$35/1000000*'1 macro-mapping'!AQ24/'FX rate'!$C$25,"")</f>
        <v/>
      </c>
      <c r="AR109" s="768" t="str">
        <f>IF(ISNUMBER(AR24),'Cover Page'!$D$35/1000000*'1 macro-mapping'!AR24/'FX rate'!$C$25,"")</f>
        <v/>
      </c>
      <c r="AS109" s="768" t="str">
        <f>IF(ISNUMBER(AS24),'Cover Page'!$D$35/1000000*'1 macro-mapping'!AS24/'FX rate'!$C$25,"")</f>
        <v/>
      </c>
      <c r="AT109" s="299"/>
      <c r="AU109" s="768" t="str">
        <f>IF(ISNUMBER(AU24),'Cover Page'!$D$35/1000000*'1 macro-mapping'!AU24/'FX rate'!$C$25,"")</f>
        <v/>
      </c>
      <c r="AV109" s="768" t="str">
        <f>IF(ISNUMBER(AV24),'Cover Page'!$D$35/1000000*'1 macro-mapping'!AV24/'FX rate'!$C$25,"")</f>
        <v/>
      </c>
      <c r="AW109" s="768" t="str">
        <f>IF(ISNUMBER(AW24),'Cover Page'!$D$35/1000000*'1 macro-mapping'!AW24/'FX rate'!$C$25,"")</f>
        <v/>
      </c>
      <c r="AX109" s="768" t="str">
        <f>IF(ISNUMBER(AX24),'Cover Page'!$D$35/1000000*'1 macro-mapping'!AX24/'FX rate'!$C$25,"")</f>
        <v/>
      </c>
      <c r="AY109" s="768" t="str">
        <f>IF(ISNUMBER(AY24),'Cover Page'!$D$35/1000000*'1 macro-mapping'!AY24/'FX rate'!$C$25,"")</f>
        <v/>
      </c>
    </row>
    <row r="110" spans="1:51" ht="14.25" customHeight="1" x14ac:dyDescent="0.2">
      <c r="A110" s="2363"/>
      <c r="B110" s="655">
        <v>2011</v>
      </c>
      <c r="C110" s="656">
        <f>IF(ISNUMBER(C25),'Cover Page'!$D$35/1000000*'1 macro-mapping'!C25/'FX rate'!$C$25,"")</f>
        <v>0</v>
      </c>
      <c r="D110" s="659" t="str">
        <f>IF(ISNUMBER(D25),'Cover Page'!$D$35/1000000*'1 macro-mapping'!D25/'FX rate'!$C$25,"")</f>
        <v/>
      </c>
      <c r="E110" s="657">
        <f>IF(ISNUMBER(E25),'Cover Page'!$D$35/1000000*'1 macro-mapping'!E25/'FX rate'!$C$25,"")</f>
        <v>0</v>
      </c>
      <c r="F110" s="762" t="str">
        <f>IF(ISNUMBER(F25),'Cover Page'!$D$35/1000000*'1 macro-mapping'!F25/'FX rate'!$C$25,"")</f>
        <v/>
      </c>
      <c r="G110" s="762" t="str">
        <f>IF(ISNUMBER(G25),'Cover Page'!$D$35/1000000*'1 macro-mapping'!G25/'FX rate'!$C$25,"")</f>
        <v/>
      </c>
      <c r="H110" s="754" t="str">
        <f>IF(ISNUMBER(H25),'Cover Page'!$D$35/1000000*'1 macro-mapping'!H25/'FX rate'!$C$25,"")</f>
        <v/>
      </c>
      <c r="I110" s="754" t="str">
        <f>IF(ISNUMBER(I25),'Cover Page'!$D$35/1000000*'1 macro-mapping'!I25/'FX rate'!$C$25,"")</f>
        <v/>
      </c>
      <c r="J110" s="659" t="str">
        <f>IF(ISNUMBER(J25),'Cover Page'!$D$35/1000000*'1 macro-mapping'!J25/'FX rate'!$C$25,"")</f>
        <v/>
      </c>
      <c r="K110" s="762" t="str">
        <f>IF(ISNUMBER(K25),'Cover Page'!$D$35/1000000*'1 macro-mapping'!K25/'FX rate'!$C$25,"")</f>
        <v/>
      </c>
      <c r="L110" s="763" t="str">
        <f>IF(ISNUMBER(L25),'Cover Page'!$D$35/1000000*'1 macro-mapping'!L25/'FX rate'!$C$25,"")</f>
        <v/>
      </c>
      <c r="M110" s="657">
        <f>IF(ISNUMBER(M25),'Cover Page'!$D$35/1000000*'1 macro-mapping'!M25/'FX rate'!$C$25,"")</f>
        <v>0</v>
      </c>
      <c r="N110" s="764" t="str">
        <f>IF(ISNUMBER(N25),'Cover Page'!$D$35/1000000*'1 macro-mapping'!N25/'FX rate'!$C$25,"")</f>
        <v/>
      </c>
      <c r="O110" s="762" t="str">
        <f>IF(ISNUMBER(O25),'Cover Page'!$D$35/1000000*'1 macro-mapping'!O25/'FX rate'!$C$25,"")</f>
        <v/>
      </c>
      <c r="P110" s="765" t="str">
        <f>IF(ISNUMBER(P25),'Cover Page'!$D$35/1000000*'1 macro-mapping'!P25/'FX rate'!$C$25,"")</f>
        <v/>
      </c>
      <c r="Q110" s="659" t="str">
        <f>IF(ISNUMBER(Q25),'Cover Page'!$D$35/1000000*'1 macro-mapping'!Q25/'FX rate'!$C$25,"")</f>
        <v/>
      </c>
      <c r="R110" s="766" t="str">
        <f>IF(ISNUMBER(R25),'Cover Page'!$D$35/1000000*'1 macro-mapping'!R25/'FX rate'!$C$25,"")</f>
        <v/>
      </c>
      <c r="S110" s="762" t="str">
        <f>IF(ISNUMBER(S25),'Cover Page'!$D$35/1000000*'1 macro-mapping'!S25/'FX rate'!$C$25,"")</f>
        <v/>
      </c>
      <c r="T110" s="762" t="str">
        <f>IF(ISNUMBER(T25),'Cover Page'!$D$35/1000000*'1 macro-mapping'!T25/'FX rate'!$C$25,"")</f>
        <v/>
      </c>
      <c r="U110" s="767" t="str">
        <f>IF(ISNUMBER(U25),'Cover Page'!$D$35/1000000*'1 macro-mapping'!U25/'FX rate'!$C$25,"")</f>
        <v/>
      </c>
      <c r="V110" s="766" t="str">
        <f>IF(ISNUMBER(V25),'Cover Page'!$D$35/1000000*'1 macro-mapping'!V25/'FX rate'!$C$25,"")</f>
        <v/>
      </c>
      <c r="W110" s="762" t="str">
        <f>IF(ISNUMBER(W25),'Cover Page'!$D$35/1000000*'1 macro-mapping'!W25/'FX rate'!$C$25,"")</f>
        <v/>
      </c>
      <c r="X110" s="762" t="str">
        <f>IF(ISNUMBER(X25),'Cover Page'!$D$35/1000000*'1 macro-mapping'!X25/'FX rate'!$C$25,"")</f>
        <v/>
      </c>
      <c r="Y110" s="768" t="str">
        <f>IF(ISNUMBER(Y25),'Cover Page'!$D$35/1000000*'1 macro-mapping'!Y25/'FX rate'!$C$25,"")</f>
        <v/>
      </c>
      <c r="Z110" s="768" t="str">
        <f>IF(ISNUMBER(Z25),'Cover Page'!$D$35/1000000*'1 macro-mapping'!Z25/'FX rate'!$C$25,"")</f>
        <v/>
      </c>
      <c r="AA110" s="768" t="str">
        <f>IF(ISNUMBER(AA25),'Cover Page'!$D$35/1000000*'1 macro-mapping'!AA25/'FX rate'!$C$25,"")</f>
        <v/>
      </c>
      <c r="AB110" s="768" t="str">
        <f>IF(ISNUMBER(AB25),'Cover Page'!$D$35/1000000*'1 macro-mapping'!AB25/'FX rate'!$C$25,"")</f>
        <v/>
      </c>
      <c r="AC110" s="768" t="str">
        <f>IF(ISNUMBER(AC25),'Cover Page'!$D$35/1000000*'1 macro-mapping'!AC25/'FX rate'!$C$25,"")</f>
        <v/>
      </c>
      <c r="AD110" s="768" t="str">
        <f>IF(ISNUMBER(AD25),'Cover Page'!$D$35/1000000*'1 macro-mapping'!AD25/'FX rate'!$C$25,"")</f>
        <v/>
      </c>
      <c r="AE110" s="768" t="str">
        <f>IF(ISNUMBER(AE25),'Cover Page'!$D$35/1000000*'1 macro-mapping'!AE25/'FX rate'!$C$25,"")</f>
        <v/>
      </c>
      <c r="AF110" s="768" t="str">
        <f>IF(ISNUMBER(AF25),'Cover Page'!$D$35/1000000*'1 macro-mapping'!AF25/'FX rate'!$C$25,"")</f>
        <v/>
      </c>
      <c r="AG110" s="768" t="str">
        <f>IF(ISNUMBER(AG25),'Cover Page'!$D$35/1000000*'1 macro-mapping'!AG25/'FX rate'!$C$25,"")</f>
        <v/>
      </c>
      <c r="AH110" s="768" t="str">
        <f>IF(ISNUMBER(AH25),'Cover Page'!$D$35/1000000*'1 macro-mapping'!AH25/'FX rate'!$C$25,"")</f>
        <v/>
      </c>
      <c r="AI110" s="768" t="str">
        <f>IF(ISNUMBER(AI25),'Cover Page'!$D$35/1000000*'1 macro-mapping'!AI25/'FX rate'!$C$25,"")</f>
        <v/>
      </c>
      <c r="AJ110" s="768" t="str">
        <f>IF(ISNUMBER(AJ25),'Cover Page'!$D$35/1000000*'1 macro-mapping'!AJ25/'FX rate'!$C$25,"")</f>
        <v/>
      </c>
      <c r="AK110" s="768" t="str">
        <f>IF(ISNUMBER(AK25),'Cover Page'!$D$35/1000000*'1 macro-mapping'!AK25/'FX rate'!$C$25,"")</f>
        <v/>
      </c>
      <c r="AL110" s="299"/>
      <c r="AM110" s="768" t="str">
        <f>IF(ISNUMBER(AM25),'Cover Page'!$D$35/1000000*'1 macro-mapping'!AM25/'FX rate'!$C$25,"")</f>
        <v/>
      </c>
      <c r="AN110" s="768" t="str">
        <f>IF(ISNUMBER(AN25),'Cover Page'!$D$35/1000000*'1 macro-mapping'!AN25/'FX rate'!$C$25,"")</f>
        <v/>
      </c>
      <c r="AO110" s="768" t="str">
        <f>IF(ISNUMBER(AO25),'Cover Page'!$D$35/1000000*'1 macro-mapping'!AO25/'FX rate'!$C$25,"")</f>
        <v/>
      </c>
      <c r="AP110" s="768" t="str">
        <f>IF(ISNUMBER(AP25),'Cover Page'!$D$35/1000000*'1 macro-mapping'!AP25/'FX rate'!$C$25,"")</f>
        <v/>
      </c>
      <c r="AQ110" s="768" t="str">
        <f>IF(ISNUMBER(AQ25),'Cover Page'!$D$35/1000000*'1 macro-mapping'!AQ25/'FX rate'!$C$25,"")</f>
        <v/>
      </c>
      <c r="AR110" s="768" t="str">
        <f>IF(ISNUMBER(AR25),'Cover Page'!$D$35/1000000*'1 macro-mapping'!AR25/'FX rate'!$C$25,"")</f>
        <v/>
      </c>
      <c r="AS110" s="768" t="str">
        <f>IF(ISNUMBER(AS25),'Cover Page'!$D$35/1000000*'1 macro-mapping'!AS25/'FX rate'!$C$25,"")</f>
        <v/>
      </c>
      <c r="AT110" s="299"/>
      <c r="AU110" s="768" t="str">
        <f>IF(ISNUMBER(AU25),'Cover Page'!$D$35/1000000*'1 macro-mapping'!AU25/'FX rate'!$C$25,"")</f>
        <v/>
      </c>
      <c r="AV110" s="768" t="str">
        <f>IF(ISNUMBER(AV25),'Cover Page'!$D$35/1000000*'1 macro-mapping'!AV25/'FX rate'!$C$25,"")</f>
        <v/>
      </c>
      <c r="AW110" s="768" t="str">
        <f>IF(ISNUMBER(AW25),'Cover Page'!$D$35/1000000*'1 macro-mapping'!AW25/'FX rate'!$C$25,"")</f>
        <v/>
      </c>
      <c r="AX110" s="768" t="str">
        <f>IF(ISNUMBER(AX25),'Cover Page'!$D$35/1000000*'1 macro-mapping'!AX25/'FX rate'!$C$25,"")</f>
        <v/>
      </c>
      <c r="AY110" s="768" t="str">
        <f>IF(ISNUMBER(AY25),'Cover Page'!$D$35/1000000*'1 macro-mapping'!AY25/'FX rate'!$C$25,"")</f>
        <v/>
      </c>
    </row>
    <row r="111" spans="1:51" ht="14.25" customHeight="1" x14ac:dyDescent="0.2">
      <c r="A111" s="2363"/>
      <c r="B111" s="655">
        <v>2012</v>
      </c>
      <c r="C111" s="656">
        <f>IF(ISNUMBER(C26),'Cover Page'!$D$35/1000000*'1 macro-mapping'!C26/'FX rate'!$C$25,"")</f>
        <v>0</v>
      </c>
      <c r="D111" s="659" t="str">
        <f>IF(ISNUMBER(D26),'Cover Page'!$D$35/1000000*'1 macro-mapping'!D26/'FX rate'!$C$25,"")</f>
        <v/>
      </c>
      <c r="E111" s="657">
        <f>IF(ISNUMBER(E26),'Cover Page'!$D$35/1000000*'1 macro-mapping'!E26/'FX rate'!$C$25,"")</f>
        <v>0</v>
      </c>
      <c r="F111" s="762" t="str">
        <f>IF(ISNUMBER(F26),'Cover Page'!$D$35/1000000*'1 macro-mapping'!F26/'FX rate'!$C$25,"")</f>
        <v/>
      </c>
      <c r="G111" s="762" t="str">
        <f>IF(ISNUMBER(G26),'Cover Page'!$D$35/1000000*'1 macro-mapping'!G26/'FX rate'!$C$25,"")</f>
        <v/>
      </c>
      <c r="H111" s="754" t="str">
        <f>IF(ISNUMBER(H26),'Cover Page'!$D$35/1000000*'1 macro-mapping'!H26/'FX rate'!$C$25,"")</f>
        <v/>
      </c>
      <c r="I111" s="754" t="str">
        <f>IF(ISNUMBER(I26),'Cover Page'!$D$35/1000000*'1 macro-mapping'!I26/'FX rate'!$C$25,"")</f>
        <v/>
      </c>
      <c r="J111" s="659" t="str">
        <f>IF(ISNUMBER(J26),'Cover Page'!$D$35/1000000*'1 macro-mapping'!J26/'FX rate'!$C$25,"")</f>
        <v/>
      </c>
      <c r="K111" s="762" t="str">
        <f>IF(ISNUMBER(K26),'Cover Page'!$D$35/1000000*'1 macro-mapping'!K26/'FX rate'!$C$25,"")</f>
        <v/>
      </c>
      <c r="L111" s="763" t="str">
        <f>IF(ISNUMBER(L26),'Cover Page'!$D$35/1000000*'1 macro-mapping'!L26/'FX rate'!$C$25,"")</f>
        <v/>
      </c>
      <c r="M111" s="657">
        <f>IF(ISNUMBER(M26),'Cover Page'!$D$35/1000000*'1 macro-mapping'!M26/'FX rate'!$C$25,"")</f>
        <v>0</v>
      </c>
      <c r="N111" s="764" t="str">
        <f>IF(ISNUMBER(N26),'Cover Page'!$D$35/1000000*'1 macro-mapping'!N26/'FX rate'!$C$25,"")</f>
        <v/>
      </c>
      <c r="O111" s="762" t="str">
        <f>IF(ISNUMBER(O26),'Cover Page'!$D$35/1000000*'1 macro-mapping'!O26/'FX rate'!$C$25,"")</f>
        <v/>
      </c>
      <c r="P111" s="765" t="str">
        <f>IF(ISNUMBER(P26),'Cover Page'!$D$35/1000000*'1 macro-mapping'!P26/'FX rate'!$C$25,"")</f>
        <v/>
      </c>
      <c r="Q111" s="659" t="str">
        <f>IF(ISNUMBER(Q26),'Cover Page'!$D$35/1000000*'1 macro-mapping'!Q26/'FX rate'!$C$25,"")</f>
        <v/>
      </c>
      <c r="R111" s="766" t="str">
        <f>IF(ISNUMBER(R26),'Cover Page'!$D$35/1000000*'1 macro-mapping'!R26/'FX rate'!$C$25,"")</f>
        <v/>
      </c>
      <c r="S111" s="762" t="str">
        <f>IF(ISNUMBER(S26),'Cover Page'!$D$35/1000000*'1 macro-mapping'!S26/'FX rate'!$C$25,"")</f>
        <v/>
      </c>
      <c r="T111" s="762" t="str">
        <f>IF(ISNUMBER(T26),'Cover Page'!$D$35/1000000*'1 macro-mapping'!T26/'FX rate'!$C$25,"")</f>
        <v/>
      </c>
      <c r="U111" s="767" t="str">
        <f>IF(ISNUMBER(U26),'Cover Page'!$D$35/1000000*'1 macro-mapping'!U26/'FX rate'!$C$25,"")</f>
        <v/>
      </c>
      <c r="V111" s="766" t="str">
        <f>IF(ISNUMBER(V26),'Cover Page'!$D$35/1000000*'1 macro-mapping'!V26/'FX rate'!$C$25,"")</f>
        <v/>
      </c>
      <c r="W111" s="762" t="str">
        <f>IF(ISNUMBER(W26),'Cover Page'!$D$35/1000000*'1 macro-mapping'!W26/'FX rate'!$C$25,"")</f>
        <v/>
      </c>
      <c r="X111" s="762" t="str">
        <f>IF(ISNUMBER(X26),'Cover Page'!$D$35/1000000*'1 macro-mapping'!X26/'FX rate'!$C$25,"")</f>
        <v/>
      </c>
      <c r="Y111" s="768" t="str">
        <f>IF(ISNUMBER(Y26),'Cover Page'!$D$35/1000000*'1 macro-mapping'!Y26/'FX rate'!$C$25,"")</f>
        <v/>
      </c>
      <c r="Z111" s="768" t="str">
        <f>IF(ISNUMBER(Z26),'Cover Page'!$D$35/1000000*'1 macro-mapping'!Z26/'FX rate'!$C$25,"")</f>
        <v/>
      </c>
      <c r="AA111" s="768" t="str">
        <f>IF(ISNUMBER(AA26),'Cover Page'!$D$35/1000000*'1 macro-mapping'!AA26/'FX rate'!$C$25,"")</f>
        <v/>
      </c>
      <c r="AB111" s="768" t="str">
        <f>IF(ISNUMBER(AB26),'Cover Page'!$D$35/1000000*'1 macro-mapping'!AB26/'FX rate'!$C$25,"")</f>
        <v/>
      </c>
      <c r="AC111" s="768" t="str">
        <f>IF(ISNUMBER(AC26),'Cover Page'!$D$35/1000000*'1 macro-mapping'!AC26/'FX rate'!$C$25,"")</f>
        <v/>
      </c>
      <c r="AD111" s="768" t="str">
        <f>IF(ISNUMBER(AD26),'Cover Page'!$D$35/1000000*'1 macro-mapping'!AD26/'FX rate'!$C$25,"")</f>
        <v/>
      </c>
      <c r="AE111" s="768" t="str">
        <f>IF(ISNUMBER(AE26),'Cover Page'!$D$35/1000000*'1 macro-mapping'!AE26/'FX rate'!$C$25,"")</f>
        <v/>
      </c>
      <c r="AF111" s="768" t="str">
        <f>IF(ISNUMBER(AF26),'Cover Page'!$D$35/1000000*'1 macro-mapping'!AF26/'FX rate'!$C$25,"")</f>
        <v/>
      </c>
      <c r="AG111" s="768" t="str">
        <f>IF(ISNUMBER(AG26),'Cover Page'!$D$35/1000000*'1 macro-mapping'!AG26/'FX rate'!$C$25,"")</f>
        <v/>
      </c>
      <c r="AH111" s="768" t="str">
        <f>IF(ISNUMBER(AH26),'Cover Page'!$D$35/1000000*'1 macro-mapping'!AH26/'FX rate'!$C$25,"")</f>
        <v/>
      </c>
      <c r="AI111" s="768" t="str">
        <f>IF(ISNUMBER(AI26),'Cover Page'!$D$35/1000000*'1 macro-mapping'!AI26/'FX rate'!$C$25,"")</f>
        <v/>
      </c>
      <c r="AJ111" s="768" t="str">
        <f>IF(ISNUMBER(AJ26),'Cover Page'!$D$35/1000000*'1 macro-mapping'!AJ26/'FX rate'!$C$25,"")</f>
        <v/>
      </c>
      <c r="AK111" s="768" t="str">
        <f>IF(ISNUMBER(AK26),'Cover Page'!$D$35/1000000*'1 macro-mapping'!AK26/'FX rate'!$C$25,"")</f>
        <v/>
      </c>
      <c r="AL111" s="299"/>
      <c r="AM111" s="768" t="str">
        <f>IF(ISNUMBER(AM26),'Cover Page'!$D$35/1000000*'1 macro-mapping'!AM26/'FX rate'!$C$25,"")</f>
        <v/>
      </c>
      <c r="AN111" s="768" t="str">
        <f>IF(ISNUMBER(AN26),'Cover Page'!$D$35/1000000*'1 macro-mapping'!AN26/'FX rate'!$C$25,"")</f>
        <v/>
      </c>
      <c r="AO111" s="768" t="str">
        <f>IF(ISNUMBER(AO26),'Cover Page'!$D$35/1000000*'1 macro-mapping'!AO26/'FX rate'!$C$25,"")</f>
        <v/>
      </c>
      <c r="AP111" s="768" t="str">
        <f>IF(ISNUMBER(AP26),'Cover Page'!$D$35/1000000*'1 macro-mapping'!AP26/'FX rate'!$C$25,"")</f>
        <v/>
      </c>
      <c r="AQ111" s="768" t="str">
        <f>IF(ISNUMBER(AQ26),'Cover Page'!$D$35/1000000*'1 macro-mapping'!AQ26/'FX rate'!$C$25,"")</f>
        <v/>
      </c>
      <c r="AR111" s="768" t="str">
        <f>IF(ISNUMBER(AR26),'Cover Page'!$D$35/1000000*'1 macro-mapping'!AR26/'FX rate'!$C$25,"")</f>
        <v/>
      </c>
      <c r="AS111" s="768" t="str">
        <f>IF(ISNUMBER(AS26),'Cover Page'!$D$35/1000000*'1 macro-mapping'!AS26/'FX rate'!$C$25,"")</f>
        <v/>
      </c>
      <c r="AT111" s="299"/>
      <c r="AU111" s="768" t="str">
        <f>IF(ISNUMBER(AU26),'Cover Page'!$D$35/1000000*'1 macro-mapping'!AU26/'FX rate'!$C$25,"")</f>
        <v/>
      </c>
      <c r="AV111" s="768" t="str">
        <f>IF(ISNUMBER(AV26),'Cover Page'!$D$35/1000000*'1 macro-mapping'!AV26/'FX rate'!$C$25,"")</f>
        <v/>
      </c>
      <c r="AW111" s="768" t="str">
        <f>IF(ISNUMBER(AW26),'Cover Page'!$D$35/1000000*'1 macro-mapping'!AW26/'FX rate'!$C$25,"")</f>
        <v/>
      </c>
      <c r="AX111" s="768" t="str">
        <f>IF(ISNUMBER(AX26),'Cover Page'!$D$35/1000000*'1 macro-mapping'!AX26/'FX rate'!$C$25,"")</f>
        <v/>
      </c>
      <c r="AY111" s="768" t="str">
        <f>IF(ISNUMBER(AY26),'Cover Page'!$D$35/1000000*'1 macro-mapping'!AY26/'FX rate'!$C$25,"")</f>
        <v/>
      </c>
    </row>
    <row r="112" spans="1:51" ht="14.25" customHeight="1" x14ac:dyDescent="0.2">
      <c r="A112" s="2363"/>
      <c r="B112" s="655">
        <v>2013</v>
      </c>
      <c r="C112" s="656">
        <f>IF(ISNUMBER(C27),'Cover Page'!$D$35/1000000*'1 macro-mapping'!C27/'FX rate'!$C$25,"")</f>
        <v>0</v>
      </c>
      <c r="D112" s="659" t="str">
        <f>IF(ISNUMBER(D27),'Cover Page'!$D$35/1000000*'1 macro-mapping'!D27/'FX rate'!$C$25,"")</f>
        <v/>
      </c>
      <c r="E112" s="657">
        <f>IF(ISNUMBER(E27),'Cover Page'!$D$35/1000000*'1 macro-mapping'!E27/'FX rate'!$C$25,"")</f>
        <v>0</v>
      </c>
      <c r="F112" s="762" t="str">
        <f>IF(ISNUMBER(F27),'Cover Page'!$D$35/1000000*'1 macro-mapping'!F27/'FX rate'!$C$25,"")</f>
        <v/>
      </c>
      <c r="G112" s="762" t="str">
        <f>IF(ISNUMBER(G27),'Cover Page'!$D$35/1000000*'1 macro-mapping'!G27/'FX rate'!$C$25,"")</f>
        <v/>
      </c>
      <c r="H112" s="754" t="str">
        <f>IF(ISNUMBER(H27),'Cover Page'!$D$35/1000000*'1 macro-mapping'!H27/'FX rate'!$C$25,"")</f>
        <v/>
      </c>
      <c r="I112" s="754" t="str">
        <f>IF(ISNUMBER(I27),'Cover Page'!$D$35/1000000*'1 macro-mapping'!I27/'FX rate'!$C$25,"")</f>
        <v/>
      </c>
      <c r="J112" s="659" t="str">
        <f>IF(ISNUMBER(J27),'Cover Page'!$D$35/1000000*'1 macro-mapping'!J27/'FX rate'!$C$25,"")</f>
        <v/>
      </c>
      <c r="K112" s="762" t="str">
        <f>IF(ISNUMBER(K27),'Cover Page'!$D$35/1000000*'1 macro-mapping'!K27/'FX rate'!$C$25,"")</f>
        <v/>
      </c>
      <c r="L112" s="763" t="str">
        <f>IF(ISNUMBER(L27),'Cover Page'!$D$35/1000000*'1 macro-mapping'!L27/'FX rate'!$C$25,"")</f>
        <v/>
      </c>
      <c r="M112" s="657">
        <f>IF(ISNUMBER(M27),'Cover Page'!$D$35/1000000*'1 macro-mapping'!M27/'FX rate'!$C$25,"")</f>
        <v>0</v>
      </c>
      <c r="N112" s="764" t="str">
        <f>IF(ISNUMBER(N27),'Cover Page'!$D$35/1000000*'1 macro-mapping'!N27/'FX rate'!$C$25,"")</f>
        <v/>
      </c>
      <c r="O112" s="762" t="str">
        <f>IF(ISNUMBER(O27),'Cover Page'!$D$35/1000000*'1 macro-mapping'!O27/'FX rate'!$C$25,"")</f>
        <v/>
      </c>
      <c r="P112" s="765" t="str">
        <f>IF(ISNUMBER(P27),'Cover Page'!$D$35/1000000*'1 macro-mapping'!P27/'FX rate'!$C$25,"")</f>
        <v/>
      </c>
      <c r="Q112" s="659" t="str">
        <f>IF(ISNUMBER(Q27),'Cover Page'!$D$35/1000000*'1 macro-mapping'!Q27/'FX rate'!$C$25,"")</f>
        <v/>
      </c>
      <c r="R112" s="766" t="str">
        <f>IF(ISNUMBER(R27),'Cover Page'!$D$35/1000000*'1 macro-mapping'!R27/'FX rate'!$C$25,"")</f>
        <v/>
      </c>
      <c r="S112" s="762" t="str">
        <f>IF(ISNUMBER(S27),'Cover Page'!$D$35/1000000*'1 macro-mapping'!S27/'FX rate'!$C$25,"")</f>
        <v/>
      </c>
      <c r="T112" s="762" t="str">
        <f>IF(ISNUMBER(T27),'Cover Page'!$D$35/1000000*'1 macro-mapping'!T27/'FX rate'!$C$25,"")</f>
        <v/>
      </c>
      <c r="U112" s="767" t="str">
        <f>IF(ISNUMBER(U27),'Cover Page'!$D$35/1000000*'1 macro-mapping'!U27/'FX rate'!$C$25,"")</f>
        <v/>
      </c>
      <c r="V112" s="766" t="str">
        <f>IF(ISNUMBER(V27),'Cover Page'!$D$35/1000000*'1 macro-mapping'!V27/'FX rate'!$C$25,"")</f>
        <v/>
      </c>
      <c r="W112" s="762" t="str">
        <f>IF(ISNUMBER(W27),'Cover Page'!$D$35/1000000*'1 macro-mapping'!W27/'FX rate'!$C$25,"")</f>
        <v/>
      </c>
      <c r="X112" s="762" t="str">
        <f>IF(ISNUMBER(X27),'Cover Page'!$D$35/1000000*'1 macro-mapping'!X27/'FX rate'!$C$25,"")</f>
        <v/>
      </c>
      <c r="Y112" s="768" t="str">
        <f>IF(ISNUMBER(Y27),'Cover Page'!$D$35/1000000*'1 macro-mapping'!Y27/'FX rate'!$C$25,"")</f>
        <v/>
      </c>
      <c r="Z112" s="768" t="str">
        <f>IF(ISNUMBER(Z27),'Cover Page'!$D$35/1000000*'1 macro-mapping'!Z27/'FX rate'!$C$25,"")</f>
        <v/>
      </c>
      <c r="AA112" s="768" t="str">
        <f>IF(ISNUMBER(AA27),'Cover Page'!$D$35/1000000*'1 macro-mapping'!AA27/'FX rate'!$C$25,"")</f>
        <v/>
      </c>
      <c r="AB112" s="768" t="str">
        <f>IF(ISNUMBER(AB27),'Cover Page'!$D$35/1000000*'1 macro-mapping'!AB27/'FX rate'!$C$25,"")</f>
        <v/>
      </c>
      <c r="AC112" s="768" t="str">
        <f>IF(ISNUMBER(AC27),'Cover Page'!$D$35/1000000*'1 macro-mapping'!AC27/'FX rate'!$C$25,"")</f>
        <v/>
      </c>
      <c r="AD112" s="768" t="str">
        <f>IF(ISNUMBER(AD27),'Cover Page'!$D$35/1000000*'1 macro-mapping'!AD27/'FX rate'!$C$25,"")</f>
        <v/>
      </c>
      <c r="AE112" s="768" t="str">
        <f>IF(ISNUMBER(AE27),'Cover Page'!$D$35/1000000*'1 macro-mapping'!AE27/'FX rate'!$C$25,"")</f>
        <v/>
      </c>
      <c r="AF112" s="768" t="str">
        <f>IF(ISNUMBER(AF27),'Cover Page'!$D$35/1000000*'1 macro-mapping'!AF27/'FX rate'!$C$25,"")</f>
        <v/>
      </c>
      <c r="AG112" s="768" t="str">
        <f>IF(ISNUMBER(AG27),'Cover Page'!$D$35/1000000*'1 macro-mapping'!AG27/'FX rate'!$C$25,"")</f>
        <v/>
      </c>
      <c r="AH112" s="768" t="str">
        <f>IF(ISNUMBER(AH27),'Cover Page'!$D$35/1000000*'1 macro-mapping'!AH27/'FX rate'!$C$25,"")</f>
        <v/>
      </c>
      <c r="AI112" s="768" t="str">
        <f>IF(ISNUMBER(AI27),'Cover Page'!$D$35/1000000*'1 macro-mapping'!AI27/'FX rate'!$C$25,"")</f>
        <v/>
      </c>
      <c r="AJ112" s="768" t="str">
        <f>IF(ISNUMBER(AJ27),'Cover Page'!$D$35/1000000*'1 macro-mapping'!AJ27/'FX rate'!$C$25,"")</f>
        <v/>
      </c>
      <c r="AK112" s="768" t="str">
        <f>IF(ISNUMBER(AK27),'Cover Page'!$D$35/1000000*'1 macro-mapping'!AK27/'FX rate'!$C$25,"")</f>
        <v/>
      </c>
      <c r="AL112" s="299"/>
      <c r="AM112" s="768" t="str">
        <f>IF(ISNUMBER(AM27),'Cover Page'!$D$35/1000000*'1 macro-mapping'!AM27/'FX rate'!$C$25,"")</f>
        <v/>
      </c>
      <c r="AN112" s="768" t="str">
        <f>IF(ISNUMBER(AN27),'Cover Page'!$D$35/1000000*'1 macro-mapping'!AN27/'FX rate'!$C$25,"")</f>
        <v/>
      </c>
      <c r="AO112" s="768" t="str">
        <f>IF(ISNUMBER(AO27),'Cover Page'!$D$35/1000000*'1 macro-mapping'!AO27/'FX rate'!$C$25,"")</f>
        <v/>
      </c>
      <c r="AP112" s="768" t="str">
        <f>IF(ISNUMBER(AP27),'Cover Page'!$D$35/1000000*'1 macro-mapping'!AP27/'FX rate'!$C$25,"")</f>
        <v/>
      </c>
      <c r="AQ112" s="768" t="str">
        <f>IF(ISNUMBER(AQ27),'Cover Page'!$D$35/1000000*'1 macro-mapping'!AQ27/'FX rate'!$C$25,"")</f>
        <v/>
      </c>
      <c r="AR112" s="768" t="str">
        <f>IF(ISNUMBER(AR27),'Cover Page'!$D$35/1000000*'1 macro-mapping'!AR27/'FX rate'!$C$25,"")</f>
        <v/>
      </c>
      <c r="AS112" s="768" t="str">
        <f>IF(ISNUMBER(AS27),'Cover Page'!$D$35/1000000*'1 macro-mapping'!AS27/'FX rate'!$C$25,"")</f>
        <v/>
      </c>
      <c r="AT112" s="299"/>
      <c r="AU112" s="768" t="str">
        <f>IF(ISNUMBER(AU27),'Cover Page'!$D$35/1000000*'1 macro-mapping'!AU27/'FX rate'!$C$25,"")</f>
        <v/>
      </c>
      <c r="AV112" s="768" t="str">
        <f>IF(ISNUMBER(AV27),'Cover Page'!$D$35/1000000*'1 macro-mapping'!AV27/'FX rate'!$C$25,"")</f>
        <v/>
      </c>
      <c r="AW112" s="768" t="str">
        <f>IF(ISNUMBER(AW27),'Cover Page'!$D$35/1000000*'1 macro-mapping'!AW27/'FX rate'!$C$25,"")</f>
        <v/>
      </c>
      <c r="AX112" s="768" t="str">
        <f>IF(ISNUMBER(AX27),'Cover Page'!$D$35/1000000*'1 macro-mapping'!AX27/'FX rate'!$C$25,"")</f>
        <v/>
      </c>
      <c r="AY112" s="768" t="str">
        <f>IF(ISNUMBER(AY27),'Cover Page'!$D$35/1000000*'1 macro-mapping'!AY27/'FX rate'!$C$25,"")</f>
        <v/>
      </c>
    </row>
    <row r="113" spans="1:51" ht="14.25" customHeight="1" x14ac:dyDescent="0.2">
      <c r="A113" s="2363"/>
      <c r="B113" s="658">
        <v>2014</v>
      </c>
      <c r="C113" s="656">
        <f>IF(ISNUMBER(C28),'Cover Page'!$D$35/1000000*'1 macro-mapping'!C28/'FX rate'!$C$25,"")</f>
        <v>0</v>
      </c>
      <c r="D113" s="769" t="str">
        <f>IF(ISNUMBER(D28),'Cover Page'!$D$35/1000000*'1 macro-mapping'!D28/'FX rate'!$C$25,"")</f>
        <v/>
      </c>
      <c r="E113" s="657">
        <f>IF(ISNUMBER(E28),'Cover Page'!$D$35/1000000*'1 macro-mapping'!E28/'FX rate'!$C$25,"")</f>
        <v>0</v>
      </c>
      <c r="F113" s="770" t="str">
        <f>IF(ISNUMBER(F28),'Cover Page'!$D$35/1000000*'1 macro-mapping'!F28/'FX rate'!$C$25,"")</f>
        <v/>
      </c>
      <c r="G113" s="770" t="str">
        <f>IF(ISNUMBER(G28),'Cover Page'!$D$35/1000000*'1 macro-mapping'!G28/'FX rate'!$C$25,"")</f>
        <v/>
      </c>
      <c r="H113" s="771" t="str">
        <f>IF(ISNUMBER(H28),'Cover Page'!$D$35/1000000*'1 macro-mapping'!H28/'FX rate'!$C$25,"")</f>
        <v/>
      </c>
      <c r="I113" s="771" t="str">
        <f>IF(ISNUMBER(I28),'Cover Page'!$D$35/1000000*'1 macro-mapping'!I28/'FX rate'!$C$25,"")</f>
        <v/>
      </c>
      <c r="J113" s="769" t="str">
        <f>IF(ISNUMBER(J28),'Cover Page'!$D$35/1000000*'1 macro-mapping'!J28/'FX rate'!$C$25,"")</f>
        <v/>
      </c>
      <c r="K113" s="770" t="str">
        <f>IF(ISNUMBER(K28),'Cover Page'!$D$35/1000000*'1 macro-mapping'!K28/'FX rate'!$C$25,"")</f>
        <v/>
      </c>
      <c r="L113" s="772" t="str">
        <f>IF(ISNUMBER(L28),'Cover Page'!$D$35/1000000*'1 macro-mapping'!L28/'FX rate'!$C$25,"")</f>
        <v/>
      </c>
      <c r="M113" s="657">
        <f>IF(ISNUMBER(M28),'Cover Page'!$D$35/1000000*'1 macro-mapping'!M28/'FX rate'!$C$25,"")</f>
        <v>0</v>
      </c>
      <c r="N113" s="764" t="str">
        <f>IF(ISNUMBER(N28),'Cover Page'!$D$35/1000000*'1 macro-mapping'!N28/'FX rate'!$C$25,"")</f>
        <v/>
      </c>
      <c r="O113" s="770" t="str">
        <f>IF(ISNUMBER(O28),'Cover Page'!$D$35/1000000*'1 macro-mapping'!O28/'FX rate'!$C$25,"")</f>
        <v/>
      </c>
      <c r="P113" s="773" t="str">
        <f>IF(ISNUMBER(P28),'Cover Page'!$D$35/1000000*'1 macro-mapping'!P28/'FX rate'!$C$25,"")</f>
        <v/>
      </c>
      <c r="Q113" s="769" t="str">
        <f>IF(ISNUMBER(Q28),'Cover Page'!$D$35/1000000*'1 macro-mapping'!Q28/'FX rate'!$C$25,"")</f>
        <v/>
      </c>
      <c r="R113" s="774" t="str">
        <f>IF(ISNUMBER(R28),'Cover Page'!$D$35/1000000*'1 macro-mapping'!R28/'FX rate'!$C$25,"")</f>
        <v/>
      </c>
      <c r="S113" s="770" t="str">
        <f>IF(ISNUMBER(S28),'Cover Page'!$D$35/1000000*'1 macro-mapping'!S28/'FX rate'!$C$25,"")</f>
        <v/>
      </c>
      <c r="T113" s="770" t="str">
        <f>IF(ISNUMBER(T28),'Cover Page'!$D$35/1000000*'1 macro-mapping'!T28/'FX rate'!$C$25,"")</f>
        <v/>
      </c>
      <c r="U113" s="775" t="str">
        <f>IF(ISNUMBER(U28),'Cover Page'!$D$35/1000000*'1 macro-mapping'!U28/'FX rate'!$C$25,"")</f>
        <v/>
      </c>
      <c r="V113" s="774" t="str">
        <f>IF(ISNUMBER(V28),'Cover Page'!$D$35/1000000*'1 macro-mapping'!V28/'FX rate'!$C$25,"")</f>
        <v/>
      </c>
      <c r="W113" s="770" t="str">
        <f>IF(ISNUMBER(W28),'Cover Page'!$D$35/1000000*'1 macro-mapping'!W28/'FX rate'!$C$25,"")</f>
        <v/>
      </c>
      <c r="X113" s="770" t="str">
        <f>IF(ISNUMBER(X28),'Cover Page'!$D$35/1000000*'1 macro-mapping'!X28/'FX rate'!$C$25,"")</f>
        <v/>
      </c>
      <c r="Y113" s="776" t="str">
        <f>IF(ISNUMBER(Y28),'Cover Page'!$D$35/1000000*'1 macro-mapping'!Y28/'FX rate'!$C$25,"")</f>
        <v/>
      </c>
      <c r="Z113" s="776" t="str">
        <f>IF(ISNUMBER(Z28),'Cover Page'!$D$35/1000000*'1 macro-mapping'!Z28/'FX rate'!$C$25,"")</f>
        <v/>
      </c>
      <c r="AA113" s="776" t="str">
        <f>IF(ISNUMBER(AA28),'Cover Page'!$D$35/1000000*'1 macro-mapping'!AA28/'FX rate'!$C$25,"")</f>
        <v/>
      </c>
      <c r="AB113" s="776" t="str">
        <f>IF(ISNUMBER(AB28),'Cover Page'!$D$35/1000000*'1 macro-mapping'!AB28/'FX rate'!$C$25,"")</f>
        <v/>
      </c>
      <c r="AC113" s="776" t="str">
        <f>IF(ISNUMBER(AC28),'Cover Page'!$D$35/1000000*'1 macro-mapping'!AC28/'FX rate'!$C$25,"")</f>
        <v/>
      </c>
      <c r="AD113" s="776" t="str">
        <f>IF(ISNUMBER(AD28),'Cover Page'!$D$35/1000000*'1 macro-mapping'!AD28/'FX rate'!$C$25,"")</f>
        <v/>
      </c>
      <c r="AE113" s="776" t="str">
        <f>IF(ISNUMBER(AE28),'Cover Page'!$D$35/1000000*'1 macro-mapping'!AE28/'FX rate'!$C$25,"")</f>
        <v/>
      </c>
      <c r="AF113" s="776" t="str">
        <f>IF(ISNUMBER(AF28),'Cover Page'!$D$35/1000000*'1 macro-mapping'!AF28/'FX rate'!$C$25,"")</f>
        <v/>
      </c>
      <c r="AG113" s="776" t="str">
        <f>IF(ISNUMBER(AG28),'Cover Page'!$D$35/1000000*'1 macro-mapping'!AG28/'FX rate'!$C$25,"")</f>
        <v/>
      </c>
      <c r="AH113" s="776" t="str">
        <f>IF(ISNUMBER(AH28),'Cover Page'!$D$35/1000000*'1 macro-mapping'!AH28/'FX rate'!$C$25,"")</f>
        <v/>
      </c>
      <c r="AI113" s="776" t="str">
        <f>IF(ISNUMBER(AI28),'Cover Page'!$D$35/1000000*'1 macro-mapping'!AI28/'FX rate'!$C$25,"")</f>
        <v/>
      </c>
      <c r="AJ113" s="776" t="str">
        <f>IF(ISNUMBER(AJ28),'Cover Page'!$D$35/1000000*'1 macro-mapping'!AJ28/'FX rate'!$C$25,"")</f>
        <v/>
      </c>
      <c r="AK113" s="776" t="str">
        <f>IF(ISNUMBER(AK28),'Cover Page'!$D$35/1000000*'1 macro-mapping'!AK28/'FX rate'!$C$25,"")</f>
        <v/>
      </c>
      <c r="AL113" s="299"/>
      <c r="AM113" s="776" t="str">
        <f>IF(ISNUMBER(AM28),'Cover Page'!$D$35/1000000*'1 macro-mapping'!AM28/'FX rate'!$C$25,"")</f>
        <v/>
      </c>
      <c r="AN113" s="776" t="str">
        <f>IF(ISNUMBER(AN28),'Cover Page'!$D$35/1000000*'1 macro-mapping'!AN28/'FX rate'!$C$25,"")</f>
        <v/>
      </c>
      <c r="AO113" s="776" t="str">
        <f>IF(ISNUMBER(AO28),'Cover Page'!$D$35/1000000*'1 macro-mapping'!AO28/'FX rate'!$C$25,"")</f>
        <v/>
      </c>
      <c r="AP113" s="776" t="str">
        <f>IF(ISNUMBER(AP28),'Cover Page'!$D$35/1000000*'1 macro-mapping'!AP28/'FX rate'!$C$25,"")</f>
        <v/>
      </c>
      <c r="AQ113" s="776" t="str">
        <f>IF(ISNUMBER(AQ28),'Cover Page'!$D$35/1000000*'1 macro-mapping'!AQ28/'FX rate'!$C$25,"")</f>
        <v/>
      </c>
      <c r="AR113" s="776" t="str">
        <f>IF(ISNUMBER(AR28),'Cover Page'!$D$35/1000000*'1 macro-mapping'!AR28/'FX rate'!$C$25,"")</f>
        <v/>
      </c>
      <c r="AS113" s="776" t="str">
        <f>IF(ISNUMBER(AS28),'Cover Page'!$D$35/1000000*'1 macro-mapping'!AS28/'FX rate'!$C$25,"")</f>
        <v/>
      </c>
      <c r="AT113" s="299"/>
      <c r="AU113" s="768" t="str">
        <f>IF(ISNUMBER(AU28),'Cover Page'!$D$35/1000000*'1 macro-mapping'!AU28/'FX rate'!$C$25,"")</f>
        <v/>
      </c>
      <c r="AV113" s="768" t="str">
        <f>IF(ISNUMBER(AV28),'Cover Page'!$D$35/1000000*'1 macro-mapping'!AV28/'FX rate'!$C$25,"")</f>
        <v/>
      </c>
      <c r="AW113" s="768" t="str">
        <f>IF(ISNUMBER(AW28),'Cover Page'!$D$35/1000000*'1 macro-mapping'!AW28/'FX rate'!$C$25,"")</f>
        <v/>
      </c>
      <c r="AX113" s="768" t="str">
        <f>IF(ISNUMBER(AX28),'Cover Page'!$D$35/1000000*'1 macro-mapping'!AX28/'FX rate'!$C$25,"")</f>
        <v/>
      </c>
      <c r="AY113" s="768" t="str">
        <f>IF(ISNUMBER(AY28),'Cover Page'!$D$35/1000000*'1 macro-mapping'!AY28/'FX rate'!$C$25,"")</f>
        <v/>
      </c>
    </row>
    <row r="114" spans="1:51" ht="14.25" customHeight="1" x14ac:dyDescent="0.2">
      <c r="A114" s="2363"/>
      <c r="B114" s="655">
        <v>2015</v>
      </c>
      <c r="C114" s="656">
        <f>IF(ISNUMBER(C29),'Cover Page'!$D$35/1000000*'1 macro-mapping'!C29/'FX rate'!$C$25,"")</f>
        <v>0</v>
      </c>
      <c r="D114" s="659" t="str">
        <f>IF(ISNUMBER(D29),'Cover Page'!$D$35/1000000*'1 macro-mapping'!D29/'FX rate'!$C$25,"")</f>
        <v/>
      </c>
      <c r="E114" s="657">
        <f>IF(ISNUMBER(E29),'Cover Page'!$D$35/1000000*'1 macro-mapping'!E29/'FX rate'!$C$25,"")</f>
        <v>0</v>
      </c>
      <c r="F114" s="762" t="str">
        <f>IF(ISNUMBER(F29),'Cover Page'!$D$35/1000000*'1 macro-mapping'!F29/'FX rate'!$C$25,"")</f>
        <v/>
      </c>
      <c r="G114" s="762" t="str">
        <f>IF(ISNUMBER(G29),'Cover Page'!$D$35/1000000*'1 macro-mapping'!G29/'FX rate'!$C$25,"")</f>
        <v/>
      </c>
      <c r="H114" s="754" t="str">
        <f>IF(ISNUMBER(H29),'Cover Page'!$D$35/1000000*'1 macro-mapping'!H29/'FX rate'!$C$25,"")</f>
        <v/>
      </c>
      <c r="I114" s="754" t="str">
        <f>IF(ISNUMBER(I29),'Cover Page'!$D$35/1000000*'1 macro-mapping'!I29/'FX rate'!$C$25,"")</f>
        <v/>
      </c>
      <c r="J114" s="659" t="str">
        <f>IF(ISNUMBER(J29),'Cover Page'!$D$35/1000000*'1 macro-mapping'!J29/'FX rate'!$C$25,"")</f>
        <v/>
      </c>
      <c r="K114" s="762" t="str">
        <f>IF(ISNUMBER(K29),'Cover Page'!$D$35/1000000*'1 macro-mapping'!K29/'FX rate'!$C$25,"")</f>
        <v/>
      </c>
      <c r="L114" s="763" t="str">
        <f>IF(ISNUMBER(L29),'Cover Page'!$D$35/1000000*'1 macro-mapping'!L29/'FX rate'!$C$25,"")</f>
        <v/>
      </c>
      <c r="M114" s="657">
        <f>IF(ISNUMBER(M29),'Cover Page'!$D$35/1000000*'1 macro-mapping'!M29/'FX rate'!$C$25,"")</f>
        <v>0</v>
      </c>
      <c r="N114" s="766" t="str">
        <f>IF(ISNUMBER(N29),'Cover Page'!$D$35/1000000*'1 macro-mapping'!N29/'FX rate'!$C$25,"")</f>
        <v/>
      </c>
      <c r="O114" s="762" t="str">
        <f>IF(ISNUMBER(O29),'Cover Page'!$D$35/1000000*'1 macro-mapping'!O29/'FX rate'!$C$25,"")</f>
        <v/>
      </c>
      <c r="P114" s="765" t="str">
        <f>IF(ISNUMBER(P29),'Cover Page'!$D$35/1000000*'1 macro-mapping'!P29/'FX rate'!$C$25,"")</f>
        <v/>
      </c>
      <c r="Q114" s="659" t="str">
        <f>IF(ISNUMBER(Q29),'Cover Page'!$D$35/1000000*'1 macro-mapping'!Q29/'FX rate'!$C$25,"")</f>
        <v/>
      </c>
      <c r="R114" s="766" t="str">
        <f>IF(ISNUMBER(R29),'Cover Page'!$D$35/1000000*'1 macro-mapping'!R29/'FX rate'!$C$25,"")</f>
        <v/>
      </c>
      <c r="S114" s="762" t="str">
        <f>IF(ISNUMBER(S29),'Cover Page'!$D$35/1000000*'1 macro-mapping'!S29/'FX rate'!$C$25,"")</f>
        <v/>
      </c>
      <c r="T114" s="762" t="str">
        <f>IF(ISNUMBER(T29),'Cover Page'!$D$35/1000000*'1 macro-mapping'!T29/'FX rate'!$C$25,"")</f>
        <v/>
      </c>
      <c r="U114" s="767" t="str">
        <f>IF(ISNUMBER(U29),'Cover Page'!$D$35/1000000*'1 macro-mapping'!U29/'FX rate'!$C$25,"")</f>
        <v/>
      </c>
      <c r="V114" s="766" t="str">
        <f>IF(ISNUMBER(V29),'Cover Page'!$D$35/1000000*'1 macro-mapping'!V29/'FX rate'!$C$25,"")</f>
        <v/>
      </c>
      <c r="W114" s="762" t="str">
        <f>IF(ISNUMBER(W29),'Cover Page'!$D$35/1000000*'1 macro-mapping'!W29/'FX rate'!$C$25,"")</f>
        <v/>
      </c>
      <c r="X114" s="762" t="str">
        <f>IF(ISNUMBER(X29),'Cover Page'!$D$35/1000000*'1 macro-mapping'!X29/'FX rate'!$C$25,"")</f>
        <v/>
      </c>
      <c r="Y114" s="768" t="str">
        <f>IF(ISNUMBER(Y29),'Cover Page'!$D$35/1000000*'1 macro-mapping'!Y29/'FX rate'!$C$25,"")</f>
        <v/>
      </c>
      <c r="Z114" s="768" t="str">
        <f>IF(ISNUMBER(Z29),'Cover Page'!$D$35/1000000*'1 macro-mapping'!Z29/'FX rate'!$C$25,"")</f>
        <v/>
      </c>
      <c r="AA114" s="768" t="str">
        <f>IF(ISNUMBER(AA29),'Cover Page'!$D$35/1000000*'1 macro-mapping'!AA29/'FX rate'!$C$25,"")</f>
        <v/>
      </c>
      <c r="AB114" s="768" t="str">
        <f>IF(ISNUMBER(AB29),'Cover Page'!$D$35/1000000*'1 macro-mapping'!AB29/'FX rate'!$C$25,"")</f>
        <v/>
      </c>
      <c r="AC114" s="768" t="str">
        <f>IF(ISNUMBER(AC29),'Cover Page'!$D$35/1000000*'1 macro-mapping'!AC29/'FX rate'!$C$25,"")</f>
        <v/>
      </c>
      <c r="AD114" s="768" t="str">
        <f>IF(ISNUMBER(AD29),'Cover Page'!$D$35/1000000*'1 macro-mapping'!AD29/'FX rate'!$C$25,"")</f>
        <v/>
      </c>
      <c r="AE114" s="768" t="str">
        <f>IF(ISNUMBER(AE29),'Cover Page'!$D$35/1000000*'1 macro-mapping'!AE29/'FX rate'!$C$25,"")</f>
        <v/>
      </c>
      <c r="AF114" s="768" t="str">
        <f>IF(ISNUMBER(AF29),'Cover Page'!$D$35/1000000*'1 macro-mapping'!AF29/'FX rate'!$C$25,"")</f>
        <v/>
      </c>
      <c r="AG114" s="768" t="str">
        <f>IF(ISNUMBER(AG29),'Cover Page'!$D$35/1000000*'1 macro-mapping'!AG29/'FX rate'!$C$25,"")</f>
        <v/>
      </c>
      <c r="AH114" s="768" t="str">
        <f>IF(ISNUMBER(AH29),'Cover Page'!$D$35/1000000*'1 macro-mapping'!AH29/'FX rate'!$C$25,"")</f>
        <v/>
      </c>
      <c r="AI114" s="768" t="str">
        <f>IF(ISNUMBER(AI29),'Cover Page'!$D$35/1000000*'1 macro-mapping'!AI29/'FX rate'!$C$25,"")</f>
        <v/>
      </c>
      <c r="AJ114" s="768" t="str">
        <f>IF(ISNUMBER(AJ29),'Cover Page'!$D$35/1000000*'1 macro-mapping'!AJ29/'FX rate'!$C$25,"")</f>
        <v/>
      </c>
      <c r="AK114" s="768" t="str">
        <f>IF(ISNUMBER(AK29),'Cover Page'!$D$35/1000000*'1 macro-mapping'!AK29/'FX rate'!$C$25,"")</f>
        <v/>
      </c>
      <c r="AL114" s="299"/>
      <c r="AM114" s="768" t="str">
        <f>IF(ISNUMBER(AM29),'Cover Page'!$D$35/1000000*'1 macro-mapping'!AM29/'FX rate'!$C$25,"")</f>
        <v/>
      </c>
      <c r="AN114" s="768" t="str">
        <f>IF(ISNUMBER(AN29),'Cover Page'!$D$35/1000000*'1 macro-mapping'!AN29/'FX rate'!$C$25,"")</f>
        <v/>
      </c>
      <c r="AO114" s="768" t="str">
        <f>IF(ISNUMBER(AO29),'Cover Page'!$D$35/1000000*'1 macro-mapping'!AO29/'FX rate'!$C$25,"")</f>
        <v/>
      </c>
      <c r="AP114" s="768" t="str">
        <f>IF(ISNUMBER(AP29),'Cover Page'!$D$35/1000000*'1 macro-mapping'!AP29/'FX rate'!$C$25,"")</f>
        <v/>
      </c>
      <c r="AQ114" s="768" t="str">
        <f>IF(ISNUMBER(AQ29),'Cover Page'!$D$35/1000000*'1 macro-mapping'!AQ29/'FX rate'!$C$25,"")</f>
        <v/>
      </c>
      <c r="AR114" s="768" t="str">
        <f>IF(ISNUMBER(AR29),'Cover Page'!$D$35/1000000*'1 macro-mapping'!AR29/'FX rate'!$C$25,"")</f>
        <v/>
      </c>
      <c r="AS114" s="768" t="str">
        <f>IF(ISNUMBER(AS29),'Cover Page'!$D$35/1000000*'1 macro-mapping'!AS29/'FX rate'!$C$25,"")</f>
        <v/>
      </c>
      <c r="AT114" s="299"/>
      <c r="AU114" s="768" t="str">
        <f>IF(ISNUMBER(AU29),'Cover Page'!$D$35/1000000*'1 macro-mapping'!AU29/'FX rate'!$C$25,"")</f>
        <v/>
      </c>
      <c r="AV114" s="768" t="str">
        <f>IF(ISNUMBER(AV29),'Cover Page'!$D$35/1000000*'1 macro-mapping'!AV29/'FX rate'!$C$25,"")</f>
        <v/>
      </c>
      <c r="AW114" s="768" t="str">
        <f>IF(ISNUMBER(AW29),'Cover Page'!$D$35/1000000*'1 macro-mapping'!AW29/'FX rate'!$C$25,"")</f>
        <v/>
      </c>
      <c r="AX114" s="768" t="str">
        <f>IF(ISNUMBER(AX29),'Cover Page'!$D$35/1000000*'1 macro-mapping'!AX29/'FX rate'!$C$25,"")</f>
        <v/>
      </c>
      <c r="AY114" s="768" t="str">
        <f>IF(ISNUMBER(AY29),'Cover Page'!$D$35/1000000*'1 macro-mapping'!AY29/'FX rate'!$C$25,"")</f>
        <v/>
      </c>
    </row>
    <row r="115" spans="1:51" ht="14.25" customHeight="1" x14ac:dyDescent="0.2">
      <c r="A115" s="2363"/>
      <c r="B115" s="658">
        <v>2016</v>
      </c>
      <c r="C115" s="656">
        <f>IF(ISNUMBER(C30),'Cover Page'!$D$35/1000000*'1 macro-mapping'!C30/'FX rate'!$C$25,"")</f>
        <v>0</v>
      </c>
      <c r="D115" s="659" t="str">
        <f>IF(ISNUMBER(D30),'Cover Page'!$D$35/1000000*'1 macro-mapping'!D30/'FX rate'!$C$25,"")</f>
        <v/>
      </c>
      <c r="E115" s="657">
        <f>IF(ISNUMBER(E30),'Cover Page'!$D$35/1000000*'1 macro-mapping'!E30/'FX rate'!$C$25,"")</f>
        <v>0</v>
      </c>
      <c r="F115" s="762" t="str">
        <f>IF(ISNUMBER(F30),'Cover Page'!$D$35/1000000*'1 macro-mapping'!F30/'FX rate'!$C$25,"")</f>
        <v/>
      </c>
      <c r="G115" s="762" t="str">
        <f>IF(ISNUMBER(G30),'Cover Page'!$D$35/1000000*'1 macro-mapping'!G30/'FX rate'!$C$25,"")</f>
        <v/>
      </c>
      <c r="H115" s="754" t="str">
        <f>IF(ISNUMBER(H30),'Cover Page'!$D$35/1000000*'1 macro-mapping'!H30/'FX rate'!$C$25,"")</f>
        <v/>
      </c>
      <c r="I115" s="754" t="str">
        <f>IF(ISNUMBER(I30),'Cover Page'!$D$35/1000000*'1 macro-mapping'!I30/'FX rate'!$C$25,"")</f>
        <v/>
      </c>
      <c r="J115" s="659" t="str">
        <f>IF(ISNUMBER(J30),'Cover Page'!$D$35/1000000*'1 macro-mapping'!J30/'FX rate'!$C$25,"")</f>
        <v/>
      </c>
      <c r="K115" s="762" t="str">
        <f>IF(ISNUMBER(K30),'Cover Page'!$D$35/1000000*'1 macro-mapping'!K30/'FX rate'!$C$25,"")</f>
        <v/>
      </c>
      <c r="L115" s="763" t="str">
        <f>IF(ISNUMBER(L30),'Cover Page'!$D$35/1000000*'1 macro-mapping'!L30/'FX rate'!$C$25,"")</f>
        <v/>
      </c>
      <c r="M115" s="657">
        <f>IF(ISNUMBER(M30),'Cover Page'!$D$35/1000000*'1 macro-mapping'!M30/'FX rate'!$C$25,"")</f>
        <v>0</v>
      </c>
      <c r="N115" s="766" t="str">
        <f>IF(ISNUMBER(N30),'Cover Page'!$D$35/1000000*'1 macro-mapping'!N30/'FX rate'!$C$25,"")</f>
        <v/>
      </c>
      <c r="O115" s="762" t="str">
        <f>IF(ISNUMBER(O30),'Cover Page'!$D$35/1000000*'1 macro-mapping'!O30/'FX rate'!$C$25,"")</f>
        <v/>
      </c>
      <c r="P115" s="765" t="str">
        <f>IF(ISNUMBER(P30),'Cover Page'!$D$35/1000000*'1 macro-mapping'!P30/'FX rate'!$C$25,"")</f>
        <v/>
      </c>
      <c r="Q115" s="659" t="str">
        <f>IF(ISNUMBER(Q30),'Cover Page'!$D$35/1000000*'1 macro-mapping'!Q30/'FX rate'!$C$25,"")</f>
        <v/>
      </c>
      <c r="R115" s="766" t="str">
        <f>IF(ISNUMBER(R30),'Cover Page'!$D$35/1000000*'1 macro-mapping'!R30/'FX rate'!$C$25,"")</f>
        <v/>
      </c>
      <c r="S115" s="762" t="str">
        <f>IF(ISNUMBER(S30),'Cover Page'!$D$35/1000000*'1 macro-mapping'!S30/'FX rate'!$C$25,"")</f>
        <v/>
      </c>
      <c r="T115" s="762" t="str">
        <f>IF(ISNUMBER(T30),'Cover Page'!$D$35/1000000*'1 macro-mapping'!T30/'FX rate'!$C$25,"")</f>
        <v/>
      </c>
      <c r="U115" s="767" t="str">
        <f>IF(ISNUMBER(U30),'Cover Page'!$D$35/1000000*'1 macro-mapping'!U30/'FX rate'!$C$25,"")</f>
        <v/>
      </c>
      <c r="V115" s="766" t="str">
        <f>IF(ISNUMBER(V30),'Cover Page'!$D$35/1000000*'1 macro-mapping'!V30/'FX rate'!$C$25,"")</f>
        <v/>
      </c>
      <c r="W115" s="762" t="str">
        <f>IF(ISNUMBER(W30),'Cover Page'!$D$35/1000000*'1 macro-mapping'!W30/'FX rate'!$C$25,"")</f>
        <v/>
      </c>
      <c r="X115" s="762" t="str">
        <f>IF(ISNUMBER(X30),'Cover Page'!$D$35/1000000*'1 macro-mapping'!X30/'FX rate'!$C$25,"")</f>
        <v/>
      </c>
      <c r="Y115" s="768" t="str">
        <f>IF(ISNUMBER(Y30),'Cover Page'!$D$35/1000000*'1 macro-mapping'!Y30/'FX rate'!$C$25,"")</f>
        <v/>
      </c>
      <c r="Z115" s="768" t="str">
        <f>IF(ISNUMBER(Z30),'Cover Page'!$D$35/1000000*'1 macro-mapping'!Z30/'FX rate'!$C$25,"")</f>
        <v/>
      </c>
      <c r="AA115" s="768" t="str">
        <f>IF(ISNUMBER(AA30),'Cover Page'!$D$35/1000000*'1 macro-mapping'!AA30/'FX rate'!$C$25,"")</f>
        <v/>
      </c>
      <c r="AB115" s="768" t="str">
        <f>IF(ISNUMBER(AB30),'Cover Page'!$D$35/1000000*'1 macro-mapping'!AB30/'FX rate'!$C$25,"")</f>
        <v/>
      </c>
      <c r="AC115" s="768" t="str">
        <f>IF(ISNUMBER(AC30),'Cover Page'!$D$35/1000000*'1 macro-mapping'!AC30/'FX rate'!$C$25,"")</f>
        <v/>
      </c>
      <c r="AD115" s="768" t="str">
        <f>IF(ISNUMBER(AD30),'Cover Page'!$D$35/1000000*'1 macro-mapping'!AD30/'FX rate'!$C$25,"")</f>
        <v/>
      </c>
      <c r="AE115" s="768" t="str">
        <f>IF(ISNUMBER(AE30),'Cover Page'!$D$35/1000000*'1 macro-mapping'!AE30/'FX rate'!$C$25,"")</f>
        <v/>
      </c>
      <c r="AF115" s="768" t="str">
        <f>IF(ISNUMBER(AF30),'Cover Page'!$D$35/1000000*'1 macro-mapping'!AF30/'FX rate'!$C$25,"")</f>
        <v/>
      </c>
      <c r="AG115" s="768" t="str">
        <f>IF(ISNUMBER(AG30),'Cover Page'!$D$35/1000000*'1 macro-mapping'!AG30/'FX rate'!$C$25,"")</f>
        <v/>
      </c>
      <c r="AH115" s="768" t="str">
        <f>IF(ISNUMBER(AH30),'Cover Page'!$D$35/1000000*'1 macro-mapping'!AH30/'FX rate'!$C$25,"")</f>
        <v/>
      </c>
      <c r="AI115" s="768" t="str">
        <f>IF(ISNUMBER(AI30),'Cover Page'!$D$35/1000000*'1 macro-mapping'!AI30/'FX rate'!$C$25,"")</f>
        <v/>
      </c>
      <c r="AJ115" s="768" t="str">
        <f>IF(ISNUMBER(AJ30),'Cover Page'!$D$35/1000000*'1 macro-mapping'!AJ30/'FX rate'!$C$25,"")</f>
        <v/>
      </c>
      <c r="AK115" s="768" t="str">
        <f>IF(ISNUMBER(AK30),'Cover Page'!$D$35/1000000*'1 macro-mapping'!AK30/'FX rate'!$C$25,"")</f>
        <v/>
      </c>
      <c r="AL115" s="299"/>
      <c r="AM115" s="768" t="str">
        <f>IF(ISNUMBER(AM30),'Cover Page'!$D$35/1000000*'1 macro-mapping'!AM30/'FX rate'!$C$25,"")</f>
        <v/>
      </c>
      <c r="AN115" s="768" t="str">
        <f>IF(ISNUMBER(AN30),'Cover Page'!$D$35/1000000*'1 macro-mapping'!AN30/'FX rate'!$C$25,"")</f>
        <v/>
      </c>
      <c r="AO115" s="768" t="str">
        <f>IF(ISNUMBER(AO30),'Cover Page'!$D$35/1000000*'1 macro-mapping'!AO30/'FX rate'!$C$25,"")</f>
        <v/>
      </c>
      <c r="AP115" s="768" t="str">
        <f>IF(ISNUMBER(AP30),'Cover Page'!$D$35/1000000*'1 macro-mapping'!AP30/'FX rate'!$C$25,"")</f>
        <v/>
      </c>
      <c r="AQ115" s="768" t="str">
        <f>IF(ISNUMBER(AQ30),'Cover Page'!$D$35/1000000*'1 macro-mapping'!AQ30/'FX rate'!$C$25,"")</f>
        <v/>
      </c>
      <c r="AR115" s="768" t="str">
        <f>IF(ISNUMBER(AR30),'Cover Page'!$D$35/1000000*'1 macro-mapping'!AR30/'FX rate'!$C$25,"")</f>
        <v/>
      </c>
      <c r="AS115" s="768" t="str">
        <f>IF(ISNUMBER(AS30),'Cover Page'!$D$35/1000000*'1 macro-mapping'!AS30/'FX rate'!$C$25,"")</f>
        <v/>
      </c>
      <c r="AT115" s="299"/>
      <c r="AU115" s="768" t="str">
        <f>IF(ISNUMBER(AU30),'Cover Page'!$D$35/1000000*'1 macro-mapping'!AU30/'FX rate'!$C$25,"")</f>
        <v/>
      </c>
      <c r="AV115" s="768" t="str">
        <f>IF(ISNUMBER(AV30),'Cover Page'!$D$35/1000000*'1 macro-mapping'!AV30/'FX rate'!$C$25,"")</f>
        <v/>
      </c>
      <c r="AW115" s="768" t="str">
        <f>IF(ISNUMBER(AW30),'Cover Page'!$D$35/1000000*'1 macro-mapping'!AW30/'FX rate'!$C$25,"")</f>
        <v/>
      </c>
      <c r="AX115" s="768" t="str">
        <f>IF(ISNUMBER(AX30),'Cover Page'!$D$35/1000000*'1 macro-mapping'!AX30/'FX rate'!$C$25,"")</f>
        <v/>
      </c>
      <c r="AY115" s="768" t="str">
        <f>IF(ISNUMBER(AY30),'Cover Page'!$D$35/1000000*'1 macro-mapping'!AY30/'FX rate'!$C$25,"")</f>
        <v/>
      </c>
    </row>
    <row r="116" spans="1:51" ht="14.25" customHeight="1" x14ac:dyDescent="0.2">
      <c r="A116" s="2363"/>
      <c r="B116" s="658">
        <v>2017</v>
      </c>
      <c r="C116" s="656">
        <f>IF(ISNUMBER(C31),'Cover Page'!$D$35/1000000*'1 macro-mapping'!C31/'FX rate'!$C$25,"")</f>
        <v>0</v>
      </c>
      <c r="D116" s="769" t="str">
        <f>IF(ISNUMBER(D31),'Cover Page'!$D$35/1000000*'1 macro-mapping'!D31/'FX rate'!$C$25,"")</f>
        <v/>
      </c>
      <c r="E116" s="657">
        <f>IF(ISNUMBER(E31),'Cover Page'!$D$35/1000000*'1 macro-mapping'!E31/'FX rate'!$C$25,"")</f>
        <v>0</v>
      </c>
      <c r="F116" s="770" t="str">
        <f>IF(ISNUMBER(F31),'Cover Page'!$D$35/1000000*'1 macro-mapping'!F31/'FX rate'!$C$25,"")</f>
        <v/>
      </c>
      <c r="G116" s="770" t="str">
        <f>IF(ISNUMBER(G31),'Cover Page'!$D$35/1000000*'1 macro-mapping'!G31/'FX rate'!$C$25,"")</f>
        <v/>
      </c>
      <c r="H116" s="771" t="str">
        <f>IF(ISNUMBER(H31),'Cover Page'!$D$35/1000000*'1 macro-mapping'!H31/'FX rate'!$C$25,"")</f>
        <v/>
      </c>
      <c r="I116" s="771" t="str">
        <f>IF(ISNUMBER(I31),'Cover Page'!$D$35/1000000*'1 macro-mapping'!I31/'FX rate'!$C$25,"")</f>
        <v/>
      </c>
      <c r="J116" s="769" t="str">
        <f>IF(ISNUMBER(J31),'Cover Page'!$D$35/1000000*'1 macro-mapping'!J31/'FX rate'!$C$25,"")</f>
        <v/>
      </c>
      <c r="K116" s="770" t="str">
        <f>IF(ISNUMBER(K31),'Cover Page'!$D$35/1000000*'1 macro-mapping'!K31/'FX rate'!$C$25,"")</f>
        <v/>
      </c>
      <c r="L116" s="772" t="str">
        <f>IF(ISNUMBER(L31),'Cover Page'!$D$35/1000000*'1 macro-mapping'!L31/'FX rate'!$C$25,"")</f>
        <v/>
      </c>
      <c r="M116" s="657">
        <f>IF(ISNUMBER(M31),'Cover Page'!$D$35/1000000*'1 macro-mapping'!M31/'FX rate'!$C$25,"")</f>
        <v>0</v>
      </c>
      <c r="N116" s="774" t="str">
        <f>IF(ISNUMBER(N31),'Cover Page'!$D$35/1000000*'1 macro-mapping'!N31/'FX rate'!$C$25,"")</f>
        <v/>
      </c>
      <c r="O116" s="770" t="str">
        <f>IF(ISNUMBER(O31),'Cover Page'!$D$35/1000000*'1 macro-mapping'!O31/'FX rate'!$C$25,"")</f>
        <v/>
      </c>
      <c r="P116" s="773" t="str">
        <f>IF(ISNUMBER(P31),'Cover Page'!$D$35/1000000*'1 macro-mapping'!P31/'FX rate'!$C$25,"")</f>
        <v/>
      </c>
      <c r="Q116" s="769" t="str">
        <f>IF(ISNUMBER(Q31),'Cover Page'!$D$35/1000000*'1 macro-mapping'!Q31/'FX rate'!$C$25,"")</f>
        <v/>
      </c>
      <c r="R116" s="774" t="str">
        <f>IF(ISNUMBER(R31),'Cover Page'!$D$35/1000000*'1 macro-mapping'!R31/'FX rate'!$C$25,"")</f>
        <v/>
      </c>
      <c r="S116" s="770" t="str">
        <f>IF(ISNUMBER(S31),'Cover Page'!$D$35/1000000*'1 macro-mapping'!S31/'FX rate'!$C$25,"")</f>
        <v/>
      </c>
      <c r="T116" s="770" t="str">
        <f>IF(ISNUMBER(T31),'Cover Page'!$D$35/1000000*'1 macro-mapping'!T31/'FX rate'!$C$25,"")</f>
        <v/>
      </c>
      <c r="U116" s="775" t="str">
        <f>IF(ISNUMBER(U31),'Cover Page'!$D$35/1000000*'1 macro-mapping'!U31/'FX rate'!$C$25,"")</f>
        <v/>
      </c>
      <c r="V116" s="774" t="str">
        <f>IF(ISNUMBER(V31),'Cover Page'!$D$35/1000000*'1 macro-mapping'!V31/'FX rate'!$C$25,"")</f>
        <v/>
      </c>
      <c r="W116" s="770" t="str">
        <f>IF(ISNUMBER(W31),'Cover Page'!$D$35/1000000*'1 macro-mapping'!W31/'FX rate'!$C$25,"")</f>
        <v/>
      </c>
      <c r="X116" s="770" t="str">
        <f>IF(ISNUMBER(X31),'Cover Page'!$D$35/1000000*'1 macro-mapping'!X31/'FX rate'!$C$25,"")</f>
        <v/>
      </c>
      <c r="Y116" s="776" t="str">
        <f>IF(ISNUMBER(Y31),'Cover Page'!$D$35/1000000*'1 macro-mapping'!Y31/'FX rate'!$C$25,"")</f>
        <v/>
      </c>
      <c r="Z116" s="776" t="str">
        <f>IF(ISNUMBER(Z31),'Cover Page'!$D$35/1000000*'1 macro-mapping'!Z31/'FX rate'!$C$25,"")</f>
        <v/>
      </c>
      <c r="AA116" s="776" t="str">
        <f>IF(ISNUMBER(AA31),'Cover Page'!$D$35/1000000*'1 macro-mapping'!AA31/'FX rate'!$C$25,"")</f>
        <v/>
      </c>
      <c r="AB116" s="776" t="str">
        <f>IF(ISNUMBER(AB31),'Cover Page'!$D$35/1000000*'1 macro-mapping'!AB31/'FX rate'!$C$25,"")</f>
        <v/>
      </c>
      <c r="AC116" s="776" t="str">
        <f>IF(ISNUMBER(AC31),'Cover Page'!$D$35/1000000*'1 macro-mapping'!AC31/'FX rate'!$C$25,"")</f>
        <v/>
      </c>
      <c r="AD116" s="776" t="str">
        <f>IF(ISNUMBER(AD31),'Cover Page'!$D$35/1000000*'1 macro-mapping'!AD31/'FX rate'!$C$25,"")</f>
        <v/>
      </c>
      <c r="AE116" s="776" t="str">
        <f>IF(ISNUMBER(AE31),'Cover Page'!$D$35/1000000*'1 macro-mapping'!AE31/'FX rate'!$C$25,"")</f>
        <v/>
      </c>
      <c r="AF116" s="776" t="str">
        <f>IF(ISNUMBER(AF31),'Cover Page'!$D$35/1000000*'1 macro-mapping'!AF31/'FX rate'!$C$25,"")</f>
        <v/>
      </c>
      <c r="AG116" s="776" t="str">
        <f>IF(ISNUMBER(AG31),'Cover Page'!$D$35/1000000*'1 macro-mapping'!AG31/'FX rate'!$C$25,"")</f>
        <v/>
      </c>
      <c r="AH116" s="776" t="str">
        <f>IF(ISNUMBER(AH31),'Cover Page'!$D$35/1000000*'1 macro-mapping'!AH31/'FX rate'!$C$25,"")</f>
        <v/>
      </c>
      <c r="AI116" s="776" t="str">
        <f>IF(ISNUMBER(AI31),'Cover Page'!$D$35/1000000*'1 macro-mapping'!AI31/'FX rate'!$C$25,"")</f>
        <v/>
      </c>
      <c r="AJ116" s="776" t="str">
        <f>IF(ISNUMBER(AJ31),'Cover Page'!$D$35/1000000*'1 macro-mapping'!AJ31/'FX rate'!$C$25,"")</f>
        <v/>
      </c>
      <c r="AK116" s="776" t="str">
        <f>IF(ISNUMBER(AK31),'Cover Page'!$D$35/1000000*'1 macro-mapping'!AK31/'FX rate'!$C$25,"")</f>
        <v/>
      </c>
      <c r="AL116" s="299"/>
      <c r="AM116" s="776" t="str">
        <f>IF(ISNUMBER(AM31),'Cover Page'!$D$35/1000000*'1 macro-mapping'!AM31/'FX rate'!$C$25,"")</f>
        <v/>
      </c>
      <c r="AN116" s="776" t="str">
        <f>IF(ISNUMBER(AN31),'Cover Page'!$D$35/1000000*'1 macro-mapping'!AN31/'FX rate'!$C$25,"")</f>
        <v/>
      </c>
      <c r="AO116" s="776" t="str">
        <f>IF(ISNUMBER(AO31),'Cover Page'!$D$35/1000000*'1 macro-mapping'!AO31/'FX rate'!$C$25,"")</f>
        <v/>
      </c>
      <c r="AP116" s="776" t="str">
        <f>IF(ISNUMBER(AP31),'Cover Page'!$D$35/1000000*'1 macro-mapping'!AP31/'FX rate'!$C$25,"")</f>
        <v/>
      </c>
      <c r="AQ116" s="776" t="str">
        <f>IF(ISNUMBER(AQ31),'Cover Page'!$D$35/1000000*'1 macro-mapping'!AQ31/'FX rate'!$C$25,"")</f>
        <v/>
      </c>
      <c r="AR116" s="776" t="str">
        <f>IF(ISNUMBER(AR31),'Cover Page'!$D$35/1000000*'1 macro-mapping'!AR31/'FX rate'!$C$25,"")</f>
        <v/>
      </c>
      <c r="AS116" s="776" t="str">
        <f>IF(ISNUMBER(AS31),'Cover Page'!$D$35/1000000*'1 macro-mapping'!AS31/'FX rate'!$C$25,"")</f>
        <v/>
      </c>
      <c r="AT116" s="299"/>
      <c r="AU116" s="768" t="str">
        <f>IF(ISNUMBER(AU31),'Cover Page'!$D$35/1000000*'1 macro-mapping'!AU31/'FX rate'!$C$25,"")</f>
        <v/>
      </c>
      <c r="AV116" s="768" t="str">
        <f>IF(ISNUMBER(AV31),'Cover Page'!$D$35/1000000*'1 macro-mapping'!AV31/'FX rate'!$C$25,"")</f>
        <v/>
      </c>
      <c r="AW116" s="768" t="str">
        <f>IF(ISNUMBER(AW31),'Cover Page'!$D$35/1000000*'1 macro-mapping'!AW31/'FX rate'!$C$25,"")</f>
        <v/>
      </c>
      <c r="AX116" s="768" t="str">
        <f>IF(ISNUMBER(AX31),'Cover Page'!$D$35/1000000*'1 macro-mapping'!AX31/'FX rate'!$C$25,"")</f>
        <v/>
      </c>
      <c r="AY116" s="768" t="str">
        <f>IF(ISNUMBER(AY31),'Cover Page'!$D$35/1000000*'1 macro-mapping'!AY31/'FX rate'!$C$25,"")</f>
        <v/>
      </c>
    </row>
    <row r="117" spans="1:51" ht="14.25" customHeight="1" x14ac:dyDescent="0.2">
      <c r="A117" s="2363"/>
      <c r="B117" s="658">
        <v>2018</v>
      </c>
      <c r="C117" s="656">
        <f>IF(ISNUMBER(C32),'Cover Page'!$D$35/1000000*'1 macro-mapping'!C32/'FX rate'!$C$25,"")</f>
        <v>0</v>
      </c>
      <c r="D117" s="769" t="str">
        <f>IF(ISNUMBER(D32),'Cover Page'!$D$35/1000000*'1 macro-mapping'!D32/'FX rate'!$C$25,"")</f>
        <v/>
      </c>
      <c r="E117" s="657">
        <f>IF(ISNUMBER(E32),'Cover Page'!$D$35/1000000*'1 macro-mapping'!E32/'FX rate'!$C$25,"")</f>
        <v>0</v>
      </c>
      <c r="F117" s="770" t="str">
        <f>IF(ISNUMBER(F32),'Cover Page'!$D$35/1000000*'1 macro-mapping'!F32/'FX rate'!$C$25,"")</f>
        <v/>
      </c>
      <c r="G117" s="770" t="str">
        <f>IF(ISNUMBER(G32),'Cover Page'!$D$35/1000000*'1 macro-mapping'!G32/'FX rate'!$C$25,"")</f>
        <v/>
      </c>
      <c r="H117" s="771" t="str">
        <f>IF(ISNUMBER(H32),'Cover Page'!$D$35/1000000*'1 macro-mapping'!H32/'FX rate'!$C$25,"")</f>
        <v/>
      </c>
      <c r="I117" s="771" t="str">
        <f>IF(ISNUMBER(I32),'Cover Page'!$D$35/1000000*'1 macro-mapping'!I32/'FX rate'!$C$25,"")</f>
        <v/>
      </c>
      <c r="J117" s="769" t="str">
        <f>IF(ISNUMBER(J32),'Cover Page'!$D$35/1000000*'1 macro-mapping'!J32/'FX rate'!$C$25,"")</f>
        <v/>
      </c>
      <c r="K117" s="770" t="str">
        <f>IF(ISNUMBER(K32),'Cover Page'!$D$35/1000000*'1 macro-mapping'!K32/'FX rate'!$C$25,"")</f>
        <v/>
      </c>
      <c r="L117" s="772" t="str">
        <f>IF(ISNUMBER(L32),'Cover Page'!$D$35/1000000*'1 macro-mapping'!L32/'FX rate'!$C$25,"")</f>
        <v/>
      </c>
      <c r="M117" s="657">
        <f>IF(ISNUMBER(M32),'Cover Page'!$D$35/1000000*'1 macro-mapping'!M32/'FX rate'!$C$25,"")</f>
        <v>0</v>
      </c>
      <c r="N117" s="774" t="str">
        <f>IF(ISNUMBER(N32),'Cover Page'!$D$35/1000000*'1 macro-mapping'!N32/'FX rate'!$C$25,"")</f>
        <v/>
      </c>
      <c r="O117" s="770" t="str">
        <f>IF(ISNUMBER(O32),'Cover Page'!$D$35/1000000*'1 macro-mapping'!O32/'FX rate'!$C$25,"")</f>
        <v/>
      </c>
      <c r="P117" s="773" t="str">
        <f>IF(ISNUMBER(P32),'Cover Page'!$D$35/1000000*'1 macro-mapping'!P32/'FX rate'!$C$25,"")</f>
        <v/>
      </c>
      <c r="Q117" s="769" t="str">
        <f>IF(ISNUMBER(Q32),'Cover Page'!$D$35/1000000*'1 macro-mapping'!Q32/'FX rate'!$C$25,"")</f>
        <v/>
      </c>
      <c r="R117" s="774" t="str">
        <f>IF(ISNUMBER(R32),'Cover Page'!$D$35/1000000*'1 macro-mapping'!R32/'FX rate'!$C$25,"")</f>
        <v/>
      </c>
      <c r="S117" s="770" t="str">
        <f>IF(ISNUMBER(S32),'Cover Page'!$D$35/1000000*'1 macro-mapping'!S32/'FX rate'!$C$25,"")</f>
        <v/>
      </c>
      <c r="T117" s="770" t="str">
        <f>IF(ISNUMBER(T32),'Cover Page'!$D$35/1000000*'1 macro-mapping'!T32/'FX rate'!$C$25,"")</f>
        <v/>
      </c>
      <c r="U117" s="775" t="str">
        <f>IF(ISNUMBER(U32),'Cover Page'!$D$35/1000000*'1 macro-mapping'!U32/'FX rate'!$C$25,"")</f>
        <v/>
      </c>
      <c r="V117" s="774" t="str">
        <f>IF(ISNUMBER(V32),'Cover Page'!$D$35/1000000*'1 macro-mapping'!V32/'FX rate'!$C$25,"")</f>
        <v/>
      </c>
      <c r="W117" s="770" t="str">
        <f>IF(ISNUMBER(W32),'Cover Page'!$D$35/1000000*'1 macro-mapping'!W32/'FX rate'!$C$25,"")</f>
        <v/>
      </c>
      <c r="X117" s="770" t="str">
        <f>IF(ISNUMBER(X32),'Cover Page'!$D$35/1000000*'1 macro-mapping'!X32/'FX rate'!$C$25,"")</f>
        <v/>
      </c>
      <c r="Y117" s="776" t="str">
        <f>IF(ISNUMBER(Y32),'Cover Page'!$D$35/1000000*'1 macro-mapping'!Y32/'FX rate'!$C$25,"")</f>
        <v/>
      </c>
      <c r="Z117" s="776" t="str">
        <f>IF(ISNUMBER(Z32),'Cover Page'!$D$35/1000000*'1 macro-mapping'!Z32/'FX rate'!$C$25,"")</f>
        <v/>
      </c>
      <c r="AA117" s="776" t="str">
        <f>IF(ISNUMBER(AA32),'Cover Page'!$D$35/1000000*'1 macro-mapping'!AA32/'FX rate'!$C$25,"")</f>
        <v/>
      </c>
      <c r="AB117" s="776" t="str">
        <f>IF(ISNUMBER(AB32),'Cover Page'!$D$35/1000000*'1 macro-mapping'!AB32/'FX rate'!$C$25,"")</f>
        <v/>
      </c>
      <c r="AC117" s="776" t="str">
        <f>IF(ISNUMBER(AC32),'Cover Page'!$D$35/1000000*'1 macro-mapping'!AC32/'FX rate'!$C$25,"")</f>
        <v/>
      </c>
      <c r="AD117" s="776" t="str">
        <f>IF(ISNUMBER(AD32),'Cover Page'!$D$35/1000000*'1 macro-mapping'!AD32/'FX rate'!$C$25,"")</f>
        <v/>
      </c>
      <c r="AE117" s="776" t="str">
        <f>IF(ISNUMBER(AE32),'Cover Page'!$D$35/1000000*'1 macro-mapping'!AE32/'FX rate'!$C$25,"")</f>
        <v/>
      </c>
      <c r="AF117" s="776" t="str">
        <f>IF(ISNUMBER(AF32),'Cover Page'!$D$35/1000000*'1 macro-mapping'!AF32/'FX rate'!$C$25,"")</f>
        <v/>
      </c>
      <c r="AG117" s="776" t="str">
        <f>IF(ISNUMBER(AG32),'Cover Page'!$D$35/1000000*'1 macro-mapping'!AG32/'FX rate'!$C$25,"")</f>
        <v/>
      </c>
      <c r="AH117" s="776" t="str">
        <f>IF(ISNUMBER(AH32),'Cover Page'!$D$35/1000000*'1 macro-mapping'!AH32/'FX rate'!$C$25,"")</f>
        <v/>
      </c>
      <c r="AI117" s="776" t="str">
        <f>IF(ISNUMBER(AI32),'Cover Page'!$D$35/1000000*'1 macro-mapping'!AI32/'FX rate'!$C$25,"")</f>
        <v/>
      </c>
      <c r="AJ117" s="776" t="str">
        <f>IF(ISNUMBER(AJ32),'Cover Page'!$D$35/1000000*'1 macro-mapping'!AJ32/'FX rate'!$C$25,"")</f>
        <v/>
      </c>
      <c r="AK117" s="776" t="str">
        <f>IF(ISNUMBER(AK32),'Cover Page'!$D$35/1000000*'1 macro-mapping'!AK32/'FX rate'!$C$25,"")</f>
        <v/>
      </c>
      <c r="AL117" s="299"/>
      <c r="AM117" s="776" t="str">
        <f>IF(ISNUMBER(AM32),'Cover Page'!$D$35/1000000*'1 macro-mapping'!AM32/'FX rate'!$C$25,"")</f>
        <v/>
      </c>
      <c r="AN117" s="776" t="str">
        <f>IF(ISNUMBER(AN32),'Cover Page'!$D$35/1000000*'1 macro-mapping'!AN32/'FX rate'!$C$25,"")</f>
        <v/>
      </c>
      <c r="AO117" s="776" t="str">
        <f>IF(ISNUMBER(AO32),'Cover Page'!$D$35/1000000*'1 macro-mapping'!AO32/'FX rate'!$C$25,"")</f>
        <v/>
      </c>
      <c r="AP117" s="776" t="str">
        <f>IF(ISNUMBER(AP32),'Cover Page'!$D$35/1000000*'1 macro-mapping'!AP32/'FX rate'!$C$25,"")</f>
        <v/>
      </c>
      <c r="AQ117" s="776" t="str">
        <f>IF(ISNUMBER(AQ32),'Cover Page'!$D$35/1000000*'1 macro-mapping'!AQ32/'FX rate'!$C$25,"")</f>
        <v/>
      </c>
      <c r="AR117" s="776" t="str">
        <f>IF(ISNUMBER(AR32),'Cover Page'!$D$35/1000000*'1 macro-mapping'!AR32/'FX rate'!$C$25,"")</f>
        <v/>
      </c>
      <c r="AS117" s="776" t="str">
        <f>IF(ISNUMBER(AS32),'Cover Page'!$D$35/1000000*'1 macro-mapping'!AS32/'FX rate'!$C$25,"")</f>
        <v/>
      </c>
      <c r="AT117" s="299"/>
      <c r="AU117" s="768" t="str">
        <f>IF(ISNUMBER(AU32),'Cover Page'!$D$35/1000000*'1 macro-mapping'!AU32/'FX rate'!$C$25,"")</f>
        <v/>
      </c>
      <c r="AV117" s="768" t="str">
        <f>IF(ISNUMBER(AV32),'Cover Page'!$D$35/1000000*'1 macro-mapping'!AV32/'FX rate'!$C$25,"")</f>
        <v/>
      </c>
      <c r="AW117" s="768" t="str">
        <f>IF(ISNUMBER(AW32),'Cover Page'!$D$35/1000000*'1 macro-mapping'!AW32/'FX rate'!$C$25,"")</f>
        <v/>
      </c>
      <c r="AX117" s="768" t="str">
        <f>IF(ISNUMBER(AX32),'Cover Page'!$D$35/1000000*'1 macro-mapping'!AX32/'FX rate'!$C$25,"")</f>
        <v/>
      </c>
      <c r="AY117" s="768" t="str">
        <f>IF(ISNUMBER(AY32),'Cover Page'!$D$35/1000000*'1 macro-mapping'!AY32/'FX rate'!$C$25,"")</f>
        <v/>
      </c>
    </row>
    <row r="118" spans="1:51" ht="14.25" customHeight="1" x14ac:dyDescent="0.2">
      <c r="A118" s="2363"/>
      <c r="B118" s="658">
        <v>2019</v>
      </c>
      <c r="C118" s="656">
        <f>IF(ISNUMBER(C33),'Cover Page'!$D$35/1000000*'1 macro-mapping'!C33/'FX rate'!$C$25,"")</f>
        <v>0</v>
      </c>
      <c r="D118" s="769" t="str">
        <f>IF(ISNUMBER(D33),'Cover Page'!$D$35/1000000*'1 macro-mapping'!D33/'FX rate'!$C$25,"")</f>
        <v/>
      </c>
      <c r="E118" s="657">
        <f>IF(ISNUMBER(E33),'Cover Page'!$D$35/1000000*'1 macro-mapping'!E33/'FX rate'!$C$25,"")</f>
        <v>0</v>
      </c>
      <c r="F118" s="770" t="str">
        <f>IF(ISNUMBER(F33),'Cover Page'!$D$35/1000000*'1 macro-mapping'!F33/'FX rate'!$C$25,"")</f>
        <v/>
      </c>
      <c r="G118" s="770" t="str">
        <f>IF(ISNUMBER(G33),'Cover Page'!$D$35/1000000*'1 macro-mapping'!G33/'FX rate'!$C$25,"")</f>
        <v/>
      </c>
      <c r="H118" s="771" t="str">
        <f>IF(ISNUMBER(H33),'Cover Page'!$D$35/1000000*'1 macro-mapping'!H33/'FX rate'!$C$25,"")</f>
        <v/>
      </c>
      <c r="I118" s="771" t="str">
        <f>IF(ISNUMBER(I33),'Cover Page'!$D$35/1000000*'1 macro-mapping'!I33/'FX rate'!$C$25,"")</f>
        <v/>
      </c>
      <c r="J118" s="769" t="str">
        <f>IF(ISNUMBER(J33),'Cover Page'!$D$35/1000000*'1 macro-mapping'!J33/'FX rate'!$C$25,"")</f>
        <v/>
      </c>
      <c r="K118" s="770" t="str">
        <f>IF(ISNUMBER(K33),'Cover Page'!$D$35/1000000*'1 macro-mapping'!K33/'FX rate'!$C$25,"")</f>
        <v/>
      </c>
      <c r="L118" s="772" t="str">
        <f>IF(ISNUMBER(L33),'Cover Page'!$D$35/1000000*'1 macro-mapping'!L33/'FX rate'!$C$25,"")</f>
        <v/>
      </c>
      <c r="M118" s="657">
        <f>IF(ISNUMBER(M33),'Cover Page'!$D$35/1000000*'1 macro-mapping'!M33/'FX rate'!$C$25,"")</f>
        <v>0</v>
      </c>
      <c r="N118" s="774" t="str">
        <f>IF(ISNUMBER(N33),'Cover Page'!$D$35/1000000*'1 macro-mapping'!N33/'FX rate'!$C$25,"")</f>
        <v/>
      </c>
      <c r="O118" s="770" t="str">
        <f>IF(ISNUMBER(O33),'Cover Page'!$D$35/1000000*'1 macro-mapping'!O33/'FX rate'!$C$25,"")</f>
        <v/>
      </c>
      <c r="P118" s="773" t="str">
        <f>IF(ISNUMBER(P33),'Cover Page'!$D$35/1000000*'1 macro-mapping'!P33/'FX rate'!$C$25,"")</f>
        <v/>
      </c>
      <c r="Q118" s="769" t="str">
        <f>IF(ISNUMBER(Q33),'Cover Page'!$D$35/1000000*'1 macro-mapping'!Q33/'FX rate'!$C$25,"")</f>
        <v/>
      </c>
      <c r="R118" s="774" t="str">
        <f>IF(ISNUMBER(R33),'Cover Page'!$D$35/1000000*'1 macro-mapping'!R33/'FX rate'!$C$25,"")</f>
        <v/>
      </c>
      <c r="S118" s="770" t="str">
        <f>IF(ISNUMBER(S33),'Cover Page'!$D$35/1000000*'1 macro-mapping'!S33/'FX rate'!$C$25,"")</f>
        <v/>
      </c>
      <c r="T118" s="770" t="str">
        <f>IF(ISNUMBER(T33),'Cover Page'!$D$35/1000000*'1 macro-mapping'!T33/'FX rate'!$C$25,"")</f>
        <v/>
      </c>
      <c r="U118" s="775" t="str">
        <f>IF(ISNUMBER(U33),'Cover Page'!$D$35/1000000*'1 macro-mapping'!U33/'FX rate'!$C$25,"")</f>
        <v/>
      </c>
      <c r="V118" s="774" t="str">
        <f>IF(ISNUMBER(V33),'Cover Page'!$D$35/1000000*'1 macro-mapping'!V33/'FX rate'!$C$25,"")</f>
        <v/>
      </c>
      <c r="W118" s="770" t="str">
        <f>IF(ISNUMBER(W33),'Cover Page'!$D$35/1000000*'1 macro-mapping'!W33/'FX rate'!$C$25,"")</f>
        <v/>
      </c>
      <c r="X118" s="770" t="str">
        <f>IF(ISNUMBER(X33),'Cover Page'!$D$35/1000000*'1 macro-mapping'!X33/'FX rate'!$C$25,"")</f>
        <v/>
      </c>
      <c r="Y118" s="776" t="str">
        <f>IF(ISNUMBER(Y33),'Cover Page'!$D$35/1000000*'1 macro-mapping'!Y33/'FX rate'!$C$25,"")</f>
        <v/>
      </c>
      <c r="Z118" s="776" t="str">
        <f>IF(ISNUMBER(Z33),'Cover Page'!$D$35/1000000*'1 macro-mapping'!Z33/'FX rate'!$C$25,"")</f>
        <v/>
      </c>
      <c r="AA118" s="776" t="str">
        <f>IF(ISNUMBER(AA33),'Cover Page'!$D$35/1000000*'1 macro-mapping'!AA33/'FX rate'!$C$25,"")</f>
        <v/>
      </c>
      <c r="AB118" s="776" t="str">
        <f>IF(ISNUMBER(AB33),'Cover Page'!$D$35/1000000*'1 macro-mapping'!AB33/'FX rate'!$C$25,"")</f>
        <v/>
      </c>
      <c r="AC118" s="776" t="str">
        <f>IF(ISNUMBER(AC33),'Cover Page'!$D$35/1000000*'1 macro-mapping'!AC33/'FX rate'!$C$25,"")</f>
        <v/>
      </c>
      <c r="AD118" s="776" t="str">
        <f>IF(ISNUMBER(AD33),'Cover Page'!$D$35/1000000*'1 macro-mapping'!AD33/'FX rate'!$C$25,"")</f>
        <v/>
      </c>
      <c r="AE118" s="776" t="str">
        <f>IF(ISNUMBER(AE33),'Cover Page'!$D$35/1000000*'1 macro-mapping'!AE33/'FX rate'!$C$25,"")</f>
        <v/>
      </c>
      <c r="AF118" s="776" t="str">
        <f>IF(ISNUMBER(AF33),'Cover Page'!$D$35/1000000*'1 macro-mapping'!AF33/'FX rate'!$C$25,"")</f>
        <v/>
      </c>
      <c r="AG118" s="776" t="str">
        <f>IF(ISNUMBER(AG33),'Cover Page'!$D$35/1000000*'1 macro-mapping'!AG33/'FX rate'!$C$25,"")</f>
        <v/>
      </c>
      <c r="AH118" s="776" t="str">
        <f>IF(ISNUMBER(AH33),'Cover Page'!$D$35/1000000*'1 macro-mapping'!AH33/'FX rate'!$C$25,"")</f>
        <v/>
      </c>
      <c r="AI118" s="776" t="str">
        <f>IF(ISNUMBER(AI33),'Cover Page'!$D$35/1000000*'1 macro-mapping'!AI33/'FX rate'!$C$25,"")</f>
        <v/>
      </c>
      <c r="AJ118" s="776" t="str">
        <f>IF(ISNUMBER(AJ33),'Cover Page'!$D$35/1000000*'1 macro-mapping'!AJ33/'FX rate'!$C$25,"")</f>
        <v/>
      </c>
      <c r="AK118" s="776" t="str">
        <f>IF(ISNUMBER(AK33),'Cover Page'!$D$35/1000000*'1 macro-mapping'!AK33/'FX rate'!$C$25,"")</f>
        <v/>
      </c>
      <c r="AL118" s="299"/>
      <c r="AM118" s="776" t="str">
        <f>IF(ISNUMBER(AM33),'Cover Page'!$D$35/1000000*'1 macro-mapping'!AM33/'FX rate'!$C$25,"")</f>
        <v/>
      </c>
      <c r="AN118" s="776" t="str">
        <f>IF(ISNUMBER(AN33),'Cover Page'!$D$35/1000000*'1 macro-mapping'!AN33/'FX rate'!$C$25,"")</f>
        <v/>
      </c>
      <c r="AO118" s="776" t="str">
        <f>IF(ISNUMBER(AO33),'Cover Page'!$D$35/1000000*'1 macro-mapping'!AO33/'FX rate'!$C$25,"")</f>
        <v/>
      </c>
      <c r="AP118" s="776" t="str">
        <f>IF(ISNUMBER(AP33),'Cover Page'!$D$35/1000000*'1 macro-mapping'!AP33/'FX rate'!$C$25,"")</f>
        <v/>
      </c>
      <c r="AQ118" s="776" t="str">
        <f>IF(ISNUMBER(AQ33),'Cover Page'!$D$35/1000000*'1 macro-mapping'!AQ33/'FX rate'!$C$25,"")</f>
        <v/>
      </c>
      <c r="AR118" s="776" t="str">
        <f>IF(ISNUMBER(AR33),'Cover Page'!$D$35/1000000*'1 macro-mapping'!AR33/'FX rate'!$C$25,"")</f>
        <v/>
      </c>
      <c r="AS118" s="776" t="str">
        <f>IF(ISNUMBER(AS33),'Cover Page'!$D$35/1000000*'1 macro-mapping'!AS33/'FX rate'!$C$25,"")</f>
        <v/>
      </c>
      <c r="AT118" s="299"/>
      <c r="AU118" s="768" t="str">
        <f>IF(ISNUMBER(AU33),'Cover Page'!$D$35/1000000*'1 macro-mapping'!AU33/'FX rate'!$C$25,"")</f>
        <v/>
      </c>
      <c r="AV118" s="768" t="str">
        <f>IF(ISNUMBER(AV33),'Cover Page'!$D$35/1000000*'1 macro-mapping'!AV33/'FX rate'!$C$25,"")</f>
        <v/>
      </c>
      <c r="AW118" s="768" t="str">
        <f>IF(ISNUMBER(AW33),'Cover Page'!$D$35/1000000*'1 macro-mapping'!AW33/'FX rate'!$C$25,"")</f>
        <v/>
      </c>
      <c r="AX118" s="768" t="str">
        <f>IF(ISNUMBER(AX33),'Cover Page'!$D$35/1000000*'1 macro-mapping'!AX33/'FX rate'!$C$25,"")</f>
        <v/>
      </c>
      <c r="AY118" s="768" t="str">
        <f>IF(ISNUMBER(AY33),'Cover Page'!$D$35/1000000*'1 macro-mapping'!AY33/'FX rate'!$C$25,"")</f>
        <v/>
      </c>
    </row>
    <row r="119" spans="1:51" s="1765" customFormat="1" ht="14.25" customHeight="1" thickBot="1" x14ac:dyDescent="0.25">
      <c r="A119" s="2363"/>
      <c r="B119" s="1412">
        <v>2020</v>
      </c>
      <c r="C119" s="1413">
        <f>IF(ISNUMBER(C34),'Cover Page'!$D$35/1000000*'1 macro-mapping'!C34/'FX rate'!$C$25,"")</f>
        <v>0</v>
      </c>
      <c r="D119" s="660" t="str">
        <f>IF(ISNUMBER(D34),'Cover Page'!$D$35/1000000*'1 macro-mapping'!D34/'FX rate'!$C$25,"")</f>
        <v/>
      </c>
      <c r="E119" s="660">
        <f>IF(ISNUMBER(E34),'Cover Page'!$D$35/1000000*'1 macro-mapping'!E34/'FX rate'!$C$25,"")</f>
        <v>0</v>
      </c>
      <c r="F119" s="777" t="str">
        <f>IF(ISNUMBER(F34),'Cover Page'!$D$35/1000000*'1 macro-mapping'!F34/'FX rate'!$C$25,"")</f>
        <v/>
      </c>
      <c r="G119" s="777" t="str">
        <f>IF(ISNUMBER(G34),'Cover Page'!$D$35/1000000*'1 macro-mapping'!G34/'FX rate'!$C$25,"")</f>
        <v/>
      </c>
      <c r="H119" s="778" t="str">
        <f>IF(ISNUMBER(H34),'Cover Page'!$D$35/1000000*'1 macro-mapping'!H34/'FX rate'!$C$25,"")</f>
        <v/>
      </c>
      <c r="I119" s="778" t="str">
        <f>IF(ISNUMBER(I34),'Cover Page'!$D$35/1000000*'1 macro-mapping'!I34/'FX rate'!$C$25,"")</f>
        <v/>
      </c>
      <c r="J119" s="660" t="str">
        <f>IF(ISNUMBER(J34),'Cover Page'!$D$35/1000000*'1 macro-mapping'!J34/'FX rate'!$C$25,"")</f>
        <v/>
      </c>
      <c r="K119" s="777" t="str">
        <f>IF(ISNUMBER(K34),'Cover Page'!$D$35/1000000*'1 macro-mapping'!K34/'FX rate'!$C$25,"")</f>
        <v/>
      </c>
      <c r="L119" s="779" t="str">
        <f>IF(ISNUMBER(L34),'Cover Page'!$D$35/1000000*'1 macro-mapping'!L34/'FX rate'!$C$25,"")</f>
        <v/>
      </c>
      <c r="M119" s="660">
        <f>IF(ISNUMBER(M34),'Cover Page'!$D$35/1000000*'1 macro-mapping'!M34/'FX rate'!$C$25,"")</f>
        <v>0</v>
      </c>
      <c r="N119" s="780" t="str">
        <f>IF(ISNUMBER(N34),'Cover Page'!$D$35/1000000*'1 macro-mapping'!N34/'FX rate'!$C$25,"")</f>
        <v/>
      </c>
      <c r="O119" s="777" t="str">
        <f>IF(ISNUMBER(O34),'Cover Page'!$D$35/1000000*'1 macro-mapping'!O34/'FX rate'!$C$25,"")</f>
        <v/>
      </c>
      <c r="P119" s="781" t="str">
        <f>IF(ISNUMBER(P34),'Cover Page'!$D$35/1000000*'1 macro-mapping'!P34/'FX rate'!$C$25,"")</f>
        <v/>
      </c>
      <c r="Q119" s="660" t="str">
        <f>IF(ISNUMBER(Q34),'Cover Page'!$D$35/1000000*'1 macro-mapping'!Q34/'FX rate'!$C$25,"")</f>
        <v/>
      </c>
      <c r="R119" s="780" t="str">
        <f>IF(ISNUMBER(R34),'Cover Page'!$D$35/1000000*'1 macro-mapping'!R34/'FX rate'!$C$25,"")</f>
        <v/>
      </c>
      <c r="S119" s="777" t="str">
        <f>IF(ISNUMBER(S34),'Cover Page'!$D$35/1000000*'1 macro-mapping'!S34/'FX rate'!$C$25,"")</f>
        <v/>
      </c>
      <c r="T119" s="777" t="str">
        <f>IF(ISNUMBER(T34),'Cover Page'!$D$35/1000000*'1 macro-mapping'!T34/'FX rate'!$C$25,"")</f>
        <v/>
      </c>
      <c r="U119" s="782" t="str">
        <f>IF(ISNUMBER(U34),'Cover Page'!$D$35/1000000*'1 macro-mapping'!U34/'FX rate'!$C$25,"")</f>
        <v/>
      </c>
      <c r="V119" s="780" t="str">
        <f>IF(ISNUMBER(V34),'Cover Page'!$D$35/1000000*'1 macro-mapping'!V34/'FX rate'!$C$25,"")</f>
        <v/>
      </c>
      <c r="W119" s="777" t="str">
        <f>IF(ISNUMBER(W34),'Cover Page'!$D$35/1000000*'1 macro-mapping'!W34/'FX rate'!$C$25,"")</f>
        <v/>
      </c>
      <c r="X119" s="777" t="str">
        <f>IF(ISNUMBER(X34),'Cover Page'!$D$35/1000000*'1 macro-mapping'!X34/'FX rate'!$C$25,"")</f>
        <v/>
      </c>
      <c r="Y119" s="783" t="str">
        <f>IF(ISNUMBER(Y34),'Cover Page'!$D$35/1000000*'1 macro-mapping'!Y34/'FX rate'!$C$25,"")</f>
        <v/>
      </c>
      <c r="Z119" s="783" t="str">
        <f>IF(ISNUMBER(Z34),'Cover Page'!$D$35/1000000*'1 macro-mapping'!Z34/'FX rate'!$C$25,"")</f>
        <v/>
      </c>
      <c r="AA119" s="783" t="str">
        <f>IF(ISNUMBER(AA34),'Cover Page'!$D$35/1000000*'1 macro-mapping'!AA34/'FX rate'!$C$25,"")</f>
        <v/>
      </c>
      <c r="AB119" s="783" t="str">
        <f>IF(ISNUMBER(AB34),'Cover Page'!$D$35/1000000*'1 macro-mapping'!AB34/'FX rate'!$C$25,"")</f>
        <v/>
      </c>
      <c r="AC119" s="783" t="str">
        <f>IF(ISNUMBER(AC34),'Cover Page'!$D$35/1000000*'1 macro-mapping'!AC34/'FX rate'!$C$25,"")</f>
        <v/>
      </c>
      <c r="AD119" s="783" t="str">
        <f>IF(ISNUMBER(AD34),'Cover Page'!$D$35/1000000*'1 macro-mapping'!AD34/'FX rate'!$C$25,"")</f>
        <v/>
      </c>
      <c r="AE119" s="783" t="str">
        <f>IF(ISNUMBER(AE34),'Cover Page'!$D$35/1000000*'1 macro-mapping'!AE34/'FX rate'!$C$25,"")</f>
        <v/>
      </c>
      <c r="AF119" s="783" t="str">
        <f>IF(ISNUMBER(AF34),'Cover Page'!$D$35/1000000*'1 macro-mapping'!AF34/'FX rate'!$C$25,"")</f>
        <v/>
      </c>
      <c r="AG119" s="783" t="str">
        <f>IF(ISNUMBER(AG34),'Cover Page'!$D$35/1000000*'1 macro-mapping'!AG34/'FX rate'!$C$25,"")</f>
        <v/>
      </c>
      <c r="AH119" s="783" t="str">
        <f>IF(ISNUMBER(AH34),'Cover Page'!$D$35/1000000*'1 macro-mapping'!AH34/'FX rate'!$C$25,"")</f>
        <v/>
      </c>
      <c r="AI119" s="783" t="str">
        <f>IF(ISNUMBER(AI34),'Cover Page'!$D$35/1000000*'1 macro-mapping'!AI34/'FX rate'!$C$25,"")</f>
        <v/>
      </c>
      <c r="AJ119" s="783" t="str">
        <f>IF(ISNUMBER(AJ34),'Cover Page'!$D$35/1000000*'1 macro-mapping'!AJ34/'FX rate'!$C$25,"")</f>
        <v/>
      </c>
      <c r="AK119" s="783" t="str">
        <f>IF(ISNUMBER(AK34),'Cover Page'!$D$35/1000000*'1 macro-mapping'!AK34/'FX rate'!$C$25,"")</f>
        <v/>
      </c>
      <c r="AL119" s="299"/>
      <c r="AM119" s="783" t="str">
        <f>IF(ISNUMBER(AM34),'Cover Page'!$D$35/1000000*'1 macro-mapping'!AM34/'FX rate'!$C$25,"")</f>
        <v/>
      </c>
      <c r="AN119" s="783" t="str">
        <f>IF(ISNUMBER(AN34),'Cover Page'!$D$35/1000000*'1 macro-mapping'!AN34/'FX rate'!$C$25,"")</f>
        <v/>
      </c>
      <c r="AO119" s="783" t="str">
        <f>IF(ISNUMBER(AO34),'Cover Page'!$D$35/1000000*'1 macro-mapping'!AO34/'FX rate'!$C$25,"")</f>
        <v/>
      </c>
      <c r="AP119" s="783" t="str">
        <f>IF(ISNUMBER(AP34),'Cover Page'!$D$35/1000000*'1 macro-mapping'!AP34/'FX rate'!$C$25,"")</f>
        <v/>
      </c>
      <c r="AQ119" s="783" t="str">
        <f>IF(ISNUMBER(AQ34),'Cover Page'!$D$35/1000000*'1 macro-mapping'!AQ34/'FX rate'!$C$25,"")</f>
        <v/>
      </c>
      <c r="AR119" s="783" t="str">
        <f>IF(ISNUMBER(AR34),'Cover Page'!$D$35/1000000*'1 macro-mapping'!AR34/'FX rate'!$C$25,"")</f>
        <v/>
      </c>
      <c r="AS119" s="783" t="str">
        <f>IF(ISNUMBER(AS34),'Cover Page'!$D$35/1000000*'1 macro-mapping'!AS34/'FX rate'!$C$25,"")</f>
        <v/>
      </c>
      <c r="AT119" s="299"/>
      <c r="AU119" s="783" t="str">
        <f>IF(ISNUMBER(AU34),'Cover Page'!$D$35/1000000*'1 macro-mapping'!AU34/'FX rate'!$C$25,"")</f>
        <v/>
      </c>
      <c r="AV119" s="783" t="str">
        <f>IF(ISNUMBER(AV34),'Cover Page'!$D$35/1000000*'1 macro-mapping'!AV34/'FX rate'!$C$25,"")</f>
        <v/>
      </c>
      <c r="AW119" s="783" t="str">
        <f>IF(ISNUMBER(AW34),'Cover Page'!$D$35/1000000*'1 macro-mapping'!AW34/'FX rate'!$C$25,"")</f>
        <v/>
      </c>
      <c r="AX119" s="783" t="str">
        <f>IF(ISNUMBER(AX34),'Cover Page'!$D$35/1000000*'1 macro-mapping'!AX34/'FX rate'!$C$25,"")</f>
        <v/>
      </c>
      <c r="AY119" s="783" t="str">
        <f>IF(ISNUMBER(AY34),'Cover Page'!$D$35/1000000*'1 macro-mapping'!AY34/'FX rate'!$C$25,"")</f>
        <v/>
      </c>
    </row>
    <row r="120" spans="1:51" ht="14.25" customHeight="1" x14ac:dyDescent="0.2">
      <c r="A120" s="2363"/>
    </row>
    <row r="121" spans="1:51" ht="14.25" customHeight="1" x14ac:dyDescent="0.2">
      <c r="A121" s="2363"/>
    </row>
    <row r="122" spans="1:51" ht="14.25" customHeight="1" x14ac:dyDescent="0.2">
      <c r="A122" s="2363"/>
    </row>
    <row r="123" spans="1:51" ht="14.25" hidden="1" customHeight="1" x14ac:dyDescent="0.2"/>
    <row r="124" spans="1:51" ht="14.25" hidden="1" customHeight="1" x14ac:dyDescent="0.2"/>
    <row r="125" spans="1:51" ht="14.25" hidden="1" customHeight="1" x14ac:dyDescent="0.2"/>
    <row r="126" spans="1:51" ht="14.25" hidden="1" customHeight="1" x14ac:dyDescent="0.2"/>
    <row r="127" spans="1:51" ht="14.25" hidden="1" customHeight="1" x14ac:dyDescent="0.2"/>
    <row r="128" spans="1:51" ht="14.25" hidden="1" customHeight="1" x14ac:dyDescent="0.2"/>
    <row r="129" ht="14.25" hidden="1" customHeight="1" x14ac:dyDescent="0.2"/>
    <row r="130" ht="14.25" hidden="1" customHeight="1" x14ac:dyDescent="0.2"/>
    <row r="131" ht="14.25" hidden="1" customHeight="1" x14ac:dyDescent="0.2"/>
    <row r="132" ht="14.25" hidden="1" customHeight="1" x14ac:dyDescent="0.2"/>
    <row r="133" ht="14.25" hidden="1" customHeight="1" x14ac:dyDescent="0.2"/>
    <row r="134" ht="14.25" hidden="1" customHeight="1" x14ac:dyDescent="0.2"/>
    <row r="135" ht="14.25" hidden="1" customHeight="1" x14ac:dyDescent="0.2"/>
    <row r="136" ht="14.25" hidden="1" customHeight="1" x14ac:dyDescent="0.2"/>
    <row r="137" ht="14.25" hidden="1" customHeight="1" x14ac:dyDescent="0.2"/>
    <row r="138" ht="14.25" hidden="1" customHeight="1" x14ac:dyDescent="0.2"/>
    <row r="139" ht="14.25" hidden="1" customHeight="1" x14ac:dyDescent="0.2"/>
    <row r="140" ht="14.25" hidden="1" customHeight="1" x14ac:dyDescent="0.2"/>
    <row r="141" ht="14.25" hidden="1" customHeight="1" x14ac:dyDescent="0.2"/>
    <row r="142" ht="14.25" hidden="1" customHeight="1" x14ac:dyDescent="0.2"/>
    <row r="143" ht="14.25" hidden="1" customHeight="1" x14ac:dyDescent="0.2"/>
    <row r="144" ht="14.25" hidden="1" customHeight="1" x14ac:dyDescent="0.2"/>
    <row r="145" ht="14.25" hidden="1" customHeight="1" x14ac:dyDescent="0.2"/>
    <row r="146" ht="14.25" hidden="1" customHeight="1" x14ac:dyDescent="0.2"/>
    <row r="147" ht="14.25" hidden="1" customHeight="1" x14ac:dyDescent="0.2"/>
    <row r="148" ht="14.25" hidden="1" customHeight="1" x14ac:dyDescent="0.2"/>
    <row r="149" ht="14.25" hidden="1" customHeight="1" x14ac:dyDescent="0.2"/>
    <row r="150" ht="14.25" hidden="1" customHeight="1" x14ac:dyDescent="0.2"/>
    <row r="151" ht="14.25" hidden="1" customHeight="1" x14ac:dyDescent="0.2"/>
    <row r="152" ht="14.25" hidden="1" customHeight="1" x14ac:dyDescent="0.2"/>
    <row r="153" ht="14.25" hidden="1" customHeight="1" x14ac:dyDescent="0.2"/>
    <row r="154" ht="14.25" hidden="1" customHeight="1" x14ac:dyDescent="0.2"/>
    <row r="155" ht="14.25" hidden="1" customHeight="1" x14ac:dyDescent="0.2"/>
    <row r="156" ht="14.25" hidden="1" customHeight="1" x14ac:dyDescent="0.2"/>
    <row r="157" ht="14.25" hidden="1" customHeight="1" x14ac:dyDescent="0.2"/>
    <row r="158" ht="14.25" hidden="1" customHeight="1" x14ac:dyDescent="0.2"/>
    <row r="159" ht="14.25" hidden="1" customHeight="1" x14ac:dyDescent="0.2"/>
    <row r="160" ht="14.25" hidden="1" customHeight="1" x14ac:dyDescent="0.2"/>
    <row r="161" ht="14.25" hidden="1" customHeight="1" x14ac:dyDescent="0.2"/>
    <row r="162" ht="14.25" hidden="1" customHeight="1" x14ac:dyDescent="0.2"/>
    <row r="163" ht="14.25" hidden="1" customHeight="1" x14ac:dyDescent="0.2"/>
    <row r="164" ht="14.25" hidden="1" customHeight="1" x14ac:dyDescent="0.2"/>
    <row r="165" ht="14.25" hidden="1" customHeight="1" x14ac:dyDescent="0.2"/>
    <row r="166" ht="14.25" hidden="1" customHeight="1" x14ac:dyDescent="0.2"/>
    <row r="167" ht="14.25" hidden="1" customHeight="1" x14ac:dyDescent="0.2"/>
    <row r="168" ht="14.25" hidden="1" customHeight="1" x14ac:dyDescent="0.2"/>
    <row r="169" ht="14.25" hidden="1" customHeight="1" x14ac:dyDescent="0.2"/>
    <row r="170" ht="14.25" hidden="1" customHeight="1" x14ac:dyDescent="0.2"/>
    <row r="171" ht="14.25" hidden="1" customHeight="1" x14ac:dyDescent="0.2"/>
    <row r="172" ht="14.25" hidden="1" customHeight="1" x14ac:dyDescent="0.2"/>
    <row r="173" ht="14.25" hidden="1" customHeight="1" x14ac:dyDescent="0.2"/>
    <row r="174" ht="14.25" hidden="1" customHeight="1" x14ac:dyDescent="0.2"/>
    <row r="175" ht="14.25" hidden="1" customHeight="1" x14ac:dyDescent="0.2"/>
    <row r="176" ht="14.25" hidden="1" customHeight="1" x14ac:dyDescent="0.2"/>
    <row r="177" ht="14.25" hidden="1" customHeight="1" x14ac:dyDescent="0.2"/>
    <row r="178" ht="14.25" hidden="1" customHeight="1" x14ac:dyDescent="0.2"/>
    <row r="179" ht="14.25" hidden="1" customHeight="1" x14ac:dyDescent="0.2"/>
    <row r="180" ht="14.25" hidden="1" customHeight="1" x14ac:dyDescent="0.2"/>
    <row r="181" ht="14.25" hidden="1" customHeight="1" x14ac:dyDescent="0.2"/>
    <row r="182" ht="14.25" hidden="1" customHeight="1" x14ac:dyDescent="0.2"/>
    <row r="183" ht="14.25" hidden="1" customHeight="1" x14ac:dyDescent="0.2"/>
    <row r="184" ht="14.25" hidden="1" customHeight="1" x14ac:dyDescent="0.2"/>
    <row r="185" ht="14.25" hidden="1" customHeight="1" x14ac:dyDescent="0.2"/>
    <row r="186" ht="14.25" hidden="1" customHeight="1" x14ac:dyDescent="0.2"/>
    <row r="187" ht="14.25" hidden="1" customHeight="1" x14ac:dyDescent="0.2"/>
    <row r="188" ht="14.25" hidden="1" customHeight="1" x14ac:dyDescent="0.2"/>
    <row r="189" ht="14.25" hidden="1" customHeight="1" x14ac:dyDescent="0.2"/>
    <row r="190" ht="14.25" hidden="1" customHeight="1" x14ac:dyDescent="0.2"/>
    <row r="191" ht="14.25" hidden="1" customHeight="1" x14ac:dyDescent="0.2"/>
    <row r="192" ht="14.25" hidden="1" customHeight="1" x14ac:dyDescent="0.2"/>
    <row r="193" ht="14.25" hidden="1" customHeight="1" x14ac:dyDescent="0.2"/>
    <row r="194" ht="14.25" hidden="1" customHeight="1" x14ac:dyDescent="0.2"/>
    <row r="195" ht="14.25" hidden="1" customHeight="1" x14ac:dyDescent="0.2"/>
    <row r="196" ht="14.25" hidden="1" customHeight="1" x14ac:dyDescent="0.2"/>
    <row r="197" ht="14.25" hidden="1" customHeight="1" x14ac:dyDescent="0.2"/>
    <row r="198" ht="14.25" hidden="1" customHeight="1" x14ac:dyDescent="0.2"/>
    <row r="199" ht="14.25" hidden="1" customHeight="1" x14ac:dyDescent="0.2"/>
    <row r="200" ht="14.25" hidden="1" customHeight="1" x14ac:dyDescent="0.2"/>
    <row r="201" ht="14.25" hidden="1" customHeight="1" x14ac:dyDescent="0.2"/>
    <row r="202" ht="14.25" hidden="1" customHeight="1" x14ac:dyDescent="0.2"/>
    <row r="203" ht="14.25" hidden="1" customHeight="1" x14ac:dyDescent="0.2"/>
    <row r="204" ht="14.25" hidden="1" customHeight="1" x14ac:dyDescent="0.2"/>
    <row r="205" ht="14.25" hidden="1" customHeight="1" x14ac:dyDescent="0.2"/>
    <row r="206" ht="14.25" hidden="1" customHeight="1" x14ac:dyDescent="0.2"/>
    <row r="207" ht="14.25" hidden="1" customHeight="1" x14ac:dyDescent="0.2"/>
    <row r="208" ht="14.25" hidden="1" customHeight="1" x14ac:dyDescent="0.2"/>
    <row r="209" ht="14.25" hidden="1" customHeight="1" x14ac:dyDescent="0.2"/>
    <row r="210" ht="14.25" hidden="1" customHeight="1" x14ac:dyDescent="0.2"/>
    <row r="211" ht="14.25" hidden="1" customHeight="1" x14ac:dyDescent="0.2"/>
    <row r="212" ht="14.25" hidden="1" customHeight="1" x14ac:dyDescent="0.2"/>
    <row r="213" ht="14.25" hidden="1" customHeight="1" x14ac:dyDescent="0.2"/>
    <row r="214" ht="14.25" hidden="1" customHeight="1" x14ac:dyDescent="0.2"/>
    <row r="215" ht="14.25" hidden="1" customHeight="1" x14ac:dyDescent="0.2"/>
    <row r="216" ht="14.25" hidden="1" customHeight="1" x14ac:dyDescent="0.2"/>
    <row r="217" ht="14.25" hidden="1" customHeight="1" x14ac:dyDescent="0.2"/>
    <row r="218" ht="14.25" hidden="1" customHeight="1" x14ac:dyDescent="0.2"/>
    <row r="219" ht="14.25" hidden="1" customHeight="1" x14ac:dyDescent="0.2"/>
    <row r="220" ht="14.25" hidden="1" customHeight="1" x14ac:dyDescent="0.2"/>
    <row r="221" ht="14.25" hidden="1" customHeight="1" x14ac:dyDescent="0.2"/>
    <row r="222" ht="14.25" hidden="1" customHeight="1" x14ac:dyDescent="0.2"/>
    <row r="223" ht="14.25" hidden="1" customHeight="1" x14ac:dyDescent="0.2"/>
    <row r="224" ht="14.25" hidden="1" customHeight="1" x14ac:dyDescent="0.2"/>
    <row r="225" ht="14.25" hidden="1" customHeight="1" x14ac:dyDescent="0.2"/>
    <row r="226" ht="14.25" hidden="1" customHeight="1" x14ac:dyDescent="0.2"/>
    <row r="227" ht="14.25" hidden="1" customHeight="1" x14ac:dyDescent="0.2"/>
    <row r="228" ht="14.25" hidden="1" customHeight="1" x14ac:dyDescent="0.2"/>
    <row r="229" ht="14.25" hidden="1" customHeight="1" x14ac:dyDescent="0.2"/>
    <row r="230" ht="14.25" hidden="1" customHeight="1" x14ac:dyDescent="0.2"/>
    <row r="231" ht="14.25" hidden="1" customHeight="1" x14ac:dyDescent="0.2"/>
    <row r="232" ht="14.25" hidden="1" customHeight="1" x14ac:dyDescent="0.2"/>
    <row r="233" ht="14.25" hidden="1" customHeight="1" x14ac:dyDescent="0.2"/>
    <row r="234" ht="14.25" hidden="1" customHeight="1" x14ac:dyDescent="0.2"/>
    <row r="235" ht="14.25" hidden="1" customHeight="1" x14ac:dyDescent="0.2"/>
    <row r="236" ht="14.25" hidden="1" customHeight="1" x14ac:dyDescent="0.2"/>
    <row r="237" ht="14.25" hidden="1" customHeight="1" x14ac:dyDescent="0.2"/>
    <row r="238" ht="14.25" hidden="1" customHeight="1" x14ac:dyDescent="0.2"/>
    <row r="239" ht="14.25" hidden="1" customHeight="1" x14ac:dyDescent="0.2"/>
    <row r="240" ht="14.25" hidden="1" customHeight="1" x14ac:dyDescent="0.2"/>
    <row r="241" ht="14.25" hidden="1" customHeight="1" x14ac:dyDescent="0.2"/>
    <row r="242" ht="14.25" hidden="1" customHeight="1" x14ac:dyDescent="0.2"/>
    <row r="243" ht="14.25" hidden="1" customHeight="1" x14ac:dyDescent="0.2"/>
    <row r="244" ht="14.25" hidden="1" customHeight="1" x14ac:dyDescent="0.2"/>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14.25" hidden="1" customHeight="1" x14ac:dyDescent="0.2"/>
    <row r="253" ht="14.25" hidden="1" customHeight="1" x14ac:dyDescent="0.2"/>
    <row r="254" ht="14.25" hidden="1" customHeight="1" x14ac:dyDescent="0.2"/>
    <row r="255" ht="14.25" hidden="1" customHeight="1" x14ac:dyDescent="0.2"/>
    <row r="256" ht="14.25" hidden="1" customHeight="1" x14ac:dyDescent="0.2"/>
    <row r="257" ht="14.25" hidden="1" customHeight="1" x14ac:dyDescent="0.2"/>
    <row r="258" ht="14.25" hidden="1" customHeight="1" x14ac:dyDescent="0.2"/>
    <row r="259" ht="14.25" hidden="1" customHeight="1" x14ac:dyDescent="0.2"/>
    <row r="260" ht="14.25" hidden="1" customHeight="1" x14ac:dyDescent="0.2"/>
    <row r="261" ht="14.25" hidden="1" customHeight="1" x14ac:dyDescent="0.2"/>
    <row r="262" ht="14.25" hidden="1" customHeight="1" x14ac:dyDescent="0.2"/>
    <row r="263" ht="14.25" hidden="1" customHeight="1" x14ac:dyDescent="0.2"/>
    <row r="264" ht="14.25" hidden="1" customHeight="1" x14ac:dyDescent="0.2"/>
    <row r="265" ht="14.25" hidden="1" customHeight="1" x14ac:dyDescent="0.2"/>
    <row r="266" ht="14.25" hidden="1" customHeight="1" x14ac:dyDescent="0.2"/>
    <row r="267" ht="14.25" hidden="1" customHeight="1" x14ac:dyDescent="0.2"/>
    <row r="268" ht="14.25" hidden="1" customHeight="1" x14ac:dyDescent="0.2"/>
    <row r="269" ht="14.25" hidden="1" customHeight="1" x14ac:dyDescent="0.2"/>
    <row r="270" ht="14.25" hidden="1" customHeight="1" x14ac:dyDescent="0.2"/>
    <row r="271" ht="14.25" hidden="1" customHeight="1" x14ac:dyDescent="0.2"/>
    <row r="272" ht="14.25" hidden="1" customHeight="1" x14ac:dyDescent="0.2"/>
    <row r="273" ht="14.25" hidden="1" customHeight="1" x14ac:dyDescent="0.2"/>
    <row r="274" ht="14.25" hidden="1" customHeight="1" x14ac:dyDescent="0.2"/>
    <row r="275" ht="14.25" hidden="1" customHeight="1" x14ac:dyDescent="0.2"/>
    <row r="276" ht="14.25" hidden="1" customHeight="1" x14ac:dyDescent="0.2"/>
    <row r="277" ht="14.25" hidden="1" customHeight="1" x14ac:dyDescent="0.2"/>
    <row r="278" ht="14.25" hidden="1" customHeight="1" x14ac:dyDescent="0.2"/>
    <row r="279" ht="14.25" hidden="1" customHeight="1" x14ac:dyDescent="0.2"/>
    <row r="280" ht="14.25" hidden="1" customHeight="1" x14ac:dyDescent="0.2"/>
    <row r="281" ht="14.25" hidden="1" customHeight="1" x14ac:dyDescent="0.2"/>
    <row r="282" ht="14.25" hidden="1" customHeight="1" x14ac:dyDescent="0.2"/>
    <row r="283" ht="14.25" hidden="1" customHeight="1" x14ac:dyDescent="0.2"/>
    <row r="284" ht="14.25" hidden="1" customHeight="1" x14ac:dyDescent="0.2"/>
    <row r="285" ht="14.25" hidden="1" customHeight="1" x14ac:dyDescent="0.2"/>
    <row r="286" ht="14.25" hidden="1" customHeight="1" x14ac:dyDescent="0.2"/>
    <row r="287" ht="14.25" hidden="1" customHeight="1" x14ac:dyDescent="0.2"/>
    <row r="288" ht="14.25" hidden="1" customHeight="1" x14ac:dyDescent="0.2"/>
    <row r="289" ht="14.25" hidden="1" customHeight="1" x14ac:dyDescent="0.2"/>
    <row r="290" ht="14.25" hidden="1" customHeight="1" x14ac:dyDescent="0.2"/>
    <row r="291" ht="14.25" hidden="1" customHeight="1" x14ac:dyDescent="0.2"/>
    <row r="292" ht="14.25" hidden="1" customHeight="1" x14ac:dyDescent="0.2"/>
    <row r="293" ht="14.25" hidden="1" customHeight="1" x14ac:dyDescent="0.2"/>
    <row r="294" ht="14.25" hidden="1" customHeight="1" x14ac:dyDescent="0.2"/>
    <row r="295" ht="14.25" hidden="1" customHeight="1" x14ac:dyDescent="0.2"/>
    <row r="296" ht="14.25" hidden="1" customHeight="1" x14ac:dyDescent="0.2"/>
    <row r="297" ht="14.25" hidden="1" customHeight="1" x14ac:dyDescent="0.2"/>
    <row r="298" ht="14.25" hidden="1" customHeight="1" x14ac:dyDescent="0.2"/>
    <row r="299" ht="14.25" hidden="1" customHeight="1" x14ac:dyDescent="0.2"/>
    <row r="300" ht="14.25" hidden="1" customHeight="1" x14ac:dyDescent="0.2"/>
    <row r="301" ht="14.25" hidden="1" customHeight="1" x14ac:dyDescent="0.2"/>
    <row r="302" ht="14.25" hidden="1" customHeight="1" x14ac:dyDescent="0.2"/>
    <row r="303" ht="14.25" hidden="1" customHeight="1" x14ac:dyDescent="0.2"/>
    <row r="304" ht="14.25" hidden="1" customHeight="1" x14ac:dyDescent="0.2"/>
    <row r="305" ht="14.25" hidden="1" customHeight="1" x14ac:dyDescent="0.2"/>
    <row r="306" ht="14.25" hidden="1" customHeight="1" x14ac:dyDescent="0.2"/>
    <row r="307" ht="14.25" hidden="1" customHeight="1" x14ac:dyDescent="0.2"/>
    <row r="308" ht="14.25" hidden="1" customHeight="1" x14ac:dyDescent="0.2"/>
    <row r="309" ht="14.25" hidden="1" customHeight="1" x14ac:dyDescent="0.2"/>
    <row r="310" ht="14.25" hidden="1" customHeight="1" x14ac:dyDescent="0.2"/>
    <row r="311" ht="14.25" hidden="1" customHeight="1" x14ac:dyDescent="0.2"/>
    <row r="312" ht="14.25" hidden="1" customHeight="1" x14ac:dyDescent="0.2"/>
    <row r="313" ht="14.25" hidden="1" customHeight="1" x14ac:dyDescent="0.2"/>
    <row r="314" ht="14.25" hidden="1" customHeight="1" x14ac:dyDescent="0.2"/>
    <row r="315" ht="14.25" hidden="1" customHeight="1" x14ac:dyDescent="0.2"/>
    <row r="316" ht="14.25" hidden="1" customHeight="1" x14ac:dyDescent="0.2"/>
    <row r="317" ht="14.25" hidden="1" customHeight="1" x14ac:dyDescent="0.2"/>
    <row r="318" ht="14.25" hidden="1" customHeight="1" x14ac:dyDescent="0.2"/>
    <row r="319" ht="14.25" hidden="1" customHeight="1" x14ac:dyDescent="0.2"/>
    <row r="320" ht="14.25" hidden="1" customHeight="1" x14ac:dyDescent="0.2"/>
    <row r="321" ht="14.25" hidden="1" customHeight="1" x14ac:dyDescent="0.2"/>
    <row r="322" ht="14.25" hidden="1" customHeight="1" x14ac:dyDescent="0.2"/>
    <row r="323" ht="14.25" hidden="1" customHeight="1" x14ac:dyDescent="0.2"/>
    <row r="324" ht="14.25" hidden="1" customHeight="1" x14ac:dyDescent="0.2"/>
    <row r="325" ht="14.25" hidden="1" customHeight="1" x14ac:dyDescent="0.2"/>
    <row r="326" ht="14.25" hidden="1" customHeight="1" x14ac:dyDescent="0.2"/>
    <row r="327" ht="14.25" hidden="1" customHeight="1" x14ac:dyDescent="0.2"/>
    <row r="328" ht="14.25" hidden="1" customHeight="1" x14ac:dyDescent="0.2"/>
    <row r="329" ht="14.25" hidden="1" customHeight="1" x14ac:dyDescent="0.2"/>
    <row r="330" ht="14.25" hidden="1" customHeight="1" x14ac:dyDescent="0.2"/>
    <row r="331" ht="14.25" hidden="1" customHeight="1" x14ac:dyDescent="0.2"/>
    <row r="332" ht="14.25" hidden="1" customHeight="1" x14ac:dyDescent="0.2"/>
    <row r="333" ht="14.25" hidden="1" customHeight="1" x14ac:dyDescent="0.2"/>
    <row r="334" ht="14.25" hidden="1" customHeight="1" x14ac:dyDescent="0.2"/>
    <row r="335" ht="14.25" hidden="1" customHeight="1" x14ac:dyDescent="0.2"/>
    <row r="336" ht="14.25" hidden="1" customHeight="1" x14ac:dyDescent="0.2"/>
    <row r="337" ht="14.25" hidden="1" customHeight="1" x14ac:dyDescent="0.2"/>
    <row r="338" ht="14.25" hidden="1" customHeight="1" x14ac:dyDescent="0.2"/>
    <row r="339" ht="14.25" hidden="1" customHeight="1" x14ac:dyDescent="0.2"/>
    <row r="340" ht="14.25" hidden="1" customHeight="1" x14ac:dyDescent="0.2"/>
    <row r="341" ht="14.25" hidden="1" customHeight="1" x14ac:dyDescent="0.2"/>
    <row r="342" ht="14.25" hidden="1" customHeight="1" x14ac:dyDescent="0.2"/>
    <row r="343" ht="14.25" hidden="1" customHeight="1" x14ac:dyDescent="0.2"/>
    <row r="344" ht="14.25" hidden="1" customHeight="1" x14ac:dyDescent="0.2"/>
    <row r="345" ht="14.25" hidden="1" customHeight="1" x14ac:dyDescent="0.2"/>
    <row r="346" ht="14.25" hidden="1" customHeight="1" x14ac:dyDescent="0.2"/>
    <row r="347" ht="14.25" hidden="1" customHeight="1" x14ac:dyDescent="0.2"/>
    <row r="348" ht="14.25" hidden="1" customHeight="1" x14ac:dyDescent="0.2"/>
    <row r="349" ht="14.25" hidden="1" customHeight="1" x14ac:dyDescent="0.2"/>
    <row r="350" ht="14.25" hidden="1" customHeight="1" x14ac:dyDescent="0.2"/>
    <row r="351" ht="14.25" hidden="1" customHeight="1" x14ac:dyDescent="0.2"/>
    <row r="352" ht="14.25" hidden="1" customHeight="1" x14ac:dyDescent="0.2"/>
    <row r="353" ht="14.25" hidden="1" customHeight="1" x14ac:dyDescent="0.2"/>
    <row r="354" ht="14.25" hidden="1" customHeight="1" x14ac:dyDescent="0.2"/>
    <row r="355" ht="14.25" hidden="1" customHeight="1" x14ac:dyDescent="0.2"/>
    <row r="356" ht="14.25" hidden="1" customHeight="1" x14ac:dyDescent="0.2"/>
    <row r="357" ht="14.25" hidden="1" customHeight="1" x14ac:dyDescent="0.2"/>
    <row r="358" ht="14.25" hidden="1" customHeight="1" x14ac:dyDescent="0.2"/>
    <row r="359" ht="14.25" hidden="1" customHeight="1" x14ac:dyDescent="0.2"/>
    <row r="360" ht="14.25" hidden="1" customHeight="1" x14ac:dyDescent="0.2"/>
    <row r="361" ht="14.25" hidden="1" customHeight="1" x14ac:dyDescent="0.2"/>
    <row r="362" ht="14.25" hidden="1" customHeight="1" x14ac:dyDescent="0.2"/>
    <row r="363" ht="14.25" hidden="1" customHeight="1" x14ac:dyDescent="0.2"/>
    <row r="364" ht="14.25" hidden="1" customHeight="1" x14ac:dyDescent="0.2"/>
    <row r="365" ht="14.25" hidden="1" customHeight="1" x14ac:dyDescent="0.2"/>
    <row r="366" ht="14.25" hidden="1" customHeight="1" x14ac:dyDescent="0.2"/>
    <row r="367" ht="14.25" hidden="1" customHeight="1" x14ac:dyDescent="0.2"/>
    <row r="368" ht="14.25" hidden="1" customHeight="1" x14ac:dyDescent="0.2"/>
    <row r="369" ht="14.25" hidden="1" customHeight="1" x14ac:dyDescent="0.2"/>
    <row r="370" ht="14.25" hidden="1" customHeight="1" x14ac:dyDescent="0.2"/>
    <row r="371" ht="14.25" hidden="1" customHeight="1" x14ac:dyDescent="0.2"/>
    <row r="372" ht="14.25" hidden="1" customHeight="1" x14ac:dyDescent="0.2"/>
    <row r="373" ht="14.25" hidden="1" customHeight="1" x14ac:dyDescent="0.2"/>
    <row r="374" ht="14.25" hidden="1" customHeight="1" x14ac:dyDescent="0.2"/>
    <row r="375" ht="14.25" hidden="1" customHeight="1" x14ac:dyDescent="0.2"/>
    <row r="376" ht="14.25" hidden="1" customHeight="1" x14ac:dyDescent="0.2"/>
    <row r="377" ht="14.25" hidden="1" customHeight="1" x14ac:dyDescent="0.2"/>
    <row r="378" ht="14.25" hidden="1" customHeight="1" x14ac:dyDescent="0.2"/>
    <row r="379" ht="14.25" hidden="1" customHeight="1" x14ac:dyDescent="0.2"/>
    <row r="380" ht="14.25" hidden="1" customHeight="1" x14ac:dyDescent="0.2"/>
    <row r="381" ht="14.25" hidden="1" customHeight="1" x14ac:dyDescent="0.2"/>
    <row r="382" ht="14.25" hidden="1" customHeight="1" x14ac:dyDescent="0.2"/>
    <row r="383" ht="14.25" hidden="1" customHeight="1" x14ac:dyDescent="0.2"/>
    <row r="384" ht="14.25" hidden="1" customHeight="1" x14ac:dyDescent="0.2"/>
    <row r="385" ht="14.25" hidden="1" customHeight="1" x14ac:dyDescent="0.2"/>
    <row r="386" ht="14.25" hidden="1" customHeight="1" x14ac:dyDescent="0.2"/>
    <row r="387" ht="14.25" hidden="1" customHeight="1" x14ac:dyDescent="0.2"/>
    <row r="388" ht="14.25" hidden="1" customHeight="1" x14ac:dyDescent="0.2"/>
    <row r="389" ht="14.25" hidden="1" customHeight="1" x14ac:dyDescent="0.2"/>
    <row r="390" ht="14.25" hidden="1" customHeight="1" x14ac:dyDescent="0.2"/>
    <row r="391" ht="14.25" hidden="1" customHeight="1" x14ac:dyDescent="0.2"/>
    <row r="392" ht="14.25" hidden="1" customHeight="1" x14ac:dyDescent="0.2"/>
    <row r="393" ht="14.25" hidden="1" customHeight="1" x14ac:dyDescent="0.2"/>
    <row r="394" ht="14.25" hidden="1" customHeight="1" x14ac:dyDescent="0.2"/>
    <row r="395" ht="14.25" hidden="1" customHeight="1" x14ac:dyDescent="0.2"/>
    <row r="396" ht="14.25" hidden="1" customHeight="1" x14ac:dyDescent="0.2"/>
    <row r="397" ht="14.25" hidden="1" customHeight="1" x14ac:dyDescent="0.2"/>
    <row r="398" ht="14.25" hidden="1" customHeight="1" x14ac:dyDescent="0.2"/>
    <row r="399" ht="14.25" hidden="1" customHeight="1" x14ac:dyDescent="0.2"/>
    <row r="400" ht="14.25" hidden="1" customHeight="1" x14ac:dyDescent="0.2"/>
    <row r="401" ht="14.25" hidden="1" customHeight="1" x14ac:dyDescent="0.2"/>
    <row r="402" ht="14.25" hidden="1" customHeight="1" x14ac:dyDescent="0.2"/>
    <row r="403" ht="14.25" hidden="1" customHeight="1" x14ac:dyDescent="0.2"/>
    <row r="404" ht="14.25" hidden="1" customHeight="1" x14ac:dyDescent="0.2"/>
    <row r="405" ht="14.25" hidden="1" customHeight="1" x14ac:dyDescent="0.2"/>
    <row r="406" ht="14.25" hidden="1" customHeight="1" x14ac:dyDescent="0.2"/>
    <row r="407" ht="14.25" hidden="1" customHeight="1" x14ac:dyDescent="0.2"/>
    <row r="408" ht="14.25" hidden="1" customHeight="1" x14ac:dyDescent="0.2"/>
    <row r="409" ht="14.25" hidden="1" customHeight="1" x14ac:dyDescent="0.2"/>
    <row r="410" ht="14.25" hidden="1" customHeight="1" x14ac:dyDescent="0.2"/>
    <row r="411" ht="14.25" hidden="1" customHeight="1" x14ac:dyDescent="0.2"/>
    <row r="412" ht="14.25" hidden="1" customHeight="1" x14ac:dyDescent="0.2"/>
    <row r="413" ht="14.25" hidden="1" customHeight="1" x14ac:dyDescent="0.2"/>
    <row r="414" ht="14.25" hidden="1" customHeight="1" x14ac:dyDescent="0.2"/>
    <row r="415" ht="14.25" hidden="1" customHeight="1" x14ac:dyDescent="0.2"/>
    <row r="416" ht="14.25" hidden="1" customHeight="1" x14ac:dyDescent="0.2"/>
    <row r="417" ht="14.25" hidden="1" customHeight="1" x14ac:dyDescent="0.2"/>
    <row r="418" ht="14.25" hidden="1" customHeight="1" x14ac:dyDescent="0.2"/>
    <row r="419" ht="14.25" hidden="1" customHeight="1" x14ac:dyDescent="0.2"/>
    <row r="420" ht="14.25" hidden="1" customHeight="1" x14ac:dyDescent="0.2"/>
    <row r="421" ht="14.25" hidden="1" customHeight="1" x14ac:dyDescent="0.2"/>
    <row r="422" ht="14.25" hidden="1" customHeight="1" x14ac:dyDescent="0.2"/>
    <row r="423" ht="14.25" hidden="1" customHeight="1" x14ac:dyDescent="0.2"/>
    <row r="424" ht="14.25" hidden="1" customHeight="1" x14ac:dyDescent="0.2"/>
    <row r="425" ht="14.25" hidden="1" customHeight="1" x14ac:dyDescent="0.2"/>
    <row r="426" ht="14.25" hidden="1" customHeight="1" x14ac:dyDescent="0.2"/>
    <row r="427" ht="14.25" hidden="1" customHeight="1" x14ac:dyDescent="0.2"/>
    <row r="428" ht="14.25" hidden="1" customHeight="1" x14ac:dyDescent="0.2"/>
    <row r="429" ht="14.25" hidden="1" customHeight="1" x14ac:dyDescent="0.2"/>
    <row r="430" ht="14.25" hidden="1" customHeight="1" x14ac:dyDescent="0.2"/>
    <row r="431" ht="14.25" hidden="1" customHeight="1" x14ac:dyDescent="0.2"/>
    <row r="432" ht="14.25" hidden="1" customHeight="1" x14ac:dyDescent="0.2"/>
    <row r="433" ht="14.25" hidden="1" customHeight="1" x14ac:dyDescent="0.2"/>
    <row r="434" ht="14.25" hidden="1" customHeight="1" x14ac:dyDescent="0.2"/>
    <row r="435" ht="14.25" hidden="1" customHeight="1" x14ac:dyDescent="0.2"/>
    <row r="436" ht="14.25" hidden="1" customHeight="1" x14ac:dyDescent="0.2"/>
    <row r="437" ht="14.25" hidden="1" customHeight="1" x14ac:dyDescent="0.2"/>
    <row r="438" ht="14.25" hidden="1" customHeight="1" x14ac:dyDescent="0.2"/>
    <row r="439" ht="14.25" hidden="1" customHeight="1" x14ac:dyDescent="0.2"/>
    <row r="440" ht="14.25" hidden="1" customHeight="1" x14ac:dyDescent="0.2"/>
    <row r="441" ht="14.25" hidden="1" customHeight="1" x14ac:dyDescent="0.2"/>
    <row r="442" ht="14.25" hidden="1" customHeight="1" x14ac:dyDescent="0.2"/>
    <row r="443" ht="14.25" hidden="1" customHeight="1" x14ac:dyDescent="0.2"/>
    <row r="444" ht="14.25" hidden="1" customHeight="1" x14ac:dyDescent="0.2"/>
    <row r="445" ht="14.25" hidden="1" customHeight="1" x14ac:dyDescent="0.2"/>
    <row r="446" ht="14.25" hidden="1" customHeight="1" x14ac:dyDescent="0.2"/>
    <row r="447" ht="14.25" hidden="1" customHeight="1" x14ac:dyDescent="0.2"/>
    <row r="448" ht="14.25" hidden="1" customHeight="1" x14ac:dyDescent="0.2"/>
    <row r="449" ht="14.25" hidden="1" customHeight="1" x14ac:dyDescent="0.2"/>
    <row r="450" ht="14.25" hidden="1" customHeight="1" x14ac:dyDescent="0.2"/>
    <row r="451" ht="14.25" hidden="1" customHeight="1" x14ac:dyDescent="0.2"/>
    <row r="452" ht="14.25" hidden="1" customHeight="1" x14ac:dyDescent="0.2"/>
    <row r="453" ht="14.25" hidden="1" customHeight="1" x14ac:dyDescent="0.2"/>
    <row r="454" ht="14.25" hidden="1" customHeight="1" x14ac:dyDescent="0.2"/>
    <row r="455" ht="14.25" hidden="1" customHeight="1" x14ac:dyDescent="0.2"/>
    <row r="456" ht="14.25" hidden="1" customHeight="1" x14ac:dyDescent="0.2"/>
    <row r="457" ht="14.25" hidden="1" customHeight="1" x14ac:dyDescent="0.2"/>
    <row r="458" ht="14.25" hidden="1" customHeight="1" x14ac:dyDescent="0.2"/>
    <row r="459" ht="14.25" hidden="1" customHeight="1" x14ac:dyDescent="0.2"/>
    <row r="460" ht="14.25" hidden="1" customHeight="1" x14ac:dyDescent="0.2"/>
    <row r="461" ht="14.25" hidden="1" customHeight="1" x14ac:dyDescent="0.2"/>
    <row r="462" ht="14.25" hidden="1" customHeight="1" x14ac:dyDescent="0.2"/>
    <row r="463" ht="14.25" hidden="1" customHeight="1" x14ac:dyDescent="0.2"/>
    <row r="464" ht="14.25" hidden="1" customHeight="1" x14ac:dyDescent="0.2"/>
    <row r="465" ht="14.25" hidden="1" customHeight="1" x14ac:dyDescent="0.2"/>
    <row r="466" ht="14.25" hidden="1" customHeight="1" x14ac:dyDescent="0.2"/>
    <row r="467" ht="14.25" hidden="1" customHeight="1" x14ac:dyDescent="0.2"/>
    <row r="468" ht="14.25" hidden="1" customHeight="1" x14ac:dyDescent="0.2"/>
    <row r="469" ht="14.25" hidden="1" customHeight="1" x14ac:dyDescent="0.2"/>
    <row r="470" ht="14.25" hidden="1" customHeight="1" x14ac:dyDescent="0.2"/>
    <row r="471" ht="14.25" hidden="1" customHeight="1" x14ac:dyDescent="0.2"/>
    <row r="472" ht="14.25" hidden="1" customHeight="1" x14ac:dyDescent="0.2"/>
    <row r="473" ht="14.25" hidden="1" customHeight="1" x14ac:dyDescent="0.2"/>
    <row r="474" ht="14.25" hidden="1" customHeight="1" x14ac:dyDescent="0.2"/>
    <row r="475" ht="14.25" hidden="1" customHeight="1" x14ac:dyDescent="0.2"/>
    <row r="476" ht="14.25" hidden="1" customHeight="1" x14ac:dyDescent="0.2"/>
    <row r="477" ht="14.25" hidden="1" customHeight="1" x14ac:dyDescent="0.2"/>
    <row r="478" ht="14.25" hidden="1" customHeight="1" x14ac:dyDescent="0.2"/>
    <row r="479" ht="14.25" hidden="1" customHeight="1" x14ac:dyDescent="0.2"/>
    <row r="480" ht="14.25" hidden="1" customHeight="1" x14ac:dyDescent="0.2"/>
    <row r="481" ht="14.25" hidden="1" customHeight="1" x14ac:dyDescent="0.2"/>
    <row r="482" ht="14.25" hidden="1" customHeight="1" x14ac:dyDescent="0.2"/>
    <row r="483" ht="14.25" hidden="1" customHeight="1" x14ac:dyDescent="0.2"/>
    <row r="484" ht="14.25" hidden="1" customHeight="1" x14ac:dyDescent="0.2"/>
    <row r="485" ht="14.25" hidden="1" customHeight="1" x14ac:dyDescent="0.2"/>
    <row r="486" ht="14.25" hidden="1" customHeight="1" x14ac:dyDescent="0.2"/>
    <row r="487" ht="14.25" hidden="1" customHeight="1" x14ac:dyDescent="0.2"/>
    <row r="488" ht="14.25" hidden="1" customHeight="1" x14ac:dyDescent="0.2"/>
    <row r="489" ht="14.25" hidden="1" customHeight="1" x14ac:dyDescent="0.2"/>
    <row r="490" ht="14.25" hidden="1" customHeight="1" x14ac:dyDescent="0.2"/>
    <row r="491" ht="14.25" hidden="1" customHeight="1" x14ac:dyDescent="0.2"/>
    <row r="492" ht="14.25" hidden="1" customHeight="1" x14ac:dyDescent="0.2"/>
    <row r="493" ht="14.25" hidden="1" customHeight="1" x14ac:dyDescent="0.2"/>
    <row r="494" ht="14.25" hidden="1" customHeight="1" x14ac:dyDescent="0.2"/>
    <row r="495" ht="14.25" hidden="1" customHeight="1" x14ac:dyDescent="0.2"/>
    <row r="496" ht="14.25" hidden="1" customHeight="1" x14ac:dyDescent="0.2"/>
    <row r="497" ht="14.25" hidden="1" customHeight="1" x14ac:dyDescent="0.2"/>
    <row r="498" ht="14.25" hidden="1" customHeight="1" x14ac:dyDescent="0.2"/>
    <row r="499" ht="14.25" hidden="1" customHeight="1" x14ac:dyDescent="0.2"/>
    <row r="500" ht="14.25" hidden="1" customHeight="1" x14ac:dyDescent="0.2"/>
    <row r="501" ht="14.25" hidden="1" customHeight="1" x14ac:dyDescent="0.2"/>
    <row r="502" ht="14.25" hidden="1" customHeight="1" x14ac:dyDescent="0.2"/>
    <row r="503" ht="14.25" hidden="1" customHeight="1" x14ac:dyDescent="0.2"/>
    <row r="504" ht="14.25" hidden="1" customHeight="1" x14ac:dyDescent="0.2"/>
    <row r="505" ht="14.25" hidden="1" customHeight="1" x14ac:dyDescent="0.2"/>
    <row r="506" ht="14.25" hidden="1" customHeight="1" x14ac:dyDescent="0.2"/>
    <row r="507" ht="14.25" hidden="1" customHeight="1" x14ac:dyDescent="0.2"/>
    <row r="508" ht="14.25" hidden="1" customHeight="1" x14ac:dyDescent="0.2"/>
    <row r="509" ht="14.25" hidden="1" customHeight="1" x14ac:dyDescent="0.2"/>
    <row r="510" ht="14.25" hidden="1" customHeight="1" x14ac:dyDescent="0.2"/>
    <row r="511" ht="14.25" hidden="1" customHeight="1" x14ac:dyDescent="0.2"/>
    <row r="512" ht="14.25" hidden="1" customHeight="1" x14ac:dyDescent="0.2"/>
    <row r="513" ht="14.25" hidden="1" customHeight="1" x14ac:dyDescent="0.2"/>
    <row r="514" ht="14.25" hidden="1" customHeight="1" x14ac:dyDescent="0.2"/>
    <row r="515" ht="14.25" hidden="1" customHeight="1" x14ac:dyDescent="0.2"/>
    <row r="516" ht="14.25" hidden="1" customHeight="1" x14ac:dyDescent="0.2"/>
    <row r="517" ht="14.25" hidden="1" customHeight="1" x14ac:dyDescent="0.2"/>
    <row r="518" ht="14.25" hidden="1" customHeight="1" x14ac:dyDescent="0.2"/>
    <row r="519" ht="14.25" hidden="1" customHeight="1" x14ac:dyDescent="0.2"/>
    <row r="520" ht="14.25" hidden="1" customHeight="1" x14ac:dyDescent="0.2"/>
    <row r="521" ht="14.25" hidden="1" customHeight="1" x14ac:dyDescent="0.2"/>
    <row r="522" ht="14.25" hidden="1" customHeight="1" x14ac:dyDescent="0.2"/>
    <row r="523" ht="14.25" hidden="1" customHeight="1" x14ac:dyDescent="0.2"/>
    <row r="524" ht="14.25" hidden="1" customHeight="1" x14ac:dyDescent="0.2"/>
    <row r="525" ht="14.25" hidden="1" customHeight="1" x14ac:dyDescent="0.2"/>
    <row r="526" ht="14.25" hidden="1" customHeight="1" x14ac:dyDescent="0.2"/>
    <row r="527" ht="14.25" hidden="1" customHeight="1" x14ac:dyDescent="0.2"/>
    <row r="528" ht="14.25" hidden="1" customHeight="1" x14ac:dyDescent="0.2"/>
    <row r="529" ht="14.25" hidden="1" customHeight="1" x14ac:dyDescent="0.2"/>
    <row r="530" ht="14.25" hidden="1" customHeight="1" x14ac:dyDescent="0.2"/>
    <row r="531" ht="14.25" hidden="1" customHeight="1" x14ac:dyDescent="0.2"/>
    <row r="532" ht="14.25" hidden="1" customHeight="1" x14ac:dyDescent="0.2"/>
    <row r="533" ht="14.25" hidden="1" customHeight="1" x14ac:dyDescent="0.2"/>
    <row r="534" ht="14.25" hidden="1" customHeight="1" x14ac:dyDescent="0.2"/>
    <row r="535" ht="14.25" hidden="1" customHeight="1" x14ac:dyDescent="0.2"/>
    <row r="536" ht="14.25" hidden="1" customHeight="1" x14ac:dyDescent="0.2"/>
    <row r="537" ht="14.25" hidden="1" customHeight="1" x14ac:dyDescent="0.2"/>
    <row r="538" ht="14.25" hidden="1" customHeight="1" x14ac:dyDescent="0.2"/>
    <row r="539" ht="14.25" hidden="1" customHeight="1" x14ac:dyDescent="0.2"/>
    <row r="540" ht="14.25" hidden="1" customHeight="1" x14ac:dyDescent="0.2"/>
    <row r="541" ht="14.25" hidden="1" customHeight="1" x14ac:dyDescent="0.2"/>
    <row r="542" ht="14.25" hidden="1" customHeight="1" x14ac:dyDescent="0.2"/>
    <row r="543" ht="14.25" hidden="1" customHeight="1" x14ac:dyDescent="0.2"/>
    <row r="544" ht="14.25" hidden="1" customHeight="1" x14ac:dyDescent="0.2"/>
    <row r="545" ht="14.25" hidden="1" customHeight="1" x14ac:dyDescent="0.2"/>
    <row r="546" ht="14.25" hidden="1" customHeight="1" x14ac:dyDescent="0.2"/>
    <row r="547" ht="14.25" hidden="1" customHeight="1" x14ac:dyDescent="0.2"/>
    <row r="548" ht="14.25" hidden="1" customHeight="1" x14ac:dyDescent="0.2"/>
    <row r="549" ht="14.25" hidden="1" customHeight="1" x14ac:dyDescent="0.2"/>
    <row r="550" ht="14.25" hidden="1" customHeight="1" x14ac:dyDescent="0.2"/>
    <row r="551" ht="14.25" hidden="1" customHeight="1" x14ac:dyDescent="0.2"/>
    <row r="552" ht="14.25" hidden="1" customHeight="1" x14ac:dyDescent="0.2"/>
    <row r="553" ht="14.25" hidden="1" customHeight="1" x14ac:dyDescent="0.2"/>
    <row r="554" ht="14.25" hidden="1" customHeight="1" x14ac:dyDescent="0.2"/>
    <row r="555" ht="14.25" hidden="1" customHeight="1" x14ac:dyDescent="0.2"/>
    <row r="556" ht="14.25" hidden="1" customHeight="1" x14ac:dyDescent="0.2"/>
    <row r="557" ht="14.25" hidden="1" customHeight="1" x14ac:dyDescent="0.2"/>
    <row r="558" ht="14.25" hidden="1" customHeight="1" x14ac:dyDescent="0.2"/>
    <row r="559" ht="14.25" hidden="1" customHeight="1" x14ac:dyDescent="0.2"/>
    <row r="560" ht="14.25" hidden="1" customHeight="1" x14ac:dyDescent="0.2"/>
    <row r="561" ht="14.25" hidden="1" customHeight="1" x14ac:dyDescent="0.2"/>
    <row r="562" ht="14.25" hidden="1" customHeight="1" x14ac:dyDescent="0.2"/>
    <row r="563" ht="14.25" hidden="1" customHeight="1" x14ac:dyDescent="0.2"/>
    <row r="564" ht="14.25" hidden="1" customHeight="1" x14ac:dyDescent="0.2"/>
    <row r="565" ht="14.25" hidden="1" customHeight="1" x14ac:dyDescent="0.2"/>
    <row r="566" ht="14.25" hidden="1" customHeight="1" x14ac:dyDescent="0.2"/>
    <row r="567" ht="14.25" hidden="1" customHeight="1" x14ac:dyDescent="0.2"/>
    <row r="568" ht="14.25" hidden="1" customHeight="1" x14ac:dyDescent="0.2"/>
    <row r="569" ht="14.25" hidden="1" customHeight="1" x14ac:dyDescent="0.2"/>
    <row r="570" ht="14.25" hidden="1" customHeight="1" x14ac:dyDescent="0.2"/>
    <row r="571" ht="14.25" hidden="1" customHeight="1" x14ac:dyDescent="0.2"/>
    <row r="572" ht="14.25" hidden="1" customHeight="1" x14ac:dyDescent="0.2"/>
    <row r="573" ht="14.25" hidden="1" customHeight="1" x14ac:dyDescent="0.2"/>
    <row r="574" ht="14.25" hidden="1" customHeight="1" x14ac:dyDescent="0.2"/>
    <row r="575" ht="14.25" hidden="1" customHeight="1" x14ac:dyDescent="0.2"/>
    <row r="576" ht="14.25" hidden="1" customHeight="1" x14ac:dyDescent="0.2"/>
    <row r="577" ht="14.25" hidden="1" customHeight="1" x14ac:dyDescent="0.2"/>
    <row r="578" ht="14.25" hidden="1" customHeight="1" x14ac:dyDescent="0.2"/>
    <row r="579" ht="14.25" hidden="1" customHeight="1" x14ac:dyDescent="0.2"/>
    <row r="580" ht="14.25" hidden="1" customHeight="1" x14ac:dyDescent="0.2"/>
    <row r="581" ht="14.25" hidden="1" customHeight="1" x14ac:dyDescent="0.2"/>
    <row r="582" ht="14.25" hidden="1" customHeight="1" x14ac:dyDescent="0.2"/>
    <row r="583" ht="14.25" hidden="1" customHeight="1" x14ac:dyDescent="0.2"/>
    <row r="584" ht="14.25" hidden="1" customHeight="1" x14ac:dyDescent="0.2"/>
    <row r="585" ht="14.25" hidden="1" customHeight="1" x14ac:dyDescent="0.2"/>
    <row r="586" ht="14.25" hidden="1" customHeight="1" x14ac:dyDescent="0.2"/>
    <row r="587" ht="14.25" hidden="1" customHeight="1" x14ac:dyDescent="0.2"/>
    <row r="588" ht="14.25" hidden="1" customHeight="1" x14ac:dyDescent="0.2"/>
    <row r="589" ht="14.25" hidden="1" customHeight="1" x14ac:dyDescent="0.2"/>
    <row r="590" ht="14.25" hidden="1" customHeight="1" x14ac:dyDescent="0.2"/>
    <row r="591" ht="14.25" hidden="1" customHeight="1" x14ac:dyDescent="0.2"/>
    <row r="592" ht="14.25" hidden="1" customHeight="1" x14ac:dyDescent="0.2"/>
    <row r="593" ht="14.25" hidden="1" customHeight="1" x14ac:dyDescent="0.2"/>
    <row r="594" ht="14.25" hidden="1" customHeight="1" x14ac:dyDescent="0.2"/>
    <row r="595" ht="14.25" hidden="1" customHeight="1" x14ac:dyDescent="0.2"/>
    <row r="596" ht="14.25" hidden="1" customHeight="1" x14ac:dyDescent="0.2"/>
    <row r="597" ht="14.25" hidden="1" customHeight="1" x14ac:dyDescent="0.2"/>
    <row r="598" ht="14.25" hidden="1" customHeight="1" x14ac:dyDescent="0.2"/>
    <row r="599" ht="14.25" hidden="1" customHeight="1" x14ac:dyDescent="0.2"/>
    <row r="600" ht="14.25" hidden="1" customHeight="1" x14ac:dyDescent="0.2"/>
    <row r="601" ht="14.25" hidden="1" customHeight="1" x14ac:dyDescent="0.2"/>
    <row r="602" ht="14.25" hidden="1" customHeight="1" x14ac:dyDescent="0.2"/>
    <row r="603" ht="14.25" hidden="1" customHeight="1" x14ac:dyDescent="0.2"/>
    <row r="604" ht="14.25" hidden="1" customHeight="1" x14ac:dyDescent="0.2"/>
    <row r="605" ht="14.25" hidden="1" customHeight="1" x14ac:dyDescent="0.2"/>
    <row r="606" ht="14.25" hidden="1" customHeight="1" x14ac:dyDescent="0.2"/>
    <row r="607" ht="14.25" hidden="1" customHeight="1" x14ac:dyDescent="0.2"/>
    <row r="608" ht="14.25" hidden="1" customHeight="1" x14ac:dyDescent="0.2"/>
    <row r="609" ht="14.25" hidden="1" customHeight="1" x14ac:dyDescent="0.2"/>
    <row r="610" ht="14.25" hidden="1" customHeight="1" x14ac:dyDescent="0.2"/>
    <row r="611" ht="14.25" hidden="1" customHeight="1" x14ac:dyDescent="0.2"/>
    <row r="612" ht="14.25" hidden="1" customHeight="1" x14ac:dyDescent="0.2"/>
    <row r="613" ht="14.25" hidden="1" customHeight="1" x14ac:dyDescent="0.2"/>
    <row r="614" ht="14.25" hidden="1" customHeight="1" x14ac:dyDescent="0.2"/>
    <row r="615" ht="14.25" hidden="1" customHeight="1" x14ac:dyDescent="0.2"/>
    <row r="616" ht="14.25" hidden="1" customHeight="1" x14ac:dyDescent="0.2"/>
    <row r="617" ht="14.25" hidden="1" customHeight="1" x14ac:dyDescent="0.2"/>
    <row r="618" ht="14.25" hidden="1" customHeight="1" x14ac:dyDescent="0.2"/>
    <row r="619" ht="14.25" hidden="1" customHeight="1" x14ac:dyDescent="0.2"/>
    <row r="620" ht="14.25" hidden="1" customHeight="1" x14ac:dyDescent="0.2"/>
    <row r="621" ht="14.25" hidden="1" customHeight="1" x14ac:dyDescent="0.2"/>
    <row r="622" ht="14.25" hidden="1" customHeight="1" x14ac:dyDescent="0.2"/>
    <row r="623" ht="14.25" hidden="1" customHeight="1" x14ac:dyDescent="0.2"/>
    <row r="624" ht="14.25" hidden="1" customHeight="1" x14ac:dyDescent="0.2"/>
    <row r="625" ht="14.25" hidden="1" customHeight="1" x14ac:dyDescent="0.2"/>
    <row r="626" ht="14.25" hidden="1" customHeight="1" x14ac:dyDescent="0.2"/>
    <row r="627" ht="14.25" hidden="1" customHeight="1" x14ac:dyDescent="0.2"/>
    <row r="628" ht="14.25" hidden="1" customHeight="1" x14ac:dyDescent="0.2"/>
    <row r="629" ht="14.25" hidden="1" customHeight="1" x14ac:dyDescent="0.2"/>
    <row r="630" ht="14.25" hidden="1" customHeight="1" x14ac:dyDescent="0.2"/>
    <row r="631" ht="14.25" hidden="1" customHeight="1" x14ac:dyDescent="0.2"/>
    <row r="632" ht="14.25" hidden="1" customHeight="1" x14ac:dyDescent="0.2"/>
    <row r="633" ht="14.25" hidden="1" customHeight="1" x14ac:dyDescent="0.2"/>
    <row r="634" ht="14.25" hidden="1" customHeight="1" x14ac:dyDescent="0.2"/>
    <row r="635" ht="14.25" hidden="1" customHeight="1" x14ac:dyDescent="0.2"/>
    <row r="636" ht="14.25" hidden="1" customHeight="1" x14ac:dyDescent="0.2"/>
    <row r="637" ht="14.25" hidden="1" customHeight="1" x14ac:dyDescent="0.2"/>
    <row r="638" ht="14.25" hidden="1" customHeight="1" x14ac:dyDescent="0.2"/>
    <row r="639" ht="14.25" hidden="1" customHeight="1" x14ac:dyDescent="0.2"/>
    <row r="640" ht="14.25" hidden="1" customHeight="1" x14ac:dyDescent="0.2"/>
    <row r="641" ht="14.25" hidden="1" customHeight="1" x14ac:dyDescent="0.2"/>
    <row r="642" ht="14.25" hidden="1" customHeight="1" x14ac:dyDescent="0.2"/>
    <row r="643" ht="14.25" hidden="1" customHeight="1" x14ac:dyDescent="0.2"/>
    <row r="644" ht="14.25" hidden="1" customHeight="1" x14ac:dyDescent="0.2"/>
    <row r="645" ht="14.25" hidden="1" customHeight="1" x14ac:dyDescent="0.2"/>
    <row r="646" ht="14.25" hidden="1" customHeight="1" x14ac:dyDescent="0.2"/>
    <row r="647" ht="14.25" hidden="1" customHeight="1" x14ac:dyDescent="0.2"/>
    <row r="648" ht="14.25" hidden="1" customHeight="1" x14ac:dyDescent="0.2"/>
    <row r="649" ht="14.25" hidden="1" customHeight="1" x14ac:dyDescent="0.2"/>
    <row r="650" ht="14.25" hidden="1" customHeight="1" x14ac:dyDescent="0.2"/>
    <row r="651" ht="14.25" hidden="1" customHeight="1" x14ac:dyDescent="0.2"/>
    <row r="652" ht="14.25" hidden="1" customHeight="1" x14ac:dyDescent="0.2"/>
    <row r="653" ht="14.25" hidden="1" customHeight="1" x14ac:dyDescent="0.2"/>
    <row r="654" ht="14.25" hidden="1" customHeight="1" x14ac:dyDescent="0.2"/>
    <row r="655" ht="14.25" hidden="1" customHeight="1" x14ac:dyDescent="0.2"/>
    <row r="656" ht="14.25" hidden="1" customHeight="1" x14ac:dyDescent="0.2"/>
    <row r="657" ht="14.25" hidden="1" customHeight="1" x14ac:dyDescent="0.2"/>
    <row r="658" ht="14.25" hidden="1" customHeight="1" x14ac:dyDescent="0.2"/>
    <row r="659" ht="14.25" hidden="1" customHeight="1" x14ac:dyDescent="0.2"/>
    <row r="660" ht="14.25" hidden="1" customHeight="1" x14ac:dyDescent="0.2"/>
    <row r="661" ht="14.25" hidden="1" customHeight="1" x14ac:dyDescent="0.2"/>
    <row r="662" ht="14.25" hidden="1" customHeight="1" x14ac:dyDescent="0.2"/>
    <row r="663" ht="14.25" hidden="1" customHeight="1" x14ac:dyDescent="0.2"/>
    <row r="664" ht="14.25" hidden="1" customHeight="1" x14ac:dyDescent="0.2"/>
    <row r="665" ht="14.25" hidden="1" customHeight="1" x14ac:dyDescent="0.2"/>
    <row r="666" ht="14.25" hidden="1" customHeight="1" x14ac:dyDescent="0.2"/>
    <row r="667" ht="14.25" hidden="1" customHeight="1" x14ac:dyDescent="0.2"/>
    <row r="668" ht="14.25" hidden="1" customHeight="1" x14ac:dyDescent="0.2"/>
    <row r="669" ht="14.25" hidden="1" customHeight="1" x14ac:dyDescent="0.2"/>
    <row r="670" ht="14.25" hidden="1" customHeight="1" x14ac:dyDescent="0.2"/>
    <row r="671" ht="14.25" hidden="1" customHeight="1" x14ac:dyDescent="0.2"/>
    <row r="672" ht="14.25" hidden="1" customHeight="1" x14ac:dyDescent="0.2"/>
    <row r="673" ht="14.25" hidden="1" customHeight="1" x14ac:dyDescent="0.2"/>
    <row r="674" ht="14.25" hidden="1" customHeight="1" x14ac:dyDescent="0.2"/>
    <row r="675" ht="14.25" hidden="1" customHeight="1" x14ac:dyDescent="0.2"/>
    <row r="676" ht="14.25" hidden="1" customHeight="1" x14ac:dyDescent="0.2"/>
    <row r="677" ht="14.25" hidden="1" customHeight="1" x14ac:dyDescent="0.2"/>
    <row r="678" ht="14.25" hidden="1" customHeight="1" x14ac:dyDescent="0.2"/>
    <row r="679" ht="14.25" hidden="1" customHeight="1" x14ac:dyDescent="0.2"/>
    <row r="680" ht="14.25" hidden="1" customHeight="1" x14ac:dyDescent="0.2"/>
    <row r="681" ht="14.25" hidden="1" customHeight="1" x14ac:dyDescent="0.2"/>
    <row r="682" ht="14.25" hidden="1" customHeight="1" x14ac:dyDescent="0.2"/>
    <row r="683" ht="14.25" hidden="1" customHeight="1" x14ac:dyDescent="0.2"/>
    <row r="684" ht="14.25" hidden="1" customHeight="1" x14ac:dyDescent="0.2"/>
    <row r="685" ht="14.25" hidden="1" customHeight="1" x14ac:dyDescent="0.2"/>
    <row r="686" ht="14.25" hidden="1" customHeight="1" x14ac:dyDescent="0.2"/>
    <row r="687" ht="14.25" hidden="1" customHeight="1" x14ac:dyDescent="0.2"/>
    <row r="688" ht="14.25" hidden="1" customHeight="1" x14ac:dyDescent="0.2"/>
    <row r="689" ht="14.25" hidden="1" customHeight="1" x14ac:dyDescent="0.2"/>
    <row r="690" ht="14.25" hidden="1" customHeight="1" x14ac:dyDescent="0.2"/>
    <row r="691" ht="14.25" hidden="1" customHeight="1" x14ac:dyDescent="0.2"/>
    <row r="692" ht="14.25" hidden="1" customHeight="1" x14ac:dyDescent="0.2"/>
    <row r="693" ht="14.25" hidden="1" customHeight="1" x14ac:dyDescent="0.2"/>
    <row r="694" ht="14.25" hidden="1" customHeight="1" x14ac:dyDescent="0.2"/>
    <row r="695" ht="14.25" hidden="1" customHeight="1" x14ac:dyDescent="0.2"/>
    <row r="696" ht="14.25" hidden="1" customHeight="1" x14ac:dyDescent="0.2"/>
    <row r="697" ht="14.25" hidden="1" customHeight="1" x14ac:dyDescent="0.2"/>
    <row r="698" ht="14.25" hidden="1" customHeight="1" x14ac:dyDescent="0.2"/>
    <row r="699" ht="14.25" hidden="1" customHeight="1" x14ac:dyDescent="0.2"/>
    <row r="700" ht="14.25" hidden="1" customHeight="1" x14ac:dyDescent="0.2"/>
    <row r="701" ht="14.25" hidden="1" customHeight="1" x14ac:dyDescent="0.2"/>
    <row r="702" ht="14.25" hidden="1" customHeight="1" x14ac:dyDescent="0.2"/>
    <row r="703" ht="14.25" hidden="1" customHeight="1" x14ac:dyDescent="0.2"/>
    <row r="704" ht="14.25" hidden="1" customHeight="1" x14ac:dyDescent="0.2"/>
    <row r="705" ht="14.25" hidden="1" customHeight="1" x14ac:dyDescent="0.2"/>
    <row r="706" ht="14.25" hidden="1" customHeight="1" x14ac:dyDescent="0.2"/>
    <row r="707" ht="14.25" hidden="1" customHeight="1" x14ac:dyDescent="0.2"/>
    <row r="708" ht="14.25" hidden="1" customHeight="1" x14ac:dyDescent="0.2"/>
    <row r="709" ht="14.25" hidden="1" customHeight="1" x14ac:dyDescent="0.2"/>
    <row r="710" ht="14.25" hidden="1" customHeight="1" x14ac:dyDescent="0.2"/>
    <row r="711" ht="14.25" hidden="1" customHeight="1" x14ac:dyDescent="0.2"/>
    <row r="712" ht="14.25" hidden="1" customHeight="1" x14ac:dyDescent="0.2"/>
    <row r="713" ht="14.25" hidden="1" customHeight="1" x14ac:dyDescent="0.2"/>
    <row r="714" ht="14.25" hidden="1" customHeight="1" x14ac:dyDescent="0.2"/>
    <row r="715" ht="14.25" hidden="1" customHeight="1" x14ac:dyDescent="0.2"/>
    <row r="716" ht="14.25" hidden="1" customHeight="1" x14ac:dyDescent="0.2"/>
    <row r="717" ht="14.25" hidden="1" customHeight="1" x14ac:dyDescent="0.2"/>
    <row r="718" ht="14.25" hidden="1" customHeight="1" x14ac:dyDescent="0.2"/>
    <row r="719" ht="14.25" hidden="1" customHeight="1" x14ac:dyDescent="0.2"/>
    <row r="720" ht="14.25" hidden="1" customHeight="1" x14ac:dyDescent="0.2"/>
    <row r="721" ht="14.25" hidden="1" customHeight="1" x14ac:dyDescent="0.2"/>
    <row r="722" ht="14.25" hidden="1" customHeight="1" x14ac:dyDescent="0.2"/>
    <row r="723" ht="14.25" hidden="1" customHeight="1" x14ac:dyDescent="0.2"/>
    <row r="724" ht="14.25" hidden="1" customHeight="1" x14ac:dyDescent="0.2"/>
    <row r="725" ht="14.25" hidden="1" customHeight="1" x14ac:dyDescent="0.2"/>
    <row r="726" ht="14.25" hidden="1" customHeight="1" x14ac:dyDescent="0.2"/>
    <row r="727" ht="14.25" hidden="1" customHeight="1" x14ac:dyDescent="0.2"/>
    <row r="728" ht="14.25" hidden="1" customHeight="1" x14ac:dyDescent="0.2"/>
    <row r="729" ht="14.25" hidden="1" customHeight="1" x14ac:dyDescent="0.2"/>
    <row r="730" ht="14.25" hidden="1" customHeight="1" x14ac:dyDescent="0.2"/>
    <row r="731" ht="14.25" hidden="1" customHeight="1" x14ac:dyDescent="0.2"/>
    <row r="732" ht="14.25" hidden="1" customHeight="1" x14ac:dyDescent="0.2"/>
    <row r="733" ht="14.25" hidden="1" customHeight="1" x14ac:dyDescent="0.2"/>
    <row r="734" ht="14.25" hidden="1" customHeight="1" x14ac:dyDescent="0.2"/>
    <row r="735" ht="14.25" hidden="1" customHeight="1" x14ac:dyDescent="0.2"/>
    <row r="736" ht="14.25" hidden="1" customHeight="1" x14ac:dyDescent="0.2"/>
    <row r="737" ht="14.25" hidden="1" customHeight="1" x14ac:dyDescent="0.2"/>
    <row r="738" ht="14.25" hidden="1" customHeight="1" x14ac:dyDescent="0.2"/>
    <row r="739" ht="14.25" hidden="1" customHeight="1" x14ac:dyDescent="0.2"/>
    <row r="740" ht="14.25" hidden="1" customHeight="1" x14ac:dyDescent="0.2"/>
    <row r="741" ht="14.25" hidden="1" customHeight="1" x14ac:dyDescent="0.2"/>
    <row r="742" ht="14.25" hidden="1" customHeight="1" x14ac:dyDescent="0.2"/>
    <row r="743" ht="14.25" hidden="1" customHeight="1" x14ac:dyDescent="0.2"/>
    <row r="744" ht="14.25" hidden="1" customHeight="1" x14ac:dyDescent="0.2"/>
    <row r="745" ht="14.25" hidden="1" customHeight="1" x14ac:dyDescent="0.2"/>
    <row r="746" ht="14.25" hidden="1" customHeight="1" x14ac:dyDescent="0.2"/>
    <row r="747" ht="14.25" hidden="1" customHeight="1" x14ac:dyDescent="0.2"/>
    <row r="748" ht="14.25" hidden="1" customHeight="1" x14ac:dyDescent="0.2"/>
    <row r="749" ht="14.25" hidden="1" customHeight="1" x14ac:dyDescent="0.2"/>
    <row r="750" ht="14.25" hidden="1" customHeight="1" x14ac:dyDescent="0.2"/>
    <row r="751" ht="14.25" hidden="1" customHeight="1" x14ac:dyDescent="0.2"/>
    <row r="752" ht="14.25" hidden="1" customHeight="1" x14ac:dyDescent="0.2"/>
    <row r="753" ht="14.25" hidden="1" customHeight="1" x14ac:dyDescent="0.2"/>
    <row r="754" ht="14.25" hidden="1" customHeight="1" x14ac:dyDescent="0.2"/>
    <row r="755" ht="14.25" hidden="1" customHeight="1" x14ac:dyDescent="0.2"/>
    <row r="756" ht="14.25" hidden="1" customHeight="1" x14ac:dyDescent="0.2"/>
    <row r="757" ht="14.25" hidden="1" customHeight="1" x14ac:dyDescent="0.2"/>
    <row r="758" ht="14.25" hidden="1" customHeight="1" x14ac:dyDescent="0.2"/>
    <row r="759" ht="14.25" hidden="1" customHeight="1" x14ac:dyDescent="0.2"/>
    <row r="760" ht="14.25" hidden="1" customHeight="1" x14ac:dyDescent="0.2"/>
    <row r="761" ht="14.25" hidden="1" customHeight="1" x14ac:dyDescent="0.2"/>
    <row r="762" ht="14.25" hidden="1" customHeight="1" x14ac:dyDescent="0.2"/>
    <row r="763" ht="14.25" hidden="1" customHeight="1" x14ac:dyDescent="0.2"/>
    <row r="764" ht="14.25" hidden="1" customHeight="1" x14ac:dyDescent="0.2"/>
    <row r="765" ht="14.25" hidden="1" customHeight="1" x14ac:dyDescent="0.2"/>
    <row r="766" ht="14.25" hidden="1" customHeight="1" x14ac:dyDescent="0.2"/>
    <row r="767" ht="14.25" hidden="1" customHeight="1" x14ac:dyDescent="0.2"/>
    <row r="768" ht="14.25" hidden="1" customHeight="1" x14ac:dyDescent="0.2"/>
    <row r="769" ht="14.25" hidden="1" customHeight="1" x14ac:dyDescent="0.2"/>
    <row r="770" ht="14.25" hidden="1" customHeight="1" x14ac:dyDescent="0.2"/>
    <row r="771" ht="14.25" hidden="1" customHeight="1" x14ac:dyDescent="0.2"/>
    <row r="772" ht="14.25" hidden="1" customHeight="1" x14ac:dyDescent="0.2"/>
    <row r="773" ht="14.25" hidden="1" customHeight="1" x14ac:dyDescent="0.2"/>
    <row r="774" ht="14.25" hidden="1" customHeight="1" x14ac:dyDescent="0.2"/>
    <row r="775" ht="14.25" hidden="1" customHeight="1" x14ac:dyDescent="0.2"/>
    <row r="776" ht="14.25" hidden="1" customHeight="1" x14ac:dyDescent="0.2"/>
    <row r="777" ht="14.25" hidden="1" customHeight="1" x14ac:dyDescent="0.2"/>
    <row r="778" ht="14.25" hidden="1" customHeight="1" x14ac:dyDescent="0.2"/>
    <row r="779" ht="14.25" hidden="1" customHeight="1" x14ac:dyDescent="0.2"/>
    <row r="780" ht="14.25" hidden="1" customHeight="1" x14ac:dyDescent="0.2"/>
    <row r="781" ht="14.25" hidden="1" customHeight="1" x14ac:dyDescent="0.2"/>
    <row r="782" ht="14.25" hidden="1" customHeight="1" x14ac:dyDescent="0.2"/>
    <row r="783" ht="14.25" hidden="1" customHeight="1" x14ac:dyDescent="0.2"/>
    <row r="784" ht="14.25" hidden="1" customHeight="1" x14ac:dyDescent="0.2"/>
    <row r="785" ht="14.25" hidden="1" customHeight="1" x14ac:dyDescent="0.2"/>
    <row r="786" ht="14.25" hidden="1" customHeight="1" x14ac:dyDescent="0.2"/>
    <row r="787" ht="14.25" hidden="1" customHeight="1" x14ac:dyDescent="0.2"/>
    <row r="788" ht="14.25" hidden="1" customHeight="1" x14ac:dyDescent="0.2"/>
    <row r="789" ht="14.25" hidden="1" customHeight="1" x14ac:dyDescent="0.2"/>
    <row r="790" ht="14.25" hidden="1" customHeight="1" x14ac:dyDescent="0.2"/>
    <row r="791" ht="14.25" hidden="1" customHeight="1" x14ac:dyDescent="0.2"/>
    <row r="792" ht="14.25" hidden="1" customHeight="1" x14ac:dyDescent="0.2"/>
    <row r="793" ht="14.25" hidden="1" customHeight="1" x14ac:dyDescent="0.2"/>
    <row r="794" ht="14.25" hidden="1" customHeight="1" x14ac:dyDescent="0.2"/>
    <row r="795" ht="14.25" hidden="1" customHeight="1" x14ac:dyDescent="0.2"/>
    <row r="796" ht="14.25" hidden="1" customHeight="1" x14ac:dyDescent="0.2"/>
    <row r="797" ht="14.25" hidden="1" customHeight="1" x14ac:dyDescent="0.2"/>
    <row r="798" ht="14.25" hidden="1" customHeight="1" x14ac:dyDescent="0.2"/>
    <row r="799" ht="14.25" hidden="1" customHeight="1" x14ac:dyDescent="0.2"/>
    <row r="800" ht="14.25" hidden="1" customHeight="1" x14ac:dyDescent="0.2"/>
    <row r="801" ht="14.25" hidden="1" customHeight="1" x14ac:dyDescent="0.2"/>
    <row r="802" ht="14.25" hidden="1" customHeight="1" x14ac:dyDescent="0.2"/>
    <row r="803" ht="14.25" hidden="1" customHeight="1" x14ac:dyDescent="0.2"/>
    <row r="804" ht="14.25" hidden="1" customHeight="1" x14ac:dyDescent="0.2"/>
    <row r="805" ht="14.25" hidden="1" customHeight="1" x14ac:dyDescent="0.2"/>
    <row r="806" ht="14.25" hidden="1" customHeight="1" x14ac:dyDescent="0.2"/>
    <row r="807" ht="14.25" hidden="1" customHeight="1" x14ac:dyDescent="0.2"/>
    <row r="808" ht="14.25" hidden="1" customHeight="1" x14ac:dyDescent="0.2"/>
    <row r="809" ht="14.25" hidden="1" customHeight="1" x14ac:dyDescent="0.2"/>
    <row r="810" ht="14.25" hidden="1" customHeight="1" x14ac:dyDescent="0.2"/>
    <row r="811" ht="14.25" hidden="1" customHeight="1" x14ac:dyDescent="0.2"/>
    <row r="812" ht="14.25" hidden="1" customHeight="1" x14ac:dyDescent="0.2"/>
    <row r="813" ht="14.25" hidden="1" customHeight="1" x14ac:dyDescent="0.2"/>
    <row r="814" ht="14.25" hidden="1" customHeight="1" x14ac:dyDescent="0.2"/>
    <row r="815" ht="14.25" hidden="1" customHeight="1" x14ac:dyDescent="0.2"/>
    <row r="816" ht="14.25" hidden="1" customHeight="1" x14ac:dyDescent="0.2"/>
    <row r="817" ht="14.25" hidden="1" customHeight="1" x14ac:dyDescent="0.2"/>
    <row r="818" ht="14.25" hidden="1" customHeight="1" x14ac:dyDescent="0.2"/>
    <row r="819" ht="14.25" hidden="1" customHeight="1" x14ac:dyDescent="0.2"/>
    <row r="820" ht="14.25" hidden="1" customHeight="1" x14ac:dyDescent="0.2"/>
    <row r="821" ht="14.25" hidden="1" customHeight="1" x14ac:dyDescent="0.2"/>
    <row r="822" ht="14.25" hidden="1" customHeight="1" x14ac:dyDescent="0.2"/>
    <row r="823" ht="14.25" hidden="1" customHeight="1" x14ac:dyDescent="0.2"/>
    <row r="824" ht="14.25" hidden="1" customHeight="1" x14ac:dyDescent="0.2"/>
    <row r="825" ht="14.25" hidden="1" customHeight="1" x14ac:dyDescent="0.2"/>
    <row r="826" ht="14.25" hidden="1" customHeight="1" x14ac:dyDescent="0.2"/>
    <row r="827" ht="14.25" hidden="1" customHeight="1" x14ac:dyDescent="0.2"/>
    <row r="828" ht="14.25" hidden="1" customHeight="1" x14ac:dyDescent="0.2"/>
    <row r="829" ht="14.25" hidden="1" customHeight="1" x14ac:dyDescent="0.2"/>
    <row r="830" ht="14.25" hidden="1" customHeight="1" x14ac:dyDescent="0.2"/>
    <row r="831" ht="14.25" hidden="1" customHeight="1" x14ac:dyDescent="0.2"/>
    <row r="832" ht="14.25" hidden="1" customHeight="1" x14ac:dyDescent="0.2"/>
    <row r="833" ht="14.25" hidden="1" customHeight="1" x14ac:dyDescent="0.2"/>
    <row r="834" ht="14.25" hidden="1" customHeight="1" x14ac:dyDescent="0.2"/>
    <row r="835" ht="14.25" hidden="1" customHeight="1" x14ac:dyDescent="0.2"/>
    <row r="836" ht="14.25" hidden="1" customHeight="1" x14ac:dyDescent="0.2"/>
    <row r="837" ht="14.25" hidden="1" customHeight="1" x14ac:dyDescent="0.2"/>
    <row r="838" ht="14.25" hidden="1" customHeight="1" x14ac:dyDescent="0.2"/>
    <row r="839" ht="14.25" hidden="1" customHeight="1" x14ac:dyDescent="0.2"/>
    <row r="840" ht="14.25" hidden="1" customHeight="1" x14ac:dyDescent="0.2"/>
    <row r="841" ht="14.25" hidden="1" customHeight="1" x14ac:dyDescent="0.2"/>
    <row r="842" ht="14.25" hidden="1" customHeight="1" x14ac:dyDescent="0.2"/>
    <row r="843" ht="14.25" hidden="1" customHeight="1" x14ac:dyDescent="0.2"/>
    <row r="844" ht="14.25" hidden="1" customHeight="1" x14ac:dyDescent="0.2"/>
    <row r="845" ht="14.25" hidden="1" customHeight="1" x14ac:dyDescent="0.2"/>
    <row r="846" ht="14.25" hidden="1" customHeight="1" x14ac:dyDescent="0.2"/>
    <row r="847" ht="14.25" hidden="1" customHeight="1" x14ac:dyDescent="0.2"/>
    <row r="848" ht="14.25" hidden="1" customHeight="1" x14ac:dyDescent="0.2"/>
    <row r="849" ht="14.25" hidden="1" customHeight="1" x14ac:dyDescent="0.2"/>
    <row r="850" ht="14.25" hidden="1" customHeight="1" x14ac:dyDescent="0.2"/>
    <row r="851" ht="14.25" hidden="1" customHeight="1" x14ac:dyDescent="0.2"/>
    <row r="852" ht="14.25" hidden="1" customHeight="1" x14ac:dyDescent="0.2"/>
    <row r="853" ht="14.25" hidden="1" customHeight="1" x14ac:dyDescent="0.2"/>
    <row r="854" ht="14.25" hidden="1" customHeight="1" x14ac:dyDescent="0.2"/>
    <row r="855" ht="14.25" hidden="1" customHeight="1" x14ac:dyDescent="0.2"/>
    <row r="856" ht="14.25" hidden="1" customHeight="1" x14ac:dyDescent="0.2"/>
    <row r="857" ht="14.25" hidden="1" customHeight="1" x14ac:dyDescent="0.2"/>
    <row r="858" ht="14.25" hidden="1" customHeight="1" x14ac:dyDescent="0.2"/>
    <row r="859" ht="14.25" hidden="1" customHeight="1" x14ac:dyDescent="0.2"/>
    <row r="860" ht="14.25" hidden="1" customHeight="1" x14ac:dyDescent="0.2"/>
    <row r="861" ht="14.25" hidden="1" customHeight="1" x14ac:dyDescent="0.2"/>
    <row r="862" ht="14.25" hidden="1" customHeight="1" x14ac:dyDescent="0.2"/>
    <row r="863" ht="14.25" hidden="1" customHeight="1" x14ac:dyDescent="0.2"/>
    <row r="864" ht="14.25" hidden="1" customHeight="1" x14ac:dyDescent="0.2"/>
    <row r="865" ht="14.25" hidden="1" customHeight="1" x14ac:dyDescent="0.2"/>
    <row r="866" ht="14.25" hidden="1" customHeight="1" x14ac:dyDescent="0.2"/>
    <row r="867" ht="14.25" hidden="1" customHeight="1" x14ac:dyDescent="0.2"/>
    <row r="868" ht="14.25" hidden="1" customHeight="1" x14ac:dyDescent="0.2"/>
    <row r="869" ht="14.25" hidden="1" customHeight="1" x14ac:dyDescent="0.2"/>
    <row r="870" ht="14.25" hidden="1" customHeight="1" x14ac:dyDescent="0.2"/>
    <row r="871" ht="14.25" hidden="1" customHeight="1" x14ac:dyDescent="0.2"/>
    <row r="872" ht="14.25" hidden="1" customHeight="1" x14ac:dyDescent="0.2"/>
    <row r="873" ht="14.25" hidden="1" customHeight="1" x14ac:dyDescent="0.2"/>
    <row r="874" ht="14.25" hidden="1" customHeight="1" x14ac:dyDescent="0.2"/>
    <row r="875" ht="14.25" hidden="1" customHeight="1" x14ac:dyDescent="0.2"/>
    <row r="876" ht="14.25" hidden="1" customHeight="1" x14ac:dyDescent="0.2"/>
    <row r="877" ht="14.25" hidden="1" customHeight="1" x14ac:dyDescent="0.2"/>
    <row r="878" ht="14.25" hidden="1" customHeight="1" x14ac:dyDescent="0.2"/>
    <row r="879" ht="14.25" hidden="1" customHeight="1" x14ac:dyDescent="0.2"/>
    <row r="880" ht="14.25" hidden="1" customHeight="1" x14ac:dyDescent="0.2"/>
    <row r="881" ht="14.25" hidden="1" customHeight="1" x14ac:dyDescent="0.2"/>
    <row r="882" ht="14.25" hidden="1" customHeight="1" x14ac:dyDescent="0.2"/>
    <row r="883" ht="14.25" hidden="1" customHeight="1" x14ac:dyDescent="0.2"/>
    <row r="884" ht="14.25" hidden="1" customHeight="1" x14ac:dyDescent="0.2"/>
    <row r="885" ht="14.25" hidden="1" customHeight="1" x14ac:dyDescent="0.2"/>
    <row r="886" ht="14.25" hidden="1" customHeight="1" x14ac:dyDescent="0.2"/>
    <row r="887" ht="14.25" hidden="1" customHeight="1" x14ac:dyDescent="0.2"/>
    <row r="888" ht="14.25" hidden="1" customHeight="1" x14ac:dyDescent="0.2"/>
    <row r="889" ht="14.25" hidden="1" customHeight="1" x14ac:dyDescent="0.2"/>
    <row r="890" ht="14.25" hidden="1" customHeight="1" x14ac:dyDescent="0.2"/>
    <row r="891" ht="14.25" hidden="1" customHeight="1" x14ac:dyDescent="0.2"/>
    <row r="892" ht="14.25" hidden="1" customHeight="1" x14ac:dyDescent="0.2"/>
    <row r="893" ht="14.25" hidden="1" customHeight="1" x14ac:dyDescent="0.2"/>
    <row r="894" ht="14.25" hidden="1" customHeight="1" x14ac:dyDescent="0.2"/>
    <row r="895" ht="14.25" hidden="1" customHeight="1" x14ac:dyDescent="0.2"/>
    <row r="896" ht="14.25" hidden="1" customHeight="1" x14ac:dyDescent="0.2"/>
    <row r="897" ht="14.25" hidden="1" customHeight="1" x14ac:dyDescent="0.2"/>
    <row r="898" ht="14.25" hidden="1" customHeight="1" x14ac:dyDescent="0.2"/>
    <row r="899" ht="14.25" hidden="1" customHeight="1" x14ac:dyDescent="0.2"/>
    <row r="900" ht="14.25" hidden="1" customHeight="1" x14ac:dyDescent="0.2"/>
    <row r="901" ht="14.25" hidden="1" customHeight="1" x14ac:dyDescent="0.2"/>
    <row r="902" ht="14.25" hidden="1" customHeight="1" x14ac:dyDescent="0.2"/>
    <row r="903" ht="14.25" hidden="1" customHeight="1" x14ac:dyDescent="0.2"/>
    <row r="904" ht="14.25" hidden="1" customHeight="1" x14ac:dyDescent="0.2"/>
    <row r="905" ht="14.25" hidden="1" customHeight="1" x14ac:dyDescent="0.2"/>
    <row r="906" ht="14.25" hidden="1" customHeight="1" x14ac:dyDescent="0.2"/>
    <row r="907" ht="14.25" hidden="1" customHeight="1" x14ac:dyDescent="0.2"/>
    <row r="908" ht="14.25" hidden="1" customHeight="1" x14ac:dyDescent="0.2"/>
    <row r="909" ht="14.25" hidden="1" customHeight="1" x14ac:dyDescent="0.2"/>
    <row r="910" ht="14.25" hidden="1" customHeight="1" x14ac:dyDescent="0.2"/>
    <row r="911" ht="14.25" hidden="1" customHeight="1" x14ac:dyDescent="0.2"/>
    <row r="912" ht="14.25" hidden="1" customHeight="1" x14ac:dyDescent="0.2"/>
    <row r="913" ht="14.25" hidden="1" customHeight="1" x14ac:dyDescent="0.2"/>
    <row r="914" ht="14.25" hidden="1" customHeight="1" x14ac:dyDescent="0.2"/>
    <row r="915" ht="14.25" hidden="1" customHeight="1" x14ac:dyDescent="0.2"/>
    <row r="916" ht="14.25" hidden="1" customHeight="1" x14ac:dyDescent="0.2"/>
    <row r="917" ht="14.25" hidden="1" customHeight="1" x14ac:dyDescent="0.2"/>
    <row r="918" ht="14.25" hidden="1" customHeight="1" x14ac:dyDescent="0.2"/>
    <row r="919" ht="14.25" hidden="1" customHeight="1" x14ac:dyDescent="0.2"/>
    <row r="920" ht="14.25" hidden="1" customHeight="1" x14ac:dyDescent="0.2"/>
    <row r="921" ht="14.25" hidden="1" customHeight="1" x14ac:dyDescent="0.2"/>
    <row r="922" ht="14.25" hidden="1" customHeight="1" x14ac:dyDescent="0.2"/>
    <row r="923" ht="14.25" hidden="1" customHeight="1" x14ac:dyDescent="0.2"/>
    <row r="924" ht="14.25" hidden="1" customHeight="1" x14ac:dyDescent="0.2"/>
    <row r="925" ht="14.25" hidden="1" customHeight="1" x14ac:dyDescent="0.2"/>
    <row r="926" ht="14.25" hidden="1" customHeight="1" x14ac:dyDescent="0.2"/>
    <row r="927" ht="14.25" hidden="1" customHeight="1" x14ac:dyDescent="0.2"/>
    <row r="928" ht="14.25" hidden="1" customHeight="1" x14ac:dyDescent="0.2"/>
    <row r="929" ht="14.25" hidden="1" customHeight="1" x14ac:dyDescent="0.2"/>
    <row r="930" ht="14.25" hidden="1" customHeight="1" x14ac:dyDescent="0.2"/>
    <row r="931" ht="14.25" hidden="1" customHeight="1" x14ac:dyDescent="0.2"/>
    <row r="932" ht="14.25" hidden="1" customHeight="1" x14ac:dyDescent="0.2"/>
    <row r="933" ht="14.25" hidden="1" customHeight="1" x14ac:dyDescent="0.2"/>
    <row r="934" ht="14.25" hidden="1" customHeight="1" x14ac:dyDescent="0.2"/>
    <row r="935" ht="14.25" hidden="1" customHeight="1" x14ac:dyDescent="0.2"/>
    <row r="936" ht="14.25" hidden="1" customHeight="1" x14ac:dyDescent="0.2"/>
    <row r="937" ht="14.25" hidden="1" customHeight="1" x14ac:dyDescent="0.2"/>
    <row r="938" ht="14.25" hidden="1" customHeight="1" x14ac:dyDescent="0.2"/>
    <row r="939" ht="14.25" hidden="1" customHeight="1" x14ac:dyDescent="0.2"/>
    <row r="940" ht="14.25" hidden="1" customHeight="1" x14ac:dyDescent="0.2"/>
    <row r="941" ht="14.25" hidden="1" customHeight="1" x14ac:dyDescent="0.2"/>
    <row r="942" ht="14.25" hidden="1" customHeight="1" x14ac:dyDescent="0.2"/>
    <row r="943" ht="14.25" hidden="1" customHeight="1" x14ac:dyDescent="0.2"/>
    <row r="944" ht="14.25" hidden="1" customHeight="1" x14ac:dyDescent="0.2"/>
    <row r="945" ht="14.25" hidden="1" customHeight="1" x14ac:dyDescent="0.2"/>
    <row r="946" ht="14.25" hidden="1" customHeight="1" x14ac:dyDescent="0.2"/>
    <row r="947" ht="14.25" hidden="1" customHeight="1" x14ac:dyDescent="0.2"/>
    <row r="948" ht="14.25" hidden="1" customHeight="1" x14ac:dyDescent="0.2"/>
    <row r="949" ht="14.25" hidden="1" customHeight="1" x14ac:dyDescent="0.2"/>
    <row r="950" ht="14.25" hidden="1" customHeight="1" x14ac:dyDescent="0.2"/>
    <row r="951" ht="14.25" hidden="1" customHeight="1" x14ac:dyDescent="0.2"/>
    <row r="952" ht="14.25" hidden="1" customHeight="1" x14ac:dyDescent="0.2"/>
    <row r="953" ht="14.25" hidden="1" customHeight="1" x14ac:dyDescent="0.2"/>
    <row r="954" ht="14.25" hidden="1" customHeight="1" x14ac:dyDescent="0.2"/>
    <row r="955" ht="14.25" hidden="1" customHeight="1" x14ac:dyDescent="0.2"/>
    <row r="956" ht="14.25" hidden="1" customHeight="1" x14ac:dyDescent="0.2"/>
    <row r="957" ht="14.25" hidden="1" customHeight="1" x14ac:dyDescent="0.2"/>
    <row r="958" ht="14.25" hidden="1" customHeight="1" x14ac:dyDescent="0.2"/>
    <row r="959" ht="14.25" hidden="1" customHeight="1" x14ac:dyDescent="0.2"/>
    <row r="960" ht="14.25" hidden="1" customHeight="1" x14ac:dyDescent="0.2"/>
    <row r="961" ht="14.25" hidden="1" customHeight="1" x14ac:dyDescent="0.2"/>
    <row r="962" ht="14.25" hidden="1" customHeight="1" x14ac:dyDescent="0.2"/>
    <row r="963" ht="14.25" hidden="1" customHeight="1" x14ac:dyDescent="0.2"/>
    <row r="964" ht="14.25" hidden="1" customHeight="1" x14ac:dyDescent="0.2"/>
    <row r="965" ht="14.25" hidden="1" customHeight="1" x14ac:dyDescent="0.2"/>
    <row r="966" ht="14.25" hidden="1" customHeight="1" x14ac:dyDescent="0.2"/>
    <row r="967" ht="14.25" hidden="1" customHeight="1" x14ac:dyDescent="0.2"/>
    <row r="968" ht="14.25" hidden="1" customHeight="1" x14ac:dyDescent="0.2"/>
    <row r="969" ht="14.25" hidden="1" customHeight="1" x14ac:dyDescent="0.2"/>
    <row r="970" ht="14.25" hidden="1" customHeight="1" x14ac:dyDescent="0.2"/>
    <row r="971" ht="14.25" hidden="1" customHeight="1" x14ac:dyDescent="0.2"/>
    <row r="972" ht="14.25" hidden="1" customHeight="1" x14ac:dyDescent="0.2"/>
    <row r="973" ht="14.25" hidden="1" customHeight="1" x14ac:dyDescent="0.2"/>
    <row r="974" ht="14.25" hidden="1" customHeight="1" x14ac:dyDescent="0.2"/>
    <row r="975" ht="14.25" hidden="1" customHeight="1" x14ac:dyDescent="0.2"/>
    <row r="976" ht="14.25" hidden="1" customHeight="1" x14ac:dyDescent="0.2"/>
    <row r="977" ht="14.25" hidden="1" customHeight="1" x14ac:dyDescent="0.2"/>
    <row r="978" ht="14.25" hidden="1" customHeight="1" x14ac:dyDescent="0.2"/>
    <row r="979" ht="14.25" hidden="1" customHeight="1" x14ac:dyDescent="0.2"/>
    <row r="980" ht="14.25" hidden="1" customHeight="1" x14ac:dyDescent="0.2"/>
    <row r="981" ht="14.25" hidden="1" customHeight="1" x14ac:dyDescent="0.2"/>
    <row r="982" ht="14.25" hidden="1" customHeight="1" x14ac:dyDescent="0.2"/>
    <row r="983" ht="14.25" hidden="1" customHeight="1" x14ac:dyDescent="0.2"/>
    <row r="984" ht="14.25" hidden="1" customHeight="1" x14ac:dyDescent="0.2"/>
    <row r="985" ht="14.25" hidden="1" customHeight="1" x14ac:dyDescent="0.2"/>
    <row r="986" ht="14.25" hidden="1" customHeight="1" x14ac:dyDescent="0.2"/>
    <row r="987" ht="14.25" hidden="1" customHeight="1" x14ac:dyDescent="0.2"/>
    <row r="988" ht="14.25" hidden="1" customHeight="1" x14ac:dyDescent="0.2"/>
    <row r="989" ht="14.25" hidden="1" customHeight="1" x14ac:dyDescent="0.2"/>
    <row r="990" ht="14.25" hidden="1" customHeight="1" x14ac:dyDescent="0.2"/>
    <row r="991" ht="14.25" hidden="1" customHeight="1" x14ac:dyDescent="0.2"/>
    <row r="992" ht="14.25" hidden="1" customHeight="1" x14ac:dyDescent="0.2"/>
    <row r="993" ht="14.25" hidden="1" customHeight="1" x14ac:dyDescent="0.2"/>
    <row r="994" ht="14.25" hidden="1" customHeight="1" x14ac:dyDescent="0.2"/>
    <row r="995" ht="14.25" hidden="1" customHeight="1" x14ac:dyDescent="0.2"/>
    <row r="996" ht="14.25" hidden="1" customHeight="1" x14ac:dyDescent="0.2"/>
    <row r="997" ht="14.25" hidden="1" customHeight="1" x14ac:dyDescent="0.2"/>
    <row r="998" ht="14.25" hidden="1" customHeight="1" x14ac:dyDescent="0.2"/>
    <row r="999" ht="14.25" hidden="1" customHeight="1" x14ac:dyDescent="0.2"/>
    <row r="1000" ht="14.25" hidden="1" customHeight="1" x14ac:dyDescent="0.2"/>
    <row r="1001" ht="14.25" hidden="1" customHeight="1" x14ac:dyDescent="0.2"/>
    <row r="1002" ht="14.25" hidden="1" customHeight="1" x14ac:dyDescent="0.2"/>
    <row r="1003" ht="14.25" hidden="1" customHeight="1" x14ac:dyDescent="0.2"/>
    <row r="1004" ht="14.25" hidden="1" customHeight="1" x14ac:dyDescent="0.2"/>
    <row r="1005" ht="14.25" hidden="1" customHeight="1" x14ac:dyDescent="0.2"/>
    <row r="1006" ht="14.25" hidden="1" customHeight="1" x14ac:dyDescent="0.2"/>
    <row r="1007" ht="14.25" hidden="1" customHeight="1" x14ac:dyDescent="0.2"/>
    <row r="1008" ht="14.25" hidden="1" customHeight="1" x14ac:dyDescent="0.2"/>
    <row r="1009" ht="14.25" hidden="1" customHeight="1" x14ac:dyDescent="0.2"/>
    <row r="1010" ht="14.25" hidden="1" customHeight="1" x14ac:dyDescent="0.2"/>
    <row r="1011" ht="14.25" hidden="1" customHeight="1" x14ac:dyDescent="0.2"/>
    <row r="1012" ht="14.25" hidden="1" customHeight="1" x14ac:dyDescent="0.2"/>
    <row r="1013" ht="14.25" hidden="1" customHeight="1" x14ac:dyDescent="0.2"/>
    <row r="1014" ht="14.25" hidden="1" customHeight="1" x14ac:dyDescent="0.2"/>
    <row r="1015" ht="14.25" hidden="1" customHeight="1" x14ac:dyDescent="0.2"/>
    <row r="1016" ht="14.25" hidden="1" customHeight="1" x14ac:dyDescent="0.2"/>
    <row r="1017" ht="14.25" hidden="1" customHeight="1" x14ac:dyDescent="0.2"/>
    <row r="1018" ht="14.25" hidden="1" customHeight="1" x14ac:dyDescent="0.2"/>
    <row r="1019" ht="14.25" hidden="1" customHeight="1" x14ac:dyDescent="0.2"/>
    <row r="1020" ht="14.25" hidden="1" customHeight="1" x14ac:dyDescent="0.2"/>
    <row r="1021" ht="14.25" hidden="1" customHeight="1" x14ac:dyDescent="0.2"/>
    <row r="1022" ht="14.25" hidden="1" customHeight="1" x14ac:dyDescent="0.2"/>
    <row r="1023" ht="14.25" hidden="1" customHeight="1" x14ac:dyDescent="0.2"/>
    <row r="1024" ht="14.25" hidden="1" customHeight="1" x14ac:dyDescent="0.2"/>
    <row r="1025" ht="14.25" hidden="1" customHeight="1" x14ac:dyDescent="0.2"/>
    <row r="1026" ht="14.25" hidden="1" customHeight="1" x14ac:dyDescent="0.2"/>
    <row r="1027" ht="14.25" hidden="1" customHeight="1" x14ac:dyDescent="0.2"/>
    <row r="1028" ht="14.25" hidden="1" customHeight="1" x14ac:dyDescent="0.2"/>
    <row r="1029" ht="14.25" hidden="1" customHeight="1" x14ac:dyDescent="0.2"/>
    <row r="1030" ht="14.25" hidden="1" customHeight="1" x14ac:dyDescent="0.2"/>
    <row r="1031" ht="14.25" hidden="1" customHeight="1" x14ac:dyDescent="0.2"/>
    <row r="1032" ht="14.25" hidden="1" customHeight="1" x14ac:dyDescent="0.2"/>
    <row r="1033" ht="14.25" hidden="1" customHeight="1" x14ac:dyDescent="0.2"/>
    <row r="1034" ht="14.25" hidden="1" customHeight="1" x14ac:dyDescent="0.2"/>
    <row r="1035" ht="14.25" hidden="1" customHeight="1" x14ac:dyDescent="0.2"/>
    <row r="1036" ht="14.25" hidden="1" customHeight="1" x14ac:dyDescent="0.2"/>
    <row r="1037" ht="14.25" hidden="1" customHeight="1" x14ac:dyDescent="0.2"/>
    <row r="1038" ht="14.25" hidden="1" customHeight="1" x14ac:dyDescent="0.2"/>
    <row r="1039" ht="14.25" hidden="1" customHeight="1" x14ac:dyDescent="0.2"/>
    <row r="1040" ht="14.25" hidden="1" customHeight="1" x14ac:dyDescent="0.2"/>
    <row r="1041" ht="14.25" hidden="1" customHeight="1" x14ac:dyDescent="0.2"/>
    <row r="1042" ht="14.25" hidden="1" customHeight="1" x14ac:dyDescent="0.2"/>
    <row r="1043" ht="14.25" hidden="1" customHeight="1" x14ac:dyDescent="0.2"/>
    <row r="1044" ht="14.25" hidden="1" customHeight="1" x14ac:dyDescent="0.2"/>
    <row r="1045" ht="14.25" hidden="1" customHeight="1" x14ac:dyDescent="0.2"/>
    <row r="1046" ht="14.25" hidden="1" customHeight="1" x14ac:dyDescent="0.2"/>
    <row r="1047" ht="14.25" hidden="1" customHeight="1" x14ac:dyDescent="0.2"/>
    <row r="1048" ht="14.25" hidden="1" customHeight="1" x14ac:dyDescent="0.2"/>
    <row r="1049" ht="14.25" hidden="1" customHeight="1" x14ac:dyDescent="0.2"/>
    <row r="1050" ht="14.25" hidden="1" customHeight="1" x14ac:dyDescent="0.2"/>
    <row r="1051" ht="14.25" hidden="1" customHeight="1" x14ac:dyDescent="0.2"/>
    <row r="1052" ht="14.25" hidden="1" customHeight="1" x14ac:dyDescent="0.2"/>
    <row r="1053" ht="14.25" hidden="1" customHeight="1" x14ac:dyDescent="0.2"/>
    <row r="1054" ht="14.25" hidden="1" customHeight="1" x14ac:dyDescent="0.2"/>
    <row r="1055" ht="14.25" hidden="1" customHeight="1" x14ac:dyDescent="0.2"/>
    <row r="1056" ht="14.25" hidden="1" customHeight="1" x14ac:dyDescent="0.2"/>
    <row r="1057" ht="14.25" hidden="1" customHeight="1" x14ac:dyDescent="0.2"/>
    <row r="1058" ht="14.25" hidden="1" customHeight="1" x14ac:dyDescent="0.2"/>
    <row r="1059" ht="14.25" hidden="1" customHeight="1" x14ac:dyDescent="0.2"/>
    <row r="1060" ht="14.25" hidden="1" customHeight="1" x14ac:dyDescent="0.2"/>
    <row r="1061" ht="14.25" hidden="1" customHeight="1" x14ac:dyDescent="0.2"/>
    <row r="1062" ht="14.25" hidden="1" customHeight="1" x14ac:dyDescent="0.2"/>
    <row r="1063" ht="14.25" hidden="1" customHeight="1" x14ac:dyDescent="0.2"/>
    <row r="1064" ht="14.25" hidden="1" customHeight="1" x14ac:dyDescent="0.2"/>
    <row r="1065" ht="14.25" hidden="1" customHeight="1" x14ac:dyDescent="0.2"/>
    <row r="1066" ht="14.25" hidden="1" customHeight="1" x14ac:dyDescent="0.2"/>
    <row r="1067" ht="14.25" hidden="1" customHeight="1" x14ac:dyDescent="0.2"/>
    <row r="1068" ht="14.25" hidden="1" customHeight="1" x14ac:dyDescent="0.2"/>
    <row r="1069" ht="14.25" hidden="1" customHeight="1" x14ac:dyDescent="0.2"/>
    <row r="1070" ht="14.25" hidden="1" customHeight="1" x14ac:dyDescent="0.2"/>
    <row r="1071" ht="14.25" hidden="1" customHeight="1" x14ac:dyDescent="0.2"/>
    <row r="1072" ht="14.25" hidden="1" customHeight="1" x14ac:dyDescent="0.2"/>
    <row r="1073" ht="14.25" hidden="1" customHeight="1" x14ac:dyDescent="0.2"/>
    <row r="1074" ht="14.25" hidden="1" customHeight="1" x14ac:dyDescent="0.2"/>
    <row r="1075" ht="14.25" hidden="1" customHeight="1" x14ac:dyDescent="0.2"/>
    <row r="1076" ht="14.25" hidden="1" customHeight="1" x14ac:dyDescent="0.2"/>
    <row r="1077" ht="14.25" hidden="1" customHeight="1" x14ac:dyDescent="0.2"/>
    <row r="1078" ht="14.25" hidden="1" customHeight="1" x14ac:dyDescent="0.2"/>
    <row r="1079" ht="14.25" hidden="1" customHeight="1" x14ac:dyDescent="0.2"/>
    <row r="1080" ht="14.25" hidden="1" customHeight="1" x14ac:dyDescent="0.2"/>
    <row r="1081" ht="14.25" hidden="1" customHeight="1" x14ac:dyDescent="0.2"/>
    <row r="1082" ht="14.25" hidden="1" customHeight="1" x14ac:dyDescent="0.2"/>
    <row r="1083" ht="14.25" hidden="1" customHeight="1" x14ac:dyDescent="0.2"/>
    <row r="1084" ht="14.25" hidden="1" customHeight="1" x14ac:dyDescent="0.2"/>
    <row r="1085" ht="14.25" hidden="1" customHeight="1" x14ac:dyDescent="0.2"/>
    <row r="1086" ht="14.25" hidden="1" customHeight="1" x14ac:dyDescent="0.2"/>
    <row r="1087" ht="14.25" hidden="1" customHeight="1" x14ac:dyDescent="0.2"/>
    <row r="1088" ht="14.25" hidden="1" customHeight="1" x14ac:dyDescent="0.2"/>
    <row r="1089" ht="14.25" hidden="1" customHeight="1" x14ac:dyDescent="0.2"/>
    <row r="1090" ht="14.25" hidden="1" customHeight="1" x14ac:dyDescent="0.2"/>
    <row r="1091" ht="14.25" hidden="1" customHeight="1" x14ac:dyDescent="0.2"/>
    <row r="1092" ht="14.25" hidden="1" customHeight="1" x14ac:dyDescent="0.2"/>
    <row r="1093" ht="14.25" hidden="1" customHeight="1" x14ac:dyDescent="0.2"/>
    <row r="1094" ht="14.25" hidden="1" customHeight="1" x14ac:dyDescent="0.2"/>
    <row r="1095" ht="14.25" hidden="1" customHeight="1" x14ac:dyDescent="0.2"/>
    <row r="1096" ht="14.25" hidden="1" customHeight="1" x14ac:dyDescent="0.2"/>
    <row r="1097" ht="14.25" hidden="1" customHeight="1" x14ac:dyDescent="0.2"/>
    <row r="1098" ht="14.25" hidden="1" customHeight="1" x14ac:dyDescent="0.2"/>
    <row r="1099" ht="14.25" hidden="1" customHeight="1" x14ac:dyDescent="0.2"/>
    <row r="1100" ht="14.25" hidden="1" customHeight="1" x14ac:dyDescent="0.2"/>
    <row r="1101" ht="14.25" hidden="1" customHeight="1" x14ac:dyDescent="0.2"/>
    <row r="1102" ht="14.25" hidden="1" customHeight="1" x14ac:dyDescent="0.2"/>
    <row r="1103" ht="14.25" hidden="1" customHeight="1" x14ac:dyDescent="0.2"/>
    <row r="1104" ht="14.25" hidden="1" customHeight="1" x14ac:dyDescent="0.2"/>
    <row r="1105" ht="14.25" hidden="1" customHeight="1" x14ac:dyDescent="0.2"/>
    <row r="1106" ht="14.25" hidden="1" customHeight="1" x14ac:dyDescent="0.2"/>
    <row r="1107" ht="14.25" hidden="1" customHeight="1" x14ac:dyDescent="0.2"/>
    <row r="1108" ht="14.25" hidden="1" customHeight="1" x14ac:dyDescent="0.2"/>
    <row r="1109" ht="14.25" hidden="1" customHeight="1" x14ac:dyDescent="0.2"/>
    <row r="1110" ht="14.25" hidden="1" customHeight="1" x14ac:dyDescent="0.2"/>
    <row r="1111" ht="14.25" hidden="1" customHeight="1" x14ac:dyDescent="0.2"/>
    <row r="1112" ht="14.25" hidden="1" customHeight="1" x14ac:dyDescent="0.2"/>
    <row r="1113" ht="14.25" hidden="1" customHeight="1" x14ac:dyDescent="0.2"/>
    <row r="1114" ht="14.25" hidden="1" customHeight="1" x14ac:dyDescent="0.2"/>
    <row r="1115" ht="14.25" hidden="1" customHeight="1" x14ac:dyDescent="0.2"/>
    <row r="1116" ht="14.25" hidden="1" customHeight="1" x14ac:dyDescent="0.2"/>
    <row r="1117" ht="14.25" hidden="1" customHeight="1" x14ac:dyDescent="0.2"/>
    <row r="1118" ht="14.25" hidden="1" customHeight="1" x14ac:dyDescent="0.2"/>
    <row r="1119" ht="14.25" hidden="1" customHeight="1" x14ac:dyDescent="0.2"/>
    <row r="1120" ht="14.25" hidden="1" customHeight="1" x14ac:dyDescent="0.2"/>
    <row r="1121" ht="14.25" hidden="1" customHeight="1" x14ac:dyDescent="0.2"/>
    <row r="1122" ht="14.25" hidden="1" customHeight="1" x14ac:dyDescent="0.2"/>
    <row r="1123" ht="14.25" hidden="1" customHeight="1" x14ac:dyDescent="0.2"/>
    <row r="1124" ht="14.25" hidden="1" customHeight="1" x14ac:dyDescent="0.2"/>
    <row r="1125" ht="14.25" hidden="1" customHeight="1" x14ac:dyDescent="0.2"/>
    <row r="1126" ht="14.25" hidden="1" customHeight="1" x14ac:dyDescent="0.2"/>
    <row r="1127" ht="14.25" hidden="1" customHeight="1" x14ac:dyDescent="0.2"/>
    <row r="1128" ht="14.25" hidden="1" customHeight="1" x14ac:dyDescent="0.2"/>
    <row r="1129" ht="14.25" hidden="1" customHeight="1" x14ac:dyDescent="0.2"/>
    <row r="1130" ht="14.25" hidden="1" customHeight="1" x14ac:dyDescent="0.2"/>
    <row r="1131" ht="14.25" hidden="1" customHeight="1" x14ac:dyDescent="0.2"/>
    <row r="1132" ht="14.25" hidden="1" customHeight="1" x14ac:dyDescent="0.2"/>
    <row r="1133" ht="14.25" hidden="1" customHeight="1" x14ac:dyDescent="0.2"/>
    <row r="1134" ht="14.25" hidden="1" customHeight="1" x14ac:dyDescent="0.2"/>
    <row r="1135" ht="14.25" hidden="1" customHeight="1" x14ac:dyDescent="0.2"/>
    <row r="1136" ht="14.25" hidden="1" customHeight="1" x14ac:dyDescent="0.2"/>
    <row r="1137" ht="14.25" hidden="1" customHeight="1" x14ac:dyDescent="0.2"/>
    <row r="1138" ht="14.25" hidden="1" customHeight="1" x14ac:dyDescent="0.2"/>
    <row r="1139" ht="14.25" hidden="1" customHeight="1" x14ac:dyDescent="0.2"/>
    <row r="1140" ht="14.25" hidden="1" customHeight="1" x14ac:dyDescent="0.2"/>
    <row r="1141" ht="14.25" hidden="1" customHeight="1" x14ac:dyDescent="0.2"/>
    <row r="1142" ht="14.25" hidden="1" customHeight="1" x14ac:dyDescent="0.2"/>
    <row r="1143" ht="14.25" hidden="1" customHeight="1" x14ac:dyDescent="0.2"/>
    <row r="1144" ht="14.25" hidden="1" customHeight="1" x14ac:dyDescent="0.2"/>
    <row r="1145" ht="14.25" hidden="1" customHeight="1" x14ac:dyDescent="0.2"/>
    <row r="1146" ht="14.25" hidden="1" customHeight="1" x14ac:dyDescent="0.2"/>
    <row r="1147" ht="14.25" hidden="1" customHeight="1" x14ac:dyDescent="0.2"/>
    <row r="1148" ht="14.25" hidden="1" customHeight="1" x14ac:dyDescent="0.2"/>
    <row r="1149" ht="14.25" hidden="1" customHeight="1" x14ac:dyDescent="0.2"/>
    <row r="1150" ht="14.25" hidden="1" customHeight="1" x14ac:dyDescent="0.2"/>
    <row r="1151" ht="14.25" hidden="1" customHeight="1" x14ac:dyDescent="0.2"/>
    <row r="1152" ht="14.25" hidden="1" customHeight="1" x14ac:dyDescent="0.2"/>
    <row r="1153" ht="14.25" hidden="1" customHeight="1" x14ac:dyDescent="0.2"/>
    <row r="1154" ht="14.25" hidden="1" customHeight="1" x14ac:dyDescent="0.2"/>
    <row r="1155" ht="14.25" hidden="1" customHeight="1" x14ac:dyDescent="0.2"/>
    <row r="1156" ht="14.25" hidden="1" customHeight="1" x14ac:dyDescent="0.2"/>
    <row r="1157" ht="14.25" hidden="1" customHeight="1" x14ac:dyDescent="0.2"/>
    <row r="1158" ht="14.25" hidden="1" customHeight="1" x14ac:dyDescent="0.2"/>
    <row r="1159" ht="14.25" hidden="1" customHeight="1" x14ac:dyDescent="0.2"/>
    <row r="1160" ht="14.25" hidden="1" customHeight="1" x14ac:dyDescent="0.2"/>
    <row r="1161" ht="14.25" hidden="1" customHeight="1" x14ac:dyDescent="0.2"/>
    <row r="1162" ht="14.25" hidden="1" customHeight="1" x14ac:dyDescent="0.2"/>
    <row r="1163" ht="14.25" hidden="1" customHeight="1" x14ac:dyDescent="0.2"/>
    <row r="1164" ht="14.25" hidden="1" customHeight="1" x14ac:dyDescent="0.2"/>
    <row r="1165" ht="14.25" hidden="1" customHeight="1" x14ac:dyDescent="0.2"/>
    <row r="1166" ht="14.25" hidden="1" customHeight="1" x14ac:dyDescent="0.2"/>
    <row r="1167" ht="14.25" hidden="1" customHeight="1" x14ac:dyDescent="0.2"/>
    <row r="1168" ht="14.25" hidden="1" customHeight="1" x14ac:dyDescent="0.2"/>
    <row r="1169" ht="14.25" hidden="1" customHeight="1" x14ac:dyDescent="0.2"/>
    <row r="1170" ht="14.25" hidden="1" customHeight="1" x14ac:dyDescent="0.2"/>
    <row r="1171" ht="14.25" hidden="1" customHeight="1" x14ac:dyDescent="0.2"/>
    <row r="1172" ht="14.25" hidden="1" customHeight="1" x14ac:dyDescent="0.2"/>
    <row r="1173" ht="14.25" hidden="1" customHeight="1" x14ac:dyDescent="0.2"/>
    <row r="1174" ht="14.25" hidden="1" customHeight="1" x14ac:dyDescent="0.2"/>
    <row r="1175" ht="14.25" hidden="1" customHeight="1" x14ac:dyDescent="0.2"/>
    <row r="1176" ht="14.25" hidden="1" customHeight="1" x14ac:dyDescent="0.2"/>
    <row r="1177" ht="14.25" hidden="1" customHeight="1" x14ac:dyDescent="0.2"/>
    <row r="1178" ht="14.25" hidden="1" customHeight="1" x14ac:dyDescent="0.2"/>
    <row r="1179" ht="14.25" hidden="1" customHeight="1" x14ac:dyDescent="0.2"/>
    <row r="1180" ht="14.25" hidden="1" customHeight="1" x14ac:dyDescent="0.2"/>
    <row r="1181" ht="14.25" hidden="1" customHeight="1" x14ac:dyDescent="0.2"/>
    <row r="1182" ht="14.25" hidden="1" customHeight="1" x14ac:dyDescent="0.2"/>
    <row r="1183" ht="14.25" hidden="1" customHeight="1" x14ac:dyDescent="0.2"/>
    <row r="1184" ht="14.25" hidden="1" customHeight="1" x14ac:dyDescent="0.2"/>
    <row r="1185" ht="14.25" hidden="1" customHeight="1" x14ac:dyDescent="0.2"/>
    <row r="1186" ht="14.25" hidden="1" customHeight="1" x14ac:dyDescent="0.2"/>
    <row r="1187" ht="14.25" hidden="1" customHeight="1" x14ac:dyDescent="0.2"/>
    <row r="1188" ht="14.25" hidden="1" customHeight="1" x14ac:dyDescent="0.2"/>
    <row r="1189" ht="14.25" hidden="1" customHeight="1" x14ac:dyDescent="0.2"/>
    <row r="1190" ht="14.25" hidden="1" customHeight="1" x14ac:dyDescent="0.2"/>
    <row r="1191" ht="14.25" hidden="1" customHeight="1" x14ac:dyDescent="0.2"/>
    <row r="1192" ht="14.25" hidden="1" customHeight="1" x14ac:dyDescent="0.2"/>
    <row r="1193" ht="14.25" hidden="1" customHeight="1" x14ac:dyDescent="0.2"/>
    <row r="1194" ht="14.25" hidden="1" customHeight="1" x14ac:dyDescent="0.2"/>
    <row r="1195" ht="14.25" hidden="1" customHeight="1" x14ac:dyDescent="0.2"/>
    <row r="1196" ht="14.25" hidden="1" customHeight="1" x14ac:dyDescent="0.2"/>
    <row r="1197" ht="14.25" hidden="1" customHeight="1" x14ac:dyDescent="0.2"/>
    <row r="1198" ht="14.25" hidden="1" customHeight="1" x14ac:dyDescent="0.2"/>
    <row r="1199" ht="14.25" hidden="1" customHeight="1" x14ac:dyDescent="0.2"/>
    <row r="1200" ht="14.25" hidden="1" customHeight="1" x14ac:dyDescent="0.2"/>
    <row r="1201" ht="14.25" hidden="1" customHeight="1" x14ac:dyDescent="0.2"/>
    <row r="1202" ht="14.25" hidden="1" customHeight="1" x14ac:dyDescent="0.2"/>
    <row r="1203" ht="14.25" hidden="1" customHeight="1" x14ac:dyDescent="0.2"/>
    <row r="1204" ht="14.25" hidden="1" customHeight="1" x14ac:dyDescent="0.2"/>
    <row r="1205" ht="14.25" hidden="1" customHeight="1" x14ac:dyDescent="0.2"/>
    <row r="1206" ht="14.25" hidden="1" customHeight="1" x14ac:dyDescent="0.2"/>
    <row r="1207" ht="14.25" hidden="1" customHeight="1" x14ac:dyDescent="0.2"/>
    <row r="1208" ht="14.25" hidden="1" customHeight="1" x14ac:dyDescent="0.2"/>
    <row r="1209" ht="14.25" hidden="1" customHeight="1" x14ac:dyDescent="0.2"/>
    <row r="1210" ht="14.25" hidden="1" customHeight="1" x14ac:dyDescent="0.2"/>
    <row r="1211" ht="14.25" hidden="1" customHeight="1" x14ac:dyDescent="0.2"/>
    <row r="1212" ht="14.25" hidden="1" customHeight="1" x14ac:dyDescent="0.2"/>
    <row r="1213" ht="14.25" hidden="1" customHeight="1" x14ac:dyDescent="0.2"/>
    <row r="1214" ht="14.25" hidden="1" customHeight="1" x14ac:dyDescent="0.2"/>
    <row r="1215" ht="14.25" hidden="1" customHeight="1" x14ac:dyDescent="0.2"/>
    <row r="1216" ht="14.25" hidden="1" customHeight="1" x14ac:dyDescent="0.2"/>
    <row r="1217" ht="14.25" hidden="1" customHeight="1" x14ac:dyDescent="0.2"/>
    <row r="1218" ht="14.25" hidden="1" customHeight="1" x14ac:dyDescent="0.2"/>
    <row r="1219" ht="14.25" hidden="1" customHeight="1" x14ac:dyDescent="0.2"/>
    <row r="1220" ht="14.25" hidden="1" customHeight="1" x14ac:dyDescent="0.2"/>
    <row r="1221" ht="14.25" hidden="1" customHeight="1" x14ac:dyDescent="0.2"/>
    <row r="1222" ht="14.25" hidden="1" customHeight="1" x14ac:dyDescent="0.2"/>
    <row r="1223" ht="14.25" hidden="1" customHeight="1" x14ac:dyDescent="0.2"/>
    <row r="1224" ht="14.25" hidden="1" customHeight="1" x14ac:dyDescent="0.2"/>
    <row r="1225" ht="14.25" hidden="1" customHeight="1" x14ac:dyDescent="0.2"/>
    <row r="1226" ht="14.25" hidden="1" customHeight="1" x14ac:dyDescent="0.2"/>
    <row r="1227" ht="14.25" hidden="1" customHeight="1" x14ac:dyDescent="0.2"/>
    <row r="1228" ht="14.25" hidden="1" customHeight="1" x14ac:dyDescent="0.2"/>
    <row r="1229" ht="14.25" hidden="1" customHeight="1" x14ac:dyDescent="0.2"/>
    <row r="1230" ht="14.25" hidden="1" customHeight="1" x14ac:dyDescent="0.2"/>
    <row r="1231" ht="14.25" hidden="1" customHeight="1" x14ac:dyDescent="0.2"/>
    <row r="1232" ht="14.25" hidden="1" customHeight="1" x14ac:dyDescent="0.2"/>
    <row r="1233" ht="14.25" hidden="1" customHeight="1" x14ac:dyDescent="0.2"/>
    <row r="1234" ht="14.25" hidden="1" customHeight="1" x14ac:dyDescent="0.2"/>
    <row r="1235" ht="14.25" hidden="1" customHeight="1" x14ac:dyDescent="0.2"/>
    <row r="1236" ht="14.25" hidden="1" customHeight="1" x14ac:dyDescent="0.2"/>
    <row r="1237" ht="14.25" hidden="1" customHeight="1" x14ac:dyDescent="0.2"/>
    <row r="1238" ht="14.25" hidden="1" customHeight="1" x14ac:dyDescent="0.2"/>
    <row r="1239" ht="14.25" hidden="1" customHeight="1" x14ac:dyDescent="0.2"/>
    <row r="1240" ht="14.25" hidden="1" customHeight="1" x14ac:dyDescent="0.2"/>
    <row r="1241" ht="14.25" hidden="1" customHeight="1" x14ac:dyDescent="0.2"/>
    <row r="1242" ht="14.25" hidden="1" customHeight="1" x14ac:dyDescent="0.2"/>
    <row r="1243" ht="14.25" hidden="1" customHeight="1" x14ac:dyDescent="0.2"/>
    <row r="1244" ht="14.25" hidden="1" customHeight="1" x14ac:dyDescent="0.2"/>
    <row r="1245" ht="14.25" hidden="1" customHeight="1" x14ac:dyDescent="0.2"/>
    <row r="1246" ht="14.25" hidden="1" customHeight="1" x14ac:dyDescent="0.2"/>
    <row r="1247" ht="14.25" hidden="1" customHeight="1" x14ac:dyDescent="0.2"/>
    <row r="1248" ht="14.25" hidden="1" customHeight="1" x14ac:dyDescent="0.2"/>
    <row r="1249" ht="14.25" hidden="1" customHeight="1" x14ac:dyDescent="0.2"/>
    <row r="1250" ht="14.25" hidden="1" customHeight="1" x14ac:dyDescent="0.2"/>
    <row r="1251" ht="14.25" hidden="1" customHeight="1" x14ac:dyDescent="0.2"/>
    <row r="1252" ht="14.25" hidden="1" customHeight="1" x14ac:dyDescent="0.2"/>
    <row r="1253" ht="14.25" hidden="1" customHeight="1" x14ac:dyDescent="0.2"/>
    <row r="1254" ht="14.25" hidden="1" customHeight="1" x14ac:dyDescent="0.2"/>
    <row r="1255" ht="14.25" hidden="1" customHeight="1" x14ac:dyDescent="0.2"/>
    <row r="1256" ht="14.25" hidden="1" customHeight="1" x14ac:dyDescent="0.2"/>
    <row r="1257" ht="14.25" hidden="1" customHeight="1" x14ac:dyDescent="0.2"/>
    <row r="1258" ht="14.25" hidden="1" customHeight="1" x14ac:dyDescent="0.2"/>
    <row r="1259" ht="14.25" hidden="1" customHeight="1" x14ac:dyDescent="0.2"/>
    <row r="1260" ht="14.25" hidden="1" customHeight="1" x14ac:dyDescent="0.2"/>
    <row r="1261" ht="14.25" hidden="1" customHeight="1" x14ac:dyDescent="0.2"/>
    <row r="1262" ht="14.25" hidden="1" customHeight="1" x14ac:dyDescent="0.2"/>
    <row r="1263" ht="14.25" hidden="1" customHeight="1" x14ac:dyDescent="0.2"/>
    <row r="1264" ht="14.25" hidden="1" customHeight="1" x14ac:dyDescent="0.2"/>
    <row r="1265" ht="14.25" hidden="1" customHeight="1" x14ac:dyDescent="0.2"/>
    <row r="1266" ht="14.25" hidden="1" customHeight="1" x14ac:dyDescent="0.2"/>
    <row r="1267" ht="14.25" hidden="1" customHeight="1" x14ac:dyDescent="0.2"/>
    <row r="1268" ht="14.25" hidden="1" customHeight="1" x14ac:dyDescent="0.2"/>
    <row r="1269" ht="14.25" hidden="1" customHeight="1" x14ac:dyDescent="0.2"/>
    <row r="1270" ht="14.25" hidden="1" customHeight="1" x14ac:dyDescent="0.2"/>
    <row r="1271" ht="14.25" hidden="1" customHeight="1" x14ac:dyDescent="0.2"/>
    <row r="1272" ht="14.25" hidden="1" customHeight="1" x14ac:dyDescent="0.2"/>
    <row r="1273" ht="14.25" hidden="1" customHeight="1" x14ac:dyDescent="0.2"/>
    <row r="1274" ht="14.25" hidden="1" customHeight="1" x14ac:dyDescent="0.2"/>
    <row r="1275" ht="14.25" hidden="1" customHeight="1" x14ac:dyDescent="0.2"/>
    <row r="1276" ht="14.25" hidden="1" customHeight="1" x14ac:dyDescent="0.2"/>
    <row r="1277" ht="14.25" hidden="1" customHeight="1" x14ac:dyDescent="0.2"/>
    <row r="1278" ht="14.25" hidden="1" customHeight="1" x14ac:dyDescent="0.2"/>
    <row r="1279" ht="14.25" hidden="1" customHeight="1" x14ac:dyDescent="0.2"/>
    <row r="1280" ht="14.25" hidden="1" customHeight="1" x14ac:dyDescent="0.2"/>
    <row r="1281" ht="14.25" hidden="1" customHeight="1" x14ac:dyDescent="0.2"/>
    <row r="1282" ht="14.25" hidden="1" customHeight="1" x14ac:dyDescent="0.2"/>
    <row r="1283" ht="14.25" hidden="1" customHeight="1" x14ac:dyDescent="0.2"/>
    <row r="1284" ht="14.25" hidden="1" customHeight="1" x14ac:dyDescent="0.2"/>
    <row r="1285" ht="14.25" hidden="1" customHeight="1" x14ac:dyDescent="0.2"/>
    <row r="1286" ht="14.25" hidden="1" customHeight="1" x14ac:dyDescent="0.2"/>
    <row r="1287" ht="14.25" hidden="1" customHeight="1" x14ac:dyDescent="0.2"/>
    <row r="1288" ht="14.25" hidden="1" customHeight="1" x14ac:dyDescent="0.2"/>
    <row r="1289" ht="14.25" hidden="1" customHeight="1" x14ac:dyDescent="0.2"/>
    <row r="1290" ht="14.25" hidden="1" customHeight="1" x14ac:dyDescent="0.2"/>
    <row r="1291" ht="14.25" hidden="1" customHeight="1" x14ac:dyDescent="0.2"/>
    <row r="1292" ht="14.25" hidden="1" customHeight="1" x14ac:dyDescent="0.2"/>
    <row r="1293" ht="14.25" hidden="1" customHeight="1" x14ac:dyDescent="0.2"/>
    <row r="1294" ht="14.25" hidden="1" customHeight="1" x14ac:dyDescent="0.2"/>
    <row r="1295" ht="14.25" hidden="1" customHeight="1" x14ac:dyDescent="0.2"/>
    <row r="1296" ht="14.25" hidden="1" customHeight="1" x14ac:dyDescent="0.2"/>
    <row r="1297" ht="14.25" hidden="1" customHeight="1" x14ac:dyDescent="0.2"/>
    <row r="1298" ht="14.25" hidden="1" customHeight="1" x14ac:dyDescent="0.2"/>
    <row r="1299" ht="14.25" hidden="1" customHeight="1" x14ac:dyDescent="0.2"/>
    <row r="1300" ht="14.25" hidden="1" customHeight="1" x14ac:dyDescent="0.2"/>
    <row r="1301" ht="14.25" hidden="1" customHeight="1" x14ac:dyDescent="0.2"/>
    <row r="1302" ht="14.25" hidden="1" customHeight="1" x14ac:dyDescent="0.2"/>
    <row r="1303" ht="14.25" hidden="1" customHeight="1" x14ac:dyDescent="0.2"/>
    <row r="1304" ht="14.25" hidden="1" customHeight="1" x14ac:dyDescent="0.2"/>
    <row r="1305" ht="14.25" hidden="1" customHeight="1" x14ac:dyDescent="0.2"/>
    <row r="1306" ht="14.25" hidden="1" customHeight="1" x14ac:dyDescent="0.2"/>
    <row r="1307" ht="14.25" hidden="1" customHeight="1" x14ac:dyDescent="0.2"/>
    <row r="1308" ht="14.25" hidden="1" customHeight="1" x14ac:dyDescent="0.2"/>
    <row r="1309" ht="14.25" hidden="1" customHeight="1" x14ac:dyDescent="0.2"/>
    <row r="1310" ht="14.25" hidden="1" customHeight="1" x14ac:dyDescent="0.2"/>
    <row r="1311" ht="14.25" hidden="1" customHeight="1" x14ac:dyDescent="0.2"/>
    <row r="1312" ht="14.25" hidden="1" customHeight="1" x14ac:dyDescent="0.2"/>
    <row r="1313" ht="14.25" hidden="1" customHeight="1" x14ac:dyDescent="0.2"/>
    <row r="1314" ht="14.25" hidden="1" customHeight="1" x14ac:dyDescent="0.2"/>
    <row r="1315" ht="14.25" hidden="1" customHeight="1" x14ac:dyDescent="0.2"/>
    <row r="1316" ht="14.25" hidden="1" customHeight="1" x14ac:dyDescent="0.2"/>
    <row r="1317" ht="14.25" hidden="1" customHeight="1" x14ac:dyDescent="0.2"/>
    <row r="1318" ht="14.25" hidden="1" customHeight="1" x14ac:dyDescent="0.2"/>
    <row r="1319" ht="14.25" hidden="1" customHeight="1" x14ac:dyDescent="0.2"/>
    <row r="1320" ht="14.25" hidden="1" customHeight="1" x14ac:dyDescent="0.2"/>
    <row r="1321" ht="14.25" hidden="1" customHeight="1" x14ac:dyDescent="0.2"/>
    <row r="1322" ht="14.25" hidden="1" customHeight="1" x14ac:dyDescent="0.2"/>
    <row r="1323" ht="14.25" hidden="1" customHeight="1" x14ac:dyDescent="0.2"/>
    <row r="1324" ht="14.25" hidden="1" customHeight="1" x14ac:dyDescent="0.2"/>
    <row r="1325" ht="14.25" hidden="1" customHeight="1" x14ac:dyDescent="0.2"/>
    <row r="1326" ht="14.25" hidden="1" customHeight="1" x14ac:dyDescent="0.2"/>
    <row r="1327" ht="14.25" hidden="1" customHeight="1" x14ac:dyDescent="0.2"/>
    <row r="1328" ht="14.25" hidden="1" customHeight="1" x14ac:dyDescent="0.2"/>
    <row r="1329" ht="14.25" hidden="1" customHeight="1" x14ac:dyDescent="0.2"/>
    <row r="1330" ht="14.25" hidden="1" customHeight="1" x14ac:dyDescent="0.2"/>
    <row r="1331" ht="14.25" hidden="1" customHeight="1" x14ac:dyDescent="0.2"/>
    <row r="1332" ht="14.25" hidden="1" customHeight="1" x14ac:dyDescent="0.2"/>
    <row r="1333" ht="14.25" hidden="1" customHeight="1" x14ac:dyDescent="0.2"/>
    <row r="1334" ht="14.25" hidden="1" customHeight="1" x14ac:dyDescent="0.2"/>
    <row r="1335" ht="14.25" hidden="1" customHeight="1" x14ac:dyDescent="0.2"/>
    <row r="1336" ht="14.25" hidden="1" customHeight="1" x14ac:dyDescent="0.2"/>
    <row r="1337" ht="14.25" hidden="1" customHeight="1" x14ac:dyDescent="0.2"/>
    <row r="1338" ht="14.25" hidden="1" customHeight="1" x14ac:dyDescent="0.2"/>
    <row r="1339" ht="14.25" hidden="1" customHeight="1" x14ac:dyDescent="0.2"/>
    <row r="1340" ht="14.25" hidden="1" customHeight="1" x14ac:dyDescent="0.2"/>
    <row r="1341" ht="14.25" hidden="1" customHeight="1" x14ac:dyDescent="0.2"/>
    <row r="1342" ht="14.25" hidden="1" customHeight="1" x14ac:dyDescent="0.2"/>
    <row r="1343" ht="14.25" hidden="1" customHeight="1" x14ac:dyDescent="0.2"/>
    <row r="1344" ht="14.25" hidden="1" customHeight="1" x14ac:dyDescent="0.2"/>
    <row r="1345" ht="14.25" hidden="1" customHeight="1" x14ac:dyDescent="0.2"/>
    <row r="1346" ht="14.25" hidden="1" customHeight="1" x14ac:dyDescent="0.2"/>
    <row r="1347" ht="14.25" hidden="1" customHeight="1" x14ac:dyDescent="0.2"/>
    <row r="1348" ht="14.25" hidden="1" customHeight="1" x14ac:dyDescent="0.2"/>
    <row r="1349" ht="14.25" hidden="1" customHeight="1" x14ac:dyDescent="0.2"/>
    <row r="1350" ht="14.25" hidden="1" customHeight="1" x14ac:dyDescent="0.2"/>
    <row r="1351" ht="14.25" hidden="1" customHeight="1" x14ac:dyDescent="0.2"/>
    <row r="1352" ht="14.25" hidden="1" customHeight="1" x14ac:dyDescent="0.2"/>
    <row r="1353" ht="14.25" hidden="1" customHeight="1" x14ac:dyDescent="0.2"/>
    <row r="1354" ht="14.25" hidden="1" customHeight="1" x14ac:dyDescent="0.2"/>
    <row r="1355" ht="14.25" hidden="1" customHeight="1" x14ac:dyDescent="0.2"/>
    <row r="1356" ht="14.25" hidden="1" customHeight="1" x14ac:dyDescent="0.2"/>
    <row r="1357" ht="14.25" hidden="1" customHeight="1" x14ac:dyDescent="0.2"/>
    <row r="1358" ht="14.25" hidden="1" customHeight="1" x14ac:dyDescent="0.2"/>
    <row r="1359" ht="14.25" hidden="1" customHeight="1" x14ac:dyDescent="0.2"/>
    <row r="1360" ht="14.25" hidden="1" customHeight="1" x14ac:dyDescent="0.2"/>
    <row r="1361" ht="14.25" hidden="1" customHeight="1" x14ac:dyDescent="0.2"/>
    <row r="1362" ht="14.25" hidden="1" customHeight="1" x14ac:dyDescent="0.2"/>
    <row r="1363" ht="14.25" hidden="1" customHeight="1" x14ac:dyDescent="0.2"/>
    <row r="1364" ht="14.25" hidden="1" customHeight="1" x14ac:dyDescent="0.2"/>
    <row r="1365" ht="14.25" hidden="1" customHeight="1" x14ac:dyDescent="0.2"/>
    <row r="1366" ht="14.25" hidden="1" customHeight="1" x14ac:dyDescent="0.2"/>
    <row r="1367" ht="14.25" hidden="1" customHeight="1" x14ac:dyDescent="0.2"/>
    <row r="1368" ht="14.25" hidden="1" customHeight="1" x14ac:dyDescent="0.2"/>
    <row r="1369" ht="14.25" hidden="1" customHeight="1" x14ac:dyDescent="0.2"/>
    <row r="1370" ht="14.25" hidden="1" customHeight="1" x14ac:dyDescent="0.2"/>
    <row r="1371" ht="14.25" hidden="1" customHeight="1" x14ac:dyDescent="0.2"/>
    <row r="1372" ht="14.25" hidden="1" customHeight="1" x14ac:dyDescent="0.2"/>
    <row r="1373" ht="14.25" hidden="1" customHeight="1" x14ac:dyDescent="0.2"/>
    <row r="1374" ht="14.25" hidden="1" customHeight="1" x14ac:dyDescent="0.2"/>
    <row r="1375" ht="14.25" hidden="1" customHeight="1" x14ac:dyDescent="0.2"/>
    <row r="1376" ht="14.25" hidden="1" customHeight="1" x14ac:dyDescent="0.2"/>
    <row r="1377" ht="14.25" hidden="1" customHeight="1" x14ac:dyDescent="0.2"/>
    <row r="1378" ht="14.25" hidden="1" customHeight="1" x14ac:dyDescent="0.2"/>
    <row r="1379" ht="14.25" hidden="1" customHeight="1" x14ac:dyDescent="0.2"/>
    <row r="1380" ht="14.25" hidden="1" customHeight="1" x14ac:dyDescent="0.2"/>
    <row r="1381" ht="14.25" hidden="1" customHeight="1" x14ac:dyDescent="0.2"/>
    <row r="1382" ht="14.25" hidden="1" customHeight="1" x14ac:dyDescent="0.2"/>
    <row r="1383" ht="14.25" hidden="1" customHeight="1" x14ac:dyDescent="0.2"/>
    <row r="1384" ht="14.25" hidden="1" customHeight="1" x14ac:dyDescent="0.2"/>
    <row r="1385" ht="14.25" hidden="1" customHeight="1" x14ac:dyDescent="0.2"/>
    <row r="1386" ht="14.25" hidden="1" customHeight="1" x14ac:dyDescent="0.2"/>
    <row r="1387" ht="14.25" hidden="1" customHeight="1" x14ac:dyDescent="0.2"/>
    <row r="1388" ht="14.25" hidden="1" customHeight="1" x14ac:dyDescent="0.2"/>
    <row r="1389" ht="14.25" hidden="1" customHeight="1" x14ac:dyDescent="0.2"/>
    <row r="1390" ht="14.25" hidden="1" customHeight="1" x14ac:dyDescent="0.2"/>
    <row r="1391" ht="14.25" hidden="1" customHeight="1" x14ac:dyDescent="0.2"/>
    <row r="1392" ht="14.25" hidden="1" customHeight="1" x14ac:dyDescent="0.2"/>
    <row r="1393" ht="14.25" hidden="1" customHeight="1" x14ac:dyDescent="0.2"/>
    <row r="1394" ht="14.25" hidden="1" customHeight="1" x14ac:dyDescent="0.2"/>
    <row r="1395" ht="14.25" hidden="1" customHeight="1" x14ac:dyDescent="0.2"/>
    <row r="1396" ht="14.25" hidden="1" customHeight="1" x14ac:dyDescent="0.2"/>
    <row r="1397" ht="14.25" hidden="1" customHeight="1" x14ac:dyDescent="0.2"/>
    <row r="1398" ht="14.25" hidden="1" customHeight="1" x14ac:dyDescent="0.2"/>
    <row r="1399" ht="14.25" hidden="1" customHeight="1" x14ac:dyDescent="0.2"/>
    <row r="1400" ht="14.25" hidden="1" customHeight="1" x14ac:dyDescent="0.2"/>
    <row r="1401" ht="14.25" hidden="1" customHeight="1" x14ac:dyDescent="0.2"/>
    <row r="1402" ht="14.25" hidden="1" customHeight="1" x14ac:dyDescent="0.2"/>
    <row r="1403" ht="14.25" hidden="1" customHeight="1" x14ac:dyDescent="0.2"/>
    <row r="1404" ht="14.25" hidden="1" customHeight="1" x14ac:dyDescent="0.2"/>
    <row r="1405" ht="14.25" hidden="1" customHeight="1" x14ac:dyDescent="0.2"/>
    <row r="1406" ht="14.25" hidden="1" customHeight="1" x14ac:dyDescent="0.2"/>
    <row r="1407" ht="14.25" hidden="1" customHeight="1" x14ac:dyDescent="0.2"/>
    <row r="1408" ht="14.25" hidden="1" customHeight="1" x14ac:dyDescent="0.2"/>
    <row r="1409" ht="14.25" hidden="1" customHeight="1" x14ac:dyDescent="0.2"/>
    <row r="1410" ht="14.25" hidden="1" customHeight="1" x14ac:dyDescent="0.2"/>
    <row r="1411" ht="14.25" hidden="1" customHeight="1" x14ac:dyDescent="0.2"/>
    <row r="1412" ht="14.25" hidden="1" customHeight="1" x14ac:dyDescent="0.2"/>
    <row r="1413" ht="14.25" hidden="1" customHeight="1" x14ac:dyDescent="0.2"/>
    <row r="1414" ht="14.25" hidden="1" customHeight="1" x14ac:dyDescent="0.2"/>
    <row r="1415" ht="14.25" hidden="1" customHeight="1" x14ac:dyDescent="0.2"/>
    <row r="1416" ht="14.25" hidden="1" customHeight="1" x14ac:dyDescent="0.2"/>
    <row r="1417" ht="14.25" hidden="1" customHeight="1" x14ac:dyDescent="0.2"/>
    <row r="1418" ht="14.25" hidden="1" customHeight="1" x14ac:dyDescent="0.2"/>
    <row r="1419" ht="14.25" hidden="1" customHeight="1" x14ac:dyDescent="0.2"/>
    <row r="1420" ht="14.25" hidden="1" customHeight="1" x14ac:dyDescent="0.2"/>
    <row r="1421" ht="14.25" hidden="1" customHeight="1" x14ac:dyDescent="0.2"/>
    <row r="1422" ht="14.25" hidden="1" customHeight="1" x14ac:dyDescent="0.2"/>
    <row r="1423" ht="14.25" hidden="1" customHeight="1" x14ac:dyDescent="0.2"/>
    <row r="1424" ht="14.25" hidden="1" customHeight="1" x14ac:dyDescent="0.2"/>
    <row r="1425" ht="14.25" hidden="1" customHeight="1" x14ac:dyDescent="0.2"/>
    <row r="1426" ht="14.25" hidden="1" customHeight="1" x14ac:dyDescent="0.2"/>
    <row r="1427" ht="14.25" hidden="1" customHeight="1" x14ac:dyDescent="0.2"/>
    <row r="1428" ht="14.25" hidden="1" customHeight="1" x14ac:dyDescent="0.2"/>
    <row r="1429" ht="14.25" hidden="1" customHeight="1" x14ac:dyDescent="0.2"/>
    <row r="1430" ht="14.25" hidden="1" customHeight="1" x14ac:dyDescent="0.2"/>
    <row r="1431" ht="14.25" hidden="1" customHeight="1" x14ac:dyDescent="0.2"/>
    <row r="1432" ht="14.25" hidden="1" customHeight="1" x14ac:dyDescent="0.2"/>
    <row r="1433" ht="14.25" hidden="1" customHeight="1" x14ac:dyDescent="0.2"/>
    <row r="1434" ht="14.25" hidden="1" customHeight="1" x14ac:dyDescent="0.2"/>
    <row r="1435" ht="14.25" hidden="1" customHeight="1" x14ac:dyDescent="0.2"/>
    <row r="1436" ht="14.25" hidden="1" customHeight="1" x14ac:dyDescent="0.2"/>
    <row r="1437" ht="14.25" hidden="1" customHeight="1" x14ac:dyDescent="0.2"/>
    <row r="1438" ht="14.25" hidden="1" customHeight="1" x14ac:dyDescent="0.2"/>
    <row r="1439" ht="14.25" hidden="1" customHeight="1" x14ac:dyDescent="0.2"/>
    <row r="1440" ht="14.25" hidden="1" customHeight="1" x14ac:dyDescent="0.2"/>
    <row r="1441" ht="14.25" hidden="1" customHeight="1" x14ac:dyDescent="0.2"/>
    <row r="1442" ht="14.25" hidden="1" customHeight="1" x14ac:dyDescent="0.2"/>
    <row r="1443" ht="14.25" hidden="1" customHeight="1" x14ac:dyDescent="0.2"/>
    <row r="1444" ht="14.25" hidden="1" customHeight="1" x14ac:dyDescent="0.2"/>
    <row r="1445" ht="14.25" hidden="1" customHeight="1" x14ac:dyDescent="0.2"/>
    <row r="1446" ht="14.25" hidden="1" customHeight="1" x14ac:dyDescent="0.2"/>
    <row r="1447" ht="14.25" hidden="1" customHeight="1" x14ac:dyDescent="0.2"/>
    <row r="1448" ht="14.25" hidden="1" customHeight="1" x14ac:dyDescent="0.2"/>
    <row r="1449" ht="14.25" hidden="1" customHeight="1" x14ac:dyDescent="0.2"/>
    <row r="1450" ht="14.25" hidden="1" customHeight="1" x14ac:dyDescent="0.2"/>
    <row r="1451" ht="14.25" hidden="1" customHeight="1" x14ac:dyDescent="0.2"/>
    <row r="1452" ht="14.25" hidden="1" customHeight="1" x14ac:dyDescent="0.2"/>
    <row r="1453" ht="14.25" hidden="1" customHeight="1" x14ac:dyDescent="0.2"/>
    <row r="1454" ht="14.25" hidden="1" customHeight="1" x14ac:dyDescent="0.2"/>
    <row r="1455" ht="14.25" hidden="1" customHeight="1" x14ac:dyDescent="0.2"/>
    <row r="1456" ht="14.25" hidden="1" customHeight="1" x14ac:dyDescent="0.2"/>
    <row r="1457" ht="14.25" hidden="1" customHeight="1" x14ac:dyDescent="0.2"/>
    <row r="1458" ht="14.25" hidden="1" customHeight="1" x14ac:dyDescent="0.2"/>
    <row r="1459" ht="14.25" hidden="1" customHeight="1" x14ac:dyDescent="0.2"/>
    <row r="1460" ht="14.25" hidden="1" customHeight="1" x14ac:dyDescent="0.2"/>
    <row r="1461" ht="14.25" hidden="1" customHeight="1" x14ac:dyDescent="0.2"/>
    <row r="1462" ht="14.25" hidden="1" customHeight="1" x14ac:dyDescent="0.2"/>
    <row r="1463" ht="14.25" hidden="1" customHeight="1" x14ac:dyDescent="0.2"/>
    <row r="1464" ht="14.25" hidden="1" customHeight="1" x14ac:dyDescent="0.2"/>
    <row r="1465" ht="14.25" hidden="1" customHeight="1" x14ac:dyDescent="0.2"/>
    <row r="1466" ht="14.25" hidden="1" customHeight="1" x14ac:dyDescent="0.2"/>
    <row r="1467" ht="14.25" hidden="1" customHeight="1" x14ac:dyDescent="0.2"/>
    <row r="1468" ht="14.25" hidden="1" customHeight="1" x14ac:dyDescent="0.2"/>
    <row r="1469" ht="14.25" hidden="1" customHeight="1" x14ac:dyDescent="0.2"/>
    <row r="1470" ht="14.25" hidden="1" customHeight="1" x14ac:dyDescent="0.2"/>
    <row r="1471" ht="14.25" hidden="1" customHeight="1" x14ac:dyDescent="0.2"/>
    <row r="1472" ht="14.25" hidden="1" customHeight="1" x14ac:dyDescent="0.2"/>
    <row r="1473" ht="14.25" hidden="1" customHeight="1" x14ac:dyDescent="0.2"/>
    <row r="1474" ht="14.25" hidden="1" customHeight="1" x14ac:dyDescent="0.2"/>
    <row r="1475" ht="14.25" hidden="1" customHeight="1" x14ac:dyDescent="0.2"/>
    <row r="1476" ht="14.25" hidden="1" customHeight="1" x14ac:dyDescent="0.2"/>
    <row r="1477" ht="14.25" hidden="1" customHeight="1" x14ac:dyDescent="0.2"/>
    <row r="1478" ht="14.25" hidden="1" customHeight="1" x14ac:dyDescent="0.2"/>
    <row r="1479" ht="14.25" hidden="1" customHeight="1" x14ac:dyDescent="0.2"/>
    <row r="1480" ht="14.25" hidden="1" customHeight="1" x14ac:dyDescent="0.2"/>
    <row r="1481" ht="14.25" hidden="1" customHeight="1" x14ac:dyDescent="0.2"/>
    <row r="1482" ht="14.25" hidden="1" customHeight="1" x14ac:dyDescent="0.2"/>
    <row r="1483" ht="14.25" hidden="1" customHeight="1" x14ac:dyDescent="0.2"/>
    <row r="1484" ht="14.25" hidden="1" customHeight="1" x14ac:dyDescent="0.2"/>
    <row r="1485" ht="14.25" hidden="1" customHeight="1" x14ac:dyDescent="0.2"/>
    <row r="1486" ht="14.25" hidden="1" customHeight="1" x14ac:dyDescent="0.2"/>
    <row r="1487" ht="14.25" hidden="1" customHeight="1" x14ac:dyDescent="0.2"/>
    <row r="1488" ht="14.25" hidden="1" customHeight="1" x14ac:dyDescent="0.2"/>
    <row r="1489" ht="14.25" hidden="1" customHeight="1" x14ac:dyDescent="0.2"/>
    <row r="1490" ht="14.25" hidden="1" customHeight="1" x14ac:dyDescent="0.2"/>
    <row r="1491" ht="14.25" hidden="1" customHeight="1" x14ac:dyDescent="0.2"/>
    <row r="1492" ht="14.25" hidden="1" customHeight="1" x14ac:dyDescent="0.2"/>
    <row r="1493" ht="14.25" hidden="1" customHeight="1" x14ac:dyDescent="0.2"/>
    <row r="1494" ht="14.25" hidden="1" customHeight="1" x14ac:dyDescent="0.2"/>
    <row r="1495" ht="14.25" hidden="1" customHeight="1" x14ac:dyDescent="0.2"/>
    <row r="1496" ht="14.25" hidden="1" customHeight="1" x14ac:dyDescent="0.2"/>
    <row r="1497" ht="14.25" hidden="1" customHeight="1" x14ac:dyDescent="0.2"/>
    <row r="1498" ht="14.25" hidden="1" customHeight="1" x14ac:dyDescent="0.2"/>
    <row r="1499" ht="14.25" hidden="1" customHeight="1" x14ac:dyDescent="0.2"/>
    <row r="1500" ht="14.25" hidden="1" customHeight="1" x14ac:dyDescent="0.2"/>
    <row r="1501" ht="14.25" hidden="1" customHeight="1" x14ac:dyDescent="0.2"/>
    <row r="1502" ht="14.25" hidden="1" customHeight="1" x14ac:dyDescent="0.2"/>
    <row r="1503" ht="14.25" hidden="1" customHeight="1" x14ac:dyDescent="0.2"/>
    <row r="1504" ht="14.25" hidden="1" customHeight="1" x14ac:dyDescent="0.2"/>
    <row r="1505" ht="14.25" hidden="1" customHeight="1" x14ac:dyDescent="0.2"/>
    <row r="1506" ht="14.25" hidden="1" customHeight="1" x14ac:dyDescent="0.2"/>
    <row r="1507" ht="14.25" hidden="1" customHeight="1" x14ac:dyDescent="0.2"/>
    <row r="1508" ht="14.25" hidden="1" customHeight="1" x14ac:dyDescent="0.2"/>
    <row r="1509" ht="14.25" hidden="1" customHeight="1" x14ac:dyDescent="0.2"/>
    <row r="1510" ht="14.25" hidden="1" customHeight="1" x14ac:dyDescent="0.2"/>
    <row r="1511" ht="14.25" hidden="1" customHeight="1" x14ac:dyDescent="0.2"/>
    <row r="1512" ht="14.25" hidden="1" customHeight="1" x14ac:dyDescent="0.2"/>
    <row r="1513" ht="14.25" hidden="1" customHeight="1" x14ac:dyDescent="0.2"/>
    <row r="1514" ht="14.25" hidden="1" customHeight="1" x14ac:dyDescent="0.2"/>
    <row r="1515" ht="14.25" hidden="1" customHeight="1" x14ac:dyDescent="0.2"/>
    <row r="1516" ht="14.25" hidden="1" customHeight="1" x14ac:dyDescent="0.2"/>
    <row r="1517" ht="14.25" hidden="1" customHeight="1" x14ac:dyDescent="0.2"/>
    <row r="1518" ht="14.25" hidden="1" customHeight="1" x14ac:dyDescent="0.2"/>
    <row r="1519" ht="14.25" hidden="1" customHeight="1" x14ac:dyDescent="0.2"/>
    <row r="1520" ht="14.25" hidden="1" customHeight="1" x14ac:dyDescent="0.2"/>
    <row r="1521" ht="14.25" hidden="1" customHeight="1" x14ac:dyDescent="0.2"/>
    <row r="1522" ht="14.25" hidden="1" customHeight="1" x14ac:dyDescent="0.2"/>
    <row r="1523" ht="14.25" hidden="1" customHeight="1" x14ac:dyDescent="0.2"/>
    <row r="1524" ht="14.25" hidden="1" customHeight="1" x14ac:dyDescent="0.2"/>
    <row r="1525" ht="14.25" hidden="1" customHeight="1" x14ac:dyDescent="0.2"/>
    <row r="1526" ht="14.25" hidden="1" customHeight="1" x14ac:dyDescent="0.2"/>
    <row r="1527" ht="14.25" hidden="1" customHeight="1" x14ac:dyDescent="0.2"/>
    <row r="1528" ht="14.25" hidden="1" customHeight="1" x14ac:dyDescent="0.2"/>
    <row r="1529" ht="14.25" hidden="1" customHeight="1" x14ac:dyDescent="0.2"/>
    <row r="1530" ht="14.25" hidden="1" customHeight="1" x14ac:dyDescent="0.2"/>
    <row r="1531" ht="14.25" hidden="1" customHeight="1" x14ac:dyDescent="0.2"/>
    <row r="1532" ht="14.25" hidden="1" customHeight="1" x14ac:dyDescent="0.2"/>
    <row r="1533" ht="14.25" hidden="1" customHeight="1" x14ac:dyDescent="0.2"/>
    <row r="1534" ht="14.25" hidden="1" customHeight="1" x14ac:dyDescent="0.2"/>
    <row r="1535" ht="14.25" hidden="1" customHeight="1" x14ac:dyDescent="0.2"/>
    <row r="1536" ht="14.25" hidden="1" customHeight="1" x14ac:dyDescent="0.2"/>
    <row r="1537" ht="14.25" hidden="1" customHeight="1" x14ac:dyDescent="0.2"/>
    <row r="1538" ht="14.25" hidden="1" customHeight="1" x14ac:dyDescent="0.2"/>
    <row r="1539" ht="14.25" hidden="1" customHeight="1" x14ac:dyDescent="0.2"/>
    <row r="1540" ht="14.25" hidden="1" customHeight="1" x14ac:dyDescent="0.2"/>
    <row r="1541" ht="14.25" hidden="1" customHeight="1" x14ac:dyDescent="0.2"/>
    <row r="1542" ht="14.25" hidden="1" customHeight="1" x14ac:dyDescent="0.2"/>
    <row r="1543" ht="14.25" hidden="1" customHeight="1" x14ac:dyDescent="0.2"/>
    <row r="1544" ht="14.25" hidden="1" customHeight="1" x14ac:dyDescent="0.2"/>
    <row r="1545" ht="14.25" hidden="1" customHeight="1" x14ac:dyDescent="0.2"/>
    <row r="1546" ht="14.25" hidden="1" customHeight="1" x14ac:dyDescent="0.2"/>
    <row r="1547" ht="14.25" hidden="1" customHeight="1" x14ac:dyDescent="0.2"/>
    <row r="1548" ht="14.25" hidden="1" customHeight="1" x14ac:dyDescent="0.2"/>
    <row r="1549" ht="14.25" hidden="1" customHeight="1" x14ac:dyDescent="0.2"/>
    <row r="1550" ht="14.25" hidden="1" customHeight="1" x14ac:dyDescent="0.2"/>
    <row r="1551" ht="14.25" hidden="1" customHeight="1" x14ac:dyDescent="0.2"/>
    <row r="1552" ht="14.25" hidden="1" customHeight="1" x14ac:dyDescent="0.2"/>
    <row r="1553" ht="14.25" hidden="1" customHeight="1" x14ac:dyDescent="0.2"/>
    <row r="1554" ht="14.25" hidden="1" customHeight="1" x14ac:dyDescent="0.2"/>
    <row r="1555" ht="14.25" hidden="1" customHeight="1" x14ac:dyDescent="0.2"/>
    <row r="1556" ht="14.25" hidden="1" customHeight="1" x14ac:dyDescent="0.2"/>
    <row r="1557" ht="14.25" hidden="1" customHeight="1" x14ac:dyDescent="0.2"/>
    <row r="1558" ht="14.25" hidden="1" customHeight="1" x14ac:dyDescent="0.2"/>
    <row r="1559" ht="14.25" hidden="1" customHeight="1" x14ac:dyDescent="0.2"/>
    <row r="1560" ht="14.25" hidden="1" customHeight="1" x14ac:dyDescent="0.2"/>
    <row r="1561" ht="14.25" hidden="1" customHeight="1" x14ac:dyDescent="0.2"/>
    <row r="1562" ht="14.25" hidden="1" customHeight="1" x14ac:dyDescent="0.2"/>
    <row r="1563" ht="14.25" hidden="1" customHeight="1" x14ac:dyDescent="0.2"/>
    <row r="1564" ht="14.25" hidden="1" customHeight="1" x14ac:dyDescent="0.2"/>
    <row r="1565" ht="14.25" hidden="1" customHeight="1" x14ac:dyDescent="0.2"/>
    <row r="1566" ht="14.25" hidden="1" customHeight="1" x14ac:dyDescent="0.2"/>
    <row r="1567" ht="14.25" hidden="1" customHeight="1" x14ac:dyDescent="0.2"/>
    <row r="1568" ht="14.25" hidden="1" customHeight="1" x14ac:dyDescent="0.2"/>
    <row r="1569" ht="14.25" hidden="1" customHeight="1" x14ac:dyDescent="0.2"/>
    <row r="1570" ht="14.25" hidden="1" customHeight="1" x14ac:dyDescent="0.2"/>
    <row r="1571" ht="14.25" hidden="1" customHeight="1" x14ac:dyDescent="0.2"/>
    <row r="1572" ht="14.25" hidden="1" customHeight="1" x14ac:dyDescent="0.2"/>
    <row r="1573" ht="14.25" hidden="1" customHeight="1" x14ac:dyDescent="0.2"/>
    <row r="1574" ht="14.25" hidden="1" customHeight="1" x14ac:dyDescent="0.2"/>
    <row r="1575" ht="14.25" hidden="1" customHeight="1" x14ac:dyDescent="0.2"/>
    <row r="1576" ht="14.25" hidden="1" customHeight="1" x14ac:dyDescent="0.2"/>
    <row r="1577" ht="14.25" hidden="1" customHeight="1" x14ac:dyDescent="0.2"/>
    <row r="1578" ht="14.25" hidden="1" customHeight="1" x14ac:dyDescent="0.2"/>
    <row r="1579" ht="14.25" hidden="1" customHeight="1" x14ac:dyDescent="0.2"/>
    <row r="1580" ht="14.25" hidden="1" customHeight="1" x14ac:dyDescent="0.2"/>
    <row r="1581" ht="14.25" hidden="1" customHeight="1" x14ac:dyDescent="0.2"/>
    <row r="1582" ht="14.25" hidden="1" customHeight="1" x14ac:dyDescent="0.2"/>
    <row r="1583" ht="14.25" hidden="1" customHeight="1" x14ac:dyDescent="0.2"/>
    <row r="1584" ht="14.25" hidden="1" customHeight="1" x14ac:dyDescent="0.2"/>
    <row r="1585" ht="14.25" hidden="1" customHeight="1" x14ac:dyDescent="0.2"/>
    <row r="1586" ht="14.25" hidden="1" customHeight="1" x14ac:dyDescent="0.2"/>
    <row r="1587" ht="14.25" hidden="1" customHeight="1" x14ac:dyDescent="0.2"/>
    <row r="1588" ht="14.25" hidden="1" customHeight="1" x14ac:dyDescent="0.2"/>
    <row r="1589" ht="14.25" hidden="1" customHeight="1" x14ac:dyDescent="0.2"/>
    <row r="1590" ht="14.25" hidden="1" customHeight="1" x14ac:dyDescent="0.2"/>
    <row r="1591" ht="14.25" hidden="1" customHeight="1" x14ac:dyDescent="0.2"/>
    <row r="1592" ht="14.25" hidden="1" customHeight="1" x14ac:dyDescent="0.2"/>
    <row r="1593" ht="14.25" hidden="1" customHeight="1" x14ac:dyDescent="0.2"/>
    <row r="1594" ht="14.25" hidden="1" customHeight="1" x14ac:dyDescent="0.2"/>
    <row r="1595" ht="14.25" hidden="1" customHeight="1" x14ac:dyDescent="0.2"/>
    <row r="1596" ht="14.25" hidden="1" customHeight="1" x14ac:dyDescent="0.2"/>
    <row r="1597" ht="14.25" hidden="1" customHeight="1" x14ac:dyDescent="0.2"/>
    <row r="1598" ht="14.25" hidden="1" customHeight="1" x14ac:dyDescent="0.2"/>
    <row r="1599" ht="14.25" hidden="1" customHeight="1" x14ac:dyDescent="0.2"/>
    <row r="1600" ht="14.25" hidden="1" customHeight="1" x14ac:dyDescent="0.2"/>
    <row r="1601" ht="14.25" hidden="1" customHeight="1" x14ac:dyDescent="0.2"/>
    <row r="1602" ht="14.25" hidden="1" customHeight="1" x14ac:dyDescent="0.2"/>
    <row r="1603" ht="14.25" hidden="1" customHeight="1" x14ac:dyDescent="0.2"/>
    <row r="1604" ht="14.25" hidden="1" customHeight="1" x14ac:dyDescent="0.2"/>
    <row r="1605" ht="14.25" hidden="1" customHeight="1" x14ac:dyDescent="0.2"/>
    <row r="1606" ht="14.25" hidden="1" customHeight="1" x14ac:dyDescent="0.2"/>
    <row r="1607" ht="14.25" hidden="1" customHeight="1" x14ac:dyDescent="0.2"/>
    <row r="1608" ht="14.25" hidden="1" customHeight="1" x14ac:dyDescent="0.2"/>
    <row r="1609" ht="14.25" hidden="1" customHeight="1" x14ac:dyDescent="0.2"/>
    <row r="1610" ht="14.25" hidden="1" customHeight="1" x14ac:dyDescent="0.2"/>
    <row r="1611" ht="14.25" hidden="1" customHeight="1" x14ac:dyDescent="0.2"/>
    <row r="1612" ht="14.25" hidden="1" customHeight="1" x14ac:dyDescent="0.2"/>
    <row r="1613" ht="14.25" hidden="1" customHeight="1" x14ac:dyDescent="0.2"/>
    <row r="1614" ht="14.25" hidden="1" customHeight="1" x14ac:dyDescent="0.2"/>
    <row r="1615" ht="14.25" hidden="1" customHeight="1" x14ac:dyDescent="0.2"/>
    <row r="1616" ht="14.25" hidden="1" customHeight="1" x14ac:dyDescent="0.2"/>
    <row r="1617" ht="14.25" hidden="1" customHeight="1" x14ac:dyDescent="0.2"/>
    <row r="1618" ht="14.25" hidden="1" customHeight="1" x14ac:dyDescent="0.2"/>
    <row r="1619" ht="14.25" hidden="1" customHeight="1" x14ac:dyDescent="0.2"/>
    <row r="1620" ht="14.25" hidden="1" customHeight="1" x14ac:dyDescent="0.2"/>
    <row r="1621" ht="14.25" hidden="1" customHeight="1" x14ac:dyDescent="0.2"/>
    <row r="1622" ht="14.25" hidden="1" customHeight="1" x14ac:dyDescent="0.2"/>
    <row r="1623" ht="14.25" hidden="1" customHeight="1" x14ac:dyDescent="0.2"/>
    <row r="1624" ht="14.25" hidden="1" customHeight="1" x14ac:dyDescent="0.2"/>
    <row r="1625" ht="14.25" hidden="1" customHeight="1" x14ac:dyDescent="0.2"/>
    <row r="1626" ht="14.25" hidden="1" customHeight="1" x14ac:dyDescent="0.2"/>
    <row r="1627" ht="14.25" hidden="1" customHeight="1" x14ac:dyDescent="0.2"/>
    <row r="1628" ht="14.25" hidden="1" customHeight="1" x14ac:dyDescent="0.2"/>
    <row r="1629" ht="14.25" hidden="1" customHeight="1" x14ac:dyDescent="0.2"/>
    <row r="1630" ht="14.25" hidden="1" customHeight="1" x14ac:dyDescent="0.2"/>
    <row r="1631" ht="14.25" hidden="1" customHeight="1" x14ac:dyDescent="0.2"/>
    <row r="1632" ht="14.25" hidden="1" customHeight="1" x14ac:dyDescent="0.2"/>
    <row r="1633" ht="14.25" hidden="1" customHeight="1" x14ac:dyDescent="0.2"/>
    <row r="1634" ht="14.25" hidden="1" customHeight="1" x14ac:dyDescent="0.2"/>
    <row r="1635" ht="14.25" hidden="1" customHeight="1" x14ac:dyDescent="0.2"/>
    <row r="1636" ht="14.25" hidden="1" customHeight="1" x14ac:dyDescent="0.2"/>
    <row r="1637" ht="14.25" hidden="1" customHeight="1" x14ac:dyDescent="0.2"/>
    <row r="1638" ht="14.25" hidden="1" customHeight="1" x14ac:dyDescent="0.2"/>
    <row r="1639" ht="14.25" hidden="1" customHeight="1" x14ac:dyDescent="0.2"/>
    <row r="1640" ht="14.25" hidden="1" customHeight="1" x14ac:dyDescent="0.2"/>
    <row r="1641" ht="14.25" hidden="1" customHeight="1" x14ac:dyDescent="0.2"/>
    <row r="1642" ht="14.25" hidden="1" customHeight="1" x14ac:dyDescent="0.2"/>
    <row r="1643" ht="14.25" hidden="1" customHeight="1" x14ac:dyDescent="0.2"/>
    <row r="1644" ht="14.25" hidden="1" customHeight="1" x14ac:dyDescent="0.2"/>
    <row r="1645" ht="14.25" hidden="1" customHeight="1" x14ac:dyDescent="0.2"/>
    <row r="1646" ht="14.25" hidden="1" customHeight="1" x14ac:dyDescent="0.2"/>
    <row r="1647" ht="14.25" hidden="1" customHeight="1" x14ac:dyDescent="0.2"/>
    <row r="1648" ht="14.25" hidden="1" customHeight="1" x14ac:dyDescent="0.2"/>
    <row r="1649" ht="14.25" hidden="1" customHeight="1" x14ac:dyDescent="0.2"/>
    <row r="1650" ht="14.25" hidden="1" customHeight="1" x14ac:dyDescent="0.2"/>
    <row r="1651" ht="14.25" hidden="1" customHeight="1" x14ac:dyDescent="0.2"/>
    <row r="1652" ht="14.25" hidden="1" customHeight="1" x14ac:dyDescent="0.2"/>
    <row r="1653" ht="14.25" hidden="1" customHeight="1" x14ac:dyDescent="0.2"/>
    <row r="1654" ht="14.25" hidden="1" customHeight="1" x14ac:dyDescent="0.2"/>
    <row r="1655" ht="14.25" hidden="1" customHeight="1" x14ac:dyDescent="0.2"/>
    <row r="1656" ht="14.25" hidden="1" customHeight="1" x14ac:dyDescent="0.2"/>
    <row r="1657" ht="14.25" hidden="1" customHeight="1" x14ac:dyDescent="0.2"/>
    <row r="1658" ht="14.25" hidden="1" customHeight="1" x14ac:dyDescent="0.2"/>
    <row r="1659" ht="14.25" hidden="1" customHeight="1" x14ac:dyDescent="0.2"/>
    <row r="1660" ht="14.25" hidden="1" customHeight="1" x14ac:dyDescent="0.2"/>
    <row r="1661" ht="14.25" hidden="1" customHeight="1" x14ac:dyDescent="0.2"/>
    <row r="1662" ht="14.25" hidden="1" customHeight="1" x14ac:dyDescent="0.2"/>
    <row r="1663" ht="14.25" hidden="1" customHeight="1" x14ac:dyDescent="0.2"/>
    <row r="1664" ht="14.25" hidden="1" customHeight="1" x14ac:dyDescent="0.2"/>
    <row r="1665" ht="14.25" hidden="1" customHeight="1" x14ac:dyDescent="0.2"/>
    <row r="1666" ht="14.25" hidden="1" customHeight="1" x14ac:dyDescent="0.2"/>
    <row r="1667" ht="14.25" hidden="1" customHeight="1" x14ac:dyDescent="0.2"/>
    <row r="1668" ht="14.25" hidden="1" customHeight="1" x14ac:dyDescent="0.2"/>
    <row r="1669" ht="14.25" hidden="1" customHeight="1" x14ac:dyDescent="0.2"/>
    <row r="1670" ht="14.25" hidden="1" customHeight="1" x14ac:dyDescent="0.2"/>
    <row r="1671" ht="14.25" hidden="1" customHeight="1" x14ac:dyDescent="0.2"/>
    <row r="1672" ht="14.25" hidden="1" customHeight="1" x14ac:dyDescent="0.2"/>
    <row r="1673" ht="14.25" hidden="1" customHeight="1" x14ac:dyDescent="0.2"/>
    <row r="1674" ht="14.25" hidden="1" customHeight="1" x14ac:dyDescent="0.2"/>
    <row r="1675" ht="14.25" hidden="1" customHeight="1" x14ac:dyDescent="0.2"/>
    <row r="1676" ht="14.25" hidden="1" customHeight="1" x14ac:dyDescent="0.2"/>
    <row r="1677" ht="14.25" hidden="1" customHeight="1" x14ac:dyDescent="0.2"/>
    <row r="1678" ht="14.25" hidden="1" customHeight="1" x14ac:dyDescent="0.2"/>
    <row r="1679" ht="14.25" hidden="1" customHeight="1" x14ac:dyDescent="0.2"/>
    <row r="1680" ht="14.25" hidden="1" customHeight="1" x14ac:dyDescent="0.2"/>
    <row r="1681" ht="14.25" hidden="1" customHeight="1" x14ac:dyDescent="0.2"/>
    <row r="1682" ht="14.25" hidden="1" customHeight="1" x14ac:dyDescent="0.2"/>
    <row r="1683" ht="14.25" hidden="1" customHeight="1" x14ac:dyDescent="0.2"/>
    <row r="1684" ht="14.25" hidden="1" customHeight="1" x14ac:dyDescent="0.2"/>
    <row r="1685" ht="14.25" hidden="1" customHeight="1" x14ac:dyDescent="0.2"/>
    <row r="1686" ht="14.25" hidden="1" customHeight="1" x14ac:dyDescent="0.2"/>
    <row r="1687" ht="14.25" hidden="1" customHeight="1" x14ac:dyDescent="0.2"/>
    <row r="1688" ht="14.25" hidden="1" customHeight="1" x14ac:dyDescent="0.2"/>
    <row r="1689" ht="14.25" hidden="1" customHeight="1" x14ac:dyDescent="0.2"/>
    <row r="1690" ht="14.25" hidden="1" customHeight="1" x14ac:dyDescent="0.2"/>
    <row r="1691" ht="14.25" hidden="1" customHeight="1" x14ac:dyDescent="0.2"/>
    <row r="1692" ht="14.25" hidden="1" customHeight="1" x14ac:dyDescent="0.2"/>
    <row r="1693" ht="14.25" hidden="1" customHeight="1" x14ac:dyDescent="0.2"/>
    <row r="1694" ht="14.25" hidden="1" customHeight="1" x14ac:dyDescent="0.2"/>
    <row r="1695" ht="14.25" hidden="1" customHeight="1" x14ac:dyDescent="0.2"/>
    <row r="1696" ht="14.25" hidden="1" customHeight="1" x14ac:dyDescent="0.2"/>
    <row r="1697" ht="14.25" hidden="1" customHeight="1" x14ac:dyDescent="0.2"/>
    <row r="1698" ht="14.25" hidden="1" customHeight="1" x14ac:dyDescent="0.2"/>
    <row r="1699" ht="14.25" hidden="1" customHeight="1" x14ac:dyDescent="0.2"/>
    <row r="1700" ht="14.25" hidden="1" customHeight="1" x14ac:dyDescent="0.2"/>
    <row r="1701" ht="14.25" hidden="1" customHeight="1" x14ac:dyDescent="0.2"/>
    <row r="1702" ht="14.25" hidden="1" customHeight="1" x14ac:dyDescent="0.2"/>
    <row r="1703" ht="14.25" hidden="1" customHeight="1" x14ac:dyDescent="0.2"/>
    <row r="1704" ht="14.25" hidden="1" customHeight="1" x14ac:dyDescent="0.2"/>
    <row r="1705" ht="14.25" hidden="1" customHeight="1" x14ac:dyDescent="0.2"/>
    <row r="1706" ht="14.25" hidden="1" customHeight="1" x14ac:dyDescent="0.2"/>
    <row r="1707" ht="14.25" hidden="1" customHeight="1" x14ac:dyDescent="0.2"/>
    <row r="1708" ht="14.25" hidden="1" customHeight="1" x14ac:dyDescent="0.2"/>
    <row r="1709" ht="14.25" hidden="1" customHeight="1" x14ac:dyDescent="0.2"/>
    <row r="1710" ht="14.25" hidden="1" customHeight="1" x14ac:dyDescent="0.2"/>
    <row r="1711" ht="14.25" hidden="1" customHeight="1" x14ac:dyDescent="0.2"/>
    <row r="1712" ht="14.25" hidden="1" customHeight="1" x14ac:dyDescent="0.2"/>
    <row r="1713" ht="14.25" hidden="1" customHeight="1" x14ac:dyDescent="0.2"/>
    <row r="1714" ht="14.25" hidden="1" customHeight="1" x14ac:dyDescent="0.2"/>
    <row r="1715" ht="14.25" hidden="1" customHeight="1" x14ac:dyDescent="0.2"/>
    <row r="1716" ht="14.25" hidden="1" customHeight="1" x14ac:dyDescent="0.2"/>
    <row r="1717" ht="14.25" hidden="1" customHeight="1" x14ac:dyDescent="0.2"/>
    <row r="1718" ht="14.25" hidden="1" customHeight="1" x14ac:dyDescent="0.2"/>
    <row r="1719" ht="14.25" hidden="1" customHeight="1" x14ac:dyDescent="0.2"/>
    <row r="1720" ht="14.25" hidden="1" customHeight="1" x14ac:dyDescent="0.2"/>
    <row r="1721" ht="14.25" hidden="1" customHeight="1" x14ac:dyDescent="0.2"/>
    <row r="1722" ht="14.25" hidden="1" customHeight="1" x14ac:dyDescent="0.2"/>
    <row r="1723" ht="14.25" hidden="1" customHeight="1" x14ac:dyDescent="0.2"/>
    <row r="1724" ht="14.25" hidden="1" customHeight="1" x14ac:dyDescent="0.2"/>
    <row r="1725" ht="14.25" hidden="1" customHeight="1" x14ac:dyDescent="0.2"/>
    <row r="1726" ht="14.25" hidden="1" customHeight="1" x14ac:dyDescent="0.2"/>
    <row r="1727" ht="14.25" hidden="1" customHeight="1" x14ac:dyDescent="0.2"/>
    <row r="1728" ht="14.25" hidden="1" customHeight="1" x14ac:dyDescent="0.2"/>
    <row r="1729" ht="14.25" hidden="1" customHeight="1" x14ac:dyDescent="0.2"/>
    <row r="1730" ht="14.25" hidden="1" customHeight="1" x14ac:dyDescent="0.2"/>
    <row r="1731" ht="14.25" hidden="1" customHeight="1" x14ac:dyDescent="0.2"/>
    <row r="1732" ht="14.25" hidden="1" customHeight="1" x14ac:dyDescent="0.2"/>
    <row r="1733" ht="14.25" hidden="1" customHeight="1" x14ac:dyDescent="0.2"/>
    <row r="1734" ht="14.25" hidden="1" customHeight="1" x14ac:dyDescent="0.2"/>
    <row r="1735" ht="14.25" hidden="1" customHeight="1" x14ac:dyDescent="0.2"/>
    <row r="1736" ht="14.25" hidden="1" customHeight="1" x14ac:dyDescent="0.2"/>
    <row r="1737" ht="14.25" hidden="1" customHeight="1" x14ac:dyDescent="0.2"/>
    <row r="1738" ht="14.25" hidden="1" customHeight="1" x14ac:dyDescent="0.2"/>
    <row r="1739" ht="14.25" hidden="1" customHeight="1" x14ac:dyDescent="0.2"/>
    <row r="1740" ht="14.25" hidden="1" customHeight="1" x14ac:dyDescent="0.2"/>
    <row r="1741" ht="14.25" hidden="1" customHeight="1" x14ac:dyDescent="0.2"/>
    <row r="1742" ht="14.25" hidden="1" customHeight="1" x14ac:dyDescent="0.2"/>
    <row r="1743" ht="14.25" hidden="1" customHeight="1" x14ac:dyDescent="0.2"/>
    <row r="1744" ht="14.25" hidden="1" customHeight="1" x14ac:dyDescent="0.2"/>
    <row r="1745" ht="14.25" hidden="1" customHeight="1" x14ac:dyDescent="0.2"/>
    <row r="1746" ht="14.25" hidden="1" customHeight="1" x14ac:dyDescent="0.2"/>
    <row r="1747" ht="14.25" hidden="1" customHeight="1" x14ac:dyDescent="0.2"/>
    <row r="1748" ht="14.25" hidden="1" customHeight="1" x14ac:dyDescent="0.2"/>
    <row r="1749" ht="14.25" hidden="1" customHeight="1" x14ac:dyDescent="0.2"/>
    <row r="1750" ht="14.25" hidden="1" customHeight="1" x14ac:dyDescent="0.2"/>
    <row r="1751" ht="14.25" hidden="1" customHeight="1" x14ac:dyDescent="0.2"/>
    <row r="1752" ht="14.25" hidden="1" customHeight="1" x14ac:dyDescent="0.2"/>
    <row r="1753" ht="14.25" hidden="1" customHeight="1" x14ac:dyDescent="0.2"/>
    <row r="1754" ht="14.25" hidden="1" customHeight="1" x14ac:dyDescent="0.2"/>
    <row r="1755" ht="14.25" hidden="1" customHeight="1" x14ac:dyDescent="0.2"/>
    <row r="1756" ht="14.25" hidden="1" customHeight="1" x14ac:dyDescent="0.2"/>
    <row r="1757" ht="14.25" hidden="1" customHeight="1" x14ac:dyDescent="0.2"/>
    <row r="1758" ht="14.25" hidden="1" customHeight="1" x14ac:dyDescent="0.2"/>
    <row r="1759" ht="14.25" hidden="1" customHeight="1" x14ac:dyDescent="0.2"/>
    <row r="1760" ht="14.25" hidden="1" customHeight="1" x14ac:dyDescent="0.2"/>
    <row r="1761" ht="14.25" hidden="1" customHeight="1" x14ac:dyDescent="0.2"/>
    <row r="1762" ht="14.25" hidden="1" customHeight="1" x14ac:dyDescent="0.2"/>
    <row r="1763" ht="14.25" hidden="1" customHeight="1" x14ac:dyDescent="0.2"/>
    <row r="1764" ht="14.25" hidden="1" customHeight="1" x14ac:dyDescent="0.2"/>
    <row r="1765" ht="14.25" hidden="1" customHeight="1" x14ac:dyDescent="0.2"/>
    <row r="1766" ht="14.25" hidden="1" customHeight="1" x14ac:dyDescent="0.2"/>
    <row r="1767" ht="14.25" hidden="1" customHeight="1" x14ac:dyDescent="0.2"/>
    <row r="1768" ht="14.25" hidden="1" customHeight="1" x14ac:dyDescent="0.2"/>
    <row r="1769" ht="14.25" hidden="1" customHeight="1" x14ac:dyDescent="0.2"/>
    <row r="1770" ht="14.25" hidden="1" customHeight="1" x14ac:dyDescent="0.2"/>
    <row r="1771" ht="14.25" hidden="1" customHeight="1" x14ac:dyDescent="0.2"/>
    <row r="1772" ht="14.25" hidden="1" customHeight="1" x14ac:dyDescent="0.2"/>
    <row r="1773" ht="14.25" hidden="1" customHeight="1" x14ac:dyDescent="0.2"/>
    <row r="1774" ht="14.25" hidden="1" customHeight="1" x14ac:dyDescent="0.2"/>
    <row r="1775" ht="14.25" hidden="1" customHeight="1" x14ac:dyDescent="0.2"/>
    <row r="1776" ht="14.25" hidden="1" customHeight="1" x14ac:dyDescent="0.2"/>
    <row r="1777" ht="14.25" hidden="1" customHeight="1" x14ac:dyDescent="0.2"/>
    <row r="1778" ht="14.25" hidden="1" customHeight="1" x14ac:dyDescent="0.2"/>
    <row r="1779" ht="14.25" hidden="1" customHeight="1" x14ac:dyDescent="0.2"/>
    <row r="1780" ht="14.25" hidden="1" customHeight="1" x14ac:dyDescent="0.2"/>
    <row r="1781" ht="14.25" hidden="1" customHeight="1" x14ac:dyDescent="0.2"/>
    <row r="1782" ht="14.25" hidden="1" customHeight="1" x14ac:dyDescent="0.2"/>
    <row r="1783" ht="14.25" hidden="1" customHeight="1" x14ac:dyDescent="0.2"/>
    <row r="1784" ht="14.25" hidden="1" customHeight="1" x14ac:dyDescent="0.2"/>
    <row r="1785" ht="14.25" hidden="1" customHeight="1" x14ac:dyDescent="0.2"/>
    <row r="1786" ht="14.25" hidden="1" customHeight="1" x14ac:dyDescent="0.2"/>
    <row r="1787" ht="14.25" hidden="1" customHeight="1" x14ac:dyDescent="0.2"/>
    <row r="1788" ht="14.25" hidden="1" customHeight="1" x14ac:dyDescent="0.2"/>
    <row r="1789" ht="14.25" hidden="1" customHeight="1" x14ac:dyDescent="0.2"/>
    <row r="1790" ht="14.25" hidden="1" customHeight="1" x14ac:dyDescent="0.2"/>
    <row r="1791" ht="14.25" hidden="1" customHeight="1" x14ac:dyDescent="0.2"/>
    <row r="1792" ht="14.25" hidden="1" customHeight="1" x14ac:dyDescent="0.2"/>
    <row r="1793" ht="14.25" hidden="1" customHeight="1" x14ac:dyDescent="0.2"/>
    <row r="1794" ht="14.25" hidden="1" customHeight="1" x14ac:dyDescent="0.2"/>
    <row r="1795" ht="14.25" hidden="1" customHeight="1" x14ac:dyDescent="0.2"/>
    <row r="1796" ht="14.25" hidden="1" customHeight="1" x14ac:dyDescent="0.2"/>
    <row r="1797" ht="14.25" hidden="1" customHeight="1" x14ac:dyDescent="0.2"/>
    <row r="1798" ht="14.25" hidden="1" customHeight="1" x14ac:dyDescent="0.2"/>
    <row r="1799" ht="14.25" hidden="1" customHeight="1" x14ac:dyDescent="0.2"/>
    <row r="1800" ht="14.25" hidden="1" customHeight="1" x14ac:dyDescent="0.2"/>
    <row r="1801" ht="14.25" hidden="1" customHeight="1" x14ac:dyDescent="0.2"/>
    <row r="1802" ht="14.25" hidden="1" customHeight="1" x14ac:dyDescent="0.2"/>
    <row r="1803" ht="14.25" hidden="1" customHeight="1" x14ac:dyDescent="0.2"/>
    <row r="1804" ht="14.25" hidden="1" customHeight="1" x14ac:dyDescent="0.2"/>
    <row r="1805" ht="14.25" hidden="1" customHeight="1" x14ac:dyDescent="0.2"/>
    <row r="1806" ht="14.25" hidden="1" customHeight="1" x14ac:dyDescent="0.2"/>
    <row r="1807" ht="14.25" hidden="1" customHeight="1" x14ac:dyDescent="0.2"/>
    <row r="1808" ht="14.25" hidden="1" customHeight="1" x14ac:dyDescent="0.2"/>
    <row r="1809" ht="14.25" hidden="1" customHeight="1" x14ac:dyDescent="0.2"/>
    <row r="1810" ht="14.25" hidden="1" customHeight="1" x14ac:dyDescent="0.2"/>
    <row r="1811" ht="14.25" hidden="1" customHeight="1" x14ac:dyDescent="0.2"/>
    <row r="1812" ht="14.25" hidden="1" customHeight="1" x14ac:dyDescent="0.2"/>
    <row r="1813" ht="14.25" hidden="1" customHeight="1" x14ac:dyDescent="0.2"/>
    <row r="1814" ht="14.25" hidden="1" customHeight="1" x14ac:dyDescent="0.2"/>
    <row r="1815" ht="14.25" hidden="1" customHeight="1" x14ac:dyDescent="0.2"/>
    <row r="1816" ht="14.25" hidden="1" customHeight="1" x14ac:dyDescent="0.2"/>
    <row r="1817" ht="14.25" hidden="1" customHeight="1" x14ac:dyDescent="0.2"/>
    <row r="1818" ht="14.25" hidden="1" customHeight="1" x14ac:dyDescent="0.2"/>
    <row r="1819" ht="14.25" hidden="1" customHeight="1" x14ac:dyDescent="0.2"/>
    <row r="1820" ht="14.25" hidden="1" customHeight="1" x14ac:dyDescent="0.2"/>
    <row r="1821" ht="14.25" hidden="1" customHeight="1" x14ac:dyDescent="0.2"/>
    <row r="1822" ht="14.25" hidden="1" customHeight="1" x14ac:dyDescent="0.2"/>
    <row r="1823" ht="14.25" hidden="1" customHeight="1" x14ac:dyDescent="0.2"/>
    <row r="1824" ht="14.25" hidden="1" customHeight="1" x14ac:dyDescent="0.2"/>
    <row r="1825" ht="14.25" hidden="1" customHeight="1" x14ac:dyDescent="0.2"/>
    <row r="1826" ht="14.25" hidden="1" customHeight="1" x14ac:dyDescent="0.2"/>
    <row r="1827" ht="14.25" hidden="1" customHeight="1" x14ac:dyDescent="0.2"/>
    <row r="1828" ht="14.25" hidden="1" customHeight="1" x14ac:dyDescent="0.2"/>
    <row r="1829" ht="14.25" hidden="1" customHeight="1" x14ac:dyDescent="0.2"/>
    <row r="1830" ht="14.25" hidden="1" customHeight="1" x14ac:dyDescent="0.2"/>
    <row r="1831" ht="14.25" hidden="1" customHeight="1" x14ac:dyDescent="0.2"/>
    <row r="1832" ht="14.25" hidden="1" customHeight="1" x14ac:dyDescent="0.2"/>
    <row r="1833" ht="14.25" hidden="1" customHeight="1" x14ac:dyDescent="0.2"/>
    <row r="1834" ht="14.25" hidden="1" customHeight="1" x14ac:dyDescent="0.2"/>
    <row r="1835" ht="14.25" hidden="1" customHeight="1" x14ac:dyDescent="0.2"/>
    <row r="1836" ht="14.25" hidden="1" customHeight="1" x14ac:dyDescent="0.2"/>
    <row r="1837" ht="14.25" hidden="1" customHeight="1" x14ac:dyDescent="0.2"/>
    <row r="1838" ht="14.25" hidden="1" customHeight="1" x14ac:dyDescent="0.2"/>
    <row r="1839" ht="14.25" hidden="1" customHeight="1" x14ac:dyDescent="0.2"/>
    <row r="1840" ht="14.25" hidden="1" customHeight="1" x14ac:dyDescent="0.2"/>
    <row r="1841" ht="14.25" hidden="1" customHeight="1" x14ac:dyDescent="0.2"/>
    <row r="1842" ht="14.25" hidden="1" customHeight="1" x14ac:dyDescent="0.2"/>
    <row r="1843" ht="14.25" hidden="1" customHeight="1" x14ac:dyDescent="0.2"/>
    <row r="1844" ht="14.25" hidden="1" customHeight="1" x14ac:dyDescent="0.2"/>
    <row r="1845" ht="14.25" hidden="1" customHeight="1" x14ac:dyDescent="0.2"/>
    <row r="1846" ht="14.25" hidden="1" customHeight="1" x14ac:dyDescent="0.2"/>
    <row r="1847" ht="14.25" hidden="1" customHeight="1" x14ac:dyDescent="0.2"/>
    <row r="1848" ht="14.25" hidden="1" customHeight="1" x14ac:dyDescent="0.2"/>
    <row r="1849" ht="14.25" hidden="1" customHeight="1" x14ac:dyDescent="0.2"/>
    <row r="1850" ht="14.25" hidden="1" customHeight="1" x14ac:dyDescent="0.2"/>
    <row r="1851" ht="14.25" hidden="1" customHeight="1" x14ac:dyDescent="0.2"/>
    <row r="1852" ht="14.25" hidden="1" customHeight="1" x14ac:dyDescent="0.2"/>
    <row r="1853" ht="14.25" hidden="1" customHeight="1" x14ac:dyDescent="0.2"/>
    <row r="1854" ht="14.25" hidden="1" customHeight="1" x14ac:dyDescent="0.2"/>
    <row r="1855" ht="14.25" hidden="1" customHeight="1" x14ac:dyDescent="0.2"/>
    <row r="1856" ht="14.25" hidden="1" customHeight="1" x14ac:dyDescent="0.2"/>
    <row r="1857" ht="14.25" hidden="1" customHeight="1" x14ac:dyDescent="0.2"/>
    <row r="1858" ht="14.25" hidden="1" customHeight="1" x14ac:dyDescent="0.2"/>
    <row r="1859" ht="14.25" hidden="1" customHeight="1" x14ac:dyDescent="0.2"/>
    <row r="1860" ht="14.25" hidden="1" customHeight="1" x14ac:dyDescent="0.2"/>
    <row r="1861" ht="14.25" hidden="1" customHeight="1" x14ac:dyDescent="0.2"/>
    <row r="1862" ht="14.25" hidden="1" customHeight="1" x14ac:dyDescent="0.2"/>
    <row r="1863" ht="14.25" hidden="1" customHeight="1" x14ac:dyDescent="0.2"/>
    <row r="1864" ht="14.25" hidden="1" customHeight="1" x14ac:dyDescent="0.2"/>
    <row r="1865" ht="14.25" hidden="1" customHeight="1" x14ac:dyDescent="0.2"/>
    <row r="1866" ht="14.25" hidden="1" customHeight="1" x14ac:dyDescent="0.2"/>
    <row r="1867" ht="14.25" hidden="1" customHeight="1" x14ac:dyDescent="0.2"/>
    <row r="1868" ht="14.25" hidden="1" customHeight="1" x14ac:dyDescent="0.2"/>
    <row r="1869" ht="14.25" hidden="1" customHeight="1" x14ac:dyDescent="0.2"/>
    <row r="1870" ht="14.25" hidden="1" customHeight="1" x14ac:dyDescent="0.2"/>
    <row r="1871" ht="14.25" hidden="1" customHeight="1" x14ac:dyDescent="0.2"/>
    <row r="1872" ht="14.25" hidden="1" customHeight="1" x14ac:dyDescent="0.2"/>
    <row r="1873" ht="14.25" hidden="1" customHeight="1" x14ac:dyDescent="0.2"/>
    <row r="1874" ht="14.25" hidden="1" customHeight="1" x14ac:dyDescent="0.2"/>
    <row r="1875" ht="14.25" hidden="1" customHeight="1" x14ac:dyDescent="0.2"/>
    <row r="1876" ht="14.25" hidden="1" customHeight="1" x14ac:dyDescent="0.2"/>
    <row r="1877" ht="14.25" hidden="1" customHeight="1" x14ac:dyDescent="0.2"/>
    <row r="1878" ht="14.25" hidden="1" customHeight="1" x14ac:dyDescent="0.2"/>
    <row r="1879" ht="14.25" hidden="1" customHeight="1" x14ac:dyDescent="0.2"/>
    <row r="1880" ht="14.25" hidden="1" customHeight="1" x14ac:dyDescent="0.2"/>
    <row r="1881" ht="14.25" hidden="1" customHeight="1" x14ac:dyDescent="0.2"/>
    <row r="1882" ht="14.25" hidden="1" customHeight="1" x14ac:dyDescent="0.2"/>
    <row r="1883" ht="14.25" hidden="1" customHeight="1" x14ac:dyDescent="0.2"/>
    <row r="1884" ht="14.25" hidden="1" customHeight="1" x14ac:dyDescent="0.2"/>
    <row r="1885" ht="14.25" hidden="1" customHeight="1" x14ac:dyDescent="0.2"/>
    <row r="1886" ht="14.25" hidden="1" customHeight="1" x14ac:dyDescent="0.2"/>
    <row r="1887" ht="14.25" hidden="1" customHeight="1" x14ac:dyDescent="0.2"/>
    <row r="1888" ht="14.25" hidden="1" customHeight="1" x14ac:dyDescent="0.2"/>
    <row r="1889" ht="14.25" hidden="1" customHeight="1" x14ac:dyDescent="0.2"/>
    <row r="1890" ht="14.25" hidden="1" customHeight="1" x14ac:dyDescent="0.2"/>
    <row r="1891" ht="14.25" hidden="1" customHeight="1" x14ac:dyDescent="0.2"/>
    <row r="1892" ht="14.25" hidden="1" customHeight="1" x14ac:dyDescent="0.2"/>
    <row r="1893" ht="14.25" hidden="1" customHeight="1" x14ac:dyDescent="0.2"/>
    <row r="1894" ht="14.25" hidden="1" customHeight="1" x14ac:dyDescent="0.2"/>
    <row r="1895" ht="14.25" hidden="1" customHeight="1" x14ac:dyDescent="0.2"/>
    <row r="1896" ht="14.25" hidden="1" customHeight="1" x14ac:dyDescent="0.2"/>
    <row r="1897" ht="14.25" hidden="1" customHeight="1" x14ac:dyDescent="0.2"/>
    <row r="1898" ht="14.25" hidden="1" customHeight="1" x14ac:dyDescent="0.2"/>
    <row r="1899" ht="14.25" hidden="1" customHeight="1" x14ac:dyDescent="0.2"/>
    <row r="1900" ht="14.25" hidden="1" customHeight="1" x14ac:dyDescent="0.2"/>
    <row r="1901" ht="14.25" hidden="1" customHeight="1" x14ac:dyDescent="0.2"/>
    <row r="1902" ht="14.25" hidden="1" customHeight="1" x14ac:dyDescent="0.2"/>
    <row r="1903" ht="14.25" hidden="1" customHeight="1" x14ac:dyDescent="0.2"/>
    <row r="1904" ht="14.25" hidden="1" customHeight="1" x14ac:dyDescent="0.2"/>
    <row r="1905" ht="14.25" hidden="1" customHeight="1" x14ac:dyDescent="0.2"/>
    <row r="1906" ht="14.25" hidden="1" customHeight="1" x14ac:dyDescent="0.2"/>
    <row r="1907" ht="14.25" hidden="1" customHeight="1" x14ac:dyDescent="0.2"/>
    <row r="1908" ht="14.25" hidden="1" customHeight="1" x14ac:dyDescent="0.2"/>
    <row r="1909" ht="14.25" hidden="1" customHeight="1" x14ac:dyDescent="0.2"/>
    <row r="1910" ht="14.25" hidden="1" customHeight="1" x14ac:dyDescent="0.2"/>
    <row r="1911" ht="14.25" hidden="1" customHeight="1" x14ac:dyDescent="0.2"/>
    <row r="1912" ht="14.25" hidden="1" customHeight="1" x14ac:dyDescent="0.2"/>
    <row r="1913" ht="14.25" hidden="1" customHeight="1" x14ac:dyDescent="0.2"/>
    <row r="1914" ht="14.25" hidden="1" customHeight="1" x14ac:dyDescent="0.2"/>
    <row r="1915" ht="14.25" hidden="1" customHeight="1" x14ac:dyDescent="0.2"/>
    <row r="1916" ht="14.25" hidden="1" customHeight="1" x14ac:dyDescent="0.2"/>
    <row r="1917" ht="14.25" hidden="1" customHeight="1" x14ac:dyDescent="0.2"/>
    <row r="1918" ht="14.25" hidden="1" customHeight="1" x14ac:dyDescent="0.2"/>
    <row r="1919" ht="14.25" hidden="1" customHeight="1" x14ac:dyDescent="0.2"/>
    <row r="1920" ht="14.25" hidden="1" customHeight="1" x14ac:dyDescent="0.2"/>
    <row r="1921" ht="14.25" hidden="1" customHeight="1" x14ac:dyDescent="0.2"/>
    <row r="1922" ht="14.25" hidden="1" customHeight="1" x14ac:dyDescent="0.2"/>
    <row r="1923" ht="14.25" hidden="1" customHeight="1" x14ac:dyDescent="0.2"/>
    <row r="1924" ht="14.25" hidden="1" customHeight="1" x14ac:dyDescent="0.2"/>
    <row r="1925" ht="14.25" hidden="1" customHeight="1" x14ac:dyDescent="0.2"/>
    <row r="1926" ht="14.25" hidden="1" customHeight="1" x14ac:dyDescent="0.2"/>
    <row r="1927" ht="14.25" hidden="1" customHeight="1" x14ac:dyDescent="0.2"/>
    <row r="1928" ht="14.25" hidden="1" customHeight="1" x14ac:dyDescent="0.2"/>
    <row r="1929" ht="14.25" hidden="1" customHeight="1" x14ac:dyDescent="0.2"/>
    <row r="1930" ht="14.25" hidden="1" customHeight="1" x14ac:dyDescent="0.2"/>
    <row r="1931" ht="14.25" hidden="1" customHeight="1" x14ac:dyDescent="0.2"/>
    <row r="1932" ht="14.25" hidden="1" customHeight="1" x14ac:dyDescent="0.2"/>
    <row r="1933" ht="14.25" hidden="1" customHeight="1" x14ac:dyDescent="0.2"/>
    <row r="1934" ht="14.25" hidden="1" customHeight="1" x14ac:dyDescent="0.2"/>
    <row r="1935" ht="14.25" hidden="1" customHeight="1" x14ac:dyDescent="0.2"/>
    <row r="1936" ht="14.25" hidden="1" customHeight="1" x14ac:dyDescent="0.2"/>
    <row r="1937" ht="14.25" hidden="1" customHeight="1" x14ac:dyDescent="0.2"/>
    <row r="1938" ht="14.25" hidden="1" customHeight="1" x14ac:dyDescent="0.2"/>
    <row r="1939" ht="14.25" hidden="1" customHeight="1" x14ac:dyDescent="0.2"/>
    <row r="1940" ht="14.25" hidden="1" customHeight="1" x14ac:dyDescent="0.2"/>
    <row r="1941" ht="14.25" hidden="1" customHeight="1" x14ac:dyDescent="0.2"/>
    <row r="1942" ht="14.25" hidden="1" customHeight="1" x14ac:dyDescent="0.2"/>
    <row r="1943" ht="14.25" hidden="1" customHeight="1" x14ac:dyDescent="0.2"/>
    <row r="1944" ht="14.25" hidden="1" customHeight="1" x14ac:dyDescent="0.2"/>
    <row r="1945" ht="14.25" hidden="1" customHeight="1" x14ac:dyDescent="0.2"/>
    <row r="1946" ht="14.25" hidden="1" customHeight="1" x14ac:dyDescent="0.2"/>
    <row r="1947" ht="14.25" hidden="1" customHeight="1" x14ac:dyDescent="0.2"/>
    <row r="1948" ht="14.25" hidden="1" customHeight="1" x14ac:dyDescent="0.2"/>
    <row r="1949" ht="14.25" hidden="1" customHeight="1" x14ac:dyDescent="0.2"/>
    <row r="1950" ht="14.25" hidden="1" customHeight="1" x14ac:dyDescent="0.2"/>
    <row r="1951" ht="14.25" hidden="1" customHeight="1" x14ac:dyDescent="0.2"/>
    <row r="1952" ht="14.25" hidden="1" customHeight="1" x14ac:dyDescent="0.2"/>
    <row r="1953" ht="14.25" hidden="1" customHeight="1" x14ac:dyDescent="0.2"/>
    <row r="1954" ht="14.25" hidden="1" customHeight="1" x14ac:dyDescent="0.2"/>
    <row r="1955" ht="14.25" hidden="1" customHeight="1" x14ac:dyDescent="0.2"/>
    <row r="1956" ht="14.25" hidden="1" customHeight="1" x14ac:dyDescent="0.2"/>
    <row r="1957" ht="14.25" hidden="1" customHeight="1" x14ac:dyDescent="0.2"/>
    <row r="1958" ht="14.25" hidden="1" customHeight="1" x14ac:dyDescent="0.2"/>
    <row r="1959" ht="14.25" hidden="1" customHeight="1" x14ac:dyDescent="0.2"/>
    <row r="1960" ht="14.25" hidden="1" customHeight="1" x14ac:dyDescent="0.2"/>
    <row r="1961" ht="14.25" hidden="1" customHeight="1" x14ac:dyDescent="0.2"/>
    <row r="1962" ht="14.25" hidden="1" customHeight="1" x14ac:dyDescent="0.2"/>
    <row r="1963" ht="14.25" hidden="1" customHeight="1" x14ac:dyDescent="0.2"/>
    <row r="1964" ht="14.25" hidden="1" customHeight="1" x14ac:dyDescent="0.2"/>
    <row r="1965" ht="14.25" hidden="1" customHeight="1" x14ac:dyDescent="0.2"/>
    <row r="1966" ht="14.25" hidden="1" customHeight="1" x14ac:dyDescent="0.2"/>
    <row r="1967" ht="14.25" hidden="1" customHeight="1" x14ac:dyDescent="0.2"/>
    <row r="1968" ht="14.25" hidden="1" customHeight="1" x14ac:dyDescent="0.2"/>
    <row r="1969" ht="14.25" hidden="1" customHeight="1" x14ac:dyDescent="0.2"/>
    <row r="1970" ht="14.25" hidden="1" customHeight="1" x14ac:dyDescent="0.2"/>
    <row r="1971" ht="14.25" hidden="1" customHeight="1" x14ac:dyDescent="0.2"/>
    <row r="1972" ht="14.25" hidden="1" customHeight="1" x14ac:dyDescent="0.2"/>
    <row r="1973" ht="14.25" hidden="1" customHeight="1" x14ac:dyDescent="0.2"/>
    <row r="1974" ht="14.25" hidden="1" customHeight="1" x14ac:dyDescent="0.2"/>
    <row r="1975" ht="14.25" hidden="1" customHeight="1" x14ac:dyDescent="0.2"/>
    <row r="1976" ht="14.25" hidden="1" customHeight="1" x14ac:dyDescent="0.2"/>
    <row r="1977" ht="14.25" hidden="1" customHeight="1" x14ac:dyDescent="0.2"/>
    <row r="1978" ht="14.25" hidden="1" customHeight="1" x14ac:dyDescent="0.2"/>
    <row r="1979" ht="14.25" hidden="1" customHeight="1" x14ac:dyDescent="0.2"/>
    <row r="1980" ht="14.25" hidden="1" customHeight="1" x14ac:dyDescent="0.2"/>
    <row r="1981" ht="14.25" hidden="1" customHeight="1" x14ac:dyDescent="0.2"/>
    <row r="1982" ht="14.25" hidden="1" customHeight="1" x14ac:dyDescent="0.2"/>
    <row r="1983" ht="14.25" hidden="1" customHeight="1" x14ac:dyDescent="0.2"/>
    <row r="1984" ht="14.25" hidden="1" customHeight="1" x14ac:dyDescent="0.2"/>
    <row r="1985" ht="14.25" hidden="1" customHeight="1" x14ac:dyDescent="0.2"/>
    <row r="1986" ht="14.25" hidden="1" customHeight="1" x14ac:dyDescent="0.2"/>
    <row r="1987" ht="14.25" hidden="1" customHeight="1" x14ac:dyDescent="0.2"/>
    <row r="1988" ht="14.25" hidden="1" customHeight="1" x14ac:dyDescent="0.2"/>
    <row r="1989" ht="14.25" hidden="1" customHeight="1" x14ac:dyDescent="0.2"/>
    <row r="1990" ht="14.25" hidden="1" customHeight="1" x14ac:dyDescent="0.2"/>
    <row r="1991" ht="14.25" hidden="1" customHeight="1" x14ac:dyDescent="0.2"/>
    <row r="1992" ht="14.25" hidden="1" customHeight="1" x14ac:dyDescent="0.2"/>
    <row r="1993" ht="14.25" hidden="1" customHeight="1" x14ac:dyDescent="0.2"/>
    <row r="1994" ht="14.25" hidden="1" customHeight="1" x14ac:dyDescent="0.2"/>
    <row r="1995" ht="14.25" hidden="1" customHeight="1" x14ac:dyDescent="0.2"/>
    <row r="1996" ht="14.25" hidden="1" customHeight="1" x14ac:dyDescent="0.2"/>
    <row r="1997" ht="14.25" hidden="1" customHeight="1" x14ac:dyDescent="0.2"/>
    <row r="1998" ht="14.25" hidden="1" customHeight="1" x14ac:dyDescent="0.2"/>
    <row r="1999" ht="14.25" hidden="1" customHeight="1" x14ac:dyDescent="0.2"/>
    <row r="2000" ht="14.25" hidden="1" customHeight="1" x14ac:dyDescent="0.2"/>
    <row r="2001" ht="14.25" hidden="1" customHeight="1" x14ac:dyDescent="0.2"/>
    <row r="2002" ht="14.25" hidden="1" customHeight="1" x14ac:dyDescent="0.2"/>
    <row r="2003" ht="14.25" hidden="1" customHeight="1" x14ac:dyDescent="0.2"/>
    <row r="2004" ht="14.25" hidden="1" customHeight="1" x14ac:dyDescent="0.2"/>
    <row r="2005" ht="14.25" hidden="1" customHeight="1" x14ac:dyDescent="0.2"/>
    <row r="2006" ht="14.25" hidden="1" customHeight="1" x14ac:dyDescent="0.2"/>
    <row r="2007" ht="14.25" hidden="1" customHeight="1" x14ac:dyDescent="0.2"/>
    <row r="2008" ht="14.25" hidden="1" customHeight="1" x14ac:dyDescent="0.2"/>
    <row r="2009" ht="14.25" hidden="1" customHeight="1" x14ac:dyDescent="0.2"/>
    <row r="2010" ht="14.25" hidden="1" customHeight="1" x14ac:dyDescent="0.2"/>
    <row r="2011" ht="14.25" hidden="1" customHeight="1" x14ac:dyDescent="0.2"/>
    <row r="2012" ht="14.25" hidden="1" customHeight="1" x14ac:dyDescent="0.2"/>
    <row r="2013" ht="14.25" hidden="1" customHeight="1" x14ac:dyDescent="0.2"/>
    <row r="2014" ht="14.25" hidden="1" customHeight="1" x14ac:dyDescent="0.2"/>
    <row r="2015" ht="14.25" hidden="1" customHeight="1" x14ac:dyDescent="0.2"/>
    <row r="2016" ht="14.25" hidden="1" customHeight="1" x14ac:dyDescent="0.2"/>
    <row r="2017" ht="14.25" hidden="1" customHeight="1" x14ac:dyDescent="0.2"/>
    <row r="2018" ht="14.25" hidden="1" customHeight="1" x14ac:dyDescent="0.2"/>
    <row r="2019" ht="14.25" hidden="1" customHeight="1" x14ac:dyDescent="0.2"/>
    <row r="2020" ht="14.25" hidden="1" customHeight="1" x14ac:dyDescent="0.2"/>
    <row r="2021" ht="14.25" hidden="1" customHeight="1" x14ac:dyDescent="0.2"/>
    <row r="2022" ht="14.25" hidden="1" customHeight="1" x14ac:dyDescent="0.2"/>
    <row r="2023" ht="14.25" hidden="1" customHeight="1" x14ac:dyDescent="0.2"/>
    <row r="2024" ht="14.25" hidden="1" customHeight="1" x14ac:dyDescent="0.2"/>
    <row r="2025" ht="14.25" hidden="1" customHeight="1" x14ac:dyDescent="0.2"/>
    <row r="2026" ht="14.25" hidden="1" customHeight="1" x14ac:dyDescent="0.2"/>
    <row r="2027" ht="14.25" hidden="1" customHeight="1" x14ac:dyDescent="0.2"/>
    <row r="2028" ht="14.25" hidden="1" customHeight="1" x14ac:dyDescent="0.2"/>
    <row r="2029" ht="14.25" hidden="1" customHeight="1" x14ac:dyDescent="0.2"/>
    <row r="2030" ht="14.25" hidden="1" customHeight="1" x14ac:dyDescent="0.2"/>
    <row r="2031" ht="14.25" hidden="1" customHeight="1" x14ac:dyDescent="0.2"/>
    <row r="2032" ht="14.25" hidden="1" customHeight="1" x14ac:dyDescent="0.2"/>
    <row r="2033" ht="14.25" hidden="1" customHeight="1" x14ac:dyDescent="0.2"/>
    <row r="2034" ht="14.25" hidden="1" customHeight="1" x14ac:dyDescent="0.2"/>
    <row r="2035" ht="14.25" hidden="1" customHeight="1" x14ac:dyDescent="0.2"/>
    <row r="2036" ht="14.25" hidden="1" customHeight="1" x14ac:dyDescent="0.2"/>
    <row r="2037" ht="14.25" hidden="1" customHeight="1" x14ac:dyDescent="0.2"/>
    <row r="2038" ht="14.25" hidden="1" customHeight="1" x14ac:dyDescent="0.2"/>
    <row r="2039" ht="14.25" hidden="1" customHeight="1" x14ac:dyDescent="0.2"/>
    <row r="2040" ht="14.25" hidden="1" customHeight="1" x14ac:dyDescent="0.2"/>
    <row r="2041" ht="14.25" hidden="1" customHeight="1" x14ac:dyDescent="0.2"/>
    <row r="2042" ht="14.25" hidden="1" customHeight="1" x14ac:dyDescent="0.2"/>
    <row r="2043" ht="14.25" hidden="1" customHeight="1" x14ac:dyDescent="0.2"/>
    <row r="2044" ht="14.25" hidden="1" customHeight="1" x14ac:dyDescent="0.2"/>
    <row r="2045" ht="14.25" hidden="1" customHeight="1" x14ac:dyDescent="0.2"/>
    <row r="2046" ht="14.25" hidden="1" customHeight="1" x14ac:dyDescent="0.2"/>
    <row r="2047" ht="14.25" hidden="1" customHeight="1" x14ac:dyDescent="0.2"/>
    <row r="2048" ht="14.25" hidden="1" customHeight="1" x14ac:dyDescent="0.2"/>
    <row r="2049" ht="14.25" hidden="1" customHeight="1" x14ac:dyDescent="0.2"/>
    <row r="2050" ht="14.25" hidden="1" customHeight="1" x14ac:dyDescent="0.2"/>
    <row r="2051" ht="14.25" hidden="1" customHeight="1" x14ac:dyDescent="0.2"/>
    <row r="2052" ht="14.25" hidden="1" customHeight="1" x14ac:dyDescent="0.2"/>
    <row r="2053" ht="14.25" hidden="1" customHeight="1" x14ac:dyDescent="0.2"/>
    <row r="2054" ht="14.25" hidden="1" customHeight="1" x14ac:dyDescent="0.2"/>
    <row r="2055" ht="14.25" hidden="1" customHeight="1" x14ac:dyDescent="0.2"/>
    <row r="2056" ht="14.25" hidden="1" customHeight="1" x14ac:dyDescent="0.2"/>
    <row r="2057" ht="14.25" hidden="1" customHeight="1" x14ac:dyDescent="0.2"/>
    <row r="2058" ht="14.25" hidden="1" customHeight="1" x14ac:dyDescent="0.2"/>
    <row r="2059" ht="14.25" hidden="1" customHeight="1" x14ac:dyDescent="0.2"/>
    <row r="2060" ht="14.25" hidden="1" customHeight="1" x14ac:dyDescent="0.2"/>
    <row r="2061" ht="14.25" hidden="1" customHeight="1" x14ac:dyDescent="0.2"/>
    <row r="2062" ht="14.25" hidden="1" customHeight="1" x14ac:dyDescent="0.2"/>
    <row r="2063" ht="14.25" hidden="1" customHeight="1" x14ac:dyDescent="0.2"/>
    <row r="2064" ht="14.25" hidden="1" customHeight="1" x14ac:dyDescent="0.2"/>
    <row r="2065" ht="14.25" hidden="1" customHeight="1" x14ac:dyDescent="0.2"/>
    <row r="2066" ht="14.25" hidden="1" customHeight="1" x14ac:dyDescent="0.2"/>
    <row r="2067" ht="14.25" hidden="1" customHeight="1" x14ac:dyDescent="0.2"/>
    <row r="2068" ht="14.25" hidden="1" customHeight="1" x14ac:dyDescent="0.2"/>
    <row r="2069" ht="14.25" hidden="1" customHeight="1" x14ac:dyDescent="0.2"/>
    <row r="2070" ht="14.25" hidden="1" customHeight="1" x14ac:dyDescent="0.2"/>
    <row r="2071" ht="14.25" hidden="1" customHeight="1" x14ac:dyDescent="0.2"/>
    <row r="2072" ht="14.25" hidden="1" customHeight="1" x14ac:dyDescent="0.2"/>
    <row r="2073" ht="14.25" hidden="1" customHeight="1" x14ac:dyDescent="0.2"/>
    <row r="2074" ht="14.25" hidden="1" customHeight="1" x14ac:dyDescent="0.2"/>
    <row r="2075" ht="14.25" hidden="1" customHeight="1" x14ac:dyDescent="0.2"/>
    <row r="2076" ht="14.25" hidden="1" customHeight="1" x14ac:dyDescent="0.2"/>
    <row r="2077" ht="14.25" hidden="1" customHeight="1" x14ac:dyDescent="0.2"/>
    <row r="2078" ht="14.25" hidden="1" customHeight="1" x14ac:dyDescent="0.2"/>
    <row r="2079" ht="14.25" hidden="1" customHeight="1" x14ac:dyDescent="0.2"/>
    <row r="2080" ht="14.25" hidden="1" customHeight="1" x14ac:dyDescent="0.2"/>
    <row r="2081" ht="14.25" hidden="1" customHeight="1" x14ac:dyDescent="0.2"/>
    <row r="2082" ht="14.25" hidden="1" customHeight="1" x14ac:dyDescent="0.2"/>
    <row r="2083" ht="14.25" hidden="1" customHeight="1" x14ac:dyDescent="0.2"/>
    <row r="2084" ht="14.25" hidden="1" customHeight="1" x14ac:dyDescent="0.2"/>
    <row r="2085" ht="14.25" hidden="1" customHeight="1" x14ac:dyDescent="0.2"/>
    <row r="2086" ht="14.25" hidden="1" customHeight="1" x14ac:dyDescent="0.2"/>
    <row r="2087" ht="14.25" hidden="1" customHeight="1" x14ac:dyDescent="0.2"/>
    <row r="2088" ht="14.25" hidden="1" customHeight="1" x14ac:dyDescent="0.2"/>
    <row r="2089" ht="14.25" hidden="1" customHeight="1" x14ac:dyDescent="0.2"/>
    <row r="2090" ht="14.25" hidden="1" customHeight="1" x14ac:dyDescent="0.2"/>
    <row r="2091" ht="14.25" hidden="1" customHeight="1" x14ac:dyDescent="0.2"/>
    <row r="2092" ht="14.25" hidden="1" customHeight="1" x14ac:dyDescent="0.2"/>
    <row r="2093" ht="14.25" hidden="1" customHeight="1" x14ac:dyDescent="0.2"/>
    <row r="2094" ht="14.25" hidden="1" customHeight="1" x14ac:dyDescent="0.2"/>
    <row r="2095" ht="14.25" hidden="1" customHeight="1" x14ac:dyDescent="0.2"/>
    <row r="2096" ht="14.25" hidden="1" customHeight="1" x14ac:dyDescent="0.2"/>
    <row r="2097" ht="14.25" hidden="1" customHeight="1" x14ac:dyDescent="0.2"/>
    <row r="2098" ht="14.25" hidden="1" customHeight="1" x14ac:dyDescent="0.2"/>
    <row r="2099" ht="14.25" hidden="1" customHeight="1" x14ac:dyDescent="0.2"/>
    <row r="2100" ht="14.25" hidden="1" customHeight="1" x14ac:dyDescent="0.2"/>
    <row r="2101" ht="14.25" hidden="1" customHeight="1" x14ac:dyDescent="0.2"/>
    <row r="2102" ht="14.25" hidden="1" customHeight="1" x14ac:dyDescent="0.2"/>
    <row r="2103" ht="14.25" hidden="1" customHeight="1" x14ac:dyDescent="0.2"/>
    <row r="2104" ht="14.25" hidden="1" customHeight="1" x14ac:dyDescent="0.2"/>
    <row r="2105" ht="14.25" hidden="1" customHeight="1" x14ac:dyDescent="0.2"/>
    <row r="2106" ht="14.25" hidden="1" customHeight="1" x14ac:dyDescent="0.2"/>
    <row r="2107" ht="14.25" hidden="1" customHeight="1" x14ac:dyDescent="0.2"/>
    <row r="2108" ht="14.25" hidden="1" customHeight="1" x14ac:dyDescent="0.2"/>
    <row r="2109" ht="14.25" hidden="1" customHeight="1" x14ac:dyDescent="0.2"/>
    <row r="2110" ht="14.25" hidden="1" customHeight="1" x14ac:dyDescent="0.2"/>
    <row r="2111" ht="14.25" hidden="1" customHeight="1" x14ac:dyDescent="0.2"/>
    <row r="2112" ht="14.25" hidden="1" customHeight="1" x14ac:dyDescent="0.2"/>
    <row r="2113" ht="14.25" hidden="1" customHeight="1" x14ac:dyDescent="0.2"/>
    <row r="2114" ht="14.25" hidden="1" customHeight="1" x14ac:dyDescent="0.2"/>
    <row r="2115" ht="14.25" hidden="1" customHeight="1" x14ac:dyDescent="0.2"/>
    <row r="2116" ht="14.25" hidden="1" customHeight="1" x14ac:dyDescent="0.2"/>
    <row r="2117" ht="14.25" hidden="1" customHeight="1" x14ac:dyDescent="0.2"/>
    <row r="2118" ht="14.25" hidden="1" customHeight="1" x14ac:dyDescent="0.2"/>
    <row r="2119" ht="14.25" hidden="1" customHeight="1" x14ac:dyDescent="0.2"/>
    <row r="2120" ht="14.25" hidden="1" customHeight="1" x14ac:dyDescent="0.2"/>
    <row r="2121" ht="14.25" hidden="1" customHeight="1" x14ac:dyDescent="0.2"/>
    <row r="2122" ht="14.25" hidden="1" customHeight="1" x14ac:dyDescent="0.2"/>
    <row r="2123" ht="14.25" hidden="1" customHeight="1" x14ac:dyDescent="0.2"/>
    <row r="2124" ht="14.25" hidden="1" customHeight="1" x14ac:dyDescent="0.2"/>
    <row r="2125" ht="14.25" hidden="1" customHeight="1" x14ac:dyDescent="0.2"/>
    <row r="2126" ht="14.25" hidden="1" customHeight="1" x14ac:dyDescent="0.2"/>
    <row r="2127" ht="14.25" hidden="1" customHeight="1" x14ac:dyDescent="0.2"/>
    <row r="2128" ht="14.25" hidden="1" customHeight="1" x14ac:dyDescent="0.2"/>
    <row r="2129" ht="14.25" hidden="1" customHeight="1" x14ac:dyDescent="0.2"/>
    <row r="2130" ht="14.25" hidden="1" customHeight="1" x14ac:dyDescent="0.2"/>
    <row r="2131" ht="14.25" hidden="1" customHeight="1" x14ac:dyDescent="0.2"/>
    <row r="2132" ht="14.25" hidden="1" customHeight="1" x14ac:dyDescent="0.2"/>
    <row r="2133" ht="14.25" hidden="1" customHeight="1" x14ac:dyDescent="0.2"/>
    <row r="2134" ht="14.25" hidden="1" customHeight="1" x14ac:dyDescent="0.2"/>
    <row r="2135" ht="14.25" hidden="1" customHeight="1" x14ac:dyDescent="0.2"/>
    <row r="2136" ht="14.25" hidden="1" customHeight="1" x14ac:dyDescent="0.2"/>
    <row r="2137" ht="14.25" hidden="1" customHeight="1" x14ac:dyDescent="0.2"/>
    <row r="2138" ht="14.25" hidden="1" customHeight="1" x14ac:dyDescent="0.2"/>
    <row r="2139" ht="14.25" hidden="1" customHeight="1" x14ac:dyDescent="0.2"/>
    <row r="2140" ht="14.25" hidden="1" customHeight="1" x14ac:dyDescent="0.2"/>
    <row r="2141" ht="14.25" hidden="1" customHeight="1" x14ac:dyDescent="0.2"/>
    <row r="2142" ht="14.25" hidden="1" customHeight="1" x14ac:dyDescent="0.2"/>
    <row r="2143" ht="14.25" hidden="1" customHeight="1" x14ac:dyDescent="0.2"/>
    <row r="2144" ht="14.25" hidden="1" customHeight="1" x14ac:dyDescent="0.2"/>
    <row r="2145" ht="14.25" hidden="1" customHeight="1" x14ac:dyDescent="0.2"/>
    <row r="2146" ht="14.25" hidden="1" customHeight="1" x14ac:dyDescent="0.2"/>
    <row r="2147" ht="14.25" hidden="1" customHeight="1" x14ac:dyDescent="0.2"/>
    <row r="2148" ht="14.25" hidden="1" customHeight="1" x14ac:dyDescent="0.2"/>
    <row r="2149" ht="14.25" hidden="1" customHeight="1" x14ac:dyDescent="0.2"/>
    <row r="2150" ht="14.25" hidden="1" customHeight="1" x14ac:dyDescent="0.2"/>
    <row r="2151" ht="14.25" hidden="1" customHeight="1" x14ac:dyDescent="0.2"/>
    <row r="2152" ht="14.25" hidden="1" customHeight="1" x14ac:dyDescent="0.2"/>
    <row r="2153" ht="14.25" hidden="1" customHeight="1" x14ac:dyDescent="0.2"/>
    <row r="2154" ht="14.25" hidden="1" customHeight="1" x14ac:dyDescent="0.2"/>
    <row r="2155" ht="14.25" hidden="1" customHeight="1" x14ac:dyDescent="0.2"/>
    <row r="2156" ht="14.25" hidden="1" customHeight="1" x14ac:dyDescent="0.2"/>
    <row r="2157" ht="14.25" hidden="1" customHeight="1" x14ac:dyDescent="0.2"/>
    <row r="2158" ht="14.25" hidden="1" customHeight="1" x14ac:dyDescent="0.2"/>
    <row r="2159" ht="14.25" hidden="1" customHeight="1" x14ac:dyDescent="0.2"/>
    <row r="2160" ht="14.25" hidden="1" customHeight="1" x14ac:dyDescent="0.2"/>
    <row r="2161" ht="14.25" hidden="1" customHeight="1" x14ac:dyDescent="0.2"/>
    <row r="2162" ht="14.25" hidden="1" customHeight="1" x14ac:dyDescent="0.2"/>
    <row r="2163" ht="14.25" hidden="1" customHeight="1" x14ac:dyDescent="0.2"/>
    <row r="2164" ht="14.25" hidden="1" customHeight="1" x14ac:dyDescent="0.2"/>
    <row r="2165" ht="14.25" hidden="1" customHeight="1" x14ac:dyDescent="0.2"/>
    <row r="2166" ht="14.25" hidden="1" customHeight="1" x14ac:dyDescent="0.2"/>
    <row r="2167" ht="14.25" hidden="1" customHeight="1" x14ac:dyDescent="0.2"/>
    <row r="2168" ht="14.25" hidden="1" customHeight="1" x14ac:dyDescent="0.2"/>
    <row r="2169" ht="14.25" hidden="1" customHeight="1" x14ac:dyDescent="0.2"/>
    <row r="2170" ht="14.25" hidden="1" customHeight="1" x14ac:dyDescent="0.2"/>
    <row r="2171" ht="14.25" hidden="1" customHeight="1" x14ac:dyDescent="0.2"/>
    <row r="2172" ht="14.25" hidden="1" customHeight="1" x14ac:dyDescent="0.2"/>
    <row r="2173" ht="14.25" hidden="1" customHeight="1" x14ac:dyDescent="0.2"/>
    <row r="2174" ht="14.25" hidden="1" customHeight="1" x14ac:dyDescent="0.2"/>
    <row r="2175" ht="14.25" hidden="1" customHeight="1" x14ac:dyDescent="0.2"/>
    <row r="2176" ht="14.25" hidden="1" customHeight="1" x14ac:dyDescent="0.2"/>
    <row r="2177" ht="14.25" hidden="1" customHeight="1" x14ac:dyDescent="0.2"/>
    <row r="2178" ht="14.25" hidden="1" customHeight="1" x14ac:dyDescent="0.2"/>
    <row r="2179" ht="14.25" hidden="1" customHeight="1" x14ac:dyDescent="0.2"/>
    <row r="2180" ht="14.25" hidden="1" customHeight="1" x14ac:dyDescent="0.2"/>
    <row r="2181" ht="14.25" hidden="1" customHeight="1" x14ac:dyDescent="0.2"/>
    <row r="2182" ht="14.25" hidden="1" customHeight="1" x14ac:dyDescent="0.2"/>
    <row r="2183" ht="14.25" hidden="1" customHeight="1" x14ac:dyDescent="0.2"/>
    <row r="2184" ht="14.25" hidden="1" customHeight="1" x14ac:dyDescent="0.2"/>
    <row r="2185" ht="14.25" hidden="1" customHeight="1" x14ac:dyDescent="0.2"/>
    <row r="2186" ht="14.25" hidden="1" customHeight="1" x14ac:dyDescent="0.2"/>
    <row r="2187" ht="14.25" hidden="1" customHeight="1" x14ac:dyDescent="0.2"/>
    <row r="2188" ht="14.25" hidden="1" customHeight="1" x14ac:dyDescent="0.2"/>
    <row r="2189" ht="14.25" hidden="1" customHeight="1" x14ac:dyDescent="0.2"/>
    <row r="2190" ht="14.25" hidden="1" customHeight="1" x14ac:dyDescent="0.2"/>
    <row r="2191" ht="14.25" hidden="1" customHeight="1" x14ac:dyDescent="0.2"/>
    <row r="2192" ht="14.25" hidden="1" customHeight="1" x14ac:dyDescent="0.2"/>
    <row r="2193" ht="14.25" hidden="1" customHeight="1" x14ac:dyDescent="0.2"/>
    <row r="2194" ht="14.25" hidden="1" customHeight="1" x14ac:dyDescent="0.2"/>
    <row r="2195" ht="14.25" hidden="1" customHeight="1" x14ac:dyDescent="0.2"/>
    <row r="2196" ht="14.25" hidden="1" customHeight="1" x14ac:dyDescent="0.2"/>
    <row r="2197" ht="14.25" hidden="1" customHeight="1" x14ac:dyDescent="0.2"/>
    <row r="2198" ht="14.25" hidden="1" customHeight="1" x14ac:dyDescent="0.2"/>
    <row r="2199" ht="14.25" hidden="1" customHeight="1" x14ac:dyDescent="0.2"/>
    <row r="2200" ht="14.25" hidden="1" customHeight="1" x14ac:dyDescent="0.2"/>
    <row r="2201" ht="14.25" hidden="1" customHeight="1" x14ac:dyDescent="0.2"/>
    <row r="2202" ht="14.25" hidden="1" customHeight="1" x14ac:dyDescent="0.2"/>
    <row r="2203" ht="14.25" hidden="1" customHeight="1" x14ac:dyDescent="0.2"/>
    <row r="2204" ht="14.25" hidden="1" customHeight="1" x14ac:dyDescent="0.2"/>
    <row r="2205" ht="14.25" hidden="1" customHeight="1" x14ac:dyDescent="0.2"/>
    <row r="2206" ht="14.25" hidden="1" customHeight="1" x14ac:dyDescent="0.2"/>
    <row r="2207" ht="14.25" hidden="1" customHeight="1" x14ac:dyDescent="0.2"/>
    <row r="2208" ht="14.25" hidden="1" customHeight="1" x14ac:dyDescent="0.2"/>
    <row r="2209" ht="14.25" hidden="1" customHeight="1" x14ac:dyDescent="0.2"/>
    <row r="2210" ht="14.25" hidden="1" customHeight="1" x14ac:dyDescent="0.2"/>
    <row r="2211" ht="14.25" hidden="1" customHeight="1" x14ac:dyDescent="0.2"/>
    <row r="2212" ht="14.25" hidden="1" customHeight="1" x14ac:dyDescent="0.2"/>
    <row r="2213" ht="14.25" hidden="1" customHeight="1" x14ac:dyDescent="0.2"/>
    <row r="2214" ht="14.25" hidden="1" customHeight="1" x14ac:dyDescent="0.2"/>
    <row r="2215" ht="14.25" hidden="1" customHeight="1" x14ac:dyDescent="0.2"/>
    <row r="2216" ht="14.25" hidden="1" customHeight="1" x14ac:dyDescent="0.2"/>
    <row r="2217" ht="14.25" hidden="1" customHeight="1" x14ac:dyDescent="0.2"/>
    <row r="2218" ht="14.25" hidden="1" customHeight="1" x14ac:dyDescent="0.2"/>
    <row r="2219" ht="14.25" hidden="1" customHeight="1" x14ac:dyDescent="0.2"/>
    <row r="2220" ht="14.25" hidden="1" customHeight="1" x14ac:dyDescent="0.2"/>
    <row r="2221" ht="14.25" hidden="1" customHeight="1" x14ac:dyDescent="0.2"/>
    <row r="2222" ht="14.25" hidden="1" customHeight="1" x14ac:dyDescent="0.2"/>
    <row r="2223" ht="14.25" hidden="1" customHeight="1" x14ac:dyDescent="0.2"/>
    <row r="2224" ht="14.25" hidden="1" customHeight="1" x14ac:dyDescent="0.2"/>
    <row r="2225" ht="14.25" hidden="1" customHeight="1" x14ac:dyDescent="0.2"/>
    <row r="2226" ht="14.25" hidden="1" customHeight="1" x14ac:dyDescent="0.2"/>
    <row r="2227" ht="14.25" hidden="1" customHeight="1" x14ac:dyDescent="0.2"/>
    <row r="2228" ht="14.25" hidden="1" customHeight="1" x14ac:dyDescent="0.2"/>
    <row r="2229" ht="14.25" hidden="1" customHeight="1" x14ac:dyDescent="0.2"/>
    <row r="2230" ht="14.25" hidden="1" customHeight="1" x14ac:dyDescent="0.2"/>
    <row r="2231" ht="14.25" hidden="1" customHeight="1" x14ac:dyDescent="0.2"/>
    <row r="2232" ht="14.25" hidden="1" customHeight="1" x14ac:dyDescent="0.2"/>
    <row r="2233" ht="14.25" hidden="1" customHeight="1" x14ac:dyDescent="0.2"/>
    <row r="2234" ht="14.25" hidden="1" customHeight="1" x14ac:dyDescent="0.2"/>
    <row r="2235" ht="14.25" hidden="1" customHeight="1" x14ac:dyDescent="0.2"/>
    <row r="2236" ht="14.25" hidden="1" customHeight="1" x14ac:dyDescent="0.2"/>
    <row r="2237" ht="14.25" hidden="1" customHeight="1" x14ac:dyDescent="0.2"/>
    <row r="2238" ht="14.25" hidden="1" customHeight="1" x14ac:dyDescent="0.2"/>
    <row r="2239" ht="14.25" hidden="1" customHeight="1" x14ac:dyDescent="0.2"/>
    <row r="2240" ht="14.25" hidden="1" customHeight="1" x14ac:dyDescent="0.2"/>
    <row r="2241" ht="14.25" hidden="1" customHeight="1" x14ac:dyDescent="0.2"/>
    <row r="2242" ht="14.25" hidden="1" customHeight="1" x14ac:dyDescent="0.2"/>
    <row r="2243" ht="14.25" hidden="1" customHeight="1" x14ac:dyDescent="0.2"/>
    <row r="2244" ht="14.25" hidden="1" customHeight="1" x14ac:dyDescent="0.2"/>
    <row r="2245" ht="14.25" hidden="1" customHeight="1" x14ac:dyDescent="0.2"/>
    <row r="2246" ht="14.25" hidden="1" customHeight="1" x14ac:dyDescent="0.2"/>
    <row r="2247" ht="14.25" hidden="1" customHeight="1" x14ac:dyDescent="0.2"/>
    <row r="2248" ht="14.25" hidden="1" customHeight="1" x14ac:dyDescent="0.2"/>
    <row r="2249" ht="14.25" hidden="1" customHeight="1" x14ac:dyDescent="0.2"/>
    <row r="2250" ht="14.25" hidden="1" customHeight="1" x14ac:dyDescent="0.2"/>
    <row r="2251" ht="14.25" hidden="1" customHeight="1" x14ac:dyDescent="0.2"/>
    <row r="2252" ht="14.25" hidden="1" customHeight="1" x14ac:dyDescent="0.2"/>
    <row r="2253" ht="14.25" hidden="1" customHeight="1" x14ac:dyDescent="0.2"/>
    <row r="2254" ht="14.25" hidden="1" customHeight="1" x14ac:dyDescent="0.2"/>
    <row r="2255" ht="14.25" hidden="1" customHeight="1" x14ac:dyDescent="0.2"/>
    <row r="2256" ht="14.25" hidden="1" customHeight="1" x14ac:dyDescent="0.2"/>
    <row r="2257" ht="14.25" hidden="1" customHeight="1" x14ac:dyDescent="0.2"/>
    <row r="2258" ht="14.25" hidden="1" customHeight="1" x14ac:dyDescent="0.2"/>
    <row r="2259" ht="14.25" hidden="1" customHeight="1" x14ac:dyDescent="0.2"/>
    <row r="2260" ht="14.25" hidden="1" customHeight="1" x14ac:dyDescent="0.2"/>
    <row r="2261" ht="14.25" hidden="1" customHeight="1" x14ac:dyDescent="0.2"/>
    <row r="2262" ht="14.25" hidden="1" customHeight="1" x14ac:dyDescent="0.2"/>
    <row r="2263" ht="14.25" hidden="1" customHeight="1" x14ac:dyDescent="0.2"/>
    <row r="2264" ht="14.25" hidden="1" customHeight="1" x14ac:dyDescent="0.2"/>
    <row r="2265" ht="14.25" hidden="1" customHeight="1" x14ac:dyDescent="0.2"/>
    <row r="2266" ht="14.25" hidden="1" customHeight="1" x14ac:dyDescent="0.2"/>
    <row r="2267" ht="14.25" hidden="1" customHeight="1" x14ac:dyDescent="0.2"/>
    <row r="2268" ht="14.25" hidden="1" customHeight="1" x14ac:dyDescent="0.2"/>
    <row r="2269" ht="14.25" hidden="1" customHeight="1" x14ac:dyDescent="0.2"/>
    <row r="2270" ht="14.25" hidden="1" customHeight="1" x14ac:dyDescent="0.2"/>
    <row r="2271" ht="14.25" hidden="1" customHeight="1" x14ac:dyDescent="0.2"/>
    <row r="2272" ht="14.25" hidden="1" customHeight="1" x14ac:dyDescent="0.2"/>
    <row r="2273" ht="14.25" hidden="1" customHeight="1" x14ac:dyDescent="0.2"/>
    <row r="2274" ht="14.25" hidden="1" customHeight="1" x14ac:dyDescent="0.2"/>
    <row r="2275" ht="14.25" hidden="1" customHeight="1" x14ac:dyDescent="0.2"/>
    <row r="2276" ht="14.25" hidden="1" customHeight="1" x14ac:dyDescent="0.2"/>
    <row r="2277" ht="14.25" hidden="1" customHeight="1" x14ac:dyDescent="0.2"/>
    <row r="2278" ht="14.25" hidden="1" customHeight="1" x14ac:dyDescent="0.2"/>
    <row r="2279" ht="14.25" hidden="1" customHeight="1" x14ac:dyDescent="0.2"/>
    <row r="2280" ht="14.25" hidden="1" customHeight="1" x14ac:dyDescent="0.2"/>
    <row r="2281" ht="14.25" hidden="1" customHeight="1" x14ac:dyDescent="0.2"/>
    <row r="2282" ht="14.25" hidden="1" customHeight="1" x14ac:dyDescent="0.2"/>
    <row r="2283" ht="14.25" hidden="1" customHeight="1" x14ac:dyDescent="0.2"/>
    <row r="2284" ht="14.25" hidden="1" customHeight="1" x14ac:dyDescent="0.2"/>
    <row r="2285" ht="14.25" hidden="1" customHeight="1" x14ac:dyDescent="0.2"/>
    <row r="2286" ht="14.25" hidden="1" customHeight="1" x14ac:dyDescent="0.2"/>
    <row r="2287" ht="14.25" hidden="1" customHeight="1" x14ac:dyDescent="0.2"/>
    <row r="2288" ht="14.25" hidden="1" customHeight="1" x14ac:dyDescent="0.2"/>
    <row r="2289" ht="14.25" hidden="1" customHeight="1" x14ac:dyDescent="0.2"/>
    <row r="2290" ht="14.25" hidden="1" customHeight="1" x14ac:dyDescent="0.2"/>
    <row r="2291" ht="14.25" hidden="1" customHeight="1" x14ac:dyDescent="0.2"/>
    <row r="2292" ht="14.25" hidden="1" customHeight="1" x14ac:dyDescent="0.2"/>
    <row r="2293" ht="14.25" hidden="1" customHeight="1" x14ac:dyDescent="0.2"/>
    <row r="2294" ht="14.25" hidden="1" customHeight="1" x14ac:dyDescent="0.2"/>
    <row r="2295" ht="14.25" hidden="1" customHeight="1" x14ac:dyDescent="0.2"/>
    <row r="2296" ht="14.25" hidden="1" customHeight="1" x14ac:dyDescent="0.2"/>
    <row r="2297" ht="14.25" hidden="1" customHeight="1" x14ac:dyDescent="0.2"/>
    <row r="2298" ht="14.25" hidden="1" customHeight="1" x14ac:dyDescent="0.2"/>
    <row r="2299" ht="14.25" hidden="1" customHeight="1" x14ac:dyDescent="0.2"/>
    <row r="2300" ht="14.25" hidden="1" customHeight="1" x14ac:dyDescent="0.2"/>
    <row r="2301" ht="14.25" hidden="1" customHeight="1" x14ac:dyDescent="0.2"/>
    <row r="2302" ht="14.25" hidden="1" customHeight="1" x14ac:dyDescent="0.2"/>
    <row r="2303" ht="14.25" hidden="1" customHeight="1" x14ac:dyDescent="0.2"/>
    <row r="2304" ht="14.25" hidden="1" customHeight="1" x14ac:dyDescent="0.2"/>
    <row r="2305" ht="14.25" hidden="1" customHeight="1" x14ac:dyDescent="0.2"/>
    <row r="2306" ht="14.25" hidden="1" customHeight="1" x14ac:dyDescent="0.2"/>
    <row r="2307" ht="14.25" hidden="1" customHeight="1" x14ac:dyDescent="0.2"/>
    <row r="2308" ht="14.25" hidden="1" customHeight="1" x14ac:dyDescent="0.2"/>
    <row r="2309" ht="14.25" hidden="1" customHeight="1" x14ac:dyDescent="0.2"/>
    <row r="2310" ht="14.25" hidden="1" customHeight="1" x14ac:dyDescent="0.2"/>
    <row r="2311" ht="14.25" hidden="1" customHeight="1" x14ac:dyDescent="0.2"/>
    <row r="2312" ht="14.25" hidden="1" customHeight="1" x14ac:dyDescent="0.2"/>
    <row r="2313" ht="14.25" hidden="1" customHeight="1" x14ac:dyDescent="0.2"/>
    <row r="2314" ht="14.25" hidden="1" customHeight="1" x14ac:dyDescent="0.2"/>
    <row r="2315" ht="14.25" hidden="1" customHeight="1" x14ac:dyDescent="0.2"/>
    <row r="2316" ht="14.25" hidden="1" customHeight="1" x14ac:dyDescent="0.2"/>
    <row r="2317" ht="14.25" hidden="1" customHeight="1" x14ac:dyDescent="0.2"/>
    <row r="2318" ht="14.25" hidden="1" customHeight="1" x14ac:dyDescent="0.2"/>
    <row r="2319" ht="14.25" hidden="1" customHeight="1" x14ac:dyDescent="0.2"/>
    <row r="2320" ht="14.25" hidden="1" customHeight="1" x14ac:dyDescent="0.2"/>
    <row r="2321" ht="14.25" hidden="1" customHeight="1" x14ac:dyDescent="0.2"/>
    <row r="2322" ht="14.25" hidden="1" customHeight="1" x14ac:dyDescent="0.2"/>
    <row r="2323" ht="14.25" hidden="1" customHeight="1" x14ac:dyDescent="0.2"/>
    <row r="2324" ht="14.25" hidden="1" customHeight="1" x14ac:dyDescent="0.2"/>
    <row r="2325" ht="14.25" hidden="1" customHeight="1" x14ac:dyDescent="0.2"/>
    <row r="2326" ht="14.25" hidden="1" customHeight="1" x14ac:dyDescent="0.2"/>
    <row r="2327" ht="14.25" hidden="1" customHeight="1" x14ac:dyDescent="0.2"/>
    <row r="2328" ht="14.25" hidden="1" customHeight="1" x14ac:dyDescent="0.2"/>
    <row r="2329" ht="14.25" hidden="1" customHeight="1" x14ac:dyDescent="0.2"/>
    <row r="2330" ht="14.25" hidden="1" customHeight="1" x14ac:dyDescent="0.2"/>
    <row r="2331" ht="14.25" hidden="1" customHeight="1" x14ac:dyDescent="0.2"/>
    <row r="2332" ht="14.25" hidden="1" customHeight="1" x14ac:dyDescent="0.2"/>
    <row r="2333" ht="14.25" hidden="1" customHeight="1" x14ac:dyDescent="0.2"/>
    <row r="2334" ht="14.25" hidden="1" customHeight="1" x14ac:dyDescent="0.2"/>
    <row r="2335" ht="14.25" hidden="1" customHeight="1" x14ac:dyDescent="0.2"/>
    <row r="2336" ht="14.25" hidden="1" customHeight="1" x14ac:dyDescent="0.2"/>
    <row r="2337" ht="14.25" hidden="1" customHeight="1" x14ac:dyDescent="0.2"/>
    <row r="2338" ht="14.25" hidden="1" customHeight="1" x14ac:dyDescent="0.2"/>
    <row r="2339" ht="14.25" hidden="1" customHeight="1" x14ac:dyDescent="0.2"/>
    <row r="2340" ht="14.25" hidden="1" customHeight="1" x14ac:dyDescent="0.2"/>
    <row r="2341" ht="14.25" hidden="1" customHeight="1" x14ac:dyDescent="0.2"/>
    <row r="2342" ht="14.25" hidden="1" customHeight="1" x14ac:dyDescent="0.2"/>
    <row r="2343" ht="14.25" hidden="1" customHeight="1" x14ac:dyDescent="0.2"/>
    <row r="2344" ht="14.25" hidden="1" customHeight="1" x14ac:dyDescent="0.2"/>
    <row r="2345" ht="14.25" hidden="1" customHeight="1" x14ac:dyDescent="0.2"/>
    <row r="2346" ht="14.25" hidden="1" customHeight="1" x14ac:dyDescent="0.2"/>
    <row r="2347" ht="14.25" hidden="1" customHeight="1" x14ac:dyDescent="0.2"/>
    <row r="2348" ht="14.25" hidden="1" customHeight="1" x14ac:dyDescent="0.2"/>
    <row r="2349" ht="14.25" hidden="1" customHeight="1" x14ac:dyDescent="0.2"/>
    <row r="2350" ht="14.25" hidden="1" customHeight="1" x14ac:dyDescent="0.2"/>
    <row r="2351" ht="14.25" hidden="1" customHeight="1" x14ac:dyDescent="0.2"/>
    <row r="2352" ht="14.25" hidden="1" customHeight="1" x14ac:dyDescent="0.2"/>
    <row r="2353" ht="14.25" hidden="1" customHeight="1" x14ac:dyDescent="0.2"/>
    <row r="2354" ht="14.25" hidden="1" customHeight="1" x14ac:dyDescent="0.2"/>
    <row r="2355" ht="14.25" hidden="1" customHeight="1" x14ac:dyDescent="0.2"/>
    <row r="2356" ht="14.25" hidden="1" customHeight="1" x14ac:dyDescent="0.2"/>
    <row r="2357" ht="14.25" hidden="1" customHeight="1" x14ac:dyDescent="0.2"/>
    <row r="2358" ht="14.25" hidden="1" customHeight="1" x14ac:dyDescent="0.2"/>
    <row r="2359" ht="14.25" hidden="1" customHeight="1" x14ac:dyDescent="0.2"/>
    <row r="2360" ht="14.25" hidden="1" customHeight="1" x14ac:dyDescent="0.2"/>
    <row r="2361" ht="14.25" hidden="1" customHeight="1" x14ac:dyDescent="0.2"/>
    <row r="2362" ht="14.25" hidden="1" customHeight="1" x14ac:dyDescent="0.2"/>
    <row r="2363" ht="14.25" hidden="1" customHeight="1" x14ac:dyDescent="0.2"/>
    <row r="2364" ht="14.25" hidden="1" customHeight="1" x14ac:dyDescent="0.2"/>
    <row r="2365" ht="14.25" hidden="1" customHeight="1" x14ac:dyDescent="0.2"/>
    <row r="2366" ht="14.25" hidden="1" customHeight="1" x14ac:dyDescent="0.2"/>
    <row r="2367" ht="14.25" hidden="1" customHeight="1" x14ac:dyDescent="0.2"/>
    <row r="2368" ht="14.25" hidden="1" customHeight="1" x14ac:dyDescent="0.2"/>
    <row r="2369" ht="14.25" hidden="1" customHeight="1" x14ac:dyDescent="0.2"/>
    <row r="2370" ht="14.25" hidden="1" customHeight="1" x14ac:dyDescent="0.2"/>
    <row r="2371" ht="14.25" hidden="1" customHeight="1" x14ac:dyDescent="0.2"/>
    <row r="2372" ht="14.25" hidden="1" customHeight="1" x14ac:dyDescent="0.2"/>
    <row r="2373" ht="14.25" hidden="1" customHeight="1" x14ac:dyDescent="0.2"/>
    <row r="2374" ht="14.25" hidden="1" customHeight="1" x14ac:dyDescent="0.2"/>
    <row r="2375" ht="14.25" hidden="1" customHeight="1" x14ac:dyDescent="0.2"/>
    <row r="2376" ht="14.25" hidden="1" customHeight="1" x14ac:dyDescent="0.2"/>
    <row r="2377" ht="14.25" hidden="1" customHeight="1" x14ac:dyDescent="0.2"/>
    <row r="2378" ht="14.25" hidden="1" customHeight="1" x14ac:dyDescent="0.2"/>
    <row r="2379" ht="14.25" hidden="1" customHeight="1" x14ac:dyDescent="0.2"/>
    <row r="2380" ht="14.25" hidden="1" customHeight="1" x14ac:dyDescent="0.2"/>
    <row r="2381" ht="14.25" hidden="1" customHeight="1" x14ac:dyDescent="0.2"/>
    <row r="2382" ht="14.25" hidden="1" customHeight="1" x14ac:dyDescent="0.2"/>
    <row r="2383" ht="14.25" hidden="1" customHeight="1" x14ac:dyDescent="0.2"/>
    <row r="2384" ht="14.25" hidden="1" customHeight="1" x14ac:dyDescent="0.2"/>
    <row r="2385" ht="14.25" hidden="1" customHeight="1" x14ac:dyDescent="0.2"/>
    <row r="2386" ht="14.25" hidden="1" customHeight="1" x14ac:dyDescent="0.2"/>
    <row r="2387" ht="14.25" hidden="1" customHeight="1" x14ac:dyDescent="0.2"/>
    <row r="2388" ht="14.25" hidden="1" customHeight="1" x14ac:dyDescent="0.2"/>
    <row r="2389" ht="14.25" hidden="1" customHeight="1" x14ac:dyDescent="0.2"/>
    <row r="2390" ht="14.25" hidden="1" customHeight="1" x14ac:dyDescent="0.2"/>
    <row r="2391" ht="14.25" hidden="1" customHeight="1" x14ac:dyDescent="0.2"/>
    <row r="2392" ht="14.25" hidden="1" customHeight="1" x14ac:dyDescent="0.2"/>
    <row r="2393" ht="14.25" hidden="1" customHeight="1" x14ac:dyDescent="0.2"/>
    <row r="2394" ht="14.25" hidden="1" customHeight="1" x14ac:dyDescent="0.2"/>
    <row r="2395" ht="14.25" hidden="1" customHeight="1" x14ac:dyDescent="0.2"/>
    <row r="2396" ht="14.25" hidden="1" customHeight="1" x14ac:dyDescent="0.2"/>
    <row r="2397" ht="14.25" hidden="1" customHeight="1" x14ac:dyDescent="0.2"/>
    <row r="2398" ht="14.25" hidden="1" customHeight="1" x14ac:dyDescent="0.2"/>
    <row r="2399" ht="14.25" hidden="1" customHeight="1" x14ac:dyDescent="0.2"/>
    <row r="2400" ht="14.25" hidden="1" customHeight="1" x14ac:dyDescent="0.2"/>
    <row r="2401" ht="14.25" hidden="1" customHeight="1" x14ac:dyDescent="0.2"/>
    <row r="2402" ht="14.25" hidden="1" customHeight="1" x14ac:dyDescent="0.2"/>
    <row r="2403" ht="14.25" hidden="1" customHeight="1" x14ac:dyDescent="0.2"/>
    <row r="2404" ht="14.25" hidden="1" customHeight="1" x14ac:dyDescent="0.2"/>
    <row r="2405" ht="14.25" hidden="1" customHeight="1" x14ac:dyDescent="0.2"/>
    <row r="2406" ht="14.25" hidden="1" customHeight="1" x14ac:dyDescent="0.2"/>
    <row r="2407" ht="14.25" hidden="1" customHeight="1" x14ac:dyDescent="0.2"/>
    <row r="2408" ht="14.25" hidden="1" customHeight="1" x14ac:dyDescent="0.2"/>
    <row r="2409" ht="14.25" hidden="1" customHeight="1" x14ac:dyDescent="0.2"/>
    <row r="2410" ht="14.25" hidden="1" customHeight="1" x14ac:dyDescent="0.2"/>
    <row r="2411" ht="14.25" hidden="1" customHeight="1" x14ac:dyDescent="0.2"/>
    <row r="2412" ht="14.25" hidden="1" customHeight="1" x14ac:dyDescent="0.2"/>
    <row r="2413" ht="14.25" hidden="1" customHeight="1" x14ac:dyDescent="0.2"/>
    <row r="2414" ht="14.25" hidden="1" customHeight="1" x14ac:dyDescent="0.2"/>
    <row r="2415" ht="14.25" hidden="1" customHeight="1" x14ac:dyDescent="0.2"/>
    <row r="2416" ht="14.25" hidden="1" customHeight="1" x14ac:dyDescent="0.2"/>
    <row r="2417" ht="14.25" hidden="1" customHeight="1" x14ac:dyDescent="0.2"/>
    <row r="2418" ht="14.25" hidden="1" customHeight="1" x14ac:dyDescent="0.2"/>
    <row r="2419" ht="14.25" hidden="1" customHeight="1" x14ac:dyDescent="0.2"/>
    <row r="2420" ht="14.25" hidden="1" customHeight="1" x14ac:dyDescent="0.2"/>
    <row r="2421" ht="14.25" hidden="1" customHeight="1" x14ac:dyDescent="0.2"/>
    <row r="2422" ht="14.25" hidden="1" customHeight="1" x14ac:dyDescent="0.2"/>
    <row r="2423" ht="14.25" hidden="1" customHeight="1" x14ac:dyDescent="0.2"/>
    <row r="2424" ht="14.25" hidden="1" customHeight="1" x14ac:dyDescent="0.2"/>
    <row r="2425" ht="14.25" hidden="1" customHeight="1" x14ac:dyDescent="0.2"/>
    <row r="2426" ht="14.25" hidden="1" customHeight="1" x14ac:dyDescent="0.2"/>
    <row r="2427" ht="14.25" hidden="1" customHeight="1" x14ac:dyDescent="0.2"/>
    <row r="2428" ht="14.25" hidden="1" customHeight="1" x14ac:dyDescent="0.2"/>
    <row r="2429" ht="14.25" hidden="1" customHeight="1" x14ac:dyDescent="0.2"/>
    <row r="2430" ht="14.25" hidden="1" customHeight="1" x14ac:dyDescent="0.2"/>
    <row r="2431" ht="14.25" hidden="1" customHeight="1" x14ac:dyDescent="0.2"/>
    <row r="2432" ht="14.25" hidden="1" customHeight="1" x14ac:dyDescent="0.2"/>
    <row r="2433" ht="14.25" hidden="1" customHeight="1" x14ac:dyDescent="0.2"/>
    <row r="2434" ht="14.25" hidden="1" customHeight="1" x14ac:dyDescent="0.2"/>
    <row r="2435" ht="14.25" hidden="1" customHeight="1" x14ac:dyDescent="0.2"/>
    <row r="2436" ht="14.25" hidden="1" customHeight="1" x14ac:dyDescent="0.2"/>
    <row r="2437" ht="14.25" hidden="1" customHeight="1" x14ac:dyDescent="0.2"/>
    <row r="2438" ht="14.25" hidden="1" customHeight="1" x14ac:dyDescent="0.2"/>
    <row r="2439" ht="14.25" hidden="1" customHeight="1" x14ac:dyDescent="0.2"/>
    <row r="2440" ht="14.25" hidden="1" customHeight="1" x14ac:dyDescent="0.2"/>
    <row r="2441" ht="14.25" hidden="1" customHeight="1" x14ac:dyDescent="0.2"/>
    <row r="2442" ht="14.25" hidden="1" customHeight="1" x14ac:dyDescent="0.2"/>
    <row r="2443" ht="14.25" hidden="1" customHeight="1" x14ac:dyDescent="0.2"/>
    <row r="2444" ht="14.25" hidden="1" customHeight="1" x14ac:dyDescent="0.2"/>
    <row r="2445" ht="14.25" hidden="1" customHeight="1" x14ac:dyDescent="0.2"/>
    <row r="2446" ht="14.25" hidden="1" customHeight="1" x14ac:dyDescent="0.2"/>
    <row r="2447" ht="14.25" hidden="1" customHeight="1" x14ac:dyDescent="0.2"/>
    <row r="2448" ht="14.25" hidden="1" customHeight="1" x14ac:dyDescent="0.2"/>
    <row r="2449" ht="14.25" hidden="1" customHeight="1" x14ac:dyDescent="0.2"/>
    <row r="2450" ht="14.25" hidden="1" customHeight="1" x14ac:dyDescent="0.2"/>
    <row r="2451" ht="14.25" hidden="1" customHeight="1" x14ac:dyDescent="0.2"/>
    <row r="2452" ht="14.25" hidden="1" customHeight="1" x14ac:dyDescent="0.2"/>
    <row r="2453" ht="14.25" hidden="1" customHeight="1" x14ac:dyDescent="0.2"/>
    <row r="2454" ht="14.25" hidden="1" customHeight="1" x14ac:dyDescent="0.2"/>
    <row r="2455" ht="14.25" hidden="1" customHeight="1" x14ac:dyDescent="0.2"/>
    <row r="2456" ht="14.25" hidden="1" customHeight="1" x14ac:dyDescent="0.2"/>
    <row r="2457" ht="14.25" hidden="1" customHeight="1" x14ac:dyDescent="0.2"/>
    <row r="2458" ht="14.25" hidden="1" customHeight="1" x14ac:dyDescent="0.2"/>
    <row r="2459" ht="14.25" hidden="1" customHeight="1" x14ac:dyDescent="0.2"/>
    <row r="2460" ht="14.25" hidden="1" customHeight="1" x14ac:dyDescent="0.2"/>
    <row r="2461" ht="14.25" hidden="1" customHeight="1" x14ac:dyDescent="0.2"/>
    <row r="2462" ht="14.25" hidden="1" customHeight="1" x14ac:dyDescent="0.2"/>
    <row r="2463" ht="14.25" hidden="1" customHeight="1" x14ac:dyDescent="0.2"/>
    <row r="2464" ht="14.25" hidden="1" customHeight="1" x14ac:dyDescent="0.2"/>
    <row r="2465" ht="14.25" hidden="1" customHeight="1" x14ac:dyDescent="0.2"/>
    <row r="2466" ht="14.25" hidden="1" customHeight="1" x14ac:dyDescent="0.2"/>
    <row r="2467" ht="14.25" hidden="1" customHeight="1" x14ac:dyDescent="0.2"/>
    <row r="2468" ht="14.25" hidden="1" customHeight="1" x14ac:dyDescent="0.2"/>
    <row r="2469" ht="14.25" hidden="1" customHeight="1" x14ac:dyDescent="0.2"/>
    <row r="2470" ht="14.25" hidden="1" customHeight="1" x14ac:dyDescent="0.2"/>
    <row r="2471" ht="14.25" hidden="1" customHeight="1" x14ac:dyDescent="0.2"/>
    <row r="2472" ht="14.25" hidden="1" customHeight="1" x14ac:dyDescent="0.2"/>
    <row r="2473" ht="14.25" hidden="1" customHeight="1" x14ac:dyDescent="0.2"/>
    <row r="2474" ht="14.25" hidden="1" customHeight="1" x14ac:dyDescent="0.2"/>
    <row r="2475" ht="14.25" hidden="1" customHeight="1" x14ac:dyDescent="0.2"/>
    <row r="2476" ht="14.25" hidden="1" customHeight="1" x14ac:dyDescent="0.2"/>
    <row r="2477" ht="14.25" hidden="1" customHeight="1" x14ac:dyDescent="0.2"/>
    <row r="2478" ht="14.25" hidden="1" customHeight="1" x14ac:dyDescent="0.2"/>
    <row r="2479" ht="14.25" hidden="1" customHeight="1" x14ac:dyDescent="0.2"/>
    <row r="2480" ht="14.25" hidden="1" customHeight="1" x14ac:dyDescent="0.2"/>
    <row r="2481" ht="14.25" hidden="1" customHeight="1" x14ac:dyDescent="0.2"/>
    <row r="2482" ht="14.25" hidden="1" customHeight="1" x14ac:dyDescent="0.2"/>
    <row r="2483" ht="14.25" hidden="1" customHeight="1" x14ac:dyDescent="0.2"/>
    <row r="2484" ht="14.25" hidden="1" customHeight="1" x14ac:dyDescent="0.2"/>
    <row r="2485" ht="14.25" hidden="1" customHeight="1" x14ac:dyDescent="0.2"/>
    <row r="2486" ht="14.25" hidden="1" customHeight="1" x14ac:dyDescent="0.2"/>
    <row r="2487" ht="14.25" hidden="1" customHeight="1" x14ac:dyDescent="0.2"/>
    <row r="2488" ht="14.25" hidden="1" customHeight="1" x14ac:dyDescent="0.2"/>
    <row r="2489" ht="14.25" hidden="1" customHeight="1" x14ac:dyDescent="0.2"/>
    <row r="2490" ht="14.25" hidden="1" customHeight="1" x14ac:dyDescent="0.2"/>
    <row r="2491" ht="14.25" hidden="1" customHeight="1" x14ac:dyDescent="0.2"/>
    <row r="2492" ht="14.25" hidden="1" customHeight="1" x14ac:dyDescent="0.2"/>
    <row r="2493" ht="14.25" hidden="1" customHeight="1" x14ac:dyDescent="0.2"/>
    <row r="2494" ht="14.25" hidden="1" customHeight="1" x14ac:dyDescent="0.2"/>
    <row r="2495" ht="14.25" hidden="1" customHeight="1" x14ac:dyDescent="0.2"/>
    <row r="2496" ht="14.25" hidden="1" customHeight="1" x14ac:dyDescent="0.2"/>
    <row r="2497" ht="14.25" hidden="1" customHeight="1" x14ac:dyDescent="0.2"/>
    <row r="2498" ht="14.25" hidden="1" customHeight="1" x14ac:dyDescent="0.2"/>
    <row r="2499" ht="14.25" hidden="1" customHeight="1" x14ac:dyDescent="0.2"/>
    <row r="2500" ht="14.25" hidden="1" customHeight="1" x14ac:dyDescent="0.2"/>
    <row r="2501" ht="14.25" hidden="1" customHeight="1" x14ac:dyDescent="0.2"/>
    <row r="2502" ht="14.25" hidden="1" customHeight="1" x14ac:dyDescent="0.2"/>
    <row r="2503" ht="14.25" hidden="1" customHeight="1" x14ac:dyDescent="0.2"/>
    <row r="2504" ht="14.25" hidden="1" customHeight="1" x14ac:dyDescent="0.2"/>
    <row r="2505" ht="14.25" hidden="1" customHeight="1" x14ac:dyDescent="0.2"/>
    <row r="2506" ht="14.25" hidden="1" customHeight="1" x14ac:dyDescent="0.2"/>
    <row r="2507" ht="14.25" hidden="1" customHeight="1" x14ac:dyDescent="0.2"/>
    <row r="2508" ht="14.25" hidden="1" customHeight="1" x14ac:dyDescent="0.2"/>
    <row r="2509" ht="14.25" hidden="1" customHeight="1" x14ac:dyDescent="0.2"/>
    <row r="2510" ht="14.25" hidden="1" customHeight="1" x14ac:dyDescent="0.2"/>
    <row r="2511" ht="14.25" hidden="1" customHeight="1" x14ac:dyDescent="0.2"/>
    <row r="2512" ht="14.25" hidden="1" customHeight="1" x14ac:dyDescent="0.2"/>
    <row r="2513" ht="14.25" hidden="1" customHeight="1" x14ac:dyDescent="0.2"/>
    <row r="2514" ht="14.25" hidden="1" customHeight="1" x14ac:dyDescent="0.2"/>
    <row r="2515" ht="14.25" hidden="1" customHeight="1" x14ac:dyDescent="0.2"/>
    <row r="2516" ht="14.25" hidden="1" customHeight="1" x14ac:dyDescent="0.2"/>
    <row r="2517" ht="14.25" hidden="1" customHeight="1" x14ac:dyDescent="0.2"/>
    <row r="2518" ht="14.25" hidden="1" customHeight="1" x14ac:dyDescent="0.2"/>
    <row r="2519" ht="14.25" hidden="1" customHeight="1" x14ac:dyDescent="0.2"/>
    <row r="2520" ht="14.25" hidden="1" customHeight="1" x14ac:dyDescent="0.2"/>
    <row r="2521" ht="14.25" hidden="1" customHeight="1" x14ac:dyDescent="0.2"/>
    <row r="2522" ht="14.25" hidden="1" customHeight="1" x14ac:dyDescent="0.2"/>
    <row r="2523" ht="14.25" hidden="1" customHeight="1" x14ac:dyDescent="0.2"/>
    <row r="2524" ht="14.25" hidden="1" customHeight="1" x14ac:dyDescent="0.2"/>
    <row r="2525" ht="14.25" hidden="1" customHeight="1" x14ac:dyDescent="0.2"/>
    <row r="2526" ht="14.25" hidden="1" customHeight="1" x14ac:dyDescent="0.2"/>
    <row r="2527" ht="14.25" hidden="1" customHeight="1" x14ac:dyDescent="0.2"/>
    <row r="2528" ht="14.25" hidden="1" customHeight="1" x14ac:dyDescent="0.2"/>
    <row r="2529" ht="14.25" hidden="1" customHeight="1" x14ac:dyDescent="0.2"/>
    <row r="2530" ht="14.25" hidden="1" customHeight="1" x14ac:dyDescent="0.2"/>
    <row r="2531" ht="14.25" hidden="1" customHeight="1" x14ac:dyDescent="0.2"/>
    <row r="2532" ht="14.25" hidden="1" customHeight="1" x14ac:dyDescent="0.2"/>
    <row r="2533" ht="14.25" hidden="1" customHeight="1" x14ac:dyDescent="0.2"/>
    <row r="2534" ht="14.25" hidden="1" customHeight="1" x14ac:dyDescent="0.2"/>
    <row r="2535" ht="14.25" hidden="1" customHeight="1" x14ac:dyDescent="0.2"/>
    <row r="2536" ht="14.25" hidden="1" customHeight="1" x14ac:dyDescent="0.2"/>
    <row r="2537" ht="14.25" hidden="1" customHeight="1" x14ac:dyDescent="0.2"/>
    <row r="2538" ht="14.25" hidden="1" customHeight="1" x14ac:dyDescent="0.2"/>
    <row r="2539" ht="14.25" hidden="1" customHeight="1" x14ac:dyDescent="0.2"/>
    <row r="2540" ht="14.25" hidden="1" customHeight="1" x14ac:dyDescent="0.2"/>
    <row r="2541" ht="14.25" hidden="1" customHeight="1" x14ac:dyDescent="0.2"/>
    <row r="2542" ht="14.25" hidden="1" customHeight="1" x14ac:dyDescent="0.2"/>
    <row r="2543" ht="14.25" hidden="1" customHeight="1" x14ac:dyDescent="0.2"/>
    <row r="2544" ht="14.25" hidden="1" customHeight="1" x14ac:dyDescent="0.2"/>
    <row r="2545" ht="14.25" hidden="1" customHeight="1" x14ac:dyDescent="0.2"/>
    <row r="2546" ht="14.25" hidden="1" customHeight="1" x14ac:dyDescent="0.2"/>
    <row r="2547" ht="14.25" hidden="1" customHeight="1" x14ac:dyDescent="0.2"/>
    <row r="2548" ht="14.25" hidden="1" customHeight="1" x14ac:dyDescent="0.2"/>
    <row r="2549" ht="14.25" hidden="1" customHeight="1" x14ac:dyDescent="0.2"/>
    <row r="2550" ht="14.25" hidden="1" customHeight="1" x14ac:dyDescent="0.2"/>
    <row r="2551" ht="14.25" hidden="1" customHeight="1" x14ac:dyDescent="0.2"/>
    <row r="2552" ht="14.25" hidden="1" customHeight="1" x14ac:dyDescent="0.2"/>
    <row r="2553" ht="14.25" hidden="1" customHeight="1" x14ac:dyDescent="0.2"/>
    <row r="2554" ht="14.25" hidden="1" customHeight="1" x14ac:dyDescent="0.2"/>
    <row r="2555" ht="14.25" hidden="1" customHeight="1" x14ac:dyDescent="0.2"/>
    <row r="2556" ht="14.25" hidden="1" customHeight="1" x14ac:dyDescent="0.2"/>
    <row r="2557" ht="14.25" hidden="1" customHeight="1" x14ac:dyDescent="0.2"/>
    <row r="2558" ht="14.25" hidden="1" customHeight="1" x14ac:dyDescent="0.2"/>
    <row r="2559" ht="14.25" hidden="1" customHeight="1" x14ac:dyDescent="0.2"/>
    <row r="2560" ht="14.25" hidden="1" customHeight="1" x14ac:dyDescent="0.2"/>
    <row r="2561" ht="14.25" hidden="1" customHeight="1" x14ac:dyDescent="0.2"/>
    <row r="2562" ht="14.25" hidden="1" customHeight="1" x14ac:dyDescent="0.2"/>
    <row r="2563" ht="14.25" hidden="1" customHeight="1" x14ac:dyDescent="0.2"/>
    <row r="2564" ht="14.25" hidden="1" customHeight="1" x14ac:dyDescent="0.2"/>
    <row r="2565" ht="14.25" hidden="1" customHeight="1" x14ac:dyDescent="0.2"/>
    <row r="2566" ht="14.25" hidden="1" customHeight="1" x14ac:dyDescent="0.2"/>
    <row r="2567" ht="14.25" hidden="1" customHeight="1" x14ac:dyDescent="0.2"/>
    <row r="2568" ht="14.25" hidden="1" customHeight="1" x14ac:dyDescent="0.2"/>
    <row r="2569" ht="14.25" hidden="1" customHeight="1" x14ac:dyDescent="0.2"/>
    <row r="2570" ht="14.25" hidden="1" customHeight="1" x14ac:dyDescent="0.2"/>
    <row r="2571" ht="14.25" hidden="1" customHeight="1" x14ac:dyDescent="0.2"/>
    <row r="2572" ht="14.25" hidden="1" customHeight="1" x14ac:dyDescent="0.2"/>
    <row r="2573" ht="14.25" hidden="1" customHeight="1" x14ac:dyDescent="0.2"/>
    <row r="2574" ht="14.25" hidden="1" customHeight="1" x14ac:dyDescent="0.2"/>
    <row r="2575" ht="14.25" hidden="1" customHeight="1" x14ac:dyDescent="0.2"/>
    <row r="2576" ht="14.25" hidden="1" customHeight="1" x14ac:dyDescent="0.2"/>
    <row r="2577" ht="14.25" hidden="1" customHeight="1" x14ac:dyDescent="0.2"/>
    <row r="2578" ht="14.25" hidden="1" customHeight="1" x14ac:dyDescent="0.2"/>
    <row r="2579" ht="14.25" hidden="1" customHeight="1" x14ac:dyDescent="0.2"/>
    <row r="2580" ht="14.25" hidden="1" customHeight="1" x14ac:dyDescent="0.2"/>
    <row r="2581" ht="14.25" hidden="1" customHeight="1" x14ac:dyDescent="0.2"/>
    <row r="2582" ht="14.25" hidden="1" customHeight="1" x14ac:dyDescent="0.2"/>
    <row r="2583" ht="14.25" hidden="1" customHeight="1" x14ac:dyDescent="0.2"/>
    <row r="2584" ht="14.25" hidden="1" customHeight="1" x14ac:dyDescent="0.2"/>
    <row r="2585" ht="14.25" hidden="1" customHeight="1" x14ac:dyDescent="0.2"/>
    <row r="2586" ht="14.25" hidden="1" customHeight="1" x14ac:dyDescent="0.2"/>
    <row r="2587" ht="14.25" hidden="1" customHeight="1" x14ac:dyDescent="0.2"/>
    <row r="2588" ht="14.25" hidden="1" customHeight="1" x14ac:dyDescent="0.2"/>
    <row r="2589" ht="14.25" hidden="1" customHeight="1" x14ac:dyDescent="0.2"/>
    <row r="2590" ht="14.25" hidden="1" customHeight="1" x14ac:dyDescent="0.2"/>
    <row r="2591" ht="14.25" hidden="1" customHeight="1" x14ac:dyDescent="0.2"/>
    <row r="2592" ht="14.25" hidden="1" customHeight="1" x14ac:dyDescent="0.2"/>
    <row r="2593" ht="14.25" hidden="1" customHeight="1" x14ac:dyDescent="0.2"/>
    <row r="2594" ht="14.25" hidden="1" customHeight="1" x14ac:dyDescent="0.2"/>
    <row r="2595" ht="14.25" hidden="1" customHeight="1" x14ac:dyDescent="0.2"/>
    <row r="2596" ht="14.25" hidden="1" customHeight="1" x14ac:dyDescent="0.2"/>
    <row r="2597" ht="14.25" hidden="1" customHeight="1" x14ac:dyDescent="0.2"/>
    <row r="2598" ht="14.25" hidden="1" customHeight="1" x14ac:dyDescent="0.2"/>
    <row r="2599" ht="14.25" hidden="1" customHeight="1" x14ac:dyDescent="0.2"/>
    <row r="2600" ht="14.25" hidden="1" customHeight="1" x14ac:dyDescent="0.2"/>
    <row r="2601" ht="14.25" hidden="1" customHeight="1" x14ac:dyDescent="0.2"/>
    <row r="2602" ht="14.25" hidden="1" customHeight="1" x14ac:dyDescent="0.2"/>
    <row r="2603" ht="14.25" hidden="1" customHeight="1" x14ac:dyDescent="0.2"/>
    <row r="2604" ht="14.25" hidden="1" customHeight="1" x14ac:dyDescent="0.2"/>
    <row r="2605" ht="14.25" hidden="1" customHeight="1" x14ac:dyDescent="0.2"/>
    <row r="2606" ht="14.25" hidden="1" customHeight="1" x14ac:dyDescent="0.2"/>
    <row r="2607" ht="14.25" hidden="1" customHeight="1" x14ac:dyDescent="0.2"/>
    <row r="2608" ht="14.25" hidden="1" customHeight="1" x14ac:dyDescent="0.2"/>
    <row r="2609" ht="14.25" hidden="1" customHeight="1" x14ac:dyDescent="0.2"/>
    <row r="2610" ht="14.25" hidden="1" customHeight="1" x14ac:dyDescent="0.2"/>
    <row r="2611" ht="14.25" hidden="1" customHeight="1" x14ac:dyDescent="0.2"/>
    <row r="2612" ht="14.25" hidden="1" customHeight="1" x14ac:dyDescent="0.2"/>
    <row r="2613" ht="14.25" hidden="1" customHeight="1" x14ac:dyDescent="0.2"/>
    <row r="2614" ht="14.25" hidden="1" customHeight="1" x14ac:dyDescent="0.2"/>
    <row r="2615" ht="14.25" hidden="1" customHeight="1" x14ac:dyDescent="0.2"/>
    <row r="2616" ht="14.25" hidden="1" customHeight="1" x14ac:dyDescent="0.2"/>
    <row r="2617" ht="14.25" hidden="1" customHeight="1" x14ac:dyDescent="0.2"/>
    <row r="2618" ht="14.25" hidden="1" customHeight="1" x14ac:dyDescent="0.2"/>
    <row r="2619" ht="14.25" hidden="1" customHeight="1" x14ac:dyDescent="0.2"/>
    <row r="2620" ht="14.25" hidden="1" customHeight="1" x14ac:dyDescent="0.2"/>
    <row r="2621" ht="14.25" hidden="1" customHeight="1" x14ac:dyDescent="0.2"/>
    <row r="2622" ht="14.25" hidden="1" customHeight="1" x14ac:dyDescent="0.2"/>
    <row r="2623" ht="14.25" hidden="1" customHeight="1" x14ac:dyDescent="0.2"/>
    <row r="2624" ht="14.25" hidden="1" customHeight="1" x14ac:dyDescent="0.2"/>
    <row r="2625" ht="14.25" hidden="1" customHeight="1" x14ac:dyDescent="0.2"/>
    <row r="2626" ht="14.25" hidden="1" customHeight="1" x14ac:dyDescent="0.2"/>
    <row r="2627" ht="14.25" hidden="1" customHeight="1" x14ac:dyDescent="0.2"/>
    <row r="2628" ht="14.25" hidden="1" customHeight="1" x14ac:dyDescent="0.2"/>
    <row r="2629" ht="14.25" hidden="1" customHeight="1" x14ac:dyDescent="0.2"/>
    <row r="2630" ht="14.25" hidden="1" customHeight="1" x14ac:dyDescent="0.2"/>
    <row r="2631" ht="14.25" hidden="1" customHeight="1" x14ac:dyDescent="0.2"/>
    <row r="2632" ht="14.25" hidden="1" customHeight="1" x14ac:dyDescent="0.2"/>
    <row r="2633" ht="14.25" hidden="1" customHeight="1" x14ac:dyDescent="0.2"/>
    <row r="2634" ht="14.25" hidden="1" customHeight="1" x14ac:dyDescent="0.2"/>
    <row r="2635" ht="14.25" hidden="1" customHeight="1" x14ac:dyDescent="0.2"/>
    <row r="2636" ht="14.25" hidden="1" customHeight="1" x14ac:dyDescent="0.2"/>
    <row r="2637" ht="14.25" hidden="1" customHeight="1" x14ac:dyDescent="0.2"/>
    <row r="2638" ht="14.25" hidden="1" customHeight="1" x14ac:dyDescent="0.2"/>
    <row r="2639" ht="14.25" hidden="1" customHeight="1" x14ac:dyDescent="0.2"/>
    <row r="2640" ht="14.25" hidden="1" customHeight="1" x14ac:dyDescent="0.2"/>
    <row r="2641" ht="14.25" hidden="1" customHeight="1" x14ac:dyDescent="0.2"/>
    <row r="2642" ht="14.25" hidden="1" customHeight="1" x14ac:dyDescent="0.2"/>
    <row r="2643" ht="14.25" hidden="1" customHeight="1" x14ac:dyDescent="0.2"/>
    <row r="2644" ht="14.25" hidden="1" customHeight="1" x14ac:dyDescent="0.2"/>
    <row r="2645" ht="14.25" hidden="1" customHeight="1" x14ac:dyDescent="0.2"/>
    <row r="2646" ht="14.25" hidden="1" customHeight="1" x14ac:dyDescent="0.2"/>
    <row r="2647" ht="14.25" hidden="1" customHeight="1" x14ac:dyDescent="0.2"/>
    <row r="2648" ht="14.25" hidden="1" customHeight="1" x14ac:dyDescent="0.2"/>
    <row r="2649" ht="14.25" hidden="1" customHeight="1" x14ac:dyDescent="0.2"/>
    <row r="2650" ht="14.25" hidden="1" customHeight="1" x14ac:dyDescent="0.2"/>
    <row r="2651" ht="14.25" hidden="1" customHeight="1" x14ac:dyDescent="0.2"/>
    <row r="2652" ht="14.25" hidden="1" customHeight="1" x14ac:dyDescent="0.2"/>
    <row r="2653" ht="14.25" hidden="1" customHeight="1" x14ac:dyDescent="0.2"/>
    <row r="2654" ht="14.25" hidden="1" customHeight="1" x14ac:dyDescent="0.2"/>
    <row r="2655" ht="14.25" hidden="1" customHeight="1" x14ac:dyDescent="0.2"/>
    <row r="2656" ht="14.25" hidden="1" customHeight="1" x14ac:dyDescent="0.2"/>
    <row r="2657" ht="14.25" hidden="1" customHeight="1" x14ac:dyDescent="0.2"/>
    <row r="2658" ht="14.25" hidden="1" customHeight="1" x14ac:dyDescent="0.2"/>
    <row r="2659" ht="14.25" hidden="1" customHeight="1" x14ac:dyDescent="0.2"/>
    <row r="2660" ht="14.25" hidden="1" customHeight="1" x14ac:dyDescent="0.2"/>
    <row r="2661" ht="14.25" hidden="1" customHeight="1" x14ac:dyDescent="0.2"/>
    <row r="2662" ht="14.25" hidden="1" customHeight="1" x14ac:dyDescent="0.2"/>
    <row r="2663" ht="14.25" hidden="1" customHeight="1" x14ac:dyDescent="0.2"/>
    <row r="2664" ht="14.25" hidden="1" customHeight="1" x14ac:dyDescent="0.2"/>
    <row r="2665" ht="14.25" hidden="1" customHeight="1" x14ac:dyDescent="0.2"/>
    <row r="2666" ht="14.25" hidden="1" customHeight="1" x14ac:dyDescent="0.2"/>
    <row r="2667" ht="14.25" hidden="1" customHeight="1" x14ac:dyDescent="0.2"/>
    <row r="2668" ht="14.25" hidden="1" customHeight="1" x14ac:dyDescent="0.2"/>
    <row r="2669" ht="14.25" hidden="1" customHeight="1" x14ac:dyDescent="0.2"/>
    <row r="2670" ht="14.25" hidden="1" customHeight="1" x14ac:dyDescent="0.2"/>
    <row r="2671" ht="14.25" hidden="1" customHeight="1" x14ac:dyDescent="0.2"/>
    <row r="2672" ht="14.25" hidden="1" customHeight="1" x14ac:dyDescent="0.2"/>
    <row r="2673" ht="14.25" hidden="1" customHeight="1" x14ac:dyDescent="0.2"/>
    <row r="2674" ht="14.25" hidden="1" customHeight="1" x14ac:dyDescent="0.2"/>
    <row r="2675" ht="14.25" hidden="1" customHeight="1" x14ac:dyDescent="0.2"/>
    <row r="2676" ht="14.25" hidden="1" customHeight="1" x14ac:dyDescent="0.2"/>
    <row r="2677" ht="14.25" hidden="1" customHeight="1" x14ac:dyDescent="0.2"/>
    <row r="2678" ht="14.25" hidden="1" customHeight="1" x14ac:dyDescent="0.2"/>
    <row r="2679" ht="14.25" hidden="1" customHeight="1" x14ac:dyDescent="0.2"/>
    <row r="2680" ht="14.25" hidden="1" customHeight="1" x14ac:dyDescent="0.2"/>
  </sheetData>
  <sheetProtection algorithmName="SHA-512" hashValue="ipO91iiUK8/maXQf+kEfIPSPDlDsrLXfsQVuDm/P9T4uEr/tGeWSAWCC578DsVVnr1wLz5NfV/WCuj9VDCA8wA==" saltValue="KfrQBfMwKVdFU2Uh/2QLcA==" spinCount="100000" sheet="1" formatCells="0" formatColumns="0" formatRows="0" insertHyperlinks="0"/>
  <mergeCells count="107">
    <mergeCell ref="AI11:AI13"/>
    <mergeCell ref="B8:B13"/>
    <mergeCell ref="C9:C13"/>
    <mergeCell ref="D10:D13"/>
    <mergeCell ref="E10:E13"/>
    <mergeCell ref="H10:H13"/>
    <mergeCell ref="J10:J13"/>
    <mergeCell ref="M10:M13"/>
    <mergeCell ref="N11:N13"/>
    <mergeCell ref="Q11:Q13"/>
    <mergeCell ref="I10:I13"/>
    <mergeCell ref="AE66:AE68"/>
    <mergeCell ref="AF66:AF68"/>
    <mergeCell ref="N66:N68"/>
    <mergeCell ref="Q66:Q68"/>
    <mergeCell ref="AP14:AQ14"/>
    <mergeCell ref="R66:R68"/>
    <mergeCell ref="V66:V68"/>
    <mergeCell ref="Y66:Y68"/>
    <mergeCell ref="Z66:Z68"/>
    <mergeCell ref="AN65:AN68"/>
    <mergeCell ref="AO65:AO68"/>
    <mergeCell ref="AD66:AD68"/>
    <mergeCell ref="AU10:AU13"/>
    <mergeCell ref="AV10:AV13"/>
    <mergeCell ref="AP11:AP13"/>
    <mergeCell ref="AH11:AH13"/>
    <mergeCell ref="AY65:AY68"/>
    <mergeCell ref="B63:B68"/>
    <mergeCell ref="C64:C68"/>
    <mergeCell ref="AM64:AM68"/>
    <mergeCell ref="D65:D68"/>
    <mergeCell ref="E65:E68"/>
    <mergeCell ref="H65:H68"/>
    <mergeCell ref="I65:I68"/>
    <mergeCell ref="J65:J68"/>
    <mergeCell ref="M65:M68"/>
    <mergeCell ref="AK65:AK68"/>
    <mergeCell ref="AG66:AG68"/>
    <mergeCell ref="AJ66:AJ68"/>
    <mergeCell ref="AA66:AA68"/>
    <mergeCell ref="AB66:AB68"/>
    <mergeCell ref="AC66:AC68"/>
    <mergeCell ref="AU65:AU68"/>
    <mergeCell ref="AV65:AV68"/>
    <mergeCell ref="AW65:AW68"/>
    <mergeCell ref="AX65:AX68"/>
    <mergeCell ref="R96:R98"/>
    <mergeCell ref="V96:V98"/>
    <mergeCell ref="Y96:Y98"/>
    <mergeCell ref="Z96:Z98"/>
    <mergeCell ref="AY10:AY13"/>
    <mergeCell ref="AM4:AO7"/>
    <mergeCell ref="AC11:AC13"/>
    <mergeCell ref="R11:R13"/>
    <mergeCell ref="V11:V13"/>
    <mergeCell ref="AM9:AM13"/>
    <mergeCell ref="AN10:AN13"/>
    <mergeCell ref="AO10:AO13"/>
    <mergeCell ref="Z11:Z13"/>
    <mergeCell ref="AD11:AD13"/>
    <mergeCell ref="AA11:AA13"/>
    <mergeCell ref="AK10:AK13"/>
    <mergeCell ref="AG11:AG13"/>
    <mergeCell ref="AF11:AF13"/>
    <mergeCell ref="AJ11:AJ13"/>
    <mergeCell ref="AE11:AE13"/>
    <mergeCell ref="AB11:AB13"/>
    <mergeCell ref="Y11:Y13"/>
    <mergeCell ref="AW10:AW13"/>
    <mergeCell ref="AX10:AX13"/>
    <mergeCell ref="AY95:AY98"/>
    <mergeCell ref="AN95:AN98"/>
    <mergeCell ref="AO95:AO98"/>
    <mergeCell ref="AU95:AU98"/>
    <mergeCell ref="AV95:AV98"/>
    <mergeCell ref="AW95:AW98"/>
    <mergeCell ref="AX95:AX98"/>
    <mergeCell ref="AF96:AF98"/>
    <mergeCell ref="AG96:AG98"/>
    <mergeCell ref="AJ96:AJ98"/>
    <mergeCell ref="AM94:AM98"/>
    <mergeCell ref="AK95:AK98"/>
    <mergeCell ref="AR10:AS10"/>
    <mergeCell ref="AR11:AS12"/>
    <mergeCell ref="AP4:AR7"/>
    <mergeCell ref="K6:M6"/>
    <mergeCell ref="A16:A32"/>
    <mergeCell ref="G6:I6"/>
    <mergeCell ref="C6:E6"/>
    <mergeCell ref="A101:A122"/>
    <mergeCell ref="A71:A92"/>
    <mergeCell ref="AA96:AA98"/>
    <mergeCell ref="AB96:AB98"/>
    <mergeCell ref="AC96:AC98"/>
    <mergeCell ref="AD96:AD98"/>
    <mergeCell ref="AE96:AE98"/>
    <mergeCell ref="B93:B98"/>
    <mergeCell ref="C94:C98"/>
    <mergeCell ref="D95:D98"/>
    <mergeCell ref="E95:E98"/>
    <mergeCell ref="H95:H98"/>
    <mergeCell ref="I95:I98"/>
    <mergeCell ref="J95:J98"/>
    <mergeCell ref="M95:M98"/>
    <mergeCell ref="N96:N98"/>
    <mergeCell ref="Q96:Q98"/>
  </mergeCells>
  <dataValidations count="6">
    <dataValidation type="decimal" operator="greaterThanOrEqual" allowBlank="1" showInputMessage="1" showErrorMessage="1" error="Please enter non-negative number." sqref="AU16:AY34 AM16:AS34 F30:L34 D16:D34 G16:L16 F16:F17 N16:AK34" xr:uid="{00000000-0002-0000-0300-000000000000}">
      <formula1>0</formula1>
    </dataValidation>
    <dataValidation operator="greaterThanOrEqual" allowBlank="1" showErrorMessage="1" errorTitle="Error" error="Please enter non-negative number." sqref="B100 A15:XFD15 B70:AY70" xr:uid="{00000000-0002-0000-0300-000001000000}"/>
    <dataValidation operator="greaterThanOrEqual" allowBlank="1" showErrorMessage="1" errorTitle="Error" error="Please enter non-negative number." promptTitle="Note" prompt="Please input data in the table above (using the domestic currency and unit multiplier specified on the cover page)." sqref="AM71:AS89 AU93:AY119 C93:AK119 AU71:AY89 C71:AK89 AM93:AS119" xr:uid="{00000000-0002-0000-0300-000002000000}"/>
    <dataValidation allowBlank="1" showInputMessage="1" showErrorMessage="1" promptTitle="Note" prompt="Calculated as the sum of columns 2, 3, 6, 7, 8, 11 and 33." sqref="C16:C34" xr:uid="{00000000-0002-0000-0300-000003000000}"/>
    <dataValidation allowBlank="1" showInputMessage="1" showErrorMessage="1" promptTitle="Note" prompt="Calculated as the sum of columns 12, 15, 16, 20, 23, 24, 25, 26, 27, 28, 29, 30, 31 and 32." sqref="M16:M34" xr:uid="{00000000-0002-0000-0300-000004000000}"/>
    <dataValidation type="decimal" operator="greaterThanOrEqual" allowBlank="1" showInputMessage="1" showErrorMessage="1" error="Please enter non-negative number." promptTitle="Note" prompt="Calculated as the sum of columns 4 and 5." sqref="E16:E34" xr:uid="{00000000-0002-0000-0300-000005000000}">
      <formula1>0</formula1>
    </dataValidation>
  </dataValidations>
  <hyperlinks>
    <hyperlink ref="G6" location="'1 macro-mapping'!A55" display="In floating exchange rates" xr:uid="{00000000-0004-0000-0300-000000000000}"/>
    <hyperlink ref="C6" location="'1 macro-mapping'!B16" display="In reported currency" xr:uid="{00000000-0004-0000-0300-000001000000}"/>
    <hyperlink ref="K6" location="'1 macro-mapping'!A83" display="In constant (from 2016) exchange rates" xr:uid="{00000000-0004-0000-0300-000002000000}"/>
    <hyperlink ref="K6:M6" location="'1 macro-mapping'!A91" display="in USD million (costant 2016 exchange rate)" xr:uid="{00000000-0004-0000-0300-000003000000}"/>
    <hyperlink ref="G6:H6" location="'1 macro-mapping'!A57" display="In floating exchange rates" xr:uid="{00000000-0004-0000-0300-000004000000}"/>
    <hyperlink ref="G6:I6" location="'1 macro-mapping'!A65" display="in USD million (floating exchange rates)" xr:uid="{00000000-0004-0000-0300-000005000000}"/>
  </hyperlinks>
  <pageMargins left="0.70866141732283472" right="0.70866141732283472" top="0.74803149606299213" bottom="0.74803149606299213" header="0.31496062992125984" footer="0.31496062992125984"/>
  <pageSetup paperSize="8" scale="29"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26" min="1" max="4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249977111117893"/>
  </sheetPr>
  <dimension ref="A1:CV54"/>
  <sheetViews>
    <sheetView workbookViewId="0">
      <pane xSplit="1" ySplit="8" topLeftCell="B9" activePane="bottomRight" state="frozen"/>
      <selection pane="topRight" activeCell="B1" sqref="B1"/>
      <selection pane="bottomLeft" activeCell="A9" sqref="A9"/>
      <selection pane="bottomRight" activeCell="A54" sqref="A54"/>
    </sheetView>
  </sheetViews>
  <sheetFormatPr defaultRowHeight="14.25" x14ac:dyDescent="0.2"/>
  <cols>
    <col min="1" max="1" width="10.5" customWidth="1"/>
    <col min="2" max="2" width="13.875" customWidth="1"/>
    <col min="3" max="3" width="11.875" bestFit="1" customWidth="1"/>
    <col min="4" max="4" width="11.375" customWidth="1"/>
    <col min="5" max="5" width="10.125" customWidth="1"/>
    <col min="6" max="6" width="11.5" customWidth="1"/>
    <col min="7" max="7" width="13.875" customWidth="1"/>
    <col min="8" max="8" width="11.875" bestFit="1" customWidth="1"/>
    <col min="9" max="9" width="11.375" customWidth="1"/>
    <col min="10" max="10" width="10.125" customWidth="1"/>
    <col min="11" max="11" width="11.5" customWidth="1"/>
    <col min="12" max="12" width="13.875" customWidth="1"/>
    <col min="13" max="13" width="11.875" bestFit="1" customWidth="1"/>
    <col min="14" max="14" width="11.375" customWidth="1"/>
    <col min="15" max="15" width="10.125" customWidth="1"/>
    <col min="16" max="16" width="11.5" customWidth="1"/>
    <col min="17" max="17" width="13.875" customWidth="1"/>
    <col min="18" max="18" width="11.875" bestFit="1" customWidth="1"/>
    <col min="19" max="19" width="11.375" customWidth="1"/>
    <col min="20" max="20" width="10.125" customWidth="1"/>
    <col min="21" max="21" width="11.5" customWidth="1"/>
    <col min="22" max="22" width="11.5" style="1868" customWidth="1"/>
    <col min="23" max="23" width="12.375" customWidth="1"/>
    <col min="26" max="26" width="13.875" customWidth="1"/>
    <col min="27" max="27" width="11.875" bestFit="1" customWidth="1"/>
    <col min="28" max="28" width="11.375" customWidth="1"/>
    <col min="29" max="29" width="10.125" customWidth="1"/>
    <col min="30" max="30" width="11.5" customWidth="1"/>
    <col min="31" max="31" width="13.875" customWidth="1"/>
    <col min="32" max="32" width="11.875" bestFit="1" customWidth="1"/>
    <col min="33" max="33" width="11.375" customWidth="1"/>
    <col min="34" max="34" width="10.125" customWidth="1"/>
    <col min="35" max="35" width="11.5" customWidth="1"/>
    <col min="36" max="36" width="13.875" customWidth="1"/>
    <col min="37" max="37" width="11.875" bestFit="1" customWidth="1"/>
    <col min="38" max="38" width="11.375" customWidth="1"/>
    <col min="39" max="39" width="10.125" customWidth="1"/>
    <col min="40" max="40" width="11.5" customWidth="1"/>
    <col min="41" max="41" width="13.875" customWidth="1"/>
    <col min="42" max="42" width="11.875" bestFit="1" customWidth="1"/>
    <col min="43" max="43" width="11.375" customWidth="1"/>
    <col min="44" max="44" width="10.125" customWidth="1"/>
    <col min="45" max="45" width="11.5" customWidth="1"/>
    <col min="47" max="47" width="8.625" style="1763"/>
    <col min="50" max="50" width="13.875" customWidth="1"/>
    <col min="51" max="51" width="11.875" bestFit="1" customWidth="1"/>
    <col min="52" max="52" width="11.375" customWidth="1"/>
    <col min="53" max="53" width="10.125" customWidth="1"/>
    <col min="54" max="54" width="11.5" customWidth="1"/>
    <col min="55" max="55" width="13.875" customWidth="1"/>
    <col min="56" max="56" width="11.875" bestFit="1" customWidth="1"/>
    <col min="57" max="57" width="11.375" customWidth="1"/>
    <col min="58" max="58" width="10.125" customWidth="1"/>
    <col min="59" max="59" width="11.5" customWidth="1"/>
    <col min="60" max="60" width="13.875" customWidth="1"/>
    <col min="61" max="61" width="11.875" bestFit="1" customWidth="1"/>
    <col min="62" max="62" width="11.375" customWidth="1"/>
    <col min="63" max="63" width="10.125" customWidth="1"/>
    <col min="64" max="64" width="11.5" customWidth="1"/>
    <col min="65" max="65" width="13.875" customWidth="1"/>
    <col min="66" max="66" width="11.875" bestFit="1" customWidth="1"/>
    <col min="67" max="67" width="11.375" customWidth="1"/>
    <col min="68" max="68" width="10.125" customWidth="1"/>
    <col min="69" max="69" width="11.5" customWidth="1"/>
    <col min="90" max="94" width="10.75" customWidth="1"/>
    <col min="95" max="98" width="11.25" customWidth="1"/>
    <col min="99" max="99" width="15" customWidth="1"/>
  </cols>
  <sheetData>
    <row r="1" spans="1:99" s="1764" customFormat="1" x14ac:dyDescent="0.2"/>
    <row r="2" spans="1:99" s="1764" customFormat="1" ht="16.5" x14ac:dyDescent="0.2">
      <c r="A2" s="1776" t="s">
        <v>1692</v>
      </c>
      <c r="B2" s="1776"/>
      <c r="C2" s="1776"/>
      <c r="D2" s="1776"/>
      <c r="E2" s="1776"/>
      <c r="F2" s="1776"/>
      <c r="G2" s="1776"/>
      <c r="H2" s="1776"/>
      <c r="I2" s="1776"/>
      <c r="J2" s="1776"/>
      <c r="K2" s="1776"/>
      <c r="L2" s="1776"/>
      <c r="M2" s="1776"/>
      <c r="N2" s="1776"/>
      <c r="O2" s="1776"/>
      <c r="P2" s="1776"/>
      <c r="Q2" s="1776"/>
      <c r="R2" s="1776"/>
      <c r="S2" s="1776"/>
      <c r="T2" s="1776"/>
      <c r="U2" s="1776"/>
      <c r="V2" s="1776"/>
      <c r="W2" s="1776"/>
      <c r="X2" s="1776"/>
      <c r="Y2" s="1776"/>
      <c r="Z2" s="1776"/>
      <c r="AA2" s="1776"/>
      <c r="AB2" s="1776"/>
      <c r="AC2" s="1776"/>
      <c r="AD2" s="1776"/>
      <c r="AE2" s="1776"/>
    </row>
    <row r="3" spans="1:99" s="1764" customFormat="1" x14ac:dyDescent="0.2">
      <c r="A3" s="1775" t="s">
        <v>221</v>
      </c>
    </row>
    <row r="4" spans="1:99" s="1764" customFormat="1" ht="15" thickBot="1" x14ac:dyDescent="0.25">
      <c r="A4" s="1775"/>
      <c r="B4" s="2442" t="s">
        <v>440</v>
      </c>
      <c r="C4" s="2442"/>
      <c r="D4" s="2442"/>
      <c r="F4" s="2443" t="s">
        <v>439</v>
      </c>
      <c r="G4" s="2443"/>
      <c r="H4" s="2443"/>
      <c r="J4" s="2444" t="s">
        <v>1797</v>
      </c>
      <c r="K4" s="2444"/>
      <c r="L4" s="2444"/>
    </row>
    <row r="5" spans="1:99" s="1764" customFormat="1" ht="14.1" customHeight="1" x14ac:dyDescent="0.2">
      <c r="A5" s="1775"/>
      <c r="B5" s="145" t="s">
        <v>1</v>
      </c>
      <c r="C5" s="145" t="s">
        <v>2</v>
      </c>
      <c r="D5" s="145" t="s">
        <v>3</v>
      </c>
      <c r="E5" s="145" t="s">
        <v>86</v>
      </c>
      <c r="F5" s="145" t="s">
        <v>4</v>
      </c>
      <c r="G5" s="145" t="s">
        <v>5</v>
      </c>
      <c r="H5" s="145" t="s">
        <v>6</v>
      </c>
      <c r="I5" s="145" t="s">
        <v>7</v>
      </c>
      <c r="J5" s="145" t="s">
        <v>8</v>
      </c>
      <c r="K5" s="145" t="s">
        <v>9</v>
      </c>
      <c r="L5" s="145" t="s">
        <v>10</v>
      </c>
      <c r="M5" s="145" t="s">
        <v>11</v>
      </c>
      <c r="N5" s="145" t="s">
        <v>12</v>
      </c>
      <c r="O5" s="145" t="s">
        <v>13</v>
      </c>
      <c r="P5" s="145" t="s">
        <v>14</v>
      </c>
      <c r="Q5" s="145" t="s">
        <v>15</v>
      </c>
      <c r="R5" s="145" t="s">
        <v>16</v>
      </c>
      <c r="S5" s="145" t="s">
        <v>17</v>
      </c>
      <c r="T5" s="145" t="s">
        <v>18</v>
      </c>
      <c r="U5" s="145" t="s">
        <v>19</v>
      </c>
      <c r="V5" s="145" t="s">
        <v>20</v>
      </c>
      <c r="W5" s="145" t="s">
        <v>21</v>
      </c>
      <c r="X5" s="145" t="s">
        <v>22</v>
      </c>
      <c r="Y5" s="145" t="s">
        <v>23</v>
      </c>
      <c r="Z5" s="145" t="s">
        <v>24</v>
      </c>
      <c r="AA5" s="145" t="s">
        <v>25</v>
      </c>
      <c r="AB5" s="145" t="s">
        <v>26</v>
      </c>
      <c r="AC5" s="145" t="s">
        <v>27</v>
      </c>
      <c r="AD5" s="145" t="s">
        <v>28</v>
      </c>
      <c r="AE5" s="145" t="s">
        <v>29</v>
      </c>
    </row>
    <row r="6" spans="1:99" s="1764" customFormat="1" x14ac:dyDescent="0.2">
      <c r="B6" s="2433" t="s">
        <v>391</v>
      </c>
      <c r="C6" s="2434"/>
      <c r="D6" s="2434"/>
      <c r="E6" s="2434"/>
      <c r="F6" s="2435"/>
      <c r="G6" s="2433" t="s">
        <v>1716</v>
      </c>
      <c r="H6" s="2434"/>
      <c r="I6" s="2434"/>
      <c r="J6" s="2434"/>
      <c r="K6" s="2435"/>
      <c r="L6" s="2433" t="s">
        <v>1717</v>
      </c>
      <c r="M6" s="2434"/>
      <c r="N6" s="2434"/>
      <c r="O6" s="2434"/>
      <c r="P6" s="2435"/>
      <c r="Q6" s="2433" t="s">
        <v>1718</v>
      </c>
      <c r="R6" s="2434"/>
      <c r="S6" s="2434"/>
      <c r="T6" s="2434"/>
      <c r="U6" s="2435"/>
      <c r="V6" s="2422" t="s">
        <v>1879</v>
      </c>
      <c r="W6" s="2423"/>
      <c r="X6" s="2423"/>
      <c r="Y6" s="2423"/>
      <c r="Z6" s="2424"/>
      <c r="AA6" s="2422" t="s">
        <v>1886</v>
      </c>
      <c r="AB6" s="2423"/>
      <c r="AC6" s="2423"/>
      <c r="AD6" s="2423"/>
      <c r="AE6" s="2424"/>
      <c r="AF6" s="1866"/>
      <c r="AJ6" s="2433" t="s">
        <v>391</v>
      </c>
      <c r="AK6" s="2434"/>
      <c r="AL6" s="2434"/>
      <c r="AM6" s="2434"/>
      <c r="AN6" s="2435"/>
      <c r="AO6" s="2433" t="s">
        <v>1716</v>
      </c>
      <c r="AP6" s="2434"/>
      <c r="AQ6" s="2434"/>
      <c r="AR6" s="2434"/>
      <c r="AS6" s="2435"/>
      <c r="AT6" s="2433" t="s">
        <v>1717</v>
      </c>
      <c r="AU6" s="2434"/>
      <c r="AV6" s="2434"/>
      <c r="AW6" s="2434"/>
      <c r="AX6" s="2435"/>
      <c r="AY6" s="2433" t="s">
        <v>1718</v>
      </c>
      <c r="AZ6" s="2434"/>
      <c r="BA6" s="2434"/>
      <c r="BB6" s="2434"/>
      <c r="BC6" s="2435"/>
      <c r="BD6" s="2422" t="s">
        <v>1879</v>
      </c>
      <c r="BE6" s="2423"/>
      <c r="BF6" s="2423"/>
      <c r="BG6" s="2423"/>
      <c r="BH6" s="2424"/>
      <c r="BI6" s="2422" t="s">
        <v>1886</v>
      </c>
      <c r="BJ6" s="2423"/>
      <c r="BK6" s="2423"/>
      <c r="BL6" s="2423"/>
      <c r="BM6" s="2424"/>
      <c r="BR6" s="2433" t="s">
        <v>391</v>
      </c>
      <c r="BS6" s="2434"/>
      <c r="BT6" s="2434"/>
      <c r="BU6" s="2434"/>
      <c r="BV6" s="2435"/>
      <c r="BW6" s="2433" t="s">
        <v>1716</v>
      </c>
      <c r="BX6" s="2434"/>
      <c r="BY6" s="2434"/>
      <c r="BZ6" s="2434"/>
      <c r="CA6" s="2435"/>
      <c r="CB6" s="2433" t="s">
        <v>1717</v>
      </c>
      <c r="CC6" s="2434"/>
      <c r="CD6" s="2434"/>
      <c r="CE6" s="2434"/>
      <c r="CF6" s="2435"/>
      <c r="CG6" s="2433" t="s">
        <v>1718</v>
      </c>
      <c r="CH6" s="2434"/>
      <c r="CI6" s="2434"/>
      <c r="CJ6" s="2434"/>
      <c r="CK6" s="2435"/>
      <c r="CL6" s="2422" t="s">
        <v>1879</v>
      </c>
      <c r="CM6" s="2423"/>
      <c r="CN6" s="2423"/>
      <c r="CO6" s="2423"/>
      <c r="CP6" s="2424"/>
      <c r="CQ6" s="2422" t="s">
        <v>1886</v>
      </c>
      <c r="CR6" s="2423"/>
      <c r="CS6" s="2423"/>
      <c r="CT6" s="2423"/>
      <c r="CU6" s="2424"/>
    </row>
    <row r="7" spans="1:99" s="1764" customFormat="1" ht="50.1" customHeight="1" x14ac:dyDescent="0.2">
      <c r="B7" s="2436" t="s">
        <v>1715</v>
      </c>
      <c r="C7" s="2438" t="s">
        <v>1722</v>
      </c>
      <c r="D7" s="2439"/>
      <c r="E7" s="2439"/>
      <c r="F7" s="2440"/>
      <c r="G7" s="2438" t="s">
        <v>1715</v>
      </c>
      <c r="H7" s="2438" t="s">
        <v>1722</v>
      </c>
      <c r="I7" s="2439"/>
      <c r="J7" s="2439"/>
      <c r="K7" s="2440"/>
      <c r="L7" s="2438" t="s">
        <v>1715</v>
      </c>
      <c r="M7" s="2438" t="s">
        <v>1722</v>
      </c>
      <c r="N7" s="2439"/>
      <c r="O7" s="2439"/>
      <c r="P7" s="2440"/>
      <c r="Q7" s="2438" t="s">
        <v>1715</v>
      </c>
      <c r="R7" s="2438" t="s">
        <v>1722</v>
      </c>
      <c r="S7" s="2439"/>
      <c r="T7" s="2439"/>
      <c r="U7" s="2440"/>
      <c r="V7" s="2430" t="s">
        <v>1880</v>
      </c>
      <c r="W7" s="2427" t="s">
        <v>1722</v>
      </c>
      <c r="X7" s="2428"/>
      <c r="Y7" s="2428"/>
      <c r="Z7" s="2429"/>
      <c r="AA7" s="2430" t="s">
        <v>1881</v>
      </c>
      <c r="AB7" s="2427" t="s">
        <v>1722</v>
      </c>
      <c r="AC7" s="2428"/>
      <c r="AD7" s="2428"/>
      <c r="AE7" s="2429"/>
      <c r="AF7" s="1865"/>
      <c r="AJ7" s="2436" t="s">
        <v>1715</v>
      </c>
      <c r="AK7" s="2438" t="s">
        <v>1722</v>
      </c>
      <c r="AL7" s="2439"/>
      <c r="AM7" s="2439"/>
      <c r="AN7" s="2440"/>
      <c r="AO7" s="2438" t="s">
        <v>1715</v>
      </c>
      <c r="AP7" s="2438" t="s">
        <v>1722</v>
      </c>
      <c r="AQ7" s="2439"/>
      <c r="AR7" s="2439"/>
      <c r="AS7" s="2440"/>
      <c r="AT7" s="2438" t="s">
        <v>1715</v>
      </c>
      <c r="AU7" s="2438" t="s">
        <v>1722</v>
      </c>
      <c r="AV7" s="2439"/>
      <c r="AW7" s="2439"/>
      <c r="AX7" s="2440"/>
      <c r="AY7" s="2438" t="s">
        <v>1715</v>
      </c>
      <c r="AZ7" s="2438" t="s">
        <v>1722</v>
      </c>
      <c r="BA7" s="2439"/>
      <c r="BB7" s="2439"/>
      <c r="BC7" s="2445"/>
      <c r="BD7" s="2425" t="s">
        <v>1880</v>
      </c>
      <c r="BE7" s="2427" t="s">
        <v>1722</v>
      </c>
      <c r="BF7" s="2428"/>
      <c r="BG7" s="2428"/>
      <c r="BH7" s="2425"/>
      <c r="BI7" s="2425" t="s">
        <v>1881</v>
      </c>
      <c r="BJ7" s="2427" t="s">
        <v>1722</v>
      </c>
      <c r="BK7" s="2428"/>
      <c r="BL7" s="2428"/>
      <c r="BM7" s="2429"/>
      <c r="BR7" s="2436" t="s">
        <v>1715</v>
      </c>
      <c r="BS7" s="2438" t="s">
        <v>1722</v>
      </c>
      <c r="BT7" s="2439"/>
      <c r="BU7" s="2439"/>
      <c r="BV7" s="2440"/>
      <c r="BW7" s="2438" t="s">
        <v>1715</v>
      </c>
      <c r="BX7" s="2438" t="s">
        <v>1722</v>
      </c>
      <c r="BY7" s="2439"/>
      <c r="BZ7" s="2439"/>
      <c r="CA7" s="2440"/>
      <c r="CB7" s="2438" t="s">
        <v>1715</v>
      </c>
      <c r="CC7" s="2438" t="s">
        <v>1722</v>
      </c>
      <c r="CD7" s="2439"/>
      <c r="CE7" s="2439"/>
      <c r="CF7" s="2440"/>
      <c r="CG7" s="2438" t="s">
        <v>1715</v>
      </c>
      <c r="CH7" s="2438" t="s">
        <v>1722</v>
      </c>
      <c r="CI7" s="2439"/>
      <c r="CJ7" s="2439"/>
      <c r="CK7" s="2440"/>
      <c r="CL7" s="2430" t="s">
        <v>1880</v>
      </c>
      <c r="CM7" s="2427" t="s">
        <v>1722</v>
      </c>
      <c r="CN7" s="2428"/>
      <c r="CO7" s="2428"/>
      <c r="CP7" s="2429"/>
      <c r="CQ7" s="2430" t="s">
        <v>1881</v>
      </c>
      <c r="CR7" s="2427" t="s">
        <v>1722</v>
      </c>
      <c r="CS7" s="2428"/>
      <c r="CT7" s="2428"/>
      <c r="CU7" s="2429"/>
    </row>
    <row r="8" spans="1:99" s="1764" customFormat="1" ht="125.1" customHeight="1" x14ac:dyDescent="0.2">
      <c r="B8" s="2437"/>
      <c r="C8" s="1832" t="s">
        <v>1723</v>
      </c>
      <c r="D8" s="1833" t="s">
        <v>1690</v>
      </c>
      <c r="E8" s="1833" t="s">
        <v>1726</v>
      </c>
      <c r="F8" s="1858" t="s">
        <v>1725</v>
      </c>
      <c r="G8" s="2441"/>
      <c r="H8" s="1832" t="s">
        <v>1723</v>
      </c>
      <c r="I8" s="1833" t="s">
        <v>1690</v>
      </c>
      <c r="J8" s="1833" t="s">
        <v>1726</v>
      </c>
      <c r="K8" s="1858" t="s">
        <v>1725</v>
      </c>
      <c r="L8" s="2441"/>
      <c r="M8" s="1832" t="s">
        <v>1723</v>
      </c>
      <c r="N8" s="1833" t="s">
        <v>1690</v>
      </c>
      <c r="O8" s="1833" t="s">
        <v>1726</v>
      </c>
      <c r="P8" s="1858" t="s">
        <v>1725</v>
      </c>
      <c r="Q8" s="2441"/>
      <c r="R8" s="1832" t="s">
        <v>1723</v>
      </c>
      <c r="S8" s="1833" t="s">
        <v>1690</v>
      </c>
      <c r="T8" s="1833" t="s">
        <v>1726</v>
      </c>
      <c r="U8" s="1858" t="s">
        <v>1725</v>
      </c>
      <c r="V8" s="2431"/>
      <c r="W8" s="1832" t="s">
        <v>1723</v>
      </c>
      <c r="X8" s="1833" t="s">
        <v>1690</v>
      </c>
      <c r="Y8" s="1833" t="s">
        <v>1726</v>
      </c>
      <c r="Z8" s="1858" t="s">
        <v>1882</v>
      </c>
      <c r="AA8" s="2431"/>
      <c r="AB8" s="1832" t="s">
        <v>1723</v>
      </c>
      <c r="AC8" s="1833" t="s">
        <v>1690</v>
      </c>
      <c r="AD8" s="1833" t="s">
        <v>1726</v>
      </c>
      <c r="AE8" s="1858" t="s">
        <v>1882</v>
      </c>
      <c r="AF8" s="1867"/>
      <c r="AJ8" s="2437"/>
      <c r="AK8" s="1832" t="s">
        <v>1723</v>
      </c>
      <c r="AL8" s="1833" t="s">
        <v>1690</v>
      </c>
      <c r="AM8" s="1833" t="s">
        <v>1691</v>
      </c>
      <c r="AN8" s="1858" t="s">
        <v>1719</v>
      </c>
      <c r="AO8" s="2441"/>
      <c r="AP8" s="1832" t="s">
        <v>1723</v>
      </c>
      <c r="AQ8" s="1833" t="s">
        <v>1690</v>
      </c>
      <c r="AR8" s="1833" t="s">
        <v>1691</v>
      </c>
      <c r="AS8" s="1858" t="s">
        <v>1719</v>
      </c>
      <c r="AT8" s="2441"/>
      <c r="AU8" s="1832" t="s">
        <v>1723</v>
      </c>
      <c r="AV8" s="1833" t="s">
        <v>1690</v>
      </c>
      <c r="AW8" s="1833" t="s">
        <v>1691</v>
      </c>
      <c r="AX8" s="1858" t="s">
        <v>1719</v>
      </c>
      <c r="AY8" s="2441"/>
      <c r="AZ8" s="1832" t="s">
        <v>1723</v>
      </c>
      <c r="BA8" s="1833" t="s">
        <v>1690</v>
      </c>
      <c r="BB8" s="1857" t="s">
        <v>1691</v>
      </c>
      <c r="BC8" s="2297" t="s">
        <v>1719</v>
      </c>
      <c r="BD8" s="2426"/>
      <c r="BE8" s="1832" t="s">
        <v>1723</v>
      </c>
      <c r="BF8" s="1833" t="s">
        <v>1690</v>
      </c>
      <c r="BG8" s="1833" t="s">
        <v>1726</v>
      </c>
      <c r="BH8" s="2299" t="s">
        <v>1882</v>
      </c>
      <c r="BI8" s="2426"/>
      <c r="BJ8" s="1832" t="s">
        <v>1723</v>
      </c>
      <c r="BK8" s="1833" t="s">
        <v>1690</v>
      </c>
      <c r="BL8" s="1833" t="s">
        <v>1726</v>
      </c>
      <c r="BM8" s="1858" t="s">
        <v>1882</v>
      </c>
      <c r="BR8" s="2437"/>
      <c r="BS8" s="1832" t="s">
        <v>1723</v>
      </c>
      <c r="BT8" s="1833" t="s">
        <v>1690</v>
      </c>
      <c r="BU8" s="1833" t="s">
        <v>1691</v>
      </c>
      <c r="BV8" s="1858" t="s">
        <v>1719</v>
      </c>
      <c r="BW8" s="2441"/>
      <c r="BX8" s="1832" t="s">
        <v>1723</v>
      </c>
      <c r="BY8" s="1833" t="s">
        <v>1690</v>
      </c>
      <c r="BZ8" s="1833" t="s">
        <v>1691</v>
      </c>
      <c r="CA8" s="1858" t="s">
        <v>1719</v>
      </c>
      <c r="CB8" s="2441"/>
      <c r="CC8" s="1832" t="s">
        <v>1723</v>
      </c>
      <c r="CD8" s="1833" t="s">
        <v>1690</v>
      </c>
      <c r="CE8" s="1833" t="s">
        <v>1691</v>
      </c>
      <c r="CF8" s="1858" t="s">
        <v>1719</v>
      </c>
      <c r="CG8" s="2441"/>
      <c r="CH8" s="1832" t="s">
        <v>1723</v>
      </c>
      <c r="CI8" s="1833" t="s">
        <v>1690</v>
      </c>
      <c r="CJ8" s="1857" t="s">
        <v>1691</v>
      </c>
      <c r="CK8" s="1859" t="s">
        <v>1719</v>
      </c>
      <c r="CL8" s="2431"/>
      <c r="CM8" s="1832" t="s">
        <v>1723</v>
      </c>
      <c r="CN8" s="1833" t="s">
        <v>1690</v>
      </c>
      <c r="CO8" s="1833" t="s">
        <v>1726</v>
      </c>
      <c r="CP8" s="1858" t="s">
        <v>1882</v>
      </c>
      <c r="CQ8" s="2431"/>
      <c r="CR8" s="1832" t="s">
        <v>1723</v>
      </c>
      <c r="CS8" s="1833" t="s">
        <v>1690</v>
      </c>
      <c r="CT8" s="1833" t="s">
        <v>1726</v>
      </c>
      <c r="CU8" s="1858" t="s">
        <v>1882</v>
      </c>
    </row>
    <row r="9" spans="1:99" ht="14.1" customHeight="1" x14ac:dyDescent="0.2">
      <c r="A9" s="1834" t="s">
        <v>1724</v>
      </c>
      <c r="B9" s="2242"/>
      <c r="C9" s="1850"/>
      <c r="D9" s="1851"/>
      <c r="E9" s="1851"/>
      <c r="F9" s="1852"/>
      <c r="G9" s="2242"/>
      <c r="H9" s="1850"/>
      <c r="I9" s="1851"/>
      <c r="J9" s="1851"/>
      <c r="K9" s="1852"/>
      <c r="L9" s="2242"/>
      <c r="M9" s="1850"/>
      <c r="N9" s="1851"/>
      <c r="O9" s="1851"/>
      <c r="P9" s="1852"/>
      <c r="Q9" s="2242"/>
      <c r="R9" s="1850"/>
      <c r="S9" s="1851"/>
      <c r="T9" s="1851"/>
      <c r="U9" s="1852"/>
      <c r="V9" s="2290"/>
      <c r="W9" s="1850"/>
      <c r="X9" s="1851"/>
      <c r="Y9" s="1851"/>
      <c r="Z9" s="1852"/>
      <c r="AA9" s="2290"/>
      <c r="AB9" s="1850"/>
      <c r="AC9" s="1851"/>
      <c r="AD9" s="1851"/>
      <c r="AE9" s="1852"/>
      <c r="AF9" s="1867"/>
      <c r="AH9" s="2446" t="s">
        <v>439</v>
      </c>
      <c r="AI9" s="1834" t="s">
        <v>1724</v>
      </c>
      <c r="AJ9" s="1860" t="str">
        <f>IF(ISNUMBER(B9),'Cover Page'!$D$35/1000000*B9/VLOOKUP($AI9,'FX rate q'!$B$7:$C$47,2,FALSE),"")</f>
        <v/>
      </c>
      <c r="AK9" s="1850"/>
      <c r="AL9" s="1851"/>
      <c r="AM9" s="1851"/>
      <c r="AN9" s="1852"/>
      <c r="AO9" s="1860" t="str">
        <f>IF(ISNUMBER(G9),'Cover Page'!$D$35/1000000*G9/VLOOKUP($AI9,'FX rate q'!$B$7:$C$47,2,FALSE),"")</f>
        <v/>
      </c>
      <c r="AP9" s="1850"/>
      <c r="AQ9" s="1851"/>
      <c r="AR9" s="1851"/>
      <c r="AS9" s="1852"/>
      <c r="AT9" s="1860" t="str">
        <f>IF(ISNUMBER(L9),'Cover Page'!$D$35/1000000*L9/VLOOKUP(_xlfn.NUMBERVALUE(RIGHT($AI9,4)),'FX rate'!$B$7:$C$24,2,FALSE),"")</f>
        <v/>
      </c>
      <c r="AU9" s="1850"/>
      <c r="AV9" s="1851"/>
      <c r="AW9" s="1851"/>
      <c r="AX9" s="1852"/>
      <c r="AY9" s="1860" t="str">
        <f>IF(ISNUMBER(Q9),'Cover Page'!$D$35/1000000*Q9/VLOOKUP(_xlfn.NUMBERVALUE(RIGHT($AI9,4)),'FX rate'!$B$7:$C$24,2,FALSE),"")</f>
        <v/>
      </c>
      <c r="AZ9" s="1850"/>
      <c r="BA9" s="1851"/>
      <c r="BB9" s="1851"/>
      <c r="BC9" s="1852"/>
      <c r="BD9" s="1860" t="str">
        <f>IF(ISNUMBER(V9),'Cover Page'!$D$35/1000000*V9/VLOOKUP(_xlfn.NUMBERVALUE(RIGHT($AI9,4)),'FX rate'!$B$7:$C$24,2,FALSE),"")</f>
        <v/>
      </c>
      <c r="BE9" s="1850"/>
      <c r="BF9" s="1851"/>
      <c r="BG9" s="1851"/>
      <c r="BH9" s="2300"/>
      <c r="BI9" s="2298" t="str">
        <f>IF(ISNUMBER(AA9),'Cover Page'!$D$35/1000000*AA9/VLOOKUP(_xlfn.NUMBERVALUE(RIGHT($AI9,4)),'FX rate'!$B$7:$C$24,2,FALSE),"")</f>
        <v/>
      </c>
      <c r="BJ9" s="1850"/>
      <c r="BK9" s="1851"/>
      <c r="BL9" s="1851"/>
      <c r="BM9" s="1852"/>
      <c r="BO9" s="1763"/>
      <c r="BP9" s="2432" t="s">
        <v>1883</v>
      </c>
      <c r="BQ9" s="1834" t="s">
        <v>1724</v>
      </c>
      <c r="BR9" s="1861" t="str">
        <f>IF(ISNUMBER(B9),'Cover Page'!$D$35/1000000*B9/'FX rate'!$C$25,"")</f>
        <v/>
      </c>
      <c r="BS9" s="1850"/>
      <c r="BT9" s="1851"/>
      <c r="BU9" s="1851"/>
      <c r="BV9" s="1852"/>
      <c r="BW9" s="1861" t="str">
        <f>IF(ISNUMBER(G9),'Cover Page'!$D$35/1000000*G9/'FX rate'!$C$25,"")</f>
        <v/>
      </c>
      <c r="BX9" s="1850"/>
      <c r="BY9" s="1851"/>
      <c r="BZ9" s="1851"/>
      <c r="CA9" s="1852"/>
      <c r="CB9" s="1862" t="str">
        <f>IF(ISNUMBER(#REF!),'Cover Page'!$D$35/1000000*#REF!/'FX rate'!$C$25,"")</f>
        <v/>
      </c>
      <c r="CC9" s="1850"/>
      <c r="CD9" s="1851"/>
      <c r="CE9" s="1851"/>
      <c r="CF9" s="1852"/>
      <c r="CG9" s="1861" t="str">
        <f>IF(ISNUMBER(Q9),'Cover Page'!$D$35/1000000*Q9/'FX rate'!$C$25,"")</f>
        <v/>
      </c>
      <c r="CH9" s="1850"/>
      <c r="CI9" s="1851"/>
      <c r="CJ9" s="1851"/>
      <c r="CK9" s="1852"/>
      <c r="CL9" s="1861" t="str">
        <f>IF(ISNUMBER(V9),'Cover Page'!$D$35/1000000*V9/'FX rate'!$C$25,"")</f>
        <v/>
      </c>
      <c r="CM9" s="1850"/>
      <c r="CN9" s="1851"/>
      <c r="CO9" s="1851"/>
      <c r="CP9" s="1852"/>
      <c r="CQ9" s="1861" t="str">
        <f>IF(ISNUMBER(AA9),'Cover Page'!$D$35/1000000*AA9/'FX rate'!$C$25,"")</f>
        <v/>
      </c>
      <c r="CR9" s="1850"/>
      <c r="CS9" s="1851"/>
      <c r="CT9" s="1851"/>
      <c r="CU9" s="1852"/>
    </row>
    <row r="10" spans="1:99" ht="17.100000000000001" customHeight="1" x14ac:dyDescent="0.2">
      <c r="A10" s="1834" t="s">
        <v>1658</v>
      </c>
      <c r="B10" s="2243"/>
      <c r="C10" s="1853" t="str">
        <f>IF(COUNT(B9:B10)=2,B10-B9,"")</f>
        <v/>
      </c>
      <c r="D10" s="2245"/>
      <c r="E10" s="2245"/>
      <c r="F10" s="1855" t="str">
        <f>IF(COUNT(D10:E10)=2,C10-D10-E10,"")</f>
        <v/>
      </c>
      <c r="G10" s="2243"/>
      <c r="H10" s="1853" t="str">
        <f>IF(COUNT(G9:G10)=2,G10-G9,"")</f>
        <v/>
      </c>
      <c r="I10" s="2245"/>
      <c r="J10" s="2245"/>
      <c r="K10" s="1855" t="str">
        <f>IF(COUNT(I10:J10)=2,H10-I10-J10,"")</f>
        <v/>
      </c>
      <c r="L10" s="2243"/>
      <c r="M10" s="1853" t="str">
        <f>IF(COUNT(L9:L10)=2,L10-L9,"")</f>
        <v/>
      </c>
      <c r="N10" s="2245"/>
      <c r="O10" s="2245"/>
      <c r="P10" s="1855" t="str">
        <f>IF(COUNT(N10:O10)=2,M10-N10-O10,"")</f>
        <v/>
      </c>
      <c r="Q10" s="2243"/>
      <c r="R10" s="1853" t="str">
        <f>IF(COUNT(Q9:Q10)=2,Q10-Q9,"")</f>
        <v/>
      </c>
      <c r="S10" s="2245"/>
      <c r="T10" s="2245"/>
      <c r="U10" s="1855" t="str">
        <f>IF(COUNT(S10:T10)=2,R10-S10-T10,"")</f>
        <v/>
      </c>
      <c r="V10" s="2291"/>
      <c r="W10" s="1853" t="str">
        <f>IF(COUNT(V9:V10)=2,V10-V9,"")</f>
        <v/>
      </c>
      <c r="X10" s="2293"/>
      <c r="Y10" s="2293"/>
      <c r="Z10" s="1855" t="str">
        <f>IF(COUNT(X10:Y10)=2,W10-X10-Y10,"")</f>
        <v/>
      </c>
      <c r="AA10" s="2291"/>
      <c r="AB10" s="1853" t="str">
        <f>IF(COUNT(AA9:AA10)=2,AA10-AA9,"")</f>
        <v/>
      </c>
      <c r="AC10" s="2293"/>
      <c r="AD10" s="2293"/>
      <c r="AE10" s="1855" t="str">
        <f>IF(COUNT(AC10:AD10)=2,AB10-AC10-AD10,"")</f>
        <v/>
      </c>
      <c r="AF10" s="1867"/>
      <c r="AH10" s="2446"/>
      <c r="AI10" s="1834" t="s">
        <v>1658</v>
      </c>
      <c r="AJ10" s="1860" t="str">
        <f>IF(ISNUMBER(B10),'Cover Page'!$D$35/1000000*B10/VLOOKUP($AI10,'FX rate q'!$B$7:$C$47,2,FALSE),"")</f>
        <v/>
      </c>
      <c r="AK10" s="1860" t="str">
        <f>IF(ISNUMBER(C10),'Cover Page'!$D$35/1000000*C10/VLOOKUP($AI10,'FX rate q'!$B$7:$C$47,2,FALSE),"")</f>
        <v/>
      </c>
      <c r="AL10" s="1860" t="str">
        <f>IF(ISNUMBER(D10),'Cover Page'!$D$35/1000000*D10/VLOOKUP($AI10,'FX rate q'!$B$7:$C$47,2,FALSE),"")</f>
        <v/>
      </c>
      <c r="AM10" s="1860" t="str">
        <f>IF(ISNUMBER(E10),'Cover Page'!$D$35/1000000*E10/VLOOKUP($AI10,'FX rate q'!$B$7:$C$47,2,FALSE),"")</f>
        <v/>
      </c>
      <c r="AN10" s="1860" t="str">
        <f>IF(ISNUMBER(F10),'Cover Page'!$D$35/1000000*F10/VLOOKUP($AI10,'FX rate q'!$B$7:$C$47,2,FALSE),"")</f>
        <v/>
      </c>
      <c r="AO10" s="1860" t="str">
        <f>IF(ISNUMBER(G10),'Cover Page'!$D$35/1000000*G10/VLOOKUP($AI10,'FX rate q'!$B$7:$C$47,2,FALSE),"")</f>
        <v/>
      </c>
      <c r="AP10" s="1860" t="str">
        <f>IF(ISNUMBER(H10),'Cover Page'!$D$35/1000000*H10/VLOOKUP($AI10,'FX rate q'!$B$7:$C$47,2,FALSE),"")</f>
        <v/>
      </c>
      <c r="AQ10" s="1860" t="str">
        <f>IF(ISNUMBER(I10),'Cover Page'!$D$35/1000000*I10/VLOOKUP($AI10,'FX rate q'!$B$7:$C$47,2,FALSE),"")</f>
        <v/>
      </c>
      <c r="AR10" s="1860" t="str">
        <f>IF(ISNUMBER(J10),'Cover Page'!$D$35/1000000*J10/VLOOKUP($AI10,'FX rate q'!$B$7:$C$47,2,FALSE),"")</f>
        <v/>
      </c>
      <c r="AS10" s="1860" t="str">
        <f>IF(ISNUMBER(K10),'Cover Page'!$D$35/1000000*K10/VLOOKUP($AI10,'FX rate q'!$B$7:$C$47,2,FALSE),"")</f>
        <v/>
      </c>
      <c r="AT10" s="1860" t="str">
        <f>IF(ISNUMBER(L10),'Cover Page'!$D$35/1000000*L10/VLOOKUP($AI10,'FX rate q'!$B$7:$C$47,2,FALSE),"")</f>
        <v/>
      </c>
      <c r="AU10" s="1860" t="str">
        <f>IF(ISNUMBER(M10),'Cover Page'!$D$35/1000000*M10/VLOOKUP($AI10,'FX rate q'!$B$7:$C$47,2,FALSE),"")</f>
        <v/>
      </c>
      <c r="AV10" s="1860" t="str">
        <f>IF(ISNUMBER(N10),'Cover Page'!$D$35/1000000*N10/VLOOKUP($AI10,'FX rate q'!$B$7:$C$47,2,FALSE),"")</f>
        <v/>
      </c>
      <c r="AW10" s="1860" t="str">
        <f>IF(ISNUMBER(O10),'Cover Page'!$D$35/1000000*O10/VLOOKUP($AI10,'FX rate q'!$B$7:$C$47,2,FALSE),"")</f>
        <v/>
      </c>
      <c r="AX10" s="1860" t="str">
        <f>IF(ISNUMBER(P10),'Cover Page'!$D$35/1000000*P10/VLOOKUP($AI10,'FX rate q'!$B$7:$C$47,2,FALSE),"")</f>
        <v/>
      </c>
      <c r="AY10" s="1860" t="str">
        <f>IF(ISNUMBER(Q10),'Cover Page'!$D$35/1000000*Q10/VLOOKUP($AI10,'FX rate q'!$B$7:$C$47,2,FALSE),"")</f>
        <v/>
      </c>
      <c r="AZ10" s="1860" t="str">
        <f>IF(ISNUMBER(R10),'Cover Page'!$D$35/1000000*R10/VLOOKUP($AI10,'FX rate q'!$B$7:$C$47,2,FALSE),"")</f>
        <v/>
      </c>
      <c r="BA10" s="1860" t="str">
        <f>IF(ISNUMBER(S10),'Cover Page'!$D$35/1000000*S10/VLOOKUP($AI10,'FX rate q'!$B$7:$C$47,2,FALSE),"")</f>
        <v/>
      </c>
      <c r="BB10" s="1860" t="str">
        <f>IF(ISNUMBER(T10),'Cover Page'!$D$35/1000000*T10/VLOOKUP($AI10,'FX rate q'!$B$7:$C$47,2,FALSE),"")</f>
        <v/>
      </c>
      <c r="BC10" s="1860" t="str">
        <f>IF(ISNUMBER(U10),'Cover Page'!$D$35/1000000*U10/VLOOKUP($AI10,'FX rate q'!$B$7:$C$47,2,FALSE),"")</f>
        <v/>
      </c>
      <c r="BD10" s="1860" t="str">
        <f>IF(ISNUMBER(V10),'Cover Page'!$D$35/1000000*V10/VLOOKUP($AI10,'FX rate q'!$B$7:$C$47,2,FALSE),"")</f>
        <v/>
      </c>
      <c r="BE10" s="1860" t="str">
        <f>IF(ISNUMBER(W10),'Cover Page'!$D$35/1000000*W10/VLOOKUP($AI10,'FX rate q'!$B$7:$C$47,2,FALSE),"")</f>
        <v/>
      </c>
      <c r="BF10" s="1860" t="str">
        <f>IF(ISNUMBER(X10),'Cover Page'!$D$35/1000000*X10/VLOOKUP($AI10,'FX rate q'!$B$7:$C$47,2,FALSE),"")</f>
        <v/>
      </c>
      <c r="BG10" s="1860" t="str">
        <f>IF(ISNUMBER(Y10),'Cover Page'!$D$35/1000000*Y10/VLOOKUP($AI10,'FX rate q'!$B$7:$C$47,2,FALSE),"")</f>
        <v/>
      </c>
      <c r="BH10" s="1860" t="str">
        <f>IF(ISNUMBER(Z10),'Cover Page'!$D$35/1000000*Z10/VLOOKUP($AI10,'FX rate q'!$B$7:$C$47,2,FALSE),"")</f>
        <v/>
      </c>
      <c r="BI10" s="1860" t="str">
        <f>IF(ISNUMBER(AA10),'Cover Page'!$D$35/1000000*AA10/VLOOKUP($AI10,'FX rate q'!$B$7:$C$47,2,FALSE),"")</f>
        <v/>
      </c>
      <c r="BJ10" s="1860" t="str">
        <f>IF(ISNUMBER(AB10),'Cover Page'!$D$35/1000000*AB10/VLOOKUP($AI10,'FX rate q'!$B$7:$C$47,2,FALSE),"")</f>
        <v/>
      </c>
      <c r="BK10" s="1860" t="str">
        <f>IF(ISNUMBER(AC10),'Cover Page'!$D$35/1000000*AC10/VLOOKUP($AI10,'FX rate q'!$B$7:$C$47,2,FALSE),"")</f>
        <v/>
      </c>
      <c r="BL10" s="1860" t="str">
        <f>IF(ISNUMBER(AD10),'Cover Page'!$D$35/1000000*AD10/VLOOKUP($AI10,'FX rate q'!$B$7:$C$47,2,FALSE),"")</f>
        <v/>
      </c>
      <c r="BM10" s="2295" t="str">
        <f>IF(ISNUMBER(AE10),'Cover Page'!$D$35/1000000*AE10/VLOOKUP($AI10,'FX rate q'!$B$7:$C$47,2,FALSE),"")</f>
        <v/>
      </c>
      <c r="BO10" s="1763"/>
      <c r="BP10" s="2432"/>
      <c r="BQ10" s="1834" t="s">
        <v>1658</v>
      </c>
      <c r="BR10" s="1861" t="str">
        <f>IF(ISNUMBER(B10),'Cover Page'!$D$35/1000000*B10/'FX rate'!$C$25,"")</f>
        <v/>
      </c>
      <c r="BS10" s="1862" t="str">
        <f>IF(ISNUMBER(C10),'Cover Page'!$D$35/1000000*C10/'FX rate'!$C$25,"")</f>
        <v/>
      </c>
      <c r="BT10" s="1863" t="str">
        <f>IF(ISNUMBER(D10),'Cover Page'!$D$35/1000000*D10/'FX rate'!$C$25,"")</f>
        <v/>
      </c>
      <c r="BU10" s="1863" t="str">
        <f>IF(ISNUMBER(E10),'Cover Page'!$D$35/1000000*E10/'FX rate'!$C$25,"")</f>
        <v/>
      </c>
      <c r="BV10" s="1864" t="str">
        <f>IF(ISNUMBER(F10),'Cover Page'!$D$35/1000000*F10/'FX rate'!$C$25,"")</f>
        <v/>
      </c>
      <c r="BW10" s="1861" t="str">
        <f>IF(ISNUMBER(G10),'Cover Page'!$D$35/1000000*G10/'FX rate'!$C$25,"")</f>
        <v/>
      </c>
      <c r="BX10" s="1862" t="str">
        <f>IF(ISNUMBER(H10),'Cover Page'!$D$35/1000000*H10/'FX rate'!$C$25,"")</f>
        <v/>
      </c>
      <c r="BY10" s="1863" t="str">
        <f>IF(ISNUMBER(I10),'Cover Page'!$D$35/1000000*I10/'FX rate'!$C$25,"")</f>
        <v/>
      </c>
      <c r="BZ10" s="1863" t="str">
        <f>IF(ISNUMBER(J10),'Cover Page'!$D$35/1000000*J10/'FX rate'!$C$25,"")</f>
        <v/>
      </c>
      <c r="CA10" s="1864" t="str">
        <f>IF(ISNUMBER(K10),'Cover Page'!$D$35/1000000*K10/'FX rate'!$C$25,"")</f>
        <v/>
      </c>
      <c r="CB10" s="1862" t="str">
        <f>IF(ISNUMBER(L10),'Cover Page'!$D$35/1000000*L10/'FX rate'!$C$25,"")</f>
        <v/>
      </c>
      <c r="CC10" s="1862" t="str">
        <f>IF(ISNUMBER(M10),'Cover Page'!$D$35/1000000*M10/'FX rate'!$C$25,"")</f>
        <v/>
      </c>
      <c r="CD10" s="1863" t="str">
        <f>IF(ISNUMBER(N10),'Cover Page'!$D$35/1000000*N10/'FX rate'!$C$25,"")</f>
        <v/>
      </c>
      <c r="CE10" s="1863" t="str">
        <f>IF(ISNUMBER(O10),'Cover Page'!$D$35/1000000*O10/'FX rate'!$C$25,"")</f>
        <v/>
      </c>
      <c r="CF10" s="1864" t="str">
        <f>IF(ISNUMBER(P10),'Cover Page'!$D$35/1000000*P10/'FX rate'!$C$25,"")</f>
        <v/>
      </c>
      <c r="CG10" s="1861" t="str">
        <f>IF(ISNUMBER(Q10),'Cover Page'!$D$35/1000000*Q10/'FX rate'!$C$25,"")</f>
        <v/>
      </c>
      <c r="CH10" s="1862" t="str">
        <f>IF(ISNUMBER(R10),'Cover Page'!$D$35/1000000*R10/'FX rate'!$C$25,"")</f>
        <v/>
      </c>
      <c r="CI10" s="1863" t="str">
        <f>IF(ISNUMBER(S10),'Cover Page'!$D$35/1000000*S10/'FX rate'!$C$25,"")</f>
        <v/>
      </c>
      <c r="CJ10" s="1863" t="str">
        <f>IF(ISNUMBER(T10),'Cover Page'!$D$35/1000000*T10/'FX rate'!$C$25,"")</f>
        <v/>
      </c>
      <c r="CK10" s="1864" t="str">
        <f>IF(ISNUMBER(U10),'Cover Page'!$D$35/1000000*U10/'FX rate'!$C$25,"")</f>
        <v/>
      </c>
      <c r="CL10" s="1861" t="str">
        <f>IF(ISNUMBER(V10),'Cover Page'!$D$35/1000000*V10/'FX rate'!$C$25,"")</f>
        <v/>
      </c>
      <c r="CM10" s="1862" t="str">
        <f>IF(ISNUMBER(W10),'Cover Page'!$D$35/1000000*W10/'FX rate'!$C$25,"")</f>
        <v/>
      </c>
      <c r="CN10" s="1863" t="str">
        <f>IF(ISNUMBER(X10),'Cover Page'!$D$35/1000000*X10/'FX rate'!$C$25,"")</f>
        <v/>
      </c>
      <c r="CO10" s="1863" t="str">
        <f>IF(ISNUMBER(Y10),'Cover Page'!$D$35/1000000*Y10/'FX rate'!$C$25,"")</f>
        <v/>
      </c>
      <c r="CP10" s="1864" t="str">
        <f>IF(ISNUMBER(Z10),'Cover Page'!$D$35/1000000*Z10/'FX rate'!$C$25,"")</f>
        <v/>
      </c>
      <c r="CQ10" s="1861" t="str">
        <f>IF(ISNUMBER(AA10),'Cover Page'!$D$35/1000000*AA10/'FX rate'!$C$25,"")</f>
        <v/>
      </c>
      <c r="CR10" s="1862" t="str">
        <f>IF(ISNUMBER(AB10),'Cover Page'!$D$35/1000000*AB10/'FX rate'!$C$25,"")</f>
        <v/>
      </c>
      <c r="CS10" s="1863" t="str">
        <f>IF(ISNUMBER(AC10),'Cover Page'!$D$35/1000000*AC10/'FX rate'!$C$25,"")</f>
        <v/>
      </c>
      <c r="CT10" s="1863" t="str">
        <f>IF(ISNUMBER(AD10),'Cover Page'!$D$35/1000000*AD10/'FX rate'!$C$25,"")</f>
        <v/>
      </c>
      <c r="CU10" s="1864" t="str">
        <f>IF(ISNUMBER(AE10),'Cover Page'!$D$35/1000000*AE10/'FX rate'!$C$25,"")</f>
        <v/>
      </c>
    </row>
    <row r="11" spans="1:99" x14ac:dyDescent="0.2">
      <c r="A11" s="1834" t="s">
        <v>1659</v>
      </c>
      <c r="B11" s="2243"/>
      <c r="C11" s="1853" t="str">
        <f t="shared" ref="C11:C46" si="0">IF(COUNT(B10:B11)=2,B11-B10,"")</f>
        <v/>
      </c>
      <c r="D11" s="2245"/>
      <c r="E11" s="2245"/>
      <c r="F11" s="1855" t="str">
        <f t="shared" ref="F11:F46" si="1">IF(COUNT(D11:E11)=2,C11-D11-E11,"")</f>
        <v/>
      </c>
      <c r="G11" s="2243"/>
      <c r="H11" s="1853" t="str">
        <f t="shared" ref="H11:H46" si="2">IF(COUNT(G10:G11)=2,G11-G10,"")</f>
        <v/>
      </c>
      <c r="I11" s="2245"/>
      <c r="J11" s="2245"/>
      <c r="K11" s="1855" t="str">
        <f t="shared" ref="K11:K46" si="3">IF(COUNT(I11:J11)=2,H11-I11-J11,"")</f>
        <v/>
      </c>
      <c r="L11" s="2243"/>
      <c r="M11" s="1853" t="str">
        <f t="shared" ref="M11:M46" si="4">IF(COUNT(L10:L11)=2,L11-L10,"")</f>
        <v/>
      </c>
      <c r="N11" s="2245"/>
      <c r="O11" s="2245"/>
      <c r="P11" s="1855" t="str">
        <f t="shared" ref="P11:P46" si="5">IF(COUNT(N11:O11)=2,M11-N11-O11,"")</f>
        <v/>
      </c>
      <c r="Q11" s="2243"/>
      <c r="R11" s="1853" t="str">
        <f t="shared" ref="R11:R46" si="6">IF(COUNT(Q10:Q11)=2,Q11-Q10,"")</f>
        <v/>
      </c>
      <c r="S11" s="2245"/>
      <c r="T11" s="2245"/>
      <c r="U11" s="1855" t="str">
        <f t="shared" ref="U11:U46" si="7">IF(COUNT(S11:T11)=2,R11-S11-T11,"")</f>
        <v/>
      </c>
      <c r="V11" s="2291"/>
      <c r="W11" s="1853" t="str">
        <f t="shared" ref="W11:W46" si="8">IF(COUNT(V10:V11)=2,V11-V10,"")</f>
        <v/>
      </c>
      <c r="X11" s="2293"/>
      <c r="Y11" s="2293"/>
      <c r="Z11" s="1855" t="str">
        <f t="shared" ref="Z11:Z46" si="9">IF(COUNT(X11:Y11)=2,W11-X11-Y11,"")</f>
        <v/>
      </c>
      <c r="AA11" s="2291"/>
      <c r="AB11" s="1853" t="str">
        <f t="shared" ref="AB11:AB46" si="10">IF(COUNT(AA10:AA11)=2,AA11-AA10,"")</f>
        <v/>
      </c>
      <c r="AC11" s="2293"/>
      <c r="AD11" s="2293"/>
      <c r="AE11" s="1855" t="str">
        <f t="shared" ref="AE11:AE46" si="11">IF(COUNT(AC11:AD11)=2,AB11-AC11-AD11,"")</f>
        <v/>
      </c>
      <c r="AF11" s="1867"/>
      <c r="AH11" s="2446"/>
      <c r="AI11" s="1834" t="s">
        <v>1659</v>
      </c>
      <c r="AJ11" s="1860" t="str">
        <f>IF(ISNUMBER(B11),'Cover Page'!$D$35/1000000*B11/VLOOKUP($AI11,'FX rate q'!$B$7:$C$47,2,FALSE),"")</f>
        <v/>
      </c>
      <c r="AK11" s="1860" t="str">
        <f>IF(ISNUMBER(C11),'Cover Page'!$D$35/1000000*C11/VLOOKUP($AI11,'FX rate q'!$B$7:$C$47,2,FALSE),"")</f>
        <v/>
      </c>
      <c r="AL11" s="1860" t="str">
        <f>IF(ISNUMBER(D11),'Cover Page'!$D$35/1000000*D11/VLOOKUP($AI11,'FX rate q'!$B$7:$C$47,2,FALSE),"")</f>
        <v/>
      </c>
      <c r="AM11" s="1860" t="str">
        <f>IF(ISNUMBER(E11),'Cover Page'!$D$35/1000000*E11/VLOOKUP($AI11,'FX rate q'!$B$7:$C$47,2,FALSE),"")</f>
        <v/>
      </c>
      <c r="AN11" s="1860" t="str">
        <f>IF(ISNUMBER(F11),'Cover Page'!$D$35/1000000*F11/VLOOKUP($AI11,'FX rate q'!$B$7:$C$47,2,FALSE),"")</f>
        <v/>
      </c>
      <c r="AO11" s="1860" t="str">
        <f>IF(ISNUMBER(G11),'Cover Page'!$D$35/1000000*G11/VLOOKUP($AI11,'FX rate q'!$B$7:$C$47,2,FALSE),"")</f>
        <v/>
      </c>
      <c r="AP11" s="1860" t="str">
        <f>IF(ISNUMBER(H11),'Cover Page'!$D$35/1000000*H11/VLOOKUP($AI11,'FX rate q'!$B$7:$C$47,2,FALSE),"")</f>
        <v/>
      </c>
      <c r="AQ11" s="1860" t="str">
        <f>IF(ISNUMBER(I11),'Cover Page'!$D$35/1000000*I11/VLOOKUP($AI11,'FX rate q'!$B$7:$C$47,2,FALSE),"")</f>
        <v/>
      </c>
      <c r="AR11" s="1860" t="str">
        <f>IF(ISNUMBER(J11),'Cover Page'!$D$35/1000000*J11/VLOOKUP($AI11,'FX rate q'!$B$7:$C$47,2,FALSE),"")</f>
        <v/>
      </c>
      <c r="AS11" s="1860" t="str">
        <f>IF(ISNUMBER(K11),'Cover Page'!$D$35/1000000*K11/VLOOKUP($AI11,'FX rate q'!$B$7:$C$47,2,FALSE),"")</f>
        <v/>
      </c>
      <c r="AT11" s="1860" t="str">
        <f>IF(ISNUMBER(L11),'Cover Page'!$D$35/1000000*L11/VLOOKUP($AI11,'FX rate q'!$B$7:$C$47,2,FALSE),"")</f>
        <v/>
      </c>
      <c r="AU11" s="1860" t="str">
        <f>IF(ISNUMBER(M11),'Cover Page'!$D$35/1000000*M11/VLOOKUP($AI11,'FX rate q'!$B$7:$C$47,2,FALSE),"")</f>
        <v/>
      </c>
      <c r="AV11" s="1860" t="str">
        <f>IF(ISNUMBER(N11),'Cover Page'!$D$35/1000000*N11/VLOOKUP($AI11,'FX rate q'!$B$7:$C$47,2,FALSE),"")</f>
        <v/>
      </c>
      <c r="AW11" s="1860" t="str">
        <f>IF(ISNUMBER(O11),'Cover Page'!$D$35/1000000*O11/VLOOKUP($AI11,'FX rate q'!$B$7:$C$47,2,FALSE),"")</f>
        <v/>
      </c>
      <c r="AX11" s="1860" t="str">
        <f>IF(ISNUMBER(P11),'Cover Page'!$D$35/1000000*P11/VLOOKUP($AI11,'FX rate q'!$B$7:$C$47,2,FALSE),"")</f>
        <v/>
      </c>
      <c r="AY11" s="1860" t="str">
        <f>IF(ISNUMBER(Q11),'Cover Page'!$D$35/1000000*Q11/VLOOKUP($AI11,'FX rate q'!$B$7:$C$47,2,FALSE),"")</f>
        <v/>
      </c>
      <c r="AZ11" s="1860" t="str">
        <f>IF(ISNUMBER(R11),'Cover Page'!$D$35/1000000*R11/VLOOKUP($AI11,'FX rate q'!$B$7:$C$47,2,FALSE),"")</f>
        <v/>
      </c>
      <c r="BA11" s="1860" t="str">
        <f>IF(ISNUMBER(S11),'Cover Page'!$D$35/1000000*S11/VLOOKUP($AI11,'FX rate q'!$B$7:$C$47,2,FALSE),"")</f>
        <v/>
      </c>
      <c r="BB11" s="1860" t="str">
        <f>IF(ISNUMBER(T11),'Cover Page'!$D$35/1000000*T11/VLOOKUP($AI11,'FX rate q'!$B$7:$C$47,2,FALSE),"")</f>
        <v/>
      </c>
      <c r="BC11" s="1860" t="str">
        <f>IF(ISNUMBER(U11),'Cover Page'!$D$35/1000000*U11/VLOOKUP($AI11,'FX rate q'!$B$7:$C$47,2,FALSE),"")</f>
        <v/>
      </c>
      <c r="BD11" s="1860" t="str">
        <f>IF(ISNUMBER(V11),'Cover Page'!$D$35/1000000*V11/VLOOKUP($AI11,'FX rate q'!$B$7:$C$47,2,FALSE),"")</f>
        <v/>
      </c>
      <c r="BE11" s="1860" t="str">
        <f>IF(ISNUMBER(W11),'Cover Page'!$D$35/1000000*W11/VLOOKUP($AI11,'FX rate q'!$B$7:$C$47,2,FALSE),"")</f>
        <v/>
      </c>
      <c r="BF11" s="1860" t="str">
        <f>IF(ISNUMBER(X11),'Cover Page'!$D$35/1000000*X11/VLOOKUP($AI11,'FX rate q'!$B$7:$C$47,2,FALSE),"")</f>
        <v/>
      </c>
      <c r="BG11" s="1860" t="str">
        <f>IF(ISNUMBER(Y11),'Cover Page'!$D$35/1000000*Y11/VLOOKUP($AI11,'FX rate q'!$B$7:$C$47,2,FALSE),"")</f>
        <v/>
      </c>
      <c r="BH11" s="1860" t="str">
        <f>IF(ISNUMBER(Z11),'Cover Page'!$D$35/1000000*Z11/VLOOKUP($AI11,'FX rate q'!$B$7:$C$47,2,FALSE),"")</f>
        <v/>
      </c>
      <c r="BI11" s="1860" t="str">
        <f>IF(ISNUMBER(AA11),'Cover Page'!$D$35/1000000*AA11/VLOOKUP($AI11,'FX rate q'!$B$7:$C$47,2,FALSE),"")</f>
        <v/>
      </c>
      <c r="BJ11" s="1860" t="str">
        <f>IF(ISNUMBER(AB11),'Cover Page'!$D$35/1000000*AB11/VLOOKUP($AI11,'FX rate q'!$B$7:$C$47,2,FALSE),"")</f>
        <v/>
      </c>
      <c r="BK11" s="1860" t="str">
        <f>IF(ISNUMBER(AC11),'Cover Page'!$D$35/1000000*AC11/VLOOKUP($AI11,'FX rate q'!$B$7:$C$47,2,FALSE),"")</f>
        <v/>
      </c>
      <c r="BL11" s="1860" t="str">
        <f>IF(ISNUMBER(AD11),'Cover Page'!$D$35/1000000*AD11/VLOOKUP($AI11,'FX rate q'!$B$7:$C$47,2,FALSE),"")</f>
        <v/>
      </c>
      <c r="BM11" s="2296" t="str">
        <f>IF(ISNUMBER(AE11),'Cover Page'!$D$35/1000000*AE11/VLOOKUP($AI11,'FX rate q'!$B$7:$C$47,2,FALSE),"")</f>
        <v/>
      </c>
      <c r="BO11" s="1763"/>
      <c r="BP11" s="2432"/>
      <c r="BQ11" s="1834" t="s">
        <v>1659</v>
      </c>
      <c r="BR11" s="1861" t="str">
        <f>IF(ISNUMBER(B11),'Cover Page'!$D$35/1000000*B11/'FX rate'!$C$25,"")</f>
        <v/>
      </c>
      <c r="BS11" s="1862" t="str">
        <f>IF(ISNUMBER(C11),'Cover Page'!$D$35/1000000*C11/'FX rate'!$C$25,"")</f>
        <v/>
      </c>
      <c r="BT11" s="1863" t="str">
        <f>IF(ISNUMBER(D11),'Cover Page'!$D$35/1000000*D11/'FX rate'!$C$25,"")</f>
        <v/>
      </c>
      <c r="BU11" s="1863" t="str">
        <f>IF(ISNUMBER(E11),'Cover Page'!$D$35/1000000*E11/'FX rate'!$C$25,"")</f>
        <v/>
      </c>
      <c r="BV11" s="1864" t="str">
        <f>IF(ISNUMBER(F11),'Cover Page'!$D$35/1000000*F11/'FX rate'!$C$25,"")</f>
        <v/>
      </c>
      <c r="BW11" s="1861" t="str">
        <f>IF(ISNUMBER(G11),'Cover Page'!$D$35/1000000*G11/'FX rate'!$C$25,"")</f>
        <v/>
      </c>
      <c r="BX11" s="1862" t="str">
        <f>IF(ISNUMBER(H11),'Cover Page'!$D$35/1000000*H11/'FX rate'!$C$25,"")</f>
        <v/>
      </c>
      <c r="BY11" s="1863" t="str">
        <f>IF(ISNUMBER(I11),'Cover Page'!$D$35/1000000*I11/'FX rate'!$C$25,"")</f>
        <v/>
      </c>
      <c r="BZ11" s="1863" t="str">
        <f>IF(ISNUMBER(J11),'Cover Page'!$D$35/1000000*J11/'FX rate'!$C$25,"")</f>
        <v/>
      </c>
      <c r="CA11" s="1864" t="str">
        <f>IF(ISNUMBER(K11),'Cover Page'!$D$35/1000000*K11/'FX rate'!$C$25,"")</f>
        <v/>
      </c>
      <c r="CB11" s="1862" t="str">
        <f>IF(ISNUMBER(L11),'Cover Page'!$D$35/1000000*L11/'FX rate'!$C$25,"")</f>
        <v/>
      </c>
      <c r="CC11" s="1862" t="str">
        <f>IF(ISNUMBER(M11),'Cover Page'!$D$35/1000000*M11/'FX rate'!$C$25,"")</f>
        <v/>
      </c>
      <c r="CD11" s="1863" t="str">
        <f>IF(ISNUMBER(N11),'Cover Page'!$D$35/1000000*N11/'FX rate'!$C$25,"")</f>
        <v/>
      </c>
      <c r="CE11" s="1863" t="str">
        <f>IF(ISNUMBER(O11),'Cover Page'!$D$35/1000000*O11/'FX rate'!$C$25,"")</f>
        <v/>
      </c>
      <c r="CF11" s="1864" t="str">
        <f>IF(ISNUMBER(P11),'Cover Page'!$D$35/1000000*P11/'FX rate'!$C$25,"")</f>
        <v/>
      </c>
      <c r="CG11" s="1861" t="str">
        <f>IF(ISNUMBER(Q11),'Cover Page'!$D$35/1000000*Q11/'FX rate'!$C$25,"")</f>
        <v/>
      </c>
      <c r="CH11" s="1862" t="str">
        <f>IF(ISNUMBER(R11),'Cover Page'!$D$35/1000000*R11/'FX rate'!$C$25,"")</f>
        <v/>
      </c>
      <c r="CI11" s="1863" t="str">
        <f>IF(ISNUMBER(S11),'Cover Page'!$D$35/1000000*S11/'FX rate'!$C$25,"")</f>
        <v/>
      </c>
      <c r="CJ11" s="1863" t="str">
        <f>IF(ISNUMBER(T11),'Cover Page'!$D$35/1000000*T11/'FX rate'!$C$25,"")</f>
        <v/>
      </c>
      <c r="CK11" s="1864" t="str">
        <f>IF(ISNUMBER(U11),'Cover Page'!$D$35/1000000*U11/'FX rate'!$C$25,"")</f>
        <v/>
      </c>
      <c r="CL11" s="1861" t="str">
        <f>IF(ISNUMBER(V11),'Cover Page'!$D$35/1000000*V11/'FX rate'!$C$25,"")</f>
        <v/>
      </c>
      <c r="CM11" s="1862" t="str">
        <f>IF(ISNUMBER(W11),'Cover Page'!$D$35/1000000*W11/'FX rate'!$C$25,"")</f>
        <v/>
      </c>
      <c r="CN11" s="1863" t="str">
        <f>IF(ISNUMBER(X11),'Cover Page'!$D$35/1000000*X11/'FX rate'!$C$25,"")</f>
        <v/>
      </c>
      <c r="CO11" s="1863" t="str">
        <f>IF(ISNUMBER(Y11),'Cover Page'!$D$35/1000000*Y11/'FX rate'!$C$25,"")</f>
        <v/>
      </c>
      <c r="CP11" s="1864" t="str">
        <f>IF(ISNUMBER(Z11),'Cover Page'!$D$35/1000000*Z11/'FX rate'!$C$25,"")</f>
        <v/>
      </c>
      <c r="CQ11" s="1861" t="str">
        <f>IF(ISNUMBER(AA11),'Cover Page'!$D$35/1000000*AA11/'FX rate'!$C$25,"")</f>
        <v/>
      </c>
      <c r="CR11" s="1862" t="str">
        <f>IF(ISNUMBER(AB11),'Cover Page'!$D$35/1000000*AB11/'FX rate'!$C$25,"")</f>
        <v/>
      </c>
      <c r="CS11" s="1863" t="str">
        <f>IF(ISNUMBER(AC11),'Cover Page'!$D$35/1000000*AC11/'FX rate'!$C$25,"")</f>
        <v/>
      </c>
      <c r="CT11" s="1863" t="str">
        <f>IF(ISNUMBER(AD11),'Cover Page'!$D$35/1000000*AD11/'FX rate'!$C$25,"")</f>
        <v/>
      </c>
      <c r="CU11" s="1864" t="str">
        <f>IF(ISNUMBER(AE11),'Cover Page'!$D$35/1000000*AE11/'FX rate'!$C$25,"")</f>
        <v/>
      </c>
    </row>
    <row r="12" spans="1:99" x14ac:dyDescent="0.2">
      <c r="A12" s="1834" t="s">
        <v>1660</v>
      </c>
      <c r="B12" s="2243"/>
      <c r="C12" s="1853" t="str">
        <f t="shared" si="0"/>
        <v/>
      </c>
      <c r="D12" s="2245"/>
      <c r="E12" s="2245"/>
      <c r="F12" s="1855" t="str">
        <f t="shared" si="1"/>
        <v/>
      </c>
      <c r="G12" s="2243"/>
      <c r="H12" s="1853" t="str">
        <f t="shared" si="2"/>
        <v/>
      </c>
      <c r="I12" s="2245"/>
      <c r="J12" s="2245"/>
      <c r="K12" s="1855" t="str">
        <f t="shared" si="3"/>
        <v/>
      </c>
      <c r="L12" s="2243"/>
      <c r="M12" s="1853" t="str">
        <f t="shared" si="4"/>
        <v/>
      </c>
      <c r="N12" s="2245"/>
      <c r="O12" s="2245"/>
      <c r="P12" s="1855" t="str">
        <f t="shared" si="5"/>
        <v/>
      </c>
      <c r="Q12" s="2243"/>
      <c r="R12" s="1853" t="str">
        <f t="shared" si="6"/>
        <v/>
      </c>
      <c r="S12" s="2245"/>
      <c r="T12" s="2245"/>
      <c r="U12" s="1855" t="str">
        <f t="shared" si="7"/>
        <v/>
      </c>
      <c r="V12" s="2291"/>
      <c r="W12" s="1853" t="str">
        <f t="shared" si="8"/>
        <v/>
      </c>
      <c r="X12" s="2293"/>
      <c r="Y12" s="2293"/>
      <c r="Z12" s="1855" t="str">
        <f t="shared" si="9"/>
        <v/>
      </c>
      <c r="AA12" s="2291"/>
      <c r="AB12" s="1853" t="str">
        <f t="shared" si="10"/>
        <v/>
      </c>
      <c r="AC12" s="2293"/>
      <c r="AD12" s="2293"/>
      <c r="AE12" s="1855" t="str">
        <f t="shared" si="11"/>
        <v/>
      </c>
      <c r="AF12" s="1867"/>
      <c r="AH12" s="2446"/>
      <c r="AI12" s="1834" t="s">
        <v>1660</v>
      </c>
      <c r="AJ12" s="1860" t="str">
        <f>IF(ISNUMBER(B12),'Cover Page'!$D$35/1000000*B12/VLOOKUP($AI12,'FX rate q'!$B$7:$C$47,2,FALSE),"")</f>
        <v/>
      </c>
      <c r="AK12" s="1860" t="str">
        <f>IF(ISNUMBER(C12),'Cover Page'!$D$35/1000000*C12/VLOOKUP($AI12,'FX rate q'!$B$7:$C$47,2,FALSE),"")</f>
        <v/>
      </c>
      <c r="AL12" s="1860" t="str">
        <f>IF(ISNUMBER(D12),'Cover Page'!$D$35/1000000*D12/VLOOKUP($AI12,'FX rate q'!$B$7:$C$47,2,FALSE),"")</f>
        <v/>
      </c>
      <c r="AM12" s="1860" t="str">
        <f>IF(ISNUMBER(E12),'Cover Page'!$D$35/1000000*E12/VLOOKUP($AI12,'FX rate q'!$B$7:$C$47,2,FALSE),"")</f>
        <v/>
      </c>
      <c r="AN12" s="1860" t="str">
        <f>IF(ISNUMBER(F12),'Cover Page'!$D$35/1000000*F12/VLOOKUP($AI12,'FX rate q'!$B$7:$C$47,2,FALSE),"")</f>
        <v/>
      </c>
      <c r="AO12" s="1860" t="str">
        <f>IF(ISNUMBER(G12),'Cover Page'!$D$35/1000000*G12/VLOOKUP($AI12,'FX rate q'!$B$7:$C$47,2,FALSE),"")</f>
        <v/>
      </c>
      <c r="AP12" s="1860" t="str">
        <f>IF(ISNUMBER(H12),'Cover Page'!$D$35/1000000*H12/VLOOKUP($AI12,'FX rate q'!$B$7:$C$47,2,FALSE),"")</f>
        <v/>
      </c>
      <c r="AQ12" s="1860" t="str">
        <f>IF(ISNUMBER(I12),'Cover Page'!$D$35/1000000*I12/VLOOKUP($AI12,'FX rate q'!$B$7:$C$47,2,FALSE),"")</f>
        <v/>
      </c>
      <c r="AR12" s="1860" t="str">
        <f>IF(ISNUMBER(J12),'Cover Page'!$D$35/1000000*J12/VLOOKUP($AI12,'FX rate q'!$B$7:$C$47,2,FALSE),"")</f>
        <v/>
      </c>
      <c r="AS12" s="1860" t="str">
        <f>IF(ISNUMBER(K12),'Cover Page'!$D$35/1000000*K12/VLOOKUP($AI12,'FX rate q'!$B$7:$C$47,2,FALSE),"")</f>
        <v/>
      </c>
      <c r="AT12" s="1860" t="str">
        <f>IF(ISNUMBER(L12),'Cover Page'!$D$35/1000000*L12/VLOOKUP($AI12,'FX rate q'!$B$7:$C$47,2,FALSE),"")</f>
        <v/>
      </c>
      <c r="AU12" s="1860" t="str">
        <f>IF(ISNUMBER(M12),'Cover Page'!$D$35/1000000*M12/VLOOKUP($AI12,'FX rate q'!$B$7:$C$47,2,FALSE),"")</f>
        <v/>
      </c>
      <c r="AV12" s="1860" t="str">
        <f>IF(ISNUMBER(N12),'Cover Page'!$D$35/1000000*N12/VLOOKUP($AI12,'FX rate q'!$B$7:$C$47,2,FALSE),"")</f>
        <v/>
      </c>
      <c r="AW12" s="1860" t="str">
        <f>IF(ISNUMBER(O12),'Cover Page'!$D$35/1000000*O12/VLOOKUP($AI12,'FX rate q'!$B$7:$C$47,2,FALSE),"")</f>
        <v/>
      </c>
      <c r="AX12" s="1860" t="str">
        <f>IF(ISNUMBER(P12),'Cover Page'!$D$35/1000000*P12/VLOOKUP($AI12,'FX rate q'!$B$7:$C$47,2,FALSE),"")</f>
        <v/>
      </c>
      <c r="AY12" s="1860" t="str">
        <f>IF(ISNUMBER(Q12),'Cover Page'!$D$35/1000000*Q12/VLOOKUP($AI12,'FX rate q'!$B$7:$C$47,2,FALSE),"")</f>
        <v/>
      </c>
      <c r="AZ12" s="1860" t="str">
        <f>IF(ISNUMBER(R12),'Cover Page'!$D$35/1000000*R12/VLOOKUP($AI12,'FX rate q'!$B$7:$C$47,2,FALSE),"")</f>
        <v/>
      </c>
      <c r="BA12" s="1860" t="str">
        <f>IF(ISNUMBER(S12),'Cover Page'!$D$35/1000000*S12/VLOOKUP($AI12,'FX rate q'!$B$7:$C$47,2,FALSE),"")</f>
        <v/>
      </c>
      <c r="BB12" s="1860" t="str">
        <f>IF(ISNUMBER(T12),'Cover Page'!$D$35/1000000*T12/VLOOKUP($AI12,'FX rate q'!$B$7:$C$47,2,FALSE),"")</f>
        <v/>
      </c>
      <c r="BC12" s="1860" t="str">
        <f>IF(ISNUMBER(U12),'Cover Page'!$D$35/1000000*U12/VLOOKUP($AI12,'FX rate q'!$B$7:$C$47,2,FALSE),"")</f>
        <v/>
      </c>
      <c r="BD12" s="1860" t="str">
        <f>IF(ISNUMBER(V12),'Cover Page'!$D$35/1000000*V12/VLOOKUP($AI12,'FX rate q'!$B$7:$C$47,2,FALSE),"")</f>
        <v/>
      </c>
      <c r="BE12" s="1860" t="str">
        <f>IF(ISNUMBER(W12),'Cover Page'!$D$35/1000000*W12/VLOOKUP($AI12,'FX rate q'!$B$7:$C$47,2,FALSE),"")</f>
        <v/>
      </c>
      <c r="BF12" s="1860" t="str">
        <f>IF(ISNUMBER(X12),'Cover Page'!$D$35/1000000*X12/VLOOKUP($AI12,'FX rate q'!$B$7:$C$47,2,FALSE),"")</f>
        <v/>
      </c>
      <c r="BG12" s="1860" t="str">
        <f>IF(ISNUMBER(Y12),'Cover Page'!$D$35/1000000*Y12/VLOOKUP($AI12,'FX rate q'!$B$7:$C$47,2,FALSE),"")</f>
        <v/>
      </c>
      <c r="BH12" s="1860" t="str">
        <f>IF(ISNUMBER(Z12),'Cover Page'!$D$35/1000000*Z12/VLOOKUP($AI12,'FX rate q'!$B$7:$C$47,2,FALSE),"")</f>
        <v/>
      </c>
      <c r="BI12" s="1860" t="str">
        <f>IF(ISNUMBER(AA12),'Cover Page'!$D$35/1000000*AA12/VLOOKUP($AI12,'FX rate q'!$B$7:$C$47,2,FALSE),"")</f>
        <v/>
      </c>
      <c r="BJ12" s="1860" t="str">
        <f>IF(ISNUMBER(AB12),'Cover Page'!$D$35/1000000*AB12/VLOOKUP($AI12,'FX rate q'!$B$7:$C$47,2,FALSE),"")</f>
        <v/>
      </c>
      <c r="BK12" s="1860" t="str">
        <f>IF(ISNUMBER(AC12),'Cover Page'!$D$35/1000000*AC12/VLOOKUP($AI12,'FX rate q'!$B$7:$C$47,2,FALSE),"")</f>
        <v/>
      </c>
      <c r="BL12" s="1860" t="str">
        <f>IF(ISNUMBER(AD12),'Cover Page'!$D$35/1000000*AD12/VLOOKUP($AI12,'FX rate q'!$B$7:$C$47,2,FALSE),"")</f>
        <v/>
      </c>
      <c r="BM12" s="2296" t="str">
        <f>IF(ISNUMBER(AE12),'Cover Page'!$D$35/1000000*AE12/VLOOKUP($AI12,'FX rate q'!$B$7:$C$47,2,FALSE),"")</f>
        <v/>
      </c>
      <c r="BO12" s="1763"/>
      <c r="BP12" s="2432"/>
      <c r="BQ12" s="1834" t="s">
        <v>1660</v>
      </c>
      <c r="BR12" s="1861" t="str">
        <f>IF(ISNUMBER(B12),'Cover Page'!$D$35/1000000*B12/'FX rate'!$C$25,"")</f>
        <v/>
      </c>
      <c r="BS12" s="1862" t="str">
        <f>IF(ISNUMBER(C12),'Cover Page'!$D$35/1000000*C12/'FX rate'!$C$25,"")</f>
        <v/>
      </c>
      <c r="BT12" s="1863" t="str">
        <f>IF(ISNUMBER(D12),'Cover Page'!$D$35/1000000*D12/'FX rate'!$C$25,"")</f>
        <v/>
      </c>
      <c r="BU12" s="1863" t="str">
        <f>IF(ISNUMBER(E12),'Cover Page'!$D$35/1000000*E12/'FX rate'!$C$25,"")</f>
        <v/>
      </c>
      <c r="BV12" s="1864" t="str">
        <f>IF(ISNUMBER(F12),'Cover Page'!$D$35/1000000*F12/'FX rate'!$C$25,"")</f>
        <v/>
      </c>
      <c r="BW12" s="1861" t="str">
        <f>IF(ISNUMBER(G12),'Cover Page'!$D$35/1000000*G12/'FX rate'!$C$25,"")</f>
        <v/>
      </c>
      <c r="BX12" s="1862" t="str">
        <f>IF(ISNUMBER(H12),'Cover Page'!$D$35/1000000*H12/'FX rate'!$C$25,"")</f>
        <v/>
      </c>
      <c r="BY12" s="1863" t="str">
        <f>IF(ISNUMBER(I12),'Cover Page'!$D$35/1000000*I12/'FX rate'!$C$25,"")</f>
        <v/>
      </c>
      <c r="BZ12" s="1863" t="str">
        <f>IF(ISNUMBER(J12),'Cover Page'!$D$35/1000000*J12/'FX rate'!$C$25,"")</f>
        <v/>
      </c>
      <c r="CA12" s="1864" t="str">
        <f>IF(ISNUMBER(K12),'Cover Page'!$D$35/1000000*K12/'FX rate'!$C$25,"")</f>
        <v/>
      </c>
      <c r="CB12" s="1862" t="str">
        <f>IF(ISNUMBER(L12),'Cover Page'!$D$35/1000000*L12/'FX rate'!$C$25,"")</f>
        <v/>
      </c>
      <c r="CC12" s="1862" t="str">
        <f>IF(ISNUMBER(M12),'Cover Page'!$D$35/1000000*M12/'FX rate'!$C$25,"")</f>
        <v/>
      </c>
      <c r="CD12" s="1863" t="str">
        <f>IF(ISNUMBER(N12),'Cover Page'!$D$35/1000000*N12/'FX rate'!$C$25,"")</f>
        <v/>
      </c>
      <c r="CE12" s="1863" t="str">
        <f>IF(ISNUMBER(O12),'Cover Page'!$D$35/1000000*O12/'FX rate'!$C$25,"")</f>
        <v/>
      </c>
      <c r="CF12" s="1864" t="str">
        <f>IF(ISNUMBER(P12),'Cover Page'!$D$35/1000000*P12/'FX rate'!$C$25,"")</f>
        <v/>
      </c>
      <c r="CG12" s="1861" t="str">
        <f>IF(ISNUMBER(Q12),'Cover Page'!$D$35/1000000*Q12/'FX rate'!$C$25,"")</f>
        <v/>
      </c>
      <c r="CH12" s="1862" t="str">
        <f>IF(ISNUMBER(R12),'Cover Page'!$D$35/1000000*R12/'FX rate'!$C$25,"")</f>
        <v/>
      </c>
      <c r="CI12" s="1863" t="str">
        <f>IF(ISNUMBER(S12),'Cover Page'!$D$35/1000000*S12/'FX rate'!$C$25,"")</f>
        <v/>
      </c>
      <c r="CJ12" s="1863" t="str">
        <f>IF(ISNUMBER(T12),'Cover Page'!$D$35/1000000*T12/'FX rate'!$C$25,"")</f>
        <v/>
      </c>
      <c r="CK12" s="1864" t="str">
        <f>IF(ISNUMBER(U12),'Cover Page'!$D$35/1000000*U12/'FX rate'!$C$25,"")</f>
        <v/>
      </c>
      <c r="CL12" s="1861" t="str">
        <f>IF(ISNUMBER(V12),'Cover Page'!$D$35/1000000*V12/'FX rate'!$C$25,"")</f>
        <v/>
      </c>
      <c r="CM12" s="1862" t="str">
        <f>IF(ISNUMBER(W12),'Cover Page'!$D$35/1000000*W12/'FX rate'!$C$25,"")</f>
        <v/>
      </c>
      <c r="CN12" s="1863" t="str">
        <f>IF(ISNUMBER(X12),'Cover Page'!$D$35/1000000*X12/'FX rate'!$C$25,"")</f>
        <v/>
      </c>
      <c r="CO12" s="1863" t="str">
        <f>IF(ISNUMBER(Y12),'Cover Page'!$D$35/1000000*Y12/'FX rate'!$C$25,"")</f>
        <v/>
      </c>
      <c r="CP12" s="1864" t="str">
        <f>IF(ISNUMBER(Z12),'Cover Page'!$D$35/1000000*Z12/'FX rate'!$C$25,"")</f>
        <v/>
      </c>
      <c r="CQ12" s="1861" t="str">
        <f>IF(ISNUMBER(AA12),'Cover Page'!$D$35/1000000*AA12/'FX rate'!$C$25,"")</f>
        <v/>
      </c>
      <c r="CR12" s="1862" t="str">
        <f>IF(ISNUMBER(AB12),'Cover Page'!$D$35/1000000*AB12/'FX rate'!$C$25,"")</f>
        <v/>
      </c>
      <c r="CS12" s="1863" t="str">
        <f>IF(ISNUMBER(AC12),'Cover Page'!$D$35/1000000*AC12/'FX rate'!$C$25,"")</f>
        <v/>
      </c>
      <c r="CT12" s="1863" t="str">
        <f>IF(ISNUMBER(AD12),'Cover Page'!$D$35/1000000*AD12/'FX rate'!$C$25,"")</f>
        <v/>
      </c>
      <c r="CU12" s="1864" t="str">
        <f>IF(ISNUMBER(AE12),'Cover Page'!$D$35/1000000*AE12/'FX rate'!$C$25,"")</f>
        <v/>
      </c>
    </row>
    <row r="13" spans="1:99" x14ac:dyDescent="0.2">
      <c r="A13" s="1834" t="s">
        <v>1661</v>
      </c>
      <c r="B13" s="2243"/>
      <c r="C13" s="1853" t="str">
        <f t="shared" si="0"/>
        <v/>
      </c>
      <c r="D13" s="2245"/>
      <c r="E13" s="2245"/>
      <c r="F13" s="1855" t="str">
        <f t="shared" si="1"/>
        <v/>
      </c>
      <c r="G13" s="2243"/>
      <c r="H13" s="1853" t="str">
        <f t="shared" si="2"/>
        <v/>
      </c>
      <c r="I13" s="2245"/>
      <c r="J13" s="2245"/>
      <c r="K13" s="1855" t="str">
        <f t="shared" si="3"/>
        <v/>
      </c>
      <c r="L13" s="2243"/>
      <c r="M13" s="1853" t="str">
        <f t="shared" si="4"/>
        <v/>
      </c>
      <c r="N13" s="2245"/>
      <c r="O13" s="2245"/>
      <c r="P13" s="1855" t="str">
        <f t="shared" si="5"/>
        <v/>
      </c>
      <c r="Q13" s="2243"/>
      <c r="R13" s="1853" t="str">
        <f t="shared" si="6"/>
        <v/>
      </c>
      <c r="S13" s="2245"/>
      <c r="T13" s="2245"/>
      <c r="U13" s="1855" t="str">
        <f t="shared" si="7"/>
        <v/>
      </c>
      <c r="V13" s="2291"/>
      <c r="W13" s="1853" t="str">
        <f t="shared" si="8"/>
        <v/>
      </c>
      <c r="X13" s="2293"/>
      <c r="Y13" s="2293"/>
      <c r="Z13" s="1855" t="str">
        <f t="shared" si="9"/>
        <v/>
      </c>
      <c r="AA13" s="2291"/>
      <c r="AB13" s="1853" t="str">
        <f t="shared" si="10"/>
        <v/>
      </c>
      <c r="AC13" s="2293"/>
      <c r="AD13" s="2293"/>
      <c r="AE13" s="1855" t="str">
        <f t="shared" si="11"/>
        <v/>
      </c>
      <c r="AF13" s="1867"/>
      <c r="AH13" s="2446"/>
      <c r="AI13" s="1834" t="s">
        <v>1661</v>
      </c>
      <c r="AJ13" s="1860" t="str">
        <f>IF(ISNUMBER(B13),'Cover Page'!$D$35/1000000*B13/VLOOKUP($AI13,'FX rate q'!$B$7:$C$47,2,FALSE),"")</f>
        <v/>
      </c>
      <c r="AK13" s="1860" t="str">
        <f>IF(ISNUMBER(C13),'Cover Page'!$D$35/1000000*C13/VLOOKUP($AI13,'FX rate q'!$B$7:$C$47,2,FALSE),"")</f>
        <v/>
      </c>
      <c r="AL13" s="1860" t="str">
        <f>IF(ISNUMBER(D13),'Cover Page'!$D$35/1000000*D13/VLOOKUP($AI13,'FX rate q'!$B$7:$C$47,2,FALSE),"")</f>
        <v/>
      </c>
      <c r="AM13" s="1860" t="str">
        <f>IF(ISNUMBER(E13),'Cover Page'!$D$35/1000000*E13/VLOOKUP($AI13,'FX rate q'!$B$7:$C$47,2,FALSE),"")</f>
        <v/>
      </c>
      <c r="AN13" s="1860" t="str">
        <f>IF(ISNUMBER(F13),'Cover Page'!$D$35/1000000*F13/VLOOKUP($AI13,'FX rate q'!$B$7:$C$47,2,FALSE),"")</f>
        <v/>
      </c>
      <c r="AO13" s="1860" t="str">
        <f>IF(ISNUMBER(G13),'Cover Page'!$D$35/1000000*G13/VLOOKUP($AI13,'FX rate q'!$B$7:$C$47,2,FALSE),"")</f>
        <v/>
      </c>
      <c r="AP13" s="1860" t="str">
        <f>IF(ISNUMBER(H13),'Cover Page'!$D$35/1000000*H13/VLOOKUP($AI13,'FX rate q'!$B$7:$C$47,2,FALSE),"")</f>
        <v/>
      </c>
      <c r="AQ13" s="1860" t="str">
        <f>IF(ISNUMBER(I13),'Cover Page'!$D$35/1000000*I13/VLOOKUP($AI13,'FX rate q'!$B$7:$C$47,2,FALSE),"")</f>
        <v/>
      </c>
      <c r="AR13" s="1860" t="str">
        <f>IF(ISNUMBER(J13),'Cover Page'!$D$35/1000000*J13/VLOOKUP($AI13,'FX rate q'!$B$7:$C$47,2,FALSE),"")</f>
        <v/>
      </c>
      <c r="AS13" s="1860" t="str">
        <f>IF(ISNUMBER(K13),'Cover Page'!$D$35/1000000*K13/VLOOKUP($AI13,'FX rate q'!$B$7:$C$47,2,FALSE),"")</f>
        <v/>
      </c>
      <c r="AT13" s="1860" t="str">
        <f>IF(ISNUMBER(L13),'Cover Page'!$D$35/1000000*L13/VLOOKUP($AI13,'FX rate q'!$B$7:$C$47,2,FALSE),"")</f>
        <v/>
      </c>
      <c r="AU13" s="1860" t="str">
        <f>IF(ISNUMBER(M13),'Cover Page'!$D$35/1000000*M13/VLOOKUP($AI13,'FX rate q'!$B$7:$C$47,2,FALSE),"")</f>
        <v/>
      </c>
      <c r="AV13" s="1860" t="str">
        <f>IF(ISNUMBER(N13),'Cover Page'!$D$35/1000000*N13/VLOOKUP($AI13,'FX rate q'!$B$7:$C$47,2,FALSE),"")</f>
        <v/>
      </c>
      <c r="AW13" s="1860" t="str">
        <f>IF(ISNUMBER(O13),'Cover Page'!$D$35/1000000*O13/VLOOKUP($AI13,'FX rate q'!$B$7:$C$47,2,FALSE),"")</f>
        <v/>
      </c>
      <c r="AX13" s="1860" t="str">
        <f>IF(ISNUMBER(P13),'Cover Page'!$D$35/1000000*P13/VLOOKUP($AI13,'FX rate q'!$B$7:$C$47,2,FALSE),"")</f>
        <v/>
      </c>
      <c r="AY13" s="1860" t="str">
        <f>IF(ISNUMBER(Q13),'Cover Page'!$D$35/1000000*Q13/VLOOKUP($AI13,'FX rate q'!$B$7:$C$47,2,FALSE),"")</f>
        <v/>
      </c>
      <c r="AZ13" s="1860" t="str">
        <f>IF(ISNUMBER(R13),'Cover Page'!$D$35/1000000*R13/VLOOKUP($AI13,'FX rate q'!$B$7:$C$47,2,FALSE),"")</f>
        <v/>
      </c>
      <c r="BA13" s="1860" t="str">
        <f>IF(ISNUMBER(S13),'Cover Page'!$D$35/1000000*S13/VLOOKUP($AI13,'FX rate q'!$B$7:$C$47,2,FALSE),"")</f>
        <v/>
      </c>
      <c r="BB13" s="1860" t="str">
        <f>IF(ISNUMBER(T13),'Cover Page'!$D$35/1000000*T13/VLOOKUP($AI13,'FX rate q'!$B$7:$C$47,2,FALSE),"")</f>
        <v/>
      </c>
      <c r="BC13" s="1860" t="str">
        <f>IF(ISNUMBER(U13),'Cover Page'!$D$35/1000000*U13/VLOOKUP($AI13,'FX rate q'!$B$7:$C$47,2,FALSE),"")</f>
        <v/>
      </c>
      <c r="BD13" s="1860" t="str">
        <f>IF(ISNUMBER(V13),'Cover Page'!$D$35/1000000*V13/VLOOKUP($AI13,'FX rate q'!$B$7:$C$47,2,FALSE),"")</f>
        <v/>
      </c>
      <c r="BE13" s="1860" t="str">
        <f>IF(ISNUMBER(W13),'Cover Page'!$D$35/1000000*W13/VLOOKUP($AI13,'FX rate q'!$B$7:$C$47,2,FALSE),"")</f>
        <v/>
      </c>
      <c r="BF13" s="1860" t="str">
        <f>IF(ISNUMBER(X13),'Cover Page'!$D$35/1000000*X13/VLOOKUP($AI13,'FX rate q'!$B$7:$C$47,2,FALSE),"")</f>
        <v/>
      </c>
      <c r="BG13" s="1860" t="str">
        <f>IF(ISNUMBER(Y13),'Cover Page'!$D$35/1000000*Y13/VLOOKUP($AI13,'FX rate q'!$B$7:$C$47,2,FALSE),"")</f>
        <v/>
      </c>
      <c r="BH13" s="1860" t="str">
        <f>IF(ISNUMBER(Z13),'Cover Page'!$D$35/1000000*Z13/VLOOKUP($AI13,'FX rate q'!$B$7:$C$47,2,FALSE),"")</f>
        <v/>
      </c>
      <c r="BI13" s="1860" t="str">
        <f>IF(ISNUMBER(AA13),'Cover Page'!$D$35/1000000*AA13/VLOOKUP($AI13,'FX rate q'!$B$7:$C$47,2,FALSE),"")</f>
        <v/>
      </c>
      <c r="BJ13" s="1860" t="str">
        <f>IF(ISNUMBER(AB13),'Cover Page'!$D$35/1000000*AB13/VLOOKUP($AI13,'FX rate q'!$B$7:$C$47,2,FALSE),"")</f>
        <v/>
      </c>
      <c r="BK13" s="1860" t="str">
        <f>IF(ISNUMBER(AC13),'Cover Page'!$D$35/1000000*AC13/VLOOKUP($AI13,'FX rate q'!$B$7:$C$47,2,FALSE),"")</f>
        <v/>
      </c>
      <c r="BL13" s="1860" t="str">
        <f>IF(ISNUMBER(AD13),'Cover Page'!$D$35/1000000*AD13/VLOOKUP($AI13,'FX rate q'!$B$7:$C$47,2,FALSE),"")</f>
        <v/>
      </c>
      <c r="BM13" s="2296" t="str">
        <f>IF(ISNUMBER(AE13),'Cover Page'!$D$35/1000000*AE13/VLOOKUP($AI13,'FX rate q'!$B$7:$C$47,2,FALSE),"")</f>
        <v/>
      </c>
      <c r="BO13" s="1763"/>
      <c r="BP13" s="2432"/>
      <c r="BQ13" s="1834" t="s">
        <v>1661</v>
      </c>
      <c r="BR13" s="1861" t="str">
        <f>IF(ISNUMBER(B13),'Cover Page'!$D$35/1000000*B13/'FX rate'!$C$25,"")</f>
        <v/>
      </c>
      <c r="BS13" s="1862" t="str">
        <f>IF(ISNUMBER(C13),'Cover Page'!$D$35/1000000*C13/'FX rate'!$C$25,"")</f>
        <v/>
      </c>
      <c r="BT13" s="1863" t="str">
        <f>IF(ISNUMBER(D13),'Cover Page'!$D$35/1000000*D13/'FX rate'!$C$25,"")</f>
        <v/>
      </c>
      <c r="BU13" s="1863" t="str">
        <f>IF(ISNUMBER(E13),'Cover Page'!$D$35/1000000*E13/'FX rate'!$C$25,"")</f>
        <v/>
      </c>
      <c r="BV13" s="1864" t="str">
        <f>IF(ISNUMBER(F13),'Cover Page'!$D$35/1000000*F13/'FX rate'!$C$25,"")</f>
        <v/>
      </c>
      <c r="BW13" s="1861" t="str">
        <f>IF(ISNUMBER(G13),'Cover Page'!$D$35/1000000*G13/'FX rate'!$C$25,"")</f>
        <v/>
      </c>
      <c r="BX13" s="1862" t="str">
        <f>IF(ISNUMBER(H13),'Cover Page'!$D$35/1000000*H13/'FX rate'!$C$25,"")</f>
        <v/>
      </c>
      <c r="BY13" s="1863" t="str">
        <f>IF(ISNUMBER(I13),'Cover Page'!$D$35/1000000*I13/'FX rate'!$C$25,"")</f>
        <v/>
      </c>
      <c r="BZ13" s="1863" t="str">
        <f>IF(ISNUMBER(J13),'Cover Page'!$D$35/1000000*J13/'FX rate'!$C$25,"")</f>
        <v/>
      </c>
      <c r="CA13" s="1864" t="str">
        <f>IF(ISNUMBER(K13),'Cover Page'!$D$35/1000000*K13/'FX rate'!$C$25,"")</f>
        <v/>
      </c>
      <c r="CB13" s="1862" t="str">
        <f>IF(ISNUMBER(L13),'Cover Page'!$D$35/1000000*L13/'FX rate'!$C$25,"")</f>
        <v/>
      </c>
      <c r="CC13" s="1862" t="str">
        <f>IF(ISNUMBER(M13),'Cover Page'!$D$35/1000000*M13/'FX rate'!$C$25,"")</f>
        <v/>
      </c>
      <c r="CD13" s="1863" t="str">
        <f>IF(ISNUMBER(N13),'Cover Page'!$D$35/1000000*N13/'FX rate'!$C$25,"")</f>
        <v/>
      </c>
      <c r="CE13" s="1863" t="str">
        <f>IF(ISNUMBER(O13),'Cover Page'!$D$35/1000000*O13/'FX rate'!$C$25,"")</f>
        <v/>
      </c>
      <c r="CF13" s="1864" t="str">
        <f>IF(ISNUMBER(P13),'Cover Page'!$D$35/1000000*P13/'FX rate'!$C$25,"")</f>
        <v/>
      </c>
      <c r="CG13" s="1861" t="str">
        <f>IF(ISNUMBER(Q13),'Cover Page'!$D$35/1000000*Q13/'FX rate'!$C$25,"")</f>
        <v/>
      </c>
      <c r="CH13" s="1862" t="str">
        <f>IF(ISNUMBER(R13),'Cover Page'!$D$35/1000000*R13/'FX rate'!$C$25,"")</f>
        <v/>
      </c>
      <c r="CI13" s="1863" t="str">
        <f>IF(ISNUMBER(S13),'Cover Page'!$D$35/1000000*S13/'FX rate'!$C$25,"")</f>
        <v/>
      </c>
      <c r="CJ13" s="1863" t="str">
        <f>IF(ISNUMBER(T13),'Cover Page'!$D$35/1000000*T13/'FX rate'!$C$25,"")</f>
        <v/>
      </c>
      <c r="CK13" s="1864" t="str">
        <f>IF(ISNUMBER(U13),'Cover Page'!$D$35/1000000*U13/'FX rate'!$C$25,"")</f>
        <v/>
      </c>
      <c r="CL13" s="1861" t="str">
        <f>IF(ISNUMBER(V13),'Cover Page'!$D$35/1000000*V13/'FX rate'!$C$25,"")</f>
        <v/>
      </c>
      <c r="CM13" s="1862" t="str">
        <f>IF(ISNUMBER(W13),'Cover Page'!$D$35/1000000*W13/'FX rate'!$C$25,"")</f>
        <v/>
      </c>
      <c r="CN13" s="1863" t="str">
        <f>IF(ISNUMBER(X13),'Cover Page'!$D$35/1000000*X13/'FX rate'!$C$25,"")</f>
        <v/>
      </c>
      <c r="CO13" s="1863" t="str">
        <f>IF(ISNUMBER(Y13),'Cover Page'!$D$35/1000000*Y13/'FX rate'!$C$25,"")</f>
        <v/>
      </c>
      <c r="CP13" s="1864" t="str">
        <f>IF(ISNUMBER(Z13),'Cover Page'!$D$35/1000000*Z13/'FX rate'!$C$25,"")</f>
        <v/>
      </c>
      <c r="CQ13" s="1861" t="str">
        <f>IF(ISNUMBER(AA13),'Cover Page'!$D$35/1000000*AA13/'FX rate'!$C$25,"")</f>
        <v/>
      </c>
      <c r="CR13" s="1862" t="str">
        <f>IF(ISNUMBER(AB13),'Cover Page'!$D$35/1000000*AB13/'FX rate'!$C$25,"")</f>
        <v/>
      </c>
      <c r="CS13" s="1863" t="str">
        <f>IF(ISNUMBER(AC13),'Cover Page'!$D$35/1000000*AC13/'FX rate'!$C$25,"")</f>
        <v/>
      </c>
      <c r="CT13" s="1863" t="str">
        <f>IF(ISNUMBER(AD13),'Cover Page'!$D$35/1000000*AD13/'FX rate'!$C$25,"")</f>
        <v/>
      </c>
      <c r="CU13" s="1864" t="str">
        <f>IF(ISNUMBER(AE13),'Cover Page'!$D$35/1000000*AE13/'FX rate'!$C$25,"")</f>
        <v/>
      </c>
    </row>
    <row r="14" spans="1:99" x14ac:dyDescent="0.2">
      <c r="A14" s="1834" t="s">
        <v>1662</v>
      </c>
      <c r="B14" s="2243"/>
      <c r="C14" s="1853" t="str">
        <f t="shared" si="0"/>
        <v/>
      </c>
      <c r="D14" s="2245"/>
      <c r="E14" s="2245"/>
      <c r="F14" s="1855" t="str">
        <f t="shared" si="1"/>
        <v/>
      </c>
      <c r="G14" s="2243"/>
      <c r="H14" s="1853" t="str">
        <f t="shared" si="2"/>
        <v/>
      </c>
      <c r="I14" s="2245"/>
      <c r="J14" s="2245"/>
      <c r="K14" s="1855" t="str">
        <f t="shared" si="3"/>
        <v/>
      </c>
      <c r="L14" s="2243"/>
      <c r="M14" s="1853" t="str">
        <f t="shared" si="4"/>
        <v/>
      </c>
      <c r="N14" s="2245"/>
      <c r="O14" s="2245"/>
      <c r="P14" s="1855" t="str">
        <f t="shared" si="5"/>
        <v/>
      </c>
      <c r="Q14" s="2243"/>
      <c r="R14" s="1853" t="str">
        <f t="shared" si="6"/>
        <v/>
      </c>
      <c r="S14" s="2245"/>
      <c r="T14" s="2245"/>
      <c r="U14" s="1855" t="str">
        <f t="shared" si="7"/>
        <v/>
      </c>
      <c r="V14" s="2291"/>
      <c r="W14" s="1853" t="str">
        <f t="shared" si="8"/>
        <v/>
      </c>
      <c r="X14" s="2293"/>
      <c r="Y14" s="2293"/>
      <c r="Z14" s="1855" t="str">
        <f t="shared" si="9"/>
        <v/>
      </c>
      <c r="AA14" s="2291"/>
      <c r="AB14" s="1853" t="str">
        <f t="shared" si="10"/>
        <v/>
      </c>
      <c r="AC14" s="2293"/>
      <c r="AD14" s="2293"/>
      <c r="AE14" s="1855" t="str">
        <f t="shared" si="11"/>
        <v/>
      </c>
      <c r="AF14" s="1867"/>
      <c r="AH14" s="2446"/>
      <c r="AI14" s="1834" t="s">
        <v>1662</v>
      </c>
      <c r="AJ14" s="1860" t="str">
        <f>IF(ISNUMBER(B14),'Cover Page'!$D$35/1000000*B14/VLOOKUP($AI14,'FX rate q'!$B$7:$C$47,2,FALSE),"")</f>
        <v/>
      </c>
      <c r="AK14" s="1860" t="str">
        <f>IF(ISNUMBER(C14),'Cover Page'!$D$35/1000000*C14/VLOOKUP($AI14,'FX rate q'!$B$7:$C$47,2,FALSE),"")</f>
        <v/>
      </c>
      <c r="AL14" s="1860" t="str">
        <f>IF(ISNUMBER(D14),'Cover Page'!$D$35/1000000*D14/VLOOKUP($AI14,'FX rate q'!$B$7:$C$47,2,FALSE),"")</f>
        <v/>
      </c>
      <c r="AM14" s="1860" t="str">
        <f>IF(ISNUMBER(E14),'Cover Page'!$D$35/1000000*E14/VLOOKUP($AI14,'FX rate q'!$B$7:$C$47,2,FALSE),"")</f>
        <v/>
      </c>
      <c r="AN14" s="1860" t="str">
        <f>IF(ISNUMBER(F14),'Cover Page'!$D$35/1000000*F14/VLOOKUP($AI14,'FX rate q'!$B$7:$C$47,2,FALSE),"")</f>
        <v/>
      </c>
      <c r="AO14" s="1860" t="str">
        <f>IF(ISNUMBER(G14),'Cover Page'!$D$35/1000000*G14/VLOOKUP($AI14,'FX rate q'!$B$7:$C$47,2,FALSE),"")</f>
        <v/>
      </c>
      <c r="AP14" s="1860" t="str">
        <f>IF(ISNUMBER(H14),'Cover Page'!$D$35/1000000*H14/VLOOKUP($AI14,'FX rate q'!$B$7:$C$47,2,FALSE),"")</f>
        <v/>
      </c>
      <c r="AQ14" s="1860" t="str">
        <f>IF(ISNUMBER(I14),'Cover Page'!$D$35/1000000*I14/VLOOKUP($AI14,'FX rate q'!$B$7:$C$47,2,FALSE),"")</f>
        <v/>
      </c>
      <c r="AR14" s="1860" t="str">
        <f>IF(ISNUMBER(J14),'Cover Page'!$D$35/1000000*J14/VLOOKUP($AI14,'FX rate q'!$B$7:$C$47,2,FALSE),"")</f>
        <v/>
      </c>
      <c r="AS14" s="1860" t="str">
        <f>IF(ISNUMBER(K14),'Cover Page'!$D$35/1000000*K14/VLOOKUP($AI14,'FX rate q'!$B$7:$C$47,2,FALSE),"")</f>
        <v/>
      </c>
      <c r="AT14" s="1860" t="str">
        <f>IF(ISNUMBER(L14),'Cover Page'!$D$35/1000000*L14/VLOOKUP($AI14,'FX rate q'!$B$7:$C$47,2,FALSE),"")</f>
        <v/>
      </c>
      <c r="AU14" s="1860" t="str">
        <f>IF(ISNUMBER(M14),'Cover Page'!$D$35/1000000*M14/VLOOKUP($AI14,'FX rate q'!$B$7:$C$47,2,FALSE),"")</f>
        <v/>
      </c>
      <c r="AV14" s="1860" t="str">
        <f>IF(ISNUMBER(N14),'Cover Page'!$D$35/1000000*N14/VLOOKUP($AI14,'FX rate q'!$B$7:$C$47,2,FALSE),"")</f>
        <v/>
      </c>
      <c r="AW14" s="1860" t="str">
        <f>IF(ISNUMBER(O14),'Cover Page'!$D$35/1000000*O14/VLOOKUP($AI14,'FX rate q'!$B$7:$C$47,2,FALSE),"")</f>
        <v/>
      </c>
      <c r="AX14" s="1860" t="str">
        <f>IF(ISNUMBER(P14),'Cover Page'!$D$35/1000000*P14/VLOOKUP($AI14,'FX rate q'!$B$7:$C$47,2,FALSE),"")</f>
        <v/>
      </c>
      <c r="AY14" s="1860" t="str">
        <f>IF(ISNUMBER(Q14),'Cover Page'!$D$35/1000000*Q14/VLOOKUP($AI14,'FX rate q'!$B$7:$C$47,2,FALSE),"")</f>
        <v/>
      </c>
      <c r="AZ14" s="1860" t="str">
        <f>IF(ISNUMBER(R14),'Cover Page'!$D$35/1000000*R14/VLOOKUP($AI14,'FX rate q'!$B$7:$C$47,2,FALSE),"")</f>
        <v/>
      </c>
      <c r="BA14" s="1860" t="str">
        <f>IF(ISNUMBER(S14),'Cover Page'!$D$35/1000000*S14/VLOOKUP($AI14,'FX rate q'!$B$7:$C$47,2,FALSE),"")</f>
        <v/>
      </c>
      <c r="BB14" s="1860" t="str">
        <f>IF(ISNUMBER(T14),'Cover Page'!$D$35/1000000*T14/VLOOKUP($AI14,'FX rate q'!$B$7:$C$47,2,FALSE),"")</f>
        <v/>
      </c>
      <c r="BC14" s="1860" t="str">
        <f>IF(ISNUMBER(U14),'Cover Page'!$D$35/1000000*U14/VLOOKUP($AI14,'FX rate q'!$B$7:$C$47,2,FALSE),"")</f>
        <v/>
      </c>
      <c r="BD14" s="1860" t="str">
        <f>IF(ISNUMBER(V14),'Cover Page'!$D$35/1000000*V14/VLOOKUP($AI14,'FX rate q'!$B$7:$C$47,2,FALSE),"")</f>
        <v/>
      </c>
      <c r="BE14" s="1860" t="str">
        <f>IF(ISNUMBER(W14),'Cover Page'!$D$35/1000000*W14/VLOOKUP($AI14,'FX rate q'!$B$7:$C$47,2,FALSE),"")</f>
        <v/>
      </c>
      <c r="BF14" s="1860" t="str">
        <f>IF(ISNUMBER(X14),'Cover Page'!$D$35/1000000*X14/VLOOKUP($AI14,'FX rate q'!$B$7:$C$47,2,FALSE),"")</f>
        <v/>
      </c>
      <c r="BG14" s="1860" t="str">
        <f>IF(ISNUMBER(Y14),'Cover Page'!$D$35/1000000*Y14/VLOOKUP($AI14,'FX rate q'!$B$7:$C$47,2,FALSE),"")</f>
        <v/>
      </c>
      <c r="BH14" s="1860" t="str">
        <f>IF(ISNUMBER(Z14),'Cover Page'!$D$35/1000000*Z14/VLOOKUP($AI14,'FX rate q'!$B$7:$C$47,2,FALSE),"")</f>
        <v/>
      </c>
      <c r="BI14" s="1860" t="str">
        <f>IF(ISNUMBER(AA14),'Cover Page'!$D$35/1000000*AA14/VLOOKUP($AI14,'FX rate q'!$B$7:$C$47,2,FALSE),"")</f>
        <v/>
      </c>
      <c r="BJ14" s="1860" t="str">
        <f>IF(ISNUMBER(AB14),'Cover Page'!$D$35/1000000*AB14/VLOOKUP($AI14,'FX rate q'!$B$7:$C$47,2,FALSE),"")</f>
        <v/>
      </c>
      <c r="BK14" s="1860" t="str">
        <f>IF(ISNUMBER(AC14),'Cover Page'!$D$35/1000000*AC14/VLOOKUP($AI14,'FX rate q'!$B$7:$C$47,2,FALSE),"")</f>
        <v/>
      </c>
      <c r="BL14" s="1860" t="str">
        <f>IF(ISNUMBER(AD14),'Cover Page'!$D$35/1000000*AD14/VLOOKUP($AI14,'FX rate q'!$B$7:$C$47,2,FALSE),"")</f>
        <v/>
      </c>
      <c r="BM14" s="2296" t="str">
        <f>IF(ISNUMBER(AE14),'Cover Page'!$D$35/1000000*AE14/VLOOKUP($AI14,'FX rate q'!$B$7:$C$47,2,FALSE),"")</f>
        <v/>
      </c>
      <c r="BO14" s="1763"/>
      <c r="BP14" s="2432"/>
      <c r="BQ14" s="1834" t="s">
        <v>1662</v>
      </c>
      <c r="BR14" s="1861" t="str">
        <f>IF(ISNUMBER(B14),'Cover Page'!$D$35/1000000*B14/'FX rate'!$C$25,"")</f>
        <v/>
      </c>
      <c r="BS14" s="1862" t="str">
        <f>IF(ISNUMBER(C14),'Cover Page'!$D$35/1000000*C14/'FX rate'!$C$25,"")</f>
        <v/>
      </c>
      <c r="BT14" s="1863" t="str">
        <f>IF(ISNUMBER(D14),'Cover Page'!$D$35/1000000*D14/'FX rate'!$C$25,"")</f>
        <v/>
      </c>
      <c r="BU14" s="1863" t="str">
        <f>IF(ISNUMBER(E14),'Cover Page'!$D$35/1000000*E14/'FX rate'!$C$25,"")</f>
        <v/>
      </c>
      <c r="BV14" s="1864" t="str">
        <f>IF(ISNUMBER(F14),'Cover Page'!$D$35/1000000*F14/'FX rate'!$C$25,"")</f>
        <v/>
      </c>
      <c r="BW14" s="1861" t="str">
        <f>IF(ISNUMBER(G14),'Cover Page'!$D$35/1000000*G14/'FX rate'!$C$25,"")</f>
        <v/>
      </c>
      <c r="BX14" s="1862" t="str">
        <f>IF(ISNUMBER(H14),'Cover Page'!$D$35/1000000*H14/'FX rate'!$C$25,"")</f>
        <v/>
      </c>
      <c r="BY14" s="1863" t="str">
        <f>IF(ISNUMBER(I14),'Cover Page'!$D$35/1000000*I14/'FX rate'!$C$25,"")</f>
        <v/>
      </c>
      <c r="BZ14" s="1863" t="str">
        <f>IF(ISNUMBER(J14),'Cover Page'!$D$35/1000000*J14/'FX rate'!$C$25,"")</f>
        <v/>
      </c>
      <c r="CA14" s="1864" t="str">
        <f>IF(ISNUMBER(K14),'Cover Page'!$D$35/1000000*K14/'FX rate'!$C$25,"")</f>
        <v/>
      </c>
      <c r="CB14" s="1862" t="str">
        <f>IF(ISNUMBER(L14),'Cover Page'!$D$35/1000000*L14/'FX rate'!$C$25,"")</f>
        <v/>
      </c>
      <c r="CC14" s="1862" t="str">
        <f>IF(ISNUMBER(M14),'Cover Page'!$D$35/1000000*M14/'FX rate'!$C$25,"")</f>
        <v/>
      </c>
      <c r="CD14" s="1863" t="str">
        <f>IF(ISNUMBER(N14),'Cover Page'!$D$35/1000000*N14/'FX rate'!$C$25,"")</f>
        <v/>
      </c>
      <c r="CE14" s="1863" t="str">
        <f>IF(ISNUMBER(O14),'Cover Page'!$D$35/1000000*O14/'FX rate'!$C$25,"")</f>
        <v/>
      </c>
      <c r="CF14" s="1864" t="str">
        <f>IF(ISNUMBER(P14),'Cover Page'!$D$35/1000000*P14/'FX rate'!$C$25,"")</f>
        <v/>
      </c>
      <c r="CG14" s="1861" t="str">
        <f>IF(ISNUMBER(Q14),'Cover Page'!$D$35/1000000*Q14/'FX rate'!$C$25,"")</f>
        <v/>
      </c>
      <c r="CH14" s="1862" t="str">
        <f>IF(ISNUMBER(R14),'Cover Page'!$D$35/1000000*R14/'FX rate'!$C$25,"")</f>
        <v/>
      </c>
      <c r="CI14" s="1863" t="str">
        <f>IF(ISNUMBER(S14),'Cover Page'!$D$35/1000000*S14/'FX rate'!$C$25,"")</f>
        <v/>
      </c>
      <c r="CJ14" s="1863" t="str">
        <f>IF(ISNUMBER(T14),'Cover Page'!$D$35/1000000*T14/'FX rate'!$C$25,"")</f>
        <v/>
      </c>
      <c r="CK14" s="1864" t="str">
        <f>IF(ISNUMBER(U14),'Cover Page'!$D$35/1000000*U14/'FX rate'!$C$25,"")</f>
        <v/>
      </c>
      <c r="CL14" s="1861" t="str">
        <f>IF(ISNUMBER(V14),'Cover Page'!$D$35/1000000*V14/'FX rate'!$C$25,"")</f>
        <v/>
      </c>
      <c r="CM14" s="1862" t="str">
        <f>IF(ISNUMBER(W14),'Cover Page'!$D$35/1000000*W14/'FX rate'!$C$25,"")</f>
        <v/>
      </c>
      <c r="CN14" s="1863" t="str">
        <f>IF(ISNUMBER(X14),'Cover Page'!$D$35/1000000*X14/'FX rate'!$C$25,"")</f>
        <v/>
      </c>
      <c r="CO14" s="1863" t="str">
        <f>IF(ISNUMBER(Y14),'Cover Page'!$D$35/1000000*Y14/'FX rate'!$C$25,"")</f>
        <v/>
      </c>
      <c r="CP14" s="1864" t="str">
        <f>IF(ISNUMBER(Z14),'Cover Page'!$D$35/1000000*Z14/'FX rate'!$C$25,"")</f>
        <v/>
      </c>
      <c r="CQ14" s="1861" t="str">
        <f>IF(ISNUMBER(AA14),'Cover Page'!$D$35/1000000*AA14/'FX rate'!$C$25,"")</f>
        <v/>
      </c>
      <c r="CR14" s="1862" t="str">
        <f>IF(ISNUMBER(AB14),'Cover Page'!$D$35/1000000*AB14/'FX rate'!$C$25,"")</f>
        <v/>
      </c>
      <c r="CS14" s="1863" t="str">
        <f>IF(ISNUMBER(AC14),'Cover Page'!$D$35/1000000*AC14/'FX rate'!$C$25,"")</f>
        <v/>
      </c>
      <c r="CT14" s="1863" t="str">
        <f>IF(ISNUMBER(AD14),'Cover Page'!$D$35/1000000*AD14/'FX rate'!$C$25,"")</f>
        <v/>
      </c>
      <c r="CU14" s="1864" t="str">
        <f>IF(ISNUMBER(AE14),'Cover Page'!$D$35/1000000*AE14/'FX rate'!$C$25,"")</f>
        <v/>
      </c>
    </row>
    <row r="15" spans="1:99" x14ac:dyDescent="0.2">
      <c r="A15" s="1834" t="s">
        <v>1663</v>
      </c>
      <c r="B15" s="2243"/>
      <c r="C15" s="1853" t="str">
        <f t="shared" si="0"/>
        <v/>
      </c>
      <c r="D15" s="2245"/>
      <c r="E15" s="2245"/>
      <c r="F15" s="1855" t="str">
        <f t="shared" si="1"/>
        <v/>
      </c>
      <c r="G15" s="2243"/>
      <c r="H15" s="1853" t="str">
        <f t="shared" si="2"/>
        <v/>
      </c>
      <c r="I15" s="2245"/>
      <c r="J15" s="2245"/>
      <c r="K15" s="1855" t="str">
        <f t="shared" si="3"/>
        <v/>
      </c>
      <c r="L15" s="2243"/>
      <c r="M15" s="1853" t="str">
        <f t="shared" si="4"/>
        <v/>
      </c>
      <c r="N15" s="2245"/>
      <c r="O15" s="2245"/>
      <c r="P15" s="1855" t="str">
        <f t="shared" si="5"/>
        <v/>
      </c>
      <c r="Q15" s="2243"/>
      <c r="R15" s="1853" t="str">
        <f t="shared" si="6"/>
        <v/>
      </c>
      <c r="S15" s="2245"/>
      <c r="T15" s="2245"/>
      <c r="U15" s="1855" t="str">
        <f t="shared" si="7"/>
        <v/>
      </c>
      <c r="V15" s="2291"/>
      <c r="W15" s="1853" t="str">
        <f t="shared" si="8"/>
        <v/>
      </c>
      <c r="X15" s="2293"/>
      <c r="Y15" s="2293"/>
      <c r="Z15" s="1855" t="str">
        <f t="shared" si="9"/>
        <v/>
      </c>
      <c r="AA15" s="2291"/>
      <c r="AB15" s="1853" t="str">
        <f t="shared" si="10"/>
        <v/>
      </c>
      <c r="AC15" s="2293"/>
      <c r="AD15" s="2293"/>
      <c r="AE15" s="1855" t="str">
        <f t="shared" si="11"/>
        <v/>
      </c>
      <c r="AF15" s="1867"/>
      <c r="AH15" s="2446"/>
      <c r="AI15" s="1834" t="s">
        <v>1663</v>
      </c>
      <c r="AJ15" s="1860" t="str">
        <f>IF(ISNUMBER(B15),'Cover Page'!$D$35/1000000*B15/VLOOKUP($AI15,'FX rate q'!$B$7:$C$47,2,FALSE),"")</f>
        <v/>
      </c>
      <c r="AK15" s="1860" t="str">
        <f>IF(ISNUMBER(C15),'Cover Page'!$D$35/1000000*C15/VLOOKUP($AI15,'FX rate q'!$B$7:$C$47,2,FALSE),"")</f>
        <v/>
      </c>
      <c r="AL15" s="1860" t="str">
        <f>IF(ISNUMBER(D15),'Cover Page'!$D$35/1000000*D15/VLOOKUP($AI15,'FX rate q'!$B$7:$C$47,2,FALSE),"")</f>
        <v/>
      </c>
      <c r="AM15" s="1860" t="str">
        <f>IF(ISNUMBER(E15),'Cover Page'!$D$35/1000000*E15/VLOOKUP($AI15,'FX rate q'!$B$7:$C$47,2,FALSE),"")</f>
        <v/>
      </c>
      <c r="AN15" s="1860" t="str">
        <f>IF(ISNUMBER(F15),'Cover Page'!$D$35/1000000*F15/VLOOKUP($AI15,'FX rate q'!$B$7:$C$47,2,FALSE),"")</f>
        <v/>
      </c>
      <c r="AO15" s="1860" t="str">
        <f>IF(ISNUMBER(G15),'Cover Page'!$D$35/1000000*G15/VLOOKUP($AI15,'FX rate q'!$B$7:$C$47,2,FALSE),"")</f>
        <v/>
      </c>
      <c r="AP15" s="1860" t="str">
        <f>IF(ISNUMBER(H15),'Cover Page'!$D$35/1000000*H15/VLOOKUP($AI15,'FX rate q'!$B$7:$C$47,2,FALSE),"")</f>
        <v/>
      </c>
      <c r="AQ15" s="1860" t="str">
        <f>IF(ISNUMBER(I15),'Cover Page'!$D$35/1000000*I15/VLOOKUP($AI15,'FX rate q'!$B$7:$C$47,2,FALSE),"")</f>
        <v/>
      </c>
      <c r="AR15" s="1860" t="str">
        <f>IF(ISNUMBER(J15),'Cover Page'!$D$35/1000000*J15/VLOOKUP($AI15,'FX rate q'!$B$7:$C$47,2,FALSE),"")</f>
        <v/>
      </c>
      <c r="AS15" s="1860" t="str">
        <f>IF(ISNUMBER(K15),'Cover Page'!$D$35/1000000*K15/VLOOKUP($AI15,'FX rate q'!$B$7:$C$47,2,FALSE),"")</f>
        <v/>
      </c>
      <c r="AT15" s="1860" t="str">
        <f>IF(ISNUMBER(L15),'Cover Page'!$D$35/1000000*L15/VLOOKUP($AI15,'FX rate q'!$B$7:$C$47,2,FALSE),"")</f>
        <v/>
      </c>
      <c r="AU15" s="1860" t="str">
        <f>IF(ISNUMBER(M15),'Cover Page'!$D$35/1000000*M15/VLOOKUP($AI15,'FX rate q'!$B$7:$C$47,2,FALSE),"")</f>
        <v/>
      </c>
      <c r="AV15" s="1860" t="str">
        <f>IF(ISNUMBER(N15),'Cover Page'!$D$35/1000000*N15/VLOOKUP($AI15,'FX rate q'!$B$7:$C$47,2,FALSE),"")</f>
        <v/>
      </c>
      <c r="AW15" s="1860" t="str">
        <f>IF(ISNUMBER(O15),'Cover Page'!$D$35/1000000*O15/VLOOKUP($AI15,'FX rate q'!$B$7:$C$47,2,FALSE),"")</f>
        <v/>
      </c>
      <c r="AX15" s="1860" t="str">
        <f>IF(ISNUMBER(P15),'Cover Page'!$D$35/1000000*P15/VLOOKUP($AI15,'FX rate q'!$B$7:$C$47,2,FALSE),"")</f>
        <v/>
      </c>
      <c r="AY15" s="1860" t="str">
        <f>IF(ISNUMBER(Q15),'Cover Page'!$D$35/1000000*Q15/VLOOKUP($AI15,'FX rate q'!$B$7:$C$47,2,FALSE),"")</f>
        <v/>
      </c>
      <c r="AZ15" s="1860" t="str">
        <f>IF(ISNUMBER(R15),'Cover Page'!$D$35/1000000*R15/VLOOKUP($AI15,'FX rate q'!$B$7:$C$47,2,FALSE),"")</f>
        <v/>
      </c>
      <c r="BA15" s="1860" t="str">
        <f>IF(ISNUMBER(S15),'Cover Page'!$D$35/1000000*S15/VLOOKUP($AI15,'FX rate q'!$B$7:$C$47,2,FALSE),"")</f>
        <v/>
      </c>
      <c r="BB15" s="1860" t="str">
        <f>IF(ISNUMBER(T15),'Cover Page'!$D$35/1000000*T15/VLOOKUP($AI15,'FX rate q'!$B$7:$C$47,2,FALSE),"")</f>
        <v/>
      </c>
      <c r="BC15" s="1860" t="str">
        <f>IF(ISNUMBER(U15),'Cover Page'!$D$35/1000000*U15/VLOOKUP($AI15,'FX rate q'!$B$7:$C$47,2,FALSE),"")</f>
        <v/>
      </c>
      <c r="BD15" s="1860" t="str">
        <f>IF(ISNUMBER(V15),'Cover Page'!$D$35/1000000*V15/VLOOKUP($AI15,'FX rate q'!$B$7:$C$47,2,FALSE),"")</f>
        <v/>
      </c>
      <c r="BE15" s="1860" t="str">
        <f>IF(ISNUMBER(W15),'Cover Page'!$D$35/1000000*W15/VLOOKUP($AI15,'FX rate q'!$B$7:$C$47,2,FALSE),"")</f>
        <v/>
      </c>
      <c r="BF15" s="1860" t="str">
        <f>IF(ISNUMBER(X15),'Cover Page'!$D$35/1000000*X15/VLOOKUP($AI15,'FX rate q'!$B$7:$C$47,2,FALSE),"")</f>
        <v/>
      </c>
      <c r="BG15" s="1860" t="str">
        <f>IF(ISNUMBER(Y15),'Cover Page'!$D$35/1000000*Y15/VLOOKUP($AI15,'FX rate q'!$B$7:$C$47,2,FALSE),"")</f>
        <v/>
      </c>
      <c r="BH15" s="1860" t="str">
        <f>IF(ISNUMBER(Z15),'Cover Page'!$D$35/1000000*Z15/VLOOKUP($AI15,'FX rate q'!$B$7:$C$47,2,FALSE),"")</f>
        <v/>
      </c>
      <c r="BI15" s="1860" t="str">
        <f>IF(ISNUMBER(AA15),'Cover Page'!$D$35/1000000*AA15/VLOOKUP($AI15,'FX rate q'!$B$7:$C$47,2,FALSE),"")</f>
        <v/>
      </c>
      <c r="BJ15" s="1860" t="str">
        <f>IF(ISNUMBER(AB15),'Cover Page'!$D$35/1000000*AB15/VLOOKUP($AI15,'FX rate q'!$B$7:$C$47,2,FALSE),"")</f>
        <v/>
      </c>
      <c r="BK15" s="1860" t="str">
        <f>IF(ISNUMBER(AC15),'Cover Page'!$D$35/1000000*AC15/VLOOKUP($AI15,'FX rate q'!$B$7:$C$47,2,FALSE),"")</f>
        <v/>
      </c>
      <c r="BL15" s="1860" t="str">
        <f>IF(ISNUMBER(AD15),'Cover Page'!$D$35/1000000*AD15/VLOOKUP($AI15,'FX rate q'!$B$7:$C$47,2,FALSE),"")</f>
        <v/>
      </c>
      <c r="BM15" s="2296" t="str">
        <f>IF(ISNUMBER(AE15),'Cover Page'!$D$35/1000000*AE15/VLOOKUP($AI15,'FX rate q'!$B$7:$C$47,2,FALSE),"")</f>
        <v/>
      </c>
      <c r="BO15" s="1763"/>
      <c r="BP15" s="2432"/>
      <c r="BQ15" s="1834" t="s">
        <v>1663</v>
      </c>
      <c r="BR15" s="1861" t="str">
        <f>IF(ISNUMBER(B15),'Cover Page'!$D$35/1000000*B15/'FX rate'!$C$25,"")</f>
        <v/>
      </c>
      <c r="BS15" s="1862" t="str">
        <f>IF(ISNUMBER(C15),'Cover Page'!$D$35/1000000*C15/'FX rate'!$C$25,"")</f>
        <v/>
      </c>
      <c r="BT15" s="1863" t="str">
        <f>IF(ISNUMBER(D15),'Cover Page'!$D$35/1000000*D15/'FX rate'!$C$25,"")</f>
        <v/>
      </c>
      <c r="BU15" s="1863" t="str">
        <f>IF(ISNUMBER(E15),'Cover Page'!$D$35/1000000*E15/'FX rate'!$C$25,"")</f>
        <v/>
      </c>
      <c r="BV15" s="1864" t="str">
        <f>IF(ISNUMBER(F15),'Cover Page'!$D$35/1000000*F15/'FX rate'!$C$25,"")</f>
        <v/>
      </c>
      <c r="BW15" s="1861" t="str">
        <f>IF(ISNUMBER(G15),'Cover Page'!$D$35/1000000*G15/'FX rate'!$C$25,"")</f>
        <v/>
      </c>
      <c r="BX15" s="1862" t="str">
        <f>IF(ISNUMBER(H15),'Cover Page'!$D$35/1000000*H15/'FX rate'!$C$25,"")</f>
        <v/>
      </c>
      <c r="BY15" s="1863" t="str">
        <f>IF(ISNUMBER(I15),'Cover Page'!$D$35/1000000*I15/'FX rate'!$C$25,"")</f>
        <v/>
      </c>
      <c r="BZ15" s="1863" t="str">
        <f>IF(ISNUMBER(J15),'Cover Page'!$D$35/1000000*J15/'FX rate'!$C$25,"")</f>
        <v/>
      </c>
      <c r="CA15" s="1864" t="str">
        <f>IF(ISNUMBER(K15),'Cover Page'!$D$35/1000000*K15/'FX rate'!$C$25,"")</f>
        <v/>
      </c>
      <c r="CB15" s="1862" t="str">
        <f>IF(ISNUMBER(L15),'Cover Page'!$D$35/1000000*L15/'FX rate'!$C$25,"")</f>
        <v/>
      </c>
      <c r="CC15" s="1862" t="str">
        <f>IF(ISNUMBER(M15),'Cover Page'!$D$35/1000000*M15/'FX rate'!$C$25,"")</f>
        <v/>
      </c>
      <c r="CD15" s="1863" t="str">
        <f>IF(ISNUMBER(N15),'Cover Page'!$D$35/1000000*N15/'FX rate'!$C$25,"")</f>
        <v/>
      </c>
      <c r="CE15" s="1863" t="str">
        <f>IF(ISNUMBER(O15),'Cover Page'!$D$35/1000000*O15/'FX rate'!$C$25,"")</f>
        <v/>
      </c>
      <c r="CF15" s="1864" t="str">
        <f>IF(ISNUMBER(P15),'Cover Page'!$D$35/1000000*P15/'FX rate'!$C$25,"")</f>
        <v/>
      </c>
      <c r="CG15" s="1861" t="str">
        <f>IF(ISNUMBER(Q15),'Cover Page'!$D$35/1000000*Q15/'FX rate'!$C$25,"")</f>
        <v/>
      </c>
      <c r="CH15" s="1862" t="str">
        <f>IF(ISNUMBER(R15),'Cover Page'!$D$35/1000000*R15/'FX rate'!$C$25,"")</f>
        <v/>
      </c>
      <c r="CI15" s="1863" t="str">
        <f>IF(ISNUMBER(S15),'Cover Page'!$D$35/1000000*S15/'FX rate'!$C$25,"")</f>
        <v/>
      </c>
      <c r="CJ15" s="1863" t="str">
        <f>IF(ISNUMBER(T15),'Cover Page'!$D$35/1000000*T15/'FX rate'!$C$25,"")</f>
        <v/>
      </c>
      <c r="CK15" s="1864" t="str">
        <f>IF(ISNUMBER(U15),'Cover Page'!$D$35/1000000*U15/'FX rate'!$C$25,"")</f>
        <v/>
      </c>
      <c r="CL15" s="1861" t="str">
        <f>IF(ISNUMBER(V15),'Cover Page'!$D$35/1000000*V15/'FX rate'!$C$25,"")</f>
        <v/>
      </c>
      <c r="CM15" s="1862" t="str">
        <f>IF(ISNUMBER(W15),'Cover Page'!$D$35/1000000*W15/'FX rate'!$C$25,"")</f>
        <v/>
      </c>
      <c r="CN15" s="1863" t="str">
        <f>IF(ISNUMBER(X15),'Cover Page'!$D$35/1000000*X15/'FX rate'!$C$25,"")</f>
        <v/>
      </c>
      <c r="CO15" s="1863" t="str">
        <f>IF(ISNUMBER(Y15),'Cover Page'!$D$35/1000000*Y15/'FX rate'!$C$25,"")</f>
        <v/>
      </c>
      <c r="CP15" s="1864" t="str">
        <f>IF(ISNUMBER(Z15),'Cover Page'!$D$35/1000000*Z15/'FX rate'!$C$25,"")</f>
        <v/>
      </c>
      <c r="CQ15" s="1861" t="str">
        <f>IF(ISNUMBER(AA15),'Cover Page'!$D$35/1000000*AA15/'FX rate'!$C$25,"")</f>
        <v/>
      </c>
      <c r="CR15" s="1862" t="str">
        <f>IF(ISNUMBER(AB15),'Cover Page'!$D$35/1000000*AB15/'FX rate'!$C$25,"")</f>
        <v/>
      </c>
      <c r="CS15" s="1863" t="str">
        <f>IF(ISNUMBER(AC15),'Cover Page'!$D$35/1000000*AC15/'FX rate'!$C$25,"")</f>
        <v/>
      </c>
      <c r="CT15" s="1863" t="str">
        <f>IF(ISNUMBER(AD15),'Cover Page'!$D$35/1000000*AD15/'FX rate'!$C$25,"")</f>
        <v/>
      </c>
      <c r="CU15" s="1864" t="str">
        <f>IF(ISNUMBER(AE15),'Cover Page'!$D$35/1000000*AE15/'FX rate'!$C$25,"")</f>
        <v/>
      </c>
    </row>
    <row r="16" spans="1:99" x14ac:dyDescent="0.2">
      <c r="A16" s="1834" t="s">
        <v>1664</v>
      </c>
      <c r="B16" s="2243"/>
      <c r="C16" s="1853" t="str">
        <f t="shared" si="0"/>
        <v/>
      </c>
      <c r="D16" s="2245"/>
      <c r="E16" s="2245"/>
      <c r="F16" s="1855" t="str">
        <f t="shared" si="1"/>
        <v/>
      </c>
      <c r="G16" s="2243"/>
      <c r="H16" s="1853" t="str">
        <f t="shared" si="2"/>
        <v/>
      </c>
      <c r="I16" s="2245"/>
      <c r="J16" s="2245"/>
      <c r="K16" s="1855" t="str">
        <f t="shared" si="3"/>
        <v/>
      </c>
      <c r="L16" s="2243"/>
      <c r="M16" s="1853" t="str">
        <f t="shared" si="4"/>
        <v/>
      </c>
      <c r="N16" s="2245"/>
      <c r="O16" s="2245"/>
      <c r="P16" s="1855" t="str">
        <f t="shared" si="5"/>
        <v/>
      </c>
      <c r="Q16" s="2243"/>
      <c r="R16" s="1853" t="str">
        <f t="shared" si="6"/>
        <v/>
      </c>
      <c r="S16" s="2245"/>
      <c r="T16" s="2245"/>
      <c r="U16" s="1855" t="str">
        <f t="shared" si="7"/>
        <v/>
      </c>
      <c r="V16" s="2291"/>
      <c r="W16" s="1853" t="str">
        <f t="shared" si="8"/>
        <v/>
      </c>
      <c r="X16" s="2293"/>
      <c r="Y16" s="2293"/>
      <c r="Z16" s="1855" t="str">
        <f t="shared" si="9"/>
        <v/>
      </c>
      <c r="AA16" s="2291"/>
      <c r="AB16" s="1853" t="str">
        <f t="shared" si="10"/>
        <v/>
      </c>
      <c r="AC16" s="2293"/>
      <c r="AD16" s="2293"/>
      <c r="AE16" s="1855" t="str">
        <f t="shared" si="11"/>
        <v/>
      </c>
      <c r="AF16" s="1867"/>
      <c r="AH16" s="2446"/>
      <c r="AI16" s="1834" t="s">
        <v>1664</v>
      </c>
      <c r="AJ16" s="1860" t="str">
        <f>IF(ISNUMBER(B16),'Cover Page'!$D$35/1000000*B16/VLOOKUP($AI16,'FX rate q'!$B$7:$C$47,2,FALSE),"")</f>
        <v/>
      </c>
      <c r="AK16" s="1860" t="str">
        <f>IF(ISNUMBER(C16),'Cover Page'!$D$35/1000000*C16/VLOOKUP($AI16,'FX rate q'!$B$7:$C$47,2,FALSE),"")</f>
        <v/>
      </c>
      <c r="AL16" s="1860" t="str">
        <f>IF(ISNUMBER(D16),'Cover Page'!$D$35/1000000*D16/VLOOKUP($AI16,'FX rate q'!$B$7:$C$47,2,FALSE),"")</f>
        <v/>
      </c>
      <c r="AM16" s="1860" t="str">
        <f>IF(ISNUMBER(E16),'Cover Page'!$D$35/1000000*E16/VLOOKUP($AI16,'FX rate q'!$B$7:$C$47,2,FALSE),"")</f>
        <v/>
      </c>
      <c r="AN16" s="1860" t="str">
        <f>IF(ISNUMBER(F16),'Cover Page'!$D$35/1000000*F16/VLOOKUP($AI16,'FX rate q'!$B$7:$C$47,2,FALSE),"")</f>
        <v/>
      </c>
      <c r="AO16" s="1860" t="str">
        <f>IF(ISNUMBER(G16),'Cover Page'!$D$35/1000000*G16/VLOOKUP($AI16,'FX rate q'!$B$7:$C$47,2,FALSE),"")</f>
        <v/>
      </c>
      <c r="AP16" s="1860" t="str">
        <f>IF(ISNUMBER(H16),'Cover Page'!$D$35/1000000*H16/VLOOKUP($AI16,'FX rate q'!$B$7:$C$47,2,FALSE),"")</f>
        <v/>
      </c>
      <c r="AQ16" s="1860" t="str">
        <f>IF(ISNUMBER(I16),'Cover Page'!$D$35/1000000*I16/VLOOKUP($AI16,'FX rate q'!$B$7:$C$47,2,FALSE),"")</f>
        <v/>
      </c>
      <c r="AR16" s="1860" t="str">
        <f>IF(ISNUMBER(J16),'Cover Page'!$D$35/1000000*J16/VLOOKUP($AI16,'FX rate q'!$B$7:$C$47,2,FALSE),"")</f>
        <v/>
      </c>
      <c r="AS16" s="1860" t="str">
        <f>IF(ISNUMBER(K16),'Cover Page'!$D$35/1000000*K16/VLOOKUP($AI16,'FX rate q'!$B$7:$C$47,2,FALSE),"")</f>
        <v/>
      </c>
      <c r="AT16" s="1860" t="str">
        <f>IF(ISNUMBER(L16),'Cover Page'!$D$35/1000000*L16/VLOOKUP($AI16,'FX rate q'!$B$7:$C$47,2,FALSE),"")</f>
        <v/>
      </c>
      <c r="AU16" s="1860" t="str">
        <f>IF(ISNUMBER(M16),'Cover Page'!$D$35/1000000*M16/VLOOKUP($AI16,'FX rate q'!$B$7:$C$47,2,FALSE),"")</f>
        <v/>
      </c>
      <c r="AV16" s="1860" t="str">
        <f>IF(ISNUMBER(N16),'Cover Page'!$D$35/1000000*N16/VLOOKUP($AI16,'FX rate q'!$B$7:$C$47,2,FALSE),"")</f>
        <v/>
      </c>
      <c r="AW16" s="1860" t="str">
        <f>IF(ISNUMBER(O16),'Cover Page'!$D$35/1000000*O16/VLOOKUP($AI16,'FX rate q'!$B$7:$C$47,2,FALSE),"")</f>
        <v/>
      </c>
      <c r="AX16" s="1860" t="str">
        <f>IF(ISNUMBER(P16),'Cover Page'!$D$35/1000000*P16/VLOOKUP($AI16,'FX rate q'!$B$7:$C$47,2,FALSE),"")</f>
        <v/>
      </c>
      <c r="AY16" s="1860" t="str">
        <f>IF(ISNUMBER(Q16),'Cover Page'!$D$35/1000000*Q16/VLOOKUP($AI16,'FX rate q'!$B$7:$C$47,2,FALSE),"")</f>
        <v/>
      </c>
      <c r="AZ16" s="1860" t="str">
        <f>IF(ISNUMBER(R16),'Cover Page'!$D$35/1000000*R16/VLOOKUP($AI16,'FX rate q'!$B$7:$C$47,2,FALSE),"")</f>
        <v/>
      </c>
      <c r="BA16" s="1860" t="str">
        <f>IF(ISNUMBER(S16),'Cover Page'!$D$35/1000000*S16/VLOOKUP($AI16,'FX rate q'!$B$7:$C$47,2,FALSE),"")</f>
        <v/>
      </c>
      <c r="BB16" s="1860" t="str">
        <f>IF(ISNUMBER(T16),'Cover Page'!$D$35/1000000*T16/VLOOKUP($AI16,'FX rate q'!$B$7:$C$47,2,FALSE),"")</f>
        <v/>
      </c>
      <c r="BC16" s="1860" t="str">
        <f>IF(ISNUMBER(U16),'Cover Page'!$D$35/1000000*U16/VLOOKUP($AI16,'FX rate q'!$B$7:$C$47,2,FALSE),"")</f>
        <v/>
      </c>
      <c r="BD16" s="1860" t="str">
        <f>IF(ISNUMBER(V16),'Cover Page'!$D$35/1000000*V16/VLOOKUP($AI16,'FX rate q'!$B$7:$C$47,2,FALSE),"")</f>
        <v/>
      </c>
      <c r="BE16" s="1860" t="str">
        <f>IF(ISNUMBER(W16),'Cover Page'!$D$35/1000000*W16/VLOOKUP($AI16,'FX rate q'!$B$7:$C$47,2,FALSE),"")</f>
        <v/>
      </c>
      <c r="BF16" s="1860" t="str">
        <f>IF(ISNUMBER(X16),'Cover Page'!$D$35/1000000*X16/VLOOKUP($AI16,'FX rate q'!$B$7:$C$47,2,FALSE),"")</f>
        <v/>
      </c>
      <c r="BG16" s="1860" t="str">
        <f>IF(ISNUMBER(Y16),'Cover Page'!$D$35/1000000*Y16/VLOOKUP($AI16,'FX rate q'!$B$7:$C$47,2,FALSE),"")</f>
        <v/>
      </c>
      <c r="BH16" s="1860" t="str">
        <f>IF(ISNUMBER(Z16),'Cover Page'!$D$35/1000000*Z16/VLOOKUP($AI16,'FX rate q'!$B$7:$C$47,2,FALSE),"")</f>
        <v/>
      </c>
      <c r="BI16" s="1860" t="str">
        <f>IF(ISNUMBER(AA16),'Cover Page'!$D$35/1000000*AA16/VLOOKUP($AI16,'FX rate q'!$B$7:$C$47,2,FALSE),"")</f>
        <v/>
      </c>
      <c r="BJ16" s="1860" t="str">
        <f>IF(ISNUMBER(AB16),'Cover Page'!$D$35/1000000*AB16/VLOOKUP($AI16,'FX rate q'!$B$7:$C$47,2,FALSE),"")</f>
        <v/>
      </c>
      <c r="BK16" s="1860" t="str">
        <f>IF(ISNUMBER(AC16),'Cover Page'!$D$35/1000000*AC16/VLOOKUP($AI16,'FX rate q'!$B$7:$C$47,2,FALSE),"")</f>
        <v/>
      </c>
      <c r="BL16" s="1860" t="str">
        <f>IF(ISNUMBER(AD16),'Cover Page'!$D$35/1000000*AD16/VLOOKUP($AI16,'FX rate q'!$B$7:$C$47,2,FALSE),"")</f>
        <v/>
      </c>
      <c r="BM16" s="2296" t="str">
        <f>IF(ISNUMBER(AE16),'Cover Page'!$D$35/1000000*AE16/VLOOKUP($AI16,'FX rate q'!$B$7:$C$47,2,FALSE),"")</f>
        <v/>
      </c>
      <c r="BO16" s="1763"/>
      <c r="BP16" s="2432"/>
      <c r="BQ16" s="1834" t="s">
        <v>1664</v>
      </c>
      <c r="BR16" s="1861" t="str">
        <f>IF(ISNUMBER(B16),'Cover Page'!$D$35/1000000*B16/'FX rate'!$C$25,"")</f>
        <v/>
      </c>
      <c r="BS16" s="1862" t="str">
        <f>IF(ISNUMBER(C16),'Cover Page'!$D$35/1000000*C16/'FX rate'!$C$25,"")</f>
        <v/>
      </c>
      <c r="BT16" s="1863" t="str">
        <f>IF(ISNUMBER(D16),'Cover Page'!$D$35/1000000*D16/'FX rate'!$C$25,"")</f>
        <v/>
      </c>
      <c r="BU16" s="1863" t="str">
        <f>IF(ISNUMBER(E16),'Cover Page'!$D$35/1000000*E16/'FX rate'!$C$25,"")</f>
        <v/>
      </c>
      <c r="BV16" s="1864" t="str">
        <f>IF(ISNUMBER(F16),'Cover Page'!$D$35/1000000*F16/'FX rate'!$C$25,"")</f>
        <v/>
      </c>
      <c r="BW16" s="1861" t="str">
        <f>IF(ISNUMBER(G16),'Cover Page'!$D$35/1000000*G16/'FX rate'!$C$25,"")</f>
        <v/>
      </c>
      <c r="BX16" s="1862" t="str">
        <f>IF(ISNUMBER(H16),'Cover Page'!$D$35/1000000*H16/'FX rate'!$C$25,"")</f>
        <v/>
      </c>
      <c r="BY16" s="1863" t="str">
        <f>IF(ISNUMBER(I16),'Cover Page'!$D$35/1000000*I16/'FX rate'!$C$25,"")</f>
        <v/>
      </c>
      <c r="BZ16" s="1863" t="str">
        <f>IF(ISNUMBER(J16),'Cover Page'!$D$35/1000000*J16/'FX rate'!$C$25,"")</f>
        <v/>
      </c>
      <c r="CA16" s="1864" t="str">
        <f>IF(ISNUMBER(K16),'Cover Page'!$D$35/1000000*K16/'FX rate'!$C$25,"")</f>
        <v/>
      </c>
      <c r="CB16" s="1862" t="str">
        <f>IF(ISNUMBER(L16),'Cover Page'!$D$35/1000000*L16/'FX rate'!$C$25,"")</f>
        <v/>
      </c>
      <c r="CC16" s="1862" t="str">
        <f>IF(ISNUMBER(M16),'Cover Page'!$D$35/1000000*M16/'FX rate'!$C$25,"")</f>
        <v/>
      </c>
      <c r="CD16" s="1863" t="str">
        <f>IF(ISNUMBER(N16),'Cover Page'!$D$35/1000000*N16/'FX rate'!$C$25,"")</f>
        <v/>
      </c>
      <c r="CE16" s="1863" t="str">
        <f>IF(ISNUMBER(O16),'Cover Page'!$D$35/1000000*O16/'FX rate'!$C$25,"")</f>
        <v/>
      </c>
      <c r="CF16" s="1864" t="str">
        <f>IF(ISNUMBER(P16),'Cover Page'!$D$35/1000000*P16/'FX rate'!$C$25,"")</f>
        <v/>
      </c>
      <c r="CG16" s="1861" t="str">
        <f>IF(ISNUMBER(Q16),'Cover Page'!$D$35/1000000*Q16/'FX rate'!$C$25,"")</f>
        <v/>
      </c>
      <c r="CH16" s="1862" t="str">
        <f>IF(ISNUMBER(R16),'Cover Page'!$D$35/1000000*R16/'FX rate'!$C$25,"")</f>
        <v/>
      </c>
      <c r="CI16" s="1863" t="str">
        <f>IF(ISNUMBER(S16),'Cover Page'!$D$35/1000000*S16/'FX rate'!$C$25,"")</f>
        <v/>
      </c>
      <c r="CJ16" s="1863" t="str">
        <f>IF(ISNUMBER(T16),'Cover Page'!$D$35/1000000*T16/'FX rate'!$C$25,"")</f>
        <v/>
      </c>
      <c r="CK16" s="1864" t="str">
        <f>IF(ISNUMBER(U16),'Cover Page'!$D$35/1000000*U16/'FX rate'!$C$25,"")</f>
        <v/>
      </c>
      <c r="CL16" s="1861" t="str">
        <f>IF(ISNUMBER(V16),'Cover Page'!$D$35/1000000*V16/'FX rate'!$C$25,"")</f>
        <v/>
      </c>
      <c r="CM16" s="1862" t="str">
        <f>IF(ISNUMBER(W16),'Cover Page'!$D$35/1000000*W16/'FX rate'!$C$25,"")</f>
        <v/>
      </c>
      <c r="CN16" s="1863" t="str">
        <f>IF(ISNUMBER(X16),'Cover Page'!$D$35/1000000*X16/'FX rate'!$C$25,"")</f>
        <v/>
      </c>
      <c r="CO16" s="1863" t="str">
        <f>IF(ISNUMBER(Y16),'Cover Page'!$D$35/1000000*Y16/'FX rate'!$C$25,"")</f>
        <v/>
      </c>
      <c r="CP16" s="1864" t="str">
        <f>IF(ISNUMBER(Z16),'Cover Page'!$D$35/1000000*Z16/'FX rate'!$C$25,"")</f>
        <v/>
      </c>
      <c r="CQ16" s="1861" t="str">
        <f>IF(ISNUMBER(AA16),'Cover Page'!$D$35/1000000*AA16/'FX rate'!$C$25,"")</f>
        <v/>
      </c>
      <c r="CR16" s="1862" t="str">
        <f>IF(ISNUMBER(AB16),'Cover Page'!$D$35/1000000*AB16/'FX rate'!$C$25,"")</f>
        <v/>
      </c>
      <c r="CS16" s="1863" t="str">
        <f>IF(ISNUMBER(AC16),'Cover Page'!$D$35/1000000*AC16/'FX rate'!$C$25,"")</f>
        <v/>
      </c>
      <c r="CT16" s="1863" t="str">
        <f>IF(ISNUMBER(AD16),'Cover Page'!$D$35/1000000*AD16/'FX rate'!$C$25,"")</f>
        <v/>
      </c>
      <c r="CU16" s="1864" t="str">
        <f>IF(ISNUMBER(AE16),'Cover Page'!$D$35/1000000*AE16/'FX rate'!$C$25,"")</f>
        <v/>
      </c>
    </row>
    <row r="17" spans="1:99" x14ac:dyDescent="0.2">
      <c r="A17" s="1834" t="s">
        <v>1665</v>
      </c>
      <c r="B17" s="2243"/>
      <c r="C17" s="1853" t="str">
        <f t="shared" si="0"/>
        <v/>
      </c>
      <c r="D17" s="2245"/>
      <c r="E17" s="2245"/>
      <c r="F17" s="1855" t="str">
        <f t="shared" si="1"/>
        <v/>
      </c>
      <c r="G17" s="2243"/>
      <c r="H17" s="1853" t="str">
        <f t="shared" si="2"/>
        <v/>
      </c>
      <c r="I17" s="2245"/>
      <c r="J17" s="2245"/>
      <c r="K17" s="1855" t="str">
        <f t="shared" si="3"/>
        <v/>
      </c>
      <c r="L17" s="2243"/>
      <c r="M17" s="1853" t="str">
        <f t="shared" si="4"/>
        <v/>
      </c>
      <c r="N17" s="2245"/>
      <c r="O17" s="2245"/>
      <c r="P17" s="1855" t="str">
        <f t="shared" si="5"/>
        <v/>
      </c>
      <c r="Q17" s="2243"/>
      <c r="R17" s="1853" t="str">
        <f t="shared" si="6"/>
        <v/>
      </c>
      <c r="S17" s="2245"/>
      <c r="T17" s="2245"/>
      <c r="U17" s="1855" t="str">
        <f t="shared" si="7"/>
        <v/>
      </c>
      <c r="V17" s="2291"/>
      <c r="W17" s="1853" t="str">
        <f t="shared" si="8"/>
        <v/>
      </c>
      <c r="X17" s="2293"/>
      <c r="Y17" s="2293"/>
      <c r="Z17" s="1855" t="str">
        <f t="shared" si="9"/>
        <v/>
      </c>
      <c r="AA17" s="2291"/>
      <c r="AB17" s="1853" t="str">
        <f t="shared" si="10"/>
        <v/>
      </c>
      <c r="AC17" s="2293"/>
      <c r="AD17" s="2293"/>
      <c r="AE17" s="1855" t="str">
        <f t="shared" si="11"/>
        <v/>
      </c>
      <c r="AF17" s="1867"/>
      <c r="AH17" s="2446"/>
      <c r="AI17" s="1834" t="s">
        <v>1665</v>
      </c>
      <c r="AJ17" s="1860" t="str">
        <f>IF(ISNUMBER(B17),'Cover Page'!$D$35/1000000*B17/VLOOKUP($AI17,'FX rate q'!$B$7:$C$47,2,FALSE),"")</f>
        <v/>
      </c>
      <c r="AK17" s="1860" t="str">
        <f>IF(ISNUMBER(C17),'Cover Page'!$D$35/1000000*C17/VLOOKUP($AI17,'FX rate q'!$B$7:$C$47,2,FALSE),"")</f>
        <v/>
      </c>
      <c r="AL17" s="1860" t="str">
        <f>IF(ISNUMBER(D17),'Cover Page'!$D$35/1000000*D17/VLOOKUP($AI17,'FX rate q'!$B$7:$C$47,2,FALSE),"")</f>
        <v/>
      </c>
      <c r="AM17" s="1860" t="str">
        <f>IF(ISNUMBER(E17),'Cover Page'!$D$35/1000000*E17/VLOOKUP($AI17,'FX rate q'!$B$7:$C$47,2,FALSE),"")</f>
        <v/>
      </c>
      <c r="AN17" s="1860" t="str">
        <f>IF(ISNUMBER(F17),'Cover Page'!$D$35/1000000*F17/VLOOKUP($AI17,'FX rate q'!$B$7:$C$47,2,FALSE),"")</f>
        <v/>
      </c>
      <c r="AO17" s="1860" t="str">
        <f>IF(ISNUMBER(G17),'Cover Page'!$D$35/1000000*G17/VLOOKUP($AI17,'FX rate q'!$B$7:$C$47,2,FALSE),"")</f>
        <v/>
      </c>
      <c r="AP17" s="1860" t="str">
        <f>IF(ISNUMBER(H17),'Cover Page'!$D$35/1000000*H17/VLOOKUP($AI17,'FX rate q'!$B$7:$C$47,2,FALSE),"")</f>
        <v/>
      </c>
      <c r="AQ17" s="1860" t="str">
        <f>IF(ISNUMBER(I17),'Cover Page'!$D$35/1000000*I17/VLOOKUP($AI17,'FX rate q'!$B$7:$C$47,2,FALSE),"")</f>
        <v/>
      </c>
      <c r="AR17" s="1860" t="str">
        <f>IF(ISNUMBER(J17),'Cover Page'!$D$35/1000000*J17/VLOOKUP($AI17,'FX rate q'!$B$7:$C$47,2,FALSE),"")</f>
        <v/>
      </c>
      <c r="AS17" s="1860" t="str">
        <f>IF(ISNUMBER(K17),'Cover Page'!$D$35/1000000*K17/VLOOKUP($AI17,'FX rate q'!$B$7:$C$47,2,FALSE),"")</f>
        <v/>
      </c>
      <c r="AT17" s="1860" t="str">
        <f>IF(ISNUMBER(L17),'Cover Page'!$D$35/1000000*L17/VLOOKUP($AI17,'FX rate q'!$B$7:$C$47,2,FALSE),"")</f>
        <v/>
      </c>
      <c r="AU17" s="1860" t="str">
        <f>IF(ISNUMBER(M17),'Cover Page'!$D$35/1000000*M17/VLOOKUP($AI17,'FX rate q'!$B$7:$C$47,2,FALSE),"")</f>
        <v/>
      </c>
      <c r="AV17" s="1860" t="str">
        <f>IF(ISNUMBER(N17),'Cover Page'!$D$35/1000000*N17/VLOOKUP($AI17,'FX rate q'!$B$7:$C$47,2,FALSE),"")</f>
        <v/>
      </c>
      <c r="AW17" s="1860" t="str">
        <f>IF(ISNUMBER(O17),'Cover Page'!$D$35/1000000*O17/VLOOKUP($AI17,'FX rate q'!$B$7:$C$47,2,FALSE),"")</f>
        <v/>
      </c>
      <c r="AX17" s="1860" t="str">
        <f>IF(ISNUMBER(P17),'Cover Page'!$D$35/1000000*P17/VLOOKUP($AI17,'FX rate q'!$B$7:$C$47,2,FALSE),"")</f>
        <v/>
      </c>
      <c r="AY17" s="1860" t="str">
        <f>IF(ISNUMBER(Q17),'Cover Page'!$D$35/1000000*Q17/VLOOKUP($AI17,'FX rate q'!$B$7:$C$47,2,FALSE),"")</f>
        <v/>
      </c>
      <c r="AZ17" s="1860" t="str">
        <f>IF(ISNUMBER(R17),'Cover Page'!$D$35/1000000*R17/VLOOKUP($AI17,'FX rate q'!$B$7:$C$47,2,FALSE),"")</f>
        <v/>
      </c>
      <c r="BA17" s="1860" t="str">
        <f>IF(ISNUMBER(S17),'Cover Page'!$D$35/1000000*S17/VLOOKUP($AI17,'FX rate q'!$B$7:$C$47,2,FALSE),"")</f>
        <v/>
      </c>
      <c r="BB17" s="1860" t="str">
        <f>IF(ISNUMBER(T17),'Cover Page'!$D$35/1000000*T17/VLOOKUP($AI17,'FX rate q'!$B$7:$C$47,2,FALSE),"")</f>
        <v/>
      </c>
      <c r="BC17" s="1860" t="str">
        <f>IF(ISNUMBER(U17),'Cover Page'!$D$35/1000000*U17/VLOOKUP($AI17,'FX rate q'!$B$7:$C$47,2,FALSE),"")</f>
        <v/>
      </c>
      <c r="BD17" s="1860" t="str">
        <f>IF(ISNUMBER(V17),'Cover Page'!$D$35/1000000*V17/VLOOKUP($AI17,'FX rate q'!$B$7:$C$47,2,FALSE),"")</f>
        <v/>
      </c>
      <c r="BE17" s="1860" t="str">
        <f>IF(ISNUMBER(W17),'Cover Page'!$D$35/1000000*W17/VLOOKUP($AI17,'FX rate q'!$B$7:$C$47,2,FALSE),"")</f>
        <v/>
      </c>
      <c r="BF17" s="1860" t="str">
        <f>IF(ISNUMBER(X17),'Cover Page'!$D$35/1000000*X17/VLOOKUP($AI17,'FX rate q'!$B$7:$C$47,2,FALSE),"")</f>
        <v/>
      </c>
      <c r="BG17" s="1860" t="str">
        <f>IF(ISNUMBER(Y17),'Cover Page'!$D$35/1000000*Y17/VLOOKUP($AI17,'FX rate q'!$B$7:$C$47,2,FALSE),"")</f>
        <v/>
      </c>
      <c r="BH17" s="1860" t="str">
        <f>IF(ISNUMBER(Z17),'Cover Page'!$D$35/1000000*Z17/VLOOKUP($AI17,'FX rate q'!$B$7:$C$47,2,FALSE),"")</f>
        <v/>
      </c>
      <c r="BI17" s="1860" t="str">
        <f>IF(ISNUMBER(AA17),'Cover Page'!$D$35/1000000*AA17/VLOOKUP($AI17,'FX rate q'!$B$7:$C$47,2,FALSE),"")</f>
        <v/>
      </c>
      <c r="BJ17" s="1860" t="str">
        <f>IF(ISNUMBER(AB17),'Cover Page'!$D$35/1000000*AB17/VLOOKUP($AI17,'FX rate q'!$B$7:$C$47,2,FALSE),"")</f>
        <v/>
      </c>
      <c r="BK17" s="1860" t="str">
        <f>IF(ISNUMBER(AC17),'Cover Page'!$D$35/1000000*AC17/VLOOKUP($AI17,'FX rate q'!$B$7:$C$47,2,FALSE),"")</f>
        <v/>
      </c>
      <c r="BL17" s="1860" t="str">
        <f>IF(ISNUMBER(AD17),'Cover Page'!$D$35/1000000*AD17/VLOOKUP($AI17,'FX rate q'!$B$7:$C$47,2,FALSE),"")</f>
        <v/>
      </c>
      <c r="BM17" s="2296" t="str">
        <f>IF(ISNUMBER(AE17),'Cover Page'!$D$35/1000000*AE17/VLOOKUP($AI17,'FX rate q'!$B$7:$C$47,2,FALSE),"")</f>
        <v/>
      </c>
      <c r="BO17" s="1763"/>
      <c r="BP17" s="2432"/>
      <c r="BQ17" s="1834" t="s">
        <v>1665</v>
      </c>
      <c r="BR17" s="1861" t="str">
        <f>IF(ISNUMBER(B17),'Cover Page'!$D$35/1000000*B17/'FX rate'!$C$25,"")</f>
        <v/>
      </c>
      <c r="BS17" s="1862" t="str">
        <f>IF(ISNUMBER(C17),'Cover Page'!$D$35/1000000*C17/'FX rate'!$C$25,"")</f>
        <v/>
      </c>
      <c r="BT17" s="1863" t="str">
        <f>IF(ISNUMBER(D17),'Cover Page'!$D$35/1000000*D17/'FX rate'!$C$25,"")</f>
        <v/>
      </c>
      <c r="BU17" s="1863" t="str">
        <f>IF(ISNUMBER(E17),'Cover Page'!$D$35/1000000*E17/'FX rate'!$C$25,"")</f>
        <v/>
      </c>
      <c r="BV17" s="1864" t="str">
        <f>IF(ISNUMBER(F17),'Cover Page'!$D$35/1000000*F17/'FX rate'!$C$25,"")</f>
        <v/>
      </c>
      <c r="BW17" s="1861" t="str">
        <f>IF(ISNUMBER(G17),'Cover Page'!$D$35/1000000*G17/'FX rate'!$C$25,"")</f>
        <v/>
      </c>
      <c r="BX17" s="1862" t="str">
        <f>IF(ISNUMBER(H17),'Cover Page'!$D$35/1000000*H17/'FX rate'!$C$25,"")</f>
        <v/>
      </c>
      <c r="BY17" s="1863" t="str">
        <f>IF(ISNUMBER(I17),'Cover Page'!$D$35/1000000*I17/'FX rate'!$C$25,"")</f>
        <v/>
      </c>
      <c r="BZ17" s="1863" t="str">
        <f>IF(ISNUMBER(J17),'Cover Page'!$D$35/1000000*J17/'FX rate'!$C$25,"")</f>
        <v/>
      </c>
      <c r="CA17" s="1864" t="str">
        <f>IF(ISNUMBER(K17),'Cover Page'!$D$35/1000000*K17/'FX rate'!$C$25,"")</f>
        <v/>
      </c>
      <c r="CB17" s="1862" t="str">
        <f>IF(ISNUMBER(L17),'Cover Page'!$D$35/1000000*L17/'FX rate'!$C$25,"")</f>
        <v/>
      </c>
      <c r="CC17" s="1862" t="str">
        <f>IF(ISNUMBER(M17),'Cover Page'!$D$35/1000000*M17/'FX rate'!$C$25,"")</f>
        <v/>
      </c>
      <c r="CD17" s="1863" t="str">
        <f>IF(ISNUMBER(N17),'Cover Page'!$D$35/1000000*N17/'FX rate'!$C$25,"")</f>
        <v/>
      </c>
      <c r="CE17" s="1863" t="str">
        <f>IF(ISNUMBER(O17),'Cover Page'!$D$35/1000000*O17/'FX rate'!$C$25,"")</f>
        <v/>
      </c>
      <c r="CF17" s="1864" t="str">
        <f>IF(ISNUMBER(P17),'Cover Page'!$D$35/1000000*P17/'FX rate'!$C$25,"")</f>
        <v/>
      </c>
      <c r="CG17" s="1861" t="str">
        <f>IF(ISNUMBER(Q17),'Cover Page'!$D$35/1000000*Q17/'FX rate'!$C$25,"")</f>
        <v/>
      </c>
      <c r="CH17" s="1862" t="str">
        <f>IF(ISNUMBER(R17),'Cover Page'!$D$35/1000000*R17/'FX rate'!$C$25,"")</f>
        <v/>
      </c>
      <c r="CI17" s="1863" t="str">
        <f>IF(ISNUMBER(S17),'Cover Page'!$D$35/1000000*S17/'FX rate'!$C$25,"")</f>
        <v/>
      </c>
      <c r="CJ17" s="1863" t="str">
        <f>IF(ISNUMBER(T17),'Cover Page'!$D$35/1000000*T17/'FX rate'!$C$25,"")</f>
        <v/>
      </c>
      <c r="CK17" s="1864" t="str">
        <f>IF(ISNUMBER(U17),'Cover Page'!$D$35/1000000*U17/'FX rate'!$C$25,"")</f>
        <v/>
      </c>
      <c r="CL17" s="1861" t="str">
        <f>IF(ISNUMBER(V17),'Cover Page'!$D$35/1000000*V17/'FX rate'!$C$25,"")</f>
        <v/>
      </c>
      <c r="CM17" s="1862" t="str">
        <f>IF(ISNUMBER(W17),'Cover Page'!$D$35/1000000*W17/'FX rate'!$C$25,"")</f>
        <v/>
      </c>
      <c r="CN17" s="1863" t="str">
        <f>IF(ISNUMBER(X17),'Cover Page'!$D$35/1000000*X17/'FX rate'!$C$25,"")</f>
        <v/>
      </c>
      <c r="CO17" s="1863" t="str">
        <f>IF(ISNUMBER(Y17),'Cover Page'!$D$35/1000000*Y17/'FX rate'!$C$25,"")</f>
        <v/>
      </c>
      <c r="CP17" s="1864" t="str">
        <f>IF(ISNUMBER(Z17),'Cover Page'!$D$35/1000000*Z17/'FX rate'!$C$25,"")</f>
        <v/>
      </c>
      <c r="CQ17" s="1861" t="str">
        <f>IF(ISNUMBER(AA17),'Cover Page'!$D$35/1000000*AA17/'FX rate'!$C$25,"")</f>
        <v/>
      </c>
      <c r="CR17" s="1862" t="str">
        <f>IF(ISNUMBER(AB17),'Cover Page'!$D$35/1000000*AB17/'FX rate'!$C$25,"")</f>
        <v/>
      </c>
      <c r="CS17" s="1863" t="str">
        <f>IF(ISNUMBER(AC17),'Cover Page'!$D$35/1000000*AC17/'FX rate'!$C$25,"")</f>
        <v/>
      </c>
      <c r="CT17" s="1863" t="str">
        <f>IF(ISNUMBER(AD17),'Cover Page'!$D$35/1000000*AD17/'FX rate'!$C$25,"")</f>
        <v/>
      </c>
      <c r="CU17" s="1864" t="str">
        <f>IF(ISNUMBER(AE17),'Cover Page'!$D$35/1000000*AE17/'FX rate'!$C$25,"")</f>
        <v/>
      </c>
    </row>
    <row r="18" spans="1:99" x14ac:dyDescent="0.2">
      <c r="A18" s="1834" t="s">
        <v>1666</v>
      </c>
      <c r="B18" s="2243"/>
      <c r="C18" s="1853" t="str">
        <f t="shared" si="0"/>
        <v/>
      </c>
      <c r="D18" s="2245"/>
      <c r="E18" s="2245"/>
      <c r="F18" s="1855" t="str">
        <f t="shared" si="1"/>
        <v/>
      </c>
      <c r="G18" s="2243"/>
      <c r="H18" s="1853" t="str">
        <f t="shared" si="2"/>
        <v/>
      </c>
      <c r="I18" s="2245"/>
      <c r="J18" s="2245"/>
      <c r="K18" s="1855" t="str">
        <f t="shared" si="3"/>
        <v/>
      </c>
      <c r="L18" s="2243"/>
      <c r="M18" s="1853" t="str">
        <f t="shared" si="4"/>
        <v/>
      </c>
      <c r="N18" s="2245"/>
      <c r="O18" s="2245"/>
      <c r="P18" s="1855" t="str">
        <f t="shared" si="5"/>
        <v/>
      </c>
      <c r="Q18" s="2243"/>
      <c r="R18" s="1853" t="str">
        <f t="shared" si="6"/>
        <v/>
      </c>
      <c r="S18" s="2245"/>
      <c r="T18" s="2245"/>
      <c r="U18" s="1855" t="str">
        <f t="shared" si="7"/>
        <v/>
      </c>
      <c r="V18" s="2291"/>
      <c r="W18" s="1853" t="str">
        <f t="shared" si="8"/>
        <v/>
      </c>
      <c r="X18" s="2293"/>
      <c r="Y18" s="2293"/>
      <c r="Z18" s="1855" t="str">
        <f t="shared" si="9"/>
        <v/>
      </c>
      <c r="AA18" s="2291"/>
      <c r="AB18" s="1853" t="str">
        <f t="shared" si="10"/>
        <v/>
      </c>
      <c r="AC18" s="2293"/>
      <c r="AD18" s="2293"/>
      <c r="AE18" s="1855" t="str">
        <f t="shared" si="11"/>
        <v/>
      </c>
      <c r="AF18" s="1867"/>
      <c r="AH18" s="2446"/>
      <c r="AI18" s="1834" t="s">
        <v>1666</v>
      </c>
      <c r="AJ18" s="1860" t="str">
        <f>IF(ISNUMBER(B18),'Cover Page'!$D$35/1000000*B18/VLOOKUP($AI18,'FX rate q'!$B$7:$C$47,2,FALSE),"")</f>
        <v/>
      </c>
      <c r="AK18" s="1860" t="str">
        <f>IF(ISNUMBER(C18),'Cover Page'!$D$35/1000000*C18/VLOOKUP($AI18,'FX rate q'!$B$7:$C$47,2,FALSE),"")</f>
        <v/>
      </c>
      <c r="AL18" s="1860" t="str">
        <f>IF(ISNUMBER(D18),'Cover Page'!$D$35/1000000*D18/VLOOKUP($AI18,'FX rate q'!$B$7:$C$47,2,FALSE),"")</f>
        <v/>
      </c>
      <c r="AM18" s="1860" t="str">
        <f>IF(ISNUMBER(E18),'Cover Page'!$D$35/1000000*E18/VLOOKUP($AI18,'FX rate q'!$B$7:$C$47,2,FALSE),"")</f>
        <v/>
      </c>
      <c r="AN18" s="1860" t="str">
        <f>IF(ISNUMBER(F18),'Cover Page'!$D$35/1000000*F18/VLOOKUP($AI18,'FX rate q'!$B$7:$C$47,2,FALSE),"")</f>
        <v/>
      </c>
      <c r="AO18" s="1860" t="str">
        <f>IF(ISNUMBER(G18),'Cover Page'!$D$35/1000000*G18/VLOOKUP($AI18,'FX rate q'!$B$7:$C$47,2,FALSE),"")</f>
        <v/>
      </c>
      <c r="AP18" s="1860" t="str">
        <f>IF(ISNUMBER(H18),'Cover Page'!$D$35/1000000*H18/VLOOKUP($AI18,'FX rate q'!$B$7:$C$47,2,FALSE),"")</f>
        <v/>
      </c>
      <c r="AQ18" s="1860" t="str">
        <f>IF(ISNUMBER(I18),'Cover Page'!$D$35/1000000*I18/VLOOKUP($AI18,'FX rate q'!$B$7:$C$47,2,FALSE),"")</f>
        <v/>
      </c>
      <c r="AR18" s="1860" t="str">
        <f>IF(ISNUMBER(J18),'Cover Page'!$D$35/1000000*J18/VLOOKUP($AI18,'FX rate q'!$B$7:$C$47,2,FALSE),"")</f>
        <v/>
      </c>
      <c r="AS18" s="1860" t="str">
        <f>IF(ISNUMBER(K18),'Cover Page'!$D$35/1000000*K18/VLOOKUP($AI18,'FX rate q'!$B$7:$C$47,2,FALSE),"")</f>
        <v/>
      </c>
      <c r="AT18" s="1860" t="str">
        <f>IF(ISNUMBER(L18),'Cover Page'!$D$35/1000000*L18/VLOOKUP($AI18,'FX rate q'!$B$7:$C$47,2,FALSE),"")</f>
        <v/>
      </c>
      <c r="AU18" s="1860" t="str">
        <f>IF(ISNUMBER(M18),'Cover Page'!$D$35/1000000*M18/VLOOKUP($AI18,'FX rate q'!$B$7:$C$47,2,FALSE),"")</f>
        <v/>
      </c>
      <c r="AV18" s="1860" t="str">
        <f>IF(ISNUMBER(N18),'Cover Page'!$D$35/1000000*N18/VLOOKUP($AI18,'FX rate q'!$B$7:$C$47,2,FALSE),"")</f>
        <v/>
      </c>
      <c r="AW18" s="1860" t="str">
        <f>IF(ISNUMBER(O18),'Cover Page'!$D$35/1000000*O18/VLOOKUP($AI18,'FX rate q'!$B$7:$C$47,2,FALSE),"")</f>
        <v/>
      </c>
      <c r="AX18" s="1860" t="str">
        <f>IF(ISNUMBER(P18),'Cover Page'!$D$35/1000000*P18/VLOOKUP($AI18,'FX rate q'!$B$7:$C$47,2,FALSE),"")</f>
        <v/>
      </c>
      <c r="AY18" s="1860" t="str">
        <f>IF(ISNUMBER(Q18),'Cover Page'!$D$35/1000000*Q18/VLOOKUP($AI18,'FX rate q'!$B$7:$C$47,2,FALSE),"")</f>
        <v/>
      </c>
      <c r="AZ18" s="1860" t="str">
        <f>IF(ISNUMBER(R18),'Cover Page'!$D$35/1000000*R18/VLOOKUP($AI18,'FX rate q'!$B$7:$C$47,2,FALSE),"")</f>
        <v/>
      </c>
      <c r="BA18" s="1860" t="str">
        <f>IF(ISNUMBER(S18),'Cover Page'!$D$35/1000000*S18/VLOOKUP($AI18,'FX rate q'!$B$7:$C$47,2,FALSE),"")</f>
        <v/>
      </c>
      <c r="BB18" s="1860" t="str">
        <f>IF(ISNUMBER(T18),'Cover Page'!$D$35/1000000*T18/VLOOKUP($AI18,'FX rate q'!$B$7:$C$47,2,FALSE),"")</f>
        <v/>
      </c>
      <c r="BC18" s="1860" t="str">
        <f>IF(ISNUMBER(U18),'Cover Page'!$D$35/1000000*U18/VLOOKUP($AI18,'FX rate q'!$B$7:$C$47,2,FALSE),"")</f>
        <v/>
      </c>
      <c r="BD18" s="1860" t="str">
        <f>IF(ISNUMBER(V18),'Cover Page'!$D$35/1000000*V18/VLOOKUP($AI18,'FX rate q'!$B$7:$C$47,2,FALSE),"")</f>
        <v/>
      </c>
      <c r="BE18" s="1860" t="str">
        <f>IF(ISNUMBER(W18),'Cover Page'!$D$35/1000000*W18/VLOOKUP($AI18,'FX rate q'!$B$7:$C$47,2,FALSE),"")</f>
        <v/>
      </c>
      <c r="BF18" s="1860" t="str">
        <f>IF(ISNUMBER(X18),'Cover Page'!$D$35/1000000*X18/VLOOKUP($AI18,'FX rate q'!$B$7:$C$47,2,FALSE),"")</f>
        <v/>
      </c>
      <c r="BG18" s="1860" t="str">
        <f>IF(ISNUMBER(Y18),'Cover Page'!$D$35/1000000*Y18/VLOOKUP($AI18,'FX rate q'!$B$7:$C$47,2,FALSE),"")</f>
        <v/>
      </c>
      <c r="BH18" s="1860" t="str">
        <f>IF(ISNUMBER(Z18),'Cover Page'!$D$35/1000000*Z18/VLOOKUP($AI18,'FX rate q'!$B$7:$C$47,2,FALSE),"")</f>
        <v/>
      </c>
      <c r="BI18" s="1860" t="str">
        <f>IF(ISNUMBER(AA18),'Cover Page'!$D$35/1000000*AA18/VLOOKUP($AI18,'FX rate q'!$B$7:$C$47,2,FALSE),"")</f>
        <v/>
      </c>
      <c r="BJ18" s="1860" t="str">
        <f>IF(ISNUMBER(AB18),'Cover Page'!$D$35/1000000*AB18/VLOOKUP($AI18,'FX rate q'!$B$7:$C$47,2,FALSE),"")</f>
        <v/>
      </c>
      <c r="BK18" s="1860" t="str">
        <f>IF(ISNUMBER(AC18),'Cover Page'!$D$35/1000000*AC18/VLOOKUP($AI18,'FX rate q'!$B$7:$C$47,2,FALSE),"")</f>
        <v/>
      </c>
      <c r="BL18" s="1860" t="str">
        <f>IF(ISNUMBER(AD18),'Cover Page'!$D$35/1000000*AD18/VLOOKUP($AI18,'FX rate q'!$B$7:$C$47,2,FALSE),"")</f>
        <v/>
      </c>
      <c r="BM18" s="2296" t="str">
        <f>IF(ISNUMBER(AE18),'Cover Page'!$D$35/1000000*AE18/VLOOKUP($AI18,'FX rate q'!$B$7:$C$47,2,FALSE),"")</f>
        <v/>
      </c>
      <c r="BO18" s="1763"/>
      <c r="BP18" s="2432"/>
      <c r="BQ18" s="1834" t="s">
        <v>1666</v>
      </c>
      <c r="BR18" s="1861" t="str">
        <f>IF(ISNUMBER(B18),'Cover Page'!$D$35/1000000*B18/'FX rate'!$C$25,"")</f>
        <v/>
      </c>
      <c r="BS18" s="1862" t="str">
        <f>IF(ISNUMBER(C18),'Cover Page'!$D$35/1000000*C18/'FX rate'!$C$25,"")</f>
        <v/>
      </c>
      <c r="BT18" s="1863" t="str">
        <f>IF(ISNUMBER(D18),'Cover Page'!$D$35/1000000*D18/'FX rate'!$C$25,"")</f>
        <v/>
      </c>
      <c r="BU18" s="1863" t="str">
        <f>IF(ISNUMBER(E18),'Cover Page'!$D$35/1000000*E18/'FX rate'!$C$25,"")</f>
        <v/>
      </c>
      <c r="BV18" s="1864" t="str">
        <f>IF(ISNUMBER(F18),'Cover Page'!$D$35/1000000*F18/'FX rate'!$C$25,"")</f>
        <v/>
      </c>
      <c r="BW18" s="1861" t="str">
        <f>IF(ISNUMBER(G18),'Cover Page'!$D$35/1000000*G18/'FX rate'!$C$25,"")</f>
        <v/>
      </c>
      <c r="BX18" s="1862" t="str">
        <f>IF(ISNUMBER(H18),'Cover Page'!$D$35/1000000*H18/'FX rate'!$C$25,"")</f>
        <v/>
      </c>
      <c r="BY18" s="1863" t="str">
        <f>IF(ISNUMBER(I18),'Cover Page'!$D$35/1000000*I18/'FX rate'!$C$25,"")</f>
        <v/>
      </c>
      <c r="BZ18" s="1863" t="str">
        <f>IF(ISNUMBER(J18),'Cover Page'!$D$35/1000000*J18/'FX rate'!$C$25,"")</f>
        <v/>
      </c>
      <c r="CA18" s="1864" t="str">
        <f>IF(ISNUMBER(K18),'Cover Page'!$D$35/1000000*K18/'FX rate'!$C$25,"")</f>
        <v/>
      </c>
      <c r="CB18" s="1862" t="str">
        <f>IF(ISNUMBER(L18),'Cover Page'!$D$35/1000000*L18/'FX rate'!$C$25,"")</f>
        <v/>
      </c>
      <c r="CC18" s="1862" t="str">
        <f>IF(ISNUMBER(M18),'Cover Page'!$D$35/1000000*M18/'FX rate'!$C$25,"")</f>
        <v/>
      </c>
      <c r="CD18" s="1863" t="str">
        <f>IF(ISNUMBER(N18),'Cover Page'!$D$35/1000000*N18/'FX rate'!$C$25,"")</f>
        <v/>
      </c>
      <c r="CE18" s="1863" t="str">
        <f>IF(ISNUMBER(O18),'Cover Page'!$D$35/1000000*O18/'FX rate'!$C$25,"")</f>
        <v/>
      </c>
      <c r="CF18" s="1864" t="str">
        <f>IF(ISNUMBER(P18),'Cover Page'!$D$35/1000000*P18/'FX rate'!$C$25,"")</f>
        <v/>
      </c>
      <c r="CG18" s="1861" t="str">
        <f>IF(ISNUMBER(Q18),'Cover Page'!$D$35/1000000*Q18/'FX rate'!$C$25,"")</f>
        <v/>
      </c>
      <c r="CH18" s="1862" t="str">
        <f>IF(ISNUMBER(R18),'Cover Page'!$D$35/1000000*R18/'FX rate'!$C$25,"")</f>
        <v/>
      </c>
      <c r="CI18" s="1863" t="str">
        <f>IF(ISNUMBER(S18),'Cover Page'!$D$35/1000000*S18/'FX rate'!$C$25,"")</f>
        <v/>
      </c>
      <c r="CJ18" s="1863" t="str">
        <f>IF(ISNUMBER(T18),'Cover Page'!$D$35/1000000*T18/'FX rate'!$C$25,"")</f>
        <v/>
      </c>
      <c r="CK18" s="1864" t="str">
        <f>IF(ISNUMBER(U18),'Cover Page'!$D$35/1000000*U18/'FX rate'!$C$25,"")</f>
        <v/>
      </c>
      <c r="CL18" s="1861" t="str">
        <f>IF(ISNUMBER(V18),'Cover Page'!$D$35/1000000*V18/'FX rate'!$C$25,"")</f>
        <v/>
      </c>
      <c r="CM18" s="1862" t="str">
        <f>IF(ISNUMBER(W18),'Cover Page'!$D$35/1000000*W18/'FX rate'!$C$25,"")</f>
        <v/>
      </c>
      <c r="CN18" s="1863" t="str">
        <f>IF(ISNUMBER(X18),'Cover Page'!$D$35/1000000*X18/'FX rate'!$C$25,"")</f>
        <v/>
      </c>
      <c r="CO18" s="1863" t="str">
        <f>IF(ISNUMBER(Y18),'Cover Page'!$D$35/1000000*Y18/'FX rate'!$C$25,"")</f>
        <v/>
      </c>
      <c r="CP18" s="1864" t="str">
        <f>IF(ISNUMBER(Z18),'Cover Page'!$D$35/1000000*Z18/'FX rate'!$C$25,"")</f>
        <v/>
      </c>
      <c r="CQ18" s="1861" t="str">
        <f>IF(ISNUMBER(AA18),'Cover Page'!$D$35/1000000*AA18/'FX rate'!$C$25,"")</f>
        <v/>
      </c>
      <c r="CR18" s="1862" t="str">
        <f>IF(ISNUMBER(AB18),'Cover Page'!$D$35/1000000*AB18/'FX rate'!$C$25,"")</f>
        <v/>
      </c>
      <c r="CS18" s="1863" t="str">
        <f>IF(ISNUMBER(AC18),'Cover Page'!$D$35/1000000*AC18/'FX rate'!$C$25,"")</f>
        <v/>
      </c>
      <c r="CT18" s="1863" t="str">
        <f>IF(ISNUMBER(AD18),'Cover Page'!$D$35/1000000*AD18/'FX rate'!$C$25,"")</f>
        <v/>
      </c>
      <c r="CU18" s="1864" t="str">
        <f>IF(ISNUMBER(AE18),'Cover Page'!$D$35/1000000*AE18/'FX rate'!$C$25,"")</f>
        <v/>
      </c>
    </row>
    <row r="19" spans="1:99" x14ac:dyDescent="0.2">
      <c r="A19" s="1834" t="s">
        <v>1667</v>
      </c>
      <c r="B19" s="2243"/>
      <c r="C19" s="1853" t="str">
        <f t="shared" si="0"/>
        <v/>
      </c>
      <c r="D19" s="2245"/>
      <c r="E19" s="2245"/>
      <c r="F19" s="1855" t="str">
        <f t="shared" si="1"/>
        <v/>
      </c>
      <c r="G19" s="2243"/>
      <c r="H19" s="1853" t="str">
        <f t="shared" si="2"/>
        <v/>
      </c>
      <c r="I19" s="2245"/>
      <c r="J19" s="2245"/>
      <c r="K19" s="1855" t="str">
        <f t="shared" si="3"/>
        <v/>
      </c>
      <c r="L19" s="2243"/>
      <c r="M19" s="1853" t="str">
        <f t="shared" si="4"/>
        <v/>
      </c>
      <c r="N19" s="2245"/>
      <c r="O19" s="2245"/>
      <c r="P19" s="1855" t="str">
        <f t="shared" si="5"/>
        <v/>
      </c>
      <c r="Q19" s="2243"/>
      <c r="R19" s="1853" t="str">
        <f t="shared" si="6"/>
        <v/>
      </c>
      <c r="S19" s="2245"/>
      <c r="T19" s="2245"/>
      <c r="U19" s="1855" t="str">
        <f t="shared" si="7"/>
        <v/>
      </c>
      <c r="V19" s="2291"/>
      <c r="W19" s="1853" t="str">
        <f t="shared" si="8"/>
        <v/>
      </c>
      <c r="X19" s="2293"/>
      <c r="Y19" s="2293"/>
      <c r="Z19" s="1855" t="str">
        <f t="shared" si="9"/>
        <v/>
      </c>
      <c r="AA19" s="2291"/>
      <c r="AB19" s="1853" t="str">
        <f t="shared" si="10"/>
        <v/>
      </c>
      <c r="AC19" s="2293"/>
      <c r="AD19" s="2293"/>
      <c r="AE19" s="1855" t="str">
        <f t="shared" si="11"/>
        <v/>
      </c>
      <c r="AF19" s="1867"/>
      <c r="AH19" s="2446"/>
      <c r="AI19" s="1834" t="s">
        <v>1667</v>
      </c>
      <c r="AJ19" s="1860" t="str">
        <f>IF(ISNUMBER(B19),'Cover Page'!$D$35/1000000*B19/VLOOKUP($AI19,'FX rate q'!$B$7:$C$47,2,FALSE),"")</f>
        <v/>
      </c>
      <c r="AK19" s="1860" t="str">
        <f>IF(ISNUMBER(C19),'Cover Page'!$D$35/1000000*C19/VLOOKUP($AI19,'FX rate q'!$B$7:$C$47,2,FALSE),"")</f>
        <v/>
      </c>
      <c r="AL19" s="1860" t="str">
        <f>IF(ISNUMBER(D19),'Cover Page'!$D$35/1000000*D19/VLOOKUP($AI19,'FX rate q'!$B$7:$C$47,2,FALSE),"")</f>
        <v/>
      </c>
      <c r="AM19" s="1860" t="str">
        <f>IF(ISNUMBER(E19),'Cover Page'!$D$35/1000000*E19/VLOOKUP($AI19,'FX rate q'!$B$7:$C$47,2,FALSE),"")</f>
        <v/>
      </c>
      <c r="AN19" s="1860" t="str">
        <f>IF(ISNUMBER(F19),'Cover Page'!$D$35/1000000*F19/VLOOKUP($AI19,'FX rate q'!$B$7:$C$47,2,FALSE),"")</f>
        <v/>
      </c>
      <c r="AO19" s="1860" t="str">
        <f>IF(ISNUMBER(G19),'Cover Page'!$D$35/1000000*G19/VLOOKUP($AI19,'FX rate q'!$B$7:$C$47,2,FALSE),"")</f>
        <v/>
      </c>
      <c r="AP19" s="1860" t="str">
        <f>IF(ISNUMBER(H19),'Cover Page'!$D$35/1000000*H19/VLOOKUP($AI19,'FX rate q'!$B$7:$C$47,2,FALSE),"")</f>
        <v/>
      </c>
      <c r="AQ19" s="1860" t="str">
        <f>IF(ISNUMBER(I19),'Cover Page'!$D$35/1000000*I19/VLOOKUP($AI19,'FX rate q'!$B$7:$C$47,2,FALSE),"")</f>
        <v/>
      </c>
      <c r="AR19" s="1860" t="str">
        <f>IF(ISNUMBER(J19),'Cover Page'!$D$35/1000000*J19/VLOOKUP($AI19,'FX rate q'!$B$7:$C$47,2,FALSE),"")</f>
        <v/>
      </c>
      <c r="AS19" s="1860" t="str">
        <f>IF(ISNUMBER(K19),'Cover Page'!$D$35/1000000*K19/VLOOKUP($AI19,'FX rate q'!$B$7:$C$47,2,FALSE),"")</f>
        <v/>
      </c>
      <c r="AT19" s="1860" t="str">
        <f>IF(ISNUMBER(L19),'Cover Page'!$D$35/1000000*L19/VLOOKUP($AI19,'FX rate q'!$B$7:$C$47,2,FALSE),"")</f>
        <v/>
      </c>
      <c r="AU19" s="1860" t="str">
        <f>IF(ISNUMBER(M19),'Cover Page'!$D$35/1000000*M19/VLOOKUP($AI19,'FX rate q'!$B$7:$C$47,2,FALSE),"")</f>
        <v/>
      </c>
      <c r="AV19" s="1860" t="str">
        <f>IF(ISNUMBER(N19),'Cover Page'!$D$35/1000000*N19/VLOOKUP($AI19,'FX rate q'!$B$7:$C$47,2,FALSE),"")</f>
        <v/>
      </c>
      <c r="AW19" s="1860" t="str">
        <f>IF(ISNUMBER(O19),'Cover Page'!$D$35/1000000*O19/VLOOKUP($AI19,'FX rate q'!$B$7:$C$47,2,FALSE),"")</f>
        <v/>
      </c>
      <c r="AX19" s="1860" t="str">
        <f>IF(ISNUMBER(P19),'Cover Page'!$D$35/1000000*P19/VLOOKUP($AI19,'FX rate q'!$B$7:$C$47,2,FALSE),"")</f>
        <v/>
      </c>
      <c r="AY19" s="1860" t="str">
        <f>IF(ISNUMBER(Q19),'Cover Page'!$D$35/1000000*Q19/VLOOKUP($AI19,'FX rate q'!$B$7:$C$47,2,FALSE),"")</f>
        <v/>
      </c>
      <c r="AZ19" s="1860" t="str">
        <f>IF(ISNUMBER(R19),'Cover Page'!$D$35/1000000*R19/VLOOKUP($AI19,'FX rate q'!$B$7:$C$47,2,FALSE),"")</f>
        <v/>
      </c>
      <c r="BA19" s="1860" t="str">
        <f>IF(ISNUMBER(S19),'Cover Page'!$D$35/1000000*S19/VLOOKUP($AI19,'FX rate q'!$B$7:$C$47,2,FALSE),"")</f>
        <v/>
      </c>
      <c r="BB19" s="1860" t="str">
        <f>IF(ISNUMBER(T19),'Cover Page'!$D$35/1000000*T19/VLOOKUP($AI19,'FX rate q'!$B$7:$C$47,2,FALSE),"")</f>
        <v/>
      </c>
      <c r="BC19" s="1860" t="str">
        <f>IF(ISNUMBER(U19),'Cover Page'!$D$35/1000000*U19/VLOOKUP($AI19,'FX rate q'!$B$7:$C$47,2,FALSE),"")</f>
        <v/>
      </c>
      <c r="BD19" s="1860" t="str">
        <f>IF(ISNUMBER(V19),'Cover Page'!$D$35/1000000*V19/VLOOKUP($AI19,'FX rate q'!$B$7:$C$47,2,FALSE),"")</f>
        <v/>
      </c>
      <c r="BE19" s="1860" t="str">
        <f>IF(ISNUMBER(W19),'Cover Page'!$D$35/1000000*W19/VLOOKUP($AI19,'FX rate q'!$B$7:$C$47,2,FALSE),"")</f>
        <v/>
      </c>
      <c r="BF19" s="1860" t="str">
        <f>IF(ISNUMBER(X19),'Cover Page'!$D$35/1000000*X19/VLOOKUP($AI19,'FX rate q'!$B$7:$C$47,2,FALSE),"")</f>
        <v/>
      </c>
      <c r="BG19" s="1860" t="str">
        <f>IF(ISNUMBER(Y19),'Cover Page'!$D$35/1000000*Y19/VLOOKUP($AI19,'FX rate q'!$B$7:$C$47,2,FALSE),"")</f>
        <v/>
      </c>
      <c r="BH19" s="1860" t="str">
        <f>IF(ISNUMBER(Z19),'Cover Page'!$D$35/1000000*Z19/VLOOKUP($AI19,'FX rate q'!$B$7:$C$47,2,FALSE),"")</f>
        <v/>
      </c>
      <c r="BI19" s="1860" t="str">
        <f>IF(ISNUMBER(AA19),'Cover Page'!$D$35/1000000*AA19/VLOOKUP($AI19,'FX rate q'!$B$7:$C$47,2,FALSE),"")</f>
        <v/>
      </c>
      <c r="BJ19" s="1860" t="str">
        <f>IF(ISNUMBER(AB19),'Cover Page'!$D$35/1000000*AB19/VLOOKUP($AI19,'FX rate q'!$B$7:$C$47,2,FALSE),"")</f>
        <v/>
      </c>
      <c r="BK19" s="1860" t="str">
        <f>IF(ISNUMBER(AC19),'Cover Page'!$D$35/1000000*AC19/VLOOKUP($AI19,'FX rate q'!$B$7:$C$47,2,FALSE),"")</f>
        <v/>
      </c>
      <c r="BL19" s="1860" t="str">
        <f>IF(ISNUMBER(AD19),'Cover Page'!$D$35/1000000*AD19/VLOOKUP($AI19,'FX rate q'!$B$7:$C$47,2,FALSE),"")</f>
        <v/>
      </c>
      <c r="BM19" s="2296" t="str">
        <f>IF(ISNUMBER(AE19),'Cover Page'!$D$35/1000000*AE19/VLOOKUP($AI19,'FX rate q'!$B$7:$C$47,2,FALSE),"")</f>
        <v/>
      </c>
      <c r="BO19" s="1763"/>
      <c r="BP19" s="2432"/>
      <c r="BQ19" s="1834" t="s">
        <v>1667</v>
      </c>
      <c r="BR19" s="1861" t="str">
        <f>IF(ISNUMBER(B19),'Cover Page'!$D$35/1000000*B19/'FX rate'!$C$25,"")</f>
        <v/>
      </c>
      <c r="BS19" s="1862" t="str">
        <f>IF(ISNUMBER(C19),'Cover Page'!$D$35/1000000*C19/'FX rate'!$C$25,"")</f>
        <v/>
      </c>
      <c r="BT19" s="1863" t="str">
        <f>IF(ISNUMBER(D19),'Cover Page'!$D$35/1000000*D19/'FX rate'!$C$25,"")</f>
        <v/>
      </c>
      <c r="BU19" s="1863" t="str">
        <f>IF(ISNUMBER(E19),'Cover Page'!$D$35/1000000*E19/'FX rate'!$C$25,"")</f>
        <v/>
      </c>
      <c r="BV19" s="1864" t="str">
        <f>IF(ISNUMBER(F19),'Cover Page'!$D$35/1000000*F19/'FX rate'!$C$25,"")</f>
        <v/>
      </c>
      <c r="BW19" s="1861" t="str">
        <f>IF(ISNUMBER(G19),'Cover Page'!$D$35/1000000*G19/'FX rate'!$C$25,"")</f>
        <v/>
      </c>
      <c r="BX19" s="1862" t="str">
        <f>IF(ISNUMBER(H19),'Cover Page'!$D$35/1000000*H19/'FX rate'!$C$25,"")</f>
        <v/>
      </c>
      <c r="BY19" s="1863" t="str">
        <f>IF(ISNUMBER(I19),'Cover Page'!$D$35/1000000*I19/'FX rate'!$C$25,"")</f>
        <v/>
      </c>
      <c r="BZ19" s="1863" t="str">
        <f>IF(ISNUMBER(J19),'Cover Page'!$D$35/1000000*J19/'FX rate'!$C$25,"")</f>
        <v/>
      </c>
      <c r="CA19" s="1864" t="str">
        <f>IF(ISNUMBER(K19),'Cover Page'!$D$35/1000000*K19/'FX rate'!$C$25,"")</f>
        <v/>
      </c>
      <c r="CB19" s="1862" t="str">
        <f>IF(ISNUMBER(L19),'Cover Page'!$D$35/1000000*L19/'FX rate'!$C$25,"")</f>
        <v/>
      </c>
      <c r="CC19" s="1862" t="str">
        <f>IF(ISNUMBER(M19),'Cover Page'!$D$35/1000000*M19/'FX rate'!$C$25,"")</f>
        <v/>
      </c>
      <c r="CD19" s="1863" t="str">
        <f>IF(ISNUMBER(N19),'Cover Page'!$D$35/1000000*N19/'FX rate'!$C$25,"")</f>
        <v/>
      </c>
      <c r="CE19" s="1863" t="str">
        <f>IF(ISNUMBER(O19),'Cover Page'!$D$35/1000000*O19/'FX rate'!$C$25,"")</f>
        <v/>
      </c>
      <c r="CF19" s="1864" t="str">
        <f>IF(ISNUMBER(P19),'Cover Page'!$D$35/1000000*P19/'FX rate'!$C$25,"")</f>
        <v/>
      </c>
      <c r="CG19" s="1861" t="str">
        <f>IF(ISNUMBER(Q19),'Cover Page'!$D$35/1000000*Q19/'FX rate'!$C$25,"")</f>
        <v/>
      </c>
      <c r="CH19" s="1862" t="str">
        <f>IF(ISNUMBER(R19),'Cover Page'!$D$35/1000000*R19/'FX rate'!$C$25,"")</f>
        <v/>
      </c>
      <c r="CI19" s="1863" t="str">
        <f>IF(ISNUMBER(S19),'Cover Page'!$D$35/1000000*S19/'FX rate'!$C$25,"")</f>
        <v/>
      </c>
      <c r="CJ19" s="1863" t="str">
        <f>IF(ISNUMBER(T19),'Cover Page'!$D$35/1000000*T19/'FX rate'!$C$25,"")</f>
        <v/>
      </c>
      <c r="CK19" s="1864" t="str">
        <f>IF(ISNUMBER(U19),'Cover Page'!$D$35/1000000*U19/'FX rate'!$C$25,"")</f>
        <v/>
      </c>
      <c r="CL19" s="1861" t="str">
        <f>IF(ISNUMBER(V19),'Cover Page'!$D$35/1000000*V19/'FX rate'!$C$25,"")</f>
        <v/>
      </c>
      <c r="CM19" s="1862" t="str">
        <f>IF(ISNUMBER(W19),'Cover Page'!$D$35/1000000*W19/'FX rate'!$C$25,"")</f>
        <v/>
      </c>
      <c r="CN19" s="1863" t="str">
        <f>IF(ISNUMBER(X19),'Cover Page'!$D$35/1000000*X19/'FX rate'!$C$25,"")</f>
        <v/>
      </c>
      <c r="CO19" s="1863" t="str">
        <f>IF(ISNUMBER(Y19),'Cover Page'!$D$35/1000000*Y19/'FX rate'!$C$25,"")</f>
        <v/>
      </c>
      <c r="CP19" s="1864" t="str">
        <f>IF(ISNUMBER(Z19),'Cover Page'!$D$35/1000000*Z19/'FX rate'!$C$25,"")</f>
        <v/>
      </c>
      <c r="CQ19" s="1861" t="str">
        <f>IF(ISNUMBER(AA19),'Cover Page'!$D$35/1000000*AA19/'FX rate'!$C$25,"")</f>
        <v/>
      </c>
      <c r="CR19" s="1862" t="str">
        <f>IF(ISNUMBER(AB19),'Cover Page'!$D$35/1000000*AB19/'FX rate'!$C$25,"")</f>
        <v/>
      </c>
      <c r="CS19" s="1863" t="str">
        <f>IF(ISNUMBER(AC19),'Cover Page'!$D$35/1000000*AC19/'FX rate'!$C$25,"")</f>
        <v/>
      </c>
      <c r="CT19" s="1863" t="str">
        <f>IF(ISNUMBER(AD19),'Cover Page'!$D$35/1000000*AD19/'FX rate'!$C$25,"")</f>
        <v/>
      </c>
      <c r="CU19" s="1864" t="str">
        <f>IF(ISNUMBER(AE19),'Cover Page'!$D$35/1000000*AE19/'FX rate'!$C$25,"")</f>
        <v/>
      </c>
    </row>
    <row r="20" spans="1:99" x14ac:dyDescent="0.2">
      <c r="A20" s="1834" t="s">
        <v>1668</v>
      </c>
      <c r="B20" s="2243"/>
      <c r="C20" s="1853" t="str">
        <f t="shared" si="0"/>
        <v/>
      </c>
      <c r="D20" s="2245"/>
      <c r="E20" s="2245"/>
      <c r="F20" s="1855" t="str">
        <f t="shared" si="1"/>
        <v/>
      </c>
      <c r="G20" s="2243"/>
      <c r="H20" s="1853" t="str">
        <f t="shared" si="2"/>
        <v/>
      </c>
      <c r="I20" s="2245"/>
      <c r="J20" s="2245"/>
      <c r="K20" s="1855" t="str">
        <f t="shared" si="3"/>
        <v/>
      </c>
      <c r="L20" s="2243"/>
      <c r="M20" s="1853" t="str">
        <f t="shared" si="4"/>
        <v/>
      </c>
      <c r="N20" s="2245"/>
      <c r="O20" s="2245"/>
      <c r="P20" s="1855" t="str">
        <f t="shared" si="5"/>
        <v/>
      </c>
      <c r="Q20" s="2243"/>
      <c r="R20" s="1853" t="str">
        <f t="shared" si="6"/>
        <v/>
      </c>
      <c r="S20" s="2245"/>
      <c r="T20" s="2245"/>
      <c r="U20" s="1855" t="str">
        <f t="shared" si="7"/>
        <v/>
      </c>
      <c r="V20" s="2291"/>
      <c r="W20" s="1853" t="str">
        <f t="shared" si="8"/>
        <v/>
      </c>
      <c r="X20" s="2293"/>
      <c r="Y20" s="2293"/>
      <c r="Z20" s="1855" t="str">
        <f t="shared" si="9"/>
        <v/>
      </c>
      <c r="AA20" s="2291"/>
      <c r="AB20" s="1853" t="str">
        <f t="shared" si="10"/>
        <v/>
      </c>
      <c r="AC20" s="2293"/>
      <c r="AD20" s="2293"/>
      <c r="AE20" s="1855" t="str">
        <f t="shared" si="11"/>
        <v/>
      </c>
      <c r="AF20" s="1867"/>
      <c r="AH20" s="2446"/>
      <c r="AI20" s="1834" t="s">
        <v>1668</v>
      </c>
      <c r="AJ20" s="1860" t="str">
        <f>IF(ISNUMBER(B20),'Cover Page'!$D$35/1000000*B20/VLOOKUP($AI20,'FX rate q'!$B$7:$C$47,2,FALSE),"")</f>
        <v/>
      </c>
      <c r="AK20" s="1860" t="str">
        <f>IF(ISNUMBER(C20),'Cover Page'!$D$35/1000000*C20/VLOOKUP($AI20,'FX rate q'!$B$7:$C$47,2,FALSE),"")</f>
        <v/>
      </c>
      <c r="AL20" s="1860" t="str">
        <f>IF(ISNUMBER(D20),'Cover Page'!$D$35/1000000*D20/VLOOKUP($AI20,'FX rate q'!$B$7:$C$47,2,FALSE),"")</f>
        <v/>
      </c>
      <c r="AM20" s="1860" t="str">
        <f>IF(ISNUMBER(E20),'Cover Page'!$D$35/1000000*E20/VLOOKUP($AI20,'FX rate q'!$B$7:$C$47,2,FALSE),"")</f>
        <v/>
      </c>
      <c r="AN20" s="1860" t="str">
        <f>IF(ISNUMBER(F20),'Cover Page'!$D$35/1000000*F20/VLOOKUP($AI20,'FX rate q'!$B$7:$C$47,2,FALSE),"")</f>
        <v/>
      </c>
      <c r="AO20" s="1860" t="str">
        <f>IF(ISNUMBER(G20),'Cover Page'!$D$35/1000000*G20/VLOOKUP($AI20,'FX rate q'!$B$7:$C$47,2,FALSE),"")</f>
        <v/>
      </c>
      <c r="AP20" s="1860" t="str">
        <f>IF(ISNUMBER(H20),'Cover Page'!$D$35/1000000*H20/VLOOKUP($AI20,'FX rate q'!$B$7:$C$47,2,FALSE),"")</f>
        <v/>
      </c>
      <c r="AQ20" s="1860" t="str">
        <f>IF(ISNUMBER(I20),'Cover Page'!$D$35/1000000*I20/VLOOKUP($AI20,'FX rate q'!$B$7:$C$47,2,FALSE),"")</f>
        <v/>
      </c>
      <c r="AR20" s="1860" t="str">
        <f>IF(ISNUMBER(J20),'Cover Page'!$D$35/1000000*J20/VLOOKUP($AI20,'FX rate q'!$B$7:$C$47,2,FALSE),"")</f>
        <v/>
      </c>
      <c r="AS20" s="1860" t="str">
        <f>IF(ISNUMBER(K20),'Cover Page'!$D$35/1000000*K20/VLOOKUP($AI20,'FX rate q'!$B$7:$C$47,2,FALSE),"")</f>
        <v/>
      </c>
      <c r="AT20" s="1860" t="str">
        <f>IF(ISNUMBER(L20),'Cover Page'!$D$35/1000000*L20/VLOOKUP($AI20,'FX rate q'!$B$7:$C$47,2,FALSE),"")</f>
        <v/>
      </c>
      <c r="AU20" s="1860" t="str">
        <f>IF(ISNUMBER(M20),'Cover Page'!$D$35/1000000*M20/VLOOKUP($AI20,'FX rate q'!$B$7:$C$47,2,FALSE),"")</f>
        <v/>
      </c>
      <c r="AV20" s="1860" t="str">
        <f>IF(ISNUMBER(N20),'Cover Page'!$D$35/1000000*N20/VLOOKUP($AI20,'FX rate q'!$B$7:$C$47,2,FALSE),"")</f>
        <v/>
      </c>
      <c r="AW20" s="1860" t="str">
        <f>IF(ISNUMBER(O20),'Cover Page'!$D$35/1000000*O20/VLOOKUP($AI20,'FX rate q'!$B$7:$C$47,2,FALSE),"")</f>
        <v/>
      </c>
      <c r="AX20" s="1860" t="str">
        <f>IF(ISNUMBER(P20),'Cover Page'!$D$35/1000000*P20/VLOOKUP($AI20,'FX rate q'!$B$7:$C$47,2,FALSE),"")</f>
        <v/>
      </c>
      <c r="AY20" s="1860" t="str">
        <f>IF(ISNUMBER(Q20),'Cover Page'!$D$35/1000000*Q20/VLOOKUP($AI20,'FX rate q'!$B$7:$C$47,2,FALSE),"")</f>
        <v/>
      </c>
      <c r="AZ20" s="1860" t="str">
        <f>IF(ISNUMBER(R20),'Cover Page'!$D$35/1000000*R20/VLOOKUP($AI20,'FX rate q'!$B$7:$C$47,2,FALSE),"")</f>
        <v/>
      </c>
      <c r="BA20" s="1860" t="str">
        <f>IF(ISNUMBER(S20),'Cover Page'!$D$35/1000000*S20/VLOOKUP($AI20,'FX rate q'!$B$7:$C$47,2,FALSE),"")</f>
        <v/>
      </c>
      <c r="BB20" s="1860" t="str">
        <f>IF(ISNUMBER(T20),'Cover Page'!$D$35/1000000*T20/VLOOKUP($AI20,'FX rate q'!$B$7:$C$47,2,FALSE),"")</f>
        <v/>
      </c>
      <c r="BC20" s="1860" t="str">
        <f>IF(ISNUMBER(U20),'Cover Page'!$D$35/1000000*U20/VLOOKUP($AI20,'FX rate q'!$B$7:$C$47,2,FALSE),"")</f>
        <v/>
      </c>
      <c r="BD20" s="1860" t="str">
        <f>IF(ISNUMBER(V20),'Cover Page'!$D$35/1000000*V20/VLOOKUP($AI20,'FX rate q'!$B$7:$C$47,2,FALSE),"")</f>
        <v/>
      </c>
      <c r="BE20" s="1860" t="str">
        <f>IF(ISNUMBER(W20),'Cover Page'!$D$35/1000000*W20/VLOOKUP($AI20,'FX rate q'!$B$7:$C$47,2,FALSE),"")</f>
        <v/>
      </c>
      <c r="BF20" s="1860" t="str">
        <f>IF(ISNUMBER(X20),'Cover Page'!$D$35/1000000*X20/VLOOKUP($AI20,'FX rate q'!$B$7:$C$47,2,FALSE),"")</f>
        <v/>
      </c>
      <c r="BG20" s="1860" t="str">
        <f>IF(ISNUMBER(Y20),'Cover Page'!$D$35/1000000*Y20/VLOOKUP($AI20,'FX rate q'!$B$7:$C$47,2,FALSE),"")</f>
        <v/>
      </c>
      <c r="BH20" s="1860" t="str">
        <f>IF(ISNUMBER(Z20),'Cover Page'!$D$35/1000000*Z20/VLOOKUP($AI20,'FX rate q'!$B$7:$C$47,2,FALSE),"")</f>
        <v/>
      </c>
      <c r="BI20" s="1860" t="str">
        <f>IF(ISNUMBER(AA20),'Cover Page'!$D$35/1000000*AA20/VLOOKUP($AI20,'FX rate q'!$B$7:$C$47,2,FALSE),"")</f>
        <v/>
      </c>
      <c r="BJ20" s="1860" t="str">
        <f>IF(ISNUMBER(AB20),'Cover Page'!$D$35/1000000*AB20/VLOOKUP($AI20,'FX rate q'!$B$7:$C$47,2,FALSE),"")</f>
        <v/>
      </c>
      <c r="BK20" s="1860" t="str">
        <f>IF(ISNUMBER(AC20),'Cover Page'!$D$35/1000000*AC20/VLOOKUP($AI20,'FX rate q'!$B$7:$C$47,2,FALSE),"")</f>
        <v/>
      </c>
      <c r="BL20" s="1860" t="str">
        <f>IF(ISNUMBER(AD20),'Cover Page'!$D$35/1000000*AD20/VLOOKUP($AI20,'FX rate q'!$B$7:$C$47,2,FALSE),"")</f>
        <v/>
      </c>
      <c r="BM20" s="2296" t="str">
        <f>IF(ISNUMBER(AE20),'Cover Page'!$D$35/1000000*AE20/VLOOKUP($AI20,'FX rate q'!$B$7:$C$47,2,FALSE),"")</f>
        <v/>
      </c>
      <c r="BO20" s="1763"/>
      <c r="BP20" s="2432"/>
      <c r="BQ20" s="1834" t="s">
        <v>1668</v>
      </c>
      <c r="BR20" s="1861" t="str">
        <f>IF(ISNUMBER(B20),'Cover Page'!$D$35/1000000*B20/'FX rate'!$C$25,"")</f>
        <v/>
      </c>
      <c r="BS20" s="1862" t="str">
        <f>IF(ISNUMBER(C20),'Cover Page'!$D$35/1000000*C20/'FX rate'!$C$25,"")</f>
        <v/>
      </c>
      <c r="BT20" s="1863" t="str">
        <f>IF(ISNUMBER(D20),'Cover Page'!$D$35/1000000*D20/'FX rate'!$C$25,"")</f>
        <v/>
      </c>
      <c r="BU20" s="1863" t="str">
        <f>IF(ISNUMBER(E20),'Cover Page'!$D$35/1000000*E20/'FX rate'!$C$25,"")</f>
        <v/>
      </c>
      <c r="BV20" s="1864" t="str">
        <f>IF(ISNUMBER(F20),'Cover Page'!$D$35/1000000*F20/'FX rate'!$C$25,"")</f>
        <v/>
      </c>
      <c r="BW20" s="1861" t="str">
        <f>IF(ISNUMBER(G20),'Cover Page'!$D$35/1000000*G20/'FX rate'!$C$25,"")</f>
        <v/>
      </c>
      <c r="BX20" s="1862" t="str">
        <f>IF(ISNUMBER(H20),'Cover Page'!$D$35/1000000*H20/'FX rate'!$C$25,"")</f>
        <v/>
      </c>
      <c r="BY20" s="1863" t="str">
        <f>IF(ISNUMBER(I20),'Cover Page'!$D$35/1000000*I20/'FX rate'!$C$25,"")</f>
        <v/>
      </c>
      <c r="BZ20" s="1863" t="str">
        <f>IF(ISNUMBER(J20),'Cover Page'!$D$35/1000000*J20/'FX rate'!$C$25,"")</f>
        <v/>
      </c>
      <c r="CA20" s="1864" t="str">
        <f>IF(ISNUMBER(K20),'Cover Page'!$D$35/1000000*K20/'FX rate'!$C$25,"")</f>
        <v/>
      </c>
      <c r="CB20" s="1862" t="str">
        <f>IF(ISNUMBER(L20),'Cover Page'!$D$35/1000000*L20/'FX rate'!$C$25,"")</f>
        <v/>
      </c>
      <c r="CC20" s="1862" t="str">
        <f>IF(ISNUMBER(M20),'Cover Page'!$D$35/1000000*M20/'FX rate'!$C$25,"")</f>
        <v/>
      </c>
      <c r="CD20" s="1863" t="str">
        <f>IF(ISNUMBER(N20),'Cover Page'!$D$35/1000000*N20/'FX rate'!$C$25,"")</f>
        <v/>
      </c>
      <c r="CE20" s="1863" t="str">
        <f>IF(ISNUMBER(O20),'Cover Page'!$D$35/1000000*O20/'FX rate'!$C$25,"")</f>
        <v/>
      </c>
      <c r="CF20" s="1864" t="str">
        <f>IF(ISNUMBER(P20),'Cover Page'!$D$35/1000000*P20/'FX rate'!$C$25,"")</f>
        <v/>
      </c>
      <c r="CG20" s="1861" t="str">
        <f>IF(ISNUMBER(Q20),'Cover Page'!$D$35/1000000*Q20/'FX rate'!$C$25,"")</f>
        <v/>
      </c>
      <c r="CH20" s="1862" t="str">
        <f>IF(ISNUMBER(R20),'Cover Page'!$D$35/1000000*R20/'FX rate'!$C$25,"")</f>
        <v/>
      </c>
      <c r="CI20" s="1863" t="str">
        <f>IF(ISNUMBER(S20),'Cover Page'!$D$35/1000000*S20/'FX rate'!$C$25,"")</f>
        <v/>
      </c>
      <c r="CJ20" s="1863" t="str">
        <f>IF(ISNUMBER(T20),'Cover Page'!$D$35/1000000*T20/'FX rate'!$C$25,"")</f>
        <v/>
      </c>
      <c r="CK20" s="1864" t="str">
        <f>IF(ISNUMBER(U20),'Cover Page'!$D$35/1000000*U20/'FX rate'!$C$25,"")</f>
        <v/>
      </c>
      <c r="CL20" s="1861" t="str">
        <f>IF(ISNUMBER(V20),'Cover Page'!$D$35/1000000*V20/'FX rate'!$C$25,"")</f>
        <v/>
      </c>
      <c r="CM20" s="1862" t="str">
        <f>IF(ISNUMBER(W20),'Cover Page'!$D$35/1000000*W20/'FX rate'!$C$25,"")</f>
        <v/>
      </c>
      <c r="CN20" s="1863" t="str">
        <f>IF(ISNUMBER(X20),'Cover Page'!$D$35/1000000*X20/'FX rate'!$C$25,"")</f>
        <v/>
      </c>
      <c r="CO20" s="1863" t="str">
        <f>IF(ISNUMBER(Y20),'Cover Page'!$D$35/1000000*Y20/'FX rate'!$C$25,"")</f>
        <v/>
      </c>
      <c r="CP20" s="1864" t="str">
        <f>IF(ISNUMBER(Z20),'Cover Page'!$D$35/1000000*Z20/'FX rate'!$C$25,"")</f>
        <v/>
      </c>
      <c r="CQ20" s="1861" t="str">
        <f>IF(ISNUMBER(AA20),'Cover Page'!$D$35/1000000*AA20/'FX rate'!$C$25,"")</f>
        <v/>
      </c>
      <c r="CR20" s="1862" t="str">
        <f>IF(ISNUMBER(AB20),'Cover Page'!$D$35/1000000*AB20/'FX rate'!$C$25,"")</f>
        <v/>
      </c>
      <c r="CS20" s="1863" t="str">
        <f>IF(ISNUMBER(AC20),'Cover Page'!$D$35/1000000*AC20/'FX rate'!$C$25,"")</f>
        <v/>
      </c>
      <c r="CT20" s="1863" t="str">
        <f>IF(ISNUMBER(AD20),'Cover Page'!$D$35/1000000*AD20/'FX rate'!$C$25,"")</f>
        <v/>
      </c>
      <c r="CU20" s="1864" t="str">
        <f>IF(ISNUMBER(AE20),'Cover Page'!$D$35/1000000*AE20/'FX rate'!$C$25,"")</f>
        <v/>
      </c>
    </row>
    <row r="21" spans="1:99" x14ac:dyDescent="0.2">
      <c r="A21" s="1834" t="s">
        <v>1669</v>
      </c>
      <c r="B21" s="2243"/>
      <c r="C21" s="1853" t="str">
        <f t="shared" si="0"/>
        <v/>
      </c>
      <c r="D21" s="2245"/>
      <c r="E21" s="2245"/>
      <c r="F21" s="1855" t="str">
        <f t="shared" si="1"/>
        <v/>
      </c>
      <c r="G21" s="2243"/>
      <c r="H21" s="1853" t="str">
        <f t="shared" si="2"/>
        <v/>
      </c>
      <c r="I21" s="2245"/>
      <c r="J21" s="2245"/>
      <c r="K21" s="1855" t="str">
        <f t="shared" si="3"/>
        <v/>
      </c>
      <c r="L21" s="2243"/>
      <c r="M21" s="1853" t="str">
        <f t="shared" si="4"/>
        <v/>
      </c>
      <c r="N21" s="2245"/>
      <c r="O21" s="2245"/>
      <c r="P21" s="1855" t="str">
        <f t="shared" si="5"/>
        <v/>
      </c>
      <c r="Q21" s="2243"/>
      <c r="R21" s="1853" t="str">
        <f t="shared" si="6"/>
        <v/>
      </c>
      <c r="S21" s="2245"/>
      <c r="T21" s="2245"/>
      <c r="U21" s="1855" t="str">
        <f t="shared" si="7"/>
        <v/>
      </c>
      <c r="V21" s="2291"/>
      <c r="W21" s="1853" t="str">
        <f t="shared" si="8"/>
        <v/>
      </c>
      <c r="X21" s="2293"/>
      <c r="Y21" s="2293"/>
      <c r="Z21" s="1855" t="str">
        <f t="shared" si="9"/>
        <v/>
      </c>
      <c r="AA21" s="2291"/>
      <c r="AB21" s="1853" t="str">
        <f t="shared" si="10"/>
        <v/>
      </c>
      <c r="AC21" s="2293"/>
      <c r="AD21" s="2293"/>
      <c r="AE21" s="1855" t="str">
        <f t="shared" si="11"/>
        <v/>
      </c>
      <c r="AF21" s="1867"/>
      <c r="AH21" s="2446"/>
      <c r="AI21" s="1834" t="s">
        <v>1669</v>
      </c>
      <c r="AJ21" s="1860" t="str">
        <f>IF(ISNUMBER(B21),'Cover Page'!$D$35/1000000*B21/VLOOKUP($AI21,'FX rate q'!$B$7:$C$47,2,FALSE),"")</f>
        <v/>
      </c>
      <c r="AK21" s="1860" t="str">
        <f>IF(ISNUMBER(C21),'Cover Page'!$D$35/1000000*C21/VLOOKUP($AI21,'FX rate q'!$B$7:$C$47,2,FALSE),"")</f>
        <v/>
      </c>
      <c r="AL21" s="1860" t="str">
        <f>IF(ISNUMBER(D21),'Cover Page'!$D$35/1000000*D21/VLOOKUP($AI21,'FX rate q'!$B$7:$C$47,2,FALSE),"")</f>
        <v/>
      </c>
      <c r="AM21" s="1860" t="str">
        <f>IF(ISNUMBER(E21),'Cover Page'!$D$35/1000000*E21/VLOOKUP($AI21,'FX rate q'!$B$7:$C$47,2,FALSE),"")</f>
        <v/>
      </c>
      <c r="AN21" s="1860" t="str">
        <f>IF(ISNUMBER(F21),'Cover Page'!$D$35/1000000*F21/VLOOKUP($AI21,'FX rate q'!$B$7:$C$47,2,FALSE),"")</f>
        <v/>
      </c>
      <c r="AO21" s="1860" t="str">
        <f>IF(ISNUMBER(G21),'Cover Page'!$D$35/1000000*G21/VLOOKUP($AI21,'FX rate q'!$B$7:$C$47,2,FALSE),"")</f>
        <v/>
      </c>
      <c r="AP21" s="1860" t="str">
        <f>IF(ISNUMBER(H21),'Cover Page'!$D$35/1000000*H21/VLOOKUP($AI21,'FX rate q'!$B$7:$C$47,2,FALSE),"")</f>
        <v/>
      </c>
      <c r="AQ21" s="1860" t="str">
        <f>IF(ISNUMBER(I21),'Cover Page'!$D$35/1000000*I21/VLOOKUP($AI21,'FX rate q'!$B$7:$C$47,2,FALSE),"")</f>
        <v/>
      </c>
      <c r="AR21" s="1860" t="str">
        <f>IF(ISNUMBER(J21),'Cover Page'!$D$35/1000000*J21/VLOOKUP($AI21,'FX rate q'!$B$7:$C$47,2,FALSE),"")</f>
        <v/>
      </c>
      <c r="AS21" s="1860" t="str">
        <f>IF(ISNUMBER(K21),'Cover Page'!$D$35/1000000*K21/VLOOKUP($AI21,'FX rate q'!$B$7:$C$47,2,FALSE),"")</f>
        <v/>
      </c>
      <c r="AT21" s="1860" t="str">
        <f>IF(ISNUMBER(L21),'Cover Page'!$D$35/1000000*L21/VLOOKUP($AI21,'FX rate q'!$B$7:$C$47,2,FALSE),"")</f>
        <v/>
      </c>
      <c r="AU21" s="1860" t="str">
        <f>IF(ISNUMBER(M21),'Cover Page'!$D$35/1000000*M21/VLOOKUP($AI21,'FX rate q'!$B$7:$C$47,2,FALSE),"")</f>
        <v/>
      </c>
      <c r="AV21" s="1860" t="str">
        <f>IF(ISNUMBER(N21),'Cover Page'!$D$35/1000000*N21/VLOOKUP($AI21,'FX rate q'!$B$7:$C$47,2,FALSE),"")</f>
        <v/>
      </c>
      <c r="AW21" s="1860" t="str">
        <f>IF(ISNUMBER(O21),'Cover Page'!$D$35/1000000*O21/VLOOKUP($AI21,'FX rate q'!$B$7:$C$47,2,FALSE),"")</f>
        <v/>
      </c>
      <c r="AX21" s="1860" t="str">
        <f>IF(ISNUMBER(P21),'Cover Page'!$D$35/1000000*P21/VLOOKUP($AI21,'FX rate q'!$B$7:$C$47,2,FALSE),"")</f>
        <v/>
      </c>
      <c r="AY21" s="1860" t="str">
        <f>IF(ISNUMBER(Q21),'Cover Page'!$D$35/1000000*Q21/VLOOKUP($AI21,'FX rate q'!$B$7:$C$47,2,FALSE),"")</f>
        <v/>
      </c>
      <c r="AZ21" s="1860" t="str">
        <f>IF(ISNUMBER(R21),'Cover Page'!$D$35/1000000*R21/VLOOKUP($AI21,'FX rate q'!$B$7:$C$47,2,FALSE),"")</f>
        <v/>
      </c>
      <c r="BA21" s="1860" t="str">
        <f>IF(ISNUMBER(S21),'Cover Page'!$D$35/1000000*S21/VLOOKUP($AI21,'FX rate q'!$B$7:$C$47,2,FALSE),"")</f>
        <v/>
      </c>
      <c r="BB21" s="1860" t="str">
        <f>IF(ISNUMBER(T21),'Cover Page'!$D$35/1000000*T21/VLOOKUP($AI21,'FX rate q'!$B$7:$C$47,2,FALSE),"")</f>
        <v/>
      </c>
      <c r="BC21" s="1860" t="str">
        <f>IF(ISNUMBER(U21),'Cover Page'!$D$35/1000000*U21/VLOOKUP($AI21,'FX rate q'!$B$7:$C$47,2,FALSE),"")</f>
        <v/>
      </c>
      <c r="BD21" s="1860" t="str">
        <f>IF(ISNUMBER(V21),'Cover Page'!$D$35/1000000*V21/VLOOKUP($AI21,'FX rate q'!$B$7:$C$47,2,FALSE),"")</f>
        <v/>
      </c>
      <c r="BE21" s="1860" t="str">
        <f>IF(ISNUMBER(W21),'Cover Page'!$D$35/1000000*W21/VLOOKUP($AI21,'FX rate q'!$B$7:$C$47,2,FALSE),"")</f>
        <v/>
      </c>
      <c r="BF21" s="1860" t="str">
        <f>IF(ISNUMBER(X21),'Cover Page'!$D$35/1000000*X21/VLOOKUP($AI21,'FX rate q'!$B$7:$C$47,2,FALSE),"")</f>
        <v/>
      </c>
      <c r="BG21" s="1860" t="str">
        <f>IF(ISNUMBER(Y21),'Cover Page'!$D$35/1000000*Y21/VLOOKUP($AI21,'FX rate q'!$B$7:$C$47,2,FALSE),"")</f>
        <v/>
      </c>
      <c r="BH21" s="1860" t="str">
        <f>IF(ISNUMBER(Z21),'Cover Page'!$D$35/1000000*Z21/VLOOKUP($AI21,'FX rate q'!$B$7:$C$47,2,FALSE),"")</f>
        <v/>
      </c>
      <c r="BI21" s="1860" t="str">
        <f>IF(ISNUMBER(AA21),'Cover Page'!$D$35/1000000*AA21/VLOOKUP($AI21,'FX rate q'!$B$7:$C$47,2,FALSE),"")</f>
        <v/>
      </c>
      <c r="BJ21" s="1860" t="str">
        <f>IF(ISNUMBER(AB21),'Cover Page'!$D$35/1000000*AB21/VLOOKUP($AI21,'FX rate q'!$B$7:$C$47,2,FALSE),"")</f>
        <v/>
      </c>
      <c r="BK21" s="1860" t="str">
        <f>IF(ISNUMBER(AC21),'Cover Page'!$D$35/1000000*AC21/VLOOKUP($AI21,'FX rate q'!$B$7:$C$47,2,FALSE),"")</f>
        <v/>
      </c>
      <c r="BL21" s="1860" t="str">
        <f>IF(ISNUMBER(AD21),'Cover Page'!$D$35/1000000*AD21/VLOOKUP($AI21,'FX rate q'!$B$7:$C$47,2,FALSE),"")</f>
        <v/>
      </c>
      <c r="BM21" s="2296" t="str">
        <f>IF(ISNUMBER(AE21),'Cover Page'!$D$35/1000000*AE21/VLOOKUP($AI21,'FX rate q'!$B$7:$C$47,2,FALSE),"")</f>
        <v/>
      </c>
      <c r="BO21" s="1763"/>
      <c r="BP21" s="2432"/>
      <c r="BQ21" s="1834" t="s">
        <v>1669</v>
      </c>
      <c r="BR21" s="1861" t="str">
        <f>IF(ISNUMBER(B21),'Cover Page'!$D$35/1000000*B21/'FX rate'!$C$25,"")</f>
        <v/>
      </c>
      <c r="BS21" s="1862" t="str">
        <f>IF(ISNUMBER(C21),'Cover Page'!$D$35/1000000*C21/'FX rate'!$C$25,"")</f>
        <v/>
      </c>
      <c r="BT21" s="1863" t="str">
        <f>IF(ISNUMBER(D21),'Cover Page'!$D$35/1000000*D21/'FX rate'!$C$25,"")</f>
        <v/>
      </c>
      <c r="BU21" s="1863" t="str">
        <f>IF(ISNUMBER(E21),'Cover Page'!$D$35/1000000*E21/'FX rate'!$C$25,"")</f>
        <v/>
      </c>
      <c r="BV21" s="1864" t="str">
        <f>IF(ISNUMBER(F21),'Cover Page'!$D$35/1000000*F21/'FX rate'!$C$25,"")</f>
        <v/>
      </c>
      <c r="BW21" s="1861" t="str">
        <f>IF(ISNUMBER(G21),'Cover Page'!$D$35/1000000*G21/'FX rate'!$C$25,"")</f>
        <v/>
      </c>
      <c r="BX21" s="1862" t="str">
        <f>IF(ISNUMBER(H21),'Cover Page'!$D$35/1000000*H21/'FX rate'!$C$25,"")</f>
        <v/>
      </c>
      <c r="BY21" s="1863" t="str">
        <f>IF(ISNUMBER(I21),'Cover Page'!$D$35/1000000*I21/'FX rate'!$C$25,"")</f>
        <v/>
      </c>
      <c r="BZ21" s="1863" t="str">
        <f>IF(ISNUMBER(J21),'Cover Page'!$D$35/1000000*J21/'FX rate'!$C$25,"")</f>
        <v/>
      </c>
      <c r="CA21" s="1864" t="str">
        <f>IF(ISNUMBER(K21),'Cover Page'!$D$35/1000000*K21/'FX rate'!$C$25,"")</f>
        <v/>
      </c>
      <c r="CB21" s="1862" t="str">
        <f>IF(ISNUMBER(L21),'Cover Page'!$D$35/1000000*L21/'FX rate'!$C$25,"")</f>
        <v/>
      </c>
      <c r="CC21" s="1862" t="str">
        <f>IF(ISNUMBER(M21),'Cover Page'!$D$35/1000000*M21/'FX rate'!$C$25,"")</f>
        <v/>
      </c>
      <c r="CD21" s="1863" t="str">
        <f>IF(ISNUMBER(N21),'Cover Page'!$D$35/1000000*N21/'FX rate'!$C$25,"")</f>
        <v/>
      </c>
      <c r="CE21" s="1863" t="str">
        <f>IF(ISNUMBER(O21),'Cover Page'!$D$35/1000000*O21/'FX rate'!$C$25,"")</f>
        <v/>
      </c>
      <c r="CF21" s="1864" t="str">
        <f>IF(ISNUMBER(P21),'Cover Page'!$D$35/1000000*P21/'FX rate'!$C$25,"")</f>
        <v/>
      </c>
      <c r="CG21" s="1861" t="str">
        <f>IF(ISNUMBER(Q21),'Cover Page'!$D$35/1000000*Q21/'FX rate'!$C$25,"")</f>
        <v/>
      </c>
      <c r="CH21" s="1862" t="str">
        <f>IF(ISNUMBER(R21),'Cover Page'!$D$35/1000000*R21/'FX rate'!$C$25,"")</f>
        <v/>
      </c>
      <c r="CI21" s="1863" t="str">
        <f>IF(ISNUMBER(S21),'Cover Page'!$D$35/1000000*S21/'FX rate'!$C$25,"")</f>
        <v/>
      </c>
      <c r="CJ21" s="1863" t="str">
        <f>IF(ISNUMBER(T21),'Cover Page'!$D$35/1000000*T21/'FX rate'!$C$25,"")</f>
        <v/>
      </c>
      <c r="CK21" s="1864" t="str">
        <f>IF(ISNUMBER(U21),'Cover Page'!$D$35/1000000*U21/'FX rate'!$C$25,"")</f>
        <v/>
      </c>
      <c r="CL21" s="1861" t="str">
        <f>IF(ISNUMBER(V21),'Cover Page'!$D$35/1000000*V21/'FX rate'!$C$25,"")</f>
        <v/>
      </c>
      <c r="CM21" s="1862" t="str">
        <f>IF(ISNUMBER(W21),'Cover Page'!$D$35/1000000*W21/'FX rate'!$C$25,"")</f>
        <v/>
      </c>
      <c r="CN21" s="1863" t="str">
        <f>IF(ISNUMBER(X21),'Cover Page'!$D$35/1000000*X21/'FX rate'!$C$25,"")</f>
        <v/>
      </c>
      <c r="CO21" s="1863" t="str">
        <f>IF(ISNUMBER(Y21),'Cover Page'!$D$35/1000000*Y21/'FX rate'!$C$25,"")</f>
        <v/>
      </c>
      <c r="CP21" s="1864" t="str">
        <f>IF(ISNUMBER(Z21),'Cover Page'!$D$35/1000000*Z21/'FX rate'!$C$25,"")</f>
        <v/>
      </c>
      <c r="CQ21" s="1861" t="str">
        <f>IF(ISNUMBER(AA21),'Cover Page'!$D$35/1000000*AA21/'FX rate'!$C$25,"")</f>
        <v/>
      </c>
      <c r="CR21" s="1862" t="str">
        <f>IF(ISNUMBER(AB21),'Cover Page'!$D$35/1000000*AB21/'FX rate'!$C$25,"")</f>
        <v/>
      </c>
      <c r="CS21" s="1863" t="str">
        <f>IF(ISNUMBER(AC21),'Cover Page'!$D$35/1000000*AC21/'FX rate'!$C$25,"")</f>
        <v/>
      </c>
      <c r="CT21" s="1863" t="str">
        <f>IF(ISNUMBER(AD21),'Cover Page'!$D$35/1000000*AD21/'FX rate'!$C$25,"")</f>
        <v/>
      </c>
      <c r="CU21" s="1864" t="str">
        <f>IF(ISNUMBER(AE21),'Cover Page'!$D$35/1000000*AE21/'FX rate'!$C$25,"")</f>
        <v/>
      </c>
    </row>
    <row r="22" spans="1:99" x14ac:dyDescent="0.2">
      <c r="A22" s="1834" t="s">
        <v>1670</v>
      </c>
      <c r="B22" s="2243"/>
      <c r="C22" s="1853" t="str">
        <f t="shared" si="0"/>
        <v/>
      </c>
      <c r="D22" s="2245"/>
      <c r="E22" s="2245"/>
      <c r="F22" s="1855" t="str">
        <f t="shared" si="1"/>
        <v/>
      </c>
      <c r="G22" s="2243"/>
      <c r="H22" s="1853" t="str">
        <f t="shared" si="2"/>
        <v/>
      </c>
      <c r="I22" s="2245"/>
      <c r="J22" s="2245"/>
      <c r="K22" s="1855" t="str">
        <f t="shared" si="3"/>
        <v/>
      </c>
      <c r="L22" s="2243"/>
      <c r="M22" s="1853" t="str">
        <f t="shared" si="4"/>
        <v/>
      </c>
      <c r="N22" s="2245"/>
      <c r="O22" s="2245"/>
      <c r="P22" s="1855" t="str">
        <f t="shared" si="5"/>
        <v/>
      </c>
      <c r="Q22" s="2243"/>
      <c r="R22" s="1853" t="str">
        <f t="shared" si="6"/>
        <v/>
      </c>
      <c r="S22" s="2245"/>
      <c r="T22" s="2245"/>
      <c r="U22" s="1855" t="str">
        <f t="shared" si="7"/>
        <v/>
      </c>
      <c r="V22" s="2291"/>
      <c r="W22" s="1853" t="str">
        <f t="shared" si="8"/>
        <v/>
      </c>
      <c r="X22" s="2293"/>
      <c r="Y22" s="2293"/>
      <c r="Z22" s="1855" t="str">
        <f t="shared" si="9"/>
        <v/>
      </c>
      <c r="AA22" s="2291"/>
      <c r="AB22" s="1853" t="str">
        <f t="shared" si="10"/>
        <v/>
      </c>
      <c r="AC22" s="2293"/>
      <c r="AD22" s="2293"/>
      <c r="AE22" s="1855" t="str">
        <f t="shared" si="11"/>
        <v/>
      </c>
      <c r="AF22" s="1867"/>
      <c r="AH22" s="2446"/>
      <c r="AI22" s="1834" t="s">
        <v>1670</v>
      </c>
      <c r="AJ22" s="1860" t="str">
        <f>IF(ISNUMBER(B22),'Cover Page'!$D$35/1000000*B22/VLOOKUP($AI22,'FX rate q'!$B$7:$C$47,2,FALSE),"")</f>
        <v/>
      </c>
      <c r="AK22" s="1860" t="str">
        <f>IF(ISNUMBER(C22),'Cover Page'!$D$35/1000000*C22/VLOOKUP($AI22,'FX rate q'!$B$7:$C$47,2,FALSE),"")</f>
        <v/>
      </c>
      <c r="AL22" s="1860" t="str">
        <f>IF(ISNUMBER(D22),'Cover Page'!$D$35/1000000*D22/VLOOKUP($AI22,'FX rate q'!$B$7:$C$47,2,FALSE),"")</f>
        <v/>
      </c>
      <c r="AM22" s="1860" t="str">
        <f>IF(ISNUMBER(E22),'Cover Page'!$D$35/1000000*E22/VLOOKUP($AI22,'FX rate q'!$B$7:$C$47,2,FALSE),"")</f>
        <v/>
      </c>
      <c r="AN22" s="1860" t="str">
        <f>IF(ISNUMBER(F22),'Cover Page'!$D$35/1000000*F22/VLOOKUP($AI22,'FX rate q'!$B$7:$C$47,2,FALSE),"")</f>
        <v/>
      </c>
      <c r="AO22" s="1860" t="str">
        <f>IF(ISNUMBER(G22),'Cover Page'!$D$35/1000000*G22/VLOOKUP($AI22,'FX rate q'!$B$7:$C$47,2,FALSE),"")</f>
        <v/>
      </c>
      <c r="AP22" s="1860" t="str">
        <f>IF(ISNUMBER(H22),'Cover Page'!$D$35/1000000*H22/VLOOKUP($AI22,'FX rate q'!$B$7:$C$47,2,FALSE),"")</f>
        <v/>
      </c>
      <c r="AQ22" s="1860" t="str">
        <f>IF(ISNUMBER(I22),'Cover Page'!$D$35/1000000*I22/VLOOKUP($AI22,'FX rate q'!$B$7:$C$47,2,FALSE),"")</f>
        <v/>
      </c>
      <c r="AR22" s="1860" t="str">
        <f>IF(ISNUMBER(J22),'Cover Page'!$D$35/1000000*J22/VLOOKUP($AI22,'FX rate q'!$B$7:$C$47,2,FALSE),"")</f>
        <v/>
      </c>
      <c r="AS22" s="1860" t="str">
        <f>IF(ISNUMBER(K22),'Cover Page'!$D$35/1000000*K22/VLOOKUP($AI22,'FX rate q'!$B$7:$C$47,2,FALSE),"")</f>
        <v/>
      </c>
      <c r="AT22" s="1860" t="str">
        <f>IF(ISNUMBER(L22),'Cover Page'!$D$35/1000000*L22/VLOOKUP($AI22,'FX rate q'!$B$7:$C$47,2,FALSE),"")</f>
        <v/>
      </c>
      <c r="AU22" s="1860" t="str">
        <f>IF(ISNUMBER(M22),'Cover Page'!$D$35/1000000*M22/VLOOKUP($AI22,'FX rate q'!$B$7:$C$47,2,FALSE),"")</f>
        <v/>
      </c>
      <c r="AV22" s="1860" t="str">
        <f>IF(ISNUMBER(N22),'Cover Page'!$D$35/1000000*N22/VLOOKUP($AI22,'FX rate q'!$B$7:$C$47,2,FALSE),"")</f>
        <v/>
      </c>
      <c r="AW22" s="1860" t="str">
        <f>IF(ISNUMBER(O22),'Cover Page'!$D$35/1000000*O22/VLOOKUP($AI22,'FX rate q'!$B$7:$C$47,2,FALSE),"")</f>
        <v/>
      </c>
      <c r="AX22" s="1860" t="str">
        <f>IF(ISNUMBER(P22),'Cover Page'!$D$35/1000000*P22/VLOOKUP($AI22,'FX rate q'!$B$7:$C$47,2,FALSE),"")</f>
        <v/>
      </c>
      <c r="AY22" s="1860" t="str">
        <f>IF(ISNUMBER(Q22),'Cover Page'!$D$35/1000000*Q22/VLOOKUP($AI22,'FX rate q'!$B$7:$C$47,2,FALSE),"")</f>
        <v/>
      </c>
      <c r="AZ22" s="1860" t="str">
        <f>IF(ISNUMBER(R22),'Cover Page'!$D$35/1000000*R22/VLOOKUP($AI22,'FX rate q'!$B$7:$C$47,2,FALSE),"")</f>
        <v/>
      </c>
      <c r="BA22" s="1860" t="str">
        <f>IF(ISNUMBER(S22),'Cover Page'!$D$35/1000000*S22/VLOOKUP($AI22,'FX rate q'!$B$7:$C$47,2,FALSE),"")</f>
        <v/>
      </c>
      <c r="BB22" s="1860" t="str">
        <f>IF(ISNUMBER(T22),'Cover Page'!$D$35/1000000*T22/VLOOKUP($AI22,'FX rate q'!$B$7:$C$47,2,FALSE),"")</f>
        <v/>
      </c>
      <c r="BC22" s="1860" t="str">
        <f>IF(ISNUMBER(U22),'Cover Page'!$D$35/1000000*U22/VLOOKUP($AI22,'FX rate q'!$B$7:$C$47,2,FALSE),"")</f>
        <v/>
      </c>
      <c r="BD22" s="1860" t="str">
        <f>IF(ISNUMBER(V22),'Cover Page'!$D$35/1000000*V22/VLOOKUP($AI22,'FX rate q'!$B$7:$C$47,2,FALSE),"")</f>
        <v/>
      </c>
      <c r="BE22" s="1860" t="str">
        <f>IF(ISNUMBER(W22),'Cover Page'!$D$35/1000000*W22/VLOOKUP($AI22,'FX rate q'!$B$7:$C$47,2,FALSE),"")</f>
        <v/>
      </c>
      <c r="BF22" s="1860" t="str">
        <f>IF(ISNUMBER(X22),'Cover Page'!$D$35/1000000*X22/VLOOKUP($AI22,'FX rate q'!$B$7:$C$47,2,FALSE),"")</f>
        <v/>
      </c>
      <c r="BG22" s="1860" t="str">
        <f>IF(ISNUMBER(Y22),'Cover Page'!$D$35/1000000*Y22/VLOOKUP($AI22,'FX rate q'!$B$7:$C$47,2,FALSE),"")</f>
        <v/>
      </c>
      <c r="BH22" s="1860" t="str">
        <f>IF(ISNUMBER(Z22),'Cover Page'!$D$35/1000000*Z22/VLOOKUP($AI22,'FX rate q'!$B$7:$C$47,2,FALSE),"")</f>
        <v/>
      </c>
      <c r="BI22" s="1860" t="str">
        <f>IF(ISNUMBER(AA22),'Cover Page'!$D$35/1000000*AA22/VLOOKUP($AI22,'FX rate q'!$B$7:$C$47,2,FALSE),"")</f>
        <v/>
      </c>
      <c r="BJ22" s="1860" t="str">
        <f>IF(ISNUMBER(AB22),'Cover Page'!$D$35/1000000*AB22/VLOOKUP($AI22,'FX rate q'!$B$7:$C$47,2,FALSE),"")</f>
        <v/>
      </c>
      <c r="BK22" s="1860" t="str">
        <f>IF(ISNUMBER(AC22),'Cover Page'!$D$35/1000000*AC22/VLOOKUP($AI22,'FX rate q'!$B$7:$C$47,2,FALSE),"")</f>
        <v/>
      </c>
      <c r="BL22" s="1860" t="str">
        <f>IF(ISNUMBER(AD22),'Cover Page'!$D$35/1000000*AD22/VLOOKUP($AI22,'FX rate q'!$B$7:$C$47,2,FALSE),"")</f>
        <v/>
      </c>
      <c r="BM22" s="2296" t="str">
        <f>IF(ISNUMBER(AE22),'Cover Page'!$D$35/1000000*AE22/VLOOKUP($AI22,'FX rate q'!$B$7:$C$47,2,FALSE),"")</f>
        <v/>
      </c>
      <c r="BO22" s="1763"/>
      <c r="BP22" s="2432"/>
      <c r="BQ22" s="1834" t="s">
        <v>1670</v>
      </c>
      <c r="BR22" s="1861" t="str">
        <f>IF(ISNUMBER(B22),'Cover Page'!$D$35/1000000*B22/'FX rate'!$C$25,"")</f>
        <v/>
      </c>
      <c r="BS22" s="1862" t="str">
        <f>IF(ISNUMBER(C22),'Cover Page'!$D$35/1000000*C22/'FX rate'!$C$25,"")</f>
        <v/>
      </c>
      <c r="BT22" s="1863" t="str">
        <f>IF(ISNUMBER(D22),'Cover Page'!$D$35/1000000*D22/'FX rate'!$C$25,"")</f>
        <v/>
      </c>
      <c r="BU22" s="1863" t="str">
        <f>IF(ISNUMBER(E22),'Cover Page'!$D$35/1000000*E22/'FX rate'!$C$25,"")</f>
        <v/>
      </c>
      <c r="BV22" s="1864" t="str">
        <f>IF(ISNUMBER(F22),'Cover Page'!$D$35/1000000*F22/'FX rate'!$C$25,"")</f>
        <v/>
      </c>
      <c r="BW22" s="1861" t="str">
        <f>IF(ISNUMBER(G22),'Cover Page'!$D$35/1000000*G22/'FX rate'!$C$25,"")</f>
        <v/>
      </c>
      <c r="BX22" s="1862" t="str">
        <f>IF(ISNUMBER(H22),'Cover Page'!$D$35/1000000*H22/'FX rate'!$C$25,"")</f>
        <v/>
      </c>
      <c r="BY22" s="1863" t="str">
        <f>IF(ISNUMBER(I22),'Cover Page'!$D$35/1000000*I22/'FX rate'!$C$25,"")</f>
        <v/>
      </c>
      <c r="BZ22" s="1863" t="str">
        <f>IF(ISNUMBER(J22),'Cover Page'!$D$35/1000000*J22/'FX rate'!$C$25,"")</f>
        <v/>
      </c>
      <c r="CA22" s="1864" t="str">
        <f>IF(ISNUMBER(K22),'Cover Page'!$D$35/1000000*K22/'FX rate'!$C$25,"")</f>
        <v/>
      </c>
      <c r="CB22" s="1862" t="str">
        <f>IF(ISNUMBER(L22),'Cover Page'!$D$35/1000000*L22/'FX rate'!$C$25,"")</f>
        <v/>
      </c>
      <c r="CC22" s="1862" t="str">
        <f>IF(ISNUMBER(M22),'Cover Page'!$D$35/1000000*M22/'FX rate'!$C$25,"")</f>
        <v/>
      </c>
      <c r="CD22" s="1863" t="str">
        <f>IF(ISNUMBER(N22),'Cover Page'!$D$35/1000000*N22/'FX rate'!$C$25,"")</f>
        <v/>
      </c>
      <c r="CE22" s="1863" t="str">
        <f>IF(ISNUMBER(O22),'Cover Page'!$D$35/1000000*O22/'FX rate'!$C$25,"")</f>
        <v/>
      </c>
      <c r="CF22" s="1864" t="str">
        <f>IF(ISNUMBER(P22),'Cover Page'!$D$35/1000000*P22/'FX rate'!$C$25,"")</f>
        <v/>
      </c>
      <c r="CG22" s="1861" t="str">
        <f>IF(ISNUMBER(Q22),'Cover Page'!$D$35/1000000*Q22/'FX rate'!$C$25,"")</f>
        <v/>
      </c>
      <c r="CH22" s="1862" t="str">
        <f>IF(ISNUMBER(R22),'Cover Page'!$D$35/1000000*R22/'FX rate'!$C$25,"")</f>
        <v/>
      </c>
      <c r="CI22" s="1863" t="str">
        <f>IF(ISNUMBER(S22),'Cover Page'!$D$35/1000000*S22/'FX rate'!$C$25,"")</f>
        <v/>
      </c>
      <c r="CJ22" s="1863" t="str">
        <f>IF(ISNUMBER(T22),'Cover Page'!$D$35/1000000*T22/'FX rate'!$C$25,"")</f>
        <v/>
      </c>
      <c r="CK22" s="1864" t="str">
        <f>IF(ISNUMBER(U22),'Cover Page'!$D$35/1000000*U22/'FX rate'!$C$25,"")</f>
        <v/>
      </c>
      <c r="CL22" s="1861" t="str">
        <f>IF(ISNUMBER(V22),'Cover Page'!$D$35/1000000*V22/'FX rate'!$C$25,"")</f>
        <v/>
      </c>
      <c r="CM22" s="1862" t="str">
        <f>IF(ISNUMBER(W22),'Cover Page'!$D$35/1000000*W22/'FX rate'!$C$25,"")</f>
        <v/>
      </c>
      <c r="CN22" s="1863" t="str">
        <f>IF(ISNUMBER(X22),'Cover Page'!$D$35/1000000*X22/'FX rate'!$C$25,"")</f>
        <v/>
      </c>
      <c r="CO22" s="1863" t="str">
        <f>IF(ISNUMBER(Y22),'Cover Page'!$D$35/1000000*Y22/'FX rate'!$C$25,"")</f>
        <v/>
      </c>
      <c r="CP22" s="1864" t="str">
        <f>IF(ISNUMBER(Z22),'Cover Page'!$D$35/1000000*Z22/'FX rate'!$C$25,"")</f>
        <v/>
      </c>
      <c r="CQ22" s="1861" t="str">
        <f>IF(ISNUMBER(AA22),'Cover Page'!$D$35/1000000*AA22/'FX rate'!$C$25,"")</f>
        <v/>
      </c>
      <c r="CR22" s="1862" t="str">
        <f>IF(ISNUMBER(AB22),'Cover Page'!$D$35/1000000*AB22/'FX rate'!$C$25,"")</f>
        <v/>
      </c>
      <c r="CS22" s="1863" t="str">
        <f>IF(ISNUMBER(AC22),'Cover Page'!$D$35/1000000*AC22/'FX rate'!$C$25,"")</f>
        <v/>
      </c>
      <c r="CT22" s="1863" t="str">
        <f>IF(ISNUMBER(AD22),'Cover Page'!$D$35/1000000*AD22/'FX rate'!$C$25,"")</f>
        <v/>
      </c>
      <c r="CU22" s="1864" t="str">
        <f>IF(ISNUMBER(AE22),'Cover Page'!$D$35/1000000*AE22/'FX rate'!$C$25,"")</f>
        <v/>
      </c>
    </row>
    <row r="23" spans="1:99" x14ac:dyDescent="0.2">
      <c r="A23" s="1834" t="s">
        <v>1671</v>
      </c>
      <c r="B23" s="2243"/>
      <c r="C23" s="1853" t="str">
        <f t="shared" si="0"/>
        <v/>
      </c>
      <c r="D23" s="2245"/>
      <c r="E23" s="2245"/>
      <c r="F23" s="1855" t="str">
        <f t="shared" si="1"/>
        <v/>
      </c>
      <c r="G23" s="2243"/>
      <c r="H23" s="1853" t="str">
        <f t="shared" si="2"/>
        <v/>
      </c>
      <c r="I23" s="2245"/>
      <c r="J23" s="2245"/>
      <c r="K23" s="1855" t="str">
        <f t="shared" si="3"/>
        <v/>
      </c>
      <c r="L23" s="2243"/>
      <c r="M23" s="1853" t="str">
        <f t="shared" si="4"/>
        <v/>
      </c>
      <c r="N23" s="2245"/>
      <c r="O23" s="2245"/>
      <c r="P23" s="1855" t="str">
        <f t="shared" si="5"/>
        <v/>
      </c>
      <c r="Q23" s="2243"/>
      <c r="R23" s="1853" t="str">
        <f t="shared" si="6"/>
        <v/>
      </c>
      <c r="S23" s="2245"/>
      <c r="T23" s="2245"/>
      <c r="U23" s="1855" t="str">
        <f t="shared" si="7"/>
        <v/>
      </c>
      <c r="V23" s="2291"/>
      <c r="W23" s="1853" t="str">
        <f t="shared" si="8"/>
        <v/>
      </c>
      <c r="X23" s="2293"/>
      <c r="Y23" s="2293"/>
      <c r="Z23" s="1855" t="str">
        <f t="shared" si="9"/>
        <v/>
      </c>
      <c r="AA23" s="2291"/>
      <c r="AB23" s="1853" t="str">
        <f t="shared" si="10"/>
        <v/>
      </c>
      <c r="AC23" s="2293"/>
      <c r="AD23" s="2293"/>
      <c r="AE23" s="1855" t="str">
        <f t="shared" si="11"/>
        <v/>
      </c>
      <c r="AF23" s="1867"/>
      <c r="AH23" s="2446"/>
      <c r="AI23" s="1834" t="s">
        <v>1671</v>
      </c>
      <c r="AJ23" s="1860" t="str">
        <f>IF(ISNUMBER(B23),'Cover Page'!$D$35/1000000*B23/VLOOKUP($AI23,'FX rate q'!$B$7:$C$47,2,FALSE),"")</f>
        <v/>
      </c>
      <c r="AK23" s="1860" t="str">
        <f>IF(ISNUMBER(C23),'Cover Page'!$D$35/1000000*C23/VLOOKUP($AI23,'FX rate q'!$B$7:$C$47,2,FALSE),"")</f>
        <v/>
      </c>
      <c r="AL23" s="1860" t="str">
        <f>IF(ISNUMBER(D23),'Cover Page'!$D$35/1000000*D23/VLOOKUP($AI23,'FX rate q'!$B$7:$C$47,2,FALSE),"")</f>
        <v/>
      </c>
      <c r="AM23" s="1860" t="str">
        <f>IF(ISNUMBER(E23),'Cover Page'!$D$35/1000000*E23/VLOOKUP($AI23,'FX rate q'!$B$7:$C$47,2,FALSE),"")</f>
        <v/>
      </c>
      <c r="AN23" s="1860" t="str">
        <f>IF(ISNUMBER(F23),'Cover Page'!$D$35/1000000*F23/VLOOKUP($AI23,'FX rate q'!$B$7:$C$47,2,FALSE),"")</f>
        <v/>
      </c>
      <c r="AO23" s="1860" t="str">
        <f>IF(ISNUMBER(G23),'Cover Page'!$D$35/1000000*G23/VLOOKUP($AI23,'FX rate q'!$B$7:$C$47,2,FALSE),"")</f>
        <v/>
      </c>
      <c r="AP23" s="1860" t="str">
        <f>IF(ISNUMBER(H23),'Cover Page'!$D$35/1000000*H23/VLOOKUP($AI23,'FX rate q'!$B$7:$C$47,2,FALSE),"")</f>
        <v/>
      </c>
      <c r="AQ23" s="1860" t="str">
        <f>IF(ISNUMBER(I23),'Cover Page'!$D$35/1000000*I23/VLOOKUP($AI23,'FX rate q'!$B$7:$C$47,2,FALSE),"")</f>
        <v/>
      </c>
      <c r="AR23" s="1860" t="str">
        <f>IF(ISNUMBER(J23),'Cover Page'!$D$35/1000000*J23/VLOOKUP($AI23,'FX rate q'!$B$7:$C$47,2,FALSE),"")</f>
        <v/>
      </c>
      <c r="AS23" s="1860" t="str">
        <f>IF(ISNUMBER(K23),'Cover Page'!$D$35/1000000*K23/VLOOKUP($AI23,'FX rate q'!$B$7:$C$47,2,FALSE),"")</f>
        <v/>
      </c>
      <c r="AT23" s="1860" t="str">
        <f>IF(ISNUMBER(L23),'Cover Page'!$D$35/1000000*L23/VLOOKUP($AI23,'FX rate q'!$B$7:$C$47,2,FALSE),"")</f>
        <v/>
      </c>
      <c r="AU23" s="1860" t="str">
        <f>IF(ISNUMBER(M23),'Cover Page'!$D$35/1000000*M23/VLOOKUP($AI23,'FX rate q'!$B$7:$C$47,2,FALSE),"")</f>
        <v/>
      </c>
      <c r="AV23" s="1860" t="str">
        <f>IF(ISNUMBER(N23),'Cover Page'!$D$35/1000000*N23/VLOOKUP($AI23,'FX rate q'!$B$7:$C$47,2,FALSE),"")</f>
        <v/>
      </c>
      <c r="AW23" s="1860" t="str">
        <f>IF(ISNUMBER(O23),'Cover Page'!$D$35/1000000*O23/VLOOKUP($AI23,'FX rate q'!$B$7:$C$47,2,FALSE),"")</f>
        <v/>
      </c>
      <c r="AX23" s="1860" t="str">
        <f>IF(ISNUMBER(P23),'Cover Page'!$D$35/1000000*P23/VLOOKUP($AI23,'FX rate q'!$B$7:$C$47,2,FALSE),"")</f>
        <v/>
      </c>
      <c r="AY23" s="1860" t="str">
        <f>IF(ISNUMBER(Q23),'Cover Page'!$D$35/1000000*Q23/VLOOKUP($AI23,'FX rate q'!$B$7:$C$47,2,FALSE),"")</f>
        <v/>
      </c>
      <c r="AZ23" s="1860" t="str">
        <f>IF(ISNUMBER(R23),'Cover Page'!$D$35/1000000*R23/VLOOKUP($AI23,'FX rate q'!$B$7:$C$47,2,FALSE),"")</f>
        <v/>
      </c>
      <c r="BA23" s="1860" t="str">
        <f>IF(ISNUMBER(S23),'Cover Page'!$D$35/1000000*S23/VLOOKUP($AI23,'FX rate q'!$B$7:$C$47,2,FALSE),"")</f>
        <v/>
      </c>
      <c r="BB23" s="1860" t="str">
        <f>IF(ISNUMBER(T23),'Cover Page'!$D$35/1000000*T23/VLOOKUP($AI23,'FX rate q'!$B$7:$C$47,2,FALSE),"")</f>
        <v/>
      </c>
      <c r="BC23" s="1860" t="str">
        <f>IF(ISNUMBER(U23),'Cover Page'!$D$35/1000000*U23/VLOOKUP($AI23,'FX rate q'!$B$7:$C$47,2,FALSE),"")</f>
        <v/>
      </c>
      <c r="BD23" s="1860" t="str">
        <f>IF(ISNUMBER(V23),'Cover Page'!$D$35/1000000*V23/VLOOKUP($AI23,'FX rate q'!$B$7:$C$47,2,FALSE),"")</f>
        <v/>
      </c>
      <c r="BE23" s="1860" t="str">
        <f>IF(ISNUMBER(W23),'Cover Page'!$D$35/1000000*W23/VLOOKUP($AI23,'FX rate q'!$B$7:$C$47,2,FALSE),"")</f>
        <v/>
      </c>
      <c r="BF23" s="1860" t="str">
        <f>IF(ISNUMBER(X23),'Cover Page'!$D$35/1000000*X23/VLOOKUP($AI23,'FX rate q'!$B$7:$C$47,2,FALSE),"")</f>
        <v/>
      </c>
      <c r="BG23" s="1860" t="str">
        <f>IF(ISNUMBER(Y23),'Cover Page'!$D$35/1000000*Y23/VLOOKUP($AI23,'FX rate q'!$B$7:$C$47,2,FALSE),"")</f>
        <v/>
      </c>
      <c r="BH23" s="1860" t="str">
        <f>IF(ISNUMBER(Z23),'Cover Page'!$D$35/1000000*Z23/VLOOKUP($AI23,'FX rate q'!$B$7:$C$47,2,FALSE),"")</f>
        <v/>
      </c>
      <c r="BI23" s="1860" t="str">
        <f>IF(ISNUMBER(AA23),'Cover Page'!$D$35/1000000*AA23/VLOOKUP($AI23,'FX rate q'!$B$7:$C$47,2,FALSE),"")</f>
        <v/>
      </c>
      <c r="BJ23" s="1860" t="str">
        <f>IF(ISNUMBER(AB23),'Cover Page'!$D$35/1000000*AB23/VLOOKUP($AI23,'FX rate q'!$B$7:$C$47,2,FALSE),"")</f>
        <v/>
      </c>
      <c r="BK23" s="1860" t="str">
        <f>IF(ISNUMBER(AC23),'Cover Page'!$D$35/1000000*AC23/VLOOKUP($AI23,'FX rate q'!$B$7:$C$47,2,FALSE),"")</f>
        <v/>
      </c>
      <c r="BL23" s="1860" t="str">
        <f>IF(ISNUMBER(AD23),'Cover Page'!$D$35/1000000*AD23/VLOOKUP($AI23,'FX rate q'!$B$7:$C$47,2,FALSE),"")</f>
        <v/>
      </c>
      <c r="BM23" s="2296" t="str">
        <f>IF(ISNUMBER(AE23),'Cover Page'!$D$35/1000000*AE23/VLOOKUP($AI23,'FX rate q'!$B$7:$C$47,2,FALSE),"")</f>
        <v/>
      </c>
      <c r="BO23" s="1763"/>
      <c r="BP23" s="2432"/>
      <c r="BQ23" s="1834" t="s">
        <v>1671</v>
      </c>
      <c r="BR23" s="1861" t="str">
        <f>IF(ISNUMBER(B23),'Cover Page'!$D$35/1000000*B23/'FX rate'!$C$25,"")</f>
        <v/>
      </c>
      <c r="BS23" s="1862" t="str">
        <f>IF(ISNUMBER(C23),'Cover Page'!$D$35/1000000*C23/'FX rate'!$C$25,"")</f>
        <v/>
      </c>
      <c r="BT23" s="1863" t="str">
        <f>IF(ISNUMBER(D23),'Cover Page'!$D$35/1000000*D23/'FX rate'!$C$25,"")</f>
        <v/>
      </c>
      <c r="BU23" s="1863" t="str">
        <f>IF(ISNUMBER(E23),'Cover Page'!$D$35/1000000*E23/'FX rate'!$C$25,"")</f>
        <v/>
      </c>
      <c r="BV23" s="1864" t="str">
        <f>IF(ISNUMBER(F23),'Cover Page'!$D$35/1000000*F23/'FX rate'!$C$25,"")</f>
        <v/>
      </c>
      <c r="BW23" s="1861" t="str">
        <f>IF(ISNUMBER(G23),'Cover Page'!$D$35/1000000*G23/'FX rate'!$C$25,"")</f>
        <v/>
      </c>
      <c r="BX23" s="1862" t="str">
        <f>IF(ISNUMBER(H23),'Cover Page'!$D$35/1000000*H23/'FX rate'!$C$25,"")</f>
        <v/>
      </c>
      <c r="BY23" s="1863" t="str">
        <f>IF(ISNUMBER(I23),'Cover Page'!$D$35/1000000*I23/'FX rate'!$C$25,"")</f>
        <v/>
      </c>
      <c r="BZ23" s="1863" t="str">
        <f>IF(ISNUMBER(J23),'Cover Page'!$D$35/1000000*J23/'FX rate'!$C$25,"")</f>
        <v/>
      </c>
      <c r="CA23" s="1864" t="str">
        <f>IF(ISNUMBER(K23),'Cover Page'!$D$35/1000000*K23/'FX rate'!$C$25,"")</f>
        <v/>
      </c>
      <c r="CB23" s="1862" t="str">
        <f>IF(ISNUMBER(L23),'Cover Page'!$D$35/1000000*L23/'FX rate'!$C$25,"")</f>
        <v/>
      </c>
      <c r="CC23" s="1862" t="str">
        <f>IF(ISNUMBER(M23),'Cover Page'!$D$35/1000000*M23/'FX rate'!$C$25,"")</f>
        <v/>
      </c>
      <c r="CD23" s="1863" t="str">
        <f>IF(ISNUMBER(N23),'Cover Page'!$D$35/1000000*N23/'FX rate'!$C$25,"")</f>
        <v/>
      </c>
      <c r="CE23" s="1863" t="str">
        <f>IF(ISNUMBER(O23),'Cover Page'!$D$35/1000000*O23/'FX rate'!$C$25,"")</f>
        <v/>
      </c>
      <c r="CF23" s="1864" t="str">
        <f>IF(ISNUMBER(P23),'Cover Page'!$D$35/1000000*P23/'FX rate'!$C$25,"")</f>
        <v/>
      </c>
      <c r="CG23" s="1861" t="str">
        <f>IF(ISNUMBER(Q23),'Cover Page'!$D$35/1000000*Q23/'FX rate'!$C$25,"")</f>
        <v/>
      </c>
      <c r="CH23" s="1862" t="str">
        <f>IF(ISNUMBER(R23),'Cover Page'!$D$35/1000000*R23/'FX rate'!$C$25,"")</f>
        <v/>
      </c>
      <c r="CI23" s="1863" t="str">
        <f>IF(ISNUMBER(S23),'Cover Page'!$D$35/1000000*S23/'FX rate'!$C$25,"")</f>
        <v/>
      </c>
      <c r="CJ23" s="1863" t="str">
        <f>IF(ISNUMBER(T23),'Cover Page'!$D$35/1000000*T23/'FX rate'!$C$25,"")</f>
        <v/>
      </c>
      <c r="CK23" s="1864" t="str">
        <f>IF(ISNUMBER(U23),'Cover Page'!$D$35/1000000*U23/'FX rate'!$C$25,"")</f>
        <v/>
      </c>
      <c r="CL23" s="1861" t="str">
        <f>IF(ISNUMBER(V23),'Cover Page'!$D$35/1000000*V23/'FX rate'!$C$25,"")</f>
        <v/>
      </c>
      <c r="CM23" s="1862" t="str">
        <f>IF(ISNUMBER(W23),'Cover Page'!$D$35/1000000*W23/'FX rate'!$C$25,"")</f>
        <v/>
      </c>
      <c r="CN23" s="1863" t="str">
        <f>IF(ISNUMBER(X23),'Cover Page'!$D$35/1000000*X23/'FX rate'!$C$25,"")</f>
        <v/>
      </c>
      <c r="CO23" s="1863" t="str">
        <f>IF(ISNUMBER(Y23),'Cover Page'!$D$35/1000000*Y23/'FX rate'!$C$25,"")</f>
        <v/>
      </c>
      <c r="CP23" s="1864" t="str">
        <f>IF(ISNUMBER(Z23),'Cover Page'!$D$35/1000000*Z23/'FX rate'!$C$25,"")</f>
        <v/>
      </c>
      <c r="CQ23" s="1861" t="str">
        <f>IF(ISNUMBER(AA23),'Cover Page'!$D$35/1000000*AA23/'FX rate'!$C$25,"")</f>
        <v/>
      </c>
      <c r="CR23" s="1862" t="str">
        <f>IF(ISNUMBER(AB23),'Cover Page'!$D$35/1000000*AB23/'FX rate'!$C$25,"")</f>
        <v/>
      </c>
      <c r="CS23" s="1863" t="str">
        <f>IF(ISNUMBER(AC23),'Cover Page'!$D$35/1000000*AC23/'FX rate'!$C$25,"")</f>
        <v/>
      </c>
      <c r="CT23" s="1863" t="str">
        <f>IF(ISNUMBER(AD23),'Cover Page'!$D$35/1000000*AD23/'FX rate'!$C$25,"")</f>
        <v/>
      </c>
      <c r="CU23" s="1864" t="str">
        <f>IF(ISNUMBER(AE23),'Cover Page'!$D$35/1000000*AE23/'FX rate'!$C$25,"")</f>
        <v/>
      </c>
    </row>
    <row r="24" spans="1:99" x14ac:dyDescent="0.2">
      <c r="A24" s="1834" t="s">
        <v>1672</v>
      </c>
      <c r="B24" s="2243"/>
      <c r="C24" s="1853" t="str">
        <f t="shared" si="0"/>
        <v/>
      </c>
      <c r="D24" s="2245"/>
      <c r="E24" s="2245"/>
      <c r="F24" s="1855" t="str">
        <f t="shared" si="1"/>
        <v/>
      </c>
      <c r="G24" s="2243"/>
      <c r="H24" s="1853" t="str">
        <f t="shared" si="2"/>
        <v/>
      </c>
      <c r="I24" s="2245"/>
      <c r="J24" s="2245"/>
      <c r="K24" s="1855" t="str">
        <f t="shared" si="3"/>
        <v/>
      </c>
      <c r="L24" s="2243"/>
      <c r="M24" s="1853" t="str">
        <f t="shared" si="4"/>
        <v/>
      </c>
      <c r="N24" s="2245"/>
      <c r="O24" s="2245"/>
      <c r="P24" s="1855" t="str">
        <f t="shared" si="5"/>
        <v/>
      </c>
      <c r="Q24" s="2243"/>
      <c r="R24" s="1853" t="str">
        <f t="shared" si="6"/>
        <v/>
      </c>
      <c r="S24" s="2245"/>
      <c r="T24" s="2245"/>
      <c r="U24" s="1855" t="str">
        <f t="shared" si="7"/>
        <v/>
      </c>
      <c r="V24" s="2291"/>
      <c r="W24" s="1853" t="str">
        <f t="shared" si="8"/>
        <v/>
      </c>
      <c r="X24" s="2293"/>
      <c r="Y24" s="2293"/>
      <c r="Z24" s="1855" t="str">
        <f t="shared" si="9"/>
        <v/>
      </c>
      <c r="AA24" s="2291"/>
      <c r="AB24" s="1853" t="str">
        <f t="shared" si="10"/>
        <v/>
      </c>
      <c r="AC24" s="2293"/>
      <c r="AD24" s="2293"/>
      <c r="AE24" s="1855" t="str">
        <f t="shared" si="11"/>
        <v/>
      </c>
      <c r="AF24" s="1867"/>
      <c r="AH24" s="2446"/>
      <c r="AI24" s="1834" t="s">
        <v>1672</v>
      </c>
      <c r="AJ24" s="1860" t="str">
        <f>IF(ISNUMBER(B24),'Cover Page'!$D$35/1000000*B24/VLOOKUP($AI24,'FX rate q'!$B$7:$C$47,2,FALSE),"")</f>
        <v/>
      </c>
      <c r="AK24" s="1860" t="str">
        <f>IF(ISNUMBER(C24),'Cover Page'!$D$35/1000000*C24/VLOOKUP($AI24,'FX rate q'!$B$7:$C$47,2,FALSE),"")</f>
        <v/>
      </c>
      <c r="AL24" s="1860" t="str">
        <f>IF(ISNUMBER(D24),'Cover Page'!$D$35/1000000*D24/VLOOKUP($AI24,'FX rate q'!$B$7:$C$47,2,FALSE),"")</f>
        <v/>
      </c>
      <c r="AM24" s="1860" t="str">
        <f>IF(ISNUMBER(E24),'Cover Page'!$D$35/1000000*E24/VLOOKUP($AI24,'FX rate q'!$B$7:$C$47,2,FALSE),"")</f>
        <v/>
      </c>
      <c r="AN24" s="1860" t="str">
        <f>IF(ISNUMBER(F24),'Cover Page'!$D$35/1000000*F24/VLOOKUP($AI24,'FX rate q'!$B$7:$C$47,2,FALSE),"")</f>
        <v/>
      </c>
      <c r="AO24" s="1860" t="str">
        <f>IF(ISNUMBER(G24),'Cover Page'!$D$35/1000000*G24/VLOOKUP($AI24,'FX rate q'!$B$7:$C$47,2,FALSE),"")</f>
        <v/>
      </c>
      <c r="AP24" s="1860" t="str">
        <f>IF(ISNUMBER(H24),'Cover Page'!$D$35/1000000*H24/VLOOKUP($AI24,'FX rate q'!$B$7:$C$47,2,FALSE),"")</f>
        <v/>
      </c>
      <c r="AQ24" s="1860" t="str">
        <f>IF(ISNUMBER(I24),'Cover Page'!$D$35/1000000*I24/VLOOKUP($AI24,'FX rate q'!$B$7:$C$47,2,FALSE),"")</f>
        <v/>
      </c>
      <c r="AR24" s="1860" t="str">
        <f>IF(ISNUMBER(J24),'Cover Page'!$D$35/1000000*J24/VLOOKUP($AI24,'FX rate q'!$B$7:$C$47,2,FALSE),"")</f>
        <v/>
      </c>
      <c r="AS24" s="1860" t="str">
        <f>IF(ISNUMBER(K24),'Cover Page'!$D$35/1000000*K24/VLOOKUP($AI24,'FX rate q'!$B$7:$C$47,2,FALSE),"")</f>
        <v/>
      </c>
      <c r="AT24" s="1860" t="str">
        <f>IF(ISNUMBER(L24),'Cover Page'!$D$35/1000000*L24/VLOOKUP($AI24,'FX rate q'!$B$7:$C$47,2,FALSE),"")</f>
        <v/>
      </c>
      <c r="AU24" s="1860" t="str">
        <f>IF(ISNUMBER(M24),'Cover Page'!$D$35/1000000*M24/VLOOKUP($AI24,'FX rate q'!$B$7:$C$47,2,FALSE),"")</f>
        <v/>
      </c>
      <c r="AV24" s="1860" t="str">
        <f>IF(ISNUMBER(N24),'Cover Page'!$D$35/1000000*N24/VLOOKUP($AI24,'FX rate q'!$B$7:$C$47,2,FALSE),"")</f>
        <v/>
      </c>
      <c r="AW24" s="1860" t="str">
        <f>IF(ISNUMBER(O24),'Cover Page'!$D$35/1000000*O24/VLOOKUP($AI24,'FX rate q'!$B$7:$C$47,2,FALSE),"")</f>
        <v/>
      </c>
      <c r="AX24" s="1860" t="str">
        <f>IF(ISNUMBER(P24),'Cover Page'!$D$35/1000000*P24/VLOOKUP($AI24,'FX rate q'!$B$7:$C$47,2,FALSE),"")</f>
        <v/>
      </c>
      <c r="AY24" s="1860" t="str">
        <f>IF(ISNUMBER(Q24),'Cover Page'!$D$35/1000000*Q24/VLOOKUP($AI24,'FX rate q'!$B$7:$C$47,2,FALSE),"")</f>
        <v/>
      </c>
      <c r="AZ24" s="1860" t="str">
        <f>IF(ISNUMBER(R24),'Cover Page'!$D$35/1000000*R24/VLOOKUP($AI24,'FX rate q'!$B$7:$C$47,2,FALSE),"")</f>
        <v/>
      </c>
      <c r="BA24" s="1860" t="str">
        <f>IF(ISNUMBER(S24),'Cover Page'!$D$35/1000000*S24/VLOOKUP($AI24,'FX rate q'!$B$7:$C$47,2,FALSE),"")</f>
        <v/>
      </c>
      <c r="BB24" s="1860" t="str">
        <f>IF(ISNUMBER(T24),'Cover Page'!$D$35/1000000*T24/VLOOKUP($AI24,'FX rate q'!$B$7:$C$47,2,FALSE),"")</f>
        <v/>
      </c>
      <c r="BC24" s="1860" t="str">
        <f>IF(ISNUMBER(U24),'Cover Page'!$D$35/1000000*U24/VLOOKUP($AI24,'FX rate q'!$B$7:$C$47,2,FALSE),"")</f>
        <v/>
      </c>
      <c r="BD24" s="1860" t="str">
        <f>IF(ISNUMBER(V24),'Cover Page'!$D$35/1000000*V24/VLOOKUP($AI24,'FX rate q'!$B$7:$C$47,2,FALSE),"")</f>
        <v/>
      </c>
      <c r="BE24" s="1860" t="str">
        <f>IF(ISNUMBER(W24),'Cover Page'!$D$35/1000000*W24/VLOOKUP($AI24,'FX rate q'!$B$7:$C$47,2,FALSE),"")</f>
        <v/>
      </c>
      <c r="BF24" s="1860" t="str">
        <f>IF(ISNUMBER(X24),'Cover Page'!$D$35/1000000*X24/VLOOKUP($AI24,'FX rate q'!$B$7:$C$47,2,FALSE),"")</f>
        <v/>
      </c>
      <c r="BG24" s="1860" t="str">
        <f>IF(ISNUMBER(Y24),'Cover Page'!$D$35/1000000*Y24/VLOOKUP($AI24,'FX rate q'!$B$7:$C$47,2,FALSE),"")</f>
        <v/>
      </c>
      <c r="BH24" s="1860" t="str">
        <f>IF(ISNUMBER(Z24),'Cover Page'!$D$35/1000000*Z24/VLOOKUP($AI24,'FX rate q'!$B$7:$C$47,2,FALSE),"")</f>
        <v/>
      </c>
      <c r="BI24" s="1860" t="str">
        <f>IF(ISNUMBER(AA24),'Cover Page'!$D$35/1000000*AA24/VLOOKUP($AI24,'FX rate q'!$B$7:$C$47,2,FALSE),"")</f>
        <v/>
      </c>
      <c r="BJ24" s="1860" t="str">
        <f>IF(ISNUMBER(AB24),'Cover Page'!$D$35/1000000*AB24/VLOOKUP($AI24,'FX rate q'!$B$7:$C$47,2,FALSE),"")</f>
        <v/>
      </c>
      <c r="BK24" s="1860" t="str">
        <f>IF(ISNUMBER(AC24),'Cover Page'!$D$35/1000000*AC24/VLOOKUP($AI24,'FX rate q'!$B$7:$C$47,2,FALSE),"")</f>
        <v/>
      </c>
      <c r="BL24" s="1860" t="str">
        <f>IF(ISNUMBER(AD24),'Cover Page'!$D$35/1000000*AD24/VLOOKUP($AI24,'FX rate q'!$B$7:$C$47,2,FALSE),"")</f>
        <v/>
      </c>
      <c r="BM24" s="2296" t="str">
        <f>IF(ISNUMBER(AE24),'Cover Page'!$D$35/1000000*AE24/VLOOKUP($AI24,'FX rate q'!$B$7:$C$47,2,FALSE),"")</f>
        <v/>
      </c>
      <c r="BO24" s="1763"/>
      <c r="BP24" s="2432"/>
      <c r="BQ24" s="1834" t="s">
        <v>1672</v>
      </c>
      <c r="BR24" s="1861" t="str">
        <f>IF(ISNUMBER(B24),'Cover Page'!$D$35/1000000*B24/'FX rate'!$C$25,"")</f>
        <v/>
      </c>
      <c r="BS24" s="1862" t="str">
        <f>IF(ISNUMBER(C24),'Cover Page'!$D$35/1000000*C24/'FX rate'!$C$25,"")</f>
        <v/>
      </c>
      <c r="BT24" s="1863" t="str">
        <f>IF(ISNUMBER(D24),'Cover Page'!$D$35/1000000*D24/'FX rate'!$C$25,"")</f>
        <v/>
      </c>
      <c r="BU24" s="1863" t="str">
        <f>IF(ISNUMBER(E24),'Cover Page'!$D$35/1000000*E24/'FX rate'!$C$25,"")</f>
        <v/>
      </c>
      <c r="BV24" s="1864" t="str">
        <f>IF(ISNUMBER(F24),'Cover Page'!$D$35/1000000*F24/'FX rate'!$C$25,"")</f>
        <v/>
      </c>
      <c r="BW24" s="1861" t="str">
        <f>IF(ISNUMBER(G24),'Cover Page'!$D$35/1000000*G24/'FX rate'!$C$25,"")</f>
        <v/>
      </c>
      <c r="BX24" s="1862" t="str">
        <f>IF(ISNUMBER(H24),'Cover Page'!$D$35/1000000*H24/'FX rate'!$C$25,"")</f>
        <v/>
      </c>
      <c r="BY24" s="1863" t="str">
        <f>IF(ISNUMBER(I24),'Cover Page'!$D$35/1000000*I24/'FX rate'!$C$25,"")</f>
        <v/>
      </c>
      <c r="BZ24" s="1863" t="str">
        <f>IF(ISNUMBER(J24),'Cover Page'!$D$35/1000000*J24/'FX rate'!$C$25,"")</f>
        <v/>
      </c>
      <c r="CA24" s="1864" t="str">
        <f>IF(ISNUMBER(K24),'Cover Page'!$D$35/1000000*K24/'FX rate'!$C$25,"")</f>
        <v/>
      </c>
      <c r="CB24" s="1862" t="str">
        <f>IF(ISNUMBER(L24),'Cover Page'!$D$35/1000000*L24/'FX rate'!$C$25,"")</f>
        <v/>
      </c>
      <c r="CC24" s="1862" t="str">
        <f>IF(ISNUMBER(M24),'Cover Page'!$D$35/1000000*M24/'FX rate'!$C$25,"")</f>
        <v/>
      </c>
      <c r="CD24" s="1863" t="str">
        <f>IF(ISNUMBER(N24),'Cover Page'!$D$35/1000000*N24/'FX rate'!$C$25,"")</f>
        <v/>
      </c>
      <c r="CE24" s="1863" t="str">
        <f>IF(ISNUMBER(O24),'Cover Page'!$D$35/1000000*O24/'FX rate'!$C$25,"")</f>
        <v/>
      </c>
      <c r="CF24" s="1864" t="str">
        <f>IF(ISNUMBER(P24),'Cover Page'!$D$35/1000000*P24/'FX rate'!$C$25,"")</f>
        <v/>
      </c>
      <c r="CG24" s="1861" t="str">
        <f>IF(ISNUMBER(Q24),'Cover Page'!$D$35/1000000*Q24/'FX rate'!$C$25,"")</f>
        <v/>
      </c>
      <c r="CH24" s="1862" t="str">
        <f>IF(ISNUMBER(R24),'Cover Page'!$D$35/1000000*R24/'FX rate'!$C$25,"")</f>
        <v/>
      </c>
      <c r="CI24" s="1863" t="str">
        <f>IF(ISNUMBER(S24),'Cover Page'!$D$35/1000000*S24/'FX rate'!$C$25,"")</f>
        <v/>
      </c>
      <c r="CJ24" s="1863" t="str">
        <f>IF(ISNUMBER(T24),'Cover Page'!$D$35/1000000*T24/'FX rate'!$C$25,"")</f>
        <v/>
      </c>
      <c r="CK24" s="1864" t="str">
        <f>IF(ISNUMBER(U24),'Cover Page'!$D$35/1000000*U24/'FX rate'!$C$25,"")</f>
        <v/>
      </c>
      <c r="CL24" s="1861" t="str">
        <f>IF(ISNUMBER(V24),'Cover Page'!$D$35/1000000*V24/'FX rate'!$C$25,"")</f>
        <v/>
      </c>
      <c r="CM24" s="1862" t="str">
        <f>IF(ISNUMBER(W24),'Cover Page'!$D$35/1000000*W24/'FX rate'!$C$25,"")</f>
        <v/>
      </c>
      <c r="CN24" s="1863" t="str">
        <f>IF(ISNUMBER(X24),'Cover Page'!$D$35/1000000*X24/'FX rate'!$C$25,"")</f>
        <v/>
      </c>
      <c r="CO24" s="1863" t="str">
        <f>IF(ISNUMBER(Y24),'Cover Page'!$D$35/1000000*Y24/'FX rate'!$C$25,"")</f>
        <v/>
      </c>
      <c r="CP24" s="1864" t="str">
        <f>IF(ISNUMBER(Z24),'Cover Page'!$D$35/1000000*Z24/'FX rate'!$C$25,"")</f>
        <v/>
      </c>
      <c r="CQ24" s="1861" t="str">
        <f>IF(ISNUMBER(AA24),'Cover Page'!$D$35/1000000*AA24/'FX rate'!$C$25,"")</f>
        <v/>
      </c>
      <c r="CR24" s="1862" t="str">
        <f>IF(ISNUMBER(AB24),'Cover Page'!$D$35/1000000*AB24/'FX rate'!$C$25,"")</f>
        <v/>
      </c>
      <c r="CS24" s="1863" t="str">
        <f>IF(ISNUMBER(AC24),'Cover Page'!$D$35/1000000*AC24/'FX rate'!$C$25,"")</f>
        <v/>
      </c>
      <c r="CT24" s="1863" t="str">
        <f>IF(ISNUMBER(AD24),'Cover Page'!$D$35/1000000*AD24/'FX rate'!$C$25,"")</f>
        <v/>
      </c>
      <c r="CU24" s="1864" t="str">
        <f>IF(ISNUMBER(AE24),'Cover Page'!$D$35/1000000*AE24/'FX rate'!$C$25,"")</f>
        <v/>
      </c>
    </row>
    <row r="25" spans="1:99" x14ac:dyDescent="0.2">
      <c r="A25" s="1834" t="s">
        <v>1673</v>
      </c>
      <c r="B25" s="2243"/>
      <c r="C25" s="1853" t="str">
        <f t="shared" si="0"/>
        <v/>
      </c>
      <c r="D25" s="2245"/>
      <c r="E25" s="2245"/>
      <c r="F25" s="1855" t="str">
        <f t="shared" si="1"/>
        <v/>
      </c>
      <c r="G25" s="2243"/>
      <c r="H25" s="1853" t="str">
        <f t="shared" si="2"/>
        <v/>
      </c>
      <c r="I25" s="2245"/>
      <c r="J25" s="2245"/>
      <c r="K25" s="1855" t="str">
        <f t="shared" si="3"/>
        <v/>
      </c>
      <c r="L25" s="2243"/>
      <c r="M25" s="1853" t="str">
        <f t="shared" si="4"/>
        <v/>
      </c>
      <c r="N25" s="2245"/>
      <c r="O25" s="2245"/>
      <c r="P25" s="1855" t="str">
        <f t="shared" si="5"/>
        <v/>
      </c>
      <c r="Q25" s="2243"/>
      <c r="R25" s="1853" t="str">
        <f t="shared" si="6"/>
        <v/>
      </c>
      <c r="S25" s="2245"/>
      <c r="T25" s="2245"/>
      <c r="U25" s="1855" t="str">
        <f t="shared" si="7"/>
        <v/>
      </c>
      <c r="V25" s="2291"/>
      <c r="W25" s="1853" t="str">
        <f t="shared" si="8"/>
        <v/>
      </c>
      <c r="X25" s="2293"/>
      <c r="Y25" s="2293"/>
      <c r="Z25" s="1855" t="str">
        <f t="shared" si="9"/>
        <v/>
      </c>
      <c r="AA25" s="2291"/>
      <c r="AB25" s="1853" t="str">
        <f t="shared" si="10"/>
        <v/>
      </c>
      <c r="AC25" s="2293"/>
      <c r="AD25" s="2293"/>
      <c r="AE25" s="1855" t="str">
        <f t="shared" si="11"/>
        <v/>
      </c>
      <c r="AF25" s="1867"/>
      <c r="AH25" s="2446"/>
      <c r="AI25" s="1834" t="s">
        <v>1673</v>
      </c>
      <c r="AJ25" s="1860" t="str">
        <f>IF(ISNUMBER(B25),'Cover Page'!$D$35/1000000*B25/VLOOKUP($AI25,'FX rate q'!$B$7:$C$47,2,FALSE),"")</f>
        <v/>
      </c>
      <c r="AK25" s="1860" t="str">
        <f>IF(ISNUMBER(C25),'Cover Page'!$D$35/1000000*C25/VLOOKUP($AI25,'FX rate q'!$B$7:$C$47,2,FALSE),"")</f>
        <v/>
      </c>
      <c r="AL25" s="1860" t="str">
        <f>IF(ISNUMBER(D25),'Cover Page'!$D$35/1000000*D25/VLOOKUP($AI25,'FX rate q'!$B$7:$C$47,2,FALSE),"")</f>
        <v/>
      </c>
      <c r="AM25" s="1860" t="str">
        <f>IF(ISNUMBER(E25),'Cover Page'!$D$35/1000000*E25/VLOOKUP($AI25,'FX rate q'!$B$7:$C$47,2,FALSE),"")</f>
        <v/>
      </c>
      <c r="AN25" s="1860" t="str">
        <f>IF(ISNUMBER(F25),'Cover Page'!$D$35/1000000*F25/VLOOKUP($AI25,'FX rate q'!$B$7:$C$47,2,FALSE),"")</f>
        <v/>
      </c>
      <c r="AO25" s="1860" t="str">
        <f>IF(ISNUMBER(G25),'Cover Page'!$D$35/1000000*G25/VLOOKUP($AI25,'FX rate q'!$B$7:$C$47,2,FALSE),"")</f>
        <v/>
      </c>
      <c r="AP25" s="1860" t="str">
        <f>IF(ISNUMBER(H25),'Cover Page'!$D$35/1000000*H25/VLOOKUP($AI25,'FX rate q'!$B$7:$C$47,2,FALSE),"")</f>
        <v/>
      </c>
      <c r="AQ25" s="1860" t="str">
        <f>IF(ISNUMBER(I25),'Cover Page'!$D$35/1000000*I25/VLOOKUP($AI25,'FX rate q'!$B$7:$C$47,2,FALSE),"")</f>
        <v/>
      </c>
      <c r="AR25" s="1860" t="str">
        <f>IF(ISNUMBER(J25),'Cover Page'!$D$35/1000000*J25/VLOOKUP($AI25,'FX rate q'!$B$7:$C$47,2,FALSE),"")</f>
        <v/>
      </c>
      <c r="AS25" s="1860" t="str">
        <f>IF(ISNUMBER(K25),'Cover Page'!$D$35/1000000*K25/VLOOKUP($AI25,'FX rate q'!$B$7:$C$47,2,FALSE),"")</f>
        <v/>
      </c>
      <c r="AT25" s="1860" t="str">
        <f>IF(ISNUMBER(L25),'Cover Page'!$D$35/1000000*L25/VLOOKUP($AI25,'FX rate q'!$B$7:$C$47,2,FALSE),"")</f>
        <v/>
      </c>
      <c r="AU25" s="1860" t="str">
        <f>IF(ISNUMBER(M25),'Cover Page'!$D$35/1000000*M25/VLOOKUP($AI25,'FX rate q'!$B$7:$C$47,2,FALSE),"")</f>
        <v/>
      </c>
      <c r="AV25" s="1860" t="str">
        <f>IF(ISNUMBER(N25),'Cover Page'!$D$35/1000000*N25/VLOOKUP($AI25,'FX rate q'!$B$7:$C$47,2,FALSE),"")</f>
        <v/>
      </c>
      <c r="AW25" s="1860" t="str">
        <f>IF(ISNUMBER(O25),'Cover Page'!$D$35/1000000*O25/VLOOKUP($AI25,'FX rate q'!$B$7:$C$47,2,FALSE),"")</f>
        <v/>
      </c>
      <c r="AX25" s="1860" t="str">
        <f>IF(ISNUMBER(P25),'Cover Page'!$D$35/1000000*P25/VLOOKUP($AI25,'FX rate q'!$B$7:$C$47,2,FALSE),"")</f>
        <v/>
      </c>
      <c r="AY25" s="1860" t="str">
        <f>IF(ISNUMBER(Q25),'Cover Page'!$D$35/1000000*Q25/VLOOKUP($AI25,'FX rate q'!$B$7:$C$47,2,FALSE),"")</f>
        <v/>
      </c>
      <c r="AZ25" s="1860" t="str">
        <f>IF(ISNUMBER(R25),'Cover Page'!$D$35/1000000*R25/VLOOKUP($AI25,'FX rate q'!$B$7:$C$47,2,FALSE),"")</f>
        <v/>
      </c>
      <c r="BA25" s="1860" t="str">
        <f>IF(ISNUMBER(S25),'Cover Page'!$D$35/1000000*S25/VLOOKUP($AI25,'FX rate q'!$B$7:$C$47,2,FALSE),"")</f>
        <v/>
      </c>
      <c r="BB25" s="1860" t="str">
        <f>IF(ISNUMBER(T25),'Cover Page'!$D$35/1000000*T25/VLOOKUP($AI25,'FX rate q'!$B$7:$C$47,2,FALSE),"")</f>
        <v/>
      </c>
      <c r="BC25" s="1860" t="str">
        <f>IF(ISNUMBER(U25),'Cover Page'!$D$35/1000000*U25/VLOOKUP($AI25,'FX rate q'!$B$7:$C$47,2,FALSE),"")</f>
        <v/>
      </c>
      <c r="BD25" s="1860" t="str">
        <f>IF(ISNUMBER(V25),'Cover Page'!$D$35/1000000*V25/VLOOKUP($AI25,'FX rate q'!$B$7:$C$47,2,FALSE),"")</f>
        <v/>
      </c>
      <c r="BE25" s="1860" t="str">
        <f>IF(ISNUMBER(W25),'Cover Page'!$D$35/1000000*W25/VLOOKUP($AI25,'FX rate q'!$B$7:$C$47,2,FALSE),"")</f>
        <v/>
      </c>
      <c r="BF25" s="1860" t="str">
        <f>IF(ISNUMBER(X25),'Cover Page'!$D$35/1000000*X25/VLOOKUP($AI25,'FX rate q'!$B$7:$C$47,2,FALSE),"")</f>
        <v/>
      </c>
      <c r="BG25" s="1860" t="str">
        <f>IF(ISNUMBER(Y25),'Cover Page'!$D$35/1000000*Y25/VLOOKUP($AI25,'FX rate q'!$B$7:$C$47,2,FALSE),"")</f>
        <v/>
      </c>
      <c r="BH25" s="1860" t="str">
        <f>IF(ISNUMBER(Z25),'Cover Page'!$D$35/1000000*Z25/VLOOKUP($AI25,'FX rate q'!$B$7:$C$47,2,FALSE),"")</f>
        <v/>
      </c>
      <c r="BI25" s="1860" t="str">
        <f>IF(ISNUMBER(AA25),'Cover Page'!$D$35/1000000*AA25/VLOOKUP($AI25,'FX rate q'!$B$7:$C$47,2,FALSE),"")</f>
        <v/>
      </c>
      <c r="BJ25" s="1860" t="str">
        <f>IF(ISNUMBER(AB25),'Cover Page'!$D$35/1000000*AB25/VLOOKUP($AI25,'FX rate q'!$B$7:$C$47,2,FALSE),"")</f>
        <v/>
      </c>
      <c r="BK25" s="1860" t="str">
        <f>IF(ISNUMBER(AC25),'Cover Page'!$D$35/1000000*AC25/VLOOKUP($AI25,'FX rate q'!$B$7:$C$47,2,FALSE),"")</f>
        <v/>
      </c>
      <c r="BL25" s="1860" t="str">
        <f>IF(ISNUMBER(AD25),'Cover Page'!$D$35/1000000*AD25/VLOOKUP($AI25,'FX rate q'!$B$7:$C$47,2,FALSE),"")</f>
        <v/>
      </c>
      <c r="BM25" s="2296" t="str">
        <f>IF(ISNUMBER(AE25),'Cover Page'!$D$35/1000000*AE25/VLOOKUP($AI25,'FX rate q'!$B$7:$C$47,2,FALSE),"")</f>
        <v/>
      </c>
      <c r="BO25" s="1763"/>
      <c r="BP25" s="2432"/>
      <c r="BQ25" s="1834" t="s">
        <v>1673</v>
      </c>
      <c r="BR25" s="1861" t="str">
        <f>IF(ISNUMBER(B25),'Cover Page'!$D$35/1000000*B25/'FX rate'!$C$25,"")</f>
        <v/>
      </c>
      <c r="BS25" s="1862" t="str">
        <f>IF(ISNUMBER(C25),'Cover Page'!$D$35/1000000*C25/'FX rate'!$C$25,"")</f>
        <v/>
      </c>
      <c r="BT25" s="1863" t="str">
        <f>IF(ISNUMBER(D25),'Cover Page'!$D$35/1000000*D25/'FX rate'!$C$25,"")</f>
        <v/>
      </c>
      <c r="BU25" s="1863" t="str">
        <f>IF(ISNUMBER(E25),'Cover Page'!$D$35/1000000*E25/'FX rate'!$C$25,"")</f>
        <v/>
      </c>
      <c r="BV25" s="1864" t="str">
        <f>IF(ISNUMBER(F25),'Cover Page'!$D$35/1000000*F25/'FX rate'!$C$25,"")</f>
        <v/>
      </c>
      <c r="BW25" s="1861" t="str">
        <f>IF(ISNUMBER(G25),'Cover Page'!$D$35/1000000*G25/'FX rate'!$C$25,"")</f>
        <v/>
      </c>
      <c r="BX25" s="1862" t="str">
        <f>IF(ISNUMBER(H25),'Cover Page'!$D$35/1000000*H25/'FX rate'!$C$25,"")</f>
        <v/>
      </c>
      <c r="BY25" s="1863" t="str">
        <f>IF(ISNUMBER(I25),'Cover Page'!$D$35/1000000*I25/'FX rate'!$C$25,"")</f>
        <v/>
      </c>
      <c r="BZ25" s="1863" t="str">
        <f>IF(ISNUMBER(J25),'Cover Page'!$D$35/1000000*J25/'FX rate'!$C$25,"")</f>
        <v/>
      </c>
      <c r="CA25" s="1864" t="str">
        <f>IF(ISNUMBER(K25),'Cover Page'!$D$35/1000000*K25/'FX rate'!$C$25,"")</f>
        <v/>
      </c>
      <c r="CB25" s="1862" t="str">
        <f>IF(ISNUMBER(L25),'Cover Page'!$D$35/1000000*L25/'FX rate'!$C$25,"")</f>
        <v/>
      </c>
      <c r="CC25" s="1862" t="str">
        <f>IF(ISNUMBER(M25),'Cover Page'!$D$35/1000000*M25/'FX rate'!$C$25,"")</f>
        <v/>
      </c>
      <c r="CD25" s="1863" t="str">
        <f>IF(ISNUMBER(N25),'Cover Page'!$D$35/1000000*N25/'FX rate'!$C$25,"")</f>
        <v/>
      </c>
      <c r="CE25" s="1863" t="str">
        <f>IF(ISNUMBER(O25),'Cover Page'!$D$35/1000000*O25/'FX rate'!$C$25,"")</f>
        <v/>
      </c>
      <c r="CF25" s="1864" t="str">
        <f>IF(ISNUMBER(P25),'Cover Page'!$D$35/1000000*P25/'FX rate'!$C$25,"")</f>
        <v/>
      </c>
      <c r="CG25" s="1861" t="str">
        <f>IF(ISNUMBER(Q25),'Cover Page'!$D$35/1000000*Q25/'FX rate'!$C$25,"")</f>
        <v/>
      </c>
      <c r="CH25" s="1862" t="str">
        <f>IF(ISNUMBER(R25),'Cover Page'!$D$35/1000000*R25/'FX rate'!$C$25,"")</f>
        <v/>
      </c>
      <c r="CI25" s="1863" t="str">
        <f>IF(ISNUMBER(S25),'Cover Page'!$D$35/1000000*S25/'FX rate'!$C$25,"")</f>
        <v/>
      </c>
      <c r="CJ25" s="1863" t="str">
        <f>IF(ISNUMBER(T25),'Cover Page'!$D$35/1000000*T25/'FX rate'!$C$25,"")</f>
        <v/>
      </c>
      <c r="CK25" s="1864" t="str">
        <f>IF(ISNUMBER(U25),'Cover Page'!$D$35/1000000*U25/'FX rate'!$C$25,"")</f>
        <v/>
      </c>
      <c r="CL25" s="1861" t="str">
        <f>IF(ISNUMBER(V25),'Cover Page'!$D$35/1000000*V25/'FX rate'!$C$25,"")</f>
        <v/>
      </c>
      <c r="CM25" s="1862" t="str">
        <f>IF(ISNUMBER(W25),'Cover Page'!$D$35/1000000*W25/'FX rate'!$C$25,"")</f>
        <v/>
      </c>
      <c r="CN25" s="1863" t="str">
        <f>IF(ISNUMBER(X25),'Cover Page'!$D$35/1000000*X25/'FX rate'!$C$25,"")</f>
        <v/>
      </c>
      <c r="CO25" s="1863" t="str">
        <f>IF(ISNUMBER(Y25),'Cover Page'!$D$35/1000000*Y25/'FX rate'!$C$25,"")</f>
        <v/>
      </c>
      <c r="CP25" s="1864" t="str">
        <f>IF(ISNUMBER(Z25),'Cover Page'!$D$35/1000000*Z25/'FX rate'!$C$25,"")</f>
        <v/>
      </c>
      <c r="CQ25" s="1861" t="str">
        <f>IF(ISNUMBER(AA25),'Cover Page'!$D$35/1000000*AA25/'FX rate'!$C$25,"")</f>
        <v/>
      </c>
      <c r="CR25" s="1862" t="str">
        <f>IF(ISNUMBER(AB25),'Cover Page'!$D$35/1000000*AB25/'FX rate'!$C$25,"")</f>
        <v/>
      </c>
      <c r="CS25" s="1863" t="str">
        <f>IF(ISNUMBER(AC25),'Cover Page'!$D$35/1000000*AC25/'FX rate'!$C$25,"")</f>
        <v/>
      </c>
      <c r="CT25" s="1863" t="str">
        <f>IF(ISNUMBER(AD25),'Cover Page'!$D$35/1000000*AD25/'FX rate'!$C$25,"")</f>
        <v/>
      </c>
      <c r="CU25" s="1864" t="str">
        <f>IF(ISNUMBER(AE25),'Cover Page'!$D$35/1000000*AE25/'FX rate'!$C$25,"")</f>
        <v/>
      </c>
    </row>
    <row r="26" spans="1:99" x14ac:dyDescent="0.2">
      <c r="A26" s="1834" t="s">
        <v>1674</v>
      </c>
      <c r="B26" s="2243"/>
      <c r="C26" s="1853" t="str">
        <f t="shared" si="0"/>
        <v/>
      </c>
      <c r="D26" s="2245"/>
      <c r="E26" s="2245"/>
      <c r="F26" s="1855" t="str">
        <f t="shared" si="1"/>
        <v/>
      </c>
      <c r="G26" s="2243"/>
      <c r="H26" s="1853" t="str">
        <f t="shared" si="2"/>
        <v/>
      </c>
      <c r="I26" s="2245"/>
      <c r="J26" s="2245"/>
      <c r="K26" s="1855" t="str">
        <f t="shared" si="3"/>
        <v/>
      </c>
      <c r="L26" s="2243"/>
      <c r="M26" s="1853" t="str">
        <f t="shared" si="4"/>
        <v/>
      </c>
      <c r="N26" s="2245"/>
      <c r="O26" s="2245"/>
      <c r="P26" s="1855" t="str">
        <f t="shared" si="5"/>
        <v/>
      </c>
      <c r="Q26" s="2243"/>
      <c r="R26" s="1853" t="str">
        <f t="shared" si="6"/>
        <v/>
      </c>
      <c r="S26" s="2245"/>
      <c r="T26" s="2245"/>
      <c r="U26" s="1855" t="str">
        <f t="shared" si="7"/>
        <v/>
      </c>
      <c r="V26" s="2291"/>
      <c r="W26" s="1853" t="str">
        <f t="shared" si="8"/>
        <v/>
      </c>
      <c r="X26" s="2293"/>
      <c r="Y26" s="2293"/>
      <c r="Z26" s="1855" t="str">
        <f t="shared" si="9"/>
        <v/>
      </c>
      <c r="AA26" s="2291"/>
      <c r="AB26" s="1853" t="str">
        <f t="shared" si="10"/>
        <v/>
      </c>
      <c r="AC26" s="2293"/>
      <c r="AD26" s="2293"/>
      <c r="AE26" s="1855" t="str">
        <f t="shared" si="11"/>
        <v/>
      </c>
      <c r="AF26" s="1867"/>
      <c r="AH26" s="2446"/>
      <c r="AI26" s="1834" t="s">
        <v>1674</v>
      </c>
      <c r="AJ26" s="1860" t="str">
        <f>IF(ISNUMBER(B26),'Cover Page'!$D$35/1000000*B26/VLOOKUP($AI26,'FX rate q'!$B$7:$C$47,2,FALSE),"")</f>
        <v/>
      </c>
      <c r="AK26" s="1860" t="str">
        <f>IF(ISNUMBER(C26),'Cover Page'!$D$35/1000000*C26/VLOOKUP($AI26,'FX rate q'!$B$7:$C$47,2,FALSE),"")</f>
        <v/>
      </c>
      <c r="AL26" s="1860" t="str">
        <f>IF(ISNUMBER(D26),'Cover Page'!$D$35/1000000*D26/VLOOKUP($AI26,'FX rate q'!$B$7:$C$47,2,FALSE),"")</f>
        <v/>
      </c>
      <c r="AM26" s="1860" t="str">
        <f>IF(ISNUMBER(E26),'Cover Page'!$D$35/1000000*E26/VLOOKUP($AI26,'FX rate q'!$B$7:$C$47,2,FALSE),"")</f>
        <v/>
      </c>
      <c r="AN26" s="1860" t="str">
        <f>IF(ISNUMBER(F26),'Cover Page'!$D$35/1000000*F26/VLOOKUP($AI26,'FX rate q'!$B$7:$C$47,2,FALSE),"")</f>
        <v/>
      </c>
      <c r="AO26" s="1860" t="str">
        <f>IF(ISNUMBER(G26),'Cover Page'!$D$35/1000000*G26/VLOOKUP($AI26,'FX rate q'!$B$7:$C$47,2,FALSE),"")</f>
        <v/>
      </c>
      <c r="AP26" s="1860" t="str">
        <f>IF(ISNUMBER(H26),'Cover Page'!$D$35/1000000*H26/VLOOKUP($AI26,'FX rate q'!$B$7:$C$47,2,FALSE),"")</f>
        <v/>
      </c>
      <c r="AQ26" s="1860" t="str">
        <f>IF(ISNUMBER(I26),'Cover Page'!$D$35/1000000*I26/VLOOKUP($AI26,'FX rate q'!$B$7:$C$47,2,FALSE),"")</f>
        <v/>
      </c>
      <c r="AR26" s="1860" t="str">
        <f>IF(ISNUMBER(J26),'Cover Page'!$D$35/1000000*J26/VLOOKUP($AI26,'FX rate q'!$B$7:$C$47,2,FALSE),"")</f>
        <v/>
      </c>
      <c r="AS26" s="1860" t="str">
        <f>IF(ISNUMBER(K26),'Cover Page'!$D$35/1000000*K26/VLOOKUP($AI26,'FX rate q'!$B$7:$C$47,2,FALSE),"")</f>
        <v/>
      </c>
      <c r="AT26" s="1860" t="str">
        <f>IF(ISNUMBER(L26),'Cover Page'!$D$35/1000000*L26/VLOOKUP($AI26,'FX rate q'!$B$7:$C$47,2,FALSE),"")</f>
        <v/>
      </c>
      <c r="AU26" s="1860" t="str">
        <f>IF(ISNUMBER(M26),'Cover Page'!$D$35/1000000*M26/VLOOKUP($AI26,'FX rate q'!$B$7:$C$47,2,FALSE),"")</f>
        <v/>
      </c>
      <c r="AV26" s="1860" t="str">
        <f>IF(ISNUMBER(N26),'Cover Page'!$D$35/1000000*N26/VLOOKUP($AI26,'FX rate q'!$B$7:$C$47,2,FALSE),"")</f>
        <v/>
      </c>
      <c r="AW26" s="1860" t="str">
        <f>IF(ISNUMBER(O26),'Cover Page'!$D$35/1000000*O26/VLOOKUP($AI26,'FX rate q'!$B$7:$C$47,2,FALSE),"")</f>
        <v/>
      </c>
      <c r="AX26" s="1860" t="str">
        <f>IF(ISNUMBER(P26),'Cover Page'!$D$35/1000000*P26/VLOOKUP($AI26,'FX rate q'!$B$7:$C$47,2,FALSE),"")</f>
        <v/>
      </c>
      <c r="AY26" s="1860" t="str">
        <f>IF(ISNUMBER(Q26),'Cover Page'!$D$35/1000000*Q26/VLOOKUP($AI26,'FX rate q'!$B$7:$C$47,2,FALSE),"")</f>
        <v/>
      </c>
      <c r="AZ26" s="1860" t="str">
        <f>IF(ISNUMBER(R26),'Cover Page'!$D$35/1000000*R26/VLOOKUP($AI26,'FX rate q'!$B$7:$C$47,2,FALSE),"")</f>
        <v/>
      </c>
      <c r="BA26" s="1860" t="str">
        <f>IF(ISNUMBER(S26),'Cover Page'!$D$35/1000000*S26/VLOOKUP($AI26,'FX rate q'!$B$7:$C$47,2,FALSE),"")</f>
        <v/>
      </c>
      <c r="BB26" s="1860" t="str">
        <f>IF(ISNUMBER(T26),'Cover Page'!$D$35/1000000*T26/VLOOKUP($AI26,'FX rate q'!$B$7:$C$47,2,FALSE),"")</f>
        <v/>
      </c>
      <c r="BC26" s="1860" t="str">
        <f>IF(ISNUMBER(U26),'Cover Page'!$D$35/1000000*U26/VLOOKUP($AI26,'FX rate q'!$B$7:$C$47,2,FALSE),"")</f>
        <v/>
      </c>
      <c r="BD26" s="1860" t="str">
        <f>IF(ISNUMBER(V26),'Cover Page'!$D$35/1000000*V26/VLOOKUP($AI26,'FX rate q'!$B$7:$C$47,2,FALSE),"")</f>
        <v/>
      </c>
      <c r="BE26" s="1860" t="str">
        <f>IF(ISNUMBER(W26),'Cover Page'!$D$35/1000000*W26/VLOOKUP($AI26,'FX rate q'!$B$7:$C$47,2,FALSE),"")</f>
        <v/>
      </c>
      <c r="BF26" s="1860" t="str">
        <f>IF(ISNUMBER(X26),'Cover Page'!$D$35/1000000*X26/VLOOKUP($AI26,'FX rate q'!$B$7:$C$47,2,FALSE),"")</f>
        <v/>
      </c>
      <c r="BG26" s="1860" t="str">
        <f>IF(ISNUMBER(Y26),'Cover Page'!$D$35/1000000*Y26/VLOOKUP($AI26,'FX rate q'!$B$7:$C$47,2,FALSE),"")</f>
        <v/>
      </c>
      <c r="BH26" s="1860" t="str">
        <f>IF(ISNUMBER(Z26),'Cover Page'!$D$35/1000000*Z26/VLOOKUP($AI26,'FX rate q'!$B$7:$C$47,2,FALSE),"")</f>
        <v/>
      </c>
      <c r="BI26" s="1860" t="str">
        <f>IF(ISNUMBER(AA26),'Cover Page'!$D$35/1000000*AA26/VLOOKUP($AI26,'FX rate q'!$B$7:$C$47,2,FALSE),"")</f>
        <v/>
      </c>
      <c r="BJ26" s="1860" t="str">
        <f>IF(ISNUMBER(AB26),'Cover Page'!$D$35/1000000*AB26/VLOOKUP($AI26,'FX rate q'!$B$7:$C$47,2,FALSE),"")</f>
        <v/>
      </c>
      <c r="BK26" s="1860" t="str">
        <f>IF(ISNUMBER(AC26),'Cover Page'!$D$35/1000000*AC26/VLOOKUP($AI26,'FX rate q'!$B$7:$C$47,2,FALSE),"")</f>
        <v/>
      </c>
      <c r="BL26" s="1860" t="str">
        <f>IF(ISNUMBER(AD26),'Cover Page'!$D$35/1000000*AD26/VLOOKUP($AI26,'FX rate q'!$B$7:$C$47,2,FALSE),"")</f>
        <v/>
      </c>
      <c r="BM26" s="2296" t="str">
        <f>IF(ISNUMBER(AE26),'Cover Page'!$D$35/1000000*AE26/VLOOKUP($AI26,'FX rate q'!$B$7:$C$47,2,FALSE),"")</f>
        <v/>
      </c>
      <c r="BO26" s="1763"/>
      <c r="BP26" s="2432"/>
      <c r="BQ26" s="1834" t="s">
        <v>1674</v>
      </c>
      <c r="BR26" s="1861" t="str">
        <f>IF(ISNUMBER(B26),'Cover Page'!$D$35/1000000*B26/'FX rate'!$C$25,"")</f>
        <v/>
      </c>
      <c r="BS26" s="1862" t="str">
        <f>IF(ISNUMBER(C26),'Cover Page'!$D$35/1000000*C26/'FX rate'!$C$25,"")</f>
        <v/>
      </c>
      <c r="BT26" s="1863" t="str">
        <f>IF(ISNUMBER(D26),'Cover Page'!$D$35/1000000*D26/'FX rate'!$C$25,"")</f>
        <v/>
      </c>
      <c r="BU26" s="1863" t="str">
        <f>IF(ISNUMBER(E26),'Cover Page'!$D$35/1000000*E26/'FX rate'!$C$25,"")</f>
        <v/>
      </c>
      <c r="BV26" s="1864" t="str">
        <f>IF(ISNUMBER(F26),'Cover Page'!$D$35/1000000*F26/'FX rate'!$C$25,"")</f>
        <v/>
      </c>
      <c r="BW26" s="1861" t="str">
        <f>IF(ISNUMBER(G26),'Cover Page'!$D$35/1000000*G26/'FX rate'!$C$25,"")</f>
        <v/>
      </c>
      <c r="BX26" s="1862" t="str">
        <f>IF(ISNUMBER(H26),'Cover Page'!$D$35/1000000*H26/'FX rate'!$C$25,"")</f>
        <v/>
      </c>
      <c r="BY26" s="1863" t="str">
        <f>IF(ISNUMBER(I26),'Cover Page'!$D$35/1000000*I26/'FX rate'!$C$25,"")</f>
        <v/>
      </c>
      <c r="BZ26" s="1863" t="str">
        <f>IF(ISNUMBER(J26),'Cover Page'!$D$35/1000000*J26/'FX rate'!$C$25,"")</f>
        <v/>
      </c>
      <c r="CA26" s="1864" t="str">
        <f>IF(ISNUMBER(K26),'Cover Page'!$D$35/1000000*K26/'FX rate'!$C$25,"")</f>
        <v/>
      </c>
      <c r="CB26" s="1862" t="str">
        <f>IF(ISNUMBER(L26),'Cover Page'!$D$35/1000000*L26/'FX rate'!$C$25,"")</f>
        <v/>
      </c>
      <c r="CC26" s="1862" t="str">
        <f>IF(ISNUMBER(M26),'Cover Page'!$D$35/1000000*M26/'FX rate'!$C$25,"")</f>
        <v/>
      </c>
      <c r="CD26" s="1863" t="str">
        <f>IF(ISNUMBER(N26),'Cover Page'!$D$35/1000000*N26/'FX rate'!$C$25,"")</f>
        <v/>
      </c>
      <c r="CE26" s="1863" t="str">
        <f>IF(ISNUMBER(O26),'Cover Page'!$D$35/1000000*O26/'FX rate'!$C$25,"")</f>
        <v/>
      </c>
      <c r="CF26" s="1864" t="str">
        <f>IF(ISNUMBER(P26),'Cover Page'!$D$35/1000000*P26/'FX rate'!$C$25,"")</f>
        <v/>
      </c>
      <c r="CG26" s="1861" t="str">
        <f>IF(ISNUMBER(Q26),'Cover Page'!$D$35/1000000*Q26/'FX rate'!$C$25,"")</f>
        <v/>
      </c>
      <c r="CH26" s="1862" t="str">
        <f>IF(ISNUMBER(R26),'Cover Page'!$D$35/1000000*R26/'FX rate'!$C$25,"")</f>
        <v/>
      </c>
      <c r="CI26" s="1863" t="str">
        <f>IF(ISNUMBER(S26),'Cover Page'!$D$35/1000000*S26/'FX rate'!$C$25,"")</f>
        <v/>
      </c>
      <c r="CJ26" s="1863" t="str">
        <f>IF(ISNUMBER(T26),'Cover Page'!$D$35/1000000*T26/'FX rate'!$C$25,"")</f>
        <v/>
      </c>
      <c r="CK26" s="1864" t="str">
        <f>IF(ISNUMBER(U26),'Cover Page'!$D$35/1000000*U26/'FX rate'!$C$25,"")</f>
        <v/>
      </c>
      <c r="CL26" s="1861" t="str">
        <f>IF(ISNUMBER(V26),'Cover Page'!$D$35/1000000*V26/'FX rate'!$C$25,"")</f>
        <v/>
      </c>
      <c r="CM26" s="1862" t="str">
        <f>IF(ISNUMBER(W26),'Cover Page'!$D$35/1000000*W26/'FX rate'!$C$25,"")</f>
        <v/>
      </c>
      <c r="CN26" s="1863" t="str">
        <f>IF(ISNUMBER(X26),'Cover Page'!$D$35/1000000*X26/'FX rate'!$C$25,"")</f>
        <v/>
      </c>
      <c r="CO26" s="1863" t="str">
        <f>IF(ISNUMBER(Y26),'Cover Page'!$D$35/1000000*Y26/'FX rate'!$C$25,"")</f>
        <v/>
      </c>
      <c r="CP26" s="1864" t="str">
        <f>IF(ISNUMBER(Z26),'Cover Page'!$D$35/1000000*Z26/'FX rate'!$C$25,"")</f>
        <v/>
      </c>
      <c r="CQ26" s="1861" t="str">
        <f>IF(ISNUMBER(AA26),'Cover Page'!$D$35/1000000*AA26/'FX rate'!$C$25,"")</f>
        <v/>
      </c>
      <c r="CR26" s="1862" t="str">
        <f>IF(ISNUMBER(AB26),'Cover Page'!$D$35/1000000*AB26/'FX rate'!$C$25,"")</f>
        <v/>
      </c>
      <c r="CS26" s="1863" t="str">
        <f>IF(ISNUMBER(AC26),'Cover Page'!$D$35/1000000*AC26/'FX rate'!$C$25,"")</f>
        <v/>
      </c>
      <c r="CT26" s="1863" t="str">
        <f>IF(ISNUMBER(AD26),'Cover Page'!$D$35/1000000*AD26/'FX rate'!$C$25,"")</f>
        <v/>
      </c>
      <c r="CU26" s="1864" t="str">
        <f>IF(ISNUMBER(AE26),'Cover Page'!$D$35/1000000*AE26/'FX rate'!$C$25,"")</f>
        <v/>
      </c>
    </row>
    <row r="27" spans="1:99" x14ac:dyDescent="0.2">
      <c r="A27" s="1834" t="s">
        <v>1675</v>
      </c>
      <c r="B27" s="2243"/>
      <c r="C27" s="1853" t="str">
        <f t="shared" si="0"/>
        <v/>
      </c>
      <c r="D27" s="2245"/>
      <c r="E27" s="2245"/>
      <c r="F27" s="1855" t="str">
        <f t="shared" si="1"/>
        <v/>
      </c>
      <c r="G27" s="2243"/>
      <c r="H27" s="1853" t="str">
        <f t="shared" si="2"/>
        <v/>
      </c>
      <c r="I27" s="2245"/>
      <c r="J27" s="2245"/>
      <c r="K27" s="1855" t="str">
        <f t="shared" si="3"/>
        <v/>
      </c>
      <c r="L27" s="2243"/>
      <c r="M27" s="1853" t="str">
        <f t="shared" si="4"/>
        <v/>
      </c>
      <c r="N27" s="2245"/>
      <c r="O27" s="2245"/>
      <c r="P27" s="1855" t="str">
        <f t="shared" si="5"/>
        <v/>
      </c>
      <c r="Q27" s="2243"/>
      <c r="R27" s="1853" t="str">
        <f t="shared" si="6"/>
        <v/>
      </c>
      <c r="S27" s="2245"/>
      <c r="T27" s="2245"/>
      <c r="U27" s="1855" t="str">
        <f t="shared" si="7"/>
        <v/>
      </c>
      <c r="V27" s="2291"/>
      <c r="W27" s="1853" t="str">
        <f t="shared" si="8"/>
        <v/>
      </c>
      <c r="X27" s="2293"/>
      <c r="Y27" s="2293"/>
      <c r="Z27" s="1855" t="str">
        <f t="shared" si="9"/>
        <v/>
      </c>
      <c r="AA27" s="2291"/>
      <c r="AB27" s="1853" t="str">
        <f t="shared" si="10"/>
        <v/>
      </c>
      <c r="AC27" s="2293"/>
      <c r="AD27" s="2293"/>
      <c r="AE27" s="1855" t="str">
        <f t="shared" si="11"/>
        <v/>
      </c>
      <c r="AF27" s="1867"/>
      <c r="AH27" s="2446"/>
      <c r="AI27" s="1834" t="s">
        <v>1675</v>
      </c>
      <c r="AJ27" s="1860" t="str">
        <f>IF(ISNUMBER(B27),'Cover Page'!$D$35/1000000*B27/VLOOKUP($AI27,'FX rate q'!$B$7:$C$47,2,FALSE),"")</f>
        <v/>
      </c>
      <c r="AK27" s="1860" t="str">
        <f>IF(ISNUMBER(C27),'Cover Page'!$D$35/1000000*C27/VLOOKUP($AI27,'FX rate q'!$B$7:$C$47,2,FALSE),"")</f>
        <v/>
      </c>
      <c r="AL27" s="1860" t="str">
        <f>IF(ISNUMBER(D27),'Cover Page'!$D$35/1000000*D27/VLOOKUP($AI27,'FX rate q'!$B$7:$C$47,2,FALSE),"")</f>
        <v/>
      </c>
      <c r="AM27" s="1860" t="str">
        <f>IF(ISNUMBER(E27),'Cover Page'!$D$35/1000000*E27/VLOOKUP($AI27,'FX rate q'!$B$7:$C$47,2,FALSE),"")</f>
        <v/>
      </c>
      <c r="AN27" s="1860" t="str">
        <f>IF(ISNUMBER(F27),'Cover Page'!$D$35/1000000*F27/VLOOKUP($AI27,'FX rate q'!$B$7:$C$47,2,FALSE),"")</f>
        <v/>
      </c>
      <c r="AO27" s="1860" t="str">
        <f>IF(ISNUMBER(G27),'Cover Page'!$D$35/1000000*G27/VLOOKUP($AI27,'FX rate q'!$B$7:$C$47,2,FALSE),"")</f>
        <v/>
      </c>
      <c r="AP27" s="1860" t="str">
        <f>IF(ISNUMBER(H27),'Cover Page'!$D$35/1000000*H27/VLOOKUP($AI27,'FX rate q'!$B$7:$C$47,2,FALSE),"")</f>
        <v/>
      </c>
      <c r="AQ27" s="1860" t="str">
        <f>IF(ISNUMBER(I27),'Cover Page'!$D$35/1000000*I27/VLOOKUP($AI27,'FX rate q'!$B$7:$C$47,2,FALSE),"")</f>
        <v/>
      </c>
      <c r="AR27" s="1860" t="str">
        <f>IF(ISNUMBER(J27),'Cover Page'!$D$35/1000000*J27/VLOOKUP($AI27,'FX rate q'!$B$7:$C$47,2,FALSE),"")</f>
        <v/>
      </c>
      <c r="AS27" s="1860" t="str">
        <f>IF(ISNUMBER(K27),'Cover Page'!$D$35/1000000*K27/VLOOKUP($AI27,'FX rate q'!$B$7:$C$47,2,FALSE),"")</f>
        <v/>
      </c>
      <c r="AT27" s="1860" t="str">
        <f>IF(ISNUMBER(L27),'Cover Page'!$D$35/1000000*L27/VLOOKUP($AI27,'FX rate q'!$B$7:$C$47,2,FALSE),"")</f>
        <v/>
      </c>
      <c r="AU27" s="1860" t="str">
        <f>IF(ISNUMBER(M27),'Cover Page'!$D$35/1000000*M27/VLOOKUP($AI27,'FX rate q'!$B$7:$C$47,2,FALSE),"")</f>
        <v/>
      </c>
      <c r="AV27" s="1860" t="str">
        <f>IF(ISNUMBER(N27),'Cover Page'!$D$35/1000000*N27/VLOOKUP($AI27,'FX rate q'!$B$7:$C$47,2,FALSE),"")</f>
        <v/>
      </c>
      <c r="AW27" s="1860" t="str">
        <f>IF(ISNUMBER(O27),'Cover Page'!$D$35/1000000*O27/VLOOKUP($AI27,'FX rate q'!$B$7:$C$47,2,FALSE),"")</f>
        <v/>
      </c>
      <c r="AX27" s="1860" t="str">
        <f>IF(ISNUMBER(P27),'Cover Page'!$D$35/1000000*P27/VLOOKUP($AI27,'FX rate q'!$B$7:$C$47,2,FALSE),"")</f>
        <v/>
      </c>
      <c r="AY27" s="1860" t="str">
        <f>IF(ISNUMBER(Q27),'Cover Page'!$D$35/1000000*Q27/VLOOKUP($AI27,'FX rate q'!$B$7:$C$47,2,FALSE),"")</f>
        <v/>
      </c>
      <c r="AZ27" s="1860" t="str">
        <f>IF(ISNUMBER(R27),'Cover Page'!$D$35/1000000*R27/VLOOKUP($AI27,'FX rate q'!$B$7:$C$47,2,FALSE),"")</f>
        <v/>
      </c>
      <c r="BA27" s="1860" t="str">
        <f>IF(ISNUMBER(S27),'Cover Page'!$D$35/1000000*S27/VLOOKUP($AI27,'FX rate q'!$B$7:$C$47,2,FALSE),"")</f>
        <v/>
      </c>
      <c r="BB27" s="1860" t="str">
        <f>IF(ISNUMBER(T27),'Cover Page'!$D$35/1000000*T27/VLOOKUP($AI27,'FX rate q'!$B$7:$C$47,2,FALSE),"")</f>
        <v/>
      </c>
      <c r="BC27" s="1860" t="str">
        <f>IF(ISNUMBER(U27),'Cover Page'!$D$35/1000000*U27/VLOOKUP($AI27,'FX rate q'!$B$7:$C$47,2,FALSE),"")</f>
        <v/>
      </c>
      <c r="BD27" s="1860" t="str">
        <f>IF(ISNUMBER(V27),'Cover Page'!$D$35/1000000*V27/VLOOKUP($AI27,'FX rate q'!$B$7:$C$47,2,FALSE),"")</f>
        <v/>
      </c>
      <c r="BE27" s="1860" t="str">
        <f>IF(ISNUMBER(W27),'Cover Page'!$D$35/1000000*W27/VLOOKUP($AI27,'FX rate q'!$B$7:$C$47,2,FALSE),"")</f>
        <v/>
      </c>
      <c r="BF27" s="1860" t="str">
        <f>IF(ISNUMBER(X27),'Cover Page'!$D$35/1000000*X27/VLOOKUP($AI27,'FX rate q'!$B$7:$C$47,2,FALSE),"")</f>
        <v/>
      </c>
      <c r="BG27" s="1860" t="str">
        <f>IF(ISNUMBER(Y27),'Cover Page'!$D$35/1000000*Y27/VLOOKUP($AI27,'FX rate q'!$B$7:$C$47,2,FALSE),"")</f>
        <v/>
      </c>
      <c r="BH27" s="1860" t="str">
        <f>IF(ISNUMBER(Z27),'Cover Page'!$D$35/1000000*Z27/VLOOKUP($AI27,'FX rate q'!$B$7:$C$47,2,FALSE),"")</f>
        <v/>
      </c>
      <c r="BI27" s="1860" t="str">
        <f>IF(ISNUMBER(AA27),'Cover Page'!$D$35/1000000*AA27/VLOOKUP($AI27,'FX rate q'!$B$7:$C$47,2,FALSE),"")</f>
        <v/>
      </c>
      <c r="BJ27" s="1860" t="str">
        <f>IF(ISNUMBER(AB27),'Cover Page'!$D$35/1000000*AB27/VLOOKUP($AI27,'FX rate q'!$B$7:$C$47,2,FALSE),"")</f>
        <v/>
      </c>
      <c r="BK27" s="1860" t="str">
        <f>IF(ISNUMBER(AC27),'Cover Page'!$D$35/1000000*AC27/VLOOKUP($AI27,'FX rate q'!$B$7:$C$47,2,FALSE),"")</f>
        <v/>
      </c>
      <c r="BL27" s="1860" t="str">
        <f>IF(ISNUMBER(AD27),'Cover Page'!$D$35/1000000*AD27/VLOOKUP($AI27,'FX rate q'!$B$7:$C$47,2,FALSE),"")</f>
        <v/>
      </c>
      <c r="BM27" s="2296" t="str">
        <f>IF(ISNUMBER(AE27),'Cover Page'!$D$35/1000000*AE27/VLOOKUP($AI27,'FX rate q'!$B$7:$C$47,2,FALSE),"")</f>
        <v/>
      </c>
      <c r="BO27" s="1763"/>
      <c r="BP27" s="2432"/>
      <c r="BQ27" s="1834" t="s">
        <v>1675</v>
      </c>
      <c r="BR27" s="1861" t="str">
        <f>IF(ISNUMBER(B27),'Cover Page'!$D$35/1000000*B27/'FX rate'!$C$25,"")</f>
        <v/>
      </c>
      <c r="BS27" s="1862" t="str">
        <f>IF(ISNUMBER(C27),'Cover Page'!$D$35/1000000*C27/'FX rate'!$C$25,"")</f>
        <v/>
      </c>
      <c r="BT27" s="1863" t="str">
        <f>IF(ISNUMBER(D27),'Cover Page'!$D$35/1000000*D27/'FX rate'!$C$25,"")</f>
        <v/>
      </c>
      <c r="BU27" s="1863" t="str">
        <f>IF(ISNUMBER(E27),'Cover Page'!$D$35/1000000*E27/'FX rate'!$C$25,"")</f>
        <v/>
      </c>
      <c r="BV27" s="1864" t="str">
        <f>IF(ISNUMBER(F27),'Cover Page'!$D$35/1000000*F27/'FX rate'!$C$25,"")</f>
        <v/>
      </c>
      <c r="BW27" s="1861" t="str">
        <f>IF(ISNUMBER(G27),'Cover Page'!$D$35/1000000*G27/'FX rate'!$C$25,"")</f>
        <v/>
      </c>
      <c r="BX27" s="1862" t="str">
        <f>IF(ISNUMBER(H27),'Cover Page'!$D$35/1000000*H27/'FX rate'!$C$25,"")</f>
        <v/>
      </c>
      <c r="BY27" s="1863" t="str">
        <f>IF(ISNUMBER(I27),'Cover Page'!$D$35/1000000*I27/'FX rate'!$C$25,"")</f>
        <v/>
      </c>
      <c r="BZ27" s="1863" t="str">
        <f>IF(ISNUMBER(J27),'Cover Page'!$D$35/1000000*J27/'FX rate'!$C$25,"")</f>
        <v/>
      </c>
      <c r="CA27" s="1864" t="str">
        <f>IF(ISNUMBER(K27),'Cover Page'!$D$35/1000000*K27/'FX rate'!$C$25,"")</f>
        <v/>
      </c>
      <c r="CB27" s="1862" t="str">
        <f>IF(ISNUMBER(L27),'Cover Page'!$D$35/1000000*L27/'FX rate'!$C$25,"")</f>
        <v/>
      </c>
      <c r="CC27" s="1862" t="str">
        <f>IF(ISNUMBER(M27),'Cover Page'!$D$35/1000000*M27/'FX rate'!$C$25,"")</f>
        <v/>
      </c>
      <c r="CD27" s="1863" t="str">
        <f>IF(ISNUMBER(N27),'Cover Page'!$D$35/1000000*N27/'FX rate'!$C$25,"")</f>
        <v/>
      </c>
      <c r="CE27" s="1863" t="str">
        <f>IF(ISNUMBER(O27),'Cover Page'!$D$35/1000000*O27/'FX rate'!$C$25,"")</f>
        <v/>
      </c>
      <c r="CF27" s="1864" t="str">
        <f>IF(ISNUMBER(P27),'Cover Page'!$D$35/1000000*P27/'FX rate'!$C$25,"")</f>
        <v/>
      </c>
      <c r="CG27" s="1861" t="str">
        <f>IF(ISNUMBER(Q27),'Cover Page'!$D$35/1000000*Q27/'FX rate'!$C$25,"")</f>
        <v/>
      </c>
      <c r="CH27" s="1862" t="str">
        <f>IF(ISNUMBER(R27),'Cover Page'!$D$35/1000000*R27/'FX rate'!$C$25,"")</f>
        <v/>
      </c>
      <c r="CI27" s="1863" t="str">
        <f>IF(ISNUMBER(S27),'Cover Page'!$D$35/1000000*S27/'FX rate'!$C$25,"")</f>
        <v/>
      </c>
      <c r="CJ27" s="1863" t="str">
        <f>IF(ISNUMBER(T27),'Cover Page'!$D$35/1000000*T27/'FX rate'!$C$25,"")</f>
        <v/>
      </c>
      <c r="CK27" s="1864" t="str">
        <f>IF(ISNUMBER(U27),'Cover Page'!$D$35/1000000*U27/'FX rate'!$C$25,"")</f>
        <v/>
      </c>
      <c r="CL27" s="1861" t="str">
        <f>IF(ISNUMBER(V27),'Cover Page'!$D$35/1000000*V27/'FX rate'!$C$25,"")</f>
        <v/>
      </c>
      <c r="CM27" s="1862" t="str">
        <f>IF(ISNUMBER(W27),'Cover Page'!$D$35/1000000*W27/'FX rate'!$C$25,"")</f>
        <v/>
      </c>
      <c r="CN27" s="1863" t="str">
        <f>IF(ISNUMBER(X27),'Cover Page'!$D$35/1000000*X27/'FX rate'!$C$25,"")</f>
        <v/>
      </c>
      <c r="CO27" s="1863" t="str">
        <f>IF(ISNUMBER(Y27),'Cover Page'!$D$35/1000000*Y27/'FX rate'!$C$25,"")</f>
        <v/>
      </c>
      <c r="CP27" s="1864" t="str">
        <f>IF(ISNUMBER(Z27),'Cover Page'!$D$35/1000000*Z27/'FX rate'!$C$25,"")</f>
        <v/>
      </c>
      <c r="CQ27" s="1861" t="str">
        <f>IF(ISNUMBER(AA27),'Cover Page'!$D$35/1000000*AA27/'FX rate'!$C$25,"")</f>
        <v/>
      </c>
      <c r="CR27" s="1862" t="str">
        <f>IF(ISNUMBER(AB27),'Cover Page'!$D$35/1000000*AB27/'FX rate'!$C$25,"")</f>
        <v/>
      </c>
      <c r="CS27" s="1863" t="str">
        <f>IF(ISNUMBER(AC27),'Cover Page'!$D$35/1000000*AC27/'FX rate'!$C$25,"")</f>
        <v/>
      </c>
      <c r="CT27" s="1863" t="str">
        <f>IF(ISNUMBER(AD27),'Cover Page'!$D$35/1000000*AD27/'FX rate'!$C$25,"")</f>
        <v/>
      </c>
      <c r="CU27" s="1864" t="str">
        <f>IF(ISNUMBER(AE27),'Cover Page'!$D$35/1000000*AE27/'FX rate'!$C$25,"")</f>
        <v/>
      </c>
    </row>
    <row r="28" spans="1:99" x14ac:dyDescent="0.2">
      <c r="A28" s="1834" t="s">
        <v>1676</v>
      </c>
      <c r="B28" s="2243"/>
      <c r="C28" s="1853" t="str">
        <f t="shared" si="0"/>
        <v/>
      </c>
      <c r="D28" s="2245"/>
      <c r="E28" s="2245"/>
      <c r="F28" s="1855" t="str">
        <f t="shared" si="1"/>
        <v/>
      </c>
      <c r="G28" s="2243"/>
      <c r="H28" s="1853" t="str">
        <f t="shared" si="2"/>
        <v/>
      </c>
      <c r="I28" s="2245"/>
      <c r="J28" s="2245"/>
      <c r="K28" s="1855" t="str">
        <f t="shared" si="3"/>
        <v/>
      </c>
      <c r="L28" s="2243"/>
      <c r="M28" s="1853" t="str">
        <f t="shared" si="4"/>
        <v/>
      </c>
      <c r="N28" s="2245"/>
      <c r="O28" s="2245"/>
      <c r="P28" s="1855" t="str">
        <f t="shared" si="5"/>
        <v/>
      </c>
      <c r="Q28" s="2243"/>
      <c r="R28" s="1853" t="str">
        <f t="shared" si="6"/>
        <v/>
      </c>
      <c r="S28" s="2245"/>
      <c r="T28" s="2245"/>
      <c r="U28" s="1855" t="str">
        <f t="shared" si="7"/>
        <v/>
      </c>
      <c r="V28" s="2291"/>
      <c r="W28" s="1853" t="str">
        <f t="shared" si="8"/>
        <v/>
      </c>
      <c r="X28" s="2293"/>
      <c r="Y28" s="2293"/>
      <c r="Z28" s="1855" t="str">
        <f t="shared" si="9"/>
        <v/>
      </c>
      <c r="AA28" s="2291"/>
      <c r="AB28" s="1853" t="str">
        <f t="shared" si="10"/>
        <v/>
      </c>
      <c r="AC28" s="2293"/>
      <c r="AD28" s="2293"/>
      <c r="AE28" s="1855" t="str">
        <f t="shared" si="11"/>
        <v/>
      </c>
      <c r="AF28" s="1867"/>
      <c r="AH28" s="2446"/>
      <c r="AI28" s="1834" t="s">
        <v>1676</v>
      </c>
      <c r="AJ28" s="1860" t="str">
        <f>IF(ISNUMBER(B28),'Cover Page'!$D$35/1000000*B28/VLOOKUP($AI28,'FX rate q'!$B$7:$C$47,2,FALSE),"")</f>
        <v/>
      </c>
      <c r="AK28" s="1860" t="str">
        <f>IF(ISNUMBER(C28),'Cover Page'!$D$35/1000000*C28/VLOOKUP($AI28,'FX rate q'!$B$7:$C$47,2,FALSE),"")</f>
        <v/>
      </c>
      <c r="AL28" s="1860" t="str">
        <f>IF(ISNUMBER(D28),'Cover Page'!$D$35/1000000*D28/VLOOKUP($AI28,'FX rate q'!$B$7:$C$47,2,FALSE),"")</f>
        <v/>
      </c>
      <c r="AM28" s="1860" t="str">
        <f>IF(ISNUMBER(E28),'Cover Page'!$D$35/1000000*E28/VLOOKUP($AI28,'FX rate q'!$B$7:$C$47,2,FALSE),"")</f>
        <v/>
      </c>
      <c r="AN28" s="1860" t="str">
        <f>IF(ISNUMBER(F28),'Cover Page'!$D$35/1000000*F28/VLOOKUP($AI28,'FX rate q'!$B$7:$C$47,2,FALSE),"")</f>
        <v/>
      </c>
      <c r="AO28" s="1860" t="str">
        <f>IF(ISNUMBER(G28),'Cover Page'!$D$35/1000000*G28/VLOOKUP($AI28,'FX rate q'!$B$7:$C$47,2,FALSE),"")</f>
        <v/>
      </c>
      <c r="AP28" s="1860" t="str">
        <f>IF(ISNUMBER(H28),'Cover Page'!$D$35/1000000*H28/VLOOKUP($AI28,'FX rate q'!$B$7:$C$47,2,FALSE),"")</f>
        <v/>
      </c>
      <c r="AQ28" s="1860" t="str">
        <f>IF(ISNUMBER(I28),'Cover Page'!$D$35/1000000*I28/VLOOKUP($AI28,'FX rate q'!$B$7:$C$47,2,FALSE),"")</f>
        <v/>
      </c>
      <c r="AR28" s="1860" t="str">
        <f>IF(ISNUMBER(J28),'Cover Page'!$D$35/1000000*J28/VLOOKUP($AI28,'FX rate q'!$B$7:$C$47,2,FALSE),"")</f>
        <v/>
      </c>
      <c r="AS28" s="1860" t="str">
        <f>IF(ISNUMBER(K28),'Cover Page'!$D$35/1000000*K28/VLOOKUP($AI28,'FX rate q'!$B$7:$C$47,2,FALSE),"")</f>
        <v/>
      </c>
      <c r="AT28" s="1860" t="str">
        <f>IF(ISNUMBER(L28),'Cover Page'!$D$35/1000000*L28/VLOOKUP($AI28,'FX rate q'!$B$7:$C$47,2,FALSE),"")</f>
        <v/>
      </c>
      <c r="AU28" s="1860" t="str">
        <f>IF(ISNUMBER(M28),'Cover Page'!$D$35/1000000*M28/VLOOKUP($AI28,'FX rate q'!$B$7:$C$47,2,FALSE),"")</f>
        <v/>
      </c>
      <c r="AV28" s="1860" t="str">
        <f>IF(ISNUMBER(N28),'Cover Page'!$D$35/1000000*N28/VLOOKUP($AI28,'FX rate q'!$B$7:$C$47,2,FALSE),"")</f>
        <v/>
      </c>
      <c r="AW28" s="1860" t="str">
        <f>IF(ISNUMBER(O28),'Cover Page'!$D$35/1000000*O28/VLOOKUP($AI28,'FX rate q'!$B$7:$C$47,2,FALSE),"")</f>
        <v/>
      </c>
      <c r="AX28" s="1860" t="str">
        <f>IF(ISNUMBER(P28),'Cover Page'!$D$35/1000000*P28/VLOOKUP($AI28,'FX rate q'!$B$7:$C$47,2,FALSE),"")</f>
        <v/>
      </c>
      <c r="AY28" s="1860" t="str">
        <f>IF(ISNUMBER(Q28),'Cover Page'!$D$35/1000000*Q28/VLOOKUP($AI28,'FX rate q'!$B$7:$C$47,2,FALSE),"")</f>
        <v/>
      </c>
      <c r="AZ28" s="1860" t="str">
        <f>IF(ISNUMBER(R28),'Cover Page'!$D$35/1000000*R28/VLOOKUP($AI28,'FX rate q'!$B$7:$C$47,2,FALSE),"")</f>
        <v/>
      </c>
      <c r="BA28" s="1860" t="str">
        <f>IF(ISNUMBER(S28),'Cover Page'!$D$35/1000000*S28/VLOOKUP($AI28,'FX rate q'!$B$7:$C$47,2,FALSE),"")</f>
        <v/>
      </c>
      <c r="BB28" s="1860" t="str">
        <f>IF(ISNUMBER(T28),'Cover Page'!$D$35/1000000*T28/VLOOKUP($AI28,'FX rate q'!$B$7:$C$47,2,FALSE),"")</f>
        <v/>
      </c>
      <c r="BC28" s="1860" t="str">
        <f>IF(ISNUMBER(U28),'Cover Page'!$D$35/1000000*U28/VLOOKUP($AI28,'FX rate q'!$B$7:$C$47,2,FALSE),"")</f>
        <v/>
      </c>
      <c r="BD28" s="1860" t="str">
        <f>IF(ISNUMBER(V28),'Cover Page'!$D$35/1000000*V28/VLOOKUP($AI28,'FX rate q'!$B$7:$C$47,2,FALSE),"")</f>
        <v/>
      </c>
      <c r="BE28" s="1860" t="str">
        <f>IF(ISNUMBER(W28),'Cover Page'!$D$35/1000000*W28/VLOOKUP($AI28,'FX rate q'!$B$7:$C$47,2,FALSE),"")</f>
        <v/>
      </c>
      <c r="BF28" s="1860" t="str">
        <f>IF(ISNUMBER(X28),'Cover Page'!$D$35/1000000*X28/VLOOKUP($AI28,'FX rate q'!$B$7:$C$47,2,FALSE),"")</f>
        <v/>
      </c>
      <c r="BG28" s="1860" t="str">
        <f>IF(ISNUMBER(Y28),'Cover Page'!$D$35/1000000*Y28/VLOOKUP($AI28,'FX rate q'!$B$7:$C$47,2,FALSE),"")</f>
        <v/>
      </c>
      <c r="BH28" s="1860" t="str">
        <f>IF(ISNUMBER(Z28),'Cover Page'!$D$35/1000000*Z28/VLOOKUP($AI28,'FX rate q'!$B$7:$C$47,2,FALSE),"")</f>
        <v/>
      </c>
      <c r="BI28" s="1860" t="str">
        <f>IF(ISNUMBER(AA28),'Cover Page'!$D$35/1000000*AA28/VLOOKUP($AI28,'FX rate q'!$B$7:$C$47,2,FALSE),"")</f>
        <v/>
      </c>
      <c r="BJ28" s="1860" t="str">
        <f>IF(ISNUMBER(AB28),'Cover Page'!$D$35/1000000*AB28/VLOOKUP($AI28,'FX rate q'!$B$7:$C$47,2,FALSE),"")</f>
        <v/>
      </c>
      <c r="BK28" s="1860" t="str">
        <f>IF(ISNUMBER(AC28),'Cover Page'!$D$35/1000000*AC28/VLOOKUP($AI28,'FX rate q'!$B$7:$C$47,2,FALSE),"")</f>
        <v/>
      </c>
      <c r="BL28" s="1860" t="str">
        <f>IF(ISNUMBER(AD28),'Cover Page'!$D$35/1000000*AD28/VLOOKUP($AI28,'FX rate q'!$B$7:$C$47,2,FALSE),"")</f>
        <v/>
      </c>
      <c r="BM28" s="2296" t="str">
        <f>IF(ISNUMBER(AE28),'Cover Page'!$D$35/1000000*AE28/VLOOKUP($AI28,'FX rate q'!$B$7:$C$47,2,FALSE),"")</f>
        <v/>
      </c>
      <c r="BO28" s="1763"/>
      <c r="BP28" s="2432"/>
      <c r="BQ28" s="1834" t="s">
        <v>1676</v>
      </c>
      <c r="BR28" s="1861" t="str">
        <f>IF(ISNUMBER(B28),'Cover Page'!$D$35/1000000*B28/'FX rate'!$C$25,"")</f>
        <v/>
      </c>
      <c r="BS28" s="1862" t="str">
        <f>IF(ISNUMBER(C28),'Cover Page'!$D$35/1000000*C28/'FX rate'!$C$25,"")</f>
        <v/>
      </c>
      <c r="BT28" s="1863" t="str">
        <f>IF(ISNUMBER(D28),'Cover Page'!$D$35/1000000*D28/'FX rate'!$C$25,"")</f>
        <v/>
      </c>
      <c r="BU28" s="1863" t="str">
        <f>IF(ISNUMBER(E28),'Cover Page'!$D$35/1000000*E28/'FX rate'!$C$25,"")</f>
        <v/>
      </c>
      <c r="BV28" s="1864" t="str">
        <f>IF(ISNUMBER(F28),'Cover Page'!$D$35/1000000*F28/'FX rate'!$C$25,"")</f>
        <v/>
      </c>
      <c r="BW28" s="1861" t="str">
        <f>IF(ISNUMBER(G28),'Cover Page'!$D$35/1000000*G28/'FX rate'!$C$25,"")</f>
        <v/>
      </c>
      <c r="BX28" s="1862" t="str">
        <f>IF(ISNUMBER(H28),'Cover Page'!$D$35/1000000*H28/'FX rate'!$C$25,"")</f>
        <v/>
      </c>
      <c r="BY28" s="1863" t="str">
        <f>IF(ISNUMBER(I28),'Cover Page'!$D$35/1000000*I28/'FX rate'!$C$25,"")</f>
        <v/>
      </c>
      <c r="BZ28" s="1863" t="str">
        <f>IF(ISNUMBER(J28),'Cover Page'!$D$35/1000000*J28/'FX rate'!$C$25,"")</f>
        <v/>
      </c>
      <c r="CA28" s="1864" t="str">
        <f>IF(ISNUMBER(K28),'Cover Page'!$D$35/1000000*K28/'FX rate'!$C$25,"")</f>
        <v/>
      </c>
      <c r="CB28" s="1862" t="str">
        <f>IF(ISNUMBER(L28),'Cover Page'!$D$35/1000000*L28/'FX rate'!$C$25,"")</f>
        <v/>
      </c>
      <c r="CC28" s="1862" t="str">
        <f>IF(ISNUMBER(M28),'Cover Page'!$D$35/1000000*M28/'FX rate'!$C$25,"")</f>
        <v/>
      </c>
      <c r="CD28" s="1863" t="str">
        <f>IF(ISNUMBER(N28),'Cover Page'!$D$35/1000000*N28/'FX rate'!$C$25,"")</f>
        <v/>
      </c>
      <c r="CE28" s="1863" t="str">
        <f>IF(ISNUMBER(O28),'Cover Page'!$D$35/1000000*O28/'FX rate'!$C$25,"")</f>
        <v/>
      </c>
      <c r="CF28" s="1864" t="str">
        <f>IF(ISNUMBER(P28),'Cover Page'!$D$35/1000000*P28/'FX rate'!$C$25,"")</f>
        <v/>
      </c>
      <c r="CG28" s="1861" t="str">
        <f>IF(ISNUMBER(Q28),'Cover Page'!$D$35/1000000*Q28/'FX rate'!$C$25,"")</f>
        <v/>
      </c>
      <c r="CH28" s="1862" t="str">
        <f>IF(ISNUMBER(R28),'Cover Page'!$D$35/1000000*R28/'FX rate'!$C$25,"")</f>
        <v/>
      </c>
      <c r="CI28" s="1863" t="str">
        <f>IF(ISNUMBER(S28),'Cover Page'!$D$35/1000000*S28/'FX rate'!$C$25,"")</f>
        <v/>
      </c>
      <c r="CJ28" s="1863" t="str">
        <f>IF(ISNUMBER(T28),'Cover Page'!$D$35/1000000*T28/'FX rate'!$C$25,"")</f>
        <v/>
      </c>
      <c r="CK28" s="1864" t="str">
        <f>IF(ISNUMBER(U28),'Cover Page'!$D$35/1000000*U28/'FX rate'!$C$25,"")</f>
        <v/>
      </c>
      <c r="CL28" s="1861" t="str">
        <f>IF(ISNUMBER(V28),'Cover Page'!$D$35/1000000*V28/'FX rate'!$C$25,"")</f>
        <v/>
      </c>
      <c r="CM28" s="1862" t="str">
        <f>IF(ISNUMBER(W28),'Cover Page'!$D$35/1000000*W28/'FX rate'!$C$25,"")</f>
        <v/>
      </c>
      <c r="CN28" s="1863" t="str">
        <f>IF(ISNUMBER(X28),'Cover Page'!$D$35/1000000*X28/'FX rate'!$C$25,"")</f>
        <v/>
      </c>
      <c r="CO28" s="1863" t="str">
        <f>IF(ISNUMBER(Y28),'Cover Page'!$D$35/1000000*Y28/'FX rate'!$C$25,"")</f>
        <v/>
      </c>
      <c r="CP28" s="1864" t="str">
        <f>IF(ISNUMBER(Z28),'Cover Page'!$D$35/1000000*Z28/'FX rate'!$C$25,"")</f>
        <v/>
      </c>
      <c r="CQ28" s="1861" t="str">
        <f>IF(ISNUMBER(AA28),'Cover Page'!$D$35/1000000*AA28/'FX rate'!$C$25,"")</f>
        <v/>
      </c>
      <c r="CR28" s="1862" t="str">
        <f>IF(ISNUMBER(AB28),'Cover Page'!$D$35/1000000*AB28/'FX rate'!$C$25,"")</f>
        <v/>
      </c>
      <c r="CS28" s="1863" t="str">
        <f>IF(ISNUMBER(AC28),'Cover Page'!$D$35/1000000*AC28/'FX rate'!$C$25,"")</f>
        <v/>
      </c>
      <c r="CT28" s="1863" t="str">
        <f>IF(ISNUMBER(AD28),'Cover Page'!$D$35/1000000*AD28/'FX rate'!$C$25,"")</f>
        <v/>
      </c>
      <c r="CU28" s="1864" t="str">
        <f>IF(ISNUMBER(AE28),'Cover Page'!$D$35/1000000*AE28/'FX rate'!$C$25,"")</f>
        <v/>
      </c>
    </row>
    <row r="29" spans="1:99" x14ac:dyDescent="0.2">
      <c r="A29" s="1834" t="s">
        <v>1677</v>
      </c>
      <c r="B29" s="2243"/>
      <c r="C29" s="1853" t="str">
        <f t="shared" si="0"/>
        <v/>
      </c>
      <c r="D29" s="2245"/>
      <c r="E29" s="2245"/>
      <c r="F29" s="1855" t="str">
        <f t="shared" si="1"/>
        <v/>
      </c>
      <c r="G29" s="2243"/>
      <c r="H29" s="1853" t="str">
        <f t="shared" si="2"/>
        <v/>
      </c>
      <c r="I29" s="2245"/>
      <c r="J29" s="2245"/>
      <c r="K29" s="1855" t="str">
        <f t="shared" si="3"/>
        <v/>
      </c>
      <c r="L29" s="2243"/>
      <c r="M29" s="1853" t="str">
        <f t="shared" si="4"/>
        <v/>
      </c>
      <c r="N29" s="2245"/>
      <c r="O29" s="2245"/>
      <c r="P29" s="1855" t="str">
        <f t="shared" si="5"/>
        <v/>
      </c>
      <c r="Q29" s="2243"/>
      <c r="R29" s="1853" t="str">
        <f t="shared" si="6"/>
        <v/>
      </c>
      <c r="S29" s="2245"/>
      <c r="T29" s="2245"/>
      <c r="U29" s="1855" t="str">
        <f t="shared" si="7"/>
        <v/>
      </c>
      <c r="V29" s="2291"/>
      <c r="W29" s="1853" t="str">
        <f t="shared" si="8"/>
        <v/>
      </c>
      <c r="X29" s="2293"/>
      <c r="Y29" s="2293"/>
      <c r="Z29" s="1855" t="str">
        <f t="shared" si="9"/>
        <v/>
      </c>
      <c r="AA29" s="2291"/>
      <c r="AB29" s="1853" t="str">
        <f t="shared" si="10"/>
        <v/>
      </c>
      <c r="AC29" s="2293"/>
      <c r="AD29" s="2293"/>
      <c r="AE29" s="1855" t="str">
        <f t="shared" si="11"/>
        <v/>
      </c>
      <c r="AF29" s="1867"/>
      <c r="AH29" s="2446"/>
      <c r="AI29" s="1834" t="s">
        <v>1677</v>
      </c>
      <c r="AJ29" s="1860" t="str">
        <f>IF(ISNUMBER(B29),'Cover Page'!$D$35/1000000*B29/VLOOKUP($AI29,'FX rate q'!$B$7:$C$47,2,FALSE),"")</f>
        <v/>
      </c>
      <c r="AK29" s="1860" t="str">
        <f>IF(ISNUMBER(C29),'Cover Page'!$D$35/1000000*C29/VLOOKUP($AI29,'FX rate q'!$B$7:$C$47,2,FALSE),"")</f>
        <v/>
      </c>
      <c r="AL29" s="1860" t="str">
        <f>IF(ISNUMBER(D29),'Cover Page'!$D$35/1000000*D29/VLOOKUP($AI29,'FX rate q'!$B$7:$C$47,2,FALSE),"")</f>
        <v/>
      </c>
      <c r="AM29" s="1860" t="str">
        <f>IF(ISNUMBER(E29),'Cover Page'!$D$35/1000000*E29/VLOOKUP($AI29,'FX rate q'!$B$7:$C$47,2,FALSE),"")</f>
        <v/>
      </c>
      <c r="AN29" s="1860" t="str">
        <f>IF(ISNUMBER(F29),'Cover Page'!$D$35/1000000*F29/VLOOKUP($AI29,'FX rate q'!$B$7:$C$47,2,FALSE),"")</f>
        <v/>
      </c>
      <c r="AO29" s="1860" t="str">
        <f>IF(ISNUMBER(G29),'Cover Page'!$D$35/1000000*G29/VLOOKUP($AI29,'FX rate q'!$B$7:$C$47,2,FALSE),"")</f>
        <v/>
      </c>
      <c r="AP29" s="1860" t="str">
        <f>IF(ISNUMBER(H29),'Cover Page'!$D$35/1000000*H29/VLOOKUP($AI29,'FX rate q'!$B$7:$C$47,2,FALSE),"")</f>
        <v/>
      </c>
      <c r="AQ29" s="1860" t="str">
        <f>IF(ISNUMBER(I29),'Cover Page'!$D$35/1000000*I29/VLOOKUP($AI29,'FX rate q'!$B$7:$C$47,2,FALSE),"")</f>
        <v/>
      </c>
      <c r="AR29" s="1860" t="str">
        <f>IF(ISNUMBER(J29),'Cover Page'!$D$35/1000000*J29/VLOOKUP($AI29,'FX rate q'!$B$7:$C$47,2,FALSE),"")</f>
        <v/>
      </c>
      <c r="AS29" s="1860" t="str">
        <f>IF(ISNUMBER(K29),'Cover Page'!$D$35/1000000*K29/VLOOKUP($AI29,'FX rate q'!$B$7:$C$47,2,FALSE),"")</f>
        <v/>
      </c>
      <c r="AT29" s="1860" t="str">
        <f>IF(ISNUMBER(L29),'Cover Page'!$D$35/1000000*L29/VLOOKUP($AI29,'FX rate q'!$B$7:$C$47,2,FALSE),"")</f>
        <v/>
      </c>
      <c r="AU29" s="1860" t="str">
        <f>IF(ISNUMBER(M29),'Cover Page'!$D$35/1000000*M29/VLOOKUP($AI29,'FX rate q'!$B$7:$C$47,2,FALSE),"")</f>
        <v/>
      </c>
      <c r="AV29" s="1860" t="str">
        <f>IF(ISNUMBER(N29),'Cover Page'!$D$35/1000000*N29/VLOOKUP($AI29,'FX rate q'!$B$7:$C$47,2,FALSE),"")</f>
        <v/>
      </c>
      <c r="AW29" s="1860" t="str">
        <f>IF(ISNUMBER(O29),'Cover Page'!$D$35/1000000*O29/VLOOKUP($AI29,'FX rate q'!$B$7:$C$47,2,FALSE),"")</f>
        <v/>
      </c>
      <c r="AX29" s="1860" t="str">
        <f>IF(ISNUMBER(P29),'Cover Page'!$D$35/1000000*P29/VLOOKUP($AI29,'FX rate q'!$B$7:$C$47,2,FALSE),"")</f>
        <v/>
      </c>
      <c r="AY29" s="1860" t="str">
        <f>IF(ISNUMBER(Q29),'Cover Page'!$D$35/1000000*Q29/VLOOKUP($AI29,'FX rate q'!$B$7:$C$47,2,FALSE),"")</f>
        <v/>
      </c>
      <c r="AZ29" s="1860" t="str">
        <f>IF(ISNUMBER(R29),'Cover Page'!$D$35/1000000*R29/VLOOKUP($AI29,'FX rate q'!$B$7:$C$47,2,FALSE),"")</f>
        <v/>
      </c>
      <c r="BA29" s="1860" t="str">
        <f>IF(ISNUMBER(S29),'Cover Page'!$D$35/1000000*S29/VLOOKUP($AI29,'FX rate q'!$B$7:$C$47,2,FALSE),"")</f>
        <v/>
      </c>
      <c r="BB29" s="1860" t="str">
        <f>IF(ISNUMBER(T29),'Cover Page'!$D$35/1000000*T29/VLOOKUP($AI29,'FX rate q'!$B$7:$C$47,2,FALSE),"")</f>
        <v/>
      </c>
      <c r="BC29" s="1860" t="str">
        <f>IF(ISNUMBER(U29),'Cover Page'!$D$35/1000000*U29/VLOOKUP($AI29,'FX rate q'!$B$7:$C$47,2,FALSE),"")</f>
        <v/>
      </c>
      <c r="BD29" s="1860" t="str">
        <f>IF(ISNUMBER(V29),'Cover Page'!$D$35/1000000*V29/VLOOKUP($AI29,'FX rate q'!$B$7:$C$47,2,FALSE),"")</f>
        <v/>
      </c>
      <c r="BE29" s="1860" t="str">
        <f>IF(ISNUMBER(W29),'Cover Page'!$D$35/1000000*W29/VLOOKUP($AI29,'FX rate q'!$B$7:$C$47,2,FALSE),"")</f>
        <v/>
      </c>
      <c r="BF29" s="1860" t="str">
        <f>IF(ISNUMBER(X29),'Cover Page'!$D$35/1000000*X29/VLOOKUP($AI29,'FX rate q'!$B$7:$C$47,2,FALSE),"")</f>
        <v/>
      </c>
      <c r="BG29" s="1860" t="str">
        <f>IF(ISNUMBER(Y29),'Cover Page'!$D$35/1000000*Y29/VLOOKUP($AI29,'FX rate q'!$B$7:$C$47,2,FALSE),"")</f>
        <v/>
      </c>
      <c r="BH29" s="1860" t="str">
        <f>IF(ISNUMBER(Z29),'Cover Page'!$D$35/1000000*Z29/VLOOKUP($AI29,'FX rate q'!$B$7:$C$47,2,FALSE),"")</f>
        <v/>
      </c>
      <c r="BI29" s="1860" t="str">
        <f>IF(ISNUMBER(AA29),'Cover Page'!$D$35/1000000*AA29/VLOOKUP($AI29,'FX rate q'!$B$7:$C$47,2,FALSE),"")</f>
        <v/>
      </c>
      <c r="BJ29" s="1860" t="str">
        <f>IF(ISNUMBER(AB29),'Cover Page'!$D$35/1000000*AB29/VLOOKUP($AI29,'FX rate q'!$B$7:$C$47,2,FALSE),"")</f>
        <v/>
      </c>
      <c r="BK29" s="1860" t="str">
        <f>IF(ISNUMBER(AC29),'Cover Page'!$D$35/1000000*AC29/VLOOKUP($AI29,'FX rate q'!$B$7:$C$47,2,FALSE),"")</f>
        <v/>
      </c>
      <c r="BL29" s="1860" t="str">
        <f>IF(ISNUMBER(AD29),'Cover Page'!$D$35/1000000*AD29/VLOOKUP($AI29,'FX rate q'!$B$7:$C$47,2,FALSE),"")</f>
        <v/>
      </c>
      <c r="BM29" s="2296" t="str">
        <f>IF(ISNUMBER(AE29),'Cover Page'!$D$35/1000000*AE29/VLOOKUP($AI29,'FX rate q'!$B$7:$C$47,2,FALSE),"")</f>
        <v/>
      </c>
      <c r="BO29" s="1763"/>
      <c r="BP29" s="2432"/>
      <c r="BQ29" s="1834" t="s">
        <v>1677</v>
      </c>
      <c r="BR29" s="1861" t="str">
        <f>IF(ISNUMBER(B29),'Cover Page'!$D$35/1000000*B29/'FX rate'!$C$25,"")</f>
        <v/>
      </c>
      <c r="BS29" s="1862" t="str">
        <f>IF(ISNUMBER(C29),'Cover Page'!$D$35/1000000*C29/'FX rate'!$C$25,"")</f>
        <v/>
      </c>
      <c r="BT29" s="1863" t="str">
        <f>IF(ISNUMBER(D29),'Cover Page'!$D$35/1000000*D29/'FX rate'!$C$25,"")</f>
        <v/>
      </c>
      <c r="BU29" s="1863" t="str">
        <f>IF(ISNUMBER(E29),'Cover Page'!$D$35/1000000*E29/'FX rate'!$C$25,"")</f>
        <v/>
      </c>
      <c r="BV29" s="1864" t="str">
        <f>IF(ISNUMBER(F29),'Cover Page'!$D$35/1000000*F29/'FX rate'!$C$25,"")</f>
        <v/>
      </c>
      <c r="BW29" s="1861" t="str">
        <f>IF(ISNUMBER(G29),'Cover Page'!$D$35/1000000*G29/'FX rate'!$C$25,"")</f>
        <v/>
      </c>
      <c r="BX29" s="1862" t="str">
        <f>IF(ISNUMBER(H29),'Cover Page'!$D$35/1000000*H29/'FX rate'!$C$25,"")</f>
        <v/>
      </c>
      <c r="BY29" s="1863" t="str">
        <f>IF(ISNUMBER(I29),'Cover Page'!$D$35/1000000*I29/'FX rate'!$C$25,"")</f>
        <v/>
      </c>
      <c r="BZ29" s="1863" t="str">
        <f>IF(ISNUMBER(J29),'Cover Page'!$D$35/1000000*J29/'FX rate'!$C$25,"")</f>
        <v/>
      </c>
      <c r="CA29" s="1864" t="str">
        <f>IF(ISNUMBER(K29),'Cover Page'!$D$35/1000000*K29/'FX rate'!$C$25,"")</f>
        <v/>
      </c>
      <c r="CB29" s="1862" t="str">
        <f>IF(ISNUMBER(L29),'Cover Page'!$D$35/1000000*L29/'FX rate'!$C$25,"")</f>
        <v/>
      </c>
      <c r="CC29" s="1862" t="str">
        <f>IF(ISNUMBER(M29),'Cover Page'!$D$35/1000000*M29/'FX rate'!$C$25,"")</f>
        <v/>
      </c>
      <c r="CD29" s="1863" t="str">
        <f>IF(ISNUMBER(N29),'Cover Page'!$D$35/1000000*N29/'FX rate'!$C$25,"")</f>
        <v/>
      </c>
      <c r="CE29" s="1863" t="str">
        <f>IF(ISNUMBER(O29),'Cover Page'!$D$35/1000000*O29/'FX rate'!$C$25,"")</f>
        <v/>
      </c>
      <c r="CF29" s="1864" t="str">
        <f>IF(ISNUMBER(P29),'Cover Page'!$D$35/1000000*P29/'FX rate'!$C$25,"")</f>
        <v/>
      </c>
      <c r="CG29" s="1861" t="str">
        <f>IF(ISNUMBER(Q29),'Cover Page'!$D$35/1000000*Q29/'FX rate'!$C$25,"")</f>
        <v/>
      </c>
      <c r="CH29" s="1862" t="str">
        <f>IF(ISNUMBER(R29),'Cover Page'!$D$35/1000000*R29/'FX rate'!$C$25,"")</f>
        <v/>
      </c>
      <c r="CI29" s="1863" t="str">
        <f>IF(ISNUMBER(S29),'Cover Page'!$D$35/1000000*S29/'FX rate'!$C$25,"")</f>
        <v/>
      </c>
      <c r="CJ29" s="1863" t="str">
        <f>IF(ISNUMBER(T29),'Cover Page'!$D$35/1000000*T29/'FX rate'!$C$25,"")</f>
        <v/>
      </c>
      <c r="CK29" s="1864" t="str">
        <f>IF(ISNUMBER(U29),'Cover Page'!$D$35/1000000*U29/'FX rate'!$C$25,"")</f>
        <v/>
      </c>
      <c r="CL29" s="1861" t="str">
        <f>IF(ISNUMBER(V29),'Cover Page'!$D$35/1000000*V29/'FX rate'!$C$25,"")</f>
        <v/>
      </c>
      <c r="CM29" s="1862" t="str">
        <f>IF(ISNUMBER(W29),'Cover Page'!$D$35/1000000*W29/'FX rate'!$C$25,"")</f>
        <v/>
      </c>
      <c r="CN29" s="1863" t="str">
        <f>IF(ISNUMBER(X29),'Cover Page'!$D$35/1000000*X29/'FX rate'!$C$25,"")</f>
        <v/>
      </c>
      <c r="CO29" s="1863" t="str">
        <f>IF(ISNUMBER(Y29),'Cover Page'!$D$35/1000000*Y29/'FX rate'!$C$25,"")</f>
        <v/>
      </c>
      <c r="CP29" s="1864" t="str">
        <f>IF(ISNUMBER(Z29),'Cover Page'!$D$35/1000000*Z29/'FX rate'!$C$25,"")</f>
        <v/>
      </c>
      <c r="CQ29" s="1861" t="str">
        <f>IF(ISNUMBER(AA29),'Cover Page'!$D$35/1000000*AA29/'FX rate'!$C$25,"")</f>
        <v/>
      </c>
      <c r="CR29" s="1862" t="str">
        <f>IF(ISNUMBER(AB29),'Cover Page'!$D$35/1000000*AB29/'FX rate'!$C$25,"")</f>
        <v/>
      </c>
      <c r="CS29" s="1863" t="str">
        <f>IF(ISNUMBER(AC29),'Cover Page'!$D$35/1000000*AC29/'FX rate'!$C$25,"")</f>
        <v/>
      </c>
      <c r="CT29" s="1863" t="str">
        <f>IF(ISNUMBER(AD29),'Cover Page'!$D$35/1000000*AD29/'FX rate'!$C$25,"")</f>
        <v/>
      </c>
      <c r="CU29" s="1864" t="str">
        <f>IF(ISNUMBER(AE29),'Cover Page'!$D$35/1000000*AE29/'FX rate'!$C$25,"")</f>
        <v/>
      </c>
    </row>
    <row r="30" spans="1:99" x14ac:dyDescent="0.2">
      <c r="A30" s="1834" t="s">
        <v>1678</v>
      </c>
      <c r="B30" s="2243"/>
      <c r="C30" s="1853" t="str">
        <f t="shared" si="0"/>
        <v/>
      </c>
      <c r="D30" s="2245"/>
      <c r="E30" s="2245"/>
      <c r="F30" s="1855" t="str">
        <f t="shared" si="1"/>
        <v/>
      </c>
      <c r="G30" s="2243"/>
      <c r="H30" s="1853" t="str">
        <f t="shared" si="2"/>
        <v/>
      </c>
      <c r="I30" s="2245"/>
      <c r="J30" s="2245"/>
      <c r="K30" s="1855" t="str">
        <f t="shared" si="3"/>
        <v/>
      </c>
      <c r="L30" s="2243"/>
      <c r="M30" s="1853" t="str">
        <f t="shared" si="4"/>
        <v/>
      </c>
      <c r="N30" s="2245"/>
      <c r="O30" s="2245"/>
      <c r="P30" s="1855" t="str">
        <f t="shared" si="5"/>
        <v/>
      </c>
      <c r="Q30" s="2243"/>
      <c r="R30" s="1853" t="str">
        <f t="shared" si="6"/>
        <v/>
      </c>
      <c r="S30" s="2245"/>
      <c r="T30" s="2245"/>
      <c r="U30" s="1855" t="str">
        <f t="shared" si="7"/>
        <v/>
      </c>
      <c r="V30" s="2291"/>
      <c r="W30" s="1853" t="str">
        <f t="shared" si="8"/>
        <v/>
      </c>
      <c r="X30" s="2293"/>
      <c r="Y30" s="2293"/>
      <c r="Z30" s="1855" t="str">
        <f t="shared" si="9"/>
        <v/>
      </c>
      <c r="AA30" s="2291"/>
      <c r="AB30" s="1853" t="str">
        <f t="shared" si="10"/>
        <v/>
      </c>
      <c r="AC30" s="2293"/>
      <c r="AD30" s="2293"/>
      <c r="AE30" s="1855" t="str">
        <f t="shared" si="11"/>
        <v/>
      </c>
      <c r="AF30" s="1867"/>
      <c r="AH30" s="2446"/>
      <c r="AI30" s="1834" t="s">
        <v>1678</v>
      </c>
      <c r="AJ30" s="1860" t="str">
        <f>IF(ISNUMBER(B30),'Cover Page'!$D$35/1000000*B30/VLOOKUP($AI30,'FX rate q'!$B$7:$C$47,2,FALSE),"")</f>
        <v/>
      </c>
      <c r="AK30" s="1860" t="str">
        <f>IF(ISNUMBER(C30),'Cover Page'!$D$35/1000000*C30/VLOOKUP($AI30,'FX rate q'!$B$7:$C$47,2,FALSE),"")</f>
        <v/>
      </c>
      <c r="AL30" s="1860" t="str">
        <f>IF(ISNUMBER(D30),'Cover Page'!$D$35/1000000*D30/VLOOKUP($AI30,'FX rate q'!$B$7:$C$47,2,FALSE),"")</f>
        <v/>
      </c>
      <c r="AM30" s="1860" t="str">
        <f>IF(ISNUMBER(E30),'Cover Page'!$D$35/1000000*E30/VLOOKUP($AI30,'FX rate q'!$B$7:$C$47,2,FALSE),"")</f>
        <v/>
      </c>
      <c r="AN30" s="1860" t="str">
        <f>IF(ISNUMBER(F30),'Cover Page'!$D$35/1000000*F30/VLOOKUP($AI30,'FX rate q'!$B$7:$C$47,2,FALSE),"")</f>
        <v/>
      </c>
      <c r="AO30" s="1860" t="str">
        <f>IF(ISNUMBER(G30),'Cover Page'!$D$35/1000000*G30/VLOOKUP($AI30,'FX rate q'!$B$7:$C$47,2,FALSE),"")</f>
        <v/>
      </c>
      <c r="AP30" s="1860" t="str">
        <f>IF(ISNUMBER(H30),'Cover Page'!$D$35/1000000*H30/VLOOKUP($AI30,'FX rate q'!$B$7:$C$47,2,FALSE),"")</f>
        <v/>
      </c>
      <c r="AQ30" s="1860" t="str">
        <f>IF(ISNUMBER(I30),'Cover Page'!$D$35/1000000*I30/VLOOKUP($AI30,'FX rate q'!$B$7:$C$47,2,FALSE),"")</f>
        <v/>
      </c>
      <c r="AR30" s="1860" t="str">
        <f>IF(ISNUMBER(J30),'Cover Page'!$D$35/1000000*J30/VLOOKUP($AI30,'FX rate q'!$B$7:$C$47,2,FALSE),"")</f>
        <v/>
      </c>
      <c r="AS30" s="1860" t="str">
        <f>IF(ISNUMBER(K30),'Cover Page'!$D$35/1000000*K30/VLOOKUP($AI30,'FX rate q'!$B$7:$C$47,2,FALSE),"")</f>
        <v/>
      </c>
      <c r="AT30" s="1860" t="str">
        <f>IF(ISNUMBER(L30),'Cover Page'!$D$35/1000000*L30/VLOOKUP($AI30,'FX rate q'!$B$7:$C$47,2,FALSE),"")</f>
        <v/>
      </c>
      <c r="AU30" s="1860" t="str">
        <f>IF(ISNUMBER(M30),'Cover Page'!$D$35/1000000*M30/VLOOKUP($AI30,'FX rate q'!$B$7:$C$47,2,FALSE),"")</f>
        <v/>
      </c>
      <c r="AV30" s="1860" t="str">
        <f>IF(ISNUMBER(N30),'Cover Page'!$D$35/1000000*N30/VLOOKUP($AI30,'FX rate q'!$B$7:$C$47,2,FALSE),"")</f>
        <v/>
      </c>
      <c r="AW30" s="1860" t="str">
        <f>IF(ISNUMBER(O30),'Cover Page'!$D$35/1000000*O30/VLOOKUP($AI30,'FX rate q'!$B$7:$C$47,2,FALSE),"")</f>
        <v/>
      </c>
      <c r="AX30" s="1860" t="str">
        <f>IF(ISNUMBER(P30),'Cover Page'!$D$35/1000000*P30/VLOOKUP($AI30,'FX rate q'!$B$7:$C$47,2,FALSE),"")</f>
        <v/>
      </c>
      <c r="AY30" s="1860" t="str">
        <f>IF(ISNUMBER(Q30),'Cover Page'!$D$35/1000000*Q30/VLOOKUP($AI30,'FX rate q'!$B$7:$C$47,2,FALSE),"")</f>
        <v/>
      </c>
      <c r="AZ30" s="1860" t="str">
        <f>IF(ISNUMBER(R30),'Cover Page'!$D$35/1000000*R30/VLOOKUP($AI30,'FX rate q'!$B$7:$C$47,2,FALSE),"")</f>
        <v/>
      </c>
      <c r="BA30" s="1860" t="str">
        <f>IF(ISNUMBER(S30),'Cover Page'!$D$35/1000000*S30/VLOOKUP($AI30,'FX rate q'!$B$7:$C$47,2,FALSE),"")</f>
        <v/>
      </c>
      <c r="BB30" s="1860" t="str">
        <f>IF(ISNUMBER(T30),'Cover Page'!$D$35/1000000*T30/VLOOKUP($AI30,'FX rate q'!$B$7:$C$47,2,FALSE),"")</f>
        <v/>
      </c>
      <c r="BC30" s="1860" t="str">
        <f>IF(ISNUMBER(U30),'Cover Page'!$D$35/1000000*U30/VLOOKUP($AI30,'FX rate q'!$B$7:$C$47,2,FALSE),"")</f>
        <v/>
      </c>
      <c r="BD30" s="1860" t="str">
        <f>IF(ISNUMBER(V30),'Cover Page'!$D$35/1000000*V30/VLOOKUP($AI30,'FX rate q'!$B$7:$C$47,2,FALSE),"")</f>
        <v/>
      </c>
      <c r="BE30" s="1860" t="str">
        <f>IF(ISNUMBER(W30),'Cover Page'!$D$35/1000000*W30/VLOOKUP($AI30,'FX rate q'!$B$7:$C$47,2,FALSE),"")</f>
        <v/>
      </c>
      <c r="BF30" s="1860" t="str">
        <f>IF(ISNUMBER(X30),'Cover Page'!$D$35/1000000*X30/VLOOKUP($AI30,'FX rate q'!$B$7:$C$47,2,FALSE),"")</f>
        <v/>
      </c>
      <c r="BG30" s="1860" t="str">
        <f>IF(ISNUMBER(Y30),'Cover Page'!$D$35/1000000*Y30/VLOOKUP($AI30,'FX rate q'!$B$7:$C$47,2,FALSE),"")</f>
        <v/>
      </c>
      <c r="BH30" s="1860" t="str">
        <f>IF(ISNUMBER(Z30),'Cover Page'!$D$35/1000000*Z30/VLOOKUP($AI30,'FX rate q'!$B$7:$C$47,2,FALSE),"")</f>
        <v/>
      </c>
      <c r="BI30" s="1860" t="str">
        <f>IF(ISNUMBER(AA30),'Cover Page'!$D$35/1000000*AA30/VLOOKUP($AI30,'FX rate q'!$B$7:$C$47,2,FALSE),"")</f>
        <v/>
      </c>
      <c r="BJ30" s="1860" t="str">
        <f>IF(ISNUMBER(AB30),'Cover Page'!$D$35/1000000*AB30/VLOOKUP($AI30,'FX rate q'!$B$7:$C$47,2,FALSE),"")</f>
        <v/>
      </c>
      <c r="BK30" s="1860" t="str">
        <f>IF(ISNUMBER(AC30),'Cover Page'!$D$35/1000000*AC30/VLOOKUP($AI30,'FX rate q'!$B$7:$C$47,2,FALSE),"")</f>
        <v/>
      </c>
      <c r="BL30" s="1860" t="str">
        <f>IF(ISNUMBER(AD30),'Cover Page'!$D$35/1000000*AD30/VLOOKUP($AI30,'FX rate q'!$B$7:$C$47,2,FALSE),"")</f>
        <v/>
      </c>
      <c r="BM30" s="2296" t="str">
        <f>IF(ISNUMBER(AE30),'Cover Page'!$D$35/1000000*AE30/VLOOKUP($AI30,'FX rate q'!$B$7:$C$47,2,FALSE),"")</f>
        <v/>
      </c>
      <c r="BO30" s="1763"/>
      <c r="BP30" s="2432"/>
      <c r="BQ30" s="1834" t="s">
        <v>1678</v>
      </c>
      <c r="BR30" s="1861" t="str">
        <f>IF(ISNUMBER(B30),'Cover Page'!$D$35/1000000*B30/'FX rate'!$C$25,"")</f>
        <v/>
      </c>
      <c r="BS30" s="1862" t="str">
        <f>IF(ISNUMBER(C30),'Cover Page'!$D$35/1000000*C30/'FX rate'!$C$25,"")</f>
        <v/>
      </c>
      <c r="BT30" s="1863" t="str">
        <f>IF(ISNUMBER(D30),'Cover Page'!$D$35/1000000*D30/'FX rate'!$C$25,"")</f>
        <v/>
      </c>
      <c r="BU30" s="1863" t="str">
        <f>IF(ISNUMBER(E30),'Cover Page'!$D$35/1000000*E30/'FX rate'!$C$25,"")</f>
        <v/>
      </c>
      <c r="BV30" s="1864" t="str">
        <f>IF(ISNUMBER(F30),'Cover Page'!$D$35/1000000*F30/'FX rate'!$C$25,"")</f>
        <v/>
      </c>
      <c r="BW30" s="1861" t="str">
        <f>IF(ISNUMBER(G30),'Cover Page'!$D$35/1000000*G30/'FX rate'!$C$25,"")</f>
        <v/>
      </c>
      <c r="BX30" s="1862" t="str">
        <f>IF(ISNUMBER(H30),'Cover Page'!$D$35/1000000*H30/'FX rate'!$C$25,"")</f>
        <v/>
      </c>
      <c r="BY30" s="1863" t="str">
        <f>IF(ISNUMBER(I30),'Cover Page'!$D$35/1000000*I30/'FX rate'!$C$25,"")</f>
        <v/>
      </c>
      <c r="BZ30" s="1863" t="str">
        <f>IF(ISNUMBER(J30),'Cover Page'!$D$35/1000000*J30/'FX rate'!$C$25,"")</f>
        <v/>
      </c>
      <c r="CA30" s="1864" t="str">
        <f>IF(ISNUMBER(K30),'Cover Page'!$D$35/1000000*K30/'FX rate'!$C$25,"")</f>
        <v/>
      </c>
      <c r="CB30" s="1862" t="str">
        <f>IF(ISNUMBER(L30),'Cover Page'!$D$35/1000000*L30/'FX rate'!$C$25,"")</f>
        <v/>
      </c>
      <c r="CC30" s="1862" t="str">
        <f>IF(ISNUMBER(M30),'Cover Page'!$D$35/1000000*M30/'FX rate'!$C$25,"")</f>
        <v/>
      </c>
      <c r="CD30" s="1863" t="str">
        <f>IF(ISNUMBER(N30),'Cover Page'!$D$35/1000000*N30/'FX rate'!$C$25,"")</f>
        <v/>
      </c>
      <c r="CE30" s="1863" t="str">
        <f>IF(ISNUMBER(O30),'Cover Page'!$D$35/1000000*O30/'FX rate'!$C$25,"")</f>
        <v/>
      </c>
      <c r="CF30" s="1864" t="str">
        <f>IF(ISNUMBER(P30),'Cover Page'!$D$35/1000000*P30/'FX rate'!$C$25,"")</f>
        <v/>
      </c>
      <c r="CG30" s="1861" t="str">
        <f>IF(ISNUMBER(Q30),'Cover Page'!$D$35/1000000*Q30/'FX rate'!$C$25,"")</f>
        <v/>
      </c>
      <c r="CH30" s="1862" t="str">
        <f>IF(ISNUMBER(R30),'Cover Page'!$D$35/1000000*R30/'FX rate'!$C$25,"")</f>
        <v/>
      </c>
      <c r="CI30" s="1863" t="str">
        <f>IF(ISNUMBER(S30),'Cover Page'!$D$35/1000000*S30/'FX rate'!$C$25,"")</f>
        <v/>
      </c>
      <c r="CJ30" s="1863" t="str">
        <f>IF(ISNUMBER(T30),'Cover Page'!$D$35/1000000*T30/'FX rate'!$C$25,"")</f>
        <v/>
      </c>
      <c r="CK30" s="1864" t="str">
        <f>IF(ISNUMBER(U30),'Cover Page'!$D$35/1000000*U30/'FX rate'!$C$25,"")</f>
        <v/>
      </c>
      <c r="CL30" s="1861" t="str">
        <f>IF(ISNUMBER(V30),'Cover Page'!$D$35/1000000*V30/'FX rate'!$C$25,"")</f>
        <v/>
      </c>
      <c r="CM30" s="1862" t="str">
        <f>IF(ISNUMBER(W30),'Cover Page'!$D$35/1000000*W30/'FX rate'!$C$25,"")</f>
        <v/>
      </c>
      <c r="CN30" s="1863" t="str">
        <f>IF(ISNUMBER(X30),'Cover Page'!$D$35/1000000*X30/'FX rate'!$C$25,"")</f>
        <v/>
      </c>
      <c r="CO30" s="1863" t="str">
        <f>IF(ISNUMBER(Y30),'Cover Page'!$D$35/1000000*Y30/'FX rate'!$C$25,"")</f>
        <v/>
      </c>
      <c r="CP30" s="1864" t="str">
        <f>IF(ISNUMBER(Z30),'Cover Page'!$D$35/1000000*Z30/'FX rate'!$C$25,"")</f>
        <v/>
      </c>
      <c r="CQ30" s="1861" t="str">
        <f>IF(ISNUMBER(AA30),'Cover Page'!$D$35/1000000*AA30/'FX rate'!$C$25,"")</f>
        <v/>
      </c>
      <c r="CR30" s="1862" t="str">
        <f>IF(ISNUMBER(AB30),'Cover Page'!$D$35/1000000*AB30/'FX rate'!$C$25,"")</f>
        <v/>
      </c>
      <c r="CS30" s="1863" t="str">
        <f>IF(ISNUMBER(AC30),'Cover Page'!$D$35/1000000*AC30/'FX rate'!$C$25,"")</f>
        <v/>
      </c>
      <c r="CT30" s="1863" t="str">
        <f>IF(ISNUMBER(AD30),'Cover Page'!$D$35/1000000*AD30/'FX rate'!$C$25,"")</f>
        <v/>
      </c>
      <c r="CU30" s="1864" t="str">
        <f>IF(ISNUMBER(AE30),'Cover Page'!$D$35/1000000*AE30/'FX rate'!$C$25,"")</f>
        <v/>
      </c>
    </row>
    <row r="31" spans="1:99" x14ac:dyDescent="0.2">
      <c r="A31" s="1834" t="s">
        <v>1679</v>
      </c>
      <c r="B31" s="2243"/>
      <c r="C31" s="1853" t="str">
        <f t="shared" si="0"/>
        <v/>
      </c>
      <c r="D31" s="2245"/>
      <c r="E31" s="2245"/>
      <c r="F31" s="1855" t="str">
        <f t="shared" si="1"/>
        <v/>
      </c>
      <c r="G31" s="2243"/>
      <c r="H31" s="1853" t="str">
        <f t="shared" si="2"/>
        <v/>
      </c>
      <c r="I31" s="2245"/>
      <c r="J31" s="2245"/>
      <c r="K31" s="1855" t="str">
        <f t="shared" si="3"/>
        <v/>
      </c>
      <c r="L31" s="2243"/>
      <c r="M31" s="1853" t="str">
        <f t="shared" si="4"/>
        <v/>
      </c>
      <c r="N31" s="2245"/>
      <c r="O31" s="2245"/>
      <c r="P31" s="1855" t="str">
        <f t="shared" si="5"/>
        <v/>
      </c>
      <c r="Q31" s="2243"/>
      <c r="R31" s="1853" t="str">
        <f t="shared" si="6"/>
        <v/>
      </c>
      <c r="S31" s="2245"/>
      <c r="T31" s="2245"/>
      <c r="U31" s="1855" t="str">
        <f t="shared" si="7"/>
        <v/>
      </c>
      <c r="V31" s="2291"/>
      <c r="W31" s="1853" t="str">
        <f t="shared" si="8"/>
        <v/>
      </c>
      <c r="X31" s="2293"/>
      <c r="Y31" s="2293"/>
      <c r="Z31" s="1855" t="str">
        <f t="shared" si="9"/>
        <v/>
      </c>
      <c r="AA31" s="2291"/>
      <c r="AB31" s="1853" t="str">
        <f t="shared" si="10"/>
        <v/>
      </c>
      <c r="AC31" s="2293"/>
      <c r="AD31" s="2293"/>
      <c r="AE31" s="1855" t="str">
        <f t="shared" si="11"/>
        <v/>
      </c>
      <c r="AF31" s="1867"/>
      <c r="AH31" s="2446"/>
      <c r="AI31" s="1834" t="s">
        <v>1679</v>
      </c>
      <c r="AJ31" s="1860" t="str">
        <f>IF(ISNUMBER(B31),'Cover Page'!$D$35/1000000*B31/VLOOKUP($AI31,'FX rate q'!$B$7:$C$47,2,FALSE),"")</f>
        <v/>
      </c>
      <c r="AK31" s="1860" t="str">
        <f>IF(ISNUMBER(C31),'Cover Page'!$D$35/1000000*C31/VLOOKUP($AI31,'FX rate q'!$B$7:$C$47,2,FALSE),"")</f>
        <v/>
      </c>
      <c r="AL31" s="1860" t="str">
        <f>IF(ISNUMBER(D31),'Cover Page'!$D$35/1000000*D31/VLOOKUP($AI31,'FX rate q'!$B$7:$C$47,2,FALSE),"")</f>
        <v/>
      </c>
      <c r="AM31" s="1860" t="str">
        <f>IF(ISNUMBER(E31),'Cover Page'!$D$35/1000000*E31/VLOOKUP($AI31,'FX rate q'!$B$7:$C$47,2,FALSE),"")</f>
        <v/>
      </c>
      <c r="AN31" s="1860" t="str">
        <f>IF(ISNUMBER(F31),'Cover Page'!$D$35/1000000*F31/VLOOKUP($AI31,'FX rate q'!$B$7:$C$47,2,FALSE),"")</f>
        <v/>
      </c>
      <c r="AO31" s="1860" t="str">
        <f>IF(ISNUMBER(G31),'Cover Page'!$D$35/1000000*G31/VLOOKUP($AI31,'FX rate q'!$B$7:$C$47,2,FALSE),"")</f>
        <v/>
      </c>
      <c r="AP31" s="1860" t="str">
        <f>IF(ISNUMBER(H31),'Cover Page'!$D$35/1000000*H31/VLOOKUP($AI31,'FX rate q'!$B$7:$C$47,2,FALSE),"")</f>
        <v/>
      </c>
      <c r="AQ31" s="1860" t="str">
        <f>IF(ISNUMBER(I31),'Cover Page'!$D$35/1000000*I31/VLOOKUP($AI31,'FX rate q'!$B$7:$C$47,2,FALSE),"")</f>
        <v/>
      </c>
      <c r="AR31" s="1860" t="str">
        <f>IF(ISNUMBER(J31),'Cover Page'!$D$35/1000000*J31/VLOOKUP($AI31,'FX rate q'!$B$7:$C$47,2,FALSE),"")</f>
        <v/>
      </c>
      <c r="AS31" s="1860" t="str">
        <f>IF(ISNUMBER(K31),'Cover Page'!$D$35/1000000*K31/VLOOKUP($AI31,'FX rate q'!$B$7:$C$47,2,FALSE),"")</f>
        <v/>
      </c>
      <c r="AT31" s="1860" t="str">
        <f>IF(ISNUMBER(L31),'Cover Page'!$D$35/1000000*L31/VLOOKUP($AI31,'FX rate q'!$B$7:$C$47,2,FALSE),"")</f>
        <v/>
      </c>
      <c r="AU31" s="1860" t="str">
        <f>IF(ISNUMBER(M31),'Cover Page'!$D$35/1000000*M31/VLOOKUP($AI31,'FX rate q'!$B$7:$C$47,2,FALSE),"")</f>
        <v/>
      </c>
      <c r="AV31" s="1860" t="str">
        <f>IF(ISNUMBER(N31),'Cover Page'!$D$35/1000000*N31/VLOOKUP($AI31,'FX rate q'!$B$7:$C$47,2,FALSE),"")</f>
        <v/>
      </c>
      <c r="AW31" s="1860" t="str">
        <f>IF(ISNUMBER(O31),'Cover Page'!$D$35/1000000*O31/VLOOKUP($AI31,'FX rate q'!$B$7:$C$47,2,FALSE),"")</f>
        <v/>
      </c>
      <c r="AX31" s="1860" t="str">
        <f>IF(ISNUMBER(P31),'Cover Page'!$D$35/1000000*P31/VLOOKUP($AI31,'FX rate q'!$B$7:$C$47,2,FALSE),"")</f>
        <v/>
      </c>
      <c r="AY31" s="1860" t="str">
        <f>IF(ISNUMBER(Q31),'Cover Page'!$D$35/1000000*Q31/VLOOKUP($AI31,'FX rate q'!$B$7:$C$47,2,FALSE),"")</f>
        <v/>
      </c>
      <c r="AZ31" s="1860" t="str">
        <f>IF(ISNUMBER(R31),'Cover Page'!$D$35/1000000*R31/VLOOKUP($AI31,'FX rate q'!$B$7:$C$47,2,FALSE),"")</f>
        <v/>
      </c>
      <c r="BA31" s="1860" t="str">
        <f>IF(ISNUMBER(S31),'Cover Page'!$D$35/1000000*S31/VLOOKUP($AI31,'FX rate q'!$B$7:$C$47,2,FALSE),"")</f>
        <v/>
      </c>
      <c r="BB31" s="1860" t="str">
        <f>IF(ISNUMBER(T31),'Cover Page'!$D$35/1000000*T31/VLOOKUP($AI31,'FX rate q'!$B$7:$C$47,2,FALSE),"")</f>
        <v/>
      </c>
      <c r="BC31" s="1860" t="str">
        <f>IF(ISNUMBER(U31),'Cover Page'!$D$35/1000000*U31/VLOOKUP($AI31,'FX rate q'!$B$7:$C$47,2,FALSE),"")</f>
        <v/>
      </c>
      <c r="BD31" s="1860" t="str">
        <f>IF(ISNUMBER(V31),'Cover Page'!$D$35/1000000*V31/VLOOKUP($AI31,'FX rate q'!$B$7:$C$47,2,FALSE),"")</f>
        <v/>
      </c>
      <c r="BE31" s="1860" t="str">
        <f>IF(ISNUMBER(W31),'Cover Page'!$D$35/1000000*W31/VLOOKUP($AI31,'FX rate q'!$B$7:$C$47,2,FALSE),"")</f>
        <v/>
      </c>
      <c r="BF31" s="1860" t="str">
        <f>IF(ISNUMBER(X31),'Cover Page'!$D$35/1000000*X31/VLOOKUP($AI31,'FX rate q'!$B$7:$C$47,2,FALSE),"")</f>
        <v/>
      </c>
      <c r="BG31" s="1860" t="str">
        <f>IF(ISNUMBER(Y31),'Cover Page'!$D$35/1000000*Y31/VLOOKUP($AI31,'FX rate q'!$B$7:$C$47,2,FALSE),"")</f>
        <v/>
      </c>
      <c r="BH31" s="1860" t="str">
        <f>IF(ISNUMBER(Z31),'Cover Page'!$D$35/1000000*Z31/VLOOKUP($AI31,'FX rate q'!$B$7:$C$47,2,FALSE),"")</f>
        <v/>
      </c>
      <c r="BI31" s="1860" t="str">
        <f>IF(ISNUMBER(AA31),'Cover Page'!$D$35/1000000*AA31/VLOOKUP($AI31,'FX rate q'!$B$7:$C$47,2,FALSE),"")</f>
        <v/>
      </c>
      <c r="BJ31" s="1860" t="str">
        <f>IF(ISNUMBER(AB31),'Cover Page'!$D$35/1000000*AB31/VLOOKUP($AI31,'FX rate q'!$B$7:$C$47,2,FALSE),"")</f>
        <v/>
      </c>
      <c r="BK31" s="1860" t="str">
        <f>IF(ISNUMBER(AC31),'Cover Page'!$D$35/1000000*AC31/VLOOKUP($AI31,'FX rate q'!$B$7:$C$47,2,FALSE),"")</f>
        <v/>
      </c>
      <c r="BL31" s="1860" t="str">
        <f>IF(ISNUMBER(AD31),'Cover Page'!$D$35/1000000*AD31/VLOOKUP($AI31,'FX rate q'!$B$7:$C$47,2,FALSE),"")</f>
        <v/>
      </c>
      <c r="BM31" s="2296" t="str">
        <f>IF(ISNUMBER(AE31),'Cover Page'!$D$35/1000000*AE31/VLOOKUP($AI31,'FX rate q'!$B$7:$C$47,2,FALSE),"")</f>
        <v/>
      </c>
      <c r="BO31" s="1763"/>
      <c r="BP31" s="2432"/>
      <c r="BQ31" s="1834" t="s">
        <v>1679</v>
      </c>
      <c r="BR31" s="1861" t="str">
        <f>IF(ISNUMBER(B31),'Cover Page'!$D$35/1000000*B31/'FX rate'!$C$25,"")</f>
        <v/>
      </c>
      <c r="BS31" s="1862" t="str">
        <f>IF(ISNUMBER(C31),'Cover Page'!$D$35/1000000*C31/'FX rate'!$C$25,"")</f>
        <v/>
      </c>
      <c r="BT31" s="1863" t="str">
        <f>IF(ISNUMBER(D31),'Cover Page'!$D$35/1000000*D31/'FX rate'!$C$25,"")</f>
        <v/>
      </c>
      <c r="BU31" s="1863" t="str">
        <f>IF(ISNUMBER(E31),'Cover Page'!$D$35/1000000*E31/'FX rate'!$C$25,"")</f>
        <v/>
      </c>
      <c r="BV31" s="1864" t="str">
        <f>IF(ISNUMBER(F31),'Cover Page'!$D$35/1000000*F31/'FX rate'!$C$25,"")</f>
        <v/>
      </c>
      <c r="BW31" s="1861" t="str">
        <f>IF(ISNUMBER(G31),'Cover Page'!$D$35/1000000*G31/'FX rate'!$C$25,"")</f>
        <v/>
      </c>
      <c r="BX31" s="1862" t="str">
        <f>IF(ISNUMBER(H31),'Cover Page'!$D$35/1000000*H31/'FX rate'!$C$25,"")</f>
        <v/>
      </c>
      <c r="BY31" s="1863" t="str">
        <f>IF(ISNUMBER(I31),'Cover Page'!$D$35/1000000*I31/'FX rate'!$C$25,"")</f>
        <v/>
      </c>
      <c r="BZ31" s="1863" t="str">
        <f>IF(ISNUMBER(J31),'Cover Page'!$D$35/1000000*J31/'FX rate'!$C$25,"")</f>
        <v/>
      </c>
      <c r="CA31" s="1864" t="str">
        <f>IF(ISNUMBER(K31),'Cover Page'!$D$35/1000000*K31/'FX rate'!$C$25,"")</f>
        <v/>
      </c>
      <c r="CB31" s="1862" t="str">
        <f>IF(ISNUMBER(L31),'Cover Page'!$D$35/1000000*L31/'FX rate'!$C$25,"")</f>
        <v/>
      </c>
      <c r="CC31" s="1862" t="str">
        <f>IF(ISNUMBER(M31),'Cover Page'!$D$35/1000000*M31/'FX rate'!$C$25,"")</f>
        <v/>
      </c>
      <c r="CD31" s="1863" t="str">
        <f>IF(ISNUMBER(N31),'Cover Page'!$D$35/1000000*N31/'FX rate'!$C$25,"")</f>
        <v/>
      </c>
      <c r="CE31" s="1863" t="str">
        <f>IF(ISNUMBER(O31),'Cover Page'!$D$35/1000000*O31/'FX rate'!$C$25,"")</f>
        <v/>
      </c>
      <c r="CF31" s="1864" t="str">
        <f>IF(ISNUMBER(P31),'Cover Page'!$D$35/1000000*P31/'FX rate'!$C$25,"")</f>
        <v/>
      </c>
      <c r="CG31" s="1861" t="str">
        <f>IF(ISNUMBER(Q31),'Cover Page'!$D$35/1000000*Q31/'FX rate'!$C$25,"")</f>
        <v/>
      </c>
      <c r="CH31" s="1862" t="str">
        <f>IF(ISNUMBER(R31),'Cover Page'!$D$35/1000000*R31/'FX rate'!$C$25,"")</f>
        <v/>
      </c>
      <c r="CI31" s="1863" t="str">
        <f>IF(ISNUMBER(S31),'Cover Page'!$D$35/1000000*S31/'FX rate'!$C$25,"")</f>
        <v/>
      </c>
      <c r="CJ31" s="1863" t="str">
        <f>IF(ISNUMBER(T31),'Cover Page'!$D$35/1000000*T31/'FX rate'!$C$25,"")</f>
        <v/>
      </c>
      <c r="CK31" s="1864" t="str">
        <f>IF(ISNUMBER(U31),'Cover Page'!$D$35/1000000*U31/'FX rate'!$C$25,"")</f>
        <v/>
      </c>
      <c r="CL31" s="1861" t="str">
        <f>IF(ISNUMBER(V31),'Cover Page'!$D$35/1000000*V31/'FX rate'!$C$25,"")</f>
        <v/>
      </c>
      <c r="CM31" s="1862" t="str">
        <f>IF(ISNUMBER(W31),'Cover Page'!$D$35/1000000*W31/'FX rate'!$C$25,"")</f>
        <v/>
      </c>
      <c r="CN31" s="1863" t="str">
        <f>IF(ISNUMBER(X31),'Cover Page'!$D$35/1000000*X31/'FX rate'!$C$25,"")</f>
        <v/>
      </c>
      <c r="CO31" s="1863" t="str">
        <f>IF(ISNUMBER(Y31),'Cover Page'!$D$35/1000000*Y31/'FX rate'!$C$25,"")</f>
        <v/>
      </c>
      <c r="CP31" s="1864" t="str">
        <f>IF(ISNUMBER(Z31),'Cover Page'!$D$35/1000000*Z31/'FX rate'!$C$25,"")</f>
        <v/>
      </c>
      <c r="CQ31" s="1861" t="str">
        <f>IF(ISNUMBER(AA31),'Cover Page'!$D$35/1000000*AA31/'FX rate'!$C$25,"")</f>
        <v/>
      </c>
      <c r="CR31" s="1862" t="str">
        <f>IF(ISNUMBER(AB31),'Cover Page'!$D$35/1000000*AB31/'FX rate'!$C$25,"")</f>
        <v/>
      </c>
      <c r="CS31" s="1863" t="str">
        <f>IF(ISNUMBER(AC31),'Cover Page'!$D$35/1000000*AC31/'FX rate'!$C$25,"")</f>
        <v/>
      </c>
      <c r="CT31" s="1863" t="str">
        <f>IF(ISNUMBER(AD31),'Cover Page'!$D$35/1000000*AD31/'FX rate'!$C$25,"")</f>
        <v/>
      </c>
      <c r="CU31" s="1864" t="str">
        <f>IF(ISNUMBER(AE31),'Cover Page'!$D$35/1000000*AE31/'FX rate'!$C$25,"")</f>
        <v/>
      </c>
    </row>
    <row r="32" spans="1:99" x14ac:dyDescent="0.2">
      <c r="A32" s="1834" t="s">
        <v>1680</v>
      </c>
      <c r="B32" s="2243"/>
      <c r="C32" s="1853" t="str">
        <f t="shared" si="0"/>
        <v/>
      </c>
      <c r="D32" s="2245"/>
      <c r="E32" s="2245"/>
      <c r="F32" s="1855" t="str">
        <f t="shared" si="1"/>
        <v/>
      </c>
      <c r="G32" s="2243"/>
      <c r="H32" s="1853" t="str">
        <f t="shared" si="2"/>
        <v/>
      </c>
      <c r="I32" s="2245"/>
      <c r="J32" s="2245"/>
      <c r="K32" s="1855" t="str">
        <f t="shared" si="3"/>
        <v/>
      </c>
      <c r="L32" s="2243"/>
      <c r="M32" s="1853" t="str">
        <f t="shared" si="4"/>
        <v/>
      </c>
      <c r="N32" s="2245"/>
      <c r="O32" s="2245"/>
      <c r="P32" s="1855" t="str">
        <f t="shared" si="5"/>
        <v/>
      </c>
      <c r="Q32" s="2243"/>
      <c r="R32" s="1853" t="str">
        <f t="shared" si="6"/>
        <v/>
      </c>
      <c r="S32" s="2245"/>
      <c r="T32" s="2245"/>
      <c r="U32" s="1855" t="str">
        <f t="shared" si="7"/>
        <v/>
      </c>
      <c r="V32" s="2291"/>
      <c r="W32" s="1853" t="str">
        <f t="shared" si="8"/>
        <v/>
      </c>
      <c r="X32" s="2293"/>
      <c r="Y32" s="2293"/>
      <c r="Z32" s="1855" t="str">
        <f t="shared" si="9"/>
        <v/>
      </c>
      <c r="AA32" s="2291"/>
      <c r="AB32" s="1853" t="str">
        <f t="shared" si="10"/>
        <v/>
      </c>
      <c r="AC32" s="2293"/>
      <c r="AD32" s="2293"/>
      <c r="AE32" s="1855" t="str">
        <f t="shared" si="11"/>
        <v/>
      </c>
      <c r="AF32" s="1867"/>
      <c r="AH32" s="2446"/>
      <c r="AI32" s="1834" t="s">
        <v>1680</v>
      </c>
      <c r="AJ32" s="1860" t="str">
        <f>IF(ISNUMBER(B32),'Cover Page'!$D$35/1000000*B32/VLOOKUP($AI32,'FX rate q'!$B$7:$C$47,2,FALSE),"")</f>
        <v/>
      </c>
      <c r="AK32" s="1860" t="str">
        <f>IF(ISNUMBER(C32),'Cover Page'!$D$35/1000000*C32/VLOOKUP($AI32,'FX rate q'!$B$7:$C$47,2,FALSE),"")</f>
        <v/>
      </c>
      <c r="AL32" s="1860" t="str">
        <f>IF(ISNUMBER(D32),'Cover Page'!$D$35/1000000*D32/VLOOKUP($AI32,'FX rate q'!$B$7:$C$47,2,FALSE),"")</f>
        <v/>
      </c>
      <c r="AM32" s="1860" t="str">
        <f>IF(ISNUMBER(E32),'Cover Page'!$D$35/1000000*E32/VLOOKUP($AI32,'FX rate q'!$B$7:$C$47,2,FALSE),"")</f>
        <v/>
      </c>
      <c r="AN32" s="1860" t="str">
        <f>IF(ISNUMBER(F32),'Cover Page'!$D$35/1000000*F32/VLOOKUP($AI32,'FX rate q'!$B$7:$C$47,2,FALSE),"")</f>
        <v/>
      </c>
      <c r="AO32" s="1860" t="str">
        <f>IF(ISNUMBER(G32),'Cover Page'!$D$35/1000000*G32/VLOOKUP($AI32,'FX rate q'!$B$7:$C$47,2,FALSE),"")</f>
        <v/>
      </c>
      <c r="AP32" s="1860" t="str">
        <f>IF(ISNUMBER(H32),'Cover Page'!$D$35/1000000*H32/VLOOKUP($AI32,'FX rate q'!$B$7:$C$47,2,FALSE),"")</f>
        <v/>
      </c>
      <c r="AQ32" s="1860" t="str">
        <f>IF(ISNUMBER(I32),'Cover Page'!$D$35/1000000*I32/VLOOKUP($AI32,'FX rate q'!$B$7:$C$47,2,FALSE),"")</f>
        <v/>
      </c>
      <c r="AR32" s="1860" t="str">
        <f>IF(ISNUMBER(J32),'Cover Page'!$D$35/1000000*J32/VLOOKUP($AI32,'FX rate q'!$B$7:$C$47,2,FALSE),"")</f>
        <v/>
      </c>
      <c r="AS32" s="1860" t="str">
        <f>IF(ISNUMBER(K32),'Cover Page'!$D$35/1000000*K32/VLOOKUP($AI32,'FX rate q'!$B$7:$C$47,2,FALSE),"")</f>
        <v/>
      </c>
      <c r="AT32" s="1860" t="str">
        <f>IF(ISNUMBER(L32),'Cover Page'!$D$35/1000000*L32/VLOOKUP($AI32,'FX rate q'!$B$7:$C$47,2,FALSE),"")</f>
        <v/>
      </c>
      <c r="AU32" s="1860" t="str">
        <f>IF(ISNUMBER(M32),'Cover Page'!$D$35/1000000*M32/VLOOKUP($AI32,'FX rate q'!$B$7:$C$47,2,FALSE),"")</f>
        <v/>
      </c>
      <c r="AV32" s="1860" t="str">
        <f>IF(ISNUMBER(N32),'Cover Page'!$D$35/1000000*N32/VLOOKUP($AI32,'FX rate q'!$B$7:$C$47,2,FALSE),"")</f>
        <v/>
      </c>
      <c r="AW32" s="1860" t="str">
        <f>IF(ISNUMBER(O32),'Cover Page'!$D$35/1000000*O32/VLOOKUP($AI32,'FX rate q'!$B$7:$C$47,2,FALSE),"")</f>
        <v/>
      </c>
      <c r="AX32" s="1860" t="str">
        <f>IF(ISNUMBER(P32),'Cover Page'!$D$35/1000000*P32/VLOOKUP($AI32,'FX rate q'!$B$7:$C$47,2,FALSE),"")</f>
        <v/>
      </c>
      <c r="AY32" s="1860" t="str">
        <f>IF(ISNUMBER(Q32),'Cover Page'!$D$35/1000000*Q32/VLOOKUP($AI32,'FX rate q'!$B$7:$C$47,2,FALSE),"")</f>
        <v/>
      </c>
      <c r="AZ32" s="1860" t="str">
        <f>IF(ISNUMBER(R32),'Cover Page'!$D$35/1000000*R32/VLOOKUP($AI32,'FX rate q'!$B$7:$C$47,2,FALSE),"")</f>
        <v/>
      </c>
      <c r="BA32" s="1860" t="str">
        <f>IF(ISNUMBER(S32),'Cover Page'!$D$35/1000000*S32/VLOOKUP($AI32,'FX rate q'!$B$7:$C$47,2,FALSE),"")</f>
        <v/>
      </c>
      <c r="BB32" s="1860" t="str">
        <f>IF(ISNUMBER(T32),'Cover Page'!$D$35/1000000*T32/VLOOKUP($AI32,'FX rate q'!$B$7:$C$47,2,FALSE),"")</f>
        <v/>
      </c>
      <c r="BC32" s="1860" t="str">
        <f>IF(ISNUMBER(U32),'Cover Page'!$D$35/1000000*U32/VLOOKUP($AI32,'FX rate q'!$B$7:$C$47,2,FALSE),"")</f>
        <v/>
      </c>
      <c r="BD32" s="1860" t="str">
        <f>IF(ISNUMBER(V32),'Cover Page'!$D$35/1000000*V32/VLOOKUP($AI32,'FX rate q'!$B$7:$C$47,2,FALSE),"")</f>
        <v/>
      </c>
      <c r="BE32" s="1860" t="str">
        <f>IF(ISNUMBER(W32),'Cover Page'!$D$35/1000000*W32/VLOOKUP($AI32,'FX rate q'!$B$7:$C$47,2,FALSE),"")</f>
        <v/>
      </c>
      <c r="BF32" s="1860" t="str">
        <f>IF(ISNUMBER(X32),'Cover Page'!$D$35/1000000*X32/VLOOKUP($AI32,'FX rate q'!$B$7:$C$47,2,FALSE),"")</f>
        <v/>
      </c>
      <c r="BG32" s="1860" t="str">
        <f>IF(ISNUMBER(Y32),'Cover Page'!$D$35/1000000*Y32/VLOOKUP($AI32,'FX rate q'!$B$7:$C$47,2,FALSE),"")</f>
        <v/>
      </c>
      <c r="BH32" s="1860" t="str">
        <f>IF(ISNUMBER(Z32),'Cover Page'!$D$35/1000000*Z32/VLOOKUP($AI32,'FX rate q'!$B$7:$C$47,2,FALSE),"")</f>
        <v/>
      </c>
      <c r="BI32" s="1860" t="str">
        <f>IF(ISNUMBER(AA32),'Cover Page'!$D$35/1000000*AA32/VLOOKUP($AI32,'FX rate q'!$B$7:$C$47,2,FALSE),"")</f>
        <v/>
      </c>
      <c r="BJ32" s="1860" t="str">
        <f>IF(ISNUMBER(AB32),'Cover Page'!$D$35/1000000*AB32/VLOOKUP($AI32,'FX rate q'!$B$7:$C$47,2,FALSE),"")</f>
        <v/>
      </c>
      <c r="BK32" s="1860" t="str">
        <f>IF(ISNUMBER(AC32),'Cover Page'!$D$35/1000000*AC32/VLOOKUP($AI32,'FX rate q'!$B$7:$C$47,2,FALSE),"")</f>
        <v/>
      </c>
      <c r="BL32" s="1860" t="str">
        <f>IF(ISNUMBER(AD32),'Cover Page'!$D$35/1000000*AD32/VLOOKUP($AI32,'FX rate q'!$B$7:$C$47,2,FALSE),"")</f>
        <v/>
      </c>
      <c r="BM32" s="2296" t="str">
        <f>IF(ISNUMBER(AE32),'Cover Page'!$D$35/1000000*AE32/VLOOKUP($AI32,'FX rate q'!$B$7:$C$47,2,FALSE),"")</f>
        <v/>
      </c>
      <c r="BO32" s="1763"/>
      <c r="BP32" s="2432"/>
      <c r="BQ32" s="1834" t="s">
        <v>1680</v>
      </c>
      <c r="BR32" s="1861" t="str">
        <f>IF(ISNUMBER(B32),'Cover Page'!$D$35/1000000*B32/'FX rate'!$C$25,"")</f>
        <v/>
      </c>
      <c r="BS32" s="1862" t="str">
        <f>IF(ISNUMBER(C32),'Cover Page'!$D$35/1000000*C32/'FX rate'!$C$25,"")</f>
        <v/>
      </c>
      <c r="BT32" s="1863" t="str">
        <f>IF(ISNUMBER(D32),'Cover Page'!$D$35/1000000*D32/'FX rate'!$C$25,"")</f>
        <v/>
      </c>
      <c r="BU32" s="1863" t="str">
        <f>IF(ISNUMBER(E32),'Cover Page'!$D$35/1000000*E32/'FX rate'!$C$25,"")</f>
        <v/>
      </c>
      <c r="BV32" s="1864" t="str">
        <f>IF(ISNUMBER(F32),'Cover Page'!$D$35/1000000*F32/'FX rate'!$C$25,"")</f>
        <v/>
      </c>
      <c r="BW32" s="1861" t="str">
        <f>IF(ISNUMBER(G32),'Cover Page'!$D$35/1000000*G32/'FX rate'!$C$25,"")</f>
        <v/>
      </c>
      <c r="BX32" s="1862" t="str">
        <f>IF(ISNUMBER(H32),'Cover Page'!$D$35/1000000*H32/'FX rate'!$C$25,"")</f>
        <v/>
      </c>
      <c r="BY32" s="1863" t="str">
        <f>IF(ISNUMBER(I32),'Cover Page'!$D$35/1000000*I32/'FX rate'!$C$25,"")</f>
        <v/>
      </c>
      <c r="BZ32" s="1863" t="str">
        <f>IF(ISNUMBER(J32),'Cover Page'!$D$35/1000000*J32/'FX rate'!$C$25,"")</f>
        <v/>
      </c>
      <c r="CA32" s="1864" t="str">
        <f>IF(ISNUMBER(K32),'Cover Page'!$D$35/1000000*K32/'FX rate'!$C$25,"")</f>
        <v/>
      </c>
      <c r="CB32" s="1862" t="str">
        <f>IF(ISNUMBER(L32),'Cover Page'!$D$35/1000000*L32/'FX rate'!$C$25,"")</f>
        <v/>
      </c>
      <c r="CC32" s="1862" t="str">
        <f>IF(ISNUMBER(M32),'Cover Page'!$D$35/1000000*M32/'FX rate'!$C$25,"")</f>
        <v/>
      </c>
      <c r="CD32" s="1863" t="str">
        <f>IF(ISNUMBER(N32),'Cover Page'!$D$35/1000000*N32/'FX rate'!$C$25,"")</f>
        <v/>
      </c>
      <c r="CE32" s="1863" t="str">
        <f>IF(ISNUMBER(O32),'Cover Page'!$D$35/1000000*O32/'FX rate'!$C$25,"")</f>
        <v/>
      </c>
      <c r="CF32" s="1864" t="str">
        <f>IF(ISNUMBER(P32),'Cover Page'!$D$35/1000000*P32/'FX rate'!$C$25,"")</f>
        <v/>
      </c>
      <c r="CG32" s="1861" t="str">
        <f>IF(ISNUMBER(Q32),'Cover Page'!$D$35/1000000*Q32/'FX rate'!$C$25,"")</f>
        <v/>
      </c>
      <c r="CH32" s="1862" t="str">
        <f>IF(ISNUMBER(R32),'Cover Page'!$D$35/1000000*R32/'FX rate'!$C$25,"")</f>
        <v/>
      </c>
      <c r="CI32" s="1863" t="str">
        <f>IF(ISNUMBER(S32),'Cover Page'!$D$35/1000000*S32/'FX rate'!$C$25,"")</f>
        <v/>
      </c>
      <c r="CJ32" s="1863" t="str">
        <f>IF(ISNUMBER(T32),'Cover Page'!$D$35/1000000*T32/'FX rate'!$C$25,"")</f>
        <v/>
      </c>
      <c r="CK32" s="1864" t="str">
        <f>IF(ISNUMBER(U32),'Cover Page'!$D$35/1000000*U32/'FX rate'!$C$25,"")</f>
        <v/>
      </c>
      <c r="CL32" s="1861" t="str">
        <f>IF(ISNUMBER(V32),'Cover Page'!$D$35/1000000*V32/'FX rate'!$C$25,"")</f>
        <v/>
      </c>
      <c r="CM32" s="1862" t="str">
        <f>IF(ISNUMBER(W32),'Cover Page'!$D$35/1000000*W32/'FX rate'!$C$25,"")</f>
        <v/>
      </c>
      <c r="CN32" s="1863" t="str">
        <f>IF(ISNUMBER(X32),'Cover Page'!$D$35/1000000*X32/'FX rate'!$C$25,"")</f>
        <v/>
      </c>
      <c r="CO32" s="1863" t="str">
        <f>IF(ISNUMBER(Y32),'Cover Page'!$D$35/1000000*Y32/'FX rate'!$C$25,"")</f>
        <v/>
      </c>
      <c r="CP32" s="1864" t="str">
        <f>IF(ISNUMBER(Z32),'Cover Page'!$D$35/1000000*Z32/'FX rate'!$C$25,"")</f>
        <v/>
      </c>
      <c r="CQ32" s="1861" t="str">
        <f>IF(ISNUMBER(AA32),'Cover Page'!$D$35/1000000*AA32/'FX rate'!$C$25,"")</f>
        <v/>
      </c>
      <c r="CR32" s="1862" t="str">
        <f>IF(ISNUMBER(AB32),'Cover Page'!$D$35/1000000*AB32/'FX rate'!$C$25,"")</f>
        <v/>
      </c>
      <c r="CS32" s="1863" t="str">
        <f>IF(ISNUMBER(AC32),'Cover Page'!$D$35/1000000*AC32/'FX rate'!$C$25,"")</f>
        <v/>
      </c>
      <c r="CT32" s="1863" t="str">
        <f>IF(ISNUMBER(AD32),'Cover Page'!$D$35/1000000*AD32/'FX rate'!$C$25,"")</f>
        <v/>
      </c>
      <c r="CU32" s="1864" t="str">
        <f>IF(ISNUMBER(AE32),'Cover Page'!$D$35/1000000*AE32/'FX rate'!$C$25,"")</f>
        <v/>
      </c>
    </row>
    <row r="33" spans="1:100" x14ac:dyDescent="0.2">
      <c r="A33" s="1834" t="s">
        <v>1681</v>
      </c>
      <c r="B33" s="2243"/>
      <c r="C33" s="1853" t="str">
        <f t="shared" si="0"/>
        <v/>
      </c>
      <c r="D33" s="2245"/>
      <c r="E33" s="2245"/>
      <c r="F33" s="1855" t="str">
        <f t="shared" si="1"/>
        <v/>
      </c>
      <c r="G33" s="2243"/>
      <c r="H33" s="1853" t="str">
        <f t="shared" si="2"/>
        <v/>
      </c>
      <c r="I33" s="2245"/>
      <c r="J33" s="2245"/>
      <c r="K33" s="1855" t="str">
        <f t="shared" si="3"/>
        <v/>
      </c>
      <c r="L33" s="2243"/>
      <c r="M33" s="1853" t="str">
        <f t="shared" si="4"/>
        <v/>
      </c>
      <c r="N33" s="2245"/>
      <c r="O33" s="2245"/>
      <c r="P33" s="1855" t="str">
        <f t="shared" si="5"/>
        <v/>
      </c>
      <c r="Q33" s="2243"/>
      <c r="R33" s="1853" t="str">
        <f t="shared" si="6"/>
        <v/>
      </c>
      <c r="S33" s="2245"/>
      <c r="T33" s="2245"/>
      <c r="U33" s="1855" t="str">
        <f t="shared" si="7"/>
        <v/>
      </c>
      <c r="V33" s="2291"/>
      <c r="W33" s="1853" t="str">
        <f t="shared" si="8"/>
        <v/>
      </c>
      <c r="X33" s="2293"/>
      <c r="Y33" s="2293"/>
      <c r="Z33" s="1855" t="str">
        <f t="shared" si="9"/>
        <v/>
      </c>
      <c r="AA33" s="2291"/>
      <c r="AB33" s="1853" t="str">
        <f t="shared" si="10"/>
        <v/>
      </c>
      <c r="AC33" s="2293"/>
      <c r="AD33" s="2293"/>
      <c r="AE33" s="1855" t="str">
        <f t="shared" si="11"/>
        <v/>
      </c>
      <c r="AF33" s="1867"/>
      <c r="AH33" s="2446"/>
      <c r="AI33" s="1834" t="s">
        <v>1681</v>
      </c>
      <c r="AJ33" s="1860" t="str">
        <f>IF(ISNUMBER(B33),'Cover Page'!$D$35/1000000*B33/VLOOKUP($AI33,'FX rate q'!$B$7:$C$47,2,FALSE),"")</f>
        <v/>
      </c>
      <c r="AK33" s="1860" t="str">
        <f>IF(ISNUMBER(C33),'Cover Page'!$D$35/1000000*C33/VLOOKUP($AI33,'FX rate q'!$B$7:$C$47,2,FALSE),"")</f>
        <v/>
      </c>
      <c r="AL33" s="1860" t="str">
        <f>IF(ISNUMBER(D33),'Cover Page'!$D$35/1000000*D33/VLOOKUP($AI33,'FX rate q'!$B$7:$C$47,2,FALSE),"")</f>
        <v/>
      </c>
      <c r="AM33" s="1860" t="str">
        <f>IF(ISNUMBER(E33),'Cover Page'!$D$35/1000000*E33/VLOOKUP($AI33,'FX rate q'!$B$7:$C$47,2,FALSE),"")</f>
        <v/>
      </c>
      <c r="AN33" s="1860" t="str">
        <f>IF(ISNUMBER(F33),'Cover Page'!$D$35/1000000*F33/VLOOKUP($AI33,'FX rate q'!$B$7:$C$47,2,FALSE),"")</f>
        <v/>
      </c>
      <c r="AO33" s="1860" t="str">
        <f>IF(ISNUMBER(G33),'Cover Page'!$D$35/1000000*G33/VLOOKUP($AI33,'FX rate q'!$B$7:$C$47,2,FALSE),"")</f>
        <v/>
      </c>
      <c r="AP33" s="1860" t="str">
        <f>IF(ISNUMBER(H33),'Cover Page'!$D$35/1000000*H33/VLOOKUP($AI33,'FX rate q'!$B$7:$C$47,2,FALSE),"")</f>
        <v/>
      </c>
      <c r="AQ33" s="1860" t="str">
        <f>IF(ISNUMBER(I33),'Cover Page'!$D$35/1000000*I33/VLOOKUP($AI33,'FX rate q'!$B$7:$C$47,2,FALSE),"")</f>
        <v/>
      </c>
      <c r="AR33" s="1860" t="str">
        <f>IF(ISNUMBER(J33),'Cover Page'!$D$35/1000000*J33/VLOOKUP($AI33,'FX rate q'!$B$7:$C$47,2,FALSE),"")</f>
        <v/>
      </c>
      <c r="AS33" s="1860" t="str">
        <f>IF(ISNUMBER(K33),'Cover Page'!$D$35/1000000*K33/VLOOKUP($AI33,'FX rate q'!$B$7:$C$47,2,FALSE),"")</f>
        <v/>
      </c>
      <c r="AT33" s="1860" t="str">
        <f>IF(ISNUMBER(L33),'Cover Page'!$D$35/1000000*L33/VLOOKUP($AI33,'FX rate q'!$B$7:$C$47,2,FALSE),"")</f>
        <v/>
      </c>
      <c r="AU33" s="1860" t="str">
        <f>IF(ISNUMBER(M33),'Cover Page'!$D$35/1000000*M33/VLOOKUP($AI33,'FX rate q'!$B$7:$C$47,2,FALSE),"")</f>
        <v/>
      </c>
      <c r="AV33" s="1860" t="str">
        <f>IF(ISNUMBER(N33),'Cover Page'!$D$35/1000000*N33/VLOOKUP($AI33,'FX rate q'!$B$7:$C$47,2,FALSE),"")</f>
        <v/>
      </c>
      <c r="AW33" s="1860" t="str">
        <f>IF(ISNUMBER(O33),'Cover Page'!$D$35/1000000*O33/VLOOKUP($AI33,'FX rate q'!$B$7:$C$47,2,FALSE),"")</f>
        <v/>
      </c>
      <c r="AX33" s="1860" t="str">
        <f>IF(ISNUMBER(P33),'Cover Page'!$D$35/1000000*P33/VLOOKUP($AI33,'FX rate q'!$B$7:$C$47,2,FALSE),"")</f>
        <v/>
      </c>
      <c r="AY33" s="1860" t="str">
        <f>IF(ISNUMBER(Q33),'Cover Page'!$D$35/1000000*Q33/VLOOKUP($AI33,'FX rate q'!$B$7:$C$47,2,FALSE),"")</f>
        <v/>
      </c>
      <c r="AZ33" s="1860" t="str">
        <f>IF(ISNUMBER(R33),'Cover Page'!$D$35/1000000*R33/VLOOKUP($AI33,'FX rate q'!$B$7:$C$47,2,FALSE),"")</f>
        <v/>
      </c>
      <c r="BA33" s="1860" t="str">
        <f>IF(ISNUMBER(S33),'Cover Page'!$D$35/1000000*S33/VLOOKUP($AI33,'FX rate q'!$B$7:$C$47,2,FALSE),"")</f>
        <v/>
      </c>
      <c r="BB33" s="1860" t="str">
        <f>IF(ISNUMBER(T33),'Cover Page'!$D$35/1000000*T33/VLOOKUP($AI33,'FX rate q'!$B$7:$C$47,2,FALSE),"")</f>
        <v/>
      </c>
      <c r="BC33" s="1860" t="str">
        <f>IF(ISNUMBER(U33),'Cover Page'!$D$35/1000000*U33/VLOOKUP($AI33,'FX rate q'!$B$7:$C$47,2,FALSE),"")</f>
        <v/>
      </c>
      <c r="BD33" s="1860" t="str">
        <f>IF(ISNUMBER(V33),'Cover Page'!$D$35/1000000*V33/VLOOKUP($AI33,'FX rate q'!$B$7:$C$47,2,FALSE),"")</f>
        <v/>
      </c>
      <c r="BE33" s="1860" t="str">
        <f>IF(ISNUMBER(W33),'Cover Page'!$D$35/1000000*W33/VLOOKUP($AI33,'FX rate q'!$B$7:$C$47,2,FALSE),"")</f>
        <v/>
      </c>
      <c r="BF33" s="1860" t="str">
        <f>IF(ISNUMBER(X33),'Cover Page'!$D$35/1000000*X33/VLOOKUP($AI33,'FX rate q'!$B$7:$C$47,2,FALSE),"")</f>
        <v/>
      </c>
      <c r="BG33" s="1860" t="str">
        <f>IF(ISNUMBER(Y33),'Cover Page'!$D$35/1000000*Y33/VLOOKUP($AI33,'FX rate q'!$B$7:$C$47,2,FALSE),"")</f>
        <v/>
      </c>
      <c r="BH33" s="1860" t="str">
        <f>IF(ISNUMBER(Z33),'Cover Page'!$D$35/1000000*Z33/VLOOKUP($AI33,'FX rate q'!$B$7:$C$47,2,FALSE),"")</f>
        <v/>
      </c>
      <c r="BI33" s="1860" t="str">
        <f>IF(ISNUMBER(AA33),'Cover Page'!$D$35/1000000*AA33/VLOOKUP($AI33,'FX rate q'!$B$7:$C$47,2,FALSE),"")</f>
        <v/>
      </c>
      <c r="BJ33" s="1860" t="str">
        <f>IF(ISNUMBER(AB33),'Cover Page'!$D$35/1000000*AB33/VLOOKUP($AI33,'FX rate q'!$B$7:$C$47,2,FALSE),"")</f>
        <v/>
      </c>
      <c r="BK33" s="1860" t="str">
        <f>IF(ISNUMBER(AC33),'Cover Page'!$D$35/1000000*AC33/VLOOKUP($AI33,'FX rate q'!$B$7:$C$47,2,FALSE),"")</f>
        <v/>
      </c>
      <c r="BL33" s="1860" t="str">
        <f>IF(ISNUMBER(AD33),'Cover Page'!$D$35/1000000*AD33/VLOOKUP($AI33,'FX rate q'!$B$7:$C$47,2,FALSE),"")</f>
        <v/>
      </c>
      <c r="BM33" s="2296" t="str">
        <f>IF(ISNUMBER(AE33),'Cover Page'!$D$35/1000000*AE33/VLOOKUP($AI33,'FX rate q'!$B$7:$C$47,2,FALSE),"")</f>
        <v/>
      </c>
      <c r="BO33" s="1763"/>
      <c r="BP33" s="2432"/>
      <c r="BQ33" s="1834" t="s">
        <v>1681</v>
      </c>
      <c r="BR33" s="1861" t="str">
        <f>IF(ISNUMBER(B33),'Cover Page'!$D$35/1000000*B33/'FX rate'!$C$25,"")</f>
        <v/>
      </c>
      <c r="BS33" s="1862" t="str">
        <f>IF(ISNUMBER(C33),'Cover Page'!$D$35/1000000*C33/'FX rate'!$C$25,"")</f>
        <v/>
      </c>
      <c r="BT33" s="1863" t="str">
        <f>IF(ISNUMBER(D33),'Cover Page'!$D$35/1000000*D33/'FX rate'!$C$25,"")</f>
        <v/>
      </c>
      <c r="BU33" s="1863" t="str">
        <f>IF(ISNUMBER(E33),'Cover Page'!$D$35/1000000*E33/'FX rate'!$C$25,"")</f>
        <v/>
      </c>
      <c r="BV33" s="1864" t="str">
        <f>IF(ISNUMBER(F33),'Cover Page'!$D$35/1000000*F33/'FX rate'!$C$25,"")</f>
        <v/>
      </c>
      <c r="BW33" s="1861" t="str">
        <f>IF(ISNUMBER(G33),'Cover Page'!$D$35/1000000*G33/'FX rate'!$C$25,"")</f>
        <v/>
      </c>
      <c r="BX33" s="1862" t="str">
        <f>IF(ISNUMBER(H33),'Cover Page'!$D$35/1000000*H33/'FX rate'!$C$25,"")</f>
        <v/>
      </c>
      <c r="BY33" s="1863" t="str">
        <f>IF(ISNUMBER(I33),'Cover Page'!$D$35/1000000*I33/'FX rate'!$C$25,"")</f>
        <v/>
      </c>
      <c r="BZ33" s="1863" t="str">
        <f>IF(ISNUMBER(J33),'Cover Page'!$D$35/1000000*J33/'FX rate'!$C$25,"")</f>
        <v/>
      </c>
      <c r="CA33" s="1864" t="str">
        <f>IF(ISNUMBER(K33),'Cover Page'!$D$35/1000000*K33/'FX rate'!$C$25,"")</f>
        <v/>
      </c>
      <c r="CB33" s="1862" t="str">
        <f>IF(ISNUMBER(L33),'Cover Page'!$D$35/1000000*L33/'FX rate'!$C$25,"")</f>
        <v/>
      </c>
      <c r="CC33" s="1862" t="str">
        <f>IF(ISNUMBER(M33),'Cover Page'!$D$35/1000000*M33/'FX rate'!$C$25,"")</f>
        <v/>
      </c>
      <c r="CD33" s="1863" t="str">
        <f>IF(ISNUMBER(N33),'Cover Page'!$D$35/1000000*N33/'FX rate'!$C$25,"")</f>
        <v/>
      </c>
      <c r="CE33" s="1863" t="str">
        <f>IF(ISNUMBER(O33),'Cover Page'!$D$35/1000000*O33/'FX rate'!$C$25,"")</f>
        <v/>
      </c>
      <c r="CF33" s="1864" t="str">
        <f>IF(ISNUMBER(P33),'Cover Page'!$D$35/1000000*P33/'FX rate'!$C$25,"")</f>
        <v/>
      </c>
      <c r="CG33" s="1861" t="str">
        <f>IF(ISNUMBER(Q33),'Cover Page'!$D$35/1000000*Q33/'FX rate'!$C$25,"")</f>
        <v/>
      </c>
      <c r="CH33" s="1862" t="str">
        <f>IF(ISNUMBER(R33),'Cover Page'!$D$35/1000000*R33/'FX rate'!$C$25,"")</f>
        <v/>
      </c>
      <c r="CI33" s="1863" t="str">
        <f>IF(ISNUMBER(S33),'Cover Page'!$D$35/1000000*S33/'FX rate'!$C$25,"")</f>
        <v/>
      </c>
      <c r="CJ33" s="1863" t="str">
        <f>IF(ISNUMBER(T33),'Cover Page'!$D$35/1000000*T33/'FX rate'!$C$25,"")</f>
        <v/>
      </c>
      <c r="CK33" s="1864" t="str">
        <f>IF(ISNUMBER(U33),'Cover Page'!$D$35/1000000*U33/'FX rate'!$C$25,"")</f>
        <v/>
      </c>
      <c r="CL33" s="1861" t="str">
        <f>IF(ISNUMBER(V33),'Cover Page'!$D$35/1000000*V33/'FX rate'!$C$25,"")</f>
        <v/>
      </c>
      <c r="CM33" s="1862" t="str">
        <f>IF(ISNUMBER(W33),'Cover Page'!$D$35/1000000*W33/'FX rate'!$C$25,"")</f>
        <v/>
      </c>
      <c r="CN33" s="1863" t="str">
        <f>IF(ISNUMBER(X33),'Cover Page'!$D$35/1000000*X33/'FX rate'!$C$25,"")</f>
        <v/>
      </c>
      <c r="CO33" s="1863" t="str">
        <f>IF(ISNUMBER(Y33),'Cover Page'!$D$35/1000000*Y33/'FX rate'!$C$25,"")</f>
        <v/>
      </c>
      <c r="CP33" s="1864" t="str">
        <f>IF(ISNUMBER(Z33),'Cover Page'!$D$35/1000000*Z33/'FX rate'!$C$25,"")</f>
        <v/>
      </c>
      <c r="CQ33" s="1861" t="str">
        <f>IF(ISNUMBER(AA33),'Cover Page'!$D$35/1000000*AA33/'FX rate'!$C$25,"")</f>
        <v/>
      </c>
      <c r="CR33" s="1862" t="str">
        <f>IF(ISNUMBER(AB33),'Cover Page'!$D$35/1000000*AB33/'FX rate'!$C$25,"")</f>
        <v/>
      </c>
      <c r="CS33" s="1863" t="str">
        <f>IF(ISNUMBER(AC33),'Cover Page'!$D$35/1000000*AC33/'FX rate'!$C$25,"")</f>
        <v/>
      </c>
      <c r="CT33" s="1863" t="str">
        <f>IF(ISNUMBER(AD33),'Cover Page'!$D$35/1000000*AD33/'FX rate'!$C$25,"")</f>
        <v/>
      </c>
      <c r="CU33" s="1864" t="str">
        <f>IF(ISNUMBER(AE33),'Cover Page'!$D$35/1000000*AE33/'FX rate'!$C$25,"")</f>
        <v/>
      </c>
    </row>
    <row r="34" spans="1:100" x14ac:dyDescent="0.2">
      <c r="A34" s="1834" t="s">
        <v>1682</v>
      </c>
      <c r="B34" s="2243"/>
      <c r="C34" s="1853" t="str">
        <f t="shared" si="0"/>
        <v/>
      </c>
      <c r="D34" s="2245"/>
      <c r="E34" s="2245"/>
      <c r="F34" s="1855" t="str">
        <f t="shared" si="1"/>
        <v/>
      </c>
      <c r="G34" s="2243"/>
      <c r="H34" s="1853" t="str">
        <f t="shared" si="2"/>
        <v/>
      </c>
      <c r="I34" s="2245"/>
      <c r="J34" s="2245"/>
      <c r="K34" s="1855" t="str">
        <f t="shared" si="3"/>
        <v/>
      </c>
      <c r="L34" s="2243"/>
      <c r="M34" s="1853" t="str">
        <f t="shared" si="4"/>
        <v/>
      </c>
      <c r="N34" s="2245"/>
      <c r="O34" s="2245"/>
      <c r="P34" s="1855" t="str">
        <f t="shared" si="5"/>
        <v/>
      </c>
      <c r="Q34" s="2243"/>
      <c r="R34" s="1853" t="str">
        <f t="shared" si="6"/>
        <v/>
      </c>
      <c r="S34" s="2245"/>
      <c r="T34" s="2245"/>
      <c r="U34" s="1855" t="str">
        <f t="shared" si="7"/>
        <v/>
      </c>
      <c r="V34" s="2291"/>
      <c r="W34" s="1853" t="str">
        <f t="shared" si="8"/>
        <v/>
      </c>
      <c r="X34" s="2293"/>
      <c r="Y34" s="2293"/>
      <c r="Z34" s="1855" t="str">
        <f t="shared" si="9"/>
        <v/>
      </c>
      <c r="AA34" s="2291"/>
      <c r="AB34" s="1853" t="str">
        <f t="shared" si="10"/>
        <v/>
      </c>
      <c r="AC34" s="2293"/>
      <c r="AD34" s="2293"/>
      <c r="AE34" s="1855" t="str">
        <f t="shared" si="11"/>
        <v/>
      </c>
      <c r="AF34" s="1867"/>
      <c r="AH34" s="2446"/>
      <c r="AI34" s="1834" t="s">
        <v>1682</v>
      </c>
      <c r="AJ34" s="1860" t="str">
        <f>IF(ISNUMBER(B34),'Cover Page'!$D$35/1000000*B34/VLOOKUP($AI34,'FX rate q'!$B$7:$C$47,2,FALSE),"")</f>
        <v/>
      </c>
      <c r="AK34" s="1860" t="str">
        <f>IF(ISNUMBER(C34),'Cover Page'!$D$35/1000000*C34/VLOOKUP($AI34,'FX rate q'!$B$7:$C$47,2,FALSE),"")</f>
        <v/>
      </c>
      <c r="AL34" s="1860" t="str">
        <f>IF(ISNUMBER(D34),'Cover Page'!$D$35/1000000*D34/VLOOKUP($AI34,'FX rate q'!$B$7:$C$47,2,FALSE),"")</f>
        <v/>
      </c>
      <c r="AM34" s="1860" t="str">
        <f>IF(ISNUMBER(E34),'Cover Page'!$D$35/1000000*E34/VLOOKUP($AI34,'FX rate q'!$B$7:$C$47,2,FALSE),"")</f>
        <v/>
      </c>
      <c r="AN34" s="1860" t="str">
        <f>IF(ISNUMBER(F34),'Cover Page'!$D$35/1000000*F34/VLOOKUP($AI34,'FX rate q'!$B$7:$C$47,2,FALSE),"")</f>
        <v/>
      </c>
      <c r="AO34" s="1860" t="str">
        <f>IF(ISNUMBER(G34),'Cover Page'!$D$35/1000000*G34/VLOOKUP($AI34,'FX rate q'!$B$7:$C$47,2,FALSE),"")</f>
        <v/>
      </c>
      <c r="AP34" s="1860" t="str">
        <f>IF(ISNUMBER(H34),'Cover Page'!$D$35/1000000*H34/VLOOKUP($AI34,'FX rate q'!$B$7:$C$47,2,FALSE),"")</f>
        <v/>
      </c>
      <c r="AQ34" s="1860" t="str">
        <f>IF(ISNUMBER(I34),'Cover Page'!$D$35/1000000*I34/VLOOKUP($AI34,'FX rate q'!$B$7:$C$47,2,FALSE),"")</f>
        <v/>
      </c>
      <c r="AR34" s="1860" t="str">
        <f>IF(ISNUMBER(J34),'Cover Page'!$D$35/1000000*J34/VLOOKUP($AI34,'FX rate q'!$B$7:$C$47,2,FALSE),"")</f>
        <v/>
      </c>
      <c r="AS34" s="1860" t="str">
        <f>IF(ISNUMBER(K34),'Cover Page'!$D$35/1000000*K34/VLOOKUP($AI34,'FX rate q'!$B$7:$C$47,2,FALSE),"")</f>
        <v/>
      </c>
      <c r="AT34" s="1860" t="str">
        <f>IF(ISNUMBER(L34),'Cover Page'!$D$35/1000000*L34/VLOOKUP($AI34,'FX rate q'!$B$7:$C$47,2,FALSE),"")</f>
        <v/>
      </c>
      <c r="AU34" s="1860" t="str">
        <f>IF(ISNUMBER(M34),'Cover Page'!$D$35/1000000*M34/VLOOKUP($AI34,'FX rate q'!$B$7:$C$47,2,FALSE),"")</f>
        <v/>
      </c>
      <c r="AV34" s="1860" t="str">
        <f>IF(ISNUMBER(N34),'Cover Page'!$D$35/1000000*N34/VLOOKUP($AI34,'FX rate q'!$B$7:$C$47,2,FALSE),"")</f>
        <v/>
      </c>
      <c r="AW34" s="1860" t="str">
        <f>IF(ISNUMBER(O34),'Cover Page'!$D$35/1000000*O34/VLOOKUP($AI34,'FX rate q'!$B$7:$C$47,2,FALSE),"")</f>
        <v/>
      </c>
      <c r="AX34" s="1860" t="str">
        <f>IF(ISNUMBER(P34),'Cover Page'!$D$35/1000000*P34/VLOOKUP($AI34,'FX rate q'!$B$7:$C$47,2,FALSE),"")</f>
        <v/>
      </c>
      <c r="AY34" s="1860" t="str">
        <f>IF(ISNUMBER(Q34),'Cover Page'!$D$35/1000000*Q34/VLOOKUP($AI34,'FX rate q'!$B$7:$C$47,2,FALSE),"")</f>
        <v/>
      </c>
      <c r="AZ34" s="1860" t="str">
        <f>IF(ISNUMBER(R34),'Cover Page'!$D$35/1000000*R34/VLOOKUP($AI34,'FX rate q'!$B$7:$C$47,2,FALSE),"")</f>
        <v/>
      </c>
      <c r="BA34" s="1860" t="str">
        <f>IF(ISNUMBER(S34),'Cover Page'!$D$35/1000000*S34/VLOOKUP($AI34,'FX rate q'!$B$7:$C$47,2,FALSE),"")</f>
        <v/>
      </c>
      <c r="BB34" s="1860" t="str">
        <f>IF(ISNUMBER(T34),'Cover Page'!$D$35/1000000*T34/VLOOKUP($AI34,'FX rate q'!$B$7:$C$47,2,FALSE),"")</f>
        <v/>
      </c>
      <c r="BC34" s="1860" t="str">
        <f>IF(ISNUMBER(U34),'Cover Page'!$D$35/1000000*U34/VLOOKUP($AI34,'FX rate q'!$B$7:$C$47,2,FALSE),"")</f>
        <v/>
      </c>
      <c r="BD34" s="1860" t="str">
        <f>IF(ISNUMBER(V34),'Cover Page'!$D$35/1000000*V34/VLOOKUP($AI34,'FX rate q'!$B$7:$C$47,2,FALSE),"")</f>
        <v/>
      </c>
      <c r="BE34" s="1860" t="str">
        <f>IF(ISNUMBER(W34),'Cover Page'!$D$35/1000000*W34/VLOOKUP($AI34,'FX rate q'!$B$7:$C$47,2,FALSE),"")</f>
        <v/>
      </c>
      <c r="BF34" s="1860" t="str">
        <f>IF(ISNUMBER(X34),'Cover Page'!$D$35/1000000*X34/VLOOKUP($AI34,'FX rate q'!$B$7:$C$47,2,FALSE),"")</f>
        <v/>
      </c>
      <c r="BG34" s="1860" t="str">
        <f>IF(ISNUMBER(Y34),'Cover Page'!$D$35/1000000*Y34/VLOOKUP($AI34,'FX rate q'!$B$7:$C$47,2,FALSE),"")</f>
        <v/>
      </c>
      <c r="BH34" s="1860" t="str">
        <f>IF(ISNUMBER(Z34),'Cover Page'!$D$35/1000000*Z34/VLOOKUP($AI34,'FX rate q'!$B$7:$C$47,2,FALSE),"")</f>
        <v/>
      </c>
      <c r="BI34" s="1860" t="str">
        <f>IF(ISNUMBER(AA34),'Cover Page'!$D$35/1000000*AA34/VLOOKUP($AI34,'FX rate q'!$B$7:$C$47,2,FALSE),"")</f>
        <v/>
      </c>
      <c r="BJ34" s="1860" t="str">
        <f>IF(ISNUMBER(AB34),'Cover Page'!$D$35/1000000*AB34/VLOOKUP($AI34,'FX rate q'!$B$7:$C$47,2,FALSE),"")</f>
        <v/>
      </c>
      <c r="BK34" s="1860" t="str">
        <f>IF(ISNUMBER(AC34),'Cover Page'!$D$35/1000000*AC34/VLOOKUP($AI34,'FX rate q'!$B$7:$C$47,2,FALSE),"")</f>
        <v/>
      </c>
      <c r="BL34" s="1860" t="str">
        <f>IF(ISNUMBER(AD34),'Cover Page'!$D$35/1000000*AD34/VLOOKUP($AI34,'FX rate q'!$B$7:$C$47,2,FALSE),"")</f>
        <v/>
      </c>
      <c r="BM34" s="2296" t="str">
        <f>IF(ISNUMBER(AE34),'Cover Page'!$D$35/1000000*AE34/VLOOKUP($AI34,'FX rate q'!$B$7:$C$47,2,FALSE),"")</f>
        <v/>
      </c>
      <c r="BO34" s="1763"/>
      <c r="BP34" s="2432"/>
      <c r="BQ34" s="1834" t="s">
        <v>1682</v>
      </c>
      <c r="BR34" s="1861" t="str">
        <f>IF(ISNUMBER(B34),'Cover Page'!$D$35/1000000*B34/'FX rate'!$C$25,"")</f>
        <v/>
      </c>
      <c r="BS34" s="1862" t="str">
        <f>IF(ISNUMBER(C34),'Cover Page'!$D$35/1000000*C34/'FX rate'!$C$25,"")</f>
        <v/>
      </c>
      <c r="BT34" s="1863" t="str">
        <f>IF(ISNUMBER(D34),'Cover Page'!$D$35/1000000*D34/'FX rate'!$C$25,"")</f>
        <v/>
      </c>
      <c r="BU34" s="1863" t="str">
        <f>IF(ISNUMBER(E34),'Cover Page'!$D$35/1000000*E34/'FX rate'!$C$25,"")</f>
        <v/>
      </c>
      <c r="BV34" s="1864" t="str">
        <f>IF(ISNUMBER(F34),'Cover Page'!$D$35/1000000*F34/'FX rate'!$C$25,"")</f>
        <v/>
      </c>
      <c r="BW34" s="1861" t="str">
        <f>IF(ISNUMBER(G34),'Cover Page'!$D$35/1000000*G34/'FX rate'!$C$25,"")</f>
        <v/>
      </c>
      <c r="BX34" s="1862" t="str">
        <f>IF(ISNUMBER(H34),'Cover Page'!$D$35/1000000*H34/'FX rate'!$C$25,"")</f>
        <v/>
      </c>
      <c r="BY34" s="1863" t="str">
        <f>IF(ISNUMBER(I34),'Cover Page'!$D$35/1000000*I34/'FX rate'!$C$25,"")</f>
        <v/>
      </c>
      <c r="BZ34" s="1863" t="str">
        <f>IF(ISNUMBER(J34),'Cover Page'!$D$35/1000000*J34/'FX rate'!$C$25,"")</f>
        <v/>
      </c>
      <c r="CA34" s="1864" t="str">
        <f>IF(ISNUMBER(K34),'Cover Page'!$D$35/1000000*K34/'FX rate'!$C$25,"")</f>
        <v/>
      </c>
      <c r="CB34" s="1862" t="str">
        <f>IF(ISNUMBER(L34),'Cover Page'!$D$35/1000000*L34/'FX rate'!$C$25,"")</f>
        <v/>
      </c>
      <c r="CC34" s="1862" t="str">
        <f>IF(ISNUMBER(M34),'Cover Page'!$D$35/1000000*M34/'FX rate'!$C$25,"")</f>
        <v/>
      </c>
      <c r="CD34" s="1863" t="str">
        <f>IF(ISNUMBER(N34),'Cover Page'!$D$35/1000000*N34/'FX rate'!$C$25,"")</f>
        <v/>
      </c>
      <c r="CE34" s="1863" t="str">
        <f>IF(ISNUMBER(O34),'Cover Page'!$D$35/1000000*O34/'FX rate'!$C$25,"")</f>
        <v/>
      </c>
      <c r="CF34" s="1864" t="str">
        <f>IF(ISNUMBER(P34),'Cover Page'!$D$35/1000000*P34/'FX rate'!$C$25,"")</f>
        <v/>
      </c>
      <c r="CG34" s="1861" t="str">
        <f>IF(ISNUMBER(Q34),'Cover Page'!$D$35/1000000*Q34/'FX rate'!$C$25,"")</f>
        <v/>
      </c>
      <c r="CH34" s="1862" t="str">
        <f>IF(ISNUMBER(R34),'Cover Page'!$D$35/1000000*R34/'FX rate'!$C$25,"")</f>
        <v/>
      </c>
      <c r="CI34" s="1863" t="str">
        <f>IF(ISNUMBER(S34),'Cover Page'!$D$35/1000000*S34/'FX rate'!$C$25,"")</f>
        <v/>
      </c>
      <c r="CJ34" s="1863" t="str">
        <f>IF(ISNUMBER(T34),'Cover Page'!$D$35/1000000*T34/'FX rate'!$C$25,"")</f>
        <v/>
      </c>
      <c r="CK34" s="1864" t="str">
        <f>IF(ISNUMBER(U34),'Cover Page'!$D$35/1000000*U34/'FX rate'!$C$25,"")</f>
        <v/>
      </c>
      <c r="CL34" s="1861" t="str">
        <f>IF(ISNUMBER(V34),'Cover Page'!$D$35/1000000*V34/'FX rate'!$C$25,"")</f>
        <v/>
      </c>
      <c r="CM34" s="1862" t="str">
        <f>IF(ISNUMBER(W34),'Cover Page'!$D$35/1000000*W34/'FX rate'!$C$25,"")</f>
        <v/>
      </c>
      <c r="CN34" s="1863" t="str">
        <f>IF(ISNUMBER(X34),'Cover Page'!$D$35/1000000*X34/'FX rate'!$C$25,"")</f>
        <v/>
      </c>
      <c r="CO34" s="1863" t="str">
        <f>IF(ISNUMBER(Y34),'Cover Page'!$D$35/1000000*Y34/'FX rate'!$C$25,"")</f>
        <v/>
      </c>
      <c r="CP34" s="1864" t="str">
        <f>IF(ISNUMBER(Z34),'Cover Page'!$D$35/1000000*Z34/'FX rate'!$C$25,"")</f>
        <v/>
      </c>
      <c r="CQ34" s="1861" t="str">
        <f>IF(ISNUMBER(AA34),'Cover Page'!$D$35/1000000*AA34/'FX rate'!$C$25,"")</f>
        <v/>
      </c>
      <c r="CR34" s="1862" t="str">
        <f>IF(ISNUMBER(AB34),'Cover Page'!$D$35/1000000*AB34/'FX rate'!$C$25,"")</f>
        <v/>
      </c>
      <c r="CS34" s="1863" t="str">
        <f>IF(ISNUMBER(AC34),'Cover Page'!$D$35/1000000*AC34/'FX rate'!$C$25,"")</f>
        <v/>
      </c>
      <c r="CT34" s="1863" t="str">
        <f>IF(ISNUMBER(AD34),'Cover Page'!$D$35/1000000*AD34/'FX rate'!$C$25,"")</f>
        <v/>
      </c>
      <c r="CU34" s="1864" t="str">
        <f>IF(ISNUMBER(AE34),'Cover Page'!$D$35/1000000*AE34/'FX rate'!$C$25,"")</f>
        <v/>
      </c>
    </row>
    <row r="35" spans="1:100" x14ac:dyDescent="0.2">
      <c r="A35" s="1834" t="s">
        <v>1683</v>
      </c>
      <c r="B35" s="2243"/>
      <c r="C35" s="1853" t="str">
        <f t="shared" si="0"/>
        <v/>
      </c>
      <c r="D35" s="2245"/>
      <c r="E35" s="2245"/>
      <c r="F35" s="1855" t="str">
        <f t="shared" si="1"/>
        <v/>
      </c>
      <c r="G35" s="2243"/>
      <c r="H35" s="1853" t="str">
        <f t="shared" si="2"/>
        <v/>
      </c>
      <c r="I35" s="2245"/>
      <c r="J35" s="2245"/>
      <c r="K35" s="1855" t="str">
        <f t="shared" si="3"/>
        <v/>
      </c>
      <c r="L35" s="2243"/>
      <c r="M35" s="1853" t="str">
        <f t="shared" si="4"/>
        <v/>
      </c>
      <c r="N35" s="2245"/>
      <c r="O35" s="2245"/>
      <c r="P35" s="1855" t="str">
        <f t="shared" si="5"/>
        <v/>
      </c>
      <c r="Q35" s="2243"/>
      <c r="R35" s="1853" t="str">
        <f t="shared" si="6"/>
        <v/>
      </c>
      <c r="S35" s="2245"/>
      <c r="T35" s="2245"/>
      <c r="U35" s="1855" t="str">
        <f t="shared" si="7"/>
        <v/>
      </c>
      <c r="V35" s="2291"/>
      <c r="W35" s="1853" t="str">
        <f t="shared" si="8"/>
        <v/>
      </c>
      <c r="X35" s="2293"/>
      <c r="Y35" s="2293"/>
      <c r="Z35" s="1855" t="str">
        <f t="shared" si="9"/>
        <v/>
      </c>
      <c r="AA35" s="2291"/>
      <c r="AB35" s="1853" t="str">
        <f t="shared" si="10"/>
        <v/>
      </c>
      <c r="AC35" s="2293"/>
      <c r="AD35" s="2293"/>
      <c r="AE35" s="1855" t="str">
        <f t="shared" si="11"/>
        <v/>
      </c>
      <c r="AF35" s="1867"/>
      <c r="AH35" s="2446"/>
      <c r="AI35" s="1834" t="s">
        <v>1683</v>
      </c>
      <c r="AJ35" s="1860" t="str">
        <f>IF(ISNUMBER(B35),'Cover Page'!$D$35/1000000*B35/VLOOKUP($AI35,'FX rate q'!$B$7:$C$47,2,FALSE),"")</f>
        <v/>
      </c>
      <c r="AK35" s="1860" t="str">
        <f>IF(ISNUMBER(C35),'Cover Page'!$D$35/1000000*C35/VLOOKUP($AI35,'FX rate q'!$B$7:$C$47,2,FALSE),"")</f>
        <v/>
      </c>
      <c r="AL35" s="1860" t="str">
        <f>IF(ISNUMBER(D35),'Cover Page'!$D$35/1000000*D35/VLOOKUP($AI35,'FX rate q'!$B$7:$C$47,2,FALSE),"")</f>
        <v/>
      </c>
      <c r="AM35" s="1860" t="str">
        <f>IF(ISNUMBER(E35),'Cover Page'!$D$35/1000000*E35/VLOOKUP($AI35,'FX rate q'!$B$7:$C$47,2,FALSE),"")</f>
        <v/>
      </c>
      <c r="AN35" s="1860" t="str">
        <f>IF(ISNUMBER(F35),'Cover Page'!$D$35/1000000*F35/VLOOKUP($AI35,'FX rate q'!$B$7:$C$47,2,FALSE),"")</f>
        <v/>
      </c>
      <c r="AO35" s="1860" t="str">
        <f>IF(ISNUMBER(G35),'Cover Page'!$D$35/1000000*G35/VLOOKUP($AI35,'FX rate q'!$B$7:$C$47,2,FALSE),"")</f>
        <v/>
      </c>
      <c r="AP35" s="1860" t="str">
        <f>IF(ISNUMBER(H35),'Cover Page'!$D$35/1000000*H35/VLOOKUP($AI35,'FX rate q'!$B$7:$C$47,2,FALSE),"")</f>
        <v/>
      </c>
      <c r="AQ35" s="1860" t="str">
        <f>IF(ISNUMBER(I35),'Cover Page'!$D$35/1000000*I35/VLOOKUP($AI35,'FX rate q'!$B$7:$C$47,2,FALSE),"")</f>
        <v/>
      </c>
      <c r="AR35" s="1860" t="str">
        <f>IF(ISNUMBER(J35),'Cover Page'!$D$35/1000000*J35/VLOOKUP($AI35,'FX rate q'!$B$7:$C$47,2,FALSE),"")</f>
        <v/>
      </c>
      <c r="AS35" s="1860" t="str">
        <f>IF(ISNUMBER(K35),'Cover Page'!$D$35/1000000*K35/VLOOKUP($AI35,'FX rate q'!$B$7:$C$47,2,FALSE),"")</f>
        <v/>
      </c>
      <c r="AT35" s="1860" t="str">
        <f>IF(ISNUMBER(L35),'Cover Page'!$D$35/1000000*L35/VLOOKUP($AI35,'FX rate q'!$B$7:$C$47,2,FALSE),"")</f>
        <v/>
      </c>
      <c r="AU35" s="1860" t="str">
        <f>IF(ISNUMBER(M35),'Cover Page'!$D$35/1000000*M35/VLOOKUP($AI35,'FX rate q'!$B$7:$C$47,2,FALSE),"")</f>
        <v/>
      </c>
      <c r="AV35" s="1860" t="str">
        <f>IF(ISNUMBER(N35),'Cover Page'!$D$35/1000000*N35/VLOOKUP($AI35,'FX rate q'!$B$7:$C$47,2,FALSE),"")</f>
        <v/>
      </c>
      <c r="AW35" s="1860" t="str">
        <f>IF(ISNUMBER(O35),'Cover Page'!$D$35/1000000*O35/VLOOKUP($AI35,'FX rate q'!$B$7:$C$47,2,FALSE),"")</f>
        <v/>
      </c>
      <c r="AX35" s="1860" t="str">
        <f>IF(ISNUMBER(P35),'Cover Page'!$D$35/1000000*P35/VLOOKUP($AI35,'FX rate q'!$B$7:$C$47,2,FALSE),"")</f>
        <v/>
      </c>
      <c r="AY35" s="1860" t="str">
        <f>IF(ISNUMBER(Q35),'Cover Page'!$D$35/1000000*Q35/VLOOKUP($AI35,'FX rate q'!$B$7:$C$47,2,FALSE),"")</f>
        <v/>
      </c>
      <c r="AZ35" s="1860" t="str">
        <f>IF(ISNUMBER(R35),'Cover Page'!$D$35/1000000*R35/VLOOKUP($AI35,'FX rate q'!$B$7:$C$47,2,FALSE),"")</f>
        <v/>
      </c>
      <c r="BA35" s="1860" t="str">
        <f>IF(ISNUMBER(S35),'Cover Page'!$D$35/1000000*S35/VLOOKUP($AI35,'FX rate q'!$B$7:$C$47,2,FALSE),"")</f>
        <v/>
      </c>
      <c r="BB35" s="1860" t="str">
        <f>IF(ISNUMBER(T35),'Cover Page'!$D$35/1000000*T35/VLOOKUP($AI35,'FX rate q'!$B$7:$C$47,2,FALSE),"")</f>
        <v/>
      </c>
      <c r="BC35" s="1860" t="str">
        <f>IF(ISNUMBER(U35),'Cover Page'!$D$35/1000000*U35/VLOOKUP($AI35,'FX rate q'!$B$7:$C$47,2,FALSE),"")</f>
        <v/>
      </c>
      <c r="BD35" s="1860" t="str">
        <f>IF(ISNUMBER(V35),'Cover Page'!$D$35/1000000*V35/VLOOKUP($AI35,'FX rate q'!$B$7:$C$47,2,FALSE),"")</f>
        <v/>
      </c>
      <c r="BE35" s="1860" t="str">
        <f>IF(ISNUMBER(W35),'Cover Page'!$D$35/1000000*W35/VLOOKUP($AI35,'FX rate q'!$B$7:$C$47,2,FALSE),"")</f>
        <v/>
      </c>
      <c r="BF35" s="1860" t="str">
        <f>IF(ISNUMBER(X35),'Cover Page'!$D$35/1000000*X35/VLOOKUP($AI35,'FX rate q'!$B$7:$C$47,2,FALSE),"")</f>
        <v/>
      </c>
      <c r="BG35" s="1860" t="str">
        <f>IF(ISNUMBER(Y35),'Cover Page'!$D$35/1000000*Y35/VLOOKUP($AI35,'FX rate q'!$B$7:$C$47,2,FALSE),"")</f>
        <v/>
      </c>
      <c r="BH35" s="1860" t="str">
        <f>IF(ISNUMBER(Z35),'Cover Page'!$D$35/1000000*Z35/VLOOKUP($AI35,'FX rate q'!$B$7:$C$47,2,FALSE),"")</f>
        <v/>
      </c>
      <c r="BI35" s="1860" t="str">
        <f>IF(ISNUMBER(AA35),'Cover Page'!$D$35/1000000*AA35/VLOOKUP($AI35,'FX rate q'!$B$7:$C$47,2,FALSE),"")</f>
        <v/>
      </c>
      <c r="BJ35" s="1860" t="str">
        <f>IF(ISNUMBER(AB35),'Cover Page'!$D$35/1000000*AB35/VLOOKUP($AI35,'FX rate q'!$B$7:$C$47,2,FALSE),"")</f>
        <v/>
      </c>
      <c r="BK35" s="1860" t="str">
        <f>IF(ISNUMBER(AC35),'Cover Page'!$D$35/1000000*AC35/VLOOKUP($AI35,'FX rate q'!$B$7:$C$47,2,FALSE),"")</f>
        <v/>
      </c>
      <c r="BL35" s="1860" t="str">
        <f>IF(ISNUMBER(AD35),'Cover Page'!$D$35/1000000*AD35/VLOOKUP($AI35,'FX rate q'!$B$7:$C$47,2,FALSE),"")</f>
        <v/>
      </c>
      <c r="BM35" s="2296" t="str">
        <f>IF(ISNUMBER(AE35),'Cover Page'!$D$35/1000000*AE35/VLOOKUP($AI35,'FX rate q'!$B$7:$C$47,2,FALSE),"")</f>
        <v/>
      </c>
      <c r="BO35" s="1763"/>
      <c r="BP35" s="2432"/>
      <c r="BQ35" s="1834" t="s">
        <v>1683</v>
      </c>
      <c r="BR35" s="1861" t="str">
        <f>IF(ISNUMBER(B35),'Cover Page'!$D$35/1000000*B35/'FX rate'!$C$25,"")</f>
        <v/>
      </c>
      <c r="BS35" s="1862" t="str">
        <f>IF(ISNUMBER(C35),'Cover Page'!$D$35/1000000*C35/'FX rate'!$C$25,"")</f>
        <v/>
      </c>
      <c r="BT35" s="1863" t="str">
        <f>IF(ISNUMBER(D35),'Cover Page'!$D$35/1000000*D35/'FX rate'!$C$25,"")</f>
        <v/>
      </c>
      <c r="BU35" s="1863" t="str">
        <f>IF(ISNUMBER(E35),'Cover Page'!$D$35/1000000*E35/'FX rate'!$C$25,"")</f>
        <v/>
      </c>
      <c r="BV35" s="1864" t="str">
        <f>IF(ISNUMBER(F35),'Cover Page'!$D$35/1000000*F35/'FX rate'!$C$25,"")</f>
        <v/>
      </c>
      <c r="BW35" s="1861" t="str">
        <f>IF(ISNUMBER(G35),'Cover Page'!$D$35/1000000*G35/'FX rate'!$C$25,"")</f>
        <v/>
      </c>
      <c r="BX35" s="1862" t="str">
        <f>IF(ISNUMBER(H35),'Cover Page'!$D$35/1000000*H35/'FX rate'!$C$25,"")</f>
        <v/>
      </c>
      <c r="BY35" s="1863" t="str">
        <f>IF(ISNUMBER(I35),'Cover Page'!$D$35/1000000*I35/'FX rate'!$C$25,"")</f>
        <v/>
      </c>
      <c r="BZ35" s="1863" t="str">
        <f>IF(ISNUMBER(J35),'Cover Page'!$D$35/1000000*J35/'FX rate'!$C$25,"")</f>
        <v/>
      </c>
      <c r="CA35" s="1864" t="str">
        <f>IF(ISNUMBER(K35),'Cover Page'!$D$35/1000000*K35/'FX rate'!$C$25,"")</f>
        <v/>
      </c>
      <c r="CB35" s="1862" t="str">
        <f>IF(ISNUMBER(L35),'Cover Page'!$D$35/1000000*L35/'FX rate'!$C$25,"")</f>
        <v/>
      </c>
      <c r="CC35" s="1862" t="str">
        <f>IF(ISNUMBER(M35),'Cover Page'!$D$35/1000000*M35/'FX rate'!$C$25,"")</f>
        <v/>
      </c>
      <c r="CD35" s="1863" t="str">
        <f>IF(ISNUMBER(N35),'Cover Page'!$D$35/1000000*N35/'FX rate'!$C$25,"")</f>
        <v/>
      </c>
      <c r="CE35" s="1863" t="str">
        <f>IF(ISNUMBER(O35),'Cover Page'!$D$35/1000000*O35/'FX rate'!$C$25,"")</f>
        <v/>
      </c>
      <c r="CF35" s="1864" t="str">
        <f>IF(ISNUMBER(P35),'Cover Page'!$D$35/1000000*P35/'FX rate'!$C$25,"")</f>
        <v/>
      </c>
      <c r="CG35" s="1861" t="str">
        <f>IF(ISNUMBER(Q35),'Cover Page'!$D$35/1000000*Q35/'FX rate'!$C$25,"")</f>
        <v/>
      </c>
      <c r="CH35" s="1862" t="str">
        <f>IF(ISNUMBER(R35),'Cover Page'!$D$35/1000000*R35/'FX rate'!$C$25,"")</f>
        <v/>
      </c>
      <c r="CI35" s="1863" t="str">
        <f>IF(ISNUMBER(S35),'Cover Page'!$D$35/1000000*S35/'FX rate'!$C$25,"")</f>
        <v/>
      </c>
      <c r="CJ35" s="1863" t="str">
        <f>IF(ISNUMBER(T35),'Cover Page'!$D$35/1000000*T35/'FX rate'!$C$25,"")</f>
        <v/>
      </c>
      <c r="CK35" s="1864" t="str">
        <f>IF(ISNUMBER(U35),'Cover Page'!$D$35/1000000*U35/'FX rate'!$C$25,"")</f>
        <v/>
      </c>
      <c r="CL35" s="1861" t="str">
        <f>IF(ISNUMBER(V35),'Cover Page'!$D$35/1000000*V35/'FX rate'!$C$25,"")</f>
        <v/>
      </c>
      <c r="CM35" s="1862" t="str">
        <f>IF(ISNUMBER(W35),'Cover Page'!$D$35/1000000*W35/'FX rate'!$C$25,"")</f>
        <v/>
      </c>
      <c r="CN35" s="1863" t="str">
        <f>IF(ISNUMBER(X35),'Cover Page'!$D$35/1000000*X35/'FX rate'!$C$25,"")</f>
        <v/>
      </c>
      <c r="CO35" s="1863" t="str">
        <f>IF(ISNUMBER(Y35),'Cover Page'!$D$35/1000000*Y35/'FX rate'!$C$25,"")</f>
        <v/>
      </c>
      <c r="CP35" s="1864" t="str">
        <f>IF(ISNUMBER(Z35),'Cover Page'!$D$35/1000000*Z35/'FX rate'!$C$25,"")</f>
        <v/>
      </c>
      <c r="CQ35" s="1861" t="str">
        <f>IF(ISNUMBER(AA35),'Cover Page'!$D$35/1000000*AA35/'FX rate'!$C$25,"")</f>
        <v/>
      </c>
      <c r="CR35" s="1862" t="str">
        <f>IF(ISNUMBER(AB35),'Cover Page'!$D$35/1000000*AB35/'FX rate'!$C$25,"")</f>
        <v/>
      </c>
      <c r="CS35" s="1863" t="str">
        <f>IF(ISNUMBER(AC35),'Cover Page'!$D$35/1000000*AC35/'FX rate'!$C$25,"")</f>
        <v/>
      </c>
      <c r="CT35" s="1863" t="str">
        <f>IF(ISNUMBER(AD35),'Cover Page'!$D$35/1000000*AD35/'FX rate'!$C$25,"")</f>
        <v/>
      </c>
      <c r="CU35" s="1864" t="str">
        <f>IF(ISNUMBER(AE35),'Cover Page'!$D$35/1000000*AE35/'FX rate'!$C$25,"")</f>
        <v/>
      </c>
    </row>
    <row r="36" spans="1:100" x14ac:dyDescent="0.2">
      <c r="A36" s="1834" t="s">
        <v>1684</v>
      </c>
      <c r="B36" s="2243"/>
      <c r="C36" s="1853" t="str">
        <f t="shared" si="0"/>
        <v/>
      </c>
      <c r="D36" s="2245"/>
      <c r="E36" s="2245"/>
      <c r="F36" s="1855" t="str">
        <f t="shared" si="1"/>
        <v/>
      </c>
      <c r="G36" s="2243"/>
      <c r="H36" s="1853" t="str">
        <f t="shared" si="2"/>
        <v/>
      </c>
      <c r="I36" s="2245"/>
      <c r="J36" s="2245"/>
      <c r="K36" s="1855" t="str">
        <f t="shared" si="3"/>
        <v/>
      </c>
      <c r="L36" s="2243"/>
      <c r="M36" s="1853" t="str">
        <f t="shared" si="4"/>
        <v/>
      </c>
      <c r="N36" s="2245"/>
      <c r="O36" s="2245"/>
      <c r="P36" s="1855" t="str">
        <f t="shared" si="5"/>
        <v/>
      </c>
      <c r="Q36" s="2243"/>
      <c r="R36" s="1853" t="str">
        <f t="shared" si="6"/>
        <v/>
      </c>
      <c r="S36" s="2245"/>
      <c r="T36" s="2245"/>
      <c r="U36" s="1855" t="str">
        <f t="shared" si="7"/>
        <v/>
      </c>
      <c r="V36" s="2291"/>
      <c r="W36" s="1853" t="str">
        <f t="shared" si="8"/>
        <v/>
      </c>
      <c r="X36" s="2293"/>
      <c r="Y36" s="2293"/>
      <c r="Z36" s="1855" t="str">
        <f t="shared" si="9"/>
        <v/>
      </c>
      <c r="AA36" s="2291"/>
      <c r="AB36" s="1853" t="str">
        <f t="shared" si="10"/>
        <v/>
      </c>
      <c r="AC36" s="2293"/>
      <c r="AD36" s="2293"/>
      <c r="AE36" s="1855" t="str">
        <f t="shared" si="11"/>
        <v/>
      </c>
      <c r="AF36" s="1867"/>
      <c r="AH36" s="2446"/>
      <c r="AI36" s="1834" t="s">
        <v>1684</v>
      </c>
      <c r="AJ36" s="1860" t="str">
        <f>IF(ISNUMBER(B36),'Cover Page'!$D$35/1000000*B36/VLOOKUP($AI36,'FX rate q'!$B$7:$C$47,2,FALSE),"")</f>
        <v/>
      </c>
      <c r="AK36" s="1860" t="str">
        <f>IF(ISNUMBER(C36),'Cover Page'!$D$35/1000000*C36/VLOOKUP($AI36,'FX rate q'!$B$7:$C$47,2,FALSE),"")</f>
        <v/>
      </c>
      <c r="AL36" s="1860" t="str">
        <f>IF(ISNUMBER(D36),'Cover Page'!$D$35/1000000*D36/VLOOKUP($AI36,'FX rate q'!$B$7:$C$47,2,FALSE),"")</f>
        <v/>
      </c>
      <c r="AM36" s="1860" t="str">
        <f>IF(ISNUMBER(E36),'Cover Page'!$D$35/1000000*E36/VLOOKUP($AI36,'FX rate q'!$B$7:$C$47,2,FALSE),"")</f>
        <v/>
      </c>
      <c r="AN36" s="1860" t="str">
        <f>IF(ISNUMBER(F36),'Cover Page'!$D$35/1000000*F36/VLOOKUP($AI36,'FX rate q'!$B$7:$C$47,2,FALSE),"")</f>
        <v/>
      </c>
      <c r="AO36" s="1860" t="str">
        <f>IF(ISNUMBER(G36),'Cover Page'!$D$35/1000000*G36/VLOOKUP($AI36,'FX rate q'!$B$7:$C$47,2,FALSE),"")</f>
        <v/>
      </c>
      <c r="AP36" s="1860" t="str">
        <f>IF(ISNUMBER(H36),'Cover Page'!$D$35/1000000*H36/VLOOKUP($AI36,'FX rate q'!$B$7:$C$47,2,FALSE),"")</f>
        <v/>
      </c>
      <c r="AQ36" s="1860" t="str">
        <f>IF(ISNUMBER(I36),'Cover Page'!$D$35/1000000*I36/VLOOKUP($AI36,'FX rate q'!$B$7:$C$47,2,FALSE),"")</f>
        <v/>
      </c>
      <c r="AR36" s="1860" t="str">
        <f>IF(ISNUMBER(J36),'Cover Page'!$D$35/1000000*J36/VLOOKUP($AI36,'FX rate q'!$B$7:$C$47,2,FALSE),"")</f>
        <v/>
      </c>
      <c r="AS36" s="1860" t="str">
        <f>IF(ISNUMBER(K36),'Cover Page'!$D$35/1000000*K36/VLOOKUP($AI36,'FX rate q'!$B$7:$C$47,2,FALSE),"")</f>
        <v/>
      </c>
      <c r="AT36" s="1860" t="str">
        <f>IF(ISNUMBER(L36),'Cover Page'!$D$35/1000000*L36/VLOOKUP($AI36,'FX rate q'!$B$7:$C$47,2,FALSE),"")</f>
        <v/>
      </c>
      <c r="AU36" s="1860" t="str">
        <f>IF(ISNUMBER(M36),'Cover Page'!$D$35/1000000*M36/VLOOKUP($AI36,'FX rate q'!$B$7:$C$47,2,FALSE),"")</f>
        <v/>
      </c>
      <c r="AV36" s="1860" t="str">
        <f>IF(ISNUMBER(N36),'Cover Page'!$D$35/1000000*N36/VLOOKUP($AI36,'FX rate q'!$B$7:$C$47,2,FALSE),"")</f>
        <v/>
      </c>
      <c r="AW36" s="1860" t="str">
        <f>IF(ISNUMBER(O36),'Cover Page'!$D$35/1000000*O36/VLOOKUP($AI36,'FX rate q'!$B$7:$C$47,2,FALSE),"")</f>
        <v/>
      </c>
      <c r="AX36" s="1860" t="str">
        <f>IF(ISNUMBER(P36),'Cover Page'!$D$35/1000000*P36/VLOOKUP($AI36,'FX rate q'!$B$7:$C$47,2,FALSE),"")</f>
        <v/>
      </c>
      <c r="AY36" s="1860" t="str">
        <f>IF(ISNUMBER(Q36),'Cover Page'!$D$35/1000000*Q36/VLOOKUP($AI36,'FX rate q'!$B$7:$C$47,2,FALSE),"")</f>
        <v/>
      </c>
      <c r="AZ36" s="1860" t="str">
        <f>IF(ISNUMBER(R36),'Cover Page'!$D$35/1000000*R36/VLOOKUP($AI36,'FX rate q'!$B$7:$C$47,2,FALSE),"")</f>
        <v/>
      </c>
      <c r="BA36" s="1860" t="str">
        <f>IF(ISNUMBER(S36),'Cover Page'!$D$35/1000000*S36/VLOOKUP($AI36,'FX rate q'!$B$7:$C$47,2,FALSE),"")</f>
        <v/>
      </c>
      <c r="BB36" s="1860" t="str">
        <f>IF(ISNUMBER(T36),'Cover Page'!$D$35/1000000*T36/VLOOKUP($AI36,'FX rate q'!$B$7:$C$47,2,FALSE),"")</f>
        <v/>
      </c>
      <c r="BC36" s="1860" t="str">
        <f>IF(ISNUMBER(U36),'Cover Page'!$D$35/1000000*U36/VLOOKUP($AI36,'FX rate q'!$B$7:$C$47,2,FALSE),"")</f>
        <v/>
      </c>
      <c r="BD36" s="1860" t="str">
        <f>IF(ISNUMBER(V36),'Cover Page'!$D$35/1000000*V36/VLOOKUP($AI36,'FX rate q'!$B$7:$C$47,2,FALSE),"")</f>
        <v/>
      </c>
      <c r="BE36" s="1860" t="str">
        <f>IF(ISNUMBER(W36),'Cover Page'!$D$35/1000000*W36/VLOOKUP($AI36,'FX rate q'!$B$7:$C$47,2,FALSE),"")</f>
        <v/>
      </c>
      <c r="BF36" s="1860" t="str">
        <f>IF(ISNUMBER(X36),'Cover Page'!$D$35/1000000*X36/VLOOKUP($AI36,'FX rate q'!$B$7:$C$47,2,FALSE),"")</f>
        <v/>
      </c>
      <c r="BG36" s="1860" t="str">
        <f>IF(ISNUMBER(Y36),'Cover Page'!$D$35/1000000*Y36/VLOOKUP($AI36,'FX rate q'!$B$7:$C$47,2,FALSE),"")</f>
        <v/>
      </c>
      <c r="BH36" s="1860" t="str">
        <f>IF(ISNUMBER(Z36),'Cover Page'!$D$35/1000000*Z36/VLOOKUP($AI36,'FX rate q'!$B$7:$C$47,2,FALSE),"")</f>
        <v/>
      </c>
      <c r="BI36" s="1860" t="str">
        <f>IF(ISNUMBER(AA36),'Cover Page'!$D$35/1000000*AA36/VLOOKUP($AI36,'FX rate q'!$B$7:$C$47,2,FALSE),"")</f>
        <v/>
      </c>
      <c r="BJ36" s="1860" t="str">
        <f>IF(ISNUMBER(AB36),'Cover Page'!$D$35/1000000*AB36/VLOOKUP($AI36,'FX rate q'!$B$7:$C$47,2,FALSE),"")</f>
        <v/>
      </c>
      <c r="BK36" s="1860" t="str">
        <f>IF(ISNUMBER(AC36),'Cover Page'!$D$35/1000000*AC36/VLOOKUP($AI36,'FX rate q'!$B$7:$C$47,2,FALSE),"")</f>
        <v/>
      </c>
      <c r="BL36" s="1860" t="str">
        <f>IF(ISNUMBER(AD36),'Cover Page'!$D$35/1000000*AD36/VLOOKUP($AI36,'FX rate q'!$B$7:$C$47,2,FALSE),"")</f>
        <v/>
      </c>
      <c r="BM36" s="2296" t="str">
        <f>IF(ISNUMBER(AE36),'Cover Page'!$D$35/1000000*AE36/VLOOKUP($AI36,'FX rate q'!$B$7:$C$47,2,FALSE),"")</f>
        <v/>
      </c>
      <c r="BO36" s="1763"/>
      <c r="BP36" s="2432"/>
      <c r="BQ36" s="1834" t="s">
        <v>1684</v>
      </c>
      <c r="BR36" s="1861" t="str">
        <f>IF(ISNUMBER(B36),'Cover Page'!$D$35/1000000*B36/'FX rate'!$C$25,"")</f>
        <v/>
      </c>
      <c r="BS36" s="1862" t="str">
        <f>IF(ISNUMBER(C36),'Cover Page'!$D$35/1000000*C36/'FX rate'!$C$25,"")</f>
        <v/>
      </c>
      <c r="BT36" s="1863" t="str">
        <f>IF(ISNUMBER(D36),'Cover Page'!$D$35/1000000*D36/'FX rate'!$C$25,"")</f>
        <v/>
      </c>
      <c r="BU36" s="1863" t="str">
        <f>IF(ISNUMBER(E36),'Cover Page'!$D$35/1000000*E36/'FX rate'!$C$25,"")</f>
        <v/>
      </c>
      <c r="BV36" s="1864" t="str">
        <f>IF(ISNUMBER(F36),'Cover Page'!$D$35/1000000*F36/'FX rate'!$C$25,"")</f>
        <v/>
      </c>
      <c r="BW36" s="1861" t="str">
        <f>IF(ISNUMBER(G36),'Cover Page'!$D$35/1000000*G36/'FX rate'!$C$25,"")</f>
        <v/>
      </c>
      <c r="BX36" s="1862" t="str">
        <f>IF(ISNUMBER(H36),'Cover Page'!$D$35/1000000*H36/'FX rate'!$C$25,"")</f>
        <v/>
      </c>
      <c r="BY36" s="1863" t="str">
        <f>IF(ISNUMBER(I36),'Cover Page'!$D$35/1000000*I36/'FX rate'!$C$25,"")</f>
        <v/>
      </c>
      <c r="BZ36" s="1863" t="str">
        <f>IF(ISNUMBER(J36),'Cover Page'!$D$35/1000000*J36/'FX rate'!$C$25,"")</f>
        <v/>
      </c>
      <c r="CA36" s="1864" t="str">
        <f>IF(ISNUMBER(K36),'Cover Page'!$D$35/1000000*K36/'FX rate'!$C$25,"")</f>
        <v/>
      </c>
      <c r="CB36" s="1862" t="str">
        <f>IF(ISNUMBER(L36),'Cover Page'!$D$35/1000000*L36/'FX rate'!$C$25,"")</f>
        <v/>
      </c>
      <c r="CC36" s="1862" t="str">
        <f>IF(ISNUMBER(M36),'Cover Page'!$D$35/1000000*M36/'FX rate'!$C$25,"")</f>
        <v/>
      </c>
      <c r="CD36" s="1863" t="str">
        <f>IF(ISNUMBER(N36),'Cover Page'!$D$35/1000000*N36/'FX rate'!$C$25,"")</f>
        <v/>
      </c>
      <c r="CE36" s="1863" t="str">
        <f>IF(ISNUMBER(O36),'Cover Page'!$D$35/1000000*O36/'FX rate'!$C$25,"")</f>
        <v/>
      </c>
      <c r="CF36" s="1864" t="str">
        <f>IF(ISNUMBER(P36),'Cover Page'!$D$35/1000000*P36/'FX rate'!$C$25,"")</f>
        <v/>
      </c>
      <c r="CG36" s="1861" t="str">
        <f>IF(ISNUMBER(Q36),'Cover Page'!$D$35/1000000*Q36/'FX rate'!$C$25,"")</f>
        <v/>
      </c>
      <c r="CH36" s="1862" t="str">
        <f>IF(ISNUMBER(R36),'Cover Page'!$D$35/1000000*R36/'FX rate'!$C$25,"")</f>
        <v/>
      </c>
      <c r="CI36" s="1863" t="str">
        <f>IF(ISNUMBER(S36),'Cover Page'!$D$35/1000000*S36/'FX rate'!$C$25,"")</f>
        <v/>
      </c>
      <c r="CJ36" s="1863" t="str">
        <f>IF(ISNUMBER(T36),'Cover Page'!$D$35/1000000*T36/'FX rate'!$C$25,"")</f>
        <v/>
      </c>
      <c r="CK36" s="1864" t="str">
        <f>IF(ISNUMBER(U36),'Cover Page'!$D$35/1000000*U36/'FX rate'!$C$25,"")</f>
        <v/>
      </c>
      <c r="CL36" s="1861" t="str">
        <f>IF(ISNUMBER(V36),'Cover Page'!$D$35/1000000*V36/'FX rate'!$C$25,"")</f>
        <v/>
      </c>
      <c r="CM36" s="1862" t="str">
        <f>IF(ISNUMBER(W36),'Cover Page'!$D$35/1000000*W36/'FX rate'!$C$25,"")</f>
        <v/>
      </c>
      <c r="CN36" s="1863" t="str">
        <f>IF(ISNUMBER(X36),'Cover Page'!$D$35/1000000*X36/'FX rate'!$C$25,"")</f>
        <v/>
      </c>
      <c r="CO36" s="1863" t="str">
        <f>IF(ISNUMBER(Y36),'Cover Page'!$D$35/1000000*Y36/'FX rate'!$C$25,"")</f>
        <v/>
      </c>
      <c r="CP36" s="1864" t="str">
        <f>IF(ISNUMBER(Z36),'Cover Page'!$D$35/1000000*Z36/'FX rate'!$C$25,"")</f>
        <v/>
      </c>
      <c r="CQ36" s="1861" t="str">
        <f>IF(ISNUMBER(AA36),'Cover Page'!$D$35/1000000*AA36/'FX rate'!$C$25,"")</f>
        <v/>
      </c>
      <c r="CR36" s="1862" t="str">
        <f>IF(ISNUMBER(AB36),'Cover Page'!$D$35/1000000*AB36/'FX rate'!$C$25,"")</f>
        <v/>
      </c>
      <c r="CS36" s="1863" t="str">
        <f>IF(ISNUMBER(AC36),'Cover Page'!$D$35/1000000*AC36/'FX rate'!$C$25,"")</f>
        <v/>
      </c>
      <c r="CT36" s="1863" t="str">
        <f>IF(ISNUMBER(AD36),'Cover Page'!$D$35/1000000*AD36/'FX rate'!$C$25,"")</f>
        <v/>
      </c>
      <c r="CU36" s="1864" t="str">
        <f>IF(ISNUMBER(AE36),'Cover Page'!$D$35/1000000*AE36/'FX rate'!$C$25,"")</f>
        <v/>
      </c>
    </row>
    <row r="37" spans="1:100" x14ac:dyDescent="0.2">
      <c r="A37" s="1834" t="s">
        <v>1685</v>
      </c>
      <c r="B37" s="2243"/>
      <c r="C37" s="1853" t="str">
        <f t="shared" si="0"/>
        <v/>
      </c>
      <c r="D37" s="2245"/>
      <c r="E37" s="2245"/>
      <c r="F37" s="1855" t="str">
        <f t="shared" si="1"/>
        <v/>
      </c>
      <c r="G37" s="2243"/>
      <c r="H37" s="1853" t="str">
        <f t="shared" si="2"/>
        <v/>
      </c>
      <c r="I37" s="2245"/>
      <c r="J37" s="2245"/>
      <c r="K37" s="1855" t="str">
        <f t="shared" si="3"/>
        <v/>
      </c>
      <c r="L37" s="2243"/>
      <c r="M37" s="1853" t="str">
        <f t="shared" si="4"/>
        <v/>
      </c>
      <c r="N37" s="2245"/>
      <c r="O37" s="2245"/>
      <c r="P37" s="1855" t="str">
        <f t="shared" si="5"/>
        <v/>
      </c>
      <c r="Q37" s="2243"/>
      <c r="R37" s="1853" t="str">
        <f t="shared" si="6"/>
        <v/>
      </c>
      <c r="S37" s="2245"/>
      <c r="T37" s="2245"/>
      <c r="U37" s="1855" t="str">
        <f t="shared" si="7"/>
        <v/>
      </c>
      <c r="V37" s="2291"/>
      <c r="W37" s="1853" t="str">
        <f t="shared" si="8"/>
        <v/>
      </c>
      <c r="X37" s="2293"/>
      <c r="Y37" s="2293"/>
      <c r="Z37" s="1855" t="str">
        <f t="shared" si="9"/>
        <v/>
      </c>
      <c r="AA37" s="2291"/>
      <c r="AB37" s="1853" t="str">
        <f t="shared" si="10"/>
        <v/>
      </c>
      <c r="AC37" s="2293"/>
      <c r="AD37" s="2293"/>
      <c r="AE37" s="1855" t="str">
        <f t="shared" si="11"/>
        <v/>
      </c>
      <c r="AF37" s="1867"/>
      <c r="AH37" s="2446"/>
      <c r="AI37" s="1834" t="s">
        <v>1685</v>
      </c>
      <c r="AJ37" s="1860" t="str">
        <f>IF(ISNUMBER(B37),'Cover Page'!$D$35/1000000*B37/VLOOKUP($AI37,'FX rate q'!$B$7:$C$47,2,FALSE),"")</f>
        <v/>
      </c>
      <c r="AK37" s="1860" t="str">
        <f>IF(ISNUMBER(C37),'Cover Page'!$D$35/1000000*C37/VLOOKUP($AI37,'FX rate q'!$B$7:$C$47,2,FALSE),"")</f>
        <v/>
      </c>
      <c r="AL37" s="1860" t="str">
        <f>IF(ISNUMBER(D37),'Cover Page'!$D$35/1000000*D37/VLOOKUP($AI37,'FX rate q'!$B$7:$C$47,2,FALSE),"")</f>
        <v/>
      </c>
      <c r="AM37" s="1860" t="str">
        <f>IF(ISNUMBER(E37),'Cover Page'!$D$35/1000000*E37/VLOOKUP($AI37,'FX rate q'!$B$7:$C$47,2,FALSE),"")</f>
        <v/>
      </c>
      <c r="AN37" s="1860" t="str">
        <f>IF(ISNUMBER(F37),'Cover Page'!$D$35/1000000*F37/VLOOKUP($AI37,'FX rate q'!$B$7:$C$47,2,FALSE),"")</f>
        <v/>
      </c>
      <c r="AO37" s="1860" t="str">
        <f>IF(ISNUMBER(G37),'Cover Page'!$D$35/1000000*G37/VLOOKUP($AI37,'FX rate q'!$B$7:$C$47,2,FALSE),"")</f>
        <v/>
      </c>
      <c r="AP37" s="1860" t="str">
        <f>IF(ISNUMBER(H37),'Cover Page'!$D$35/1000000*H37/VLOOKUP($AI37,'FX rate q'!$B$7:$C$47,2,FALSE),"")</f>
        <v/>
      </c>
      <c r="AQ37" s="1860" t="str">
        <f>IF(ISNUMBER(I37),'Cover Page'!$D$35/1000000*I37/VLOOKUP($AI37,'FX rate q'!$B$7:$C$47,2,FALSE),"")</f>
        <v/>
      </c>
      <c r="AR37" s="1860" t="str">
        <f>IF(ISNUMBER(J37),'Cover Page'!$D$35/1000000*J37/VLOOKUP($AI37,'FX rate q'!$B$7:$C$47,2,FALSE),"")</f>
        <v/>
      </c>
      <c r="AS37" s="1860" t="str">
        <f>IF(ISNUMBER(K37),'Cover Page'!$D$35/1000000*K37/VLOOKUP($AI37,'FX rate q'!$B$7:$C$47,2,FALSE),"")</f>
        <v/>
      </c>
      <c r="AT37" s="1860" t="str">
        <f>IF(ISNUMBER(L37),'Cover Page'!$D$35/1000000*L37/VLOOKUP($AI37,'FX rate q'!$B$7:$C$47,2,FALSE),"")</f>
        <v/>
      </c>
      <c r="AU37" s="1860" t="str">
        <f>IF(ISNUMBER(M37),'Cover Page'!$D$35/1000000*M37/VLOOKUP($AI37,'FX rate q'!$B$7:$C$47,2,FALSE),"")</f>
        <v/>
      </c>
      <c r="AV37" s="1860" t="str">
        <f>IF(ISNUMBER(N37),'Cover Page'!$D$35/1000000*N37/VLOOKUP($AI37,'FX rate q'!$B$7:$C$47,2,FALSE),"")</f>
        <v/>
      </c>
      <c r="AW37" s="1860" t="str">
        <f>IF(ISNUMBER(O37),'Cover Page'!$D$35/1000000*O37/VLOOKUP($AI37,'FX rate q'!$B$7:$C$47,2,FALSE),"")</f>
        <v/>
      </c>
      <c r="AX37" s="1860" t="str">
        <f>IF(ISNUMBER(P37),'Cover Page'!$D$35/1000000*P37/VLOOKUP($AI37,'FX rate q'!$B$7:$C$47,2,FALSE),"")</f>
        <v/>
      </c>
      <c r="AY37" s="1860" t="str">
        <f>IF(ISNUMBER(Q37),'Cover Page'!$D$35/1000000*Q37/VLOOKUP($AI37,'FX rate q'!$B$7:$C$47,2,FALSE),"")</f>
        <v/>
      </c>
      <c r="AZ37" s="1860" t="str">
        <f>IF(ISNUMBER(R37),'Cover Page'!$D$35/1000000*R37/VLOOKUP($AI37,'FX rate q'!$B$7:$C$47,2,FALSE),"")</f>
        <v/>
      </c>
      <c r="BA37" s="1860" t="str">
        <f>IF(ISNUMBER(S37),'Cover Page'!$D$35/1000000*S37/VLOOKUP($AI37,'FX rate q'!$B$7:$C$47,2,FALSE),"")</f>
        <v/>
      </c>
      <c r="BB37" s="1860" t="str">
        <f>IF(ISNUMBER(T37),'Cover Page'!$D$35/1000000*T37/VLOOKUP($AI37,'FX rate q'!$B$7:$C$47,2,FALSE),"")</f>
        <v/>
      </c>
      <c r="BC37" s="1860" t="str">
        <f>IF(ISNUMBER(U37),'Cover Page'!$D$35/1000000*U37/VLOOKUP($AI37,'FX rate q'!$B$7:$C$47,2,FALSE),"")</f>
        <v/>
      </c>
      <c r="BD37" s="1860" t="str">
        <f>IF(ISNUMBER(V37),'Cover Page'!$D$35/1000000*V37/VLOOKUP($AI37,'FX rate q'!$B$7:$C$47,2,FALSE),"")</f>
        <v/>
      </c>
      <c r="BE37" s="1860" t="str">
        <f>IF(ISNUMBER(W37),'Cover Page'!$D$35/1000000*W37/VLOOKUP($AI37,'FX rate q'!$B$7:$C$47,2,FALSE),"")</f>
        <v/>
      </c>
      <c r="BF37" s="1860" t="str">
        <f>IF(ISNUMBER(X37),'Cover Page'!$D$35/1000000*X37/VLOOKUP($AI37,'FX rate q'!$B$7:$C$47,2,FALSE),"")</f>
        <v/>
      </c>
      <c r="BG37" s="1860" t="str">
        <f>IF(ISNUMBER(Y37),'Cover Page'!$D$35/1000000*Y37/VLOOKUP($AI37,'FX rate q'!$B$7:$C$47,2,FALSE),"")</f>
        <v/>
      </c>
      <c r="BH37" s="1860" t="str">
        <f>IF(ISNUMBER(Z37),'Cover Page'!$D$35/1000000*Z37/VLOOKUP($AI37,'FX rate q'!$B$7:$C$47,2,FALSE),"")</f>
        <v/>
      </c>
      <c r="BI37" s="1860" t="str">
        <f>IF(ISNUMBER(AA37),'Cover Page'!$D$35/1000000*AA37/VLOOKUP($AI37,'FX rate q'!$B$7:$C$47,2,FALSE),"")</f>
        <v/>
      </c>
      <c r="BJ37" s="1860" t="str">
        <f>IF(ISNUMBER(AB37),'Cover Page'!$D$35/1000000*AB37/VLOOKUP($AI37,'FX rate q'!$B$7:$C$47,2,FALSE),"")</f>
        <v/>
      </c>
      <c r="BK37" s="1860" t="str">
        <f>IF(ISNUMBER(AC37),'Cover Page'!$D$35/1000000*AC37/VLOOKUP($AI37,'FX rate q'!$B$7:$C$47,2,FALSE),"")</f>
        <v/>
      </c>
      <c r="BL37" s="1860" t="str">
        <f>IF(ISNUMBER(AD37),'Cover Page'!$D$35/1000000*AD37/VLOOKUP($AI37,'FX rate q'!$B$7:$C$47,2,FALSE),"")</f>
        <v/>
      </c>
      <c r="BM37" s="2296" t="str">
        <f>IF(ISNUMBER(AE37),'Cover Page'!$D$35/1000000*AE37/VLOOKUP($AI37,'FX rate q'!$B$7:$C$47,2,FALSE),"")</f>
        <v/>
      </c>
      <c r="BO37" s="1763"/>
      <c r="BP37" s="2432"/>
      <c r="BQ37" s="1834" t="s">
        <v>1685</v>
      </c>
      <c r="BR37" s="1861" t="str">
        <f>IF(ISNUMBER(B37),'Cover Page'!$D$35/1000000*B37/'FX rate'!$C$25,"")</f>
        <v/>
      </c>
      <c r="BS37" s="1862" t="str">
        <f>IF(ISNUMBER(C37),'Cover Page'!$D$35/1000000*C37/'FX rate'!$C$25,"")</f>
        <v/>
      </c>
      <c r="BT37" s="1863" t="str">
        <f>IF(ISNUMBER(D37),'Cover Page'!$D$35/1000000*D37/'FX rate'!$C$25,"")</f>
        <v/>
      </c>
      <c r="BU37" s="1863" t="str">
        <f>IF(ISNUMBER(E37),'Cover Page'!$D$35/1000000*E37/'FX rate'!$C$25,"")</f>
        <v/>
      </c>
      <c r="BV37" s="1864" t="str">
        <f>IF(ISNUMBER(F37),'Cover Page'!$D$35/1000000*F37/'FX rate'!$C$25,"")</f>
        <v/>
      </c>
      <c r="BW37" s="1861" t="str">
        <f>IF(ISNUMBER(G37),'Cover Page'!$D$35/1000000*G37/'FX rate'!$C$25,"")</f>
        <v/>
      </c>
      <c r="BX37" s="1862" t="str">
        <f>IF(ISNUMBER(H37),'Cover Page'!$D$35/1000000*H37/'FX rate'!$C$25,"")</f>
        <v/>
      </c>
      <c r="BY37" s="1863" t="str">
        <f>IF(ISNUMBER(I37),'Cover Page'!$D$35/1000000*I37/'FX rate'!$C$25,"")</f>
        <v/>
      </c>
      <c r="BZ37" s="1863" t="str">
        <f>IF(ISNUMBER(J37),'Cover Page'!$D$35/1000000*J37/'FX rate'!$C$25,"")</f>
        <v/>
      </c>
      <c r="CA37" s="1864" t="str">
        <f>IF(ISNUMBER(K37),'Cover Page'!$D$35/1000000*K37/'FX rate'!$C$25,"")</f>
        <v/>
      </c>
      <c r="CB37" s="1862" t="str">
        <f>IF(ISNUMBER(L37),'Cover Page'!$D$35/1000000*L37/'FX rate'!$C$25,"")</f>
        <v/>
      </c>
      <c r="CC37" s="1862" t="str">
        <f>IF(ISNUMBER(M37),'Cover Page'!$D$35/1000000*M37/'FX rate'!$C$25,"")</f>
        <v/>
      </c>
      <c r="CD37" s="1863" t="str">
        <f>IF(ISNUMBER(N37),'Cover Page'!$D$35/1000000*N37/'FX rate'!$C$25,"")</f>
        <v/>
      </c>
      <c r="CE37" s="1863" t="str">
        <f>IF(ISNUMBER(O37),'Cover Page'!$D$35/1000000*O37/'FX rate'!$C$25,"")</f>
        <v/>
      </c>
      <c r="CF37" s="1864" t="str">
        <f>IF(ISNUMBER(P37),'Cover Page'!$D$35/1000000*P37/'FX rate'!$C$25,"")</f>
        <v/>
      </c>
      <c r="CG37" s="1861" t="str">
        <f>IF(ISNUMBER(Q37),'Cover Page'!$D$35/1000000*Q37/'FX rate'!$C$25,"")</f>
        <v/>
      </c>
      <c r="CH37" s="1862" t="str">
        <f>IF(ISNUMBER(R37),'Cover Page'!$D$35/1000000*R37/'FX rate'!$C$25,"")</f>
        <v/>
      </c>
      <c r="CI37" s="1863" t="str">
        <f>IF(ISNUMBER(S37),'Cover Page'!$D$35/1000000*S37/'FX rate'!$C$25,"")</f>
        <v/>
      </c>
      <c r="CJ37" s="1863" t="str">
        <f>IF(ISNUMBER(T37),'Cover Page'!$D$35/1000000*T37/'FX rate'!$C$25,"")</f>
        <v/>
      </c>
      <c r="CK37" s="1864" t="str">
        <f>IF(ISNUMBER(U37),'Cover Page'!$D$35/1000000*U37/'FX rate'!$C$25,"")</f>
        <v/>
      </c>
      <c r="CL37" s="1861" t="str">
        <f>IF(ISNUMBER(V37),'Cover Page'!$D$35/1000000*V37/'FX rate'!$C$25,"")</f>
        <v/>
      </c>
      <c r="CM37" s="1862" t="str">
        <f>IF(ISNUMBER(W37),'Cover Page'!$D$35/1000000*W37/'FX rate'!$C$25,"")</f>
        <v/>
      </c>
      <c r="CN37" s="1863" t="str">
        <f>IF(ISNUMBER(X37),'Cover Page'!$D$35/1000000*X37/'FX rate'!$C$25,"")</f>
        <v/>
      </c>
      <c r="CO37" s="1863" t="str">
        <f>IF(ISNUMBER(Y37),'Cover Page'!$D$35/1000000*Y37/'FX rate'!$C$25,"")</f>
        <v/>
      </c>
      <c r="CP37" s="1864" t="str">
        <f>IF(ISNUMBER(Z37),'Cover Page'!$D$35/1000000*Z37/'FX rate'!$C$25,"")</f>
        <v/>
      </c>
      <c r="CQ37" s="1861" t="str">
        <f>IF(ISNUMBER(AA37),'Cover Page'!$D$35/1000000*AA37/'FX rate'!$C$25,"")</f>
        <v/>
      </c>
      <c r="CR37" s="1862" t="str">
        <f>IF(ISNUMBER(AB37),'Cover Page'!$D$35/1000000*AB37/'FX rate'!$C$25,"")</f>
        <v/>
      </c>
      <c r="CS37" s="1863" t="str">
        <f>IF(ISNUMBER(AC37),'Cover Page'!$D$35/1000000*AC37/'FX rate'!$C$25,"")</f>
        <v/>
      </c>
      <c r="CT37" s="1863" t="str">
        <f>IF(ISNUMBER(AD37),'Cover Page'!$D$35/1000000*AD37/'FX rate'!$C$25,"")</f>
        <v/>
      </c>
      <c r="CU37" s="1864" t="str">
        <f>IF(ISNUMBER(AE37),'Cover Page'!$D$35/1000000*AE37/'FX rate'!$C$25,"")</f>
        <v/>
      </c>
    </row>
    <row r="38" spans="1:100" x14ac:dyDescent="0.2">
      <c r="A38" s="1834" t="s">
        <v>1686</v>
      </c>
      <c r="B38" s="2243"/>
      <c r="C38" s="1853" t="str">
        <f t="shared" si="0"/>
        <v/>
      </c>
      <c r="D38" s="2245"/>
      <c r="E38" s="2245"/>
      <c r="F38" s="1855" t="str">
        <f t="shared" si="1"/>
        <v/>
      </c>
      <c r="G38" s="2243"/>
      <c r="H38" s="1853" t="str">
        <f t="shared" si="2"/>
        <v/>
      </c>
      <c r="I38" s="2245"/>
      <c r="J38" s="2245"/>
      <c r="K38" s="1855" t="str">
        <f t="shared" si="3"/>
        <v/>
      </c>
      <c r="L38" s="2243"/>
      <c r="M38" s="1853" t="str">
        <f t="shared" si="4"/>
        <v/>
      </c>
      <c r="N38" s="2245"/>
      <c r="O38" s="2245"/>
      <c r="P38" s="1855" t="str">
        <f t="shared" si="5"/>
        <v/>
      </c>
      <c r="Q38" s="2243"/>
      <c r="R38" s="1853" t="str">
        <f t="shared" si="6"/>
        <v/>
      </c>
      <c r="S38" s="2245"/>
      <c r="T38" s="2245"/>
      <c r="U38" s="1855" t="str">
        <f t="shared" si="7"/>
        <v/>
      </c>
      <c r="V38" s="2291"/>
      <c r="W38" s="1853" t="str">
        <f t="shared" si="8"/>
        <v/>
      </c>
      <c r="X38" s="2293"/>
      <c r="Y38" s="2293"/>
      <c r="Z38" s="1855" t="str">
        <f t="shared" si="9"/>
        <v/>
      </c>
      <c r="AA38" s="2291"/>
      <c r="AB38" s="1853" t="str">
        <f t="shared" si="10"/>
        <v/>
      </c>
      <c r="AC38" s="2293"/>
      <c r="AD38" s="2293"/>
      <c r="AE38" s="1855" t="str">
        <f t="shared" si="11"/>
        <v/>
      </c>
      <c r="AF38" s="1867"/>
      <c r="AH38" s="2446"/>
      <c r="AI38" s="1834" t="s">
        <v>1686</v>
      </c>
      <c r="AJ38" s="1860" t="str">
        <f>IF(ISNUMBER(B38),'Cover Page'!$D$35/1000000*B38/VLOOKUP($AI38,'FX rate q'!$B$7:$C$47,2,FALSE),"")</f>
        <v/>
      </c>
      <c r="AK38" s="1860" t="str">
        <f>IF(ISNUMBER(C38),'Cover Page'!$D$35/1000000*C38/VLOOKUP($AI38,'FX rate q'!$B$7:$C$47,2,FALSE),"")</f>
        <v/>
      </c>
      <c r="AL38" s="1860" t="str">
        <f>IF(ISNUMBER(D38),'Cover Page'!$D$35/1000000*D38/VLOOKUP($AI38,'FX rate q'!$B$7:$C$47,2,FALSE),"")</f>
        <v/>
      </c>
      <c r="AM38" s="1860" t="str">
        <f>IF(ISNUMBER(E38),'Cover Page'!$D$35/1000000*E38/VLOOKUP($AI38,'FX rate q'!$B$7:$C$47,2,FALSE),"")</f>
        <v/>
      </c>
      <c r="AN38" s="1860" t="str">
        <f>IF(ISNUMBER(F38),'Cover Page'!$D$35/1000000*F38/VLOOKUP($AI38,'FX rate q'!$B$7:$C$47,2,FALSE),"")</f>
        <v/>
      </c>
      <c r="AO38" s="1860" t="str">
        <f>IF(ISNUMBER(G38),'Cover Page'!$D$35/1000000*G38/VLOOKUP($AI38,'FX rate q'!$B$7:$C$47,2,FALSE),"")</f>
        <v/>
      </c>
      <c r="AP38" s="1860" t="str">
        <f>IF(ISNUMBER(H38),'Cover Page'!$D$35/1000000*H38/VLOOKUP($AI38,'FX rate q'!$B$7:$C$47,2,FALSE),"")</f>
        <v/>
      </c>
      <c r="AQ38" s="1860" t="str">
        <f>IF(ISNUMBER(I38),'Cover Page'!$D$35/1000000*I38/VLOOKUP($AI38,'FX rate q'!$B$7:$C$47,2,FALSE),"")</f>
        <v/>
      </c>
      <c r="AR38" s="1860" t="str">
        <f>IF(ISNUMBER(J38),'Cover Page'!$D$35/1000000*J38/VLOOKUP($AI38,'FX rate q'!$B$7:$C$47,2,FALSE),"")</f>
        <v/>
      </c>
      <c r="AS38" s="1860" t="str">
        <f>IF(ISNUMBER(K38),'Cover Page'!$D$35/1000000*K38/VLOOKUP($AI38,'FX rate q'!$B$7:$C$47,2,FALSE),"")</f>
        <v/>
      </c>
      <c r="AT38" s="1860" t="str">
        <f>IF(ISNUMBER(L38),'Cover Page'!$D$35/1000000*L38/VLOOKUP($AI38,'FX rate q'!$B$7:$C$47,2,FALSE),"")</f>
        <v/>
      </c>
      <c r="AU38" s="1860" t="str">
        <f>IF(ISNUMBER(M38),'Cover Page'!$D$35/1000000*M38/VLOOKUP($AI38,'FX rate q'!$B$7:$C$47,2,FALSE),"")</f>
        <v/>
      </c>
      <c r="AV38" s="1860" t="str">
        <f>IF(ISNUMBER(N38),'Cover Page'!$D$35/1000000*N38/VLOOKUP($AI38,'FX rate q'!$B$7:$C$47,2,FALSE),"")</f>
        <v/>
      </c>
      <c r="AW38" s="1860" t="str">
        <f>IF(ISNUMBER(O38),'Cover Page'!$D$35/1000000*O38/VLOOKUP($AI38,'FX rate q'!$B$7:$C$47,2,FALSE),"")</f>
        <v/>
      </c>
      <c r="AX38" s="1860" t="str">
        <f>IF(ISNUMBER(P38),'Cover Page'!$D$35/1000000*P38/VLOOKUP($AI38,'FX rate q'!$B$7:$C$47,2,FALSE),"")</f>
        <v/>
      </c>
      <c r="AY38" s="1860" t="str">
        <f>IF(ISNUMBER(Q38),'Cover Page'!$D$35/1000000*Q38/VLOOKUP($AI38,'FX rate q'!$B$7:$C$47,2,FALSE),"")</f>
        <v/>
      </c>
      <c r="AZ38" s="1860" t="str">
        <f>IF(ISNUMBER(R38),'Cover Page'!$D$35/1000000*R38/VLOOKUP($AI38,'FX rate q'!$B$7:$C$47,2,FALSE),"")</f>
        <v/>
      </c>
      <c r="BA38" s="1860" t="str">
        <f>IF(ISNUMBER(S38),'Cover Page'!$D$35/1000000*S38/VLOOKUP($AI38,'FX rate q'!$B$7:$C$47,2,FALSE),"")</f>
        <v/>
      </c>
      <c r="BB38" s="1860" t="str">
        <f>IF(ISNUMBER(T38),'Cover Page'!$D$35/1000000*T38/VLOOKUP($AI38,'FX rate q'!$B$7:$C$47,2,FALSE),"")</f>
        <v/>
      </c>
      <c r="BC38" s="1860" t="str">
        <f>IF(ISNUMBER(U38),'Cover Page'!$D$35/1000000*U38/VLOOKUP($AI38,'FX rate q'!$B$7:$C$47,2,FALSE),"")</f>
        <v/>
      </c>
      <c r="BD38" s="1860" t="str">
        <f>IF(ISNUMBER(V38),'Cover Page'!$D$35/1000000*V38/VLOOKUP($AI38,'FX rate q'!$B$7:$C$47,2,FALSE),"")</f>
        <v/>
      </c>
      <c r="BE38" s="1860" t="str">
        <f>IF(ISNUMBER(W38),'Cover Page'!$D$35/1000000*W38/VLOOKUP($AI38,'FX rate q'!$B$7:$C$47,2,FALSE),"")</f>
        <v/>
      </c>
      <c r="BF38" s="1860" t="str">
        <f>IF(ISNUMBER(X38),'Cover Page'!$D$35/1000000*X38/VLOOKUP($AI38,'FX rate q'!$B$7:$C$47,2,FALSE),"")</f>
        <v/>
      </c>
      <c r="BG38" s="1860" t="str">
        <f>IF(ISNUMBER(Y38),'Cover Page'!$D$35/1000000*Y38/VLOOKUP($AI38,'FX rate q'!$B$7:$C$47,2,FALSE),"")</f>
        <v/>
      </c>
      <c r="BH38" s="1860" t="str">
        <f>IF(ISNUMBER(Z38),'Cover Page'!$D$35/1000000*Z38/VLOOKUP($AI38,'FX rate q'!$B$7:$C$47,2,FALSE),"")</f>
        <v/>
      </c>
      <c r="BI38" s="1860" t="str">
        <f>IF(ISNUMBER(AA38),'Cover Page'!$D$35/1000000*AA38/VLOOKUP($AI38,'FX rate q'!$B$7:$C$47,2,FALSE),"")</f>
        <v/>
      </c>
      <c r="BJ38" s="1860" t="str">
        <f>IF(ISNUMBER(AB38),'Cover Page'!$D$35/1000000*AB38/VLOOKUP($AI38,'FX rate q'!$B$7:$C$47,2,FALSE),"")</f>
        <v/>
      </c>
      <c r="BK38" s="1860" t="str">
        <f>IF(ISNUMBER(AC38),'Cover Page'!$D$35/1000000*AC38/VLOOKUP($AI38,'FX rate q'!$B$7:$C$47,2,FALSE),"")</f>
        <v/>
      </c>
      <c r="BL38" s="1860" t="str">
        <f>IF(ISNUMBER(AD38),'Cover Page'!$D$35/1000000*AD38/VLOOKUP($AI38,'FX rate q'!$B$7:$C$47,2,FALSE),"")</f>
        <v/>
      </c>
      <c r="BM38" s="2296" t="str">
        <f>IF(ISNUMBER(AE38),'Cover Page'!$D$35/1000000*AE38/VLOOKUP($AI38,'FX rate q'!$B$7:$C$47,2,FALSE),"")</f>
        <v/>
      </c>
      <c r="BO38" s="1763"/>
      <c r="BP38" s="2432"/>
      <c r="BQ38" s="1834" t="s">
        <v>1686</v>
      </c>
      <c r="BR38" s="1861" t="str">
        <f>IF(ISNUMBER(B38),'Cover Page'!$D$35/1000000*B38/'FX rate'!$C$25,"")</f>
        <v/>
      </c>
      <c r="BS38" s="1862" t="str">
        <f>IF(ISNUMBER(C38),'Cover Page'!$D$35/1000000*C38/'FX rate'!$C$25,"")</f>
        <v/>
      </c>
      <c r="BT38" s="1863" t="str">
        <f>IF(ISNUMBER(D38),'Cover Page'!$D$35/1000000*D38/'FX rate'!$C$25,"")</f>
        <v/>
      </c>
      <c r="BU38" s="1863" t="str">
        <f>IF(ISNUMBER(E38),'Cover Page'!$D$35/1000000*E38/'FX rate'!$C$25,"")</f>
        <v/>
      </c>
      <c r="BV38" s="1864" t="str">
        <f>IF(ISNUMBER(F38),'Cover Page'!$D$35/1000000*F38/'FX rate'!$C$25,"")</f>
        <v/>
      </c>
      <c r="BW38" s="1861" t="str">
        <f>IF(ISNUMBER(G38),'Cover Page'!$D$35/1000000*G38/'FX rate'!$C$25,"")</f>
        <v/>
      </c>
      <c r="BX38" s="1862" t="str">
        <f>IF(ISNUMBER(H38),'Cover Page'!$D$35/1000000*H38/'FX rate'!$C$25,"")</f>
        <v/>
      </c>
      <c r="BY38" s="1863" t="str">
        <f>IF(ISNUMBER(I38),'Cover Page'!$D$35/1000000*I38/'FX rate'!$C$25,"")</f>
        <v/>
      </c>
      <c r="BZ38" s="1863" t="str">
        <f>IF(ISNUMBER(J38),'Cover Page'!$D$35/1000000*J38/'FX rate'!$C$25,"")</f>
        <v/>
      </c>
      <c r="CA38" s="1864" t="str">
        <f>IF(ISNUMBER(K38),'Cover Page'!$D$35/1000000*K38/'FX rate'!$C$25,"")</f>
        <v/>
      </c>
      <c r="CB38" s="1862" t="str">
        <f>IF(ISNUMBER(L38),'Cover Page'!$D$35/1000000*L38/'FX rate'!$C$25,"")</f>
        <v/>
      </c>
      <c r="CC38" s="1862" t="str">
        <f>IF(ISNUMBER(M38),'Cover Page'!$D$35/1000000*M38/'FX rate'!$C$25,"")</f>
        <v/>
      </c>
      <c r="CD38" s="1863" t="str">
        <f>IF(ISNUMBER(N38),'Cover Page'!$D$35/1000000*N38/'FX rate'!$C$25,"")</f>
        <v/>
      </c>
      <c r="CE38" s="1863" t="str">
        <f>IF(ISNUMBER(O38),'Cover Page'!$D$35/1000000*O38/'FX rate'!$C$25,"")</f>
        <v/>
      </c>
      <c r="CF38" s="1864" t="str">
        <f>IF(ISNUMBER(P38),'Cover Page'!$D$35/1000000*P38/'FX rate'!$C$25,"")</f>
        <v/>
      </c>
      <c r="CG38" s="1861" t="str">
        <f>IF(ISNUMBER(Q38),'Cover Page'!$D$35/1000000*Q38/'FX rate'!$C$25,"")</f>
        <v/>
      </c>
      <c r="CH38" s="1862" t="str">
        <f>IF(ISNUMBER(R38),'Cover Page'!$D$35/1000000*R38/'FX rate'!$C$25,"")</f>
        <v/>
      </c>
      <c r="CI38" s="1863" t="str">
        <f>IF(ISNUMBER(S38),'Cover Page'!$D$35/1000000*S38/'FX rate'!$C$25,"")</f>
        <v/>
      </c>
      <c r="CJ38" s="1863" t="str">
        <f>IF(ISNUMBER(T38),'Cover Page'!$D$35/1000000*T38/'FX rate'!$C$25,"")</f>
        <v/>
      </c>
      <c r="CK38" s="1864" t="str">
        <f>IF(ISNUMBER(U38),'Cover Page'!$D$35/1000000*U38/'FX rate'!$C$25,"")</f>
        <v/>
      </c>
      <c r="CL38" s="1861" t="str">
        <f>IF(ISNUMBER(V38),'Cover Page'!$D$35/1000000*V38/'FX rate'!$C$25,"")</f>
        <v/>
      </c>
      <c r="CM38" s="1862" t="str">
        <f>IF(ISNUMBER(W38),'Cover Page'!$D$35/1000000*W38/'FX rate'!$C$25,"")</f>
        <v/>
      </c>
      <c r="CN38" s="1863" t="str">
        <f>IF(ISNUMBER(X38),'Cover Page'!$D$35/1000000*X38/'FX rate'!$C$25,"")</f>
        <v/>
      </c>
      <c r="CO38" s="1863" t="str">
        <f>IF(ISNUMBER(Y38),'Cover Page'!$D$35/1000000*Y38/'FX rate'!$C$25,"")</f>
        <v/>
      </c>
      <c r="CP38" s="1864" t="str">
        <f>IF(ISNUMBER(Z38),'Cover Page'!$D$35/1000000*Z38/'FX rate'!$C$25,"")</f>
        <v/>
      </c>
      <c r="CQ38" s="1861" t="str">
        <f>IF(ISNUMBER(AA38),'Cover Page'!$D$35/1000000*AA38/'FX rate'!$C$25,"")</f>
        <v/>
      </c>
      <c r="CR38" s="1862" t="str">
        <f>IF(ISNUMBER(AB38),'Cover Page'!$D$35/1000000*AB38/'FX rate'!$C$25,"")</f>
        <v/>
      </c>
      <c r="CS38" s="1863" t="str">
        <f>IF(ISNUMBER(AC38),'Cover Page'!$D$35/1000000*AC38/'FX rate'!$C$25,"")</f>
        <v/>
      </c>
      <c r="CT38" s="1863" t="str">
        <f>IF(ISNUMBER(AD38),'Cover Page'!$D$35/1000000*AD38/'FX rate'!$C$25,"")</f>
        <v/>
      </c>
      <c r="CU38" s="1864" t="str">
        <f>IF(ISNUMBER(AE38),'Cover Page'!$D$35/1000000*AE38/'FX rate'!$C$25,"")</f>
        <v/>
      </c>
    </row>
    <row r="39" spans="1:100" x14ac:dyDescent="0.2">
      <c r="A39" s="1834" t="s">
        <v>1687</v>
      </c>
      <c r="B39" s="2243"/>
      <c r="C39" s="1853" t="str">
        <f t="shared" si="0"/>
        <v/>
      </c>
      <c r="D39" s="2245"/>
      <c r="E39" s="2245"/>
      <c r="F39" s="1855" t="str">
        <f t="shared" si="1"/>
        <v/>
      </c>
      <c r="G39" s="2243"/>
      <c r="H39" s="1853" t="str">
        <f t="shared" si="2"/>
        <v/>
      </c>
      <c r="I39" s="2245"/>
      <c r="J39" s="2245"/>
      <c r="K39" s="1855" t="str">
        <f t="shared" si="3"/>
        <v/>
      </c>
      <c r="L39" s="2243"/>
      <c r="M39" s="1853" t="str">
        <f t="shared" si="4"/>
        <v/>
      </c>
      <c r="N39" s="2245"/>
      <c r="O39" s="2245"/>
      <c r="P39" s="1855" t="str">
        <f t="shared" si="5"/>
        <v/>
      </c>
      <c r="Q39" s="2243"/>
      <c r="R39" s="1853" t="str">
        <f t="shared" si="6"/>
        <v/>
      </c>
      <c r="S39" s="2245"/>
      <c r="T39" s="2245"/>
      <c r="U39" s="1855" t="str">
        <f t="shared" si="7"/>
        <v/>
      </c>
      <c r="V39" s="2291"/>
      <c r="W39" s="1853" t="str">
        <f t="shared" si="8"/>
        <v/>
      </c>
      <c r="X39" s="2293"/>
      <c r="Y39" s="2293"/>
      <c r="Z39" s="1855" t="str">
        <f t="shared" si="9"/>
        <v/>
      </c>
      <c r="AA39" s="2291"/>
      <c r="AB39" s="1853" t="str">
        <f t="shared" si="10"/>
        <v/>
      </c>
      <c r="AC39" s="2293"/>
      <c r="AD39" s="2293"/>
      <c r="AE39" s="1855" t="str">
        <f t="shared" si="11"/>
        <v/>
      </c>
      <c r="AF39" s="1867"/>
      <c r="AH39" s="2446"/>
      <c r="AI39" s="1834" t="s">
        <v>1687</v>
      </c>
      <c r="AJ39" s="1860" t="str">
        <f>IF(ISNUMBER(B39),'Cover Page'!$D$35/1000000*B39/VLOOKUP($AI39,'FX rate q'!$B$7:$C$47,2,FALSE),"")</f>
        <v/>
      </c>
      <c r="AK39" s="1860" t="str">
        <f>IF(ISNUMBER(C39),'Cover Page'!$D$35/1000000*C39/VLOOKUP($AI39,'FX rate q'!$B$7:$C$47,2,FALSE),"")</f>
        <v/>
      </c>
      <c r="AL39" s="1860" t="str">
        <f>IF(ISNUMBER(D39),'Cover Page'!$D$35/1000000*D39/VLOOKUP($AI39,'FX rate q'!$B$7:$C$47,2,FALSE),"")</f>
        <v/>
      </c>
      <c r="AM39" s="1860" t="str">
        <f>IF(ISNUMBER(E39),'Cover Page'!$D$35/1000000*E39/VLOOKUP($AI39,'FX rate q'!$B$7:$C$47,2,FALSE),"")</f>
        <v/>
      </c>
      <c r="AN39" s="1860" t="str">
        <f>IF(ISNUMBER(F39),'Cover Page'!$D$35/1000000*F39/VLOOKUP($AI39,'FX rate q'!$B$7:$C$47,2,FALSE),"")</f>
        <v/>
      </c>
      <c r="AO39" s="1860" t="str">
        <f>IF(ISNUMBER(G39),'Cover Page'!$D$35/1000000*G39/VLOOKUP($AI39,'FX rate q'!$B$7:$C$47,2,FALSE),"")</f>
        <v/>
      </c>
      <c r="AP39" s="1860" t="str">
        <f>IF(ISNUMBER(H39),'Cover Page'!$D$35/1000000*H39/VLOOKUP($AI39,'FX rate q'!$B$7:$C$47,2,FALSE),"")</f>
        <v/>
      </c>
      <c r="AQ39" s="1860" t="str">
        <f>IF(ISNUMBER(I39),'Cover Page'!$D$35/1000000*I39/VLOOKUP($AI39,'FX rate q'!$B$7:$C$47,2,FALSE),"")</f>
        <v/>
      </c>
      <c r="AR39" s="1860" t="str">
        <f>IF(ISNUMBER(J39),'Cover Page'!$D$35/1000000*J39/VLOOKUP($AI39,'FX rate q'!$B$7:$C$47,2,FALSE),"")</f>
        <v/>
      </c>
      <c r="AS39" s="1860" t="str">
        <f>IF(ISNUMBER(K39),'Cover Page'!$D$35/1000000*K39/VLOOKUP($AI39,'FX rate q'!$B$7:$C$47,2,FALSE),"")</f>
        <v/>
      </c>
      <c r="AT39" s="1860" t="str">
        <f>IF(ISNUMBER(L39),'Cover Page'!$D$35/1000000*L39/VLOOKUP($AI39,'FX rate q'!$B$7:$C$47,2,FALSE),"")</f>
        <v/>
      </c>
      <c r="AU39" s="1860" t="str">
        <f>IF(ISNUMBER(M39),'Cover Page'!$D$35/1000000*M39/VLOOKUP($AI39,'FX rate q'!$B$7:$C$47,2,FALSE),"")</f>
        <v/>
      </c>
      <c r="AV39" s="1860" t="str">
        <f>IF(ISNUMBER(N39),'Cover Page'!$D$35/1000000*N39/VLOOKUP($AI39,'FX rate q'!$B$7:$C$47,2,FALSE),"")</f>
        <v/>
      </c>
      <c r="AW39" s="1860" t="str">
        <f>IF(ISNUMBER(O39),'Cover Page'!$D$35/1000000*O39/VLOOKUP($AI39,'FX rate q'!$B$7:$C$47,2,FALSE),"")</f>
        <v/>
      </c>
      <c r="AX39" s="1860" t="str">
        <f>IF(ISNUMBER(P39),'Cover Page'!$D$35/1000000*P39/VLOOKUP($AI39,'FX rate q'!$B$7:$C$47,2,FALSE),"")</f>
        <v/>
      </c>
      <c r="AY39" s="1860" t="str">
        <f>IF(ISNUMBER(Q39),'Cover Page'!$D$35/1000000*Q39/VLOOKUP($AI39,'FX rate q'!$B$7:$C$47,2,FALSE),"")</f>
        <v/>
      </c>
      <c r="AZ39" s="1860" t="str">
        <f>IF(ISNUMBER(R39),'Cover Page'!$D$35/1000000*R39/VLOOKUP($AI39,'FX rate q'!$B$7:$C$47,2,FALSE),"")</f>
        <v/>
      </c>
      <c r="BA39" s="1860" t="str">
        <f>IF(ISNUMBER(S39),'Cover Page'!$D$35/1000000*S39/VLOOKUP($AI39,'FX rate q'!$B$7:$C$47,2,FALSE),"")</f>
        <v/>
      </c>
      <c r="BB39" s="1860" t="str">
        <f>IF(ISNUMBER(T39),'Cover Page'!$D$35/1000000*T39/VLOOKUP($AI39,'FX rate q'!$B$7:$C$47,2,FALSE),"")</f>
        <v/>
      </c>
      <c r="BC39" s="1860" t="str">
        <f>IF(ISNUMBER(U39),'Cover Page'!$D$35/1000000*U39/VLOOKUP($AI39,'FX rate q'!$B$7:$C$47,2,FALSE),"")</f>
        <v/>
      </c>
      <c r="BD39" s="1860" t="str">
        <f>IF(ISNUMBER(V39),'Cover Page'!$D$35/1000000*V39/VLOOKUP($AI39,'FX rate q'!$B$7:$C$47,2,FALSE),"")</f>
        <v/>
      </c>
      <c r="BE39" s="1860" t="str">
        <f>IF(ISNUMBER(W39),'Cover Page'!$D$35/1000000*W39/VLOOKUP($AI39,'FX rate q'!$B$7:$C$47,2,FALSE),"")</f>
        <v/>
      </c>
      <c r="BF39" s="1860" t="str">
        <f>IF(ISNUMBER(X39),'Cover Page'!$D$35/1000000*X39/VLOOKUP($AI39,'FX rate q'!$B$7:$C$47,2,FALSE),"")</f>
        <v/>
      </c>
      <c r="BG39" s="1860" t="str">
        <f>IF(ISNUMBER(Y39),'Cover Page'!$D$35/1000000*Y39/VLOOKUP($AI39,'FX rate q'!$B$7:$C$47,2,FALSE),"")</f>
        <v/>
      </c>
      <c r="BH39" s="1860" t="str">
        <f>IF(ISNUMBER(Z39),'Cover Page'!$D$35/1000000*Z39/VLOOKUP($AI39,'FX rate q'!$B$7:$C$47,2,FALSE),"")</f>
        <v/>
      </c>
      <c r="BI39" s="1860" t="str">
        <f>IF(ISNUMBER(AA39),'Cover Page'!$D$35/1000000*AA39/VLOOKUP($AI39,'FX rate q'!$B$7:$C$47,2,FALSE),"")</f>
        <v/>
      </c>
      <c r="BJ39" s="1860" t="str">
        <f>IF(ISNUMBER(AB39),'Cover Page'!$D$35/1000000*AB39/VLOOKUP($AI39,'FX rate q'!$B$7:$C$47,2,FALSE),"")</f>
        <v/>
      </c>
      <c r="BK39" s="1860" t="str">
        <f>IF(ISNUMBER(AC39),'Cover Page'!$D$35/1000000*AC39/VLOOKUP($AI39,'FX rate q'!$B$7:$C$47,2,FALSE),"")</f>
        <v/>
      </c>
      <c r="BL39" s="1860" t="str">
        <f>IF(ISNUMBER(AD39),'Cover Page'!$D$35/1000000*AD39/VLOOKUP($AI39,'FX rate q'!$B$7:$C$47,2,FALSE),"")</f>
        <v/>
      </c>
      <c r="BM39" s="2296" t="str">
        <f>IF(ISNUMBER(AE39),'Cover Page'!$D$35/1000000*AE39/VLOOKUP($AI39,'FX rate q'!$B$7:$C$47,2,FALSE),"")</f>
        <v/>
      </c>
      <c r="BO39" s="1763"/>
      <c r="BP39" s="2432"/>
      <c r="BQ39" s="1834" t="s">
        <v>1687</v>
      </c>
      <c r="BR39" s="1861" t="str">
        <f>IF(ISNUMBER(B39),'Cover Page'!$D$35/1000000*B39/'FX rate'!$C$25,"")</f>
        <v/>
      </c>
      <c r="BS39" s="1862" t="str">
        <f>IF(ISNUMBER(C39),'Cover Page'!$D$35/1000000*C39/'FX rate'!$C$25,"")</f>
        <v/>
      </c>
      <c r="BT39" s="1863" t="str">
        <f>IF(ISNUMBER(D39),'Cover Page'!$D$35/1000000*D39/'FX rate'!$C$25,"")</f>
        <v/>
      </c>
      <c r="BU39" s="1863" t="str">
        <f>IF(ISNUMBER(E39),'Cover Page'!$D$35/1000000*E39/'FX rate'!$C$25,"")</f>
        <v/>
      </c>
      <c r="BV39" s="1864" t="str">
        <f>IF(ISNUMBER(F39),'Cover Page'!$D$35/1000000*F39/'FX rate'!$C$25,"")</f>
        <v/>
      </c>
      <c r="BW39" s="1861" t="str">
        <f>IF(ISNUMBER(G39),'Cover Page'!$D$35/1000000*G39/'FX rate'!$C$25,"")</f>
        <v/>
      </c>
      <c r="BX39" s="1862" t="str">
        <f>IF(ISNUMBER(H39),'Cover Page'!$D$35/1000000*H39/'FX rate'!$C$25,"")</f>
        <v/>
      </c>
      <c r="BY39" s="1863" t="str">
        <f>IF(ISNUMBER(I39),'Cover Page'!$D$35/1000000*I39/'FX rate'!$C$25,"")</f>
        <v/>
      </c>
      <c r="BZ39" s="1863" t="str">
        <f>IF(ISNUMBER(J39),'Cover Page'!$D$35/1000000*J39/'FX rate'!$C$25,"")</f>
        <v/>
      </c>
      <c r="CA39" s="1864" t="str">
        <f>IF(ISNUMBER(K39),'Cover Page'!$D$35/1000000*K39/'FX rate'!$C$25,"")</f>
        <v/>
      </c>
      <c r="CB39" s="1862" t="str">
        <f>IF(ISNUMBER(L39),'Cover Page'!$D$35/1000000*L39/'FX rate'!$C$25,"")</f>
        <v/>
      </c>
      <c r="CC39" s="1862" t="str">
        <f>IF(ISNUMBER(M39),'Cover Page'!$D$35/1000000*M39/'FX rate'!$C$25,"")</f>
        <v/>
      </c>
      <c r="CD39" s="1863" t="str">
        <f>IF(ISNUMBER(N39),'Cover Page'!$D$35/1000000*N39/'FX rate'!$C$25,"")</f>
        <v/>
      </c>
      <c r="CE39" s="1863" t="str">
        <f>IF(ISNUMBER(O39),'Cover Page'!$D$35/1000000*O39/'FX rate'!$C$25,"")</f>
        <v/>
      </c>
      <c r="CF39" s="1864" t="str">
        <f>IF(ISNUMBER(P39),'Cover Page'!$D$35/1000000*P39/'FX rate'!$C$25,"")</f>
        <v/>
      </c>
      <c r="CG39" s="1861" t="str">
        <f>IF(ISNUMBER(Q39),'Cover Page'!$D$35/1000000*Q39/'FX rate'!$C$25,"")</f>
        <v/>
      </c>
      <c r="CH39" s="1862" t="str">
        <f>IF(ISNUMBER(R39),'Cover Page'!$D$35/1000000*R39/'FX rate'!$C$25,"")</f>
        <v/>
      </c>
      <c r="CI39" s="1863" t="str">
        <f>IF(ISNUMBER(S39),'Cover Page'!$D$35/1000000*S39/'FX rate'!$C$25,"")</f>
        <v/>
      </c>
      <c r="CJ39" s="1863" t="str">
        <f>IF(ISNUMBER(T39),'Cover Page'!$D$35/1000000*T39/'FX rate'!$C$25,"")</f>
        <v/>
      </c>
      <c r="CK39" s="1864" t="str">
        <f>IF(ISNUMBER(U39),'Cover Page'!$D$35/1000000*U39/'FX rate'!$C$25,"")</f>
        <v/>
      </c>
      <c r="CL39" s="1861" t="str">
        <f>IF(ISNUMBER(V39),'Cover Page'!$D$35/1000000*V39/'FX rate'!$C$25,"")</f>
        <v/>
      </c>
      <c r="CM39" s="1862" t="str">
        <f>IF(ISNUMBER(W39),'Cover Page'!$D$35/1000000*W39/'FX rate'!$C$25,"")</f>
        <v/>
      </c>
      <c r="CN39" s="1863" t="str">
        <f>IF(ISNUMBER(X39),'Cover Page'!$D$35/1000000*X39/'FX rate'!$C$25,"")</f>
        <v/>
      </c>
      <c r="CO39" s="1863" t="str">
        <f>IF(ISNUMBER(Y39),'Cover Page'!$D$35/1000000*Y39/'FX rate'!$C$25,"")</f>
        <v/>
      </c>
      <c r="CP39" s="1864" t="str">
        <f>IF(ISNUMBER(Z39),'Cover Page'!$D$35/1000000*Z39/'FX rate'!$C$25,"")</f>
        <v/>
      </c>
      <c r="CQ39" s="1861" t="str">
        <f>IF(ISNUMBER(AA39),'Cover Page'!$D$35/1000000*AA39/'FX rate'!$C$25,"")</f>
        <v/>
      </c>
      <c r="CR39" s="1862" t="str">
        <f>IF(ISNUMBER(AB39),'Cover Page'!$D$35/1000000*AB39/'FX rate'!$C$25,"")</f>
        <v/>
      </c>
      <c r="CS39" s="1863" t="str">
        <f>IF(ISNUMBER(AC39),'Cover Page'!$D$35/1000000*AC39/'FX rate'!$C$25,"")</f>
        <v/>
      </c>
      <c r="CT39" s="1863" t="str">
        <f>IF(ISNUMBER(AD39),'Cover Page'!$D$35/1000000*AD39/'FX rate'!$C$25,"")</f>
        <v/>
      </c>
      <c r="CU39" s="1864" t="str">
        <f>IF(ISNUMBER(AE39),'Cover Page'!$D$35/1000000*AE39/'FX rate'!$C$25,"")</f>
        <v/>
      </c>
    </row>
    <row r="40" spans="1:100" x14ac:dyDescent="0.2">
      <c r="A40" s="1834" t="s">
        <v>1688</v>
      </c>
      <c r="B40" s="2243"/>
      <c r="C40" s="1853" t="str">
        <f t="shared" si="0"/>
        <v/>
      </c>
      <c r="D40" s="2245"/>
      <c r="E40" s="2245"/>
      <c r="F40" s="1855" t="str">
        <f t="shared" si="1"/>
        <v/>
      </c>
      <c r="G40" s="2243"/>
      <c r="H40" s="1853" t="str">
        <f t="shared" si="2"/>
        <v/>
      </c>
      <c r="I40" s="2245"/>
      <c r="J40" s="2245"/>
      <c r="K40" s="1855" t="str">
        <f t="shared" si="3"/>
        <v/>
      </c>
      <c r="L40" s="2243"/>
      <c r="M40" s="1853" t="str">
        <f t="shared" si="4"/>
        <v/>
      </c>
      <c r="N40" s="2245"/>
      <c r="O40" s="2245"/>
      <c r="P40" s="1855" t="str">
        <f t="shared" si="5"/>
        <v/>
      </c>
      <c r="Q40" s="2243"/>
      <c r="R40" s="1853" t="str">
        <f t="shared" si="6"/>
        <v/>
      </c>
      <c r="S40" s="2245"/>
      <c r="T40" s="2245"/>
      <c r="U40" s="1855" t="str">
        <f t="shared" si="7"/>
        <v/>
      </c>
      <c r="V40" s="2291"/>
      <c r="W40" s="1853" t="str">
        <f t="shared" si="8"/>
        <v/>
      </c>
      <c r="X40" s="2293"/>
      <c r="Y40" s="2293"/>
      <c r="Z40" s="1855" t="str">
        <f t="shared" si="9"/>
        <v/>
      </c>
      <c r="AA40" s="2291"/>
      <c r="AB40" s="1853" t="str">
        <f t="shared" si="10"/>
        <v/>
      </c>
      <c r="AC40" s="2293"/>
      <c r="AD40" s="2293"/>
      <c r="AE40" s="1855" t="str">
        <f t="shared" si="11"/>
        <v/>
      </c>
      <c r="AF40" s="1867"/>
      <c r="AH40" s="2446"/>
      <c r="AI40" s="1834" t="s">
        <v>1688</v>
      </c>
      <c r="AJ40" s="1860" t="str">
        <f>IF(ISNUMBER(B40),'Cover Page'!$D$35/1000000*B40/VLOOKUP($AI40,'FX rate q'!$B$7:$C$47,2,FALSE),"")</f>
        <v/>
      </c>
      <c r="AK40" s="1860" t="str">
        <f>IF(ISNUMBER(C40),'Cover Page'!$D$35/1000000*C40/VLOOKUP($AI40,'FX rate q'!$B$7:$C$47,2,FALSE),"")</f>
        <v/>
      </c>
      <c r="AL40" s="1860" t="str">
        <f>IF(ISNUMBER(D40),'Cover Page'!$D$35/1000000*D40/VLOOKUP($AI40,'FX rate q'!$B$7:$C$47,2,FALSE),"")</f>
        <v/>
      </c>
      <c r="AM40" s="1860" t="str">
        <f>IF(ISNUMBER(E40),'Cover Page'!$D$35/1000000*E40/VLOOKUP($AI40,'FX rate q'!$B$7:$C$47,2,FALSE),"")</f>
        <v/>
      </c>
      <c r="AN40" s="1860" t="str">
        <f>IF(ISNUMBER(F40),'Cover Page'!$D$35/1000000*F40/VLOOKUP($AI40,'FX rate q'!$B$7:$C$47,2,FALSE),"")</f>
        <v/>
      </c>
      <c r="AO40" s="1860" t="str">
        <f>IF(ISNUMBER(G40),'Cover Page'!$D$35/1000000*G40/VLOOKUP($AI40,'FX rate q'!$B$7:$C$47,2,FALSE),"")</f>
        <v/>
      </c>
      <c r="AP40" s="1860" t="str">
        <f>IF(ISNUMBER(H40),'Cover Page'!$D$35/1000000*H40/VLOOKUP($AI40,'FX rate q'!$B$7:$C$47,2,FALSE),"")</f>
        <v/>
      </c>
      <c r="AQ40" s="1860" t="str">
        <f>IF(ISNUMBER(I40),'Cover Page'!$D$35/1000000*I40/VLOOKUP($AI40,'FX rate q'!$B$7:$C$47,2,FALSE),"")</f>
        <v/>
      </c>
      <c r="AR40" s="1860" t="str">
        <f>IF(ISNUMBER(J40),'Cover Page'!$D$35/1000000*J40/VLOOKUP($AI40,'FX rate q'!$B$7:$C$47,2,FALSE),"")</f>
        <v/>
      </c>
      <c r="AS40" s="1860" t="str">
        <f>IF(ISNUMBER(K40),'Cover Page'!$D$35/1000000*K40/VLOOKUP($AI40,'FX rate q'!$B$7:$C$47,2,FALSE),"")</f>
        <v/>
      </c>
      <c r="AT40" s="1860" t="str">
        <f>IF(ISNUMBER(L40),'Cover Page'!$D$35/1000000*L40/VLOOKUP($AI40,'FX rate q'!$B$7:$C$47,2,FALSE),"")</f>
        <v/>
      </c>
      <c r="AU40" s="1860" t="str">
        <f>IF(ISNUMBER(M40),'Cover Page'!$D$35/1000000*M40/VLOOKUP($AI40,'FX rate q'!$B$7:$C$47,2,FALSE),"")</f>
        <v/>
      </c>
      <c r="AV40" s="1860" t="str">
        <f>IF(ISNUMBER(N40),'Cover Page'!$D$35/1000000*N40/VLOOKUP($AI40,'FX rate q'!$B$7:$C$47,2,FALSE),"")</f>
        <v/>
      </c>
      <c r="AW40" s="1860" t="str">
        <f>IF(ISNUMBER(O40),'Cover Page'!$D$35/1000000*O40/VLOOKUP($AI40,'FX rate q'!$B$7:$C$47,2,FALSE),"")</f>
        <v/>
      </c>
      <c r="AX40" s="1860" t="str">
        <f>IF(ISNUMBER(P40),'Cover Page'!$D$35/1000000*P40/VLOOKUP($AI40,'FX rate q'!$B$7:$C$47,2,FALSE),"")</f>
        <v/>
      </c>
      <c r="AY40" s="1860" t="str">
        <f>IF(ISNUMBER(Q40),'Cover Page'!$D$35/1000000*Q40/VLOOKUP($AI40,'FX rate q'!$B$7:$C$47,2,FALSE),"")</f>
        <v/>
      </c>
      <c r="AZ40" s="1860" t="str">
        <f>IF(ISNUMBER(R40),'Cover Page'!$D$35/1000000*R40/VLOOKUP($AI40,'FX rate q'!$B$7:$C$47,2,FALSE),"")</f>
        <v/>
      </c>
      <c r="BA40" s="1860" t="str">
        <f>IF(ISNUMBER(S40),'Cover Page'!$D$35/1000000*S40/VLOOKUP($AI40,'FX rate q'!$B$7:$C$47,2,FALSE),"")</f>
        <v/>
      </c>
      <c r="BB40" s="1860" t="str">
        <f>IF(ISNUMBER(T40),'Cover Page'!$D$35/1000000*T40/VLOOKUP($AI40,'FX rate q'!$B$7:$C$47,2,FALSE),"")</f>
        <v/>
      </c>
      <c r="BC40" s="1860" t="str">
        <f>IF(ISNUMBER(U40),'Cover Page'!$D$35/1000000*U40/VLOOKUP($AI40,'FX rate q'!$B$7:$C$47,2,FALSE),"")</f>
        <v/>
      </c>
      <c r="BD40" s="1860" t="str">
        <f>IF(ISNUMBER(V40),'Cover Page'!$D$35/1000000*V40/VLOOKUP($AI40,'FX rate q'!$B$7:$C$47,2,FALSE),"")</f>
        <v/>
      </c>
      <c r="BE40" s="1860" t="str">
        <f>IF(ISNUMBER(W40),'Cover Page'!$D$35/1000000*W40/VLOOKUP($AI40,'FX rate q'!$B$7:$C$47,2,FALSE),"")</f>
        <v/>
      </c>
      <c r="BF40" s="1860" t="str">
        <f>IF(ISNUMBER(X40),'Cover Page'!$D$35/1000000*X40/VLOOKUP($AI40,'FX rate q'!$B$7:$C$47,2,FALSE),"")</f>
        <v/>
      </c>
      <c r="BG40" s="1860" t="str">
        <f>IF(ISNUMBER(Y40),'Cover Page'!$D$35/1000000*Y40/VLOOKUP($AI40,'FX rate q'!$B$7:$C$47,2,FALSE),"")</f>
        <v/>
      </c>
      <c r="BH40" s="1860" t="str">
        <f>IF(ISNUMBER(Z40),'Cover Page'!$D$35/1000000*Z40/VLOOKUP($AI40,'FX rate q'!$B$7:$C$47,2,FALSE),"")</f>
        <v/>
      </c>
      <c r="BI40" s="1860" t="str">
        <f>IF(ISNUMBER(AA40),'Cover Page'!$D$35/1000000*AA40/VLOOKUP($AI40,'FX rate q'!$B$7:$C$47,2,FALSE),"")</f>
        <v/>
      </c>
      <c r="BJ40" s="1860" t="str">
        <f>IF(ISNUMBER(AB40),'Cover Page'!$D$35/1000000*AB40/VLOOKUP($AI40,'FX rate q'!$B$7:$C$47,2,FALSE),"")</f>
        <v/>
      </c>
      <c r="BK40" s="1860" t="str">
        <f>IF(ISNUMBER(AC40),'Cover Page'!$D$35/1000000*AC40/VLOOKUP($AI40,'FX rate q'!$B$7:$C$47,2,FALSE),"")</f>
        <v/>
      </c>
      <c r="BL40" s="1860" t="str">
        <f>IF(ISNUMBER(AD40),'Cover Page'!$D$35/1000000*AD40/VLOOKUP($AI40,'FX rate q'!$B$7:$C$47,2,FALSE),"")</f>
        <v/>
      </c>
      <c r="BM40" s="2296" t="str">
        <f>IF(ISNUMBER(AE40),'Cover Page'!$D$35/1000000*AE40/VLOOKUP($AI40,'FX rate q'!$B$7:$C$47,2,FALSE),"")</f>
        <v/>
      </c>
      <c r="BO40" s="1763"/>
      <c r="BP40" s="2432"/>
      <c r="BQ40" s="1834" t="s">
        <v>1688</v>
      </c>
      <c r="BR40" s="1861" t="str">
        <f>IF(ISNUMBER(B40),'Cover Page'!$D$35/1000000*B40/'FX rate'!$C$25,"")</f>
        <v/>
      </c>
      <c r="BS40" s="1862" t="str">
        <f>IF(ISNUMBER(C40),'Cover Page'!$D$35/1000000*C40/'FX rate'!$C$25,"")</f>
        <v/>
      </c>
      <c r="BT40" s="1863" t="str">
        <f>IF(ISNUMBER(D40),'Cover Page'!$D$35/1000000*D40/'FX rate'!$C$25,"")</f>
        <v/>
      </c>
      <c r="BU40" s="1863" t="str">
        <f>IF(ISNUMBER(E40),'Cover Page'!$D$35/1000000*E40/'FX rate'!$C$25,"")</f>
        <v/>
      </c>
      <c r="BV40" s="1864" t="str">
        <f>IF(ISNUMBER(F40),'Cover Page'!$D$35/1000000*F40/'FX rate'!$C$25,"")</f>
        <v/>
      </c>
      <c r="BW40" s="1861" t="str">
        <f>IF(ISNUMBER(G40),'Cover Page'!$D$35/1000000*G40/'FX rate'!$C$25,"")</f>
        <v/>
      </c>
      <c r="BX40" s="1862" t="str">
        <f>IF(ISNUMBER(H40),'Cover Page'!$D$35/1000000*H40/'FX rate'!$C$25,"")</f>
        <v/>
      </c>
      <c r="BY40" s="1863" t="str">
        <f>IF(ISNUMBER(I40),'Cover Page'!$D$35/1000000*I40/'FX rate'!$C$25,"")</f>
        <v/>
      </c>
      <c r="BZ40" s="1863" t="str">
        <f>IF(ISNUMBER(J40),'Cover Page'!$D$35/1000000*J40/'FX rate'!$C$25,"")</f>
        <v/>
      </c>
      <c r="CA40" s="1864" t="str">
        <f>IF(ISNUMBER(K40),'Cover Page'!$D$35/1000000*K40/'FX rate'!$C$25,"")</f>
        <v/>
      </c>
      <c r="CB40" s="1862" t="str">
        <f>IF(ISNUMBER(L40),'Cover Page'!$D$35/1000000*L40/'FX rate'!$C$25,"")</f>
        <v/>
      </c>
      <c r="CC40" s="1862" t="str">
        <f>IF(ISNUMBER(M40),'Cover Page'!$D$35/1000000*M40/'FX rate'!$C$25,"")</f>
        <v/>
      </c>
      <c r="CD40" s="1863" t="str">
        <f>IF(ISNUMBER(N40),'Cover Page'!$D$35/1000000*N40/'FX rate'!$C$25,"")</f>
        <v/>
      </c>
      <c r="CE40" s="1863" t="str">
        <f>IF(ISNUMBER(O40),'Cover Page'!$D$35/1000000*O40/'FX rate'!$C$25,"")</f>
        <v/>
      </c>
      <c r="CF40" s="1864" t="str">
        <f>IF(ISNUMBER(P40),'Cover Page'!$D$35/1000000*P40/'FX rate'!$C$25,"")</f>
        <v/>
      </c>
      <c r="CG40" s="1861" t="str">
        <f>IF(ISNUMBER(Q40),'Cover Page'!$D$35/1000000*Q40/'FX rate'!$C$25,"")</f>
        <v/>
      </c>
      <c r="CH40" s="1862" t="str">
        <f>IF(ISNUMBER(R40),'Cover Page'!$D$35/1000000*R40/'FX rate'!$C$25,"")</f>
        <v/>
      </c>
      <c r="CI40" s="1863" t="str">
        <f>IF(ISNUMBER(S40),'Cover Page'!$D$35/1000000*S40/'FX rate'!$C$25,"")</f>
        <v/>
      </c>
      <c r="CJ40" s="1863" t="str">
        <f>IF(ISNUMBER(T40),'Cover Page'!$D$35/1000000*T40/'FX rate'!$C$25,"")</f>
        <v/>
      </c>
      <c r="CK40" s="1864" t="str">
        <f>IF(ISNUMBER(U40),'Cover Page'!$D$35/1000000*U40/'FX rate'!$C$25,"")</f>
        <v/>
      </c>
      <c r="CL40" s="1861" t="str">
        <f>IF(ISNUMBER(V40),'Cover Page'!$D$35/1000000*V40/'FX rate'!$C$25,"")</f>
        <v/>
      </c>
      <c r="CM40" s="1862" t="str">
        <f>IF(ISNUMBER(W40),'Cover Page'!$D$35/1000000*W40/'FX rate'!$C$25,"")</f>
        <v/>
      </c>
      <c r="CN40" s="1863" t="str">
        <f>IF(ISNUMBER(X40),'Cover Page'!$D$35/1000000*X40/'FX rate'!$C$25,"")</f>
        <v/>
      </c>
      <c r="CO40" s="1863" t="str">
        <f>IF(ISNUMBER(Y40),'Cover Page'!$D$35/1000000*Y40/'FX rate'!$C$25,"")</f>
        <v/>
      </c>
      <c r="CP40" s="1864" t="str">
        <f>IF(ISNUMBER(Z40),'Cover Page'!$D$35/1000000*Z40/'FX rate'!$C$25,"")</f>
        <v/>
      </c>
      <c r="CQ40" s="1861" t="str">
        <f>IF(ISNUMBER(AA40),'Cover Page'!$D$35/1000000*AA40/'FX rate'!$C$25,"")</f>
        <v/>
      </c>
      <c r="CR40" s="1862" t="str">
        <f>IF(ISNUMBER(AB40),'Cover Page'!$D$35/1000000*AB40/'FX rate'!$C$25,"")</f>
        <v/>
      </c>
      <c r="CS40" s="1863" t="str">
        <f>IF(ISNUMBER(AC40),'Cover Page'!$D$35/1000000*AC40/'FX rate'!$C$25,"")</f>
        <v/>
      </c>
      <c r="CT40" s="1863" t="str">
        <f>IF(ISNUMBER(AD40),'Cover Page'!$D$35/1000000*AD40/'FX rate'!$C$25,"")</f>
        <v/>
      </c>
      <c r="CU40" s="1864" t="str">
        <f>IF(ISNUMBER(AE40),'Cover Page'!$D$35/1000000*AE40/'FX rate'!$C$25,"")</f>
        <v/>
      </c>
    </row>
    <row r="41" spans="1:100" x14ac:dyDescent="0.2">
      <c r="A41" s="1834" t="s">
        <v>1689</v>
      </c>
      <c r="B41" s="2243"/>
      <c r="C41" s="1853" t="str">
        <f t="shared" si="0"/>
        <v/>
      </c>
      <c r="D41" s="2245"/>
      <c r="E41" s="2245"/>
      <c r="F41" s="1855" t="str">
        <f t="shared" si="1"/>
        <v/>
      </c>
      <c r="G41" s="2243"/>
      <c r="H41" s="1853" t="str">
        <f t="shared" si="2"/>
        <v/>
      </c>
      <c r="I41" s="2245"/>
      <c r="J41" s="2245"/>
      <c r="K41" s="1855" t="str">
        <f t="shared" si="3"/>
        <v/>
      </c>
      <c r="L41" s="2243"/>
      <c r="M41" s="1853" t="str">
        <f t="shared" si="4"/>
        <v/>
      </c>
      <c r="N41" s="2245"/>
      <c r="O41" s="2245"/>
      <c r="P41" s="1855" t="str">
        <f t="shared" si="5"/>
        <v/>
      </c>
      <c r="Q41" s="2243"/>
      <c r="R41" s="1853" t="str">
        <f t="shared" si="6"/>
        <v/>
      </c>
      <c r="S41" s="2245"/>
      <c r="T41" s="2245"/>
      <c r="U41" s="1855" t="str">
        <f t="shared" si="7"/>
        <v/>
      </c>
      <c r="V41" s="2291"/>
      <c r="W41" s="1853" t="str">
        <f t="shared" si="8"/>
        <v/>
      </c>
      <c r="X41" s="2293"/>
      <c r="Y41" s="2293"/>
      <c r="Z41" s="1855" t="str">
        <f t="shared" si="9"/>
        <v/>
      </c>
      <c r="AA41" s="2291"/>
      <c r="AB41" s="1853" t="str">
        <f t="shared" si="10"/>
        <v/>
      </c>
      <c r="AC41" s="2293"/>
      <c r="AD41" s="2293"/>
      <c r="AE41" s="1855" t="str">
        <f t="shared" si="11"/>
        <v/>
      </c>
      <c r="AF41" s="1867"/>
      <c r="AH41" s="2446"/>
      <c r="AI41" s="1834" t="s">
        <v>1689</v>
      </c>
      <c r="AJ41" s="1860" t="str">
        <f>IF(ISNUMBER(B41),'Cover Page'!$D$35/1000000*B41/VLOOKUP($AI41,'FX rate q'!$B$7:$C$47,2,FALSE),"")</f>
        <v/>
      </c>
      <c r="AK41" s="1860" t="str">
        <f>IF(ISNUMBER(C41),'Cover Page'!$D$35/1000000*C41/VLOOKUP($AI41,'FX rate q'!$B$7:$C$47,2,FALSE),"")</f>
        <v/>
      </c>
      <c r="AL41" s="1860" t="str">
        <f>IF(ISNUMBER(D41),'Cover Page'!$D$35/1000000*D41/VLOOKUP($AI41,'FX rate q'!$B$7:$C$47,2,FALSE),"")</f>
        <v/>
      </c>
      <c r="AM41" s="1860" t="str">
        <f>IF(ISNUMBER(E41),'Cover Page'!$D$35/1000000*E41/VLOOKUP($AI41,'FX rate q'!$B$7:$C$47,2,FALSE),"")</f>
        <v/>
      </c>
      <c r="AN41" s="1860" t="str">
        <f>IF(ISNUMBER(F41),'Cover Page'!$D$35/1000000*F41/VLOOKUP($AI41,'FX rate q'!$B$7:$C$47,2,FALSE),"")</f>
        <v/>
      </c>
      <c r="AO41" s="1860" t="str">
        <f>IF(ISNUMBER(G41),'Cover Page'!$D$35/1000000*G41/VLOOKUP($AI41,'FX rate q'!$B$7:$C$47,2,FALSE),"")</f>
        <v/>
      </c>
      <c r="AP41" s="1860" t="str">
        <f>IF(ISNUMBER(H41),'Cover Page'!$D$35/1000000*H41/VLOOKUP($AI41,'FX rate q'!$B$7:$C$47,2,FALSE),"")</f>
        <v/>
      </c>
      <c r="AQ41" s="1860" t="str">
        <f>IF(ISNUMBER(I41),'Cover Page'!$D$35/1000000*I41/VLOOKUP($AI41,'FX rate q'!$B$7:$C$47,2,FALSE),"")</f>
        <v/>
      </c>
      <c r="AR41" s="1860" t="str">
        <f>IF(ISNUMBER(J41),'Cover Page'!$D$35/1000000*J41/VLOOKUP($AI41,'FX rate q'!$B$7:$C$47,2,FALSE),"")</f>
        <v/>
      </c>
      <c r="AS41" s="1860" t="str">
        <f>IF(ISNUMBER(K41),'Cover Page'!$D$35/1000000*K41/VLOOKUP($AI41,'FX rate q'!$B$7:$C$47,2,FALSE),"")</f>
        <v/>
      </c>
      <c r="AT41" s="1860" t="str">
        <f>IF(ISNUMBER(L41),'Cover Page'!$D$35/1000000*L41/VLOOKUP($AI41,'FX rate q'!$B$7:$C$47,2,FALSE),"")</f>
        <v/>
      </c>
      <c r="AU41" s="1860" t="str">
        <f>IF(ISNUMBER(M41),'Cover Page'!$D$35/1000000*M41/VLOOKUP($AI41,'FX rate q'!$B$7:$C$47,2,FALSE),"")</f>
        <v/>
      </c>
      <c r="AV41" s="1860" t="str">
        <f>IF(ISNUMBER(N41),'Cover Page'!$D$35/1000000*N41/VLOOKUP($AI41,'FX rate q'!$B$7:$C$47,2,FALSE),"")</f>
        <v/>
      </c>
      <c r="AW41" s="1860" t="str">
        <f>IF(ISNUMBER(O41),'Cover Page'!$D$35/1000000*O41/VLOOKUP($AI41,'FX rate q'!$B$7:$C$47,2,FALSE),"")</f>
        <v/>
      </c>
      <c r="AX41" s="1860" t="str">
        <f>IF(ISNUMBER(P41),'Cover Page'!$D$35/1000000*P41/VLOOKUP($AI41,'FX rate q'!$B$7:$C$47,2,FALSE),"")</f>
        <v/>
      </c>
      <c r="AY41" s="1860" t="str">
        <f>IF(ISNUMBER(Q41),'Cover Page'!$D$35/1000000*Q41/VLOOKUP($AI41,'FX rate q'!$B$7:$C$47,2,FALSE),"")</f>
        <v/>
      </c>
      <c r="AZ41" s="1860" t="str">
        <f>IF(ISNUMBER(R41),'Cover Page'!$D$35/1000000*R41/VLOOKUP($AI41,'FX rate q'!$B$7:$C$47,2,FALSE),"")</f>
        <v/>
      </c>
      <c r="BA41" s="1860" t="str">
        <f>IF(ISNUMBER(S41),'Cover Page'!$D$35/1000000*S41/VLOOKUP($AI41,'FX rate q'!$B$7:$C$47,2,FALSE),"")</f>
        <v/>
      </c>
      <c r="BB41" s="1860" t="str">
        <f>IF(ISNUMBER(T41),'Cover Page'!$D$35/1000000*T41/VLOOKUP($AI41,'FX rate q'!$B$7:$C$47,2,FALSE),"")</f>
        <v/>
      </c>
      <c r="BC41" s="1860" t="str">
        <f>IF(ISNUMBER(U41),'Cover Page'!$D$35/1000000*U41/VLOOKUP($AI41,'FX rate q'!$B$7:$C$47,2,FALSE),"")</f>
        <v/>
      </c>
      <c r="BD41" s="1860" t="str">
        <f>IF(ISNUMBER(V41),'Cover Page'!$D$35/1000000*V41/VLOOKUP($AI41,'FX rate q'!$B$7:$C$47,2,FALSE),"")</f>
        <v/>
      </c>
      <c r="BE41" s="1860" t="str">
        <f>IF(ISNUMBER(W41),'Cover Page'!$D$35/1000000*W41/VLOOKUP($AI41,'FX rate q'!$B$7:$C$47,2,FALSE),"")</f>
        <v/>
      </c>
      <c r="BF41" s="1860" t="str">
        <f>IF(ISNUMBER(X41),'Cover Page'!$D$35/1000000*X41/VLOOKUP($AI41,'FX rate q'!$B$7:$C$47,2,FALSE),"")</f>
        <v/>
      </c>
      <c r="BG41" s="1860" t="str">
        <f>IF(ISNUMBER(Y41),'Cover Page'!$D$35/1000000*Y41/VLOOKUP($AI41,'FX rate q'!$B$7:$C$47,2,FALSE),"")</f>
        <v/>
      </c>
      <c r="BH41" s="1860" t="str">
        <f>IF(ISNUMBER(Z41),'Cover Page'!$D$35/1000000*Z41/VLOOKUP($AI41,'FX rate q'!$B$7:$C$47,2,FALSE),"")</f>
        <v/>
      </c>
      <c r="BI41" s="1860" t="str">
        <f>IF(ISNUMBER(AA41),'Cover Page'!$D$35/1000000*AA41/VLOOKUP($AI41,'FX rate q'!$B$7:$C$47,2,FALSE),"")</f>
        <v/>
      </c>
      <c r="BJ41" s="1860" t="str">
        <f>IF(ISNUMBER(AB41),'Cover Page'!$D$35/1000000*AB41/VLOOKUP($AI41,'FX rate q'!$B$7:$C$47,2,FALSE),"")</f>
        <v/>
      </c>
      <c r="BK41" s="1860" t="str">
        <f>IF(ISNUMBER(AC41),'Cover Page'!$D$35/1000000*AC41/VLOOKUP($AI41,'FX rate q'!$B$7:$C$47,2,FALSE),"")</f>
        <v/>
      </c>
      <c r="BL41" s="1860" t="str">
        <f>IF(ISNUMBER(AD41),'Cover Page'!$D$35/1000000*AD41/VLOOKUP($AI41,'FX rate q'!$B$7:$C$47,2,FALSE),"")</f>
        <v/>
      </c>
      <c r="BM41" s="2296" t="str">
        <f>IF(ISNUMBER(AE41),'Cover Page'!$D$35/1000000*AE41/VLOOKUP($AI41,'FX rate q'!$B$7:$C$47,2,FALSE),"")</f>
        <v/>
      </c>
      <c r="BO41" s="1763"/>
      <c r="BP41" s="2432"/>
      <c r="BQ41" s="1834" t="s">
        <v>1689</v>
      </c>
      <c r="BR41" s="1861" t="str">
        <f>IF(ISNUMBER(B41),'Cover Page'!$D$35/1000000*B41/'FX rate'!$C$25,"")</f>
        <v/>
      </c>
      <c r="BS41" s="1862" t="str">
        <f>IF(ISNUMBER(C41),'Cover Page'!$D$35/1000000*C41/'FX rate'!$C$25,"")</f>
        <v/>
      </c>
      <c r="BT41" s="1863" t="str">
        <f>IF(ISNUMBER(D41),'Cover Page'!$D$35/1000000*D41/'FX rate'!$C$25,"")</f>
        <v/>
      </c>
      <c r="BU41" s="1863" t="str">
        <f>IF(ISNUMBER(E41),'Cover Page'!$D$35/1000000*E41/'FX rate'!$C$25,"")</f>
        <v/>
      </c>
      <c r="BV41" s="1864" t="str">
        <f>IF(ISNUMBER(F41),'Cover Page'!$D$35/1000000*F41/'FX rate'!$C$25,"")</f>
        <v/>
      </c>
      <c r="BW41" s="1861" t="str">
        <f>IF(ISNUMBER(G41),'Cover Page'!$D$35/1000000*G41/'FX rate'!$C$25,"")</f>
        <v/>
      </c>
      <c r="BX41" s="1862" t="str">
        <f>IF(ISNUMBER(H41),'Cover Page'!$D$35/1000000*H41/'FX rate'!$C$25,"")</f>
        <v/>
      </c>
      <c r="BY41" s="1863" t="str">
        <f>IF(ISNUMBER(I41),'Cover Page'!$D$35/1000000*I41/'FX rate'!$C$25,"")</f>
        <v/>
      </c>
      <c r="BZ41" s="1863" t="str">
        <f>IF(ISNUMBER(J41),'Cover Page'!$D$35/1000000*J41/'FX rate'!$C$25,"")</f>
        <v/>
      </c>
      <c r="CA41" s="1864" t="str">
        <f>IF(ISNUMBER(K41),'Cover Page'!$D$35/1000000*K41/'FX rate'!$C$25,"")</f>
        <v/>
      </c>
      <c r="CB41" s="1862" t="str">
        <f>IF(ISNUMBER(L41),'Cover Page'!$D$35/1000000*L41/'FX rate'!$C$25,"")</f>
        <v/>
      </c>
      <c r="CC41" s="1862" t="str">
        <f>IF(ISNUMBER(M41),'Cover Page'!$D$35/1000000*M41/'FX rate'!$C$25,"")</f>
        <v/>
      </c>
      <c r="CD41" s="1863" t="str">
        <f>IF(ISNUMBER(N41),'Cover Page'!$D$35/1000000*N41/'FX rate'!$C$25,"")</f>
        <v/>
      </c>
      <c r="CE41" s="1863" t="str">
        <f>IF(ISNUMBER(O41),'Cover Page'!$D$35/1000000*O41/'FX rate'!$C$25,"")</f>
        <v/>
      </c>
      <c r="CF41" s="1864" t="str">
        <f>IF(ISNUMBER(P41),'Cover Page'!$D$35/1000000*P41/'FX rate'!$C$25,"")</f>
        <v/>
      </c>
      <c r="CG41" s="1861" t="str">
        <f>IF(ISNUMBER(Q41),'Cover Page'!$D$35/1000000*Q41/'FX rate'!$C$25,"")</f>
        <v/>
      </c>
      <c r="CH41" s="1862" t="str">
        <f>IF(ISNUMBER(R41),'Cover Page'!$D$35/1000000*R41/'FX rate'!$C$25,"")</f>
        <v/>
      </c>
      <c r="CI41" s="1863" t="str">
        <f>IF(ISNUMBER(S41),'Cover Page'!$D$35/1000000*S41/'FX rate'!$C$25,"")</f>
        <v/>
      </c>
      <c r="CJ41" s="1863" t="str">
        <f>IF(ISNUMBER(T41),'Cover Page'!$D$35/1000000*T41/'FX rate'!$C$25,"")</f>
        <v/>
      </c>
      <c r="CK41" s="1864" t="str">
        <f>IF(ISNUMBER(U41),'Cover Page'!$D$35/1000000*U41/'FX rate'!$C$25,"")</f>
        <v/>
      </c>
      <c r="CL41" s="1861" t="str">
        <f>IF(ISNUMBER(V41),'Cover Page'!$D$35/1000000*V41/'FX rate'!$C$25,"")</f>
        <v/>
      </c>
      <c r="CM41" s="1862" t="str">
        <f>IF(ISNUMBER(W41),'Cover Page'!$D$35/1000000*W41/'FX rate'!$C$25,"")</f>
        <v/>
      </c>
      <c r="CN41" s="1863" t="str">
        <f>IF(ISNUMBER(X41),'Cover Page'!$D$35/1000000*X41/'FX rate'!$C$25,"")</f>
        <v/>
      </c>
      <c r="CO41" s="1863" t="str">
        <f>IF(ISNUMBER(Y41),'Cover Page'!$D$35/1000000*Y41/'FX rate'!$C$25,"")</f>
        <v/>
      </c>
      <c r="CP41" s="1864" t="str">
        <f>IF(ISNUMBER(Z41),'Cover Page'!$D$35/1000000*Z41/'FX rate'!$C$25,"")</f>
        <v/>
      </c>
      <c r="CQ41" s="1861" t="str">
        <f>IF(ISNUMBER(AA41),'Cover Page'!$D$35/1000000*AA41/'FX rate'!$C$25,"")</f>
        <v/>
      </c>
      <c r="CR41" s="1862" t="str">
        <f>IF(ISNUMBER(AB41),'Cover Page'!$D$35/1000000*AB41/'FX rate'!$C$25,"")</f>
        <v/>
      </c>
      <c r="CS41" s="1863" t="str">
        <f>IF(ISNUMBER(AC41),'Cover Page'!$D$35/1000000*AC41/'FX rate'!$C$25,"")</f>
        <v/>
      </c>
      <c r="CT41" s="1863" t="str">
        <f>IF(ISNUMBER(AD41),'Cover Page'!$D$35/1000000*AD41/'FX rate'!$C$25,"")</f>
        <v/>
      </c>
      <c r="CU41" s="1864" t="str">
        <f>IF(ISNUMBER(AE41),'Cover Page'!$D$35/1000000*AE41/'FX rate'!$C$25,"")</f>
        <v/>
      </c>
    </row>
    <row r="42" spans="1:100" x14ac:dyDescent="0.2">
      <c r="A42" s="1834" t="s">
        <v>1711</v>
      </c>
      <c r="B42" s="2243"/>
      <c r="C42" s="1853" t="str">
        <f t="shared" si="0"/>
        <v/>
      </c>
      <c r="D42" s="2245"/>
      <c r="E42" s="2245"/>
      <c r="F42" s="1855" t="str">
        <f t="shared" si="1"/>
        <v/>
      </c>
      <c r="G42" s="2243"/>
      <c r="H42" s="1853" t="str">
        <f t="shared" si="2"/>
        <v/>
      </c>
      <c r="I42" s="2245"/>
      <c r="J42" s="2245"/>
      <c r="K42" s="1855" t="str">
        <f t="shared" si="3"/>
        <v/>
      </c>
      <c r="L42" s="2243"/>
      <c r="M42" s="1853" t="str">
        <f t="shared" si="4"/>
        <v/>
      </c>
      <c r="N42" s="2245"/>
      <c r="O42" s="2245"/>
      <c r="P42" s="1855" t="str">
        <f t="shared" si="5"/>
        <v/>
      </c>
      <c r="Q42" s="2243"/>
      <c r="R42" s="1853" t="str">
        <f t="shared" si="6"/>
        <v/>
      </c>
      <c r="S42" s="2245"/>
      <c r="T42" s="2245"/>
      <c r="U42" s="1855" t="str">
        <f t="shared" si="7"/>
        <v/>
      </c>
      <c r="V42" s="2291"/>
      <c r="W42" s="1853" t="str">
        <f t="shared" si="8"/>
        <v/>
      </c>
      <c r="X42" s="2293"/>
      <c r="Y42" s="2293"/>
      <c r="Z42" s="1855" t="str">
        <f t="shared" si="9"/>
        <v/>
      </c>
      <c r="AA42" s="2291"/>
      <c r="AB42" s="1853" t="str">
        <f t="shared" si="10"/>
        <v/>
      </c>
      <c r="AC42" s="2293"/>
      <c r="AD42" s="2293"/>
      <c r="AE42" s="1855" t="str">
        <f t="shared" si="11"/>
        <v/>
      </c>
      <c r="AF42" s="1868"/>
      <c r="AI42" s="1834" t="s">
        <v>1711</v>
      </c>
      <c r="AJ42" s="1860" t="str">
        <f>IF(ISNUMBER(B42),'Cover Page'!$D$35/1000000*B42/VLOOKUP($AI42,'FX rate q'!$B$7:$C$47,2,FALSE),"")</f>
        <v/>
      </c>
      <c r="AK42" s="1860" t="str">
        <f>IF(ISNUMBER(C42),'Cover Page'!$D$35/1000000*C42/VLOOKUP($AI42,'FX rate q'!$B$7:$C$47,2,FALSE),"")</f>
        <v/>
      </c>
      <c r="AL42" s="1860" t="str">
        <f>IF(ISNUMBER(D42),'Cover Page'!$D$35/1000000*D42/VLOOKUP($AI42,'FX rate q'!$B$7:$C$47,2,FALSE),"")</f>
        <v/>
      </c>
      <c r="AM42" s="1860" t="str">
        <f>IF(ISNUMBER(E42),'Cover Page'!$D$35/1000000*E42/VLOOKUP($AI42,'FX rate q'!$B$7:$C$47,2,FALSE),"")</f>
        <v/>
      </c>
      <c r="AN42" s="1860" t="str">
        <f>IF(ISNUMBER(F42),'Cover Page'!$D$35/1000000*F42/VLOOKUP($AI42,'FX rate q'!$B$7:$C$47,2,FALSE),"")</f>
        <v/>
      </c>
      <c r="AO42" s="1860" t="str">
        <f>IF(ISNUMBER(G42),'Cover Page'!$D$35/1000000*G42/VLOOKUP($AI42,'FX rate q'!$B$7:$C$47,2,FALSE),"")</f>
        <v/>
      </c>
      <c r="AP42" s="1860" t="str">
        <f>IF(ISNUMBER(H42),'Cover Page'!$D$35/1000000*H42/VLOOKUP($AI42,'FX rate q'!$B$7:$C$47,2,FALSE),"")</f>
        <v/>
      </c>
      <c r="AQ42" s="1860" t="str">
        <f>IF(ISNUMBER(I42),'Cover Page'!$D$35/1000000*I42/VLOOKUP($AI42,'FX rate q'!$B$7:$C$47,2,FALSE),"")</f>
        <v/>
      </c>
      <c r="AR42" s="1860" t="str">
        <f>IF(ISNUMBER(J42),'Cover Page'!$D$35/1000000*J42/VLOOKUP($AI42,'FX rate q'!$B$7:$C$47,2,FALSE),"")</f>
        <v/>
      </c>
      <c r="AS42" s="1860" t="str">
        <f>IF(ISNUMBER(K42),'Cover Page'!$D$35/1000000*K42/VLOOKUP($AI42,'FX rate q'!$B$7:$C$47,2,FALSE),"")</f>
        <v/>
      </c>
      <c r="AT42" s="1860" t="str">
        <f>IF(ISNUMBER(L42),'Cover Page'!$D$35/1000000*L42/VLOOKUP($AI42,'FX rate q'!$B$7:$C$47,2,FALSE),"")</f>
        <v/>
      </c>
      <c r="AU42" s="1860" t="str">
        <f>IF(ISNUMBER(M42),'Cover Page'!$D$35/1000000*M42/VLOOKUP($AI42,'FX rate q'!$B$7:$C$47,2,FALSE),"")</f>
        <v/>
      </c>
      <c r="AV42" s="1860" t="str">
        <f>IF(ISNUMBER(N42),'Cover Page'!$D$35/1000000*N42/VLOOKUP($AI42,'FX rate q'!$B$7:$C$47,2,FALSE),"")</f>
        <v/>
      </c>
      <c r="AW42" s="1860" t="str">
        <f>IF(ISNUMBER(O42),'Cover Page'!$D$35/1000000*O42/VLOOKUP($AI42,'FX rate q'!$B$7:$C$47,2,FALSE),"")</f>
        <v/>
      </c>
      <c r="AX42" s="1860" t="str">
        <f>IF(ISNUMBER(P42),'Cover Page'!$D$35/1000000*P42/VLOOKUP($AI42,'FX rate q'!$B$7:$C$47,2,FALSE),"")</f>
        <v/>
      </c>
      <c r="AY42" s="1860" t="str">
        <f>IF(ISNUMBER(Q42),'Cover Page'!$D$35/1000000*Q42/VLOOKUP($AI42,'FX rate q'!$B$7:$C$47,2,FALSE),"")</f>
        <v/>
      </c>
      <c r="AZ42" s="1860" t="str">
        <f>IF(ISNUMBER(R42),'Cover Page'!$D$35/1000000*R42/VLOOKUP($AI42,'FX rate q'!$B$7:$C$47,2,FALSE),"")</f>
        <v/>
      </c>
      <c r="BA42" s="1860" t="str">
        <f>IF(ISNUMBER(S42),'Cover Page'!$D$35/1000000*S42/VLOOKUP($AI42,'FX rate q'!$B$7:$C$47,2,FALSE),"")</f>
        <v/>
      </c>
      <c r="BB42" s="1860" t="str">
        <f>IF(ISNUMBER(T42),'Cover Page'!$D$35/1000000*T42/VLOOKUP($AI42,'FX rate q'!$B$7:$C$47,2,FALSE),"")</f>
        <v/>
      </c>
      <c r="BC42" s="1860" t="str">
        <f>IF(ISNUMBER(U42),'Cover Page'!$D$35/1000000*U42/VLOOKUP($AI42,'FX rate q'!$B$7:$C$47,2,FALSE),"")</f>
        <v/>
      </c>
      <c r="BD42" s="1860" t="str">
        <f>IF(ISNUMBER(V42),'Cover Page'!$D$35/1000000*V42/VLOOKUP($AI42,'FX rate q'!$B$7:$C$47,2,FALSE),"")</f>
        <v/>
      </c>
      <c r="BE42" s="1860" t="str">
        <f>IF(ISNUMBER(W42),'Cover Page'!$D$35/1000000*W42/VLOOKUP($AI42,'FX rate q'!$B$7:$C$47,2,FALSE),"")</f>
        <v/>
      </c>
      <c r="BF42" s="1860" t="str">
        <f>IF(ISNUMBER(X42),'Cover Page'!$D$35/1000000*X42/VLOOKUP($AI42,'FX rate q'!$B$7:$C$47,2,FALSE),"")</f>
        <v/>
      </c>
      <c r="BG42" s="1860" t="str">
        <f>IF(ISNUMBER(Y42),'Cover Page'!$D$35/1000000*Y42/VLOOKUP($AI42,'FX rate q'!$B$7:$C$47,2,FALSE),"")</f>
        <v/>
      </c>
      <c r="BH42" s="1860" t="str">
        <f>IF(ISNUMBER(Z42),'Cover Page'!$D$35/1000000*Z42/VLOOKUP($AI42,'FX rate q'!$B$7:$C$47,2,FALSE),"")</f>
        <v/>
      </c>
      <c r="BI42" s="1860" t="str">
        <f>IF(ISNUMBER(AA42),'Cover Page'!$D$35/1000000*AA42/VLOOKUP($AI42,'FX rate q'!$B$7:$C$47,2,FALSE),"")</f>
        <v/>
      </c>
      <c r="BJ42" s="1860" t="str">
        <f>IF(ISNUMBER(AB42),'Cover Page'!$D$35/1000000*AB42/VLOOKUP($AI42,'FX rate q'!$B$7:$C$47,2,FALSE),"")</f>
        <v/>
      </c>
      <c r="BK42" s="1860" t="str">
        <f>IF(ISNUMBER(AC42),'Cover Page'!$D$35/1000000*AC42/VLOOKUP($AI42,'FX rate q'!$B$7:$C$47,2,FALSE),"")</f>
        <v/>
      </c>
      <c r="BL42" s="1860" t="str">
        <f>IF(ISNUMBER(AD42),'Cover Page'!$D$35/1000000*AD42/VLOOKUP($AI42,'FX rate q'!$B$7:$C$47,2,FALSE),"")</f>
        <v/>
      </c>
      <c r="BM42" s="2296" t="str">
        <f>IF(ISNUMBER(AE42),'Cover Page'!$D$35/1000000*AE42/VLOOKUP($AI42,'FX rate q'!$B$7:$C$47,2,FALSE),"")</f>
        <v/>
      </c>
      <c r="BO42" s="1763"/>
      <c r="BQ42" s="1834" t="s">
        <v>1711</v>
      </c>
      <c r="BR42" s="1861" t="str">
        <f>IF(ISNUMBER(B42),'Cover Page'!$D$35/1000000*B42/'FX rate'!$C$25,"")</f>
        <v/>
      </c>
      <c r="BS42" s="1862" t="str">
        <f>IF(ISNUMBER(C42),'Cover Page'!$D$35/1000000*C42/'FX rate'!$C$25,"")</f>
        <v/>
      </c>
      <c r="BT42" s="1863" t="str">
        <f>IF(ISNUMBER(D42),'Cover Page'!$D$35/1000000*D42/'FX rate'!$C$25,"")</f>
        <v/>
      </c>
      <c r="BU42" s="1863" t="str">
        <f>IF(ISNUMBER(E42),'Cover Page'!$D$35/1000000*E42/'FX rate'!$C$25,"")</f>
        <v/>
      </c>
      <c r="BV42" s="1864" t="str">
        <f>IF(ISNUMBER(F42),'Cover Page'!$D$35/1000000*F42/'FX rate'!$C$25,"")</f>
        <v/>
      </c>
      <c r="BW42" s="1861" t="str">
        <f>IF(ISNUMBER(G42),'Cover Page'!$D$35/1000000*G42/'FX rate'!$C$25,"")</f>
        <v/>
      </c>
      <c r="BX42" s="1862" t="str">
        <f>IF(ISNUMBER(H42),'Cover Page'!$D$35/1000000*H42/'FX rate'!$C$25,"")</f>
        <v/>
      </c>
      <c r="BY42" s="1863" t="str">
        <f>IF(ISNUMBER(I42),'Cover Page'!$D$35/1000000*I42/'FX rate'!$C$25,"")</f>
        <v/>
      </c>
      <c r="BZ42" s="1863" t="str">
        <f>IF(ISNUMBER(J42),'Cover Page'!$D$35/1000000*J42/'FX rate'!$C$25,"")</f>
        <v/>
      </c>
      <c r="CA42" s="1864" t="str">
        <f>IF(ISNUMBER(K42),'Cover Page'!$D$35/1000000*K42/'FX rate'!$C$25,"")</f>
        <v/>
      </c>
      <c r="CB42" s="1862" t="str">
        <f>IF(ISNUMBER(L42),'Cover Page'!$D$35/1000000*L42/'FX rate'!$C$25,"")</f>
        <v/>
      </c>
      <c r="CC42" s="1862" t="str">
        <f>IF(ISNUMBER(M42),'Cover Page'!$D$35/1000000*M42/'FX rate'!$C$25,"")</f>
        <v/>
      </c>
      <c r="CD42" s="1863" t="str">
        <f>IF(ISNUMBER(N42),'Cover Page'!$D$35/1000000*N42/'FX rate'!$C$25,"")</f>
        <v/>
      </c>
      <c r="CE42" s="1863" t="str">
        <f>IF(ISNUMBER(O42),'Cover Page'!$D$35/1000000*O42/'FX rate'!$C$25,"")</f>
        <v/>
      </c>
      <c r="CF42" s="1864" t="str">
        <f>IF(ISNUMBER(P42),'Cover Page'!$D$35/1000000*P42/'FX rate'!$C$25,"")</f>
        <v/>
      </c>
      <c r="CG42" s="1861" t="str">
        <f>IF(ISNUMBER(Q42),'Cover Page'!$D$35/1000000*Q42/'FX rate'!$C$25,"")</f>
        <v/>
      </c>
      <c r="CH42" s="1862" t="str">
        <f>IF(ISNUMBER(R42),'Cover Page'!$D$35/1000000*R42/'FX rate'!$C$25,"")</f>
        <v/>
      </c>
      <c r="CI42" s="1863" t="str">
        <f>IF(ISNUMBER(S42),'Cover Page'!$D$35/1000000*S42/'FX rate'!$C$25,"")</f>
        <v/>
      </c>
      <c r="CJ42" s="1863" t="str">
        <f>IF(ISNUMBER(T42),'Cover Page'!$D$35/1000000*T42/'FX rate'!$C$25,"")</f>
        <v/>
      </c>
      <c r="CK42" s="1864" t="str">
        <f>IF(ISNUMBER(U42),'Cover Page'!$D$35/1000000*U42/'FX rate'!$C$25,"")</f>
        <v/>
      </c>
      <c r="CL42" s="1861" t="str">
        <f>IF(ISNUMBER(V42),'Cover Page'!$D$35/1000000*V42/'FX rate'!$C$25,"")</f>
        <v/>
      </c>
      <c r="CM42" s="1862" t="str">
        <f>IF(ISNUMBER(W42),'Cover Page'!$D$35/1000000*W42/'FX rate'!$C$25,"")</f>
        <v/>
      </c>
      <c r="CN42" s="1863" t="str">
        <f>IF(ISNUMBER(X42),'Cover Page'!$D$35/1000000*X42/'FX rate'!$C$25,"")</f>
        <v/>
      </c>
      <c r="CO42" s="1863" t="str">
        <f>IF(ISNUMBER(Y42),'Cover Page'!$D$35/1000000*Y42/'FX rate'!$C$25,"")</f>
        <v/>
      </c>
      <c r="CP42" s="1864" t="str">
        <f>IF(ISNUMBER(Z42),'Cover Page'!$D$35/1000000*Z42/'FX rate'!$C$25,"")</f>
        <v/>
      </c>
      <c r="CQ42" s="1861" t="str">
        <f>IF(ISNUMBER(AA42),'Cover Page'!$D$35/1000000*AA42/'FX rate'!$C$25,"")</f>
        <v/>
      </c>
      <c r="CR42" s="1862" t="str">
        <f>IF(ISNUMBER(AB42),'Cover Page'!$D$35/1000000*AB42/'FX rate'!$C$25,"")</f>
        <v/>
      </c>
      <c r="CS42" s="1863" t="str">
        <f>IF(ISNUMBER(AC42),'Cover Page'!$D$35/1000000*AC42/'FX rate'!$C$25,"")</f>
        <v/>
      </c>
      <c r="CT42" s="1863" t="str">
        <f>IF(ISNUMBER(AD42),'Cover Page'!$D$35/1000000*AD42/'FX rate'!$C$25,"")</f>
        <v/>
      </c>
      <c r="CU42" s="1864" t="str">
        <f>IF(ISNUMBER(AE42),'Cover Page'!$D$35/1000000*AE42/'FX rate'!$C$25,"")</f>
        <v/>
      </c>
    </row>
    <row r="43" spans="1:100" s="1763" customFormat="1" x14ac:dyDescent="0.2">
      <c r="A43" s="1834" t="s">
        <v>1743</v>
      </c>
      <c r="B43" s="2243"/>
      <c r="C43" s="1853" t="str">
        <f t="shared" si="0"/>
        <v/>
      </c>
      <c r="D43" s="2245"/>
      <c r="E43" s="2245"/>
      <c r="F43" s="1855" t="str">
        <f t="shared" si="1"/>
        <v/>
      </c>
      <c r="G43" s="2243"/>
      <c r="H43" s="1853" t="str">
        <f t="shared" si="2"/>
        <v/>
      </c>
      <c r="I43" s="2245"/>
      <c r="J43" s="2245"/>
      <c r="K43" s="1855" t="str">
        <f t="shared" si="3"/>
        <v/>
      </c>
      <c r="L43" s="2243"/>
      <c r="M43" s="1853" t="str">
        <f t="shared" si="4"/>
        <v/>
      </c>
      <c r="N43" s="2245"/>
      <c r="O43" s="2245"/>
      <c r="P43" s="1855" t="str">
        <f t="shared" si="5"/>
        <v/>
      </c>
      <c r="Q43" s="2243"/>
      <c r="R43" s="1853" t="str">
        <f t="shared" si="6"/>
        <v/>
      </c>
      <c r="S43" s="2245"/>
      <c r="T43" s="2245"/>
      <c r="U43" s="1855" t="str">
        <f t="shared" si="7"/>
        <v/>
      </c>
      <c r="V43" s="2291"/>
      <c r="W43" s="1853" t="str">
        <f t="shared" si="8"/>
        <v/>
      </c>
      <c r="X43" s="2293"/>
      <c r="Y43" s="2293"/>
      <c r="Z43" s="1855" t="str">
        <f t="shared" si="9"/>
        <v/>
      </c>
      <c r="AA43" s="2291"/>
      <c r="AB43" s="1853" t="str">
        <f t="shared" si="10"/>
        <v/>
      </c>
      <c r="AC43" s="2293"/>
      <c r="AD43" s="2293"/>
      <c r="AE43" s="1855" t="str">
        <f t="shared" si="11"/>
        <v/>
      </c>
      <c r="AF43" s="1868"/>
      <c r="AI43" s="1834" t="s">
        <v>1743</v>
      </c>
      <c r="AJ43" s="1860" t="str">
        <f>IF(ISNUMBER(B43),'Cover Page'!$D$35/1000000*B43/VLOOKUP($AI43,'FX rate q'!$B$7:$C$47,2,FALSE),"")</f>
        <v/>
      </c>
      <c r="AK43" s="1860" t="str">
        <f>IF(ISNUMBER(C43),'Cover Page'!$D$35/1000000*C43/VLOOKUP($AI43,'FX rate q'!$B$7:$C$47,2,FALSE),"")</f>
        <v/>
      </c>
      <c r="AL43" s="1860" t="str">
        <f>IF(ISNUMBER(D43),'Cover Page'!$D$35/1000000*D43/VLOOKUP($AI43,'FX rate q'!$B$7:$C$47,2,FALSE),"")</f>
        <v/>
      </c>
      <c r="AM43" s="1860" t="str">
        <f>IF(ISNUMBER(E43),'Cover Page'!$D$35/1000000*E43/VLOOKUP($AI43,'FX rate q'!$B$7:$C$47,2,FALSE),"")</f>
        <v/>
      </c>
      <c r="AN43" s="1860" t="str">
        <f>IF(ISNUMBER(F43),'Cover Page'!$D$35/1000000*F43/VLOOKUP($AI43,'FX rate q'!$B$7:$C$47,2,FALSE),"")</f>
        <v/>
      </c>
      <c r="AO43" s="1860" t="str">
        <f>IF(ISNUMBER(G43),'Cover Page'!$D$35/1000000*G43/VLOOKUP($AI43,'FX rate q'!$B$7:$C$47,2,FALSE),"")</f>
        <v/>
      </c>
      <c r="AP43" s="1860" t="str">
        <f>IF(ISNUMBER(H43),'Cover Page'!$D$35/1000000*H43/VLOOKUP($AI43,'FX rate q'!$B$7:$C$47,2,FALSE),"")</f>
        <v/>
      </c>
      <c r="AQ43" s="1860" t="str">
        <f>IF(ISNUMBER(I43),'Cover Page'!$D$35/1000000*I43/VLOOKUP($AI43,'FX rate q'!$B$7:$C$47,2,FALSE),"")</f>
        <v/>
      </c>
      <c r="AR43" s="1860" t="str">
        <f>IF(ISNUMBER(J43),'Cover Page'!$D$35/1000000*J43/VLOOKUP($AI43,'FX rate q'!$B$7:$C$47,2,FALSE),"")</f>
        <v/>
      </c>
      <c r="AS43" s="1860" t="str">
        <f>IF(ISNUMBER(K43),'Cover Page'!$D$35/1000000*K43/VLOOKUP($AI43,'FX rate q'!$B$7:$C$47,2,FALSE),"")</f>
        <v/>
      </c>
      <c r="AT43" s="1860" t="str">
        <f>IF(ISNUMBER(L43),'Cover Page'!$D$35/1000000*L43/VLOOKUP($AI43,'FX rate q'!$B$7:$C$47,2,FALSE),"")</f>
        <v/>
      </c>
      <c r="AU43" s="1860" t="str">
        <f>IF(ISNUMBER(M43),'Cover Page'!$D$35/1000000*M43/VLOOKUP($AI43,'FX rate q'!$B$7:$C$47,2,FALSE),"")</f>
        <v/>
      </c>
      <c r="AV43" s="1860" t="str">
        <f>IF(ISNUMBER(N43),'Cover Page'!$D$35/1000000*N43/VLOOKUP($AI43,'FX rate q'!$B$7:$C$47,2,FALSE),"")</f>
        <v/>
      </c>
      <c r="AW43" s="1860" t="str">
        <f>IF(ISNUMBER(O43),'Cover Page'!$D$35/1000000*O43/VLOOKUP($AI43,'FX rate q'!$B$7:$C$47,2,FALSE),"")</f>
        <v/>
      </c>
      <c r="AX43" s="1860" t="str">
        <f>IF(ISNUMBER(P43),'Cover Page'!$D$35/1000000*P43/VLOOKUP($AI43,'FX rate q'!$B$7:$C$47,2,FALSE),"")</f>
        <v/>
      </c>
      <c r="AY43" s="1860" t="str">
        <f>IF(ISNUMBER(Q43),'Cover Page'!$D$35/1000000*Q43/VLOOKUP($AI43,'FX rate q'!$B$7:$C$47,2,FALSE),"")</f>
        <v/>
      </c>
      <c r="AZ43" s="1860" t="str">
        <f>IF(ISNUMBER(R43),'Cover Page'!$D$35/1000000*R43/VLOOKUP($AI43,'FX rate q'!$B$7:$C$47,2,FALSE),"")</f>
        <v/>
      </c>
      <c r="BA43" s="1860" t="str">
        <f>IF(ISNUMBER(S43),'Cover Page'!$D$35/1000000*S43/VLOOKUP($AI43,'FX rate q'!$B$7:$C$47,2,FALSE),"")</f>
        <v/>
      </c>
      <c r="BB43" s="1860" t="str">
        <f>IF(ISNUMBER(T43),'Cover Page'!$D$35/1000000*T43/VLOOKUP($AI43,'FX rate q'!$B$7:$C$47,2,FALSE),"")</f>
        <v/>
      </c>
      <c r="BC43" s="1860" t="str">
        <f>IF(ISNUMBER(U43),'Cover Page'!$D$35/1000000*U43/VLOOKUP($AI43,'FX rate q'!$B$7:$C$47,2,FALSE),"")</f>
        <v/>
      </c>
      <c r="BD43" s="1860" t="str">
        <f>IF(ISNUMBER(V43),'Cover Page'!$D$35/1000000*V43/VLOOKUP($AI43,'FX rate q'!$B$7:$C$47,2,FALSE),"")</f>
        <v/>
      </c>
      <c r="BE43" s="1860" t="str">
        <f>IF(ISNUMBER(W43),'Cover Page'!$D$35/1000000*W43/VLOOKUP($AI43,'FX rate q'!$B$7:$C$47,2,FALSE),"")</f>
        <v/>
      </c>
      <c r="BF43" s="1860" t="str">
        <f>IF(ISNUMBER(X43),'Cover Page'!$D$35/1000000*X43/VLOOKUP($AI43,'FX rate q'!$B$7:$C$47,2,FALSE),"")</f>
        <v/>
      </c>
      <c r="BG43" s="1860" t="str">
        <f>IF(ISNUMBER(Y43),'Cover Page'!$D$35/1000000*Y43/VLOOKUP($AI43,'FX rate q'!$B$7:$C$47,2,FALSE),"")</f>
        <v/>
      </c>
      <c r="BH43" s="1860" t="str">
        <f>IF(ISNUMBER(Z43),'Cover Page'!$D$35/1000000*Z43/VLOOKUP($AI43,'FX rate q'!$B$7:$C$47,2,FALSE),"")</f>
        <v/>
      </c>
      <c r="BI43" s="1860" t="str">
        <f>IF(ISNUMBER(AA43),'Cover Page'!$D$35/1000000*AA43/VLOOKUP($AI43,'FX rate q'!$B$7:$C$47,2,FALSE),"")</f>
        <v/>
      </c>
      <c r="BJ43" s="1860" t="str">
        <f>IF(ISNUMBER(AB43),'Cover Page'!$D$35/1000000*AB43/VLOOKUP($AI43,'FX rate q'!$B$7:$C$47,2,FALSE),"")</f>
        <v/>
      </c>
      <c r="BK43" s="1860" t="str">
        <f>IF(ISNUMBER(AC43),'Cover Page'!$D$35/1000000*AC43/VLOOKUP($AI43,'FX rate q'!$B$7:$C$47,2,FALSE),"")</f>
        <v/>
      </c>
      <c r="BL43" s="1860" t="str">
        <f>IF(ISNUMBER(AD43),'Cover Page'!$D$35/1000000*AD43/VLOOKUP($AI43,'FX rate q'!$B$7:$C$47,2,FALSE),"")</f>
        <v/>
      </c>
      <c r="BM43" s="2296" t="str">
        <f>IF(ISNUMBER(AE43),'Cover Page'!$D$35/1000000*AE43/VLOOKUP($AI43,'FX rate q'!$B$7:$C$47,2,FALSE),"")</f>
        <v/>
      </c>
      <c r="BQ43" s="1834" t="s">
        <v>1743</v>
      </c>
      <c r="BR43" s="1861" t="str">
        <f>IF(ISNUMBER(B43),'Cover Page'!$D$35/1000000*B43/'FX rate'!$C$25,"")</f>
        <v/>
      </c>
      <c r="BS43" s="1862" t="str">
        <f>IF(ISNUMBER(C43),'Cover Page'!$D$35/1000000*C43/'FX rate'!$C$25,"")</f>
        <v/>
      </c>
      <c r="BT43" s="1863" t="str">
        <f>IF(ISNUMBER(D43),'Cover Page'!$D$35/1000000*D43/'FX rate'!$C$25,"")</f>
        <v/>
      </c>
      <c r="BU43" s="1863" t="str">
        <f>IF(ISNUMBER(E43),'Cover Page'!$D$35/1000000*E43/'FX rate'!$C$25,"")</f>
        <v/>
      </c>
      <c r="BV43" s="1864" t="str">
        <f>IF(ISNUMBER(F43),'Cover Page'!$D$35/1000000*F43/'FX rate'!$C$25,"")</f>
        <v/>
      </c>
      <c r="BW43" s="1861" t="str">
        <f>IF(ISNUMBER(G43),'Cover Page'!$D$35/1000000*G43/'FX rate'!$C$25,"")</f>
        <v/>
      </c>
      <c r="BX43" s="1862" t="str">
        <f>IF(ISNUMBER(H43),'Cover Page'!$D$35/1000000*H43/'FX rate'!$C$25,"")</f>
        <v/>
      </c>
      <c r="BY43" s="1863" t="str">
        <f>IF(ISNUMBER(I43),'Cover Page'!$D$35/1000000*I43/'FX rate'!$C$25,"")</f>
        <v/>
      </c>
      <c r="BZ43" s="1863" t="str">
        <f>IF(ISNUMBER(J43),'Cover Page'!$D$35/1000000*J43/'FX rate'!$C$25,"")</f>
        <v/>
      </c>
      <c r="CA43" s="1864" t="str">
        <f>IF(ISNUMBER(K43),'Cover Page'!$D$35/1000000*K43/'FX rate'!$C$25,"")</f>
        <v/>
      </c>
      <c r="CB43" s="1862" t="str">
        <f>IF(ISNUMBER(L43),'Cover Page'!$D$35/1000000*L43/'FX rate'!$C$25,"")</f>
        <v/>
      </c>
      <c r="CC43" s="1862" t="str">
        <f>IF(ISNUMBER(M43),'Cover Page'!$D$35/1000000*M43/'FX rate'!$C$25,"")</f>
        <v/>
      </c>
      <c r="CD43" s="1863" t="str">
        <f>IF(ISNUMBER(N43),'Cover Page'!$D$35/1000000*N43/'FX rate'!$C$25,"")</f>
        <v/>
      </c>
      <c r="CE43" s="1863" t="str">
        <f>IF(ISNUMBER(O43),'Cover Page'!$D$35/1000000*O43/'FX rate'!$C$25,"")</f>
        <v/>
      </c>
      <c r="CF43" s="1864" t="str">
        <f>IF(ISNUMBER(P43),'Cover Page'!$D$35/1000000*P43/'FX rate'!$C$25,"")</f>
        <v/>
      </c>
      <c r="CG43" s="1861" t="str">
        <f>IF(ISNUMBER(Q43),'Cover Page'!$D$35/1000000*Q43/'FX rate'!$C$25,"")</f>
        <v/>
      </c>
      <c r="CH43" s="1862" t="str">
        <f>IF(ISNUMBER(R43),'Cover Page'!$D$35/1000000*R43/'FX rate'!$C$25,"")</f>
        <v/>
      </c>
      <c r="CI43" s="1863" t="str">
        <f>IF(ISNUMBER(S43),'Cover Page'!$D$35/1000000*S43/'FX rate'!$C$25,"")</f>
        <v/>
      </c>
      <c r="CJ43" s="1863" t="str">
        <f>IF(ISNUMBER(T43),'Cover Page'!$D$35/1000000*T43/'FX rate'!$C$25,"")</f>
        <v/>
      </c>
      <c r="CK43" s="1864" t="str">
        <f>IF(ISNUMBER(U43),'Cover Page'!$D$35/1000000*U43/'FX rate'!$C$25,"")</f>
        <v/>
      </c>
      <c r="CL43" s="1861" t="str">
        <f>IF(ISNUMBER(V43),'Cover Page'!$D$35/1000000*V43/'FX rate'!$C$25,"")</f>
        <v/>
      </c>
      <c r="CM43" s="1862" t="str">
        <f>IF(ISNUMBER(W43),'Cover Page'!$D$35/1000000*W43/'FX rate'!$C$25,"")</f>
        <v/>
      </c>
      <c r="CN43" s="1863" t="str">
        <f>IF(ISNUMBER(X43),'Cover Page'!$D$35/1000000*X43/'FX rate'!$C$25,"")</f>
        <v/>
      </c>
      <c r="CO43" s="1863" t="str">
        <f>IF(ISNUMBER(Y43),'Cover Page'!$D$35/1000000*Y43/'FX rate'!$C$25,"")</f>
        <v/>
      </c>
      <c r="CP43" s="1864" t="str">
        <f>IF(ISNUMBER(Z43),'Cover Page'!$D$35/1000000*Z43/'FX rate'!$C$25,"")</f>
        <v/>
      </c>
      <c r="CQ43" s="1861" t="str">
        <f>IF(ISNUMBER(AA43),'Cover Page'!$D$35/1000000*AA43/'FX rate'!$C$25,"")</f>
        <v/>
      </c>
      <c r="CR43" s="1862" t="str">
        <f>IF(ISNUMBER(AB43),'Cover Page'!$D$35/1000000*AB43/'FX rate'!$C$25,"")</f>
        <v/>
      </c>
      <c r="CS43" s="1863" t="str">
        <f>IF(ISNUMBER(AC43),'Cover Page'!$D$35/1000000*AC43/'FX rate'!$C$25,"")</f>
        <v/>
      </c>
      <c r="CT43" s="1863" t="str">
        <f>IF(ISNUMBER(AD43),'Cover Page'!$D$35/1000000*AD43/'FX rate'!$C$25,"")</f>
        <v/>
      </c>
      <c r="CU43" s="1864" t="str">
        <f>IF(ISNUMBER(AE43),'Cover Page'!$D$35/1000000*AE43/'FX rate'!$C$25,"")</f>
        <v/>
      </c>
    </row>
    <row r="44" spans="1:100" s="1763" customFormat="1" x14ac:dyDescent="0.2">
      <c r="A44" s="1834" t="s">
        <v>1744</v>
      </c>
      <c r="B44" s="2243"/>
      <c r="C44" s="1853" t="str">
        <f t="shared" si="0"/>
        <v/>
      </c>
      <c r="D44" s="2245"/>
      <c r="E44" s="2245"/>
      <c r="F44" s="1855" t="str">
        <f t="shared" si="1"/>
        <v/>
      </c>
      <c r="G44" s="2243"/>
      <c r="H44" s="1853" t="str">
        <f t="shared" si="2"/>
        <v/>
      </c>
      <c r="I44" s="2245"/>
      <c r="J44" s="2245"/>
      <c r="K44" s="1855" t="str">
        <f t="shared" si="3"/>
        <v/>
      </c>
      <c r="L44" s="2243"/>
      <c r="M44" s="1853" t="str">
        <f t="shared" si="4"/>
        <v/>
      </c>
      <c r="N44" s="2245"/>
      <c r="O44" s="2245"/>
      <c r="P44" s="1855" t="str">
        <f t="shared" si="5"/>
        <v/>
      </c>
      <c r="Q44" s="2243"/>
      <c r="R44" s="1853" t="str">
        <f t="shared" si="6"/>
        <v/>
      </c>
      <c r="S44" s="2245"/>
      <c r="T44" s="2245"/>
      <c r="U44" s="1855" t="str">
        <f t="shared" si="7"/>
        <v/>
      </c>
      <c r="V44" s="2291"/>
      <c r="W44" s="1853" t="str">
        <f t="shared" si="8"/>
        <v/>
      </c>
      <c r="X44" s="2293"/>
      <c r="Y44" s="2293"/>
      <c r="Z44" s="1855" t="str">
        <f t="shared" si="9"/>
        <v/>
      </c>
      <c r="AA44" s="2291"/>
      <c r="AB44" s="1853" t="str">
        <f t="shared" si="10"/>
        <v/>
      </c>
      <c r="AC44" s="2293"/>
      <c r="AD44" s="2293"/>
      <c r="AE44" s="1855" t="str">
        <f t="shared" si="11"/>
        <v/>
      </c>
      <c r="AF44" s="1868"/>
      <c r="AI44" s="1834" t="s">
        <v>1744</v>
      </c>
      <c r="AJ44" s="1860" t="str">
        <f>IF(ISNUMBER(B44),'Cover Page'!$D$35/1000000*B44/VLOOKUP($AI44,'FX rate q'!$B$7:$C$47,2,FALSE),"")</f>
        <v/>
      </c>
      <c r="AK44" s="1860" t="str">
        <f>IF(ISNUMBER(C44),'Cover Page'!$D$35/1000000*C44/VLOOKUP($AI44,'FX rate q'!$B$7:$C$47,2,FALSE),"")</f>
        <v/>
      </c>
      <c r="AL44" s="1860" t="str">
        <f>IF(ISNUMBER(D44),'Cover Page'!$D$35/1000000*D44/VLOOKUP($AI44,'FX rate q'!$B$7:$C$47,2,FALSE),"")</f>
        <v/>
      </c>
      <c r="AM44" s="1860" t="str">
        <f>IF(ISNUMBER(E44),'Cover Page'!$D$35/1000000*E44/VLOOKUP($AI44,'FX rate q'!$B$7:$C$47,2,FALSE),"")</f>
        <v/>
      </c>
      <c r="AN44" s="1860" t="str">
        <f>IF(ISNUMBER(F44),'Cover Page'!$D$35/1000000*F44/VLOOKUP($AI44,'FX rate q'!$B$7:$C$47,2,FALSE),"")</f>
        <v/>
      </c>
      <c r="AO44" s="1860" t="str">
        <f>IF(ISNUMBER(G44),'Cover Page'!$D$35/1000000*G44/VLOOKUP($AI44,'FX rate q'!$B$7:$C$47,2,FALSE),"")</f>
        <v/>
      </c>
      <c r="AP44" s="1860" t="str">
        <f>IF(ISNUMBER(H44),'Cover Page'!$D$35/1000000*H44/VLOOKUP($AI44,'FX rate q'!$B$7:$C$47,2,FALSE),"")</f>
        <v/>
      </c>
      <c r="AQ44" s="1860" t="str">
        <f>IF(ISNUMBER(I44),'Cover Page'!$D$35/1000000*I44/VLOOKUP($AI44,'FX rate q'!$B$7:$C$47,2,FALSE),"")</f>
        <v/>
      </c>
      <c r="AR44" s="1860" t="str">
        <f>IF(ISNUMBER(J44),'Cover Page'!$D$35/1000000*J44/VLOOKUP($AI44,'FX rate q'!$B$7:$C$47,2,FALSE),"")</f>
        <v/>
      </c>
      <c r="AS44" s="1860" t="str">
        <f>IF(ISNUMBER(K44),'Cover Page'!$D$35/1000000*K44/VLOOKUP($AI44,'FX rate q'!$B$7:$C$47,2,FALSE),"")</f>
        <v/>
      </c>
      <c r="AT44" s="1860" t="str">
        <f>IF(ISNUMBER(L44),'Cover Page'!$D$35/1000000*L44/VLOOKUP($AI44,'FX rate q'!$B$7:$C$47,2,FALSE),"")</f>
        <v/>
      </c>
      <c r="AU44" s="1860" t="str">
        <f>IF(ISNUMBER(M44),'Cover Page'!$D$35/1000000*M44/VLOOKUP($AI44,'FX rate q'!$B$7:$C$47,2,FALSE),"")</f>
        <v/>
      </c>
      <c r="AV44" s="1860" t="str">
        <f>IF(ISNUMBER(N44),'Cover Page'!$D$35/1000000*N44/VLOOKUP($AI44,'FX rate q'!$B$7:$C$47,2,FALSE),"")</f>
        <v/>
      </c>
      <c r="AW44" s="1860" t="str">
        <f>IF(ISNUMBER(O44),'Cover Page'!$D$35/1000000*O44/VLOOKUP($AI44,'FX rate q'!$B$7:$C$47,2,FALSE),"")</f>
        <v/>
      </c>
      <c r="AX44" s="1860" t="str">
        <f>IF(ISNUMBER(P44),'Cover Page'!$D$35/1000000*P44/VLOOKUP($AI44,'FX rate q'!$B$7:$C$47,2,FALSE),"")</f>
        <v/>
      </c>
      <c r="AY44" s="1860" t="str">
        <f>IF(ISNUMBER(Q44),'Cover Page'!$D$35/1000000*Q44/VLOOKUP($AI44,'FX rate q'!$B$7:$C$47,2,FALSE),"")</f>
        <v/>
      </c>
      <c r="AZ44" s="1860" t="str">
        <f>IF(ISNUMBER(R44),'Cover Page'!$D$35/1000000*R44/VLOOKUP($AI44,'FX rate q'!$B$7:$C$47,2,FALSE),"")</f>
        <v/>
      </c>
      <c r="BA44" s="1860" t="str">
        <f>IF(ISNUMBER(S44),'Cover Page'!$D$35/1000000*S44/VLOOKUP($AI44,'FX rate q'!$B$7:$C$47,2,FALSE),"")</f>
        <v/>
      </c>
      <c r="BB44" s="1860" t="str">
        <f>IF(ISNUMBER(T44),'Cover Page'!$D$35/1000000*T44/VLOOKUP($AI44,'FX rate q'!$B$7:$C$47,2,FALSE),"")</f>
        <v/>
      </c>
      <c r="BC44" s="1860" t="str">
        <f>IF(ISNUMBER(U44),'Cover Page'!$D$35/1000000*U44/VLOOKUP($AI44,'FX rate q'!$B$7:$C$47,2,FALSE),"")</f>
        <v/>
      </c>
      <c r="BD44" s="1860" t="str">
        <f>IF(ISNUMBER(V44),'Cover Page'!$D$35/1000000*V44/VLOOKUP($AI44,'FX rate q'!$B$7:$C$47,2,FALSE),"")</f>
        <v/>
      </c>
      <c r="BE44" s="1860" t="str">
        <f>IF(ISNUMBER(W44),'Cover Page'!$D$35/1000000*W44/VLOOKUP($AI44,'FX rate q'!$B$7:$C$47,2,FALSE),"")</f>
        <v/>
      </c>
      <c r="BF44" s="1860" t="str">
        <f>IF(ISNUMBER(X44),'Cover Page'!$D$35/1000000*X44/VLOOKUP($AI44,'FX rate q'!$B$7:$C$47,2,FALSE),"")</f>
        <v/>
      </c>
      <c r="BG44" s="1860" t="str">
        <f>IF(ISNUMBER(Y44),'Cover Page'!$D$35/1000000*Y44/VLOOKUP($AI44,'FX rate q'!$B$7:$C$47,2,FALSE),"")</f>
        <v/>
      </c>
      <c r="BH44" s="1860" t="str">
        <f>IF(ISNUMBER(Z44),'Cover Page'!$D$35/1000000*Z44/VLOOKUP($AI44,'FX rate q'!$B$7:$C$47,2,FALSE),"")</f>
        <v/>
      </c>
      <c r="BI44" s="1860" t="str">
        <f>IF(ISNUMBER(AA44),'Cover Page'!$D$35/1000000*AA44/VLOOKUP($AI44,'FX rate q'!$B$7:$C$47,2,FALSE),"")</f>
        <v/>
      </c>
      <c r="BJ44" s="1860" t="str">
        <f>IF(ISNUMBER(AB44),'Cover Page'!$D$35/1000000*AB44/VLOOKUP($AI44,'FX rate q'!$B$7:$C$47,2,FALSE),"")</f>
        <v/>
      </c>
      <c r="BK44" s="1860" t="str">
        <f>IF(ISNUMBER(AC44),'Cover Page'!$D$35/1000000*AC44/VLOOKUP($AI44,'FX rate q'!$B$7:$C$47,2,FALSE),"")</f>
        <v/>
      </c>
      <c r="BL44" s="1860" t="str">
        <f>IF(ISNUMBER(AD44),'Cover Page'!$D$35/1000000*AD44/VLOOKUP($AI44,'FX rate q'!$B$7:$C$47,2,FALSE),"")</f>
        <v/>
      </c>
      <c r="BM44" s="2296" t="str">
        <f>IF(ISNUMBER(AE44),'Cover Page'!$D$35/1000000*AE44/VLOOKUP($AI44,'FX rate q'!$B$7:$C$47,2,FALSE),"")</f>
        <v/>
      </c>
      <c r="BQ44" s="1834" t="s">
        <v>1744</v>
      </c>
      <c r="BR44" s="1861" t="str">
        <f>IF(ISNUMBER(B44),'Cover Page'!$D$35/1000000*B44/'FX rate'!$C$25,"")</f>
        <v/>
      </c>
      <c r="BS44" s="1862" t="str">
        <f>IF(ISNUMBER(C44),'Cover Page'!$D$35/1000000*C44/'FX rate'!$C$25,"")</f>
        <v/>
      </c>
      <c r="BT44" s="1863" t="str">
        <f>IF(ISNUMBER(D44),'Cover Page'!$D$35/1000000*D44/'FX rate'!$C$25,"")</f>
        <v/>
      </c>
      <c r="BU44" s="1863" t="str">
        <f>IF(ISNUMBER(E44),'Cover Page'!$D$35/1000000*E44/'FX rate'!$C$25,"")</f>
        <v/>
      </c>
      <c r="BV44" s="1864" t="str">
        <f>IF(ISNUMBER(F44),'Cover Page'!$D$35/1000000*F44/'FX rate'!$C$25,"")</f>
        <v/>
      </c>
      <c r="BW44" s="1861" t="str">
        <f>IF(ISNUMBER(G44),'Cover Page'!$D$35/1000000*G44/'FX rate'!$C$25,"")</f>
        <v/>
      </c>
      <c r="BX44" s="1862" t="str">
        <f>IF(ISNUMBER(H44),'Cover Page'!$D$35/1000000*H44/'FX rate'!$C$25,"")</f>
        <v/>
      </c>
      <c r="BY44" s="1863" t="str">
        <f>IF(ISNUMBER(I44),'Cover Page'!$D$35/1000000*I44/'FX rate'!$C$25,"")</f>
        <v/>
      </c>
      <c r="BZ44" s="1863" t="str">
        <f>IF(ISNUMBER(J44),'Cover Page'!$D$35/1000000*J44/'FX rate'!$C$25,"")</f>
        <v/>
      </c>
      <c r="CA44" s="1864" t="str">
        <f>IF(ISNUMBER(K44),'Cover Page'!$D$35/1000000*K44/'FX rate'!$C$25,"")</f>
        <v/>
      </c>
      <c r="CB44" s="1862" t="str">
        <f>IF(ISNUMBER(L44),'Cover Page'!$D$35/1000000*L44/'FX rate'!$C$25,"")</f>
        <v/>
      </c>
      <c r="CC44" s="1862" t="str">
        <f>IF(ISNUMBER(M44),'Cover Page'!$D$35/1000000*M44/'FX rate'!$C$25,"")</f>
        <v/>
      </c>
      <c r="CD44" s="1863" t="str">
        <f>IF(ISNUMBER(N44),'Cover Page'!$D$35/1000000*N44/'FX rate'!$C$25,"")</f>
        <v/>
      </c>
      <c r="CE44" s="1863" t="str">
        <f>IF(ISNUMBER(O44),'Cover Page'!$D$35/1000000*O44/'FX rate'!$C$25,"")</f>
        <v/>
      </c>
      <c r="CF44" s="1864" t="str">
        <f>IF(ISNUMBER(P44),'Cover Page'!$D$35/1000000*P44/'FX rate'!$C$25,"")</f>
        <v/>
      </c>
      <c r="CG44" s="1861" t="str">
        <f>IF(ISNUMBER(Q44),'Cover Page'!$D$35/1000000*Q44/'FX rate'!$C$25,"")</f>
        <v/>
      </c>
      <c r="CH44" s="1862" t="str">
        <f>IF(ISNUMBER(R44),'Cover Page'!$D$35/1000000*R44/'FX rate'!$C$25,"")</f>
        <v/>
      </c>
      <c r="CI44" s="1863" t="str">
        <f>IF(ISNUMBER(S44),'Cover Page'!$D$35/1000000*S44/'FX rate'!$C$25,"")</f>
        <v/>
      </c>
      <c r="CJ44" s="1863" t="str">
        <f>IF(ISNUMBER(T44),'Cover Page'!$D$35/1000000*T44/'FX rate'!$C$25,"")</f>
        <v/>
      </c>
      <c r="CK44" s="1864" t="str">
        <f>IF(ISNUMBER(U44),'Cover Page'!$D$35/1000000*U44/'FX rate'!$C$25,"")</f>
        <v/>
      </c>
      <c r="CL44" s="1861" t="str">
        <f>IF(ISNUMBER(V44),'Cover Page'!$D$35/1000000*V44/'FX rate'!$C$25,"")</f>
        <v/>
      </c>
      <c r="CM44" s="1862" t="str">
        <f>IF(ISNUMBER(W44),'Cover Page'!$D$35/1000000*W44/'FX rate'!$C$25,"")</f>
        <v/>
      </c>
      <c r="CN44" s="1863" t="str">
        <f>IF(ISNUMBER(X44),'Cover Page'!$D$35/1000000*X44/'FX rate'!$C$25,"")</f>
        <v/>
      </c>
      <c r="CO44" s="1863" t="str">
        <f>IF(ISNUMBER(Y44),'Cover Page'!$D$35/1000000*Y44/'FX rate'!$C$25,"")</f>
        <v/>
      </c>
      <c r="CP44" s="1864" t="str">
        <f>IF(ISNUMBER(Z44),'Cover Page'!$D$35/1000000*Z44/'FX rate'!$C$25,"")</f>
        <v/>
      </c>
      <c r="CQ44" s="1861" t="str">
        <f>IF(ISNUMBER(AA44),'Cover Page'!$D$35/1000000*AA44/'FX rate'!$C$25,"")</f>
        <v/>
      </c>
      <c r="CR44" s="1862" t="str">
        <f>IF(ISNUMBER(AB44),'Cover Page'!$D$35/1000000*AB44/'FX rate'!$C$25,"")</f>
        <v/>
      </c>
      <c r="CS44" s="1863" t="str">
        <f>IF(ISNUMBER(AC44),'Cover Page'!$D$35/1000000*AC44/'FX rate'!$C$25,"")</f>
        <v/>
      </c>
      <c r="CT44" s="1863" t="str">
        <f>IF(ISNUMBER(AD44),'Cover Page'!$D$35/1000000*AD44/'FX rate'!$C$25,"")</f>
        <v/>
      </c>
      <c r="CU44" s="1864" t="str">
        <f>IF(ISNUMBER(AE44),'Cover Page'!$D$35/1000000*AE44/'FX rate'!$C$25,"")</f>
        <v/>
      </c>
    </row>
    <row r="45" spans="1:100" s="1763" customFormat="1" x14ac:dyDescent="0.2">
      <c r="A45" s="1834" t="s">
        <v>1741</v>
      </c>
      <c r="B45" s="2243"/>
      <c r="C45" s="1853" t="str">
        <f t="shared" si="0"/>
        <v/>
      </c>
      <c r="D45" s="2245"/>
      <c r="E45" s="2245"/>
      <c r="F45" s="1855" t="str">
        <f t="shared" si="1"/>
        <v/>
      </c>
      <c r="G45" s="2243"/>
      <c r="H45" s="1853" t="str">
        <f t="shared" si="2"/>
        <v/>
      </c>
      <c r="I45" s="2245"/>
      <c r="J45" s="2245"/>
      <c r="K45" s="1855" t="str">
        <f t="shared" si="3"/>
        <v/>
      </c>
      <c r="L45" s="2243"/>
      <c r="M45" s="1853" t="str">
        <f t="shared" si="4"/>
        <v/>
      </c>
      <c r="N45" s="2245"/>
      <c r="O45" s="2245"/>
      <c r="P45" s="1855" t="str">
        <f t="shared" si="5"/>
        <v/>
      </c>
      <c r="Q45" s="2243"/>
      <c r="R45" s="1853" t="str">
        <f t="shared" si="6"/>
        <v/>
      </c>
      <c r="S45" s="2245"/>
      <c r="T45" s="2245"/>
      <c r="U45" s="1855" t="str">
        <f t="shared" si="7"/>
        <v/>
      </c>
      <c r="V45" s="2291"/>
      <c r="W45" s="1853" t="str">
        <f t="shared" si="8"/>
        <v/>
      </c>
      <c r="X45" s="2293"/>
      <c r="Y45" s="2293"/>
      <c r="Z45" s="1855" t="str">
        <f t="shared" si="9"/>
        <v/>
      </c>
      <c r="AA45" s="2291"/>
      <c r="AB45" s="1853" t="str">
        <f t="shared" si="10"/>
        <v/>
      </c>
      <c r="AC45" s="2293"/>
      <c r="AD45" s="2293"/>
      <c r="AE45" s="1855" t="str">
        <f t="shared" si="11"/>
        <v/>
      </c>
      <c r="AF45" s="1868"/>
      <c r="AI45" s="1834" t="s">
        <v>1741</v>
      </c>
      <c r="AJ45" s="1860" t="str">
        <f>IF(ISNUMBER(B45),'Cover Page'!$D$35/1000000*B45/VLOOKUP($AI45,'FX rate q'!$B$7:$C$47,2,FALSE),"")</f>
        <v/>
      </c>
      <c r="AK45" s="1860" t="str">
        <f>IF(ISNUMBER(C45),'Cover Page'!$D$35/1000000*C45/VLOOKUP($AI45,'FX rate q'!$B$7:$C$47,2,FALSE),"")</f>
        <v/>
      </c>
      <c r="AL45" s="1860" t="str">
        <f>IF(ISNUMBER(D45),'Cover Page'!$D$35/1000000*D45/VLOOKUP($AI45,'FX rate q'!$B$7:$C$47,2,FALSE),"")</f>
        <v/>
      </c>
      <c r="AM45" s="1860" t="str">
        <f>IF(ISNUMBER(E45),'Cover Page'!$D$35/1000000*E45/VLOOKUP($AI45,'FX rate q'!$B$7:$C$47,2,FALSE),"")</f>
        <v/>
      </c>
      <c r="AN45" s="1860" t="str">
        <f>IF(ISNUMBER(F45),'Cover Page'!$D$35/1000000*F45/VLOOKUP($AI45,'FX rate q'!$B$7:$C$47,2,FALSE),"")</f>
        <v/>
      </c>
      <c r="AO45" s="1860" t="str">
        <f>IF(ISNUMBER(G45),'Cover Page'!$D$35/1000000*G45/VLOOKUP($AI45,'FX rate q'!$B$7:$C$47,2,FALSE),"")</f>
        <v/>
      </c>
      <c r="AP45" s="1860" t="str">
        <f>IF(ISNUMBER(H45),'Cover Page'!$D$35/1000000*H45/VLOOKUP($AI45,'FX rate q'!$B$7:$C$47,2,FALSE),"")</f>
        <v/>
      </c>
      <c r="AQ45" s="1860" t="str">
        <f>IF(ISNUMBER(I45),'Cover Page'!$D$35/1000000*I45/VLOOKUP($AI45,'FX rate q'!$B$7:$C$47,2,FALSE),"")</f>
        <v/>
      </c>
      <c r="AR45" s="1860" t="str">
        <f>IF(ISNUMBER(J45),'Cover Page'!$D$35/1000000*J45/VLOOKUP($AI45,'FX rate q'!$B$7:$C$47,2,FALSE),"")</f>
        <v/>
      </c>
      <c r="AS45" s="1860" t="str">
        <f>IF(ISNUMBER(K45),'Cover Page'!$D$35/1000000*K45/VLOOKUP($AI45,'FX rate q'!$B$7:$C$47,2,FALSE),"")</f>
        <v/>
      </c>
      <c r="AT45" s="1860" t="str">
        <f>IF(ISNUMBER(L45),'Cover Page'!$D$35/1000000*L45/VLOOKUP($AI45,'FX rate q'!$B$7:$C$47,2,FALSE),"")</f>
        <v/>
      </c>
      <c r="AU45" s="1860" t="str">
        <f>IF(ISNUMBER(M45),'Cover Page'!$D$35/1000000*M45/VLOOKUP($AI45,'FX rate q'!$B$7:$C$47,2,FALSE),"")</f>
        <v/>
      </c>
      <c r="AV45" s="1860" t="str">
        <f>IF(ISNUMBER(N45),'Cover Page'!$D$35/1000000*N45/VLOOKUP($AI45,'FX rate q'!$B$7:$C$47,2,FALSE),"")</f>
        <v/>
      </c>
      <c r="AW45" s="1860" t="str">
        <f>IF(ISNUMBER(O45),'Cover Page'!$D$35/1000000*O45/VLOOKUP($AI45,'FX rate q'!$B$7:$C$47,2,FALSE),"")</f>
        <v/>
      </c>
      <c r="AX45" s="1860" t="str">
        <f>IF(ISNUMBER(P45),'Cover Page'!$D$35/1000000*P45/VLOOKUP($AI45,'FX rate q'!$B$7:$C$47,2,FALSE),"")</f>
        <v/>
      </c>
      <c r="AY45" s="1860" t="str">
        <f>IF(ISNUMBER(Q45),'Cover Page'!$D$35/1000000*Q45/VLOOKUP($AI45,'FX rate q'!$B$7:$C$47,2,FALSE),"")</f>
        <v/>
      </c>
      <c r="AZ45" s="1860" t="str">
        <f>IF(ISNUMBER(R45),'Cover Page'!$D$35/1000000*R45/VLOOKUP($AI45,'FX rate q'!$B$7:$C$47,2,FALSE),"")</f>
        <v/>
      </c>
      <c r="BA45" s="1860" t="str">
        <f>IF(ISNUMBER(S45),'Cover Page'!$D$35/1000000*S45/VLOOKUP($AI45,'FX rate q'!$B$7:$C$47,2,FALSE),"")</f>
        <v/>
      </c>
      <c r="BB45" s="1860" t="str">
        <f>IF(ISNUMBER(T45),'Cover Page'!$D$35/1000000*T45/VLOOKUP($AI45,'FX rate q'!$B$7:$C$47,2,FALSE),"")</f>
        <v/>
      </c>
      <c r="BC45" s="1860" t="str">
        <f>IF(ISNUMBER(U45),'Cover Page'!$D$35/1000000*U45/VLOOKUP($AI45,'FX rate q'!$B$7:$C$47,2,FALSE),"")</f>
        <v/>
      </c>
      <c r="BD45" s="1860" t="str">
        <f>IF(ISNUMBER(V45),'Cover Page'!$D$35/1000000*V45/VLOOKUP($AI45,'FX rate q'!$B$7:$C$47,2,FALSE),"")</f>
        <v/>
      </c>
      <c r="BE45" s="1860" t="str">
        <f>IF(ISNUMBER(W45),'Cover Page'!$D$35/1000000*W45/VLOOKUP($AI45,'FX rate q'!$B$7:$C$47,2,FALSE),"")</f>
        <v/>
      </c>
      <c r="BF45" s="1860" t="str">
        <f>IF(ISNUMBER(X45),'Cover Page'!$D$35/1000000*X45/VLOOKUP($AI45,'FX rate q'!$B$7:$C$47,2,FALSE),"")</f>
        <v/>
      </c>
      <c r="BG45" s="1860" t="str">
        <f>IF(ISNUMBER(Y45),'Cover Page'!$D$35/1000000*Y45/VLOOKUP($AI45,'FX rate q'!$B$7:$C$47,2,FALSE),"")</f>
        <v/>
      </c>
      <c r="BH45" s="1860" t="str">
        <f>IF(ISNUMBER(Z45),'Cover Page'!$D$35/1000000*Z45/VLOOKUP($AI45,'FX rate q'!$B$7:$C$47,2,FALSE),"")</f>
        <v/>
      </c>
      <c r="BI45" s="1860" t="str">
        <f>IF(ISNUMBER(AA45),'Cover Page'!$D$35/1000000*AA45/VLOOKUP($AI45,'FX rate q'!$B$7:$C$47,2,FALSE),"")</f>
        <v/>
      </c>
      <c r="BJ45" s="1860" t="str">
        <f>IF(ISNUMBER(AB45),'Cover Page'!$D$35/1000000*AB45/VLOOKUP($AI45,'FX rate q'!$B$7:$C$47,2,FALSE),"")</f>
        <v/>
      </c>
      <c r="BK45" s="1860" t="str">
        <f>IF(ISNUMBER(AC45),'Cover Page'!$D$35/1000000*AC45/VLOOKUP($AI45,'FX rate q'!$B$7:$C$47,2,FALSE),"")</f>
        <v/>
      </c>
      <c r="BL45" s="1860" t="str">
        <f>IF(ISNUMBER(AD45),'Cover Page'!$D$35/1000000*AD45/VLOOKUP($AI45,'FX rate q'!$B$7:$C$47,2,FALSE),"")</f>
        <v/>
      </c>
      <c r="BM45" s="2296" t="str">
        <f>IF(ISNUMBER(AE45),'Cover Page'!$D$35/1000000*AE45/VLOOKUP($AI45,'FX rate q'!$B$7:$C$47,2,FALSE),"")</f>
        <v/>
      </c>
      <c r="BQ45" s="1834" t="s">
        <v>1741</v>
      </c>
      <c r="BR45" s="1861" t="str">
        <f>IF(ISNUMBER(B45),'Cover Page'!$D$35/1000000*B45/'FX rate'!$C$25,"")</f>
        <v/>
      </c>
      <c r="BS45" s="1862" t="str">
        <f>IF(ISNUMBER(C45),'Cover Page'!$D$35/1000000*C45/'FX rate'!$C$25,"")</f>
        <v/>
      </c>
      <c r="BT45" s="1863" t="str">
        <f>IF(ISNUMBER(D45),'Cover Page'!$D$35/1000000*D45/'FX rate'!$C$25,"")</f>
        <v/>
      </c>
      <c r="BU45" s="1863" t="str">
        <f>IF(ISNUMBER(E45),'Cover Page'!$D$35/1000000*E45/'FX rate'!$C$25,"")</f>
        <v/>
      </c>
      <c r="BV45" s="1864" t="str">
        <f>IF(ISNUMBER(F45),'Cover Page'!$D$35/1000000*F45/'FX rate'!$C$25,"")</f>
        <v/>
      </c>
      <c r="BW45" s="1861" t="str">
        <f>IF(ISNUMBER(G45),'Cover Page'!$D$35/1000000*G45/'FX rate'!$C$25,"")</f>
        <v/>
      </c>
      <c r="BX45" s="1862" t="str">
        <f>IF(ISNUMBER(H45),'Cover Page'!$D$35/1000000*H45/'FX rate'!$C$25,"")</f>
        <v/>
      </c>
      <c r="BY45" s="1863" t="str">
        <f>IF(ISNUMBER(I45),'Cover Page'!$D$35/1000000*I45/'FX rate'!$C$25,"")</f>
        <v/>
      </c>
      <c r="BZ45" s="1863" t="str">
        <f>IF(ISNUMBER(J45),'Cover Page'!$D$35/1000000*J45/'FX rate'!$C$25,"")</f>
        <v/>
      </c>
      <c r="CA45" s="1864" t="str">
        <f>IF(ISNUMBER(K45),'Cover Page'!$D$35/1000000*K45/'FX rate'!$C$25,"")</f>
        <v/>
      </c>
      <c r="CB45" s="1862" t="str">
        <f>IF(ISNUMBER(L45),'Cover Page'!$D$35/1000000*L45/'FX rate'!$C$25,"")</f>
        <v/>
      </c>
      <c r="CC45" s="1862" t="str">
        <f>IF(ISNUMBER(M45),'Cover Page'!$D$35/1000000*M45/'FX rate'!$C$25,"")</f>
        <v/>
      </c>
      <c r="CD45" s="1863" t="str">
        <f>IF(ISNUMBER(N45),'Cover Page'!$D$35/1000000*N45/'FX rate'!$C$25,"")</f>
        <v/>
      </c>
      <c r="CE45" s="1863" t="str">
        <f>IF(ISNUMBER(O45),'Cover Page'!$D$35/1000000*O45/'FX rate'!$C$25,"")</f>
        <v/>
      </c>
      <c r="CF45" s="1864" t="str">
        <f>IF(ISNUMBER(P45),'Cover Page'!$D$35/1000000*P45/'FX rate'!$C$25,"")</f>
        <v/>
      </c>
      <c r="CG45" s="1861" t="str">
        <f>IF(ISNUMBER(Q45),'Cover Page'!$D$35/1000000*Q45/'FX rate'!$C$25,"")</f>
        <v/>
      </c>
      <c r="CH45" s="1862" t="str">
        <f>IF(ISNUMBER(R45),'Cover Page'!$D$35/1000000*R45/'FX rate'!$C$25,"")</f>
        <v/>
      </c>
      <c r="CI45" s="1863" t="str">
        <f>IF(ISNUMBER(S45),'Cover Page'!$D$35/1000000*S45/'FX rate'!$C$25,"")</f>
        <v/>
      </c>
      <c r="CJ45" s="1863" t="str">
        <f>IF(ISNUMBER(T45),'Cover Page'!$D$35/1000000*T45/'FX rate'!$C$25,"")</f>
        <v/>
      </c>
      <c r="CK45" s="1864" t="str">
        <f>IF(ISNUMBER(U45),'Cover Page'!$D$35/1000000*U45/'FX rate'!$C$25,"")</f>
        <v/>
      </c>
      <c r="CL45" s="1861" t="str">
        <f>IF(ISNUMBER(V45),'Cover Page'!$D$35/1000000*V45/'FX rate'!$C$25,"")</f>
        <v/>
      </c>
      <c r="CM45" s="1862" t="str">
        <f>IF(ISNUMBER(W45),'Cover Page'!$D$35/1000000*W45/'FX rate'!$C$25,"")</f>
        <v/>
      </c>
      <c r="CN45" s="1863" t="str">
        <f>IF(ISNUMBER(X45),'Cover Page'!$D$35/1000000*X45/'FX rate'!$C$25,"")</f>
        <v/>
      </c>
      <c r="CO45" s="1863" t="str">
        <f>IF(ISNUMBER(Y45),'Cover Page'!$D$35/1000000*Y45/'FX rate'!$C$25,"")</f>
        <v/>
      </c>
      <c r="CP45" s="1864" t="str">
        <f>IF(ISNUMBER(Z45),'Cover Page'!$D$35/1000000*Z45/'FX rate'!$C$25,"")</f>
        <v/>
      </c>
      <c r="CQ45" s="1861" t="str">
        <f>IF(ISNUMBER(AA45),'Cover Page'!$D$35/1000000*AA45/'FX rate'!$C$25,"")</f>
        <v/>
      </c>
      <c r="CR45" s="1862" t="str">
        <f>IF(ISNUMBER(AB45),'Cover Page'!$D$35/1000000*AB45/'FX rate'!$C$25,"")</f>
        <v/>
      </c>
      <c r="CS45" s="1863" t="str">
        <f>IF(ISNUMBER(AC45),'Cover Page'!$D$35/1000000*AC45/'FX rate'!$C$25,"")</f>
        <v/>
      </c>
      <c r="CT45" s="1863" t="str">
        <f>IF(ISNUMBER(AD45),'Cover Page'!$D$35/1000000*AD45/'FX rate'!$C$25,"")</f>
        <v/>
      </c>
      <c r="CU45" s="1864" t="str">
        <f>IF(ISNUMBER(AE45),'Cover Page'!$D$35/1000000*AE45/'FX rate'!$C$25,"")</f>
        <v/>
      </c>
    </row>
    <row r="46" spans="1:100" s="1763" customFormat="1" ht="15" thickBot="1" x14ac:dyDescent="0.25">
      <c r="A46" s="1834" t="s">
        <v>1742</v>
      </c>
      <c r="B46" s="2244"/>
      <c r="C46" s="1854" t="str">
        <f t="shared" si="0"/>
        <v/>
      </c>
      <c r="D46" s="2246"/>
      <c r="E46" s="2246"/>
      <c r="F46" s="1856" t="str">
        <f t="shared" si="1"/>
        <v/>
      </c>
      <c r="G46" s="2247"/>
      <c r="H46" s="1854" t="str">
        <f t="shared" si="2"/>
        <v/>
      </c>
      <c r="I46" s="2246"/>
      <c r="J46" s="2246"/>
      <c r="K46" s="1856" t="str">
        <f t="shared" si="3"/>
        <v/>
      </c>
      <c r="L46" s="2247"/>
      <c r="M46" s="1854" t="str">
        <f t="shared" si="4"/>
        <v/>
      </c>
      <c r="N46" s="2246"/>
      <c r="O46" s="2246"/>
      <c r="P46" s="1856" t="str">
        <f t="shared" si="5"/>
        <v/>
      </c>
      <c r="Q46" s="2247"/>
      <c r="R46" s="1854" t="str">
        <f t="shared" si="6"/>
        <v/>
      </c>
      <c r="S46" s="2246"/>
      <c r="T46" s="2246"/>
      <c r="U46" s="1856" t="str">
        <f t="shared" si="7"/>
        <v/>
      </c>
      <c r="V46" s="2292"/>
      <c r="W46" s="1854" t="str">
        <f t="shared" si="8"/>
        <v/>
      </c>
      <c r="X46" s="2294"/>
      <c r="Y46" s="2294"/>
      <c r="Z46" s="1856" t="str">
        <f t="shared" si="9"/>
        <v/>
      </c>
      <c r="AA46" s="2292"/>
      <c r="AB46" s="1854" t="str">
        <f t="shared" si="10"/>
        <v/>
      </c>
      <c r="AC46" s="2294"/>
      <c r="AD46" s="2294"/>
      <c r="AE46" s="1856" t="str">
        <f t="shared" si="11"/>
        <v/>
      </c>
      <c r="AF46" s="1868"/>
      <c r="AI46" s="1834" t="s">
        <v>1742</v>
      </c>
      <c r="AJ46" s="1860" t="str">
        <f>IF(ISNUMBER(B46),'Cover Page'!$D$35/1000000*B46/VLOOKUP($AI46,'FX rate q'!$B$7:$C$47,2,FALSE),"")</f>
        <v/>
      </c>
      <c r="AK46" s="1860" t="str">
        <f>IF(ISNUMBER(C46),'Cover Page'!$D$35/1000000*C46/VLOOKUP($AI46,'FX rate q'!$B$7:$C$47,2,FALSE),"")</f>
        <v/>
      </c>
      <c r="AL46" s="1860" t="str">
        <f>IF(ISNUMBER(D46),'Cover Page'!$D$35/1000000*D46/VLOOKUP($AI46,'FX rate q'!$B$7:$C$47,2,FALSE),"")</f>
        <v/>
      </c>
      <c r="AM46" s="1860" t="str">
        <f>IF(ISNUMBER(E46),'Cover Page'!$D$35/1000000*E46/VLOOKUP($AI46,'FX rate q'!$B$7:$C$47,2,FALSE),"")</f>
        <v/>
      </c>
      <c r="AN46" s="1860" t="str">
        <f>IF(ISNUMBER(F46),'Cover Page'!$D$35/1000000*F46/VLOOKUP($AI46,'FX rate q'!$B$7:$C$47,2,FALSE),"")</f>
        <v/>
      </c>
      <c r="AO46" s="1860" t="str">
        <f>IF(ISNUMBER(G46),'Cover Page'!$D$35/1000000*G46/VLOOKUP($AI46,'FX rate q'!$B$7:$C$47,2,FALSE),"")</f>
        <v/>
      </c>
      <c r="AP46" s="1860" t="str">
        <f>IF(ISNUMBER(H46),'Cover Page'!$D$35/1000000*H46/VLOOKUP($AI46,'FX rate q'!$B$7:$C$47,2,FALSE),"")</f>
        <v/>
      </c>
      <c r="AQ46" s="1860" t="str">
        <f>IF(ISNUMBER(I46),'Cover Page'!$D$35/1000000*I46/VLOOKUP($AI46,'FX rate q'!$B$7:$C$47,2,FALSE),"")</f>
        <v/>
      </c>
      <c r="AR46" s="1860" t="str">
        <f>IF(ISNUMBER(J46),'Cover Page'!$D$35/1000000*J46/VLOOKUP($AI46,'FX rate q'!$B$7:$C$47,2,FALSE),"")</f>
        <v/>
      </c>
      <c r="AS46" s="1860" t="str">
        <f>IF(ISNUMBER(K46),'Cover Page'!$D$35/1000000*K46/VLOOKUP($AI46,'FX rate q'!$B$7:$C$47,2,FALSE),"")</f>
        <v/>
      </c>
      <c r="AT46" s="1860" t="str">
        <f>IF(ISNUMBER(L46),'Cover Page'!$D$35/1000000*L46/VLOOKUP($AI46,'FX rate q'!$B$7:$C$47,2,FALSE),"")</f>
        <v/>
      </c>
      <c r="AU46" s="1860" t="str">
        <f>IF(ISNUMBER(M46),'Cover Page'!$D$35/1000000*M46/VLOOKUP($AI46,'FX rate q'!$B$7:$C$47,2,FALSE),"")</f>
        <v/>
      </c>
      <c r="AV46" s="1860" t="str">
        <f>IF(ISNUMBER(N46),'Cover Page'!$D$35/1000000*N46/VLOOKUP($AI46,'FX rate q'!$B$7:$C$47,2,FALSE),"")</f>
        <v/>
      </c>
      <c r="AW46" s="1860" t="str">
        <f>IF(ISNUMBER(O46),'Cover Page'!$D$35/1000000*O46/VLOOKUP($AI46,'FX rate q'!$B$7:$C$47,2,FALSE),"")</f>
        <v/>
      </c>
      <c r="AX46" s="1860" t="str">
        <f>IF(ISNUMBER(P46),'Cover Page'!$D$35/1000000*P46/VLOOKUP($AI46,'FX rate q'!$B$7:$C$47,2,FALSE),"")</f>
        <v/>
      </c>
      <c r="AY46" s="1860" t="str">
        <f>IF(ISNUMBER(Q46),'Cover Page'!$D$35/1000000*Q46/VLOOKUP($AI46,'FX rate q'!$B$7:$C$47,2,FALSE),"")</f>
        <v/>
      </c>
      <c r="AZ46" s="1860" t="str">
        <f>IF(ISNUMBER(R46),'Cover Page'!$D$35/1000000*R46/VLOOKUP($AI46,'FX rate q'!$B$7:$C$47,2,FALSE),"")</f>
        <v/>
      </c>
      <c r="BA46" s="1860" t="str">
        <f>IF(ISNUMBER(S46),'Cover Page'!$D$35/1000000*S46/VLOOKUP($AI46,'FX rate q'!$B$7:$C$47,2,FALSE),"")</f>
        <v/>
      </c>
      <c r="BB46" s="1860" t="str">
        <f>IF(ISNUMBER(T46),'Cover Page'!$D$35/1000000*T46/VLOOKUP($AI46,'FX rate q'!$B$7:$C$47,2,FALSE),"")</f>
        <v/>
      </c>
      <c r="BC46" s="1860" t="str">
        <f>IF(ISNUMBER(U46),'Cover Page'!$D$35/1000000*U46/VLOOKUP($AI46,'FX rate q'!$B$7:$C$47,2,FALSE),"")</f>
        <v/>
      </c>
      <c r="BD46" s="1860" t="str">
        <f>IF(ISNUMBER(V46),'Cover Page'!$D$35/1000000*V46/VLOOKUP($AI46,'FX rate q'!$B$7:$C$47,2,FALSE),"")</f>
        <v/>
      </c>
      <c r="BE46" s="1860" t="str">
        <f>IF(ISNUMBER(W46),'Cover Page'!$D$35/1000000*W46/VLOOKUP($AI46,'FX rate q'!$B$7:$C$47,2,FALSE),"")</f>
        <v/>
      </c>
      <c r="BF46" s="1860" t="str">
        <f>IF(ISNUMBER(X46),'Cover Page'!$D$35/1000000*X46/VLOOKUP($AI46,'FX rate q'!$B$7:$C$47,2,FALSE),"")</f>
        <v/>
      </c>
      <c r="BG46" s="1860" t="str">
        <f>IF(ISNUMBER(Y46),'Cover Page'!$D$35/1000000*Y46/VLOOKUP($AI46,'FX rate q'!$B$7:$C$47,2,FALSE),"")</f>
        <v/>
      </c>
      <c r="BH46" s="1860" t="str">
        <f>IF(ISNUMBER(Z46),'Cover Page'!$D$35/1000000*Z46/VLOOKUP($AI46,'FX rate q'!$B$7:$C$47,2,FALSE),"")</f>
        <v/>
      </c>
      <c r="BI46" s="1860" t="str">
        <f>IF(ISNUMBER(AA46),'Cover Page'!$D$35/1000000*AA46/VLOOKUP($AI46,'FX rate q'!$B$7:$C$47,2,FALSE),"")</f>
        <v/>
      </c>
      <c r="BJ46" s="1860" t="str">
        <f>IF(ISNUMBER(AB46),'Cover Page'!$D$35/1000000*AB46/VLOOKUP($AI46,'FX rate q'!$B$7:$C$47,2,FALSE),"")</f>
        <v/>
      </c>
      <c r="BK46" s="1860" t="str">
        <f>IF(ISNUMBER(AC46),'Cover Page'!$D$35/1000000*AC46/VLOOKUP($AI46,'FX rate q'!$B$7:$C$47,2,FALSE),"")</f>
        <v/>
      </c>
      <c r="BL46" s="1860" t="str">
        <f>IF(ISNUMBER(AD46),'Cover Page'!$D$35/1000000*AD46/VLOOKUP($AI46,'FX rate q'!$B$7:$C$47,2,FALSE),"")</f>
        <v/>
      </c>
      <c r="BM46" s="2296" t="str">
        <f>IF(ISNUMBER(AE46),'Cover Page'!$D$35/1000000*AE46/VLOOKUP($AI46,'FX rate q'!$B$7:$C$47,2,FALSE),"")</f>
        <v/>
      </c>
      <c r="BQ46" s="1834" t="s">
        <v>1742</v>
      </c>
      <c r="BR46" s="1861" t="str">
        <f>IF(ISNUMBER(B46),'Cover Page'!$D$35/1000000*B46/'FX rate'!$C$25,"")</f>
        <v/>
      </c>
      <c r="BS46" s="1862" t="str">
        <f>IF(ISNUMBER(C46),'Cover Page'!$D$35/1000000*C46/'FX rate'!$C$25,"")</f>
        <v/>
      </c>
      <c r="BT46" s="1863" t="str">
        <f>IF(ISNUMBER(D46),'Cover Page'!$D$35/1000000*D46/'FX rate'!$C$25,"")</f>
        <v/>
      </c>
      <c r="BU46" s="1863" t="str">
        <f>IF(ISNUMBER(E46),'Cover Page'!$D$35/1000000*E46/'FX rate'!$C$25,"")</f>
        <v/>
      </c>
      <c r="BV46" s="1864" t="str">
        <f>IF(ISNUMBER(F46),'Cover Page'!$D$35/1000000*F46/'FX rate'!$C$25,"")</f>
        <v/>
      </c>
      <c r="BW46" s="1861" t="str">
        <f>IF(ISNUMBER(G46),'Cover Page'!$D$35/1000000*G46/'FX rate'!$C$25,"")</f>
        <v/>
      </c>
      <c r="BX46" s="1862" t="str">
        <f>IF(ISNUMBER(H46),'Cover Page'!$D$35/1000000*H46/'FX rate'!$C$25,"")</f>
        <v/>
      </c>
      <c r="BY46" s="1863" t="str">
        <f>IF(ISNUMBER(I46),'Cover Page'!$D$35/1000000*I46/'FX rate'!$C$25,"")</f>
        <v/>
      </c>
      <c r="BZ46" s="1863" t="str">
        <f>IF(ISNUMBER(J46),'Cover Page'!$D$35/1000000*J46/'FX rate'!$C$25,"")</f>
        <v/>
      </c>
      <c r="CA46" s="1864" t="str">
        <f>IF(ISNUMBER(K46),'Cover Page'!$D$35/1000000*K46/'FX rate'!$C$25,"")</f>
        <v/>
      </c>
      <c r="CB46" s="1862" t="str">
        <f>IF(ISNUMBER(L46),'Cover Page'!$D$35/1000000*L46/'FX rate'!$C$25,"")</f>
        <v/>
      </c>
      <c r="CC46" s="1862" t="str">
        <f>IF(ISNUMBER(M46),'Cover Page'!$D$35/1000000*M46/'FX rate'!$C$25,"")</f>
        <v/>
      </c>
      <c r="CD46" s="1863" t="str">
        <f>IF(ISNUMBER(N46),'Cover Page'!$D$35/1000000*N46/'FX rate'!$C$25,"")</f>
        <v/>
      </c>
      <c r="CE46" s="1863" t="str">
        <f>IF(ISNUMBER(O46),'Cover Page'!$D$35/1000000*O46/'FX rate'!$C$25,"")</f>
        <v/>
      </c>
      <c r="CF46" s="1864" t="str">
        <f>IF(ISNUMBER(P46),'Cover Page'!$D$35/1000000*P46/'FX rate'!$C$25,"")</f>
        <v/>
      </c>
      <c r="CG46" s="1861" t="str">
        <f>IF(ISNUMBER(Q46),'Cover Page'!$D$35/1000000*Q46/'FX rate'!$C$25,"")</f>
        <v/>
      </c>
      <c r="CH46" s="1862" t="str">
        <f>IF(ISNUMBER(R46),'Cover Page'!$D$35/1000000*R46/'FX rate'!$C$25,"")</f>
        <v/>
      </c>
      <c r="CI46" s="1863" t="str">
        <f>IF(ISNUMBER(S46),'Cover Page'!$D$35/1000000*S46/'FX rate'!$C$25,"")</f>
        <v/>
      </c>
      <c r="CJ46" s="1863" t="str">
        <f>IF(ISNUMBER(T46),'Cover Page'!$D$35/1000000*T46/'FX rate'!$C$25,"")</f>
        <v/>
      </c>
      <c r="CK46" s="1864" t="str">
        <f>IF(ISNUMBER(U46),'Cover Page'!$D$35/1000000*U46/'FX rate'!$C$25,"")</f>
        <v/>
      </c>
      <c r="CL46" s="1861" t="str">
        <f>IF(ISNUMBER(V46),'Cover Page'!$D$35/1000000*V46/'FX rate'!$C$25,"")</f>
        <v/>
      </c>
      <c r="CM46" s="1862" t="str">
        <f>IF(ISNUMBER(W46),'Cover Page'!$D$35/1000000*W46/'FX rate'!$C$25,"")</f>
        <v/>
      </c>
      <c r="CN46" s="1863" t="str">
        <f>IF(ISNUMBER(X46),'Cover Page'!$D$35/1000000*X46/'FX rate'!$C$25,"")</f>
        <v/>
      </c>
      <c r="CO46" s="1863" t="str">
        <f>IF(ISNUMBER(Y46),'Cover Page'!$D$35/1000000*Y46/'FX rate'!$C$25,"")</f>
        <v/>
      </c>
      <c r="CP46" s="1864" t="str">
        <f>IF(ISNUMBER(Z46),'Cover Page'!$D$35/1000000*Z46/'FX rate'!$C$25,"")</f>
        <v/>
      </c>
      <c r="CQ46" s="1861" t="str">
        <f>IF(ISNUMBER(AA46),'Cover Page'!$D$35/1000000*AA46/'FX rate'!$C$25,"")</f>
        <v/>
      </c>
      <c r="CR46" s="1862" t="str">
        <f>IF(ISNUMBER(AB46),'Cover Page'!$D$35/1000000*AB46/'FX rate'!$C$25,"")</f>
        <v/>
      </c>
      <c r="CS46" s="1863" t="str">
        <f>IF(ISNUMBER(AC46),'Cover Page'!$D$35/1000000*AC46/'FX rate'!$C$25,"")</f>
        <v/>
      </c>
      <c r="CT46" s="1863" t="str">
        <f>IF(ISNUMBER(AD46),'Cover Page'!$D$35/1000000*AD46/'FX rate'!$C$25,"")</f>
        <v/>
      </c>
      <c r="CU46" s="1864" t="str">
        <f>IF(ISNUMBER(AE46),'Cover Page'!$D$35/1000000*AE46/'FX rate'!$C$25,"")</f>
        <v/>
      </c>
    </row>
    <row r="47" spans="1:100" s="1763" customFormat="1" ht="51" x14ac:dyDescent="0.2">
      <c r="A47" s="8" t="s">
        <v>89</v>
      </c>
      <c r="B47" s="1946"/>
      <c r="C47" s="1946"/>
      <c r="D47" s="1947"/>
      <c r="E47" s="1947"/>
      <c r="F47" s="1948"/>
      <c r="G47" s="1946"/>
      <c r="H47" s="1946"/>
      <c r="I47" s="1947"/>
      <c r="J47" s="1947"/>
      <c r="K47" s="1948"/>
      <c r="L47" s="1946"/>
      <c r="M47" s="1946"/>
      <c r="N47" s="1947"/>
      <c r="O47" s="1947"/>
      <c r="P47" s="1948"/>
      <c r="Q47" s="1946"/>
      <c r="R47" s="1946"/>
      <c r="S47" s="1947"/>
      <c r="T47" s="1947"/>
      <c r="U47" s="1948"/>
      <c r="V47" s="1946"/>
      <c r="W47" s="1946"/>
      <c r="X47" s="1947"/>
      <c r="Y47" s="1947"/>
      <c r="Z47" s="1948"/>
      <c r="AA47" s="1946"/>
      <c r="AB47" s="1946"/>
      <c r="AC47" s="1947"/>
      <c r="AD47" s="1947"/>
      <c r="AE47" s="1948"/>
      <c r="AF47" s="1867"/>
      <c r="AG47" s="1868"/>
      <c r="BD47" s="2301"/>
      <c r="BE47" s="2301"/>
      <c r="BF47" s="2289"/>
      <c r="BG47" s="2289"/>
      <c r="BH47" s="2289"/>
      <c r="BI47" s="2301"/>
      <c r="BJ47" s="2301"/>
      <c r="BK47" s="2289"/>
      <c r="BL47" s="2289"/>
      <c r="BM47" s="2289"/>
      <c r="BN47" s="1891"/>
      <c r="BO47" s="1891"/>
      <c r="BP47" s="1891"/>
      <c r="BQ47" s="1891"/>
      <c r="BR47" s="1891"/>
      <c r="BS47" s="1891"/>
      <c r="BT47" s="1891"/>
      <c r="BU47" s="1891"/>
      <c r="BV47" s="1891"/>
      <c r="BW47" s="1891"/>
      <c r="BX47" s="1891"/>
      <c r="BY47" s="1891"/>
      <c r="BZ47" s="1891"/>
      <c r="CA47" s="1891"/>
      <c r="CB47" s="1891"/>
      <c r="CC47" s="1891"/>
      <c r="CD47" s="1891"/>
      <c r="CE47" s="1891"/>
      <c r="CF47" s="1891"/>
      <c r="CG47" s="1891"/>
      <c r="CH47" s="1891"/>
      <c r="CI47" s="1891"/>
      <c r="CJ47" s="1891"/>
      <c r="CK47" s="1891"/>
      <c r="CL47" s="2301"/>
      <c r="CM47" s="2301"/>
      <c r="CN47" s="2289"/>
      <c r="CO47" s="2289"/>
      <c r="CP47" s="2289"/>
      <c r="CQ47" s="2301"/>
      <c r="CR47" s="2301"/>
      <c r="CS47" s="2289"/>
      <c r="CT47" s="2289"/>
      <c r="CU47" s="2289"/>
      <c r="CV47" s="1891"/>
    </row>
    <row r="48" spans="1:100" ht="64.5" thickBot="1" x14ac:dyDescent="0.25">
      <c r="A48" s="74" t="s">
        <v>1729</v>
      </c>
      <c r="B48" s="1869"/>
      <c r="C48" s="1869"/>
      <c r="D48" s="1870"/>
      <c r="E48" s="1870"/>
      <c r="F48" s="1871"/>
      <c r="G48" s="1869"/>
      <c r="H48" s="1869"/>
      <c r="I48" s="1870"/>
      <c r="J48" s="1870"/>
      <c r="K48" s="1871"/>
      <c r="L48" s="1869"/>
      <c r="M48" s="1869"/>
      <c r="N48" s="1870"/>
      <c r="O48" s="1870"/>
      <c r="P48" s="1871"/>
      <c r="Q48" s="1869"/>
      <c r="R48" s="1869"/>
      <c r="S48" s="1870"/>
      <c r="T48" s="1870"/>
      <c r="U48" s="1871"/>
      <c r="V48" s="1869"/>
      <c r="W48" s="1869"/>
      <c r="X48" s="1870"/>
      <c r="Y48" s="1870"/>
      <c r="Z48" s="1871"/>
      <c r="AA48" s="1869"/>
      <c r="AB48" s="1869"/>
      <c r="AC48" s="1870"/>
      <c r="AD48" s="1870"/>
      <c r="AE48" s="1871"/>
      <c r="AG48" s="1868"/>
      <c r="AU48"/>
      <c r="BD48" s="2301"/>
      <c r="BE48" s="2301"/>
      <c r="BF48" s="2289"/>
      <c r="BG48" s="2289"/>
      <c r="BH48" s="2289"/>
      <c r="BI48" s="2301"/>
      <c r="BJ48" s="2301"/>
      <c r="BK48" s="2289"/>
      <c r="BL48" s="2289"/>
      <c r="BM48" s="2289"/>
      <c r="BN48" s="1891"/>
      <c r="BO48" s="1891"/>
      <c r="BP48" s="1891"/>
      <c r="BQ48" s="1891"/>
      <c r="BR48" s="1891"/>
      <c r="BS48" s="1891"/>
      <c r="BT48" s="1891"/>
      <c r="BU48" s="1891"/>
      <c r="BV48" s="1891"/>
      <c r="BW48" s="1891"/>
      <c r="BX48" s="1891"/>
      <c r="BY48" s="1891"/>
      <c r="BZ48" s="1891"/>
      <c r="CA48" s="1891"/>
      <c r="CB48" s="1891"/>
      <c r="CC48" s="1891"/>
      <c r="CD48" s="1891"/>
      <c r="CE48" s="1891"/>
      <c r="CF48" s="1891"/>
      <c r="CG48" s="1891"/>
      <c r="CH48" s="1891"/>
      <c r="CI48" s="1891"/>
      <c r="CJ48" s="1891"/>
      <c r="CK48" s="1891"/>
      <c r="CL48" s="2301"/>
      <c r="CM48" s="2301"/>
      <c r="CN48" s="2289"/>
      <c r="CO48" s="2289"/>
      <c r="CP48" s="2289"/>
      <c r="CQ48" s="2301"/>
      <c r="CR48" s="2301"/>
      <c r="CS48" s="2289"/>
      <c r="CT48" s="2289"/>
      <c r="CU48" s="2289"/>
      <c r="CV48" s="1891"/>
    </row>
    <row r="49" spans="1:31" s="1763" customFormat="1" x14ac:dyDescent="0.2">
      <c r="A49" s="970" t="s">
        <v>498</v>
      </c>
      <c r="B49" s="1924" t="s">
        <v>1968</v>
      </c>
      <c r="C49" s="1924" t="s">
        <v>1969</v>
      </c>
      <c r="D49" s="1924" t="s">
        <v>1970</v>
      </c>
      <c r="E49" s="1924" t="s">
        <v>1971</v>
      </c>
      <c r="F49" s="1924" t="s">
        <v>1972</v>
      </c>
      <c r="G49" s="1924" t="s">
        <v>1973</v>
      </c>
      <c r="H49" s="1924" t="s">
        <v>1974</v>
      </c>
      <c r="I49" s="1924" t="s">
        <v>1975</v>
      </c>
      <c r="J49" s="1924" t="s">
        <v>1976</v>
      </c>
      <c r="K49" s="1924" t="s">
        <v>1977</v>
      </c>
      <c r="L49" s="1924" t="s">
        <v>1978</v>
      </c>
      <c r="M49" s="1924" t="s">
        <v>1979</v>
      </c>
      <c r="N49" s="1924" t="s">
        <v>1980</v>
      </c>
      <c r="O49" s="1924" t="s">
        <v>1981</v>
      </c>
      <c r="P49" s="1924" t="s">
        <v>1982</v>
      </c>
      <c r="Q49" s="1924" t="s">
        <v>1983</v>
      </c>
      <c r="R49" s="1924" t="s">
        <v>1984</v>
      </c>
      <c r="S49" s="1924" t="s">
        <v>1985</v>
      </c>
      <c r="T49" s="1924" t="s">
        <v>1986</v>
      </c>
      <c r="U49" s="1924" t="s">
        <v>1987</v>
      </c>
      <c r="V49" s="1924" t="s">
        <v>1988</v>
      </c>
      <c r="W49" s="1924" t="s">
        <v>1989</v>
      </c>
      <c r="X49" s="1924" t="s">
        <v>1990</v>
      </c>
      <c r="Y49" s="1924" t="s">
        <v>1991</v>
      </c>
      <c r="Z49" s="1924" t="s">
        <v>1992</v>
      </c>
      <c r="AA49" s="1924" t="s">
        <v>1993</v>
      </c>
      <c r="AB49" s="1924" t="s">
        <v>1994</v>
      </c>
      <c r="AC49" s="1924" t="s">
        <v>1995</v>
      </c>
      <c r="AD49" s="1924" t="s">
        <v>1996</v>
      </c>
      <c r="AE49" s="1924" t="s">
        <v>1997</v>
      </c>
    </row>
    <row r="50" spans="1:31" s="1868" customFormat="1" x14ac:dyDescent="0.2">
      <c r="A50" s="970"/>
      <c r="B50" s="1004"/>
      <c r="C50" s="1004"/>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4"/>
      <c r="AB50" s="1004"/>
      <c r="AC50" s="1004"/>
      <c r="AD50" s="1004"/>
      <c r="AE50" s="1004"/>
    </row>
    <row r="51" spans="1:31" x14ac:dyDescent="0.2">
      <c r="A51" s="29" t="s">
        <v>1727</v>
      </c>
    </row>
    <row r="52" spans="1:31" x14ac:dyDescent="0.2">
      <c r="A52" s="29" t="s">
        <v>1730</v>
      </c>
    </row>
    <row r="53" spans="1:31" x14ac:dyDescent="0.2">
      <c r="A53" s="29" t="s">
        <v>1728</v>
      </c>
    </row>
    <row r="54" spans="1:31" x14ac:dyDescent="0.2">
      <c r="A54" s="2240" t="s">
        <v>2009</v>
      </c>
      <c r="B54" s="2302"/>
      <c r="C54" s="2302"/>
      <c r="D54" s="2302"/>
      <c r="E54" s="2302"/>
      <c r="F54" s="2302"/>
      <c r="G54" s="2302"/>
      <c r="H54" s="2302"/>
      <c r="I54" s="2302"/>
      <c r="J54" s="2302"/>
      <c r="K54" s="2302"/>
      <c r="L54" s="2302"/>
      <c r="M54" s="2302"/>
      <c r="N54" s="2302"/>
      <c r="O54" s="2302"/>
      <c r="P54" s="2302"/>
      <c r="Q54" s="2302"/>
      <c r="R54" s="2302"/>
      <c r="S54" s="2302"/>
      <c r="T54" s="2302"/>
      <c r="U54" s="2302"/>
      <c r="V54" s="2302"/>
      <c r="W54" s="2302"/>
    </row>
  </sheetData>
  <sheetProtection algorithmName="SHA-512" hashValue="gT3Gz4k2cFsSAFy5UACCTgPnKLRLB3yeocc7Sifuiw23nEUBElbuqSznyiw5lKaAnnxPAM5BHTlBsAUIWMXfLA==" saltValue="myuMqdrHowHG/i2UD7Zreg==" spinCount="100000" sheet="1" insertColumns="0" insertRows="0" deleteColumns="0" deleteRows="0"/>
  <mergeCells count="59">
    <mergeCell ref="AH9:AH41"/>
    <mergeCell ref="Q6:U6"/>
    <mergeCell ref="Q7:Q8"/>
    <mergeCell ref="R7:U7"/>
    <mergeCell ref="B6:F6"/>
    <mergeCell ref="B7:B8"/>
    <mergeCell ref="C7:F7"/>
    <mergeCell ref="G6:K6"/>
    <mergeCell ref="G7:G8"/>
    <mergeCell ref="H7:K7"/>
    <mergeCell ref="L6:P6"/>
    <mergeCell ref="L7:L8"/>
    <mergeCell ref="M7:P7"/>
    <mergeCell ref="V7:V8"/>
    <mergeCell ref="W7:Z7"/>
    <mergeCell ref="AA7:AA8"/>
    <mergeCell ref="AB7:AE7"/>
    <mergeCell ref="AT6:AX6"/>
    <mergeCell ref="AY6:BC6"/>
    <mergeCell ref="AJ7:AJ8"/>
    <mergeCell ref="AK7:AN7"/>
    <mergeCell ref="AO7:AO8"/>
    <mergeCell ref="AP7:AS7"/>
    <mergeCell ref="AT7:AT8"/>
    <mergeCell ref="AU7:AX7"/>
    <mergeCell ref="AY7:AY8"/>
    <mergeCell ref="AZ7:BC7"/>
    <mergeCell ref="B4:D4"/>
    <mergeCell ref="F4:H4"/>
    <mergeCell ref="J4:L4"/>
    <mergeCell ref="AJ6:AN6"/>
    <mergeCell ref="AO6:AS6"/>
    <mergeCell ref="V6:Z6"/>
    <mergeCell ref="AA6:AE6"/>
    <mergeCell ref="BP9:BP41"/>
    <mergeCell ref="BR6:BV6"/>
    <mergeCell ref="BW6:CA6"/>
    <mergeCell ref="CB6:CF6"/>
    <mergeCell ref="CG6:CK6"/>
    <mergeCell ref="BR7:BR8"/>
    <mergeCell ref="BS7:BV7"/>
    <mergeCell ref="BW7:BW8"/>
    <mergeCell ref="BX7:CA7"/>
    <mergeCell ref="CB7:CB8"/>
    <mergeCell ref="CC7:CF7"/>
    <mergeCell ref="CG7:CG8"/>
    <mergeCell ref="CH7:CK7"/>
    <mergeCell ref="CL6:CP6"/>
    <mergeCell ref="CQ6:CU6"/>
    <mergeCell ref="CL7:CL8"/>
    <mergeCell ref="CM7:CP7"/>
    <mergeCell ref="CQ7:CQ8"/>
    <mergeCell ref="CR7:CU7"/>
    <mergeCell ref="BD6:BH6"/>
    <mergeCell ref="BI6:BM6"/>
    <mergeCell ref="BD7:BD8"/>
    <mergeCell ref="BE7:BH7"/>
    <mergeCell ref="BI7:BI8"/>
    <mergeCell ref="BJ7:BM7"/>
  </mergeCells>
  <hyperlinks>
    <hyperlink ref="B4" location="'1 macro-mapping'!B16" display="In reported currency" xr:uid="{00000000-0004-0000-0400-000000000000}"/>
    <hyperlink ref="B4:D4" location="'1b fund flows'!B6" display="in reported currency (domestic currency)" xr:uid="{00000000-0004-0000-0400-000001000000}"/>
    <hyperlink ref="F4" location="'1 macro-mapping'!A55" display="In floating exchange rates" xr:uid="{00000000-0004-0000-0400-000002000000}"/>
    <hyperlink ref="F4:G4" location="'1 macro-mapping'!A57" display="In floating exchange rates" xr:uid="{00000000-0004-0000-0400-000003000000}"/>
    <hyperlink ref="F4:H4" location="'1b fund flows'!Y6" display="in USD million (floating exchange rates)" xr:uid="{00000000-0004-0000-0400-000004000000}"/>
    <hyperlink ref="J4" location="'1 macro-mapping'!A83" display="In constant (from 2016) exchange rates" xr:uid="{00000000-0004-0000-0400-000005000000}"/>
    <hyperlink ref="J4:L4" location="'1b fund flows'!AV6" display="in USD million (constant 2019 exchange rate)" xr:uid="{00000000-0004-0000-0400-000006000000}"/>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6" tint="0.59999389629810485"/>
    <pageSetUpPr autoPageBreaks="0" fitToPage="1"/>
  </sheetPr>
  <dimension ref="A1:BA2675"/>
  <sheetViews>
    <sheetView showGridLines="0" zoomScale="85" zoomScaleNormal="85" zoomScaleSheetLayoutView="40" workbookViewId="0">
      <pane xSplit="2" ySplit="13" topLeftCell="C23" activePane="bottomRight" state="frozen"/>
      <selection activeCell="D35" sqref="D35"/>
      <selection pane="topRight" activeCell="D35" sqref="D35"/>
      <selection pane="bottomLeft" activeCell="D35" sqref="D35"/>
      <selection pane="bottomRight" activeCell="M44" sqref="L44:M44"/>
    </sheetView>
  </sheetViews>
  <sheetFormatPr defaultColWidth="0" defaultRowHeight="14.25" zeroHeight="1" x14ac:dyDescent="0.2"/>
  <cols>
    <col min="1" max="1" width="3.625" style="3" customWidth="1"/>
    <col min="2" max="2" width="15.125" style="3" customWidth="1"/>
    <col min="3" max="37" width="12.625" style="3" customWidth="1"/>
    <col min="38" max="38" width="5.625" style="20" customWidth="1"/>
    <col min="39" max="43" width="12.625" style="3" customWidth="1"/>
    <col min="44" max="44" width="5.625" style="20" customWidth="1"/>
    <col min="45" max="45" width="12.625" style="42" customWidth="1"/>
    <col min="46" max="46" width="12.625" style="3" customWidth="1"/>
    <col min="47" max="47" width="12.625" style="42" customWidth="1"/>
    <col min="48" max="48" width="12.625" style="3" customWidth="1"/>
    <col min="49" max="49" width="12.625" style="42" customWidth="1"/>
    <col min="50" max="50" width="12.625" style="3" customWidth="1"/>
    <col min="51" max="51" width="12.625" style="42" customWidth="1"/>
    <col min="52" max="52" width="12.625" style="3" customWidth="1"/>
    <col min="53" max="53" width="5.625" style="3" customWidth="1"/>
    <col min="54" max="16384" width="0" style="3" hidden="1"/>
  </cols>
  <sheetData>
    <row r="1" spans="1:53" s="2" customFormat="1" ht="14.25" customHeight="1" x14ac:dyDescent="0.2">
      <c r="A1" s="46"/>
      <c r="B1" s="35"/>
      <c r="C1" s="35"/>
      <c r="D1" s="35"/>
      <c r="E1" s="35"/>
      <c r="F1" s="35"/>
      <c r="G1" s="35"/>
      <c r="H1" s="35"/>
      <c r="P1" s="3"/>
      <c r="AL1" s="20"/>
      <c r="AR1" s="20"/>
      <c r="AW1" s="39"/>
      <c r="AY1" s="39"/>
    </row>
    <row r="2" spans="1:53" s="2" customFormat="1" ht="19.5" customHeight="1" x14ac:dyDescent="0.2">
      <c r="B2" s="66" t="s">
        <v>217</v>
      </c>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20"/>
      <c r="AV2" s="20"/>
      <c r="AW2" s="20"/>
      <c r="AX2" s="20"/>
      <c r="AY2" s="20"/>
      <c r="AZ2" s="20"/>
    </row>
    <row r="3" spans="1:53" ht="9.9499999999999993" customHeight="1" x14ac:dyDescent="0.2">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8"/>
      <c r="AM3" s="4"/>
      <c r="AN3" s="4"/>
      <c r="AO3" s="4"/>
      <c r="AP3" s="4"/>
      <c r="AQ3" s="4"/>
      <c r="AR3" s="18"/>
      <c r="AS3" s="40"/>
      <c r="AT3" s="4"/>
      <c r="AU3" s="40"/>
      <c r="AV3" s="4"/>
      <c r="AW3" s="40"/>
      <c r="AX3" s="4"/>
      <c r="AY3" s="40"/>
      <c r="AZ3" s="4"/>
    </row>
    <row r="4" spans="1:53" s="2" customFormat="1" ht="12" customHeight="1" x14ac:dyDescent="0.2">
      <c r="B4" s="65" t="s">
        <v>221</v>
      </c>
      <c r="C4" s="65"/>
      <c r="D4" s="65"/>
      <c r="E4" s="65"/>
      <c r="F4" s="65"/>
      <c r="G4" s="65"/>
      <c r="H4" s="65"/>
      <c r="I4" s="65"/>
      <c r="J4" s="65"/>
      <c r="K4" s="65"/>
      <c r="L4" s="65"/>
      <c r="M4" s="65"/>
      <c r="N4" s="65"/>
      <c r="O4" s="65"/>
      <c r="P4" s="134"/>
      <c r="Q4" s="65"/>
      <c r="R4" s="65"/>
      <c r="S4" s="65"/>
      <c r="T4" s="65"/>
      <c r="U4" s="65"/>
      <c r="V4" s="65"/>
      <c r="W4" s="65"/>
      <c r="X4" s="65"/>
      <c r="Y4" s="65"/>
      <c r="Z4" s="65"/>
      <c r="AA4" s="65"/>
      <c r="AB4" s="65"/>
      <c r="AC4" s="65"/>
      <c r="AD4" s="65"/>
      <c r="AE4" s="65"/>
      <c r="AF4" s="65"/>
      <c r="AG4" s="65"/>
      <c r="AH4" s="65"/>
      <c r="AI4" s="65"/>
      <c r="AJ4" s="65"/>
      <c r="AK4" s="134"/>
      <c r="AL4" s="20"/>
      <c r="AM4" s="2381" t="s">
        <v>292</v>
      </c>
      <c r="AN4" s="2381"/>
      <c r="AO4" s="2381"/>
      <c r="AP4" s="948"/>
      <c r="AQ4" s="948"/>
      <c r="AR4" s="20"/>
      <c r="AS4" s="64" t="s">
        <v>87</v>
      </c>
      <c r="AT4" s="20"/>
      <c r="AU4" s="20"/>
      <c r="AV4" s="20"/>
      <c r="AW4" s="20"/>
      <c r="AX4" s="20"/>
      <c r="AY4" s="20"/>
      <c r="AZ4" s="20"/>
    </row>
    <row r="5" spans="1:53" s="2" customFormat="1" ht="12" customHeight="1" thickBot="1" x14ac:dyDescent="0.25">
      <c r="B5" s="7"/>
      <c r="C5" s="7"/>
      <c r="D5" s="7"/>
      <c r="E5" s="7"/>
      <c r="F5" s="11"/>
      <c r="G5" s="11"/>
      <c r="H5" s="11"/>
      <c r="I5" s="11"/>
      <c r="J5" s="11"/>
      <c r="K5" s="11"/>
      <c r="L5" s="11"/>
      <c r="M5" s="11"/>
      <c r="N5" s="11"/>
      <c r="O5" s="11"/>
      <c r="P5" s="11"/>
      <c r="Q5" s="11"/>
      <c r="R5" s="11"/>
      <c r="S5" s="11"/>
      <c r="T5" s="11"/>
      <c r="U5" s="11"/>
      <c r="V5" s="11"/>
      <c r="W5" s="11"/>
      <c r="X5" s="11"/>
      <c r="Y5" s="11"/>
      <c r="Z5" s="11"/>
      <c r="AA5" s="11"/>
      <c r="AB5" s="11"/>
      <c r="AC5" s="11"/>
      <c r="AD5" s="11"/>
      <c r="AE5" s="7"/>
      <c r="AF5" s="7"/>
      <c r="AG5" s="7"/>
      <c r="AH5" s="7"/>
      <c r="AI5" s="7"/>
      <c r="AJ5" s="7"/>
      <c r="AK5" s="7"/>
      <c r="AL5" s="55"/>
      <c r="AM5" s="2381"/>
      <c r="AN5" s="2381"/>
      <c r="AO5" s="2381"/>
      <c r="AP5" s="948"/>
      <c r="AQ5" s="948"/>
      <c r="AR5" s="55"/>
      <c r="AS5" s="41"/>
      <c r="AT5" s="7"/>
      <c r="AU5" s="41"/>
      <c r="AV5" s="7"/>
      <c r="AW5" s="41"/>
      <c r="AX5" s="7"/>
      <c r="AY5" s="41"/>
      <c r="AZ5" s="7"/>
    </row>
    <row r="6" spans="1:53" s="2" customFormat="1" ht="14.25" customHeight="1" x14ac:dyDescent="0.2">
      <c r="B6" s="2415" t="s">
        <v>224</v>
      </c>
      <c r="C6" s="145" t="s">
        <v>1</v>
      </c>
      <c r="D6" s="5" t="s">
        <v>2</v>
      </c>
      <c r="E6" s="5" t="s">
        <v>3</v>
      </c>
      <c r="F6" s="12" t="s">
        <v>86</v>
      </c>
      <c r="G6" s="12" t="s">
        <v>4</v>
      </c>
      <c r="H6" s="12" t="s">
        <v>5</v>
      </c>
      <c r="I6" s="61" t="s">
        <v>6</v>
      </c>
      <c r="J6" s="12" t="s">
        <v>7</v>
      </c>
      <c r="K6" s="12" t="s">
        <v>8</v>
      </c>
      <c r="L6" s="12" t="s">
        <v>9</v>
      </c>
      <c r="M6" s="12" t="s">
        <v>10</v>
      </c>
      <c r="N6" s="12" t="s">
        <v>11</v>
      </c>
      <c r="O6" s="12" t="s">
        <v>12</v>
      </c>
      <c r="P6" s="12" t="s">
        <v>13</v>
      </c>
      <c r="Q6" s="12" t="s">
        <v>14</v>
      </c>
      <c r="R6" s="12" t="s">
        <v>15</v>
      </c>
      <c r="S6" s="12" t="s">
        <v>16</v>
      </c>
      <c r="T6" s="12" t="s">
        <v>17</v>
      </c>
      <c r="U6" s="12" t="s">
        <v>18</v>
      </c>
      <c r="V6" s="12" t="s">
        <v>19</v>
      </c>
      <c r="W6" s="12" t="s">
        <v>20</v>
      </c>
      <c r="X6" s="12" t="s">
        <v>21</v>
      </c>
      <c r="Y6" s="12" t="s">
        <v>22</v>
      </c>
      <c r="Z6" s="12" t="s">
        <v>23</v>
      </c>
      <c r="AA6" s="12" t="s">
        <v>24</v>
      </c>
      <c r="AB6" s="5" t="s">
        <v>25</v>
      </c>
      <c r="AC6" s="5" t="s">
        <v>26</v>
      </c>
      <c r="AD6" s="12" t="s">
        <v>27</v>
      </c>
      <c r="AE6" s="5" t="s">
        <v>28</v>
      </c>
      <c r="AF6" s="5" t="s">
        <v>29</v>
      </c>
      <c r="AG6" s="12" t="s">
        <v>30</v>
      </c>
      <c r="AH6" s="12"/>
      <c r="AI6" s="12"/>
      <c r="AJ6" s="5" t="s">
        <v>31</v>
      </c>
      <c r="AK6" s="5" t="s">
        <v>32</v>
      </c>
      <c r="AL6" s="54"/>
      <c r="AM6" s="279"/>
      <c r="AN6" s="213"/>
      <c r="AO6" s="213"/>
      <c r="AP6" s="54"/>
      <c r="AQ6" s="54"/>
      <c r="AR6" s="54"/>
      <c r="AS6" s="12" t="s">
        <v>33</v>
      </c>
      <c r="AT6" s="12" t="s">
        <v>34</v>
      </c>
      <c r="AU6" s="12" t="s">
        <v>35</v>
      </c>
      <c r="AV6" s="12" t="s">
        <v>88</v>
      </c>
      <c r="AW6" s="5" t="s">
        <v>112</v>
      </c>
      <c r="AX6" s="5" t="s">
        <v>113</v>
      </c>
      <c r="AY6" s="5" t="s">
        <v>223</v>
      </c>
      <c r="AZ6" s="5" t="s">
        <v>337</v>
      </c>
    </row>
    <row r="7" spans="1:53" s="2" customFormat="1" ht="9.9499999999999993" customHeight="1" x14ac:dyDescent="0.2">
      <c r="B7" s="2416"/>
      <c r="C7" s="2417" t="s">
        <v>84</v>
      </c>
      <c r="D7" s="49"/>
      <c r="E7" s="49"/>
      <c r="F7" s="50"/>
      <c r="G7" s="50"/>
      <c r="H7" s="49"/>
      <c r="I7" s="49"/>
      <c r="J7" s="49"/>
      <c r="K7" s="50"/>
      <c r="L7" s="50"/>
      <c r="M7" s="49"/>
      <c r="N7" s="62"/>
      <c r="O7" s="50"/>
      <c r="P7" s="50"/>
      <c r="Q7" s="51"/>
      <c r="R7" s="51"/>
      <c r="S7" s="51"/>
      <c r="T7" s="51"/>
      <c r="U7" s="51"/>
      <c r="V7" s="51"/>
      <c r="W7" s="51"/>
      <c r="X7" s="51"/>
      <c r="Y7" s="51"/>
      <c r="Z7" s="51"/>
      <c r="AA7" s="51"/>
      <c r="AB7" s="51"/>
      <c r="AC7" s="51"/>
      <c r="AD7" s="51"/>
      <c r="AE7" s="51"/>
      <c r="AF7" s="51"/>
      <c r="AG7" s="51"/>
      <c r="AH7" s="51"/>
      <c r="AI7" s="51"/>
      <c r="AJ7" s="51"/>
      <c r="AK7" s="53"/>
      <c r="AL7" s="45"/>
      <c r="AM7" s="2386" t="s">
        <v>84</v>
      </c>
      <c r="AN7" s="278"/>
      <c r="AO7" s="280"/>
      <c r="AP7" s="949"/>
      <c r="AQ7" s="949"/>
      <c r="AR7" s="45"/>
      <c r="AS7" s="52"/>
      <c r="AT7" s="53"/>
      <c r="AU7" s="52"/>
      <c r="AV7" s="53"/>
      <c r="AW7" s="52"/>
      <c r="AX7" s="53"/>
      <c r="AY7" s="52"/>
      <c r="AZ7" s="53"/>
    </row>
    <row r="8" spans="1:53" s="2" customFormat="1" ht="9.9499999999999993" customHeight="1" x14ac:dyDescent="0.2">
      <c r="B8" s="2416"/>
      <c r="C8" s="2418"/>
      <c r="D8" s="2392" t="s">
        <v>36</v>
      </c>
      <c r="E8" s="2419" t="s">
        <v>225</v>
      </c>
      <c r="F8" s="99"/>
      <c r="G8" s="99"/>
      <c r="H8" s="2392" t="s">
        <v>226</v>
      </c>
      <c r="I8" s="2392" t="s">
        <v>227</v>
      </c>
      <c r="J8" s="2420" t="s">
        <v>228</v>
      </c>
      <c r="K8" s="99"/>
      <c r="L8" s="102"/>
      <c r="M8" s="2419" t="s">
        <v>229</v>
      </c>
      <c r="N8" s="98"/>
      <c r="O8" s="99"/>
      <c r="P8" s="99"/>
      <c r="Q8" s="100"/>
      <c r="R8" s="98"/>
      <c r="S8" s="98"/>
      <c r="T8" s="98"/>
      <c r="U8" s="98"/>
      <c r="V8" s="98"/>
      <c r="W8" s="98"/>
      <c r="X8" s="98"/>
      <c r="Y8" s="98"/>
      <c r="Z8" s="99"/>
      <c r="AA8" s="98"/>
      <c r="AB8" s="98"/>
      <c r="AC8" s="98"/>
      <c r="AD8" s="98"/>
      <c r="AE8" s="98"/>
      <c r="AF8" s="98"/>
      <c r="AG8" s="98"/>
      <c r="AH8" s="98"/>
      <c r="AI8" s="98"/>
      <c r="AJ8" s="101"/>
      <c r="AK8" s="2392" t="s">
        <v>293</v>
      </c>
      <c r="AL8" s="399"/>
      <c r="AM8" s="2387"/>
      <c r="AN8" s="2388" t="s">
        <v>305</v>
      </c>
      <c r="AO8" s="2389" t="s">
        <v>287</v>
      </c>
      <c r="AP8" s="2388" t="s">
        <v>469</v>
      </c>
      <c r="AQ8" s="913"/>
      <c r="AR8" s="399"/>
      <c r="AS8" s="2395"/>
      <c r="AT8" s="2395"/>
      <c r="AU8" s="2395"/>
      <c r="AV8" s="2395"/>
      <c r="AW8" s="2395"/>
      <c r="AX8" s="2395"/>
      <c r="AY8" s="2395"/>
      <c r="AZ8" s="2379"/>
    </row>
    <row r="9" spans="1:53" s="2" customFormat="1" ht="9.9499999999999993" customHeight="1" x14ac:dyDescent="0.2">
      <c r="B9" s="2416"/>
      <c r="C9" s="2418"/>
      <c r="D9" s="2392"/>
      <c r="E9" s="2419"/>
      <c r="F9" s="103"/>
      <c r="G9" s="103"/>
      <c r="H9" s="2392"/>
      <c r="I9" s="2392"/>
      <c r="J9" s="2419"/>
      <c r="K9" s="103"/>
      <c r="L9" s="104"/>
      <c r="M9" s="2419"/>
      <c r="N9" s="2384" t="s">
        <v>230</v>
      </c>
      <c r="O9" s="107"/>
      <c r="P9" s="107"/>
      <c r="Q9" s="2384" t="s">
        <v>301</v>
      </c>
      <c r="R9" s="2384" t="s">
        <v>300</v>
      </c>
      <c r="S9" s="107"/>
      <c r="T9" s="107"/>
      <c r="U9" s="107"/>
      <c r="V9" s="2384" t="s">
        <v>296</v>
      </c>
      <c r="W9" s="107"/>
      <c r="X9" s="271"/>
      <c r="Y9" s="2382" t="s">
        <v>39</v>
      </c>
      <c r="Z9" s="2382" t="s">
        <v>37</v>
      </c>
      <c r="AA9" s="2382" t="s">
        <v>85</v>
      </c>
      <c r="AB9" s="2382" t="s">
        <v>38</v>
      </c>
      <c r="AC9" s="2382" t="s">
        <v>336</v>
      </c>
      <c r="AD9" s="2382" t="s">
        <v>379</v>
      </c>
      <c r="AE9" s="2393" t="s">
        <v>380</v>
      </c>
      <c r="AF9" s="2393" t="s">
        <v>380</v>
      </c>
      <c r="AG9" s="2393" t="s">
        <v>380</v>
      </c>
      <c r="AH9" s="1482"/>
      <c r="AI9" s="1482"/>
      <c r="AJ9" s="2382" t="s">
        <v>381</v>
      </c>
      <c r="AK9" s="2392"/>
      <c r="AL9" s="399"/>
      <c r="AM9" s="2387"/>
      <c r="AN9" s="2388"/>
      <c r="AO9" s="2390"/>
      <c r="AP9" s="2388"/>
      <c r="AQ9" s="914"/>
      <c r="AR9" s="399"/>
      <c r="AS9" s="2396"/>
      <c r="AT9" s="2396"/>
      <c r="AU9" s="2396"/>
      <c r="AV9" s="2396"/>
      <c r="AW9" s="2396"/>
      <c r="AX9" s="2396"/>
      <c r="AY9" s="2396"/>
      <c r="AZ9" s="2380"/>
    </row>
    <row r="10" spans="1:53" s="2" customFormat="1" ht="12" customHeight="1" x14ac:dyDescent="0.2">
      <c r="B10" s="2416"/>
      <c r="C10" s="2418"/>
      <c r="D10" s="2392"/>
      <c r="E10" s="2419"/>
      <c r="F10" s="105"/>
      <c r="G10" s="105"/>
      <c r="H10" s="2392"/>
      <c r="I10" s="2392"/>
      <c r="J10" s="2419"/>
      <c r="K10" s="105"/>
      <c r="L10" s="106"/>
      <c r="M10" s="2419"/>
      <c r="N10" s="2385"/>
      <c r="O10" s="108"/>
      <c r="P10" s="108"/>
      <c r="Q10" s="2385"/>
      <c r="R10" s="2385"/>
      <c r="S10" s="108"/>
      <c r="T10" s="108"/>
      <c r="U10" s="108"/>
      <c r="V10" s="2385"/>
      <c r="W10" s="272"/>
      <c r="X10" s="273"/>
      <c r="Y10" s="2383"/>
      <c r="Z10" s="2383"/>
      <c r="AA10" s="2383"/>
      <c r="AB10" s="2383"/>
      <c r="AC10" s="2383"/>
      <c r="AD10" s="2383"/>
      <c r="AE10" s="2394"/>
      <c r="AF10" s="2394"/>
      <c r="AG10" s="2394"/>
      <c r="AH10" s="1483"/>
      <c r="AI10" s="1483"/>
      <c r="AJ10" s="2383"/>
      <c r="AK10" s="2392"/>
      <c r="AL10" s="399"/>
      <c r="AM10" s="2387"/>
      <c r="AN10" s="2388"/>
      <c r="AO10" s="2390"/>
      <c r="AP10" s="2447"/>
      <c r="AQ10" s="111" t="s">
        <v>472</v>
      </c>
      <c r="AR10" s="399"/>
      <c r="AS10" s="2396"/>
      <c r="AT10" s="2396"/>
      <c r="AU10" s="2396"/>
      <c r="AV10" s="2396"/>
      <c r="AW10" s="2396"/>
      <c r="AX10" s="2396"/>
      <c r="AY10" s="2396"/>
      <c r="AZ10" s="2380"/>
    </row>
    <row r="11" spans="1:53" s="2" customFormat="1" ht="57.95" customHeight="1" x14ac:dyDescent="0.2">
      <c r="B11" s="2416"/>
      <c r="C11" s="2418"/>
      <c r="D11" s="2392"/>
      <c r="E11" s="2419"/>
      <c r="F11" s="251" t="s">
        <v>206</v>
      </c>
      <c r="G11" s="251" t="s">
        <v>222</v>
      </c>
      <c r="H11" s="2392"/>
      <c r="I11" s="2392"/>
      <c r="J11" s="2419"/>
      <c r="K11" s="95" t="s">
        <v>110</v>
      </c>
      <c r="L11" s="96" t="s">
        <v>111</v>
      </c>
      <c r="M11" s="2419"/>
      <c r="N11" s="2421"/>
      <c r="O11" s="95" t="s">
        <v>231</v>
      </c>
      <c r="P11" s="97" t="s">
        <v>232</v>
      </c>
      <c r="Q11" s="2385"/>
      <c r="R11" s="2385"/>
      <c r="S11" s="97" t="s">
        <v>299</v>
      </c>
      <c r="T11" s="97" t="s">
        <v>298</v>
      </c>
      <c r="U11" s="97" t="s">
        <v>297</v>
      </c>
      <c r="V11" s="2385"/>
      <c r="W11" s="95" t="s">
        <v>295</v>
      </c>
      <c r="X11" s="251" t="s">
        <v>294</v>
      </c>
      <c r="Y11" s="2383"/>
      <c r="Z11" s="2383"/>
      <c r="AA11" s="2383"/>
      <c r="AB11" s="2383"/>
      <c r="AC11" s="2383"/>
      <c r="AD11" s="2391"/>
      <c r="AE11" s="2394"/>
      <c r="AF11" s="2394"/>
      <c r="AG11" s="2394"/>
      <c r="AH11" s="1483"/>
      <c r="AI11" s="1483"/>
      <c r="AJ11" s="2383"/>
      <c r="AK11" s="2392"/>
      <c r="AL11" s="398"/>
      <c r="AM11" s="2387"/>
      <c r="AN11" s="2388"/>
      <c r="AO11" s="2390"/>
      <c r="AP11" s="2448"/>
      <c r="AQ11" s="2449"/>
      <c r="AR11" s="398"/>
      <c r="AS11" s="2396"/>
      <c r="AT11" s="2396"/>
      <c r="AU11" s="2396"/>
      <c r="AV11" s="2396"/>
      <c r="AW11" s="2396"/>
      <c r="AX11" s="2396"/>
      <c r="AY11" s="2396"/>
      <c r="AZ11" s="2380"/>
    </row>
    <row r="12" spans="1:53" s="256" customFormat="1" ht="27.75" customHeight="1" x14ac:dyDescent="0.15">
      <c r="A12" s="255"/>
      <c r="B12" s="356" t="s">
        <v>377</v>
      </c>
      <c r="C12" s="357" t="s">
        <v>288</v>
      </c>
      <c r="D12" s="358" t="s">
        <v>92</v>
      </c>
      <c r="E12" s="359" t="s">
        <v>210</v>
      </c>
      <c r="F12" s="360"/>
      <c r="G12" s="360"/>
      <c r="H12" s="359" t="s">
        <v>220</v>
      </c>
      <c r="I12" s="359" t="s">
        <v>216</v>
      </c>
      <c r="J12" s="359" t="s">
        <v>215</v>
      </c>
      <c r="K12" s="360"/>
      <c r="L12" s="361"/>
      <c r="M12" s="359"/>
      <c r="N12" s="362" t="s">
        <v>211</v>
      </c>
      <c r="O12" s="360"/>
      <c r="P12" s="363"/>
      <c r="Q12" s="358"/>
      <c r="R12" s="364"/>
      <c r="S12" s="360"/>
      <c r="T12" s="360"/>
      <c r="U12" s="365"/>
      <c r="V12" s="364"/>
      <c r="W12" s="360"/>
      <c r="X12" s="360"/>
      <c r="Y12" s="366"/>
      <c r="Z12" s="367"/>
      <c r="AA12" s="367"/>
      <c r="AB12" s="367"/>
      <c r="AC12" s="366"/>
      <c r="AD12" s="359" t="s">
        <v>213</v>
      </c>
      <c r="AE12" s="366"/>
      <c r="AF12" s="366"/>
      <c r="AG12" s="366"/>
      <c r="AH12" s="366"/>
      <c r="AI12" s="366"/>
      <c r="AJ12" s="366"/>
      <c r="AK12" s="367" t="s">
        <v>212</v>
      </c>
      <c r="AL12" s="371"/>
      <c r="AM12" s="368" t="s">
        <v>91</v>
      </c>
      <c r="AN12" s="359" t="s">
        <v>286</v>
      </c>
      <c r="AO12" s="367" t="s">
        <v>214</v>
      </c>
      <c r="AP12" s="449"/>
      <c r="AQ12" s="449"/>
      <c r="AR12" s="371"/>
      <c r="AS12" s="369"/>
      <c r="AT12" s="370"/>
      <c r="AU12" s="369"/>
      <c r="AV12" s="370"/>
      <c r="AW12" s="369"/>
      <c r="AX12" s="370"/>
      <c r="AY12" s="369"/>
      <c r="AZ12" s="370"/>
      <c r="BA12" s="258"/>
    </row>
    <row r="13" spans="1:53" s="355" customFormat="1" ht="14.25" customHeight="1" x14ac:dyDescent="0.2">
      <c r="A13" s="353"/>
      <c r="B13" s="374" t="s">
        <v>343</v>
      </c>
      <c r="C13" s="375" t="s">
        <v>344</v>
      </c>
      <c r="D13" s="376" t="s">
        <v>345</v>
      </c>
      <c r="E13" s="377" t="s">
        <v>346</v>
      </c>
      <c r="F13" s="378" t="s">
        <v>347</v>
      </c>
      <c r="G13" s="378" t="s">
        <v>348</v>
      </c>
      <c r="H13" s="377" t="s">
        <v>349</v>
      </c>
      <c r="I13" s="377" t="s">
        <v>350</v>
      </c>
      <c r="J13" s="377" t="s">
        <v>351</v>
      </c>
      <c r="K13" s="378" t="s">
        <v>352</v>
      </c>
      <c r="L13" s="379" t="s">
        <v>353</v>
      </c>
      <c r="M13" s="377" t="s">
        <v>354</v>
      </c>
      <c r="N13" s="380" t="s">
        <v>355</v>
      </c>
      <c r="O13" s="378" t="s">
        <v>356</v>
      </c>
      <c r="P13" s="381" t="s">
        <v>357</v>
      </c>
      <c r="Q13" s="376" t="s">
        <v>358</v>
      </c>
      <c r="R13" s="382" t="s">
        <v>359</v>
      </c>
      <c r="S13" s="378" t="s">
        <v>360</v>
      </c>
      <c r="T13" s="378" t="s">
        <v>361</v>
      </c>
      <c r="U13" s="383" t="s">
        <v>362</v>
      </c>
      <c r="V13" s="382" t="s">
        <v>363</v>
      </c>
      <c r="W13" s="378" t="s">
        <v>364</v>
      </c>
      <c r="X13" s="378" t="s">
        <v>365</v>
      </c>
      <c r="Y13" s="384" t="s">
        <v>366</v>
      </c>
      <c r="Z13" s="385" t="s">
        <v>367</v>
      </c>
      <c r="AA13" s="385" t="s">
        <v>368</v>
      </c>
      <c r="AB13" s="385" t="s">
        <v>369</v>
      </c>
      <c r="AC13" s="384" t="s">
        <v>370</v>
      </c>
      <c r="AD13" s="377" t="s">
        <v>371</v>
      </c>
      <c r="AE13" s="384"/>
      <c r="AF13" s="384"/>
      <c r="AG13" s="384"/>
      <c r="AH13" s="384"/>
      <c r="AI13" s="384"/>
      <c r="AJ13" s="384" t="s">
        <v>375</v>
      </c>
      <c r="AK13" s="385" t="s">
        <v>372</v>
      </c>
      <c r="AL13" s="372"/>
      <c r="AM13" s="386" t="s">
        <v>376</v>
      </c>
      <c r="AN13" s="377" t="s">
        <v>373</v>
      </c>
      <c r="AO13" s="385" t="s">
        <v>374</v>
      </c>
      <c r="AP13" s="112"/>
      <c r="AQ13" s="113"/>
      <c r="AR13" s="372"/>
      <c r="AS13" s="376"/>
      <c r="AT13" s="384"/>
      <c r="AU13" s="376"/>
      <c r="AV13" s="384"/>
      <c r="AW13" s="376"/>
      <c r="AX13" s="384"/>
      <c r="AY13" s="376"/>
      <c r="AZ13" s="384"/>
      <c r="BA13" s="354"/>
    </row>
    <row r="14" spans="1:53" s="2" customFormat="1" x14ac:dyDescent="0.2">
      <c r="A14" s="6"/>
      <c r="B14" s="38">
        <v>2002</v>
      </c>
      <c r="C14" s="1504"/>
      <c r="D14" s="1505"/>
      <c r="E14" s="1506"/>
      <c r="F14" s="1507"/>
      <c r="G14" s="1507"/>
      <c r="H14" s="1508"/>
      <c r="I14" s="1508"/>
      <c r="J14" s="1505"/>
      <c r="K14" s="1507"/>
      <c r="L14" s="1509"/>
      <c r="M14" s="1506"/>
      <c r="N14" s="1510"/>
      <c r="O14" s="1507"/>
      <c r="P14" s="1511"/>
      <c r="Q14" s="1505"/>
      <c r="R14" s="1510"/>
      <c r="S14" s="1507"/>
      <c r="T14" s="1507"/>
      <c r="U14" s="1512"/>
      <c r="V14" s="1510"/>
      <c r="W14" s="1507"/>
      <c r="X14" s="1507"/>
      <c r="Y14" s="1513"/>
      <c r="Z14" s="1513"/>
      <c r="AA14" s="1513"/>
      <c r="AB14" s="1513"/>
      <c r="AC14" s="1513"/>
      <c r="AD14" s="1513"/>
      <c r="AE14" s="1513"/>
      <c r="AF14" s="1513"/>
      <c r="AG14" s="1513"/>
      <c r="AH14" s="1513"/>
      <c r="AI14" s="1513"/>
      <c r="AJ14" s="1513"/>
      <c r="AK14" s="1513"/>
      <c r="AL14" s="1514"/>
      <c r="AM14" s="1515"/>
      <c r="AN14" s="1516"/>
      <c r="AO14" s="1517"/>
      <c r="AP14" s="1518"/>
      <c r="AQ14" s="1519"/>
      <c r="AR14" s="1514"/>
      <c r="AS14" s="1520"/>
      <c r="AT14" s="1517"/>
      <c r="AU14" s="1520"/>
      <c r="AV14" s="1517"/>
      <c r="AW14" s="1520"/>
      <c r="AX14" s="1517"/>
      <c r="AY14" s="1520"/>
      <c r="AZ14" s="1517"/>
    </row>
    <row r="15" spans="1:53" s="2" customFormat="1" x14ac:dyDescent="0.2">
      <c r="A15" s="6"/>
      <c r="B15" s="10">
        <v>2003</v>
      </c>
      <c r="C15" s="1504" t="str">
        <f>IF(NOT('1 macro-mapping'!C16=0),IF(NOT('1 macro-mapping'!C17=0),'1 macro-mapping'!C17/'1 macro-mapping'!C16-1,""),"")</f>
        <v/>
      </c>
      <c r="D15" s="1521" t="str">
        <f>IF(NOT(ISBLANK('1 macro-mapping'!D17)),IF(NOT(ISBLANK('1 macro-mapping'!D16)),('1 macro-mapping'!D17/'1 macro-mapping'!D16-1),""),"")</f>
        <v/>
      </c>
      <c r="E15" s="1504" t="str">
        <f>IF(NOT('1 macro-mapping'!E16=0),IF(NOT('1 macro-mapping'!E17=0),'1 macro-mapping'!E17/'1 macro-mapping'!E16-1,""),"")</f>
        <v/>
      </c>
      <c r="F15" s="1521" t="str">
        <f>IF(NOT(ISBLANK('1 macro-mapping'!F17)),IF(NOT(ISBLANK('1 macro-mapping'!F16)),('1 macro-mapping'!F17/'1 macro-mapping'!F16-1),""),"")</f>
        <v/>
      </c>
      <c r="G15" s="1521" t="str">
        <f>IF(NOT(ISBLANK('1 macro-mapping'!G17)),IF(NOT(ISBLANK('1 macro-mapping'!G16)),('1 macro-mapping'!G17/'1 macro-mapping'!G16-1),""),"")</f>
        <v/>
      </c>
      <c r="H15" s="1521" t="str">
        <f>IF(NOT(ISBLANK('1 macro-mapping'!H17)),IF(NOT(ISBLANK('1 macro-mapping'!H16)),('1 macro-mapping'!H17/'1 macro-mapping'!H16-1),""),"")</f>
        <v/>
      </c>
      <c r="I15" s="1521" t="str">
        <f>IF(NOT(ISBLANK('1 macro-mapping'!I17)),IF(NOT(ISBLANK('1 macro-mapping'!I16)),('1 macro-mapping'!I17/'1 macro-mapping'!I16-1),""),"")</f>
        <v/>
      </c>
      <c r="J15" s="1521" t="str">
        <f>IF(NOT(ISBLANK('1 macro-mapping'!J17)),IF(NOT(ISBLANK('1 macro-mapping'!J16)),('1 macro-mapping'!J17/'1 macro-mapping'!J16-1),""),"")</f>
        <v/>
      </c>
      <c r="K15" s="1521" t="str">
        <f>IF(NOT(ISBLANK('1 macro-mapping'!K17)),IF(NOT(ISBLANK('1 macro-mapping'!K16)),('1 macro-mapping'!K17/'1 macro-mapping'!K16-1),""),"")</f>
        <v/>
      </c>
      <c r="L15" s="1521" t="str">
        <f>IF(NOT(ISBLANK('1 macro-mapping'!L17)),IF(NOT(ISBLANK('1 macro-mapping'!L16)),('1 macro-mapping'!L17/'1 macro-mapping'!L16-1),""),"")</f>
        <v/>
      </c>
      <c r="M15" s="1504" t="str">
        <f>IF(NOT('1 macro-mapping'!M16=0),IF(NOT('1 macro-mapping'!M17=0),'1 macro-mapping'!M17/'1 macro-mapping'!M16-1,""),"")</f>
        <v/>
      </c>
      <c r="N15" s="1522" t="str">
        <f>IF(NOT(ISBLANK('1 macro-mapping'!N17)),IF(NOT(ISBLANK('1 macro-mapping'!N16)),('1 macro-mapping'!N17/'1 macro-mapping'!N16-1),""),"")</f>
        <v/>
      </c>
      <c r="O15" s="1522" t="str">
        <f>IF(NOT(ISBLANK('1 macro-mapping'!O17)),IF(NOT(ISBLANK('1 macro-mapping'!O16)),('1 macro-mapping'!O17/'1 macro-mapping'!O16-1),""),"")</f>
        <v/>
      </c>
      <c r="P15" s="1522" t="str">
        <f>IF(NOT(ISBLANK('1 macro-mapping'!P17)),IF(NOT(ISBLANK('1 macro-mapping'!P16)),('1 macro-mapping'!P17/'1 macro-mapping'!P16-1),""),"")</f>
        <v/>
      </c>
      <c r="Q15" s="1522" t="str">
        <f>IF(NOT(ISBLANK('1 macro-mapping'!Q17)),IF(NOT(ISBLANK('1 macro-mapping'!Q16)),('1 macro-mapping'!Q17/'1 macro-mapping'!Q16-1),""),"")</f>
        <v/>
      </c>
      <c r="R15" s="1522" t="str">
        <f>IF(NOT(ISBLANK('1 macro-mapping'!R17)),IF(NOT(ISBLANK('1 macro-mapping'!R16)),('1 macro-mapping'!R17/'1 macro-mapping'!R16-1),""),"")</f>
        <v/>
      </c>
      <c r="S15" s="1522" t="str">
        <f>IF(NOT(ISBLANK('1 macro-mapping'!S17)),IF(NOT(ISBLANK('1 macro-mapping'!S16)),('1 macro-mapping'!S17/'1 macro-mapping'!S16-1),""),"")</f>
        <v/>
      </c>
      <c r="T15" s="1522" t="str">
        <f>IF(NOT(ISBLANK('1 macro-mapping'!T17)),IF(NOT(ISBLANK('1 macro-mapping'!T16)),('1 macro-mapping'!T17/'1 macro-mapping'!T16-1),""),"")</f>
        <v/>
      </c>
      <c r="U15" s="1522" t="str">
        <f>IF(NOT(ISBLANK('1 macro-mapping'!U17)),IF(NOT(ISBLANK('1 macro-mapping'!U16)),('1 macro-mapping'!U17/'1 macro-mapping'!U16-1),""),"")</f>
        <v/>
      </c>
      <c r="V15" s="1522" t="str">
        <f>IF(NOT(ISBLANK('1 macro-mapping'!V17)),IF(NOT(ISBLANK('1 macro-mapping'!V16)),('1 macro-mapping'!V17/'1 macro-mapping'!V16-1),""),"")</f>
        <v/>
      </c>
      <c r="W15" s="1522" t="str">
        <f>IF(NOT(ISBLANK('1 macro-mapping'!W17)),IF(NOT(ISBLANK('1 macro-mapping'!W16)),('1 macro-mapping'!W17/'1 macro-mapping'!W16-1),""),"")</f>
        <v/>
      </c>
      <c r="X15" s="1522" t="str">
        <f>IF(NOT(ISBLANK('1 macro-mapping'!X17)),IF(NOT(ISBLANK('1 macro-mapping'!X16)),('1 macro-mapping'!X17/'1 macro-mapping'!X16-1),""),"")</f>
        <v/>
      </c>
      <c r="Y15" s="1522" t="str">
        <f>IF(NOT(ISBLANK('1 macro-mapping'!Y17)),IF(NOT(ISBLANK('1 macro-mapping'!Y16)),('1 macro-mapping'!Y17/'1 macro-mapping'!Y16-1),""),"")</f>
        <v/>
      </c>
      <c r="Z15" s="1522" t="str">
        <f>IF(NOT(ISBLANK('1 macro-mapping'!Z17)),IF(NOT(ISBLANK('1 macro-mapping'!Z16)),('1 macro-mapping'!Z17/'1 macro-mapping'!Z16-1),""),"")</f>
        <v/>
      </c>
      <c r="AA15" s="1522" t="str">
        <f>IF(NOT(ISBLANK('1 macro-mapping'!AA17)),IF(NOT(ISBLANK('1 macro-mapping'!AA16)),('1 macro-mapping'!AA17/'1 macro-mapping'!AA16-1),""),"")</f>
        <v/>
      </c>
      <c r="AB15" s="1522" t="str">
        <f>IF(NOT(ISBLANK('1 macro-mapping'!AB17)),IF(NOT(ISBLANK('1 macro-mapping'!AB16)),('1 macro-mapping'!AB17/'1 macro-mapping'!AB16-1),""),"")</f>
        <v/>
      </c>
      <c r="AC15" s="1522" t="str">
        <f>IF(NOT(ISBLANK('1 macro-mapping'!AC17)),IF(NOT(ISBLANK('1 macro-mapping'!AC16)),('1 macro-mapping'!AC17/'1 macro-mapping'!AC16-1),""),"")</f>
        <v/>
      </c>
      <c r="AD15" s="1522" t="str">
        <f>IF(NOT(ISBLANK('1 macro-mapping'!AD17)),IF(NOT(ISBLANK('1 macro-mapping'!AD16)),('1 macro-mapping'!AD17/'1 macro-mapping'!AD16-1),""),"")</f>
        <v/>
      </c>
      <c r="AE15" s="1522" t="str">
        <f>IF(NOT(ISBLANK('1 macro-mapping'!AE17)),IF(NOT(ISBLANK('1 macro-mapping'!AE16)),('1 macro-mapping'!AE17/'1 macro-mapping'!AE16-1),""),"")</f>
        <v/>
      </c>
      <c r="AF15" s="1522" t="str">
        <f>IF(NOT(ISBLANK('1 macro-mapping'!AF17)),IF(NOT(ISBLANK('1 macro-mapping'!AF16)),('1 macro-mapping'!AF17/'1 macro-mapping'!AF16-1),""),"")</f>
        <v/>
      </c>
      <c r="AG15" s="1522" t="str">
        <f>IF(NOT(ISBLANK('1 macro-mapping'!AG17)),IF(NOT(ISBLANK('1 macro-mapping'!AG16)),('1 macro-mapping'!AG17/'1 macro-mapping'!AG16-1),""),"")</f>
        <v/>
      </c>
      <c r="AH15" s="1522" t="str">
        <f>IF(NOT(ISBLANK('1 macro-mapping'!AH17)),IF(NOT(ISBLANK('1 macro-mapping'!AH16)),('1 macro-mapping'!AH17/'1 macro-mapping'!AH16-1),""),"")</f>
        <v/>
      </c>
      <c r="AI15" s="1522" t="str">
        <f>IF(NOT(ISBLANK('1 macro-mapping'!AI17)),IF(NOT(ISBLANK('1 macro-mapping'!AI16)),('1 macro-mapping'!AI17/'1 macro-mapping'!AI16-1),""),"")</f>
        <v/>
      </c>
      <c r="AJ15" s="1522" t="str">
        <f>IF(NOT(ISBLANK('1 macro-mapping'!AJ17)),IF(NOT(ISBLANK('1 macro-mapping'!AJ16)),('1 macro-mapping'!AJ17/'1 macro-mapping'!AJ16-1),""),"")</f>
        <v/>
      </c>
      <c r="AK15" s="1522" t="str">
        <f>IF(NOT(ISBLANK('1 macro-mapping'!AK17)),IF(NOT(ISBLANK('1 macro-mapping'!AK16)),('1 macro-mapping'!AK17/'1 macro-mapping'!AK16-1),""),"")</f>
        <v/>
      </c>
      <c r="AL15" s="2270"/>
      <c r="AM15" s="2271" t="str">
        <f>IF(NOT(ISBLANK('1 macro-mapping'!AM17)),IF(NOT(ISBLANK('1 macro-mapping'!AM16)),('1 macro-mapping'!AM17/'1 macro-mapping'!AM16-1),""),"")</f>
        <v/>
      </c>
      <c r="AN15" s="1505" t="str">
        <f>IF(NOT(ISBLANK('1 macro-mapping'!AN17)),IF(NOT(ISBLANK('1 macro-mapping'!AN16)),('1 macro-mapping'!AN17/'1 macro-mapping'!AN16-1),""),"")</f>
        <v/>
      </c>
      <c r="AO15" s="1513" t="str">
        <f>IF(NOT(ISBLANK('1 macro-mapping'!AO17)),IF(NOT(ISBLANK('1 macro-mapping'!AO16)),('1 macro-mapping'!AO17/'1 macro-mapping'!AO16-1),""),"")</f>
        <v/>
      </c>
      <c r="AP15" s="1511" t="str">
        <f>IF(NOT(ISBLANK('1 macro-mapping'!AP17)),IF(NOT(ISBLANK('1 macro-mapping'!AP16)),('1 macro-mapping'!AP17/'1 macro-mapping'!AP16-1),""),"")</f>
        <v/>
      </c>
      <c r="AQ15" s="2272" t="str">
        <f>IF(NOT(ISBLANK('1 macro-mapping'!AQ17)),IF(NOT(ISBLANK('1 macro-mapping'!AQ16)),('1 macro-mapping'!AQ17/'1 macro-mapping'!AQ16-1),""),"")</f>
        <v/>
      </c>
      <c r="AR15" s="2270"/>
      <c r="AS15" s="1522" t="str">
        <f>IF(NOT(ISBLANK('1 macro-mapping'!AU17)),IF(NOT(ISBLANK('1 macro-mapping'!AU16)),('1 macro-mapping'!AU17/'1 macro-mapping'!AU16-1),""),"")</f>
        <v/>
      </c>
      <c r="AT15" s="2273" t="str">
        <f>IF(NOT(ISBLANK('1 macro-mapping'!AV17)),IF(NOT(ISBLANK('1 macro-mapping'!AV16)),('1 macro-mapping'!AV17/'1 macro-mapping'!AV16-1),""),"")</f>
        <v/>
      </c>
      <c r="AU15" s="1522" t="str">
        <f>IF(NOT(ISBLANK('1 macro-mapping'!AW17)),IF(NOT(ISBLANK('1 macro-mapping'!AW16)),('1 macro-mapping'!AW17/'1 macro-mapping'!AW16-1),""),"")</f>
        <v/>
      </c>
      <c r="AV15" s="2273" t="str">
        <f>IF(NOT(ISBLANK('1 macro-mapping'!AX17)),IF(NOT(ISBLANK('1 macro-mapping'!AX16)),('1 macro-mapping'!AX17/'1 macro-mapping'!AX16-1),""),"")</f>
        <v/>
      </c>
      <c r="AW15" s="1522" t="str">
        <f>IF(NOT(ISBLANK('1 macro-mapping'!AY17)),IF(NOT(ISBLANK('1 macro-mapping'!AY16)),('1 macro-mapping'!AY17/'1 macro-mapping'!AY16-1),""),"")</f>
        <v/>
      </c>
      <c r="AX15" s="2273" t="str">
        <f>IF(NOT(ISBLANK('1 macro-mapping'!AZ17)),IF(NOT(ISBLANK('1 macro-mapping'!AZ16)),('1 macro-mapping'!AZ17/'1 macro-mapping'!AZ16-1),""),"")</f>
        <v/>
      </c>
      <c r="AY15" s="1522" t="str">
        <f>IF(NOT(ISBLANK('1 macro-mapping'!BA17)),IF(NOT(ISBLANK('1 macro-mapping'!BA16)),('1 macro-mapping'!BA17/'1 macro-mapping'!BA16-1),""),"")</f>
        <v/>
      </c>
      <c r="AZ15" s="2273" t="str">
        <f>IF(NOT(ISBLANK('1 macro-mapping'!BB17)),IF(NOT(ISBLANK('1 macro-mapping'!BB16)),('1 macro-mapping'!BB17/'1 macro-mapping'!BB16-1),""),"")</f>
        <v/>
      </c>
    </row>
    <row r="16" spans="1:53" s="2" customFormat="1" x14ac:dyDescent="0.2">
      <c r="A16" s="6"/>
      <c r="B16" s="10">
        <v>2004</v>
      </c>
      <c r="C16" s="1504" t="str">
        <f>IF(NOT('1 macro-mapping'!C17=0),IF(NOT('1 macro-mapping'!C18=0),'1 macro-mapping'!C18/'1 macro-mapping'!C17-1,""),"")</f>
        <v/>
      </c>
      <c r="D16" s="1521" t="str">
        <f>IF(NOT('1 macro-mapping'!D17=0),IF(NOT('1 macro-mapping'!D18=0),'1 macro-mapping'!D18/'1 macro-mapping'!D17-1,""),"")</f>
        <v/>
      </c>
      <c r="E16" s="1504" t="str">
        <f>IF(NOT('1 macro-mapping'!E17=0),IF(NOT('1 macro-mapping'!E18=0),'1 macro-mapping'!E18/'1 macro-mapping'!E17-1,""),"")</f>
        <v/>
      </c>
      <c r="F16" s="1521" t="str">
        <f>IF(NOT('1 macro-mapping'!F17=0),IF(NOT('1 macro-mapping'!F18=0),'1 macro-mapping'!F18/'1 macro-mapping'!F17-1,""),"")</f>
        <v/>
      </c>
      <c r="G16" s="1521" t="str">
        <f>IF(NOT('1 macro-mapping'!G17=0),IF(NOT('1 macro-mapping'!G18=0),'1 macro-mapping'!G18/'1 macro-mapping'!G17-1,""),"")</f>
        <v/>
      </c>
      <c r="H16" s="1521" t="str">
        <f>IF(NOT('1 macro-mapping'!H17=0),IF(NOT('1 macro-mapping'!H18=0),'1 macro-mapping'!H18/'1 macro-mapping'!H17-1,""),"")</f>
        <v/>
      </c>
      <c r="I16" s="1521" t="str">
        <f>IF(NOT('1 macro-mapping'!I17=0),IF(NOT('1 macro-mapping'!I18=0),'1 macro-mapping'!I18/'1 macro-mapping'!I17-1,""),"")</f>
        <v/>
      </c>
      <c r="J16" s="1521" t="str">
        <f>IF(NOT('1 macro-mapping'!J17=0),IF(NOT('1 macro-mapping'!J18=0),'1 macro-mapping'!J18/'1 macro-mapping'!J17-1,""),"")</f>
        <v/>
      </c>
      <c r="K16" s="1521" t="str">
        <f>IF(NOT('1 macro-mapping'!K17=0),IF(NOT('1 macro-mapping'!K18=0),'1 macro-mapping'!K18/'1 macro-mapping'!K17-1,""),"")</f>
        <v/>
      </c>
      <c r="L16" s="1521" t="str">
        <f>IF(NOT('1 macro-mapping'!L17=0),IF(NOT('1 macro-mapping'!L18=0),'1 macro-mapping'!L18/'1 macro-mapping'!L17-1,""),"")</f>
        <v/>
      </c>
      <c r="M16" s="1504" t="str">
        <f>IF(NOT('1 macro-mapping'!M17=0),IF(NOT('1 macro-mapping'!M18=0),'1 macro-mapping'!M18/'1 macro-mapping'!M17-1,""),"")</f>
        <v/>
      </c>
      <c r="N16" s="1522" t="str">
        <f>IF(NOT('1 macro-mapping'!N17=0),IF(NOT('1 macro-mapping'!N18=0),'1 macro-mapping'!N18/'1 macro-mapping'!N17-1,""),"")</f>
        <v/>
      </c>
      <c r="O16" s="1522" t="str">
        <f>IF(NOT('1 macro-mapping'!O17=0),IF(NOT('1 macro-mapping'!O18=0),'1 macro-mapping'!O18/'1 macro-mapping'!O17-1,""),"")</f>
        <v/>
      </c>
      <c r="P16" s="1522" t="str">
        <f>IF(NOT('1 macro-mapping'!P17=0),IF(NOT('1 macro-mapping'!P18=0),'1 macro-mapping'!P18/'1 macro-mapping'!P17-1,""),"")</f>
        <v/>
      </c>
      <c r="Q16" s="1522" t="str">
        <f>IF(NOT('1 macro-mapping'!Q17=0),IF(NOT('1 macro-mapping'!Q18=0),'1 macro-mapping'!Q18/'1 macro-mapping'!Q17-1,""),"")</f>
        <v/>
      </c>
      <c r="R16" s="1522" t="str">
        <f>IF(NOT('1 macro-mapping'!R17=0),IF(NOT('1 macro-mapping'!R18=0),'1 macro-mapping'!R18/'1 macro-mapping'!R17-1,""),"")</f>
        <v/>
      </c>
      <c r="S16" s="1522" t="str">
        <f>IF(NOT('1 macro-mapping'!S17=0),IF(NOT('1 macro-mapping'!S18=0),'1 macro-mapping'!S18/'1 macro-mapping'!S17-1,""),"")</f>
        <v/>
      </c>
      <c r="T16" s="1522" t="str">
        <f>IF(NOT('1 macro-mapping'!T17=0),IF(NOT('1 macro-mapping'!T18=0),'1 macro-mapping'!T18/'1 macro-mapping'!T17-1,""),"")</f>
        <v/>
      </c>
      <c r="U16" s="1522" t="str">
        <f>IF(NOT('1 macro-mapping'!U17=0),IF(NOT('1 macro-mapping'!U18=0),'1 macro-mapping'!U18/'1 macro-mapping'!U17-1,""),"")</f>
        <v/>
      </c>
      <c r="V16" s="1522" t="str">
        <f>IF(NOT('1 macro-mapping'!V17=0),IF(NOT('1 macro-mapping'!V18=0),'1 macro-mapping'!V18/'1 macro-mapping'!V17-1,""),"")</f>
        <v/>
      </c>
      <c r="W16" s="1522" t="str">
        <f>IF(NOT('1 macro-mapping'!W17=0),IF(NOT('1 macro-mapping'!W18=0),'1 macro-mapping'!W18/'1 macro-mapping'!W17-1,""),"")</f>
        <v/>
      </c>
      <c r="X16" s="1522" t="str">
        <f>IF(NOT('1 macro-mapping'!X17=0),IF(NOT('1 macro-mapping'!X18=0),'1 macro-mapping'!X18/'1 macro-mapping'!X17-1,""),"")</f>
        <v/>
      </c>
      <c r="Y16" s="1522" t="str">
        <f>IF(NOT('1 macro-mapping'!Y17=0),IF(NOT('1 macro-mapping'!Y18=0),'1 macro-mapping'!Y18/'1 macro-mapping'!Y17-1,""),"")</f>
        <v/>
      </c>
      <c r="Z16" s="1522" t="str">
        <f>IF(NOT('1 macro-mapping'!Z17=0),IF(NOT('1 macro-mapping'!Z18=0),'1 macro-mapping'!Z18/'1 macro-mapping'!Z17-1,""),"")</f>
        <v/>
      </c>
      <c r="AA16" s="1522" t="str">
        <f>IF(NOT('1 macro-mapping'!AA17=0),IF(NOT('1 macro-mapping'!AA18=0),'1 macro-mapping'!AA18/'1 macro-mapping'!AA17-1,""),"")</f>
        <v/>
      </c>
      <c r="AB16" s="1522" t="str">
        <f>IF(NOT('1 macro-mapping'!AB17=0),IF(NOT('1 macro-mapping'!AB18=0),'1 macro-mapping'!AB18/'1 macro-mapping'!AB17-1,""),"")</f>
        <v/>
      </c>
      <c r="AC16" s="1522" t="str">
        <f>IF(NOT('1 macro-mapping'!AC17=0),IF(NOT('1 macro-mapping'!AC18=0),'1 macro-mapping'!AC18/'1 macro-mapping'!AC17-1,""),"")</f>
        <v/>
      </c>
      <c r="AD16" s="1522" t="str">
        <f>IF(NOT('1 macro-mapping'!AD17=0),IF(NOT('1 macro-mapping'!AD18=0),'1 macro-mapping'!AD18/'1 macro-mapping'!AD17-1,""),"")</f>
        <v/>
      </c>
      <c r="AE16" s="1522" t="str">
        <f>IF(NOT('1 macro-mapping'!AE17=0),IF(NOT('1 macro-mapping'!AE18=0),'1 macro-mapping'!AE18/'1 macro-mapping'!AE17-1,""),"")</f>
        <v/>
      </c>
      <c r="AF16" s="1522" t="str">
        <f>IF(NOT('1 macro-mapping'!AF17=0),IF(NOT('1 macro-mapping'!AF18=0),'1 macro-mapping'!AF18/'1 macro-mapping'!AF17-1,""),"")</f>
        <v/>
      </c>
      <c r="AG16" s="1522" t="str">
        <f>IF(NOT('1 macro-mapping'!AG17=0),IF(NOT('1 macro-mapping'!AG18=0),'1 macro-mapping'!AG18/'1 macro-mapping'!AG17-1,""),"")</f>
        <v/>
      </c>
      <c r="AH16" s="1522" t="str">
        <f>IF(NOT(ISBLANK('1 macro-mapping'!AH18)),IF(NOT(ISBLANK('1 macro-mapping'!AH17)),('1 macro-mapping'!AH18/'1 macro-mapping'!AH17-1),""),"")</f>
        <v/>
      </c>
      <c r="AI16" s="1522" t="str">
        <f>IF(NOT(ISBLANK('1 macro-mapping'!AI18)),IF(NOT(ISBLANK('1 macro-mapping'!AI17)),('1 macro-mapping'!AI18/'1 macro-mapping'!AI17-1),""),"")</f>
        <v/>
      </c>
      <c r="AJ16" s="1522" t="str">
        <f>IF(NOT(ISBLANK('1 macro-mapping'!AJ18)),IF(NOT(ISBLANK('1 macro-mapping'!AJ17)),('1 macro-mapping'!AJ18/'1 macro-mapping'!AJ17-1),""),"")</f>
        <v/>
      </c>
      <c r="AK16" s="1522" t="str">
        <f>IF(NOT(ISBLANK('1 macro-mapping'!AK18)),IF(NOT(ISBLANK('1 macro-mapping'!AK17)),('1 macro-mapping'!AK18/'1 macro-mapping'!AK17-1),""),"")</f>
        <v/>
      </c>
      <c r="AL16" s="2270"/>
      <c r="AM16" s="2271" t="str">
        <f>IF(NOT(ISBLANK('1 macro-mapping'!AM18)),IF(NOT(ISBLANK('1 macro-mapping'!AM17)),('1 macro-mapping'!AM18/'1 macro-mapping'!AM17-1),""),"")</f>
        <v/>
      </c>
      <c r="AN16" s="1505" t="str">
        <f>IF(NOT(ISBLANK('1 macro-mapping'!AN18)),IF(NOT(ISBLANK('1 macro-mapping'!AN17)),('1 macro-mapping'!AN18/'1 macro-mapping'!AN17-1),""),"")</f>
        <v/>
      </c>
      <c r="AO16" s="1513" t="str">
        <f>IF(NOT(ISBLANK('1 macro-mapping'!AO18)),IF(NOT(ISBLANK('1 macro-mapping'!AO17)),('1 macro-mapping'!AO18/'1 macro-mapping'!AO17-1),""),"")</f>
        <v/>
      </c>
      <c r="AP16" s="1511" t="str">
        <f>IF(NOT(ISBLANK('1 macro-mapping'!AP18)),IF(NOT(ISBLANK('1 macro-mapping'!AP17)),('1 macro-mapping'!AP18/'1 macro-mapping'!AP17-1),""),"")</f>
        <v/>
      </c>
      <c r="AQ16" s="2272" t="str">
        <f>IF(NOT(ISBLANK('1 macro-mapping'!AQ18)),IF(NOT(ISBLANK('1 macro-mapping'!AQ17)),('1 macro-mapping'!AQ18/'1 macro-mapping'!AQ17-1),""),"")</f>
        <v/>
      </c>
      <c r="AR16" s="2274"/>
      <c r="AS16" s="1522" t="str">
        <f>IF(NOT(ISBLANK('1 macro-mapping'!AU18)),IF(NOT(ISBLANK('1 macro-mapping'!AU17)),('1 macro-mapping'!AU18/'1 macro-mapping'!AU17-1),""),"")</f>
        <v/>
      </c>
      <c r="AT16" s="2273" t="str">
        <f>IF(NOT(ISBLANK('1 macro-mapping'!AV18)),IF(NOT(ISBLANK('1 macro-mapping'!AV17)),('1 macro-mapping'!AV18/'1 macro-mapping'!AV17-1),""),"")</f>
        <v/>
      </c>
      <c r="AU16" s="1522" t="str">
        <f>IF(NOT(ISBLANK('1 macro-mapping'!AW18)),IF(NOT(ISBLANK('1 macro-mapping'!AW17)),('1 macro-mapping'!AW18/'1 macro-mapping'!AW17-1),""),"")</f>
        <v/>
      </c>
      <c r="AV16" s="2273" t="str">
        <f>IF(NOT(ISBLANK('1 macro-mapping'!AX18)),IF(NOT(ISBLANK('1 macro-mapping'!AX17)),('1 macro-mapping'!AX18/'1 macro-mapping'!AX17-1),""),"")</f>
        <v/>
      </c>
      <c r="AW16" s="1522" t="str">
        <f>IF(NOT(ISBLANK('1 macro-mapping'!AY18)),IF(NOT(ISBLANK('1 macro-mapping'!AY17)),('1 macro-mapping'!AY18/'1 macro-mapping'!AY17-1),""),"")</f>
        <v/>
      </c>
      <c r="AX16" s="2273" t="str">
        <f>IF(NOT(ISBLANK('1 macro-mapping'!AZ18)),IF(NOT(ISBLANK('1 macro-mapping'!AZ17)),('1 macro-mapping'!AZ18/'1 macro-mapping'!AZ17-1),""),"")</f>
        <v/>
      </c>
      <c r="AY16" s="1522" t="str">
        <f>IF(NOT(ISBLANK('1 macro-mapping'!BA18)),IF(NOT(ISBLANK('1 macro-mapping'!BA17)),('1 macro-mapping'!BA18/'1 macro-mapping'!BA17-1),""),"")</f>
        <v/>
      </c>
      <c r="AZ16" s="2273" t="str">
        <f>IF(NOT(ISBLANK('1 macro-mapping'!BB18)),IF(NOT(ISBLANK('1 macro-mapping'!BB17)),('1 macro-mapping'!BB18/'1 macro-mapping'!BB17-1),""),"")</f>
        <v/>
      </c>
    </row>
    <row r="17" spans="1:52" s="2" customFormat="1" x14ac:dyDescent="0.2">
      <c r="A17" s="6"/>
      <c r="B17" s="10">
        <v>2005</v>
      </c>
      <c r="C17" s="1504" t="str">
        <f>IF(NOT('1 macro-mapping'!C18=0),IF(NOT('1 macro-mapping'!C19=0),'1 macro-mapping'!C19/'1 macro-mapping'!C18-1,""),"")</f>
        <v/>
      </c>
      <c r="D17" s="1521" t="str">
        <f>IF(NOT('1 macro-mapping'!D18=0),IF(NOT('1 macro-mapping'!D19=0),'1 macro-mapping'!D19/'1 macro-mapping'!D18-1,""),"")</f>
        <v/>
      </c>
      <c r="E17" s="1504" t="str">
        <f>IF(NOT('1 macro-mapping'!E18=0),IF(NOT('1 macro-mapping'!E19=0),'1 macro-mapping'!E19/'1 macro-mapping'!E18-1,""),"")</f>
        <v/>
      </c>
      <c r="F17" s="1521" t="str">
        <f>IF(NOT('1 macro-mapping'!F18=0),IF(NOT('1 macro-mapping'!F19=0),'1 macro-mapping'!F19/'1 macro-mapping'!F18-1,""),"")</f>
        <v/>
      </c>
      <c r="G17" s="1521" t="str">
        <f>IF(NOT('1 macro-mapping'!G18=0),IF(NOT('1 macro-mapping'!G19=0),'1 macro-mapping'!G19/'1 macro-mapping'!G18-1,""),"")</f>
        <v/>
      </c>
      <c r="H17" s="1521" t="str">
        <f>IF(NOT('1 macro-mapping'!H18=0),IF(NOT('1 macro-mapping'!H19=0),'1 macro-mapping'!H19/'1 macro-mapping'!H18-1,""),"")</f>
        <v/>
      </c>
      <c r="I17" s="1521" t="str">
        <f>IF(NOT('1 macro-mapping'!I18=0),IF(NOT('1 macro-mapping'!I19=0),'1 macro-mapping'!I19/'1 macro-mapping'!I18-1,""),"")</f>
        <v/>
      </c>
      <c r="J17" s="1521" t="str">
        <f>IF(NOT('1 macro-mapping'!J18=0),IF(NOT('1 macro-mapping'!J19=0),'1 macro-mapping'!J19/'1 macro-mapping'!J18-1,""),"")</f>
        <v/>
      </c>
      <c r="K17" s="1521" t="str">
        <f>IF(NOT('1 macro-mapping'!K18=0),IF(NOT('1 macro-mapping'!K19=0),'1 macro-mapping'!K19/'1 macro-mapping'!K18-1,""),"")</f>
        <v/>
      </c>
      <c r="L17" s="1521" t="str">
        <f>IF(NOT('1 macro-mapping'!L18=0),IF(NOT('1 macro-mapping'!L19=0),'1 macro-mapping'!L19/'1 macro-mapping'!L18-1,""),"")</f>
        <v/>
      </c>
      <c r="M17" s="1504" t="str">
        <f>IF(NOT('1 macro-mapping'!M18=0),IF(NOT('1 macro-mapping'!M19=0),'1 macro-mapping'!M19/'1 macro-mapping'!M18-1,""),"")</f>
        <v/>
      </c>
      <c r="N17" s="1522" t="str">
        <f>IF(NOT('1 macro-mapping'!N18=0),IF(NOT('1 macro-mapping'!N19=0),'1 macro-mapping'!N19/'1 macro-mapping'!N18-1,""),"")</f>
        <v/>
      </c>
      <c r="O17" s="1522" t="str">
        <f>IF(NOT('1 macro-mapping'!O18=0),IF(NOT('1 macro-mapping'!O19=0),'1 macro-mapping'!O19/'1 macro-mapping'!O18-1,""),"")</f>
        <v/>
      </c>
      <c r="P17" s="1522" t="str">
        <f>IF(NOT('1 macro-mapping'!P18=0),IF(NOT('1 macro-mapping'!P19=0),'1 macro-mapping'!P19/'1 macro-mapping'!P18-1,""),"")</f>
        <v/>
      </c>
      <c r="Q17" s="1522" t="str">
        <f>IF(NOT('1 macro-mapping'!Q18=0),IF(NOT('1 macro-mapping'!Q19=0),'1 macro-mapping'!Q19/'1 macro-mapping'!Q18-1,""),"")</f>
        <v/>
      </c>
      <c r="R17" s="1522" t="str">
        <f>IF(NOT('1 macro-mapping'!R18=0),IF(NOT('1 macro-mapping'!R19=0),'1 macro-mapping'!R19/'1 macro-mapping'!R18-1,""),"")</f>
        <v/>
      </c>
      <c r="S17" s="1522" t="str">
        <f>IF(NOT('1 macro-mapping'!S18=0),IF(NOT('1 macro-mapping'!S19=0),'1 macro-mapping'!S19/'1 macro-mapping'!S18-1,""),"")</f>
        <v/>
      </c>
      <c r="T17" s="1522" t="str">
        <f>IF(NOT('1 macro-mapping'!T18=0),IF(NOT('1 macro-mapping'!T19=0),'1 macro-mapping'!T19/'1 macro-mapping'!T18-1,""),"")</f>
        <v/>
      </c>
      <c r="U17" s="1522" t="str">
        <f>IF(NOT('1 macro-mapping'!U18=0),IF(NOT('1 macro-mapping'!U19=0),'1 macro-mapping'!U19/'1 macro-mapping'!U18-1,""),"")</f>
        <v/>
      </c>
      <c r="V17" s="1522" t="str">
        <f>IF(NOT('1 macro-mapping'!V18=0),IF(NOT('1 macro-mapping'!V19=0),'1 macro-mapping'!V19/'1 macro-mapping'!V18-1,""),"")</f>
        <v/>
      </c>
      <c r="W17" s="1522" t="str">
        <f>IF(NOT('1 macro-mapping'!W18=0),IF(NOT('1 macro-mapping'!W19=0),'1 macro-mapping'!W19/'1 macro-mapping'!W18-1,""),"")</f>
        <v/>
      </c>
      <c r="X17" s="1522" t="str">
        <f>IF(NOT('1 macro-mapping'!X18=0),IF(NOT('1 macro-mapping'!X19=0),'1 macro-mapping'!X19/'1 macro-mapping'!X18-1,""),"")</f>
        <v/>
      </c>
      <c r="Y17" s="1522" t="str">
        <f>IF(NOT('1 macro-mapping'!Y18=0),IF(NOT('1 macro-mapping'!Y19=0),'1 macro-mapping'!Y19/'1 macro-mapping'!Y18-1,""),"")</f>
        <v/>
      </c>
      <c r="Z17" s="1522" t="str">
        <f>IF(NOT('1 macro-mapping'!Z18=0),IF(NOT('1 macro-mapping'!Z19=0),'1 macro-mapping'!Z19/'1 macro-mapping'!Z18-1,""),"")</f>
        <v/>
      </c>
      <c r="AA17" s="1522" t="str">
        <f>IF(NOT('1 macro-mapping'!AA18=0),IF(NOT('1 macro-mapping'!AA19=0),'1 macro-mapping'!AA19/'1 macro-mapping'!AA18-1,""),"")</f>
        <v/>
      </c>
      <c r="AB17" s="1522" t="str">
        <f>IF(NOT('1 macro-mapping'!AB18=0),IF(NOT('1 macro-mapping'!AB19=0),'1 macro-mapping'!AB19/'1 macro-mapping'!AB18-1,""),"")</f>
        <v/>
      </c>
      <c r="AC17" s="1522" t="str">
        <f>IF(NOT('1 macro-mapping'!AC18=0),IF(NOT('1 macro-mapping'!AC19=0),'1 macro-mapping'!AC19/'1 macro-mapping'!AC18-1,""),"")</f>
        <v/>
      </c>
      <c r="AD17" s="1522" t="str">
        <f>IF(NOT('1 macro-mapping'!AD18=0),IF(NOT('1 macro-mapping'!AD19=0),'1 macro-mapping'!AD19/'1 macro-mapping'!AD18-1,""),"")</f>
        <v/>
      </c>
      <c r="AE17" s="1522" t="str">
        <f>IF(NOT('1 macro-mapping'!AE18=0),IF(NOT('1 macro-mapping'!AE19=0),'1 macro-mapping'!AE19/'1 macro-mapping'!AE18-1,""),"")</f>
        <v/>
      </c>
      <c r="AF17" s="1522" t="str">
        <f>IF(NOT('1 macro-mapping'!AF18=0),IF(NOT('1 macro-mapping'!AF19=0),'1 macro-mapping'!AF19/'1 macro-mapping'!AF18-1,""),"")</f>
        <v/>
      </c>
      <c r="AG17" s="1522" t="str">
        <f>IF(NOT('1 macro-mapping'!AG18=0),IF(NOT('1 macro-mapping'!AG19=0),'1 macro-mapping'!AG19/'1 macro-mapping'!AG18-1,""),"")</f>
        <v/>
      </c>
      <c r="AH17" s="1522" t="str">
        <f>IF(NOT(ISBLANK('1 macro-mapping'!AH19)),IF(NOT(ISBLANK('1 macro-mapping'!AH18)),('1 macro-mapping'!AH19/'1 macro-mapping'!AH18-1),""),"")</f>
        <v/>
      </c>
      <c r="AI17" s="1522" t="str">
        <f>IF(NOT(ISBLANK('1 macro-mapping'!AI19)),IF(NOT(ISBLANK('1 macro-mapping'!AI18)),('1 macro-mapping'!AI19/'1 macro-mapping'!AI18-1),""),"")</f>
        <v/>
      </c>
      <c r="AJ17" s="1522" t="str">
        <f>IF(NOT(ISBLANK('1 macro-mapping'!AJ19)),IF(NOT(ISBLANK('1 macro-mapping'!AJ18)),('1 macro-mapping'!AJ19/'1 macro-mapping'!AJ18-1),""),"")</f>
        <v/>
      </c>
      <c r="AK17" s="1522" t="str">
        <f>IF(NOT(ISBLANK('1 macro-mapping'!AK19)),IF(NOT(ISBLANK('1 macro-mapping'!AK18)),('1 macro-mapping'!AK19/'1 macro-mapping'!AK18-1),""),"")</f>
        <v/>
      </c>
      <c r="AL17" s="2274"/>
      <c r="AM17" s="2271" t="str">
        <f>IF(NOT(ISBLANK('1 macro-mapping'!AM19)),IF(NOT(ISBLANK('1 macro-mapping'!AM18)),('1 macro-mapping'!AM19/'1 macro-mapping'!AM18-1),""),"")</f>
        <v/>
      </c>
      <c r="AN17" s="1505" t="str">
        <f>IF(NOT(ISBLANK('1 macro-mapping'!AN19)),IF(NOT(ISBLANK('1 macro-mapping'!AN18)),('1 macro-mapping'!AN19/'1 macro-mapping'!AN18-1),""),"")</f>
        <v/>
      </c>
      <c r="AO17" s="1513" t="str">
        <f>IF(NOT(ISBLANK('1 macro-mapping'!AO19)),IF(NOT(ISBLANK('1 macro-mapping'!AO18)),('1 macro-mapping'!AO19/'1 macro-mapping'!AO18-1),""),"")</f>
        <v/>
      </c>
      <c r="AP17" s="1511" t="str">
        <f>IF(NOT(ISBLANK('1 macro-mapping'!AP19)),IF(NOT(ISBLANK('1 macro-mapping'!AP18)),('1 macro-mapping'!AP19/'1 macro-mapping'!AP18-1),""),"")</f>
        <v/>
      </c>
      <c r="AQ17" s="2272" t="str">
        <f>IF(NOT(ISBLANK('1 macro-mapping'!AQ19)),IF(NOT(ISBLANK('1 macro-mapping'!AQ18)),('1 macro-mapping'!AQ19/'1 macro-mapping'!AQ18-1),""),"")</f>
        <v/>
      </c>
      <c r="AR17" s="2274"/>
      <c r="AS17" s="1522" t="str">
        <f>IF(NOT(ISBLANK('1 macro-mapping'!AU19)),IF(NOT(ISBLANK('1 macro-mapping'!AU18)),('1 macro-mapping'!AU19/'1 macro-mapping'!AU18-1),""),"")</f>
        <v/>
      </c>
      <c r="AT17" s="2273" t="str">
        <f>IF(NOT(ISBLANK('1 macro-mapping'!AV19)),IF(NOT(ISBLANK('1 macro-mapping'!AV18)),('1 macro-mapping'!AV19/'1 macro-mapping'!AV18-1),""),"")</f>
        <v/>
      </c>
      <c r="AU17" s="1522" t="str">
        <f>IF(NOT(ISBLANK('1 macro-mapping'!AW19)),IF(NOT(ISBLANK('1 macro-mapping'!AW18)),('1 macro-mapping'!AW19/'1 macro-mapping'!AW18-1),""),"")</f>
        <v/>
      </c>
      <c r="AV17" s="2273" t="str">
        <f>IF(NOT(ISBLANK('1 macro-mapping'!AX19)),IF(NOT(ISBLANK('1 macro-mapping'!AX18)),('1 macro-mapping'!AX19/'1 macro-mapping'!AX18-1),""),"")</f>
        <v/>
      </c>
      <c r="AW17" s="1522" t="str">
        <f>IF(NOT(ISBLANK('1 macro-mapping'!AY19)),IF(NOT(ISBLANK('1 macro-mapping'!AY18)),('1 macro-mapping'!AY19/'1 macro-mapping'!AY18-1),""),"")</f>
        <v/>
      </c>
      <c r="AX17" s="2273" t="str">
        <f>IF(NOT(ISBLANK('1 macro-mapping'!AZ19)),IF(NOT(ISBLANK('1 macro-mapping'!AZ18)),('1 macro-mapping'!AZ19/'1 macro-mapping'!AZ18-1),""),"")</f>
        <v/>
      </c>
      <c r="AY17" s="1522" t="str">
        <f>IF(NOT(ISBLANK('1 macro-mapping'!BA19)),IF(NOT(ISBLANK('1 macro-mapping'!BA18)),('1 macro-mapping'!BA19/'1 macro-mapping'!BA18-1),""),"")</f>
        <v/>
      </c>
      <c r="AZ17" s="2273" t="str">
        <f>IF(NOT(ISBLANK('1 macro-mapping'!BB19)),IF(NOT(ISBLANK('1 macro-mapping'!BB18)),('1 macro-mapping'!BB19/'1 macro-mapping'!BB18-1),""),"")</f>
        <v/>
      </c>
    </row>
    <row r="18" spans="1:52" s="2" customFormat="1" x14ac:dyDescent="0.2">
      <c r="A18" s="6"/>
      <c r="B18" s="10">
        <v>2006</v>
      </c>
      <c r="C18" s="1504" t="str">
        <f>IF(NOT('1 macro-mapping'!C19=0),IF(NOT('1 macro-mapping'!C20=0),'1 macro-mapping'!C20/'1 macro-mapping'!C19-1,""),"")</f>
        <v/>
      </c>
      <c r="D18" s="1521" t="str">
        <f>IF(NOT('1 macro-mapping'!D19=0),IF(NOT('1 macro-mapping'!D20=0),'1 macro-mapping'!D20/'1 macro-mapping'!D19-1,""),"")</f>
        <v/>
      </c>
      <c r="E18" s="1504" t="str">
        <f>IF(NOT('1 macro-mapping'!E19=0),IF(NOT('1 macro-mapping'!E20=0),'1 macro-mapping'!E20/'1 macro-mapping'!E19-1,""),"")</f>
        <v/>
      </c>
      <c r="F18" s="1521" t="str">
        <f>IF(NOT('1 macro-mapping'!F19=0),IF(NOT('1 macro-mapping'!F20=0),'1 macro-mapping'!F20/'1 macro-mapping'!F19-1,""),"")</f>
        <v/>
      </c>
      <c r="G18" s="1521" t="str">
        <f>IF(NOT('1 macro-mapping'!G19=0),IF(NOT('1 macro-mapping'!G20=0),'1 macro-mapping'!G20/'1 macro-mapping'!G19-1,""),"")</f>
        <v/>
      </c>
      <c r="H18" s="1521" t="str">
        <f>IF(NOT('1 macro-mapping'!H19=0),IF(NOT('1 macro-mapping'!H20=0),'1 macro-mapping'!H20/'1 macro-mapping'!H19-1,""),"")</f>
        <v/>
      </c>
      <c r="I18" s="1521" t="str">
        <f>IF(NOT('1 macro-mapping'!I19=0),IF(NOT('1 macro-mapping'!I20=0),'1 macro-mapping'!I20/'1 macro-mapping'!I19-1,""),"")</f>
        <v/>
      </c>
      <c r="J18" s="1521" t="str">
        <f>IF(NOT('1 macro-mapping'!J19=0),IF(NOT('1 macro-mapping'!J20=0),'1 macro-mapping'!J20/'1 macro-mapping'!J19-1,""),"")</f>
        <v/>
      </c>
      <c r="K18" s="1521" t="str">
        <f>IF(NOT('1 macro-mapping'!K19=0),IF(NOT('1 macro-mapping'!K20=0),'1 macro-mapping'!K20/'1 macro-mapping'!K19-1,""),"")</f>
        <v/>
      </c>
      <c r="L18" s="1521" t="str">
        <f>IF(NOT('1 macro-mapping'!L19=0),IF(NOT('1 macro-mapping'!L20=0),'1 macro-mapping'!L20/'1 macro-mapping'!L19-1,""),"")</f>
        <v/>
      </c>
      <c r="M18" s="1504" t="str">
        <f>IF(NOT('1 macro-mapping'!M19=0),IF(NOT('1 macro-mapping'!M20=0),'1 macro-mapping'!M20/'1 macro-mapping'!M19-1,""),"")</f>
        <v/>
      </c>
      <c r="N18" s="1522" t="str">
        <f>IF(NOT('1 macro-mapping'!N19=0),IF(NOT('1 macro-mapping'!N20=0),'1 macro-mapping'!N20/'1 macro-mapping'!N19-1,""),"")</f>
        <v/>
      </c>
      <c r="O18" s="1522" t="str">
        <f>IF(NOT('1 macro-mapping'!O19=0),IF(NOT('1 macro-mapping'!O20=0),'1 macro-mapping'!O20/'1 macro-mapping'!O19-1,""),"")</f>
        <v/>
      </c>
      <c r="P18" s="1522" t="str">
        <f>IF(NOT('1 macro-mapping'!P19=0),IF(NOT('1 macro-mapping'!P20=0),'1 macro-mapping'!P20/'1 macro-mapping'!P19-1,""),"")</f>
        <v/>
      </c>
      <c r="Q18" s="1522" t="str">
        <f>IF(NOT('1 macro-mapping'!Q19=0),IF(NOT('1 macro-mapping'!Q20=0),'1 macro-mapping'!Q20/'1 macro-mapping'!Q19-1,""),"")</f>
        <v/>
      </c>
      <c r="R18" s="1522" t="str">
        <f>IF(NOT('1 macro-mapping'!R19=0),IF(NOT('1 macro-mapping'!R20=0),'1 macro-mapping'!R20/'1 macro-mapping'!R19-1,""),"")</f>
        <v/>
      </c>
      <c r="S18" s="1522" t="str">
        <f>IF(NOT('1 macro-mapping'!S19=0),IF(NOT('1 macro-mapping'!S20=0),'1 macro-mapping'!S20/'1 macro-mapping'!S19-1,""),"")</f>
        <v/>
      </c>
      <c r="T18" s="1522" t="str">
        <f>IF(NOT('1 macro-mapping'!T19=0),IF(NOT('1 macro-mapping'!T20=0),'1 macro-mapping'!T20/'1 macro-mapping'!T19-1,""),"")</f>
        <v/>
      </c>
      <c r="U18" s="1522" t="str">
        <f>IF(NOT('1 macro-mapping'!U19=0),IF(NOT('1 macro-mapping'!U20=0),'1 macro-mapping'!U20/'1 macro-mapping'!U19-1,""),"")</f>
        <v/>
      </c>
      <c r="V18" s="1522" t="str">
        <f>IF(NOT('1 macro-mapping'!V19=0),IF(NOT('1 macro-mapping'!V20=0),'1 macro-mapping'!V20/'1 macro-mapping'!V19-1,""),"")</f>
        <v/>
      </c>
      <c r="W18" s="1522" t="str">
        <f>IF(NOT('1 macro-mapping'!W19=0),IF(NOT('1 macro-mapping'!W20=0),'1 macro-mapping'!W20/'1 macro-mapping'!W19-1,""),"")</f>
        <v/>
      </c>
      <c r="X18" s="1522" t="str">
        <f>IF(NOT('1 macro-mapping'!X19=0),IF(NOT('1 macro-mapping'!X20=0),'1 macro-mapping'!X20/'1 macro-mapping'!X19-1,""),"")</f>
        <v/>
      </c>
      <c r="Y18" s="1522" t="str">
        <f>IF(NOT('1 macro-mapping'!Y19=0),IF(NOT('1 macro-mapping'!Y20=0),'1 macro-mapping'!Y20/'1 macro-mapping'!Y19-1,""),"")</f>
        <v/>
      </c>
      <c r="Z18" s="1522" t="str">
        <f>IF(NOT('1 macro-mapping'!Z19=0),IF(NOT('1 macro-mapping'!Z20=0),'1 macro-mapping'!Z20/'1 macro-mapping'!Z19-1,""),"")</f>
        <v/>
      </c>
      <c r="AA18" s="1522" t="str">
        <f>IF(NOT('1 macro-mapping'!AA19=0),IF(NOT('1 macro-mapping'!AA20=0),'1 macro-mapping'!AA20/'1 macro-mapping'!AA19-1,""),"")</f>
        <v/>
      </c>
      <c r="AB18" s="1522" t="str">
        <f>IF(NOT('1 macro-mapping'!AB19=0),IF(NOT('1 macro-mapping'!AB20=0),'1 macro-mapping'!AB20/'1 macro-mapping'!AB19-1,""),"")</f>
        <v/>
      </c>
      <c r="AC18" s="1522" t="str">
        <f>IF(NOT('1 macro-mapping'!AC19=0),IF(NOT('1 macro-mapping'!AC20=0),'1 macro-mapping'!AC20/'1 macro-mapping'!AC19-1,""),"")</f>
        <v/>
      </c>
      <c r="AD18" s="1522" t="str">
        <f>IF(NOT('1 macro-mapping'!AD19=0),IF(NOT('1 macro-mapping'!AD20=0),'1 macro-mapping'!AD20/'1 macro-mapping'!AD19-1,""),"")</f>
        <v/>
      </c>
      <c r="AE18" s="1522" t="str">
        <f>IF(NOT('1 macro-mapping'!AE19=0),IF(NOT('1 macro-mapping'!AE20=0),'1 macro-mapping'!AE20/'1 macro-mapping'!AE19-1,""),"")</f>
        <v/>
      </c>
      <c r="AF18" s="1522" t="str">
        <f>IF(NOT('1 macro-mapping'!AF19=0),IF(NOT('1 macro-mapping'!AF20=0),'1 macro-mapping'!AF20/'1 macro-mapping'!AF19-1,""),"")</f>
        <v/>
      </c>
      <c r="AG18" s="1522" t="str">
        <f>IF(NOT('1 macro-mapping'!AG19=0),IF(NOT('1 macro-mapping'!AG20=0),'1 macro-mapping'!AG20/'1 macro-mapping'!AG19-1,""),"")</f>
        <v/>
      </c>
      <c r="AH18" s="1522" t="str">
        <f>IF(NOT(ISBLANK('1 macro-mapping'!AH20)),IF(NOT(ISBLANK('1 macro-mapping'!AH19)),('1 macro-mapping'!AH20/'1 macro-mapping'!AH19-1),""),"")</f>
        <v/>
      </c>
      <c r="AI18" s="1522" t="str">
        <f>IF(NOT(ISBLANK('1 macro-mapping'!AI20)),IF(NOT(ISBLANK('1 macro-mapping'!AI19)),('1 macro-mapping'!AI20/'1 macro-mapping'!AI19-1),""),"")</f>
        <v/>
      </c>
      <c r="AJ18" s="1522" t="str">
        <f>IF(NOT(ISBLANK('1 macro-mapping'!AJ20)),IF(NOT(ISBLANK('1 macro-mapping'!AJ19)),('1 macro-mapping'!AJ20/'1 macro-mapping'!AJ19-1),""),"")</f>
        <v/>
      </c>
      <c r="AK18" s="1522" t="str">
        <f>IF(NOT(ISBLANK('1 macro-mapping'!AK20)),IF(NOT(ISBLANK('1 macro-mapping'!AK19)),('1 macro-mapping'!AK20/'1 macro-mapping'!AK19-1),""),"")</f>
        <v/>
      </c>
      <c r="AL18" s="2274"/>
      <c r="AM18" s="2271" t="str">
        <f>IF(NOT(ISBLANK('1 macro-mapping'!AM20)),IF(NOT(ISBLANK('1 macro-mapping'!AM19)),('1 macro-mapping'!AM20/'1 macro-mapping'!AM19-1),""),"")</f>
        <v/>
      </c>
      <c r="AN18" s="1505" t="str">
        <f>IF(NOT(ISBLANK('1 macro-mapping'!AN20)),IF(NOT(ISBLANK('1 macro-mapping'!AN19)),('1 macro-mapping'!AN20/'1 macro-mapping'!AN19-1),""),"")</f>
        <v/>
      </c>
      <c r="AO18" s="1513" t="str">
        <f>IF(NOT(ISBLANK('1 macro-mapping'!AO20)),IF(NOT(ISBLANK('1 macro-mapping'!AO19)),('1 macro-mapping'!AO20/'1 macro-mapping'!AO19-1),""),"")</f>
        <v/>
      </c>
      <c r="AP18" s="1511" t="str">
        <f>IF(NOT(ISBLANK('1 macro-mapping'!AP20)),IF(NOT(ISBLANK('1 macro-mapping'!AP19)),('1 macro-mapping'!AP20/'1 macro-mapping'!AP19-1),""),"")</f>
        <v/>
      </c>
      <c r="AQ18" s="2272" t="str">
        <f>IF(NOT(ISBLANK('1 macro-mapping'!AQ20)),IF(NOT(ISBLANK('1 macro-mapping'!AQ19)),('1 macro-mapping'!AQ20/'1 macro-mapping'!AQ19-1),""),"")</f>
        <v/>
      </c>
      <c r="AR18" s="2274"/>
      <c r="AS18" s="1522" t="str">
        <f>IF(NOT(ISBLANK('1 macro-mapping'!AU20)),IF(NOT(ISBLANK('1 macro-mapping'!AU19)),('1 macro-mapping'!AU20/'1 macro-mapping'!AU19-1),""),"")</f>
        <v/>
      </c>
      <c r="AT18" s="2273" t="str">
        <f>IF(NOT(ISBLANK('1 macro-mapping'!AV20)),IF(NOT(ISBLANK('1 macro-mapping'!AV19)),('1 macro-mapping'!AV20/'1 macro-mapping'!AV19-1),""),"")</f>
        <v/>
      </c>
      <c r="AU18" s="1522" t="str">
        <f>IF(NOT(ISBLANK('1 macro-mapping'!AW20)),IF(NOT(ISBLANK('1 macro-mapping'!AW19)),('1 macro-mapping'!AW20/'1 macro-mapping'!AW19-1),""),"")</f>
        <v/>
      </c>
      <c r="AV18" s="2273" t="str">
        <f>IF(NOT(ISBLANK('1 macro-mapping'!AX20)),IF(NOT(ISBLANK('1 macro-mapping'!AX19)),('1 macro-mapping'!AX20/'1 macro-mapping'!AX19-1),""),"")</f>
        <v/>
      </c>
      <c r="AW18" s="1522" t="str">
        <f>IF(NOT(ISBLANK('1 macro-mapping'!AY20)),IF(NOT(ISBLANK('1 macro-mapping'!AY19)),('1 macro-mapping'!AY20/'1 macro-mapping'!AY19-1),""),"")</f>
        <v/>
      </c>
      <c r="AX18" s="2273" t="str">
        <f>IF(NOT(ISBLANK('1 macro-mapping'!AZ20)),IF(NOT(ISBLANK('1 macro-mapping'!AZ19)),('1 macro-mapping'!AZ20/'1 macro-mapping'!AZ19-1),""),"")</f>
        <v/>
      </c>
      <c r="AY18" s="1522" t="str">
        <f>IF(NOT(ISBLANK('1 macro-mapping'!BA20)),IF(NOT(ISBLANK('1 macro-mapping'!BA19)),('1 macro-mapping'!BA20/'1 macro-mapping'!BA19-1),""),"")</f>
        <v/>
      </c>
      <c r="AZ18" s="2273" t="str">
        <f>IF(NOT(ISBLANK('1 macro-mapping'!BB20)),IF(NOT(ISBLANK('1 macro-mapping'!BB19)),('1 macro-mapping'!BB20/'1 macro-mapping'!BB19-1),""),"")</f>
        <v/>
      </c>
    </row>
    <row r="19" spans="1:52" s="2" customFormat="1" x14ac:dyDescent="0.2">
      <c r="A19" s="6"/>
      <c r="B19" s="10">
        <v>2007</v>
      </c>
      <c r="C19" s="1504" t="str">
        <f>IF(NOT('1 macro-mapping'!C20=0),IF(NOT('1 macro-mapping'!C21=0),'1 macro-mapping'!C21/'1 macro-mapping'!C20-1,""),"")</f>
        <v/>
      </c>
      <c r="D19" s="1521" t="str">
        <f>IF(NOT('1 macro-mapping'!D20=0),IF(NOT('1 macro-mapping'!D21=0),'1 macro-mapping'!D21/'1 macro-mapping'!D20-1,""),"")</f>
        <v/>
      </c>
      <c r="E19" s="1504" t="str">
        <f>IF(NOT('1 macro-mapping'!E20=0),IF(NOT('1 macro-mapping'!E21=0),'1 macro-mapping'!E21/'1 macro-mapping'!E20-1,""),"")</f>
        <v/>
      </c>
      <c r="F19" s="1521" t="str">
        <f>IF(NOT('1 macro-mapping'!F20=0),IF(NOT('1 macro-mapping'!F21=0),'1 macro-mapping'!F21/'1 macro-mapping'!F20-1,""),"")</f>
        <v/>
      </c>
      <c r="G19" s="1521" t="str">
        <f>IF(NOT('1 macro-mapping'!G20=0),IF(NOT('1 macro-mapping'!G21=0),'1 macro-mapping'!G21/'1 macro-mapping'!G20-1,""),"")</f>
        <v/>
      </c>
      <c r="H19" s="1521" t="str">
        <f>IF(NOT('1 macro-mapping'!H20=0),IF(NOT('1 macro-mapping'!H21=0),'1 macro-mapping'!H21/'1 macro-mapping'!H20-1,""),"")</f>
        <v/>
      </c>
      <c r="I19" s="1521" t="str">
        <f>IF(NOT('1 macro-mapping'!I20=0),IF(NOT('1 macro-mapping'!I21=0),'1 macro-mapping'!I21/'1 macro-mapping'!I20-1,""),"")</f>
        <v/>
      </c>
      <c r="J19" s="1521" t="str">
        <f>IF(NOT('1 macro-mapping'!J20=0),IF(NOT('1 macro-mapping'!J21=0),'1 macro-mapping'!J21/'1 macro-mapping'!J20-1,""),"")</f>
        <v/>
      </c>
      <c r="K19" s="1521" t="str">
        <f>IF(NOT('1 macro-mapping'!K20=0),IF(NOT('1 macro-mapping'!K21=0),'1 macro-mapping'!K21/'1 macro-mapping'!K20-1,""),"")</f>
        <v/>
      </c>
      <c r="L19" s="1521" t="str">
        <f>IF(NOT('1 macro-mapping'!L20=0),IF(NOT('1 macro-mapping'!L21=0),'1 macro-mapping'!L21/'1 macro-mapping'!L20-1,""),"")</f>
        <v/>
      </c>
      <c r="M19" s="1504" t="str">
        <f>IF(NOT('1 macro-mapping'!M20=0),IF(NOT('1 macro-mapping'!M21=0),'1 macro-mapping'!M21/'1 macro-mapping'!M20-1,""),"")</f>
        <v/>
      </c>
      <c r="N19" s="1522" t="str">
        <f>IF(NOT('1 macro-mapping'!N20=0),IF(NOT('1 macro-mapping'!N21=0),'1 macro-mapping'!N21/'1 macro-mapping'!N20-1,""),"")</f>
        <v/>
      </c>
      <c r="O19" s="1522" t="str">
        <f>IF(NOT('1 macro-mapping'!O20=0),IF(NOT('1 macro-mapping'!O21=0),'1 macro-mapping'!O21/'1 macro-mapping'!O20-1,""),"")</f>
        <v/>
      </c>
      <c r="P19" s="1522" t="str">
        <f>IF(NOT('1 macro-mapping'!P20=0),IF(NOT('1 macro-mapping'!P21=0),'1 macro-mapping'!P21/'1 macro-mapping'!P20-1,""),"")</f>
        <v/>
      </c>
      <c r="Q19" s="1522" t="str">
        <f>IF(NOT('1 macro-mapping'!Q20=0),IF(NOT('1 macro-mapping'!Q21=0),'1 macro-mapping'!Q21/'1 macro-mapping'!Q20-1,""),"")</f>
        <v/>
      </c>
      <c r="R19" s="1522" t="str">
        <f>IF(NOT('1 macro-mapping'!R20=0),IF(NOT('1 macro-mapping'!R21=0),'1 macro-mapping'!R21/'1 macro-mapping'!R20-1,""),"")</f>
        <v/>
      </c>
      <c r="S19" s="1522" t="str">
        <f>IF(NOT('1 macro-mapping'!S20=0),IF(NOT('1 macro-mapping'!S21=0),'1 macro-mapping'!S21/'1 macro-mapping'!S20-1,""),"")</f>
        <v/>
      </c>
      <c r="T19" s="1522" t="str">
        <f>IF(NOT('1 macro-mapping'!T20=0),IF(NOT('1 macro-mapping'!T21=0),'1 macro-mapping'!T21/'1 macro-mapping'!T20-1,""),"")</f>
        <v/>
      </c>
      <c r="U19" s="1522" t="str">
        <f>IF(NOT('1 macro-mapping'!U20=0),IF(NOT('1 macro-mapping'!U21=0),'1 macro-mapping'!U21/'1 macro-mapping'!U20-1,""),"")</f>
        <v/>
      </c>
      <c r="V19" s="1522" t="str">
        <f>IF(NOT('1 macro-mapping'!V20=0),IF(NOT('1 macro-mapping'!V21=0),'1 macro-mapping'!V21/'1 macro-mapping'!V20-1,""),"")</f>
        <v/>
      </c>
      <c r="W19" s="1522" t="str">
        <f>IF(NOT('1 macro-mapping'!W20=0),IF(NOT('1 macro-mapping'!W21=0),'1 macro-mapping'!W21/'1 macro-mapping'!W20-1,""),"")</f>
        <v/>
      </c>
      <c r="X19" s="1522" t="str">
        <f>IF(NOT('1 macro-mapping'!X20=0),IF(NOT('1 macro-mapping'!X21=0),'1 macro-mapping'!X21/'1 macro-mapping'!X20-1,""),"")</f>
        <v/>
      </c>
      <c r="Y19" s="1522" t="str">
        <f>IF(NOT('1 macro-mapping'!Y20=0),IF(NOT('1 macro-mapping'!Y21=0),'1 macro-mapping'!Y21/'1 macro-mapping'!Y20-1,""),"")</f>
        <v/>
      </c>
      <c r="Z19" s="1522" t="str">
        <f>IF(NOT('1 macro-mapping'!Z20=0),IF(NOT('1 macro-mapping'!Z21=0),'1 macro-mapping'!Z21/'1 macro-mapping'!Z20-1,""),"")</f>
        <v/>
      </c>
      <c r="AA19" s="1522" t="str">
        <f>IF(NOT('1 macro-mapping'!AA20=0),IF(NOT('1 macro-mapping'!AA21=0),'1 macro-mapping'!AA21/'1 macro-mapping'!AA20-1,""),"")</f>
        <v/>
      </c>
      <c r="AB19" s="1522" t="str">
        <f>IF(NOT('1 macro-mapping'!AB20=0),IF(NOT('1 macro-mapping'!AB21=0),'1 macro-mapping'!AB21/'1 macro-mapping'!AB20-1,""),"")</f>
        <v/>
      </c>
      <c r="AC19" s="1522" t="str">
        <f>IF(NOT('1 macro-mapping'!AC20=0),IF(NOT('1 macro-mapping'!AC21=0),'1 macro-mapping'!AC21/'1 macro-mapping'!AC20-1,""),"")</f>
        <v/>
      </c>
      <c r="AD19" s="1522" t="str">
        <f>IF(NOT('1 macro-mapping'!AD20=0),IF(NOT('1 macro-mapping'!AD21=0),'1 macro-mapping'!AD21/'1 macro-mapping'!AD20-1,""),"")</f>
        <v/>
      </c>
      <c r="AE19" s="1522" t="str">
        <f>IF(NOT('1 macro-mapping'!AE20=0),IF(NOT('1 macro-mapping'!AE21=0),'1 macro-mapping'!AE21/'1 macro-mapping'!AE20-1,""),"")</f>
        <v/>
      </c>
      <c r="AF19" s="1522" t="str">
        <f>IF(NOT('1 macro-mapping'!AF20=0),IF(NOT('1 macro-mapping'!AF21=0),'1 macro-mapping'!AF21/'1 macro-mapping'!AF20-1,""),"")</f>
        <v/>
      </c>
      <c r="AG19" s="1522" t="str">
        <f>IF(NOT('1 macro-mapping'!AG20=0),IF(NOT('1 macro-mapping'!AG21=0),'1 macro-mapping'!AG21/'1 macro-mapping'!AG20-1,""),"")</f>
        <v/>
      </c>
      <c r="AH19" s="1522" t="str">
        <f>IF(NOT(ISBLANK('1 macro-mapping'!AH21)),IF(NOT(ISBLANK('1 macro-mapping'!AH20)),('1 macro-mapping'!AH21/'1 macro-mapping'!AH20-1),""),"")</f>
        <v/>
      </c>
      <c r="AI19" s="1522" t="str">
        <f>IF(NOT(ISBLANK('1 macro-mapping'!AI21)),IF(NOT(ISBLANK('1 macro-mapping'!AI20)),('1 macro-mapping'!AI21/'1 macro-mapping'!AI20-1),""),"")</f>
        <v/>
      </c>
      <c r="AJ19" s="1522" t="str">
        <f>IF(NOT(ISBLANK('1 macro-mapping'!AJ21)),IF(NOT(ISBLANK('1 macro-mapping'!AJ20)),('1 macro-mapping'!AJ21/'1 macro-mapping'!AJ20-1),""),"")</f>
        <v/>
      </c>
      <c r="AK19" s="1522" t="str">
        <f>IF(NOT(ISBLANK('1 macro-mapping'!AK21)),IF(NOT(ISBLANK('1 macro-mapping'!AK20)),('1 macro-mapping'!AK21/'1 macro-mapping'!AK20-1),""),"")</f>
        <v/>
      </c>
      <c r="AL19" s="2274"/>
      <c r="AM19" s="2271" t="str">
        <f>IF(NOT(ISBLANK('1 macro-mapping'!AM21)),IF(NOT(ISBLANK('1 macro-mapping'!AM20)),('1 macro-mapping'!AM21/'1 macro-mapping'!AM20-1),""),"")</f>
        <v/>
      </c>
      <c r="AN19" s="1505" t="str">
        <f>IF(NOT(ISBLANK('1 macro-mapping'!AN21)),IF(NOT(ISBLANK('1 macro-mapping'!AN20)),('1 macro-mapping'!AN21/'1 macro-mapping'!AN20-1),""),"")</f>
        <v/>
      </c>
      <c r="AO19" s="1513" t="str">
        <f>IF(NOT(ISBLANK('1 macro-mapping'!AO21)),IF(NOT(ISBLANK('1 macro-mapping'!AO20)),('1 macro-mapping'!AO21/'1 macro-mapping'!AO20-1),""),"")</f>
        <v/>
      </c>
      <c r="AP19" s="1511" t="str">
        <f>IF(NOT(ISBLANK('1 macro-mapping'!AP21)),IF(NOT(ISBLANK('1 macro-mapping'!AP20)),('1 macro-mapping'!AP21/'1 macro-mapping'!AP20-1),""),"")</f>
        <v/>
      </c>
      <c r="AQ19" s="2272" t="str">
        <f>IF(NOT(ISBLANK('1 macro-mapping'!AQ21)),IF(NOT(ISBLANK('1 macro-mapping'!AQ20)),('1 macro-mapping'!AQ21/'1 macro-mapping'!AQ20-1),""),"")</f>
        <v/>
      </c>
      <c r="AR19" s="2274"/>
      <c r="AS19" s="1522" t="str">
        <f>IF(NOT(ISBLANK('1 macro-mapping'!AU21)),IF(NOT(ISBLANK('1 macro-mapping'!AU20)),('1 macro-mapping'!AU21/'1 macro-mapping'!AU20-1),""),"")</f>
        <v/>
      </c>
      <c r="AT19" s="2273" t="str">
        <f>IF(NOT(ISBLANK('1 macro-mapping'!AV21)),IF(NOT(ISBLANK('1 macro-mapping'!AV20)),('1 macro-mapping'!AV21/'1 macro-mapping'!AV20-1),""),"")</f>
        <v/>
      </c>
      <c r="AU19" s="1522" t="str">
        <f>IF(NOT(ISBLANK('1 macro-mapping'!AW21)),IF(NOT(ISBLANK('1 macro-mapping'!AW20)),('1 macro-mapping'!AW21/'1 macro-mapping'!AW20-1),""),"")</f>
        <v/>
      </c>
      <c r="AV19" s="2273" t="str">
        <f>IF(NOT(ISBLANK('1 macro-mapping'!AX21)),IF(NOT(ISBLANK('1 macro-mapping'!AX20)),('1 macro-mapping'!AX21/'1 macro-mapping'!AX20-1),""),"")</f>
        <v/>
      </c>
      <c r="AW19" s="1522" t="str">
        <f>IF(NOT(ISBLANK('1 macro-mapping'!AY21)),IF(NOT(ISBLANK('1 macro-mapping'!AY20)),('1 macro-mapping'!AY21/'1 macro-mapping'!AY20-1),""),"")</f>
        <v/>
      </c>
      <c r="AX19" s="2273" t="str">
        <f>IF(NOT(ISBLANK('1 macro-mapping'!AZ21)),IF(NOT(ISBLANK('1 macro-mapping'!AZ20)),('1 macro-mapping'!AZ21/'1 macro-mapping'!AZ20-1),""),"")</f>
        <v/>
      </c>
      <c r="AY19" s="1522" t="str">
        <f>IF(NOT(ISBLANK('1 macro-mapping'!BA21)),IF(NOT(ISBLANK('1 macro-mapping'!BA20)),('1 macro-mapping'!BA21/'1 macro-mapping'!BA20-1),""),"")</f>
        <v/>
      </c>
      <c r="AZ19" s="2273" t="str">
        <f>IF(NOT(ISBLANK('1 macro-mapping'!BB21)),IF(NOT(ISBLANK('1 macro-mapping'!BB20)),('1 macro-mapping'!BB21/'1 macro-mapping'!BB20-1),""),"")</f>
        <v/>
      </c>
    </row>
    <row r="20" spans="1:52" s="2" customFormat="1" x14ac:dyDescent="0.2">
      <c r="A20" s="6"/>
      <c r="B20" s="10">
        <v>2008</v>
      </c>
      <c r="C20" s="1504" t="str">
        <f>IF(NOT('1 macro-mapping'!C21=0),IF(NOT('1 macro-mapping'!C22=0),'1 macro-mapping'!C22/'1 macro-mapping'!C21-1,""),"")</f>
        <v/>
      </c>
      <c r="D20" s="1521" t="str">
        <f>IF(NOT('1 macro-mapping'!D21=0),IF(NOT('1 macro-mapping'!D22=0),'1 macro-mapping'!D22/'1 macro-mapping'!D21-1,""),"")</f>
        <v/>
      </c>
      <c r="E20" s="1504" t="str">
        <f>IF(NOT('1 macro-mapping'!E21=0),IF(NOT('1 macro-mapping'!E22=0),'1 macro-mapping'!E22/'1 macro-mapping'!E21-1,""),"")</f>
        <v/>
      </c>
      <c r="F20" s="1521" t="str">
        <f>IF(NOT('1 macro-mapping'!F21=0),IF(NOT('1 macro-mapping'!F22=0),'1 macro-mapping'!F22/'1 macro-mapping'!F21-1,""),"")</f>
        <v/>
      </c>
      <c r="G20" s="1521" t="str">
        <f>IF(NOT('1 macro-mapping'!G21=0),IF(NOT('1 macro-mapping'!G22=0),'1 macro-mapping'!G22/'1 macro-mapping'!G21-1,""),"")</f>
        <v/>
      </c>
      <c r="H20" s="1521" t="str">
        <f>IF(NOT('1 macro-mapping'!H21=0),IF(NOT('1 macro-mapping'!H22=0),'1 macro-mapping'!H22/'1 macro-mapping'!H21-1,""),"")</f>
        <v/>
      </c>
      <c r="I20" s="1521" t="str">
        <f>IF(NOT('1 macro-mapping'!I21=0),IF(NOT('1 macro-mapping'!I22=0),'1 macro-mapping'!I22/'1 macro-mapping'!I21-1,""),"")</f>
        <v/>
      </c>
      <c r="J20" s="1521" t="str">
        <f>IF(NOT('1 macro-mapping'!J21=0),IF(NOT('1 macro-mapping'!J22=0),'1 macro-mapping'!J22/'1 macro-mapping'!J21-1,""),"")</f>
        <v/>
      </c>
      <c r="K20" s="1521" t="str">
        <f>IF(NOT('1 macro-mapping'!K21=0),IF(NOT('1 macro-mapping'!K22=0),'1 macro-mapping'!K22/'1 macro-mapping'!K21-1,""),"")</f>
        <v/>
      </c>
      <c r="L20" s="1521" t="str">
        <f>IF(NOT('1 macro-mapping'!L21=0),IF(NOT('1 macro-mapping'!L22=0),'1 macro-mapping'!L22/'1 macro-mapping'!L21-1,""),"")</f>
        <v/>
      </c>
      <c r="M20" s="1504" t="str">
        <f>IF(NOT('1 macro-mapping'!M21=0),IF(NOT('1 macro-mapping'!M22=0),'1 macro-mapping'!M22/'1 macro-mapping'!M21-1,""),"")</f>
        <v/>
      </c>
      <c r="N20" s="1522" t="str">
        <f>IF(NOT('1 macro-mapping'!N21=0),IF(NOT('1 macro-mapping'!N22=0),'1 macro-mapping'!N22/'1 macro-mapping'!N21-1,""),"")</f>
        <v/>
      </c>
      <c r="O20" s="1522" t="str">
        <f>IF(NOT('1 macro-mapping'!O21=0),IF(NOT('1 macro-mapping'!O22=0),'1 macro-mapping'!O22/'1 macro-mapping'!O21-1,""),"")</f>
        <v/>
      </c>
      <c r="P20" s="1522" t="str">
        <f>IF(NOT('1 macro-mapping'!P21=0),IF(NOT('1 macro-mapping'!P22=0),'1 macro-mapping'!P22/'1 macro-mapping'!P21-1,""),"")</f>
        <v/>
      </c>
      <c r="Q20" s="1522" t="str">
        <f>IF(NOT('1 macro-mapping'!Q21=0),IF(NOT('1 macro-mapping'!Q22=0),'1 macro-mapping'!Q22/'1 macro-mapping'!Q21-1,""),"")</f>
        <v/>
      </c>
      <c r="R20" s="1522" t="str">
        <f>IF(NOT('1 macro-mapping'!R21=0),IF(NOT('1 macro-mapping'!R22=0),'1 macro-mapping'!R22/'1 macro-mapping'!R21-1,""),"")</f>
        <v/>
      </c>
      <c r="S20" s="1522" t="str">
        <f>IF(NOT('1 macro-mapping'!S21=0),IF(NOT('1 macro-mapping'!S22=0),'1 macro-mapping'!S22/'1 macro-mapping'!S21-1,""),"")</f>
        <v/>
      </c>
      <c r="T20" s="1522" t="str">
        <f>IF(NOT('1 macro-mapping'!T21=0),IF(NOT('1 macro-mapping'!T22=0),'1 macro-mapping'!T22/'1 macro-mapping'!T21-1,""),"")</f>
        <v/>
      </c>
      <c r="U20" s="1522" t="str">
        <f>IF(NOT('1 macro-mapping'!U21=0),IF(NOT('1 macro-mapping'!U22=0),'1 macro-mapping'!U22/'1 macro-mapping'!U21-1,""),"")</f>
        <v/>
      </c>
      <c r="V20" s="1522" t="str">
        <f>IF(NOT('1 macro-mapping'!V21=0),IF(NOT('1 macro-mapping'!V22=0),'1 macro-mapping'!V22/'1 macro-mapping'!V21-1,""),"")</f>
        <v/>
      </c>
      <c r="W20" s="1522" t="str">
        <f>IF(NOT('1 macro-mapping'!W21=0),IF(NOT('1 macro-mapping'!W22=0),'1 macro-mapping'!W22/'1 macro-mapping'!W21-1,""),"")</f>
        <v/>
      </c>
      <c r="X20" s="1522" t="str">
        <f>IF(NOT('1 macro-mapping'!X21=0),IF(NOT('1 macro-mapping'!X22=0),'1 macro-mapping'!X22/'1 macro-mapping'!X21-1,""),"")</f>
        <v/>
      </c>
      <c r="Y20" s="1522" t="str">
        <f>IF(NOT('1 macro-mapping'!Y21=0),IF(NOT('1 macro-mapping'!Y22=0),'1 macro-mapping'!Y22/'1 macro-mapping'!Y21-1,""),"")</f>
        <v/>
      </c>
      <c r="Z20" s="1522" t="str">
        <f>IF(NOT('1 macro-mapping'!Z21=0),IF(NOT('1 macro-mapping'!Z22=0),'1 macro-mapping'!Z22/'1 macro-mapping'!Z21-1,""),"")</f>
        <v/>
      </c>
      <c r="AA20" s="1522" t="str">
        <f>IF(NOT('1 macro-mapping'!AA21=0),IF(NOT('1 macro-mapping'!AA22=0),'1 macro-mapping'!AA22/'1 macro-mapping'!AA21-1,""),"")</f>
        <v/>
      </c>
      <c r="AB20" s="1522" t="str">
        <f>IF(NOT('1 macro-mapping'!AB21=0),IF(NOT('1 macro-mapping'!AB22=0),'1 macro-mapping'!AB22/'1 macro-mapping'!AB21-1,""),"")</f>
        <v/>
      </c>
      <c r="AC20" s="1522" t="str">
        <f>IF(NOT('1 macro-mapping'!AC21=0),IF(NOT('1 macro-mapping'!AC22=0),'1 macro-mapping'!AC22/'1 macro-mapping'!AC21-1,""),"")</f>
        <v/>
      </c>
      <c r="AD20" s="1522" t="str">
        <f>IF(NOT('1 macro-mapping'!AD21=0),IF(NOT('1 macro-mapping'!AD22=0),'1 macro-mapping'!AD22/'1 macro-mapping'!AD21-1,""),"")</f>
        <v/>
      </c>
      <c r="AE20" s="1522" t="str">
        <f>IF(NOT('1 macro-mapping'!AE21=0),IF(NOT('1 macro-mapping'!AE22=0),'1 macro-mapping'!AE22/'1 macro-mapping'!AE21-1,""),"")</f>
        <v/>
      </c>
      <c r="AF20" s="1522" t="str">
        <f>IF(NOT('1 macro-mapping'!AF21=0),IF(NOT('1 macro-mapping'!AF22=0),'1 macro-mapping'!AF22/'1 macro-mapping'!AF21-1,""),"")</f>
        <v/>
      </c>
      <c r="AG20" s="1522" t="str">
        <f>IF(NOT('1 macro-mapping'!AG21=0),IF(NOT('1 macro-mapping'!AG22=0),'1 macro-mapping'!AG22/'1 macro-mapping'!AG21-1,""),"")</f>
        <v/>
      </c>
      <c r="AH20" s="1522" t="str">
        <f>IF(NOT(ISBLANK('1 macro-mapping'!AH22)),IF(NOT(ISBLANK('1 macro-mapping'!AH21)),('1 macro-mapping'!AH22/'1 macro-mapping'!AH21-1),""),"")</f>
        <v/>
      </c>
      <c r="AI20" s="1522" t="str">
        <f>IF(NOT(ISBLANK('1 macro-mapping'!AI22)),IF(NOT(ISBLANK('1 macro-mapping'!AI21)),('1 macro-mapping'!AI22/'1 macro-mapping'!AI21-1),""),"")</f>
        <v/>
      </c>
      <c r="AJ20" s="1522" t="str">
        <f>IF(NOT(ISBLANK('1 macro-mapping'!AJ22)),IF(NOT(ISBLANK('1 macro-mapping'!AJ21)),('1 macro-mapping'!AJ22/'1 macro-mapping'!AJ21-1),""),"")</f>
        <v/>
      </c>
      <c r="AK20" s="1522" t="str">
        <f>IF(NOT(ISBLANK('1 macro-mapping'!AK22)),IF(NOT(ISBLANK('1 macro-mapping'!AK21)),('1 macro-mapping'!AK22/'1 macro-mapping'!AK21-1),""),"")</f>
        <v/>
      </c>
      <c r="AL20" s="2274"/>
      <c r="AM20" s="2271" t="str">
        <f>IF(NOT(ISBLANK('1 macro-mapping'!AM22)),IF(NOT(ISBLANK('1 macro-mapping'!AM21)),('1 macro-mapping'!AM22/'1 macro-mapping'!AM21-1),""),"")</f>
        <v/>
      </c>
      <c r="AN20" s="1505" t="str">
        <f>IF(NOT(ISBLANK('1 macro-mapping'!AN22)),IF(NOT(ISBLANK('1 macro-mapping'!AN21)),('1 macro-mapping'!AN22/'1 macro-mapping'!AN21-1),""),"")</f>
        <v/>
      </c>
      <c r="AO20" s="1513" t="str">
        <f>IF(NOT(ISBLANK('1 macro-mapping'!AO22)),IF(NOT(ISBLANK('1 macro-mapping'!AO21)),('1 macro-mapping'!AO22/'1 macro-mapping'!AO21-1),""),"")</f>
        <v/>
      </c>
      <c r="AP20" s="1513" t="str">
        <f>IF(NOT(ISBLANK('1 macro-mapping'!AP22)),IF(NOT(ISBLANK('1 macro-mapping'!AP21)),('1 macro-mapping'!AP22/'1 macro-mapping'!AP21-1),""),"")</f>
        <v/>
      </c>
      <c r="AQ20" s="1513" t="str">
        <f>IF(NOT(ISBLANK('1 macro-mapping'!AQ22)),IF(NOT(ISBLANK('1 macro-mapping'!AQ21)),('1 macro-mapping'!AQ22/'1 macro-mapping'!AQ21-1),""),"")</f>
        <v/>
      </c>
      <c r="AR20" s="2274"/>
      <c r="AS20" s="1522" t="str">
        <f>IF(NOT(ISBLANK('1 macro-mapping'!AU22)),IF(NOT(ISBLANK('1 macro-mapping'!AU21)),('1 macro-mapping'!AU22/'1 macro-mapping'!AU21-1),""),"")</f>
        <v/>
      </c>
      <c r="AT20" s="2273" t="str">
        <f>IF(NOT(ISBLANK('1 macro-mapping'!AV22)),IF(NOT(ISBLANK('1 macro-mapping'!AV21)),('1 macro-mapping'!AV22/'1 macro-mapping'!AV21-1),""),"")</f>
        <v/>
      </c>
      <c r="AU20" s="1522" t="str">
        <f>IF(NOT(ISBLANK('1 macro-mapping'!AW22)),IF(NOT(ISBLANK('1 macro-mapping'!AW21)),('1 macro-mapping'!AW22/'1 macro-mapping'!AW21-1),""),"")</f>
        <v/>
      </c>
      <c r="AV20" s="2273" t="str">
        <f>IF(NOT(ISBLANK('1 macro-mapping'!AX22)),IF(NOT(ISBLANK('1 macro-mapping'!AX21)),('1 macro-mapping'!AX22/'1 macro-mapping'!AX21-1),""),"")</f>
        <v/>
      </c>
      <c r="AW20" s="1522" t="str">
        <f>IF(NOT(ISBLANK('1 macro-mapping'!AY22)),IF(NOT(ISBLANK('1 macro-mapping'!AY21)),('1 macro-mapping'!AY22/'1 macro-mapping'!AY21-1),""),"")</f>
        <v/>
      </c>
      <c r="AX20" s="2273" t="str">
        <f>IF(NOT(ISBLANK('1 macro-mapping'!AZ22)),IF(NOT(ISBLANK('1 macro-mapping'!AZ21)),('1 macro-mapping'!AZ22/'1 macro-mapping'!AZ21-1),""),"")</f>
        <v/>
      </c>
      <c r="AY20" s="1522" t="str">
        <f>IF(NOT(ISBLANK('1 macro-mapping'!BA22)),IF(NOT(ISBLANK('1 macro-mapping'!BA21)),('1 macro-mapping'!BA22/'1 macro-mapping'!BA21-1),""),"")</f>
        <v/>
      </c>
      <c r="AZ20" s="2273" t="str">
        <f>IF(NOT(ISBLANK('1 macro-mapping'!BB22)),IF(NOT(ISBLANK('1 macro-mapping'!BB21)),('1 macro-mapping'!BB22/'1 macro-mapping'!BB21-1),""),"")</f>
        <v/>
      </c>
    </row>
    <row r="21" spans="1:52" s="2" customFormat="1" x14ac:dyDescent="0.2">
      <c r="A21" s="6"/>
      <c r="B21" s="10">
        <v>2009</v>
      </c>
      <c r="C21" s="1504" t="str">
        <f>IF(NOT('1 macro-mapping'!C22=0),IF(NOT('1 macro-mapping'!C23=0),'1 macro-mapping'!C23/'1 macro-mapping'!C22-1,""),"")</f>
        <v/>
      </c>
      <c r="D21" s="1521" t="str">
        <f>IF(NOT('1 macro-mapping'!D22=0),IF(NOT('1 macro-mapping'!D23=0),'1 macro-mapping'!D23/'1 macro-mapping'!D22-1,""),"")</f>
        <v/>
      </c>
      <c r="E21" s="1504" t="str">
        <f>IF(NOT('1 macro-mapping'!E22=0),IF(NOT('1 macro-mapping'!E23=0),'1 macro-mapping'!E23/'1 macro-mapping'!E22-1,""),"")</f>
        <v/>
      </c>
      <c r="F21" s="1521" t="str">
        <f>IF(NOT('1 macro-mapping'!F22=0),IF(NOT('1 macro-mapping'!F23=0),'1 macro-mapping'!F23/'1 macro-mapping'!F22-1,""),"")</f>
        <v/>
      </c>
      <c r="G21" s="1521" t="str">
        <f>IF(NOT('1 macro-mapping'!G22=0),IF(NOT('1 macro-mapping'!G23=0),'1 macro-mapping'!G23/'1 macro-mapping'!G22-1,""),"")</f>
        <v/>
      </c>
      <c r="H21" s="1521" t="str">
        <f>IF(NOT('1 macro-mapping'!H22=0),IF(NOT('1 macro-mapping'!H23=0),'1 macro-mapping'!H23/'1 macro-mapping'!H22-1,""),"")</f>
        <v/>
      </c>
      <c r="I21" s="1521" t="str">
        <f>IF(NOT('1 macro-mapping'!I22=0),IF(NOT('1 macro-mapping'!I23=0),'1 macro-mapping'!I23/'1 macro-mapping'!I22-1,""),"")</f>
        <v/>
      </c>
      <c r="J21" s="1521" t="str">
        <f>IF(NOT('1 macro-mapping'!J22=0),IF(NOT('1 macro-mapping'!J23=0),'1 macro-mapping'!J23/'1 macro-mapping'!J22-1,""),"")</f>
        <v/>
      </c>
      <c r="K21" s="1521" t="str">
        <f>IF(NOT('1 macro-mapping'!K22=0),IF(NOT('1 macro-mapping'!K23=0),'1 macro-mapping'!K23/'1 macro-mapping'!K22-1,""),"")</f>
        <v/>
      </c>
      <c r="L21" s="1521" t="str">
        <f>IF(NOT('1 macro-mapping'!L22=0),IF(NOT('1 macro-mapping'!L23=0),'1 macro-mapping'!L23/'1 macro-mapping'!L22-1,""),"")</f>
        <v/>
      </c>
      <c r="M21" s="1504" t="str">
        <f>IF(NOT('1 macro-mapping'!M22=0),IF(NOT('1 macro-mapping'!M23=0),'1 macro-mapping'!M23/'1 macro-mapping'!M22-1,""),"")</f>
        <v/>
      </c>
      <c r="N21" s="1522" t="str">
        <f>IF(NOT('1 macro-mapping'!N22=0),IF(NOT('1 macro-mapping'!N23=0),'1 macro-mapping'!N23/'1 macro-mapping'!N22-1,""),"")</f>
        <v/>
      </c>
      <c r="O21" s="1522" t="str">
        <f>IF(NOT('1 macro-mapping'!O22=0),IF(NOT('1 macro-mapping'!O23=0),'1 macro-mapping'!O23/'1 macro-mapping'!O22-1,""),"")</f>
        <v/>
      </c>
      <c r="P21" s="1522" t="str">
        <f>IF(NOT('1 macro-mapping'!P22=0),IF(NOT('1 macro-mapping'!P23=0),'1 macro-mapping'!P23/'1 macro-mapping'!P22-1,""),"")</f>
        <v/>
      </c>
      <c r="Q21" s="1522" t="str">
        <f>IF(NOT('1 macro-mapping'!Q22=0),IF(NOT('1 macro-mapping'!Q23=0),'1 macro-mapping'!Q23/'1 macro-mapping'!Q22-1,""),"")</f>
        <v/>
      </c>
      <c r="R21" s="1522" t="str">
        <f>IF(NOT('1 macro-mapping'!R22=0),IF(NOT('1 macro-mapping'!R23=0),'1 macro-mapping'!R23/'1 macro-mapping'!R22-1,""),"")</f>
        <v/>
      </c>
      <c r="S21" s="1522" t="str">
        <f>IF(NOT('1 macro-mapping'!S22=0),IF(NOT('1 macro-mapping'!S23=0),'1 macro-mapping'!S23/'1 macro-mapping'!S22-1,""),"")</f>
        <v/>
      </c>
      <c r="T21" s="1522" t="str">
        <f>IF(NOT('1 macro-mapping'!T22=0),IF(NOT('1 macro-mapping'!T23=0),'1 macro-mapping'!T23/'1 macro-mapping'!T22-1,""),"")</f>
        <v/>
      </c>
      <c r="U21" s="1522" t="str">
        <f>IF(NOT('1 macro-mapping'!U22=0),IF(NOT('1 macro-mapping'!U23=0),'1 macro-mapping'!U23/'1 macro-mapping'!U22-1,""),"")</f>
        <v/>
      </c>
      <c r="V21" s="1522" t="str">
        <f>IF(NOT('1 macro-mapping'!V22=0),IF(NOT('1 macro-mapping'!V23=0),'1 macro-mapping'!V23/'1 macro-mapping'!V22-1,""),"")</f>
        <v/>
      </c>
      <c r="W21" s="1522" t="str">
        <f>IF(NOT('1 macro-mapping'!W22=0),IF(NOT('1 macro-mapping'!W23=0),'1 macro-mapping'!W23/'1 macro-mapping'!W22-1,""),"")</f>
        <v/>
      </c>
      <c r="X21" s="1522" t="str">
        <f>IF(NOT('1 macro-mapping'!X22=0),IF(NOT('1 macro-mapping'!X23=0),'1 macro-mapping'!X23/'1 macro-mapping'!X22-1,""),"")</f>
        <v/>
      </c>
      <c r="Y21" s="1522" t="str">
        <f>IF(NOT('1 macro-mapping'!Y22=0),IF(NOT('1 macro-mapping'!Y23=0),'1 macro-mapping'!Y23/'1 macro-mapping'!Y22-1,""),"")</f>
        <v/>
      </c>
      <c r="Z21" s="1522" t="str">
        <f>IF(NOT('1 macro-mapping'!Z22=0),IF(NOT('1 macro-mapping'!Z23=0),'1 macro-mapping'!Z23/'1 macro-mapping'!Z22-1,""),"")</f>
        <v/>
      </c>
      <c r="AA21" s="1522" t="str">
        <f>IF(NOT('1 macro-mapping'!AA22=0),IF(NOT('1 macro-mapping'!AA23=0),'1 macro-mapping'!AA23/'1 macro-mapping'!AA22-1,""),"")</f>
        <v/>
      </c>
      <c r="AB21" s="1522" t="str">
        <f>IF(NOT('1 macro-mapping'!AB22=0),IF(NOT('1 macro-mapping'!AB23=0),'1 macro-mapping'!AB23/'1 macro-mapping'!AB22-1,""),"")</f>
        <v/>
      </c>
      <c r="AC21" s="1522" t="str">
        <f>IF(NOT('1 macro-mapping'!AC22=0),IF(NOT('1 macro-mapping'!AC23=0),'1 macro-mapping'!AC23/'1 macro-mapping'!AC22-1,""),"")</f>
        <v/>
      </c>
      <c r="AD21" s="1522" t="str">
        <f>IF(NOT('1 macro-mapping'!AD22=0),IF(NOT('1 macro-mapping'!AD23=0),'1 macro-mapping'!AD23/'1 macro-mapping'!AD22-1,""),"")</f>
        <v/>
      </c>
      <c r="AE21" s="1522" t="str">
        <f>IF(NOT('1 macro-mapping'!AE22=0),IF(NOT('1 macro-mapping'!AE23=0),'1 macro-mapping'!AE23/'1 macro-mapping'!AE22-1,""),"")</f>
        <v/>
      </c>
      <c r="AF21" s="1522" t="str">
        <f>IF(NOT('1 macro-mapping'!AF22=0),IF(NOT('1 macro-mapping'!AF23=0),'1 macro-mapping'!AF23/'1 macro-mapping'!AF22-1,""),"")</f>
        <v/>
      </c>
      <c r="AG21" s="1522" t="str">
        <f>IF(NOT('1 macro-mapping'!AG22=0),IF(NOT('1 macro-mapping'!AG23=0),'1 macro-mapping'!AG23/'1 macro-mapping'!AG22-1,""),"")</f>
        <v/>
      </c>
      <c r="AH21" s="1522" t="str">
        <f>IF(NOT(ISBLANK('1 macro-mapping'!AH23)),IF(NOT(ISBLANK('1 macro-mapping'!AH22)),('1 macro-mapping'!AH23/'1 macro-mapping'!AH22-1),""),"")</f>
        <v/>
      </c>
      <c r="AI21" s="1522" t="str">
        <f>IF(NOT(ISBLANK('1 macro-mapping'!AI23)),IF(NOT(ISBLANK('1 macro-mapping'!AI22)),('1 macro-mapping'!AI23/'1 macro-mapping'!AI22-1),""),"")</f>
        <v/>
      </c>
      <c r="AJ21" s="1522" t="str">
        <f>IF(NOT(ISBLANK('1 macro-mapping'!AJ23)),IF(NOT(ISBLANK('1 macro-mapping'!AJ22)),('1 macro-mapping'!AJ23/'1 macro-mapping'!AJ22-1),""),"")</f>
        <v/>
      </c>
      <c r="AK21" s="1522" t="str">
        <f>IF(NOT(ISBLANK('1 macro-mapping'!AK23)),IF(NOT(ISBLANK('1 macro-mapping'!AK22)),('1 macro-mapping'!AK23/'1 macro-mapping'!AK22-1),""),"")</f>
        <v/>
      </c>
      <c r="AL21" s="2274"/>
      <c r="AM21" s="2271" t="str">
        <f>IF(NOT(ISBLANK('1 macro-mapping'!AM23)),IF(NOT(ISBLANK('1 macro-mapping'!AM22)),('1 macro-mapping'!AM23/'1 macro-mapping'!AM22-1),""),"")</f>
        <v/>
      </c>
      <c r="AN21" s="1505" t="str">
        <f>IF(NOT(ISBLANK('1 macro-mapping'!AN23)),IF(NOT(ISBLANK('1 macro-mapping'!AN22)),('1 macro-mapping'!AN23/'1 macro-mapping'!AN22-1),""),"")</f>
        <v/>
      </c>
      <c r="AO21" s="1513" t="str">
        <f>IF(NOT(ISBLANK('1 macro-mapping'!AO23)),IF(NOT(ISBLANK('1 macro-mapping'!AO22)),('1 macro-mapping'!AO23/'1 macro-mapping'!AO22-1),""),"")</f>
        <v/>
      </c>
      <c r="AP21" s="1513" t="str">
        <f>IF(NOT(ISBLANK('1 macro-mapping'!AP23)),IF(NOT(ISBLANK('1 macro-mapping'!AP22)),('1 macro-mapping'!AP23/'1 macro-mapping'!AP22-1),""),"")</f>
        <v/>
      </c>
      <c r="AQ21" s="1513" t="str">
        <f>IF(NOT(ISBLANK('1 macro-mapping'!AQ23)),IF(NOT(ISBLANK('1 macro-mapping'!AQ22)),('1 macro-mapping'!AQ23/'1 macro-mapping'!AQ22-1),""),"")</f>
        <v/>
      </c>
      <c r="AR21" s="2274"/>
      <c r="AS21" s="1522" t="str">
        <f>IF(NOT(ISBLANK('1 macro-mapping'!AU23)),IF(NOT(ISBLANK('1 macro-mapping'!AU22)),('1 macro-mapping'!AU23/'1 macro-mapping'!AU22-1),""),"")</f>
        <v/>
      </c>
      <c r="AT21" s="2273" t="str">
        <f>IF(NOT(ISBLANK('1 macro-mapping'!AV23)),IF(NOT(ISBLANK('1 macro-mapping'!AV22)),('1 macro-mapping'!AV23/'1 macro-mapping'!AV22-1),""),"")</f>
        <v/>
      </c>
      <c r="AU21" s="1522" t="str">
        <f>IF(NOT(ISBLANK('1 macro-mapping'!AW23)),IF(NOT(ISBLANK('1 macro-mapping'!AW22)),('1 macro-mapping'!AW23/'1 macro-mapping'!AW22-1),""),"")</f>
        <v/>
      </c>
      <c r="AV21" s="2273" t="str">
        <f>IF(NOT(ISBLANK('1 macro-mapping'!AX23)),IF(NOT(ISBLANK('1 macro-mapping'!AX22)),('1 macro-mapping'!AX23/'1 macro-mapping'!AX22-1),""),"")</f>
        <v/>
      </c>
      <c r="AW21" s="1522" t="str">
        <f>IF(NOT(ISBLANK('1 macro-mapping'!AY23)),IF(NOT(ISBLANK('1 macro-mapping'!AY22)),('1 macro-mapping'!AY23/'1 macro-mapping'!AY22-1),""),"")</f>
        <v/>
      </c>
      <c r="AX21" s="2273" t="str">
        <f>IF(NOT(ISBLANK('1 macro-mapping'!AZ23)),IF(NOT(ISBLANK('1 macro-mapping'!AZ22)),('1 macro-mapping'!AZ23/'1 macro-mapping'!AZ22-1),""),"")</f>
        <v/>
      </c>
      <c r="AY21" s="1522" t="str">
        <f>IF(NOT(ISBLANK('1 macro-mapping'!BA23)),IF(NOT(ISBLANK('1 macro-mapping'!BA22)),('1 macro-mapping'!BA23/'1 macro-mapping'!BA22-1),""),"")</f>
        <v/>
      </c>
      <c r="AZ21" s="2273" t="str">
        <f>IF(NOT(ISBLANK('1 macro-mapping'!BB23)),IF(NOT(ISBLANK('1 macro-mapping'!BB22)),('1 macro-mapping'!BB23/'1 macro-mapping'!BB22-1),""),"")</f>
        <v/>
      </c>
    </row>
    <row r="22" spans="1:52" s="2" customFormat="1" x14ac:dyDescent="0.2">
      <c r="A22" s="6"/>
      <c r="B22" s="10">
        <v>2010</v>
      </c>
      <c r="C22" s="1504" t="str">
        <f>IF(NOT('1 macro-mapping'!C23=0),IF(NOT('1 macro-mapping'!C24=0),'1 macro-mapping'!C24/'1 macro-mapping'!C23-1,""),"")</f>
        <v/>
      </c>
      <c r="D22" s="1521" t="str">
        <f>IF(NOT('1 macro-mapping'!D23=0),IF(NOT('1 macro-mapping'!D24=0),'1 macro-mapping'!D24/'1 macro-mapping'!D23-1,""),"")</f>
        <v/>
      </c>
      <c r="E22" s="1504" t="str">
        <f>IF(NOT('1 macro-mapping'!E23=0),IF(NOT('1 macro-mapping'!E24=0),'1 macro-mapping'!E24/'1 macro-mapping'!E23-1,""),"")</f>
        <v/>
      </c>
      <c r="F22" s="1521" t="str">
        <f>IF(NOT('1 macro-mapping'!F23=0),IF(NOT('1 macro-mapping'!F24=0),'1 macro-mapping'!F24/'1 macro-mapping'!F23-1,""),"")</f>
        <v/>
      </c>
      <c r="G22" s="1521" t="str">
        <f>IF(NOT('1 macro-mapping'!G23=0),IF(NOT('1 macro-mapping'!G24=0),'1 macro-mapping'!G24/'1 macro-mapping'!G23-1,""),"")</f>
        <v/>
      </c>
      <c r="H22" s="1521" t="str">
        <f>IF(NOT('1 macro-mapping'!H23=0),IF(NOT('1 macro-mapping'!H24=0),'1 macro-mapping'!H24/'1 macro-mapping'!H23-1,""),"")</f>
        <v/>
      </c>
      <c r="I22" s="1521" t="str">
        <f>IF(NOT('1 macro-mapping'!I23=0),IF(NOT('1 macro-mapping'!I24=0),'1 macro-mapping'!I24/'1 macro-mapping'!I23-1,""),"")</f>
        <v/>
      </c>
      <c r="J22" s="1521" t="str">
        <f>IF(NOT('1 macro-mapping'!J23=0),IF(NOT('1 macro-mapping'!J24=0),'1 macro-mapping'!J24/'1 macro-mapping'!J23-1,""),"")</f>
        <v/>
      </c>
      <c r="K22" s="1521" t="str">
        <f>IF(NOT('1 macro-mapping'!K23=0),IF(NOT('1 macro-mapping'!K24=0),'1 macro-mapping'!K24/'1 macro-mapping'!K23-1,""),"")</f>
        <v/>
      </c>
      <c r="L22" s="1521" t="str">
        <f>IF(NOT('1 macro-mapping'!L23=0),IF(NOT('1 macro-mapping'!L24=0),'1 macro-mapping'!L24/'1 macro-mapping'!L23-1,""),"")</f>
        <v/>
      </c>
      <c r="M22" s="1504" t="str">
        <f>IF(NOT('1 macro-mapping'!M23=0),IF(NOT('1 macro-mapping'!M24=0),'1 macro-mapping'!M24/'1 macro-mapping'!M23-1,""),"")</f>
        <v/>
      </c>
      <c r="N22" s="1522" t="str">
        <f>IF(NOT('1 macro-mapping'!N23=0),IF(NOT('1 macro-mapping'!N24=0),'1 macro-mapping'!N24/'1 macro-mapping'!N23-1,""),"")</f>
        <v/>
      </c>
      <c r="O22" s="1522" t="str">
        <f>IF(NOT('1 macro-mapping'!O23=0),IF(NOT('1 macro-mapping'!O24=0),'1 macro-mapping'!O24/'1 macro-mapping'!O23-1,""),"")</f>
        <v/>
      </c>
      <c r="P22" s="1522" t="str">
        <f>IF(NOT('1 macro-mapping'!P23=0),IF(NOT('1 macro-mapping'!P24=0),'1 macro-mapping'!P24/'1 macro-mapping'!P23-1,""),"")</f>
        <v/>
      </c>
      <c r="Q22" s="1522" t="str">
        <f>IF(NOT('1 macro-mapping'!Q23=0),IF(NOT('1 macro-mapping'!Q24=0),'1 macro-mapping'!Q24/'1 macro-mapping'!Q23-1,""),"")</f>
        <v/>
      </c>
      <c r="R22" s="1522" t="str">
        <f>IF(NOT('1 macro-mapping'!R23=0),IF(NOT('1 macro-mapping'!R24=0),'1 macro-mapping'!R24/'1 macro-mapping'!R23-1,""),"")</f>
        <v/>
      </c>
      <c r="S22" s="1522" t="str">
        <f>IF(NOT('1 macro-mapping'!S23=0),IF(NOT('1 macro-mapping'!S24=0),'1 macro-mapping'!S24/'1 macro-mapping'!S23-1,""),"")</f>
        <v/>
      </c>
      <c r="T22" s="1522" t="str">
        <f>IF(NOT('1 macro-mapping'!T23=0),IF(NOT('1 macro-mapping'!T24=0),'1 macro-mapping'!T24/'1 macro-mapping'!T23-1,""),"")</f>
        <v/>
      </c>
      <c r="U22" s="1522" t="str">
        <f>IF(NOT('1 macro-mapping'!U23=0),IF(NOT('1 macro-mapping'!U24=0),'1 macro-mapping'!U24/'1 macro-mapping'!U23-1,""),"")</f>
        <v/>
      </c>
      <c r="V22" s="1522" t="str">
        <f>IF(NOT('1 macro-mapping'!V23=0),IF(NOT('1 macro-mapping'!V24=0),'1 macro-mapping'!V24/'1 macro-mapping'!V23-1,""),"")</f>
        <v/>
      </c>
      <c r="W22" s="1522" t="str">
        <f>IF(NOT('1 macro-mapping'!W23=0),IF(NOT('1 macro-mapping'!W24=0),'1 macro-mapping'!W24/'1 macro-mapping'!W23-1,""),"")</f>
        <v/>
      </c>
      <c r="X22" s="1522" t="str">
        <f>IF(NOT('1 macro-mapping'!X23=0),IF(NOT('1 macro-mapping'!X24=0),'1 macro-mapping'!X24/'1 macro-mapping'!X23-1,""),"")</f>
        <v/>
      </c>
      <c r="Y22" s="1522" t="str">
        <f>IF(NOT('1 macro-mapping'!Y23=0),IF(NOT('1 macro-mapping'!Y24=0),'1 macro-mapping'!Y24/'1 macro-mapping'!Y23-1,""),"")</f>
        <v/>
      </c>
      <c r="Z22" s="1522" t="str">
        <f>IF(NOT('1 macro-mapping'!Z23=0),IF(NOT('1 macro-mapping'!Z24=0),'1 macro-mapping'!Z24/'1 macro-mapping'!Z23-1,""),"")</f>
        <v/>
      </c>
      <c r="AA22" s="1522" t="str">
        <f>IF(NOT('1 macro-mapping'!AA23=0),IF(NOT('1 macro-mapping'!AA24=0),'1 macro-mapping'!AA24/'1 macro-mapping'!AA23-1,""),"")</f>
        <v/>
      </c>
      <c r="AB22" s="1522" t="str">
        <f>IF(NOT('1 macro-mapping'!AB23=0),IF(NOT('1 macro-mapping'!AB24=0),'1 macro-mapping'!AB24/'1 macro-mapping'!AB23-1,""),"")</f>
        <v/>
      </c>
      <c r="AC22" s="1522" t="str">
        <f>IF(NOT('1 macro-mapping'!AC23=0),IF(NOT('1 macro-mapping'!AC24=0),'1 macro-mapping'!AC24/'1 macro-mapping'!AC23-1,""),"")</f>
        <v/>
      </c>
      <c r="AD22" s="1522" t="str">
        <f>IF(NOT('1 macro-mapping'!AD23=0),IF(NOT('1 macro-mapping'!AD24=0),'1 macro-mapping'!AD24/'1 macro-mapping'!AD23-1,""),"")</f>
        <v/>
      </c>
      <c r="AE22" s="1522" t="str">
        <f>IF(NOT('1 macro-mapping'!AE23=0),IF(NOT('1 macro-mapping'!AE24=0),'1 macro-mapping'!AE24/'1 macro-mapping'!AE23-1,""),"")</f>
        <v/>
      </c>
      <c r="AF22" s="1522" t="str">
        <f>IF(NOT('1 macro-mapping'!AF23=0),IF(NOT('1 macro-mapping'!AF24=0),'1 macro-mapping'!AF24/'1 macro-mapping'!AF23-1,""),"")</f>
        <v/>
      </c>
      <c r="AG22" s="1522" t="str">
        <f>IF(NOT('1 macro-mapping'!AG23=0),IF(NOT('1 macro-mapping'!AG24=0),'1 macro-mapping'!AG24/'1 macro-mapping'!AG23-1,""),"")</f>
        <v/>
      </c>
      <c r="AH22" s="1522" t="str">
        <f>IF(NOT(ISBLANK('1 macro-mapping'!AH24)),IF(NOT(ISBLANK('1 macro-mapping'!AH23)),('1 macro-mapping'!AH24/'1 macro-mapping'!AH23-1),""),"")</f>
        <v/>
      </c>
      <c r="AI22" s="1522" t="str">
        <f>IF(NOT(ISBLANK('1 macro-mapping'!AI24)),IF(NOT(ISBLANK('1 macro-mapping'!AI23)),('1 macro-mapping'!AI24/'1 macro-mapping'!AI23-1),""),"")</f>
        <v/>
      </c>
      <c r="AJ22" s="1522" t="str">
        <f>IF(NOT(ISBLANK('1 macro-mapping'!AJ24)),IF(NOT(ISBLANK('1 macro-mapping'!AJ23)),('1 macro-mapping'!AJ24/'1 macro-mapping'!AJ23-1),""),"")</f>
        <v/>
      </c>
      <c r="AK22" s="1522" t="str">
        <f>IF(NOT(ISBLANK('1 macro-mapping'!AK24)),IF(NOT(ISBLANK('1 macro-mapping'!AK23)),('1 macro-mapping'!AK24/'1 macro-mapping'!AK23-1),""),"")</f>
        <v/>
      </c>
      <c r="AL22" s="2274"/>
      <c r="AM22" s="2271" t="str">
        <f>IF(NOT(ISBLANK('1 macro-mapping'!AM24)),IF(NOT(ISBLANK('1 macro-mapping'!AM23)),('1 macro-mapping'!AM24/'1 macro-mapping'!AM23-1),""),"")</f>
        <v/>
      </c>
      <c r="AN22" s="1505" t="str">
        <f>IF(NOT(ISBLANK('1 macro-mapping'!AN24)),IF(NOT(ISBLANK('1 macro-mapping'!AN23)),('1 macro-mapping'!AN24/'1 macro-mapping'!AN23-1),""),"")</f>
        <v/>
      </c>
      <c r="AO22" s="1513" t="str">
        <f>IF(NOT(ISBLANK('1 macro-mapping'!AO24)),IF(NOT(ISBLANK('1 macro-mapping'!AO23)),('1 macro-mapping'!AO24/'1 macro-mapping'!AO23-1),""),"")</f>
        <v/>
      </c>
      <c r="AP22" s="1513" t="str">
        <f>IF(NOT(ISBLANK('1 macro-mapping'!AP24)),IF(NOT(ISBLANK('1 macro-mapping'!AP23)),('1 macro-mapping'!AP24/'1 macro-mapping'!AP23-1),""),"")</f>
        <v/>
      </c>
      <c r="AQ22" s="1513" t="str">
        <f>IF(NOT(ISBLANK('1 macro-mapping'!AQ24)),IF(NOT(ISBLANK('1 macro-mapping'!AQ23)),('1 macro-mapping'!AQ24/'1 macro-mapping'!AQ23-1),""),"")</f>
        <v/>
      </c>
      <c r="AR22" s="2274"/>
      <c r="AS22" s="1522" t="str">
        <f>IF(NOT(ISBLANK('1 macro-mapping'!AU24)),IF(NOT(ISBLANK('1 macro-mapping'!AU23)),('1 macro-mapping'!AU24/'1 macro-mapping'!AU23-1),""),"")</f>
        <v/>
      </c>
      <c r="AT22" s="2273" t="str">
        <f>IF(NOT(ISBLANK('1 macro-mapping'!AV24)),IF(NOT(ISBLANK('1 macro-mapping'!AV23)),('1 macro-mapping'!AV24/'1 macro-mapping'!AV23-1),""),"")</f>
        <v/>
      </c>
      <c r="AU22" s="1522" t="str">
        <f>IF(NOT(ISBLANK('1 macro-mapping'!AW24)),IF(NOT(ISBLANK('1 macro-mapping'!AW23)),('1 macro-mapping'!AW24/'1 macro-mapping'!AW23-1),""),"")</f>
        <v/>
      </c>
      <c r="AV22" s="2273" t="str">
        <f>IF(NOT(ISBLANK('1 macro-mapping'!AX24)),IF(NOT(ISBLANK('1 macro-mapping'!AX23)),('1 macro-mapping'!AX24/'1 macro-mapping'!AX23-1),""),"")</f>
        <v/>
      </c>
      <c r="AW22" s="1522" t="str">
        <f>IF(NOT(ISBLANK('1 macro-mapping'!AY24)),IF(NOT(ISBLANK('1 macro-mapping'!AY23)),('1 macro-mapping'!AY24/'1 macro-mapping'!AY23-1),""),"")</f>
        <v/>
      </c>
      <c r="AX22" s="2273" t="str">
        <f>IF(NOT(ISBLANK('1 macro-mapping'!AZ24)),IF(NOT(ISBLANK('1 macro-mapping'!AZ23)),('1 macro-mapping'!AZ24/'1 macro-mapping'!AZ23-1),""),"")</f>
        <v/>
      </c>
      <c r="AY22" s="1522" t="str">
        <f>IF(NOT(ISBLANK('1 macro-mapping'!BA24)),IF(NOT(ISBLANK('1 macro-mapping'!BA23)),('1 macro-mapping'!BA24/'1 macro-mapping'!BA23-1),""),"")</f>
        <v/>
      </c>
      <c r="AZ22" s="2273" t="str">
        <f>IF(NOT(ISBLANK('1 macro-mapping'!BB24)),IF(NOT(ISBLANK('1 macro-mapping'!BB23)),('1 macro-mapping'!BB24/'1 macro-mapping'!BB23-1),""),"")</f>
        <v/>
      </c>
    </row>
    <row r="23" spans="1:52" s="2" customFormat="1" x14ac:dyDescent="0.2">
      <c r="A23" s="6"/>
      <c r="B23" s="10">
        <v>2011</v>
      </c>
      <c r="C23" s="1504" t="str">
        <f>IF(NOT('1 macro-mapping'!C24=0),IF(NOT('1 macro-mapping'!C25=0),'1 macro-mapping'!C25/'1 macro-mapping'!C24-1,""),"")</f>
        <v/>
      </c>
      <c r="D23" s="1521" t="str">
        <f>IF(NOT('1 macro-mapping'!D24=0),IF(NOT('1 macro-mapping'!D25=0),'1 macro-mapping'!D25/'1 macro-mapping'!D24-1,""),"")</f>
        <v/>
      </c>
      <c r="E23" s="1504" t="str">
        <f>IF(NOT('1 macro-mapping'!E24=0),IF(NOT('1 macro-mapping'!E25=0),'1 macro-mapping'!E25/'1 macro-mapping'!E24-1,""),"")</f>
        <v/>
      </c>
      <c r="F23" s="1521" t="str">
        <f>IF(NOT('1 macro-mapping'!F24=0),IF(NOT('1 macro-mapping'!F25=0),'1 macro-mapping'!F25/'1 macro-mapping'!F24-1,""),"")</f>
        <v/>
      </c>
      <c r="G23" s="1521" t="str">
        <f>IF(NOT('1 macro-mapping'!G24=0),IF(NOT('1 macro-mapping'!G25=0),'1 macro-mapping'!G25/'1 macro-mapping'!G24-1,""),"")</f>
        <v/>
      </c>
      <c r="H23" s="1521" t="str">
        <f>IF(NOT('1 macro-mapping'!H24=0),IF(NOT('1 macro-mapping'!H25=0),'1 macro-mapping'!H25/'1 macro-mapping'!H24-1,""),"")</f>
        <v/>
      </c>
      <c r="I23" s="1521" t="str">
        <f>IF(NOT('1 macro-mapping'!I24=0),IF(NOT('1 macro-mapping'!I25=0),'1 macro-mapping'!I25/'1 macro-mapping'!I24-1,""),"")</f>
        <v/>
      </c>
      <c r="J23" s="1521" t="str">
        <f>IF(NOT('1 macro-mapping'!J24=0),IF(NOT('1 macro-mapping'!J25=0),'1 macro-mapping'!J25/'1 macro-mapping'!J24-1,""),"")</f>
        <v/>
      </c>
      <c r="K23" s="1521" t="str">
        <f>IF(NOT('1 macro-mapping'!K24=0),IF(NOT('1 macro-mapping'!K25=0),'1 macro-mapping'!K25/'1 macro-mapping'!K24-1,""),"")</f>
        <v/>
      </c>
      <c r="L23" s="1521" t="str">
        <f>IF(NOT('1 macro-mapping'!L24=0),IF(NOT('1 macro-mapping'!L25=0),'1 macro-mapping'!L25/'1 macro-mapping'!L24-1,""),"")</f>
        <v/>
      </c>
      <c r="M23" s="1504" t="str">
        <f>IF(NOT('1 macro-mapping'!M24=0),IF(NOT('1 macro-mapping'!M25=0),'1 macro-mapping'!M25/'1 macro-mapping'!M24-1,""),"")</f>
        <v/>
      </c>
      <c r="N23" s="1522" t="str">
        <f>IF(NOT('1 macro-mapping'!N24=0),IF(NOT('1 macro-mapping'!N25=0),'1 macro-mapping'!N25/'1 macro-mapping'!N24-1,""),"")</f>
        <v/>
      </c>
      <c r="O23" s="1522" t="str">
        <f>IF(NOT('1 macro-mapping'!O24=0),IF(NOT('1 macro-mapping'!O25=0),'1 macro-mapping'!O25/'1 macro-mapping'!O24-1,""),"")</f>
        <v/>
      </c>
      <c r="P23" s="1522" t="str">
        <f>IF(NOT('1 macro-mapping'!P24=0),IF(NOT('1 macro-mapping'!P25=0),'1 macro-mapping'!P25/'1 macro-mapping'!P24-1,""),"")</f>
        <v/>
      </c>
      <c r="Q23" s="1522" t="str">
        <f>IF(NOT('1 macro-mapping'!Q24=0),IF(NOT('1 macro-mapping'!Q25=0),'1 macro-mapping'!Q25/'1 macro-mapping'!Q24-1,""),"")</f>
        <v/>
      </c>
      <c r="R23" s="1522" t="str">
        <f>IF(NOT('1 macro-mapping'!R24=0),IF(NOT('1 macro-mapping'!R25=0),'1 macro-mapping'!R25/'1 macro-mapping'!R24-1,""),"")</f>
        <v/>
      </c>
      <c r="S23" s="1522" t="str">
        <f>IF(NOT('1 macro-mapping'!S24=0),IF(NOT('1 macro-mapping'!S25=0),'1 macro-mapping'!S25/'1 macro-mapping'!S24-1,""),"")</f>
        <v/>
      </c>
      <c r="T23" s="1522" t="str">
        <f>IF(NOT('1 macro-mapping'!T24=0),IF(NOT('1 macro-mapping'!T25=0),'1 macro-mapping'!T25/'1 macro-mapping'!T24-1,""),"")</f>
        <v/>
      </c>
      <c r="U23" s="1522" t="str">
        <f>IF(NOT('1 macro-mapping'!U24=0),IF(NOT('1 macro-mapping'!U25=0),'1 macro-mapping'!U25/'1 macro-mapping'!U24-1,""),"")</f>
        <v/>
      </c>
      <c r="V23" s="1522" t="str">
        <f>IF(NOT('1 macro-mapping'!V24=0),IF(NOT('1 macro-mapping'!V25=0),'1 macro-mapping'!V25/'1 macro-mapping'!V24-1,""),"")</f>
        <v/>
      </c>
      <c r="W23" s="1522" t="str">
        <f>IF(NOT('1 macro-mapping'!W24=0),IF(NOT('1 macro-mapping'!W25=0),'1 macro-mapping'!W25/'1 macro-mapping'!W24-1,""),"")</f>
        <v/>
      </c>
      <c r="X23" s="1522" t="str">
        <f>IF(NOT('1 macro-mapping'!X24=0),IF(NOT('1 macro-mapping'!X25=0),'1 macro-mapping'!X25/'1 macro-mapping'!X24-1,""),"")</f>
        <v/>
      </c>
      <c r="Y23" s="1522" t="str">
        <f>IF(NOT('1 macro-mapping'!Y24=0),IF(NOT('1 macro-mapping'!Y25=0),'1 macro-mapping'!Y25/'1 macro-mapping'!Y24-1,""),"")</f>
        <v/>
      </c>
      <c r="Z23" s="1522" t="str">
        <f>IF(NOT('1 macro-mapping'!Z24=0),IF(NOT('1 macro-mapping'!Z25=0),'1 macro-mapping'!Z25/'1 macro-mapping'!Z24-1,""),"")</f>
        <v/>
      </c>
      <c r="AA23" s="1522" t="str">
        <f>IF(NOT('1 macro-mapping'!AA24=0),IF(NOT('1 macro-mapping'!AA25=0),'1 macro-mapping'!AA25/'1 macro-mapping'!AA24-1,""),"")</f>
        <v/>
      </c>
      <c r="AB23" s="1522" t="str">
        <f>IF(NOT('1 macro-mapping'!AB24=0),IF(NOT('1 macro-mapping'!AB25=0),'1 macro-mapping'!AB25/'1 macro-mapping'!AB24-1,""),"")</f>
        <v/>
      </c>
      <c r="AC23" s="1522" t="str">
        <f>IF(NOT('1 macro-mapping'!AC24=0),IF(NOT('1 macro-mapping'!AC25=0),'1 macro-mapping'!AC25/'1 macro-mapping'!AC24-1,""),"")</f>
        <v/>
      </c>
      <c r="AD23" s="1522" t="str">
        <f>IF(NOT('1 macro-mapping'!AD24=0),IF(NOT('1 macro-mapping'!AD25=0),'1 macro-mapping'!AD25/'1 macro-mapping'!AD24-1,""),"")</f>
        <v/>
      </c>
      <c r="AE23" s="1522" t="str">
        <f>IF(NOT('1 macro-mapping'!AE24=0),IF(NOT('1 macro-mapping'!AE25=0),'1 macro-mapping'!AE25/'1 macro-mapping'!AE24-1,""),"")</f>
        <v/>
      </c>
      <c r="AF23" s="1522" t="str">
        <f>IF(NOT('1 macro-mapping'!AF24=0),IF(NOT('1 macro-mapping'!AF25=0),'1 macro-mapping'!AF25/'1 macro-mapping'!AF24-1,""),"")</f>
        <v/>
      </c>
      <c r="AG23" s="1522" t="str">
        <f>IF(NOT('1 macro-mapping'!AG24=0),IF(NOT('1 macro-mapping'!AG25=0),'1 macro-mapping'!AG25/'1 macro-mapping'!AG24-1,""),"")</f>
        <v/>
      </c>
      <c r="AH23" s="1522" t="str">
        <f>IF(NOT(ISBLANK('1 macro-mapping'!AH25)),IF(NOT(ISBLANK('1 macro-mapping'!AH24)),('1 macro-mapping'!AH25/'1 macro-mapping'!AH24-1),""),"")</f>
        <v/>
      </c>
      <c r="AI23" s="1522" t="str">
        <f>IF(NOT(ISBLANK('1 macro-mapping'!AI25)),IF(NOT(ISBLANK('1 macro-mapping'!AI24)),('1 macro-mapping'!AI25/'1 macro-mapping'!AI24-1),""),"")</f>
        <v/>
      </c>
      <c r="AJ23" s="1522" t="str">
        <f>IF(NOT(ISBLANK('1 macro-mapping'!AJ25)),IF(NOT(ISBLANK('1 macro-mapping'!AJ24)),('1 macro-mapping'!AJ25/'1 macro-mapping'!AJ24-1),""),"")</f>
        <v/>
      </c>
      <c r="AK23" s="1522" t="str">
        <f>IF(NOT(ISBLANK('1 macro-mapping'!AK25)),IF(NOT(ISBLANK('1 macro-mapping'!AK24)),('1 macro-mapping'!AK25/'1 macro-mapping'!AK24-1),""),"")</f>
        <v/>
      </c>
      <c r="AL23" s="2274"/>
      <c r="AM23" s="2271" t="str">
        <f>IF(NOT(ISBLANK('1 macro-mapping'!AM25)),IF(NOT(ISBLANK('1 macro-mapping'!AM24)),('1 macro-mapping'!AM25/'1 macro-mapping'!AM24-1),""),"")</f>
        <v/>
      </c>
      <c r="AN23" s="1505" t="str">
        <f>IF(NOT(ISBLANK('1 macro-mapping'!AN25)),IF(NOT(ISBLANK('1 macro-mapping'!AN24)),('1 macro-mapping'!AN25/'1 macro-mapping'!AN24-1),""),"")</f>
        <v/>
      </c>
      <c r="AO23" s="1513" t="str">
        <f>IF(NOT(ISBLANK('1 macro-mapping'!AO25)),IF(NOT(ISBLANK('1 macro-mapping'!AO24)),('1 macro-mapping'!AO25/'1 macro-mapping'!AO24-1),""),"")</f>
        <v/>
      </c>
      <c r="AP23" s="1513" t="str">
        <f>IF(NOT(ISBLANK('1 macro-mapping'!AP25)),IF(NOT(ISBLANK('1 macro-mapping'!AP24)),('1 macro-mapping'!AP25/'1 macro-mapping'!AP24-1),""),"")</f>
        <v/>
      </c>
      <c r="AQ23" s="1513" t="str">
        <f>IF(NOT(ISBLANK('1 macro-mapping'!AQ25)),IF(NOT(ISBLANK('1 macro-mapping'!AQ24)),('1 macro-mapping'!AQ25/'1 macro-mapping'!AQ24-1),""),"")</f>
        <v/>
      </c>
      <c r="AR23" s="2274"/>
      <c r="AS23" s="1522" t="str">
        <f>IF(NOT(ISBLANK('1 macro-mapping'!AU25)),IF(NOT(ISBLANK('1 macro-mapping'!AU24)),('1 macro-mapping'!AU25/'1 macro-mapping'!AU24-1),""),"")</f>
        <v/>
      </c>
      <c r="AT23" s="2273" t="str">
        <f>IF(NOT(ISBLANK('1 macro-mapping'!AV25)),IF(NOT(ISBLANK('1 macro-mapping'!AV24)),('1 macro-mapping'!AV25/'1 macro-mapping'!AV24-1),""),"")</f>
        <v/>
      </c>
      <c r="AU23" s="1522" t="str">
        <f>IF(NOT(ISBLANK('1 macro-mapping'!AW25)),IF(NOT(ISBLANK('1 macro-mapping'!AW24)),('1 macro-mapping'!AW25/'1 macro-mapping'!AW24-1),""),"")</f>
        <v/>
      </c>
      <c r="AV23" s="2273" t="str">
        <f>IF(NOT(ISBLANK('1 macro-mapping'!AX25)),IF(NOT(ISBLANK('1 macro-mapping'!AX24)),('1 macro-mapping'!AX25/'1 macro-mapping'!AX24-1),""),"")</f>
        <v/>
      </c>
      <c r="AW23" s="1522" t="str">
        <f>IF(NOT(ISBLANK('1 macro-mapping'!AY25)),IF(NOT(ISBLANK('1 macro-mapping'!AY24)),('1 macro-mapping'!AY25/'1 macro-mapping'!AY24-1),""),"")</f>
        <v/>
      </c>
      <c r="AX23" s="2273" t="str">
        <f>IF(NOT(ISBLANK('1 macro-mapping'!AZ25)),IF(NOT(ISBLANK('1 macro-mapping'!AZ24)),('1 macro-mapping'!AZ25/'1 macro-mapping'!AZ24-1),""),"")</f>
        <v/>
      </c>
      <c r="AY23" s="1522" t="str">
        <f>IF(NOT(ISBLANK('1 macro-mapping'!BA25)),IF(NOT(ISBLANK('1 macro-mapping'!BA24)),('1 macro-mapping'!BA25/'1 macro-mapping'!BA24-1),""),"")</f>
        <v/>
      </c>
      <c r="AZ23" s="2273" t="str">
        <f>IF(NOT(ISBLANK('1 macro-mapping'!BB25)),IF(NOT(ISBLANK('1 macro-mapping'!BB24)),('1 macro-mapping'!BB25/'1 macro-mapping'!BB24-1),""),"")</f>
        <v/>
      </c>
    </row>
    <row r="24" spans="1:52" s="2" customFormat="1" x14ac:dyDescent="0.2">
      <c r="A24" s="6"/>
      <c r="B24" s="10">
        <v>2012</v>
      </c>
      <c r="C24" s="1504" t="str">
        <f>IF(NOT('1 macro-mapping'!C25=0),IF(NOT('1 macro-mapping'!C26=0),'1 macro-mapping'!C26/'1 macro-mapping'!C25-1,""),"")</f>
        <v/>
      </c>
      <c r="D24" s="1521" t="str">
        <f>IF(NOT('1 macro-mapping'!D25=0),IF(NOT('1 macro-mapping'!D26=0),'1 macro-mapping'!D26/'1 macro-mapping'!D25-1,""),"")</f>
        <v/>
      </c>
      <c r="E24" s="1504" t="str">
        <f>IF(NOT('1 macro-mapping'!E25=0),IF(NOT('1 macro-mapping'!E26=0),'1 macro-mapping'!E26/'1 macro-mapping'!E25-1,""),"")</f>
        <v/>
      </c>
      <c r="F24" s="1521" t="str">
        <f>IF(NOT('1 macro-mapping'!F25=0),IF(NOT('1 macro-mapping'!F26=0),'1 macro-mapping'!F26/'1 macro-mapping'!F25-1,""),"")</f>
        <v/>
      </c>
      <c r="G24" s="1521" t="str">
        <f>IF(NOT('1 macro-mapping'!G25=0),IF(NOT('1 macro-mapping'!G26=0),'1 macro-mapping'!G26/'1 macro-mapping'!G25-1,""),"")</f>
        <v/>
      </c>
      <c r="H24" s="1521" t="str">
        <f>IF(NOT('1 macro-mapping'!H25=0),IF(NOT('1 macro-mapping'!H26=0),'1 macro-mapping'!H26/'1 macro-mapping'!H25-1,""),"")</f>
        <v/>
      </c>
      <c r="I24" s="1521" t="str">
        <f>IF(NOT('1 macro-mapping'!I25=0),IF(NOT('1 macro-mapping'!I26=0),'1 macro-mapping'!I26/'1 macro-mapping'!I25-1,""),"")</f>
        <v/>
      </c>
      <c r="J24" s="1521" t="str">
        <f>IF(NOT('1 macro-mapping'!J25=0),IF(NOT('1 macro-mapping'!J26=0),'1 macro-mapping'!J26/'1 macro-mapping'!J25-1,""),"")</f>
        <v/>
      </c>
      <c r="K24" s="1521" t="str">
        <f>IF(NOT('1 macro-mapping'!K25=0),IF(NOT('1 macro-mapping'!K26=0),'1 macro-mapping'!K26/'1 macro-mapping'!K25-1,""),"")</f>
        <v/>
      </c>
      <c r="L24" s="1521" t="str">
        <f>IF(NOT('1 macro-mapping'!L25=0),IF(NOT('1 macro-mapping'!L26=0),'1 macro-mapping'!L26/'1 macro-mapping'!L25-1,""),"")</f>
        <v/>
      </c>
      <c r="M24" s="1504" t="str">
        <f>IF(NOT('1 macro-mapping'!M25=0),IF(NOT('1 macro-mapping'!M26=0),'1 macro-mapping'!M26/'1 macro-mapping'!M25-1,""),"")</f>
        <v/>
      </c>
      <c r="N24" s="1522" t="str">
        <f>IF(NOT('1 macro-mapping'!N25=0),IF(NOT('1 macro-mapping'!N26=0),'1 macro-mapping'!N26/'1 macro-mapping'!N25-1,""),"")</f>
        <v/>
      </c>
      <c r="O24" s="1522" t="str">
        <f>IF(NOT('1 macro-mapping'!O25=0),IF(NOT('1 macro-mapping'!O26=0),'1 macro-mapping'!O26/'1 macro-mapping'!O25-1,""),"")</f>
        <v/>
      </c>
      <c r="P24" s="1522" t="str">
        <f>IF(NOT('1 macro-mapping'!P25=0),IF(NOT('1 macro-mapping'!P26=0),'1 macro-mapping'!P26/'1 macro-mapping'!P25-1,""),"")</f>
        <v/>
      </c>
      <c r="Q24" s="1522" t="str">
        <f>IF(NOT('1 macro-mapping'!Q25=0),IF(NOT('1 macro-mapping'!Q26=0),'1 macro-mapping'!Q26/'1 macro-mapping'!Q25-1,""),"")</f>
        <v/>
      </c>
      <c r="R24" s="1522" t="str">
        <f>IF(NOT('1 macro-mapping'!R25=0),IF(NOT('1 macro-mapping'!R26=0),'1 macro-mapping'!R26/'1 macro-mapping'!R25-1,""),"")</f>
        <v/>
      </c>
      <c r="S24" s="1522" t="str">
        <f>IF(NOT('1 macro-mapping'!S25=0),IF(NOT('1 macro-mapping'!S26=0),'1 macro-mapping'!S26/'1 macro-mapping'!S25-1,""),"")</f>
        <v/>
      </c>
      <c r="T24" s="1522" t="str">
        <f>IF(NOT('1 macro-mapping'!T25=0),IF(NOT('1 macro-mapping'!T26=0),'1 macro-mapping'!T26/'1 macro-mapping'!T25-1,""),"")</f>
        <v/>
      </c>
      <c r="U24" s="1522" t="str">
        <f>IF(NOT('1 macro-mapping'!U25=0),IF(NOT('1 macro-mapping'!U26=0),'1 macro-mapping'!U26/'1 macro-mapping'!U25-1,""),"")</f>
        <v/>
      </c>
      <c r="V24" s="1522" t="str">
        <f>IF(NOT('1 macro-mapping'!V25=0),IF(NOT('1 macro-mapping'!V26=0),'1 macro-mapping'!V26/'1 macro-mapping'!V25-1,""),"")</f>
        <v/>
      </c>
      <c r="W24" s="1522" t="str">
        <f>IF(NOT('1 macro-mapping'!W25=0),IF(NOT('1 macro-mapping'!W26=0),'1 macro-mapping'!W26/'1 macro-mapping'!W25-1,""),"")</f>
        <v/>
      </c>
      <c r="X24" s="1522" t="str">
        <f>IF(NOT('1 macro-mapping'!X25=0),IF(NOT('1 macro-mapping'!X26=0),'1 macro-mapping'!X26/'1 macro-mapping'!X25-1,""),"")</f>
        <v/>
      </c>
      <c r="Y24" s="1522" t="str">
        <f>IF(NOT('1 macro-mapping'!Y25=0),IF(NOT('1 macro-mapping'!Y26=0),'1 macro-mapping'!Y26/'1 macro-mapping'!Y25-1,""),"")</f>
        <v/>
      </c>
      <c r="Z24" s="1522" t="str">
        <f>IF(NOT('1 macro-mapping'!Z25=0),IF(NOT('1 macro-mapping'!Z26=0),'1 macro-mapping'!Z26/'1 macro-mapping'!Z25-1,""),"")</f>
        <v/>
      </c>
      <c r="AA24" s="1522" t="str">
        <f>IF(NOT('1 macro-mapping'!AA25=0),IF(NOT('1 macro-mapping'!AA26=0),'1 macro-mapping'!AA26/'1 macro-mapping'!AA25-1,""),"")</f>
        <v/>
      </c>
      <c r="AB24" s="1522" t="str">
        <f>IF(NOT('1 macro-mapping'!AB25=0),IF(NOT('1 macro-mapping'!AB26=0),'1 macro-mapping'!AB26/'1 macro-mapping'!AB25-1,""),"")</f>
        <v/>
      </c>
      <c r="AC24" s="1522" t="str">
        <f>IF(NOT('1 macro-mapping'!AC25=0),IF(NOT('1 macro-mapping'!AC26=0),'1 macro-mapping'!AC26/'1 macro-mapping'!AC25-1,""),"")</f>
        <v/>
      </c>
      <c r="AD24" s="1522" t="str">
        <f>IF(NOT('1 macro-mapping'!AD25=0),IF(NOT('1 macro-mapping'!AD26=0),'1 macro-mapping'!AD26/'1 macro-mapping'!AD25-1,""),"")</f>
        <v/>
      </c>
      <c r="AE24" s="1522" t="str">
        <f>IF(NOT('1 macro-mapping'!AE25=0),IF(NOT('1 macro-mapping'!AE26=0),'1 macro-mapping'!AE26/'1 macro-mapping'!AE25-1,""),"")</f>
        <v/>
      </c>
      <c r="AF24" s="1522" t="str">
        <f>IF(NOT('1 macro-mapping'!AF25=0),IF(NOT('1 macro-mapping'!AF26=0),'1 macro-mapping'!AF26/'1 macro-mapping'!AF25-1,""),"")</f>
        <v/>
      </c>
      <c r="AG24" s="1522" t="str">
        <f>IF(NOT('1 macro-mapping'!AG25=0),IF(NOT('1 macro-mapping'!AG26=0),'1 macro-mapping'!AG26/'1 macro-mapping'!AG25-1,""),"")</f>
        <v/>
      </c>
      <c r="AH24" s="1522" t="str">
        <f>IF(NOT(ISBLANK('1 macro-mapping'!AH26)),IF(NOT(ISBLANK('1 macro-mapping'!AH25)),('1 macro-mapping'!AH26/'1 macro-mapping'!AH25-1),""),"")</f>
        <v/>
      </c>
      <c r="AI24" s="1522" t="str">
        <f>IF(NOT(ISBLANK('1 macro-mapping'!AI26)),IF(NOT(ISBLANK('1 macro-mapping'!AI25)),('1 macro-mapping'!AI26/'1 macro-mapping'!AI25-1),""),"")</f>
        <v/>
      </c>
      <c r="AJ24" s="1522" t="str">
        <f>IF(NOT(ISBLANK('1 macro-mapping'!AJ26)),IF(NOT(ISBLANK('1 macro-mapping'!AJ25)),('1 macro-mapping'!AJ26/'1 macro-mapping'!AJ25-1),""),"")</f>
        <v/>
      </c>
      <c r="AK24" s="1522" t="str">
        <f>IF(NOT(ISBLANK('1 macro-mapping'!AK26)),IF(NOT(ISBLANK('1 macro-mapping'!AK25)),('1 macro-mapping'!AK26/'1 macro-mapping'!AK25-1),""),"")</f>
        <v/>
      </c>
      <c r="AL24" s="2274"/>
      <c r="AM24" s="2271" t="str">
        <f>IF(NOT(ISBLANK('1 macro-mapping'!AM26)),IF(NOT(ISBLANK('1 macro-mapping'!AM25)),('1 macro-mapping'!AM26/'1 macro-mapping'!AM25-1),""),"")</f>
        <v/>
      </c>
      <c r="AN24" s="1505" t="str">
        <f>IF(NOT(ISBLANK('1 macro-mapping'!AN26)),IF(NOT(ISBLANK('1 macro-mapping'!AN25)),('1 macro-mapping'!AN26/'1 macro-mapping'!AN25-1),""),"")</f>
        <v/>
      </c>
      <c r="AO24" s="1513" t="str">
        <f>IF(NOT(ISBLANK('1 macro-mapping'!AO26)),IF(NOT(ISBLANK('1 macro-mapping'!AO25)),('1 macro-mapping'!AO26/'1 macro-mapping'!AO25-1),""),"")</f>
        <v/>
      </c>
      <c r="AP24" s="1513" t="str">
        <f>IF(NOT(ISBLANK('1 macro-mapping'!AP26)),IF(NOT(ISBLANK('1 macro-mapping'!AP25)),('1 macro-mapping'!AP26/'1 macro-mapping'!AP25-1),""),"")</f>
        <v/>
      </c>
      <c r="AQ24" s="1513" t="str">
        <f>IF(NOT(ISBLANK('1 macro-mapping'!AQ26)),IF(NOT(ISBLANK('1 macro-mapping'!AQ25)),('1 macro-mapping'!AQ26/'1 macro-mapping'!AQ25-1),""),"")</f>
        <v/>
      </c>
      <c r="AR24" s="2274"/>
      <c r="AS24" s="1522" t="str">
        <f>IF(NOT(ISBLANK('1 macro-mapping'!AU26)),IF(NOT(ISBLANK('1 macro-mapping'!AU25)),('1 macro-mapping'!AU26/'1 macro-mapping'!AU25-1),""),"")</f>
        <v/>
      </c>
      <c r="AT24" s="2273" t="str">
        <f>IF(NOT(ISBLANK('1 macro-mapping'!AV26)),IF(NOT(ISBLANK('1 macro-mapping'!AV25)),('1 macro-mapping'!AV26/'1 macro-mapping'!AV25-1),""),"")</f>
        <v/>
      </c>
      <c r="AU24" s="1522" t="str">
        <f>IF(NOT(ISBLANK('1 macro-mapping'!AW26)),IF(NOT(ISBLANK('1 macro-mapping'!AW25)),('1 macro-mapping'!AW26/'1 macro-mapping'!AW25-1),""),"")</f>
        <v/>
      </c>
      <c r="AV24" s="2273" t="str">
        <f>IF(NOT(ISBLANK('1 macro-mapping'!AX26)),IF(NOT(ISBLANK('1 macro-mapping'!AX25)),('1 macro-mapping'!AX26/'1 macro-mapping'!AX25-1),""),"")</f>
        <v/>
      </c>
      <c r="AW24" s="1522" t="str">
        <f>IF(NOT(ISBLANK('1 macro-mapping'!AY26)),IF(NOT(ISBLANK('1 macro-mapping'!AY25)),('1 macro-mapping'!AY26/'1 macro-mapping'!AY25-1),""),"")</f>
        <v/>
      </c>
      <c r="AX24" s="2273" t="str">
        <f>IF(NOT(ISBLANK('1 macro-mapping'!AZ26)),IF(NOT(ISBLANK('1 macro-mapping'!AZ25)),('1 macro-mapping'!AZ26/'1 macro-mapping'!AZ25-1),""),"")</f>
        <v/>
      </c>
      <c r="AY24" s="1522" t="str">
        <f>IF(NOT(ISBLANK('1 macro-mapping'!BA26)),IF(NOT(ISBLANK('1 macro-mapping'!BA25)),('1 macro-mapping'!BA26/'1 macro-mapping'!BA25-1),""),"")</f>
        <v/>
      </c>
      <c r="AZ24" s="2273" t="str">
        <f>IF(NOT(ISBLANK('1 macro-mapping'!BB26)),IF(NOT(ISBLANK('1 macro-mapping'!BB25)),('1 macro-mapping'!BB26/'1 macro-mapping'!BB25-1),""),"")</f>
        <v/>
      </c>
    </row>
    <row r="25" spans="1:52" s="2" customFormat="1" x14ac:dyDescent="0.2">
      <c r="A25" s="6"/>
      <c r="B25" s="10">
        <v>2013</v>
      </c>
      <c r="C25" s="1504" t="str">
        <f>IF(NOT('1 macro-mapping'!C26=0),IF(NOT('1 macro-mapping'!C27=0),'1 macro-mapping'!C27/'1 macro-mapping'!C26-1,""),"")</f>
        <v/>
      </c>
      <c r="D25" s="1522" t="str">
        <f>IF(NOT('1 macro-mapping'!D26=0),IF(NOT('1 macro-mapping'!D27=0),'1 macro-mapping'!D27/'1 macro-mapping'!D26-1,""),"")</f>
        <v/>
      </c>
      <c r="E25" s="1504" t="str">
        <f>IF(NOT('1 macro-mapping'!E26=0),IF(NOT('1 macro-mapping'!E27=0),'1 macro-mapping'!E27/'1 macro-mapping'!E26-1,""),"")</f>
        <v/>
      </c>
      <c r="F25" s="1522" t="str">
        <f>IF(NOT('1 macro-mapping'!F26=0),IF(NOT('1 macro-mapping'!F27=0),'1 macro-mapping'!F27/'1 macro-mapping'!F26-1,""),"")</f>
        <v/>
      </c>
      <c r="G25" s="1522" t="str">
        <f>IF(NOT('1 macro-mapping'!G26=0),IF(NOT('1 macro-mapping'!G27=0),'1 macro-mapping'!G27/'1 macro-mapping'!G26-1,""),"")</f>
        <v/>
      </c>
      <c r="H25" s="1522" t="str">
        <f>IF(NOT('1 macro-mapping'!H26=0),IF(NOT('1 macro-mapping'!H27=0),'1 macro-mapping'!H27/'1 macro-mapping'!H26-1,""),"")</f>
        <v/>
      </c>
      <c r="I25" s="1522" t="str">
        <f>IF(NOT('1 macro-mapping'!I26=0),IF(NOT('1 macro-mapping'!I27=0),'1 macro-mapping'!I27/'1 macro-mapping'!I26-1,""),"")</f>
        <v/>
      </c>
      <c r="J25" s="1522" t="str">
        <f>IF(NOT('1 macro-mapping'!J26=0),IF(NOT('1 macro-mapping'!J27=0),'1 macro-mapping'!J27/'1 macro-mapping'!J26-1,""),"")</f>
        <v/>
      </c>
      <c r="K25" s="1522" t="str">
        <f>IF(NOT('1 macro-mapping'!K26=0),IF(NOT('1 macro-mapping'!K27=0),'1 macro-mapping'!K27/'1 macro-mapping'!K26-1,""),"")</f>
        <v/>
      </c>
      <c r="L25" s="1522" t="str">
        <f>IF(NOT('1 macro-mapping'!L26=0),IF(NOT('1 macro-mapping'!L27=0),'1 macro-mapping'!L27/'1 macro-mapping'!L26-1,""),"")</f>
        <v/>
      </c>
      <c r="M25" s="1504" t="str">
        <f>IF(NOT('1 macro-mapping'!M26=0),IF(NOT('1 macro-mapping'!M27=0),'1 macro-mapping'!M27/'1 macro-mapping'!M26-1,""),"")</f>
        <v/>
      </c>
      <c r="N25" s="1522" t="str">
        <f>IF(NOT('1 macro-mapping'!N26=0),IF(NOT('1 macro-mapping'!N27=0),'1 macro-mapping'!N27/'1 macro-mapping'!N26-1,""),"")</f>
        <v/>
      </c>
      <c r="O25" s="1522" t="str">
        <f>IF(NOT('1 macro-mapping'!O26=0),IF(NOT('1 macro-mapping'!O27=0),'1 macro-mapping'!O27/'1 macro-mapping'!O26-1,""),"")</f>
        <v/>
      </c>
      <c r="P25" s="1522" t="str">
        <f>IF(NOT('1 macro-mapping'!P26=0),IF(NOT('1 macro-mapping'!P27=0),'1 macro-mapping'!P27/'1 macro-mapping'!P26-1,""),"")</f>
        <v/>
      </c>
      <c r="Q25" s="1522" t="str">
        <f>IF(NOT('1 macro-mapping'!Q26=0),IF(NOT('1 macro-mapping'!Q27=0),'1 macro-mapping'!Q27/'1 macro-mapping'!Q26-1,""),"")</f>
        <v/>
      </c>
      <c r="R25" s="1522" t="str">
        <f>IF(NOT('1 macro-mapping'!R26=0),IF(NOT('1 macro-mapping'!R27=0),'1 macro-mapping'!R27/'1 macro-mapping'!R26-1,""),"")</f>
        <v/>
      </c>
      <c r="S25" s="1522" t="str">
        <f>IF(NOT('1 macro-mapping'!S26=0),IF(NOT('1 macro-mapping'!S27=0),'1 macro-mapping'!S27/'1 macro-mapping'!S26-1,""),"")</f>
        <v/>
      </c>
      <c r="T25" s="1522" t="str">
        <f>IF(NOT('1 macro-mapping'!T26=0),IF(NOT('1 macro-mapping'!T27=0),'1 macro-mapping'!T27/'1 macro-mapping'!T26-1,""),"")</f>
        <v/>
      </c>
      <c r="U25" s="1522" t="str">
        <f>IF(NOT('1 macro-mapping'!U26=0),IF(NOT('1 macro-mapping'!U27=0),'1 macro-mapping'!U27/'1 macro-mapping'!U26-1,""),"")</f>
        <v/>
      </c>
      <c r="V25" s="1522" t="str">
        <f>IF(NOT('1 macro-mapping'!V26=0),IF(NOT('1 macro-mapping'!V27=0),'1 macro-mapping'!V27/'1 macro-mapping'!V26-1,""),"")</f>
        <v/>
      </c>
      <c r="W25" s="1522" t="str">
        <f>IF(NOT('1 macro-mapping'!W26=0),IF(NOT('1 macro-mapping'!W27=0),'1 macro-mapping'!W27/'1 macro-mapping'!W26-1,""),"")</f>
        <v/>
      </c>
      <c r="X25" s="1522" t="str">
        <f>IF(NOT('1 macro-mapping'!X26=0),IF(NOT('1 macro-mapping'!X27=0),'1 macro-mapping'!X27/'1 macro-mapping'!X26-1,""),"")</f>
        <v/>
      </c>
      <c r="Y25" s="1522" t="str">
        <f>IF(NOT('1 macro-mapping'!Y26=0),IF(NOT('1 macro-mapping'!Y27=0),'1 macro-mapping'!Y27/'1 macro-mapping'!Y26-1,""),"")</f>
        <v/>
      </c>
      <c r="Z25" s="1522" t="str">
        <f>IF(NOT('1 macro-mapping'!Z26=0),IF(NOT('1 macro-mapping'!Z27=0),'1 macro-mapping'!Z27/'1 macro-mapping'!Z26-1,""),"")</f>
        <v/>
      </c>
      <c r="AA25" s="1522" t="str">
        <f>IF(NOT('1 macro-mapping'!AA26=0),IF(NOT('1 macro-mapping'!AA27=0),'1 macro-mapping'!AA27/'1 macro-mapping'!AA26-1,""),"")</f>
        <v/>
      </c>
      <c r="AB25" s="1522" t="str">
        <f>IF(NOT('1 macro-mapping'!AB26=0),IF(NOT('1 macro-mapping'!AB27=0),'1 macro-mapping'!AB27/'1 macro-mapping'!AB26-1,""),"")</f>
        <v/>
      </c>
      <c r="AC25" s="1522" t="str">
        <f>IF(NOT('1 macro-mapping'!AC26=0),IF(NOT('1 macro-mapping'!AC27=0),'1 macro-mapping'!AC27/'1 macro-mapping'!AC26-1,""),"")</f>
        <v/>
      </c>
      <c r="AD25" s="1522" t="str">
        <f>IF(NOT('1 macro-mapping'!AD26=0),IF(NOT('1 macro-mapping'!AD27=0),'1 macro-mapping'!AD27/'1 macro-mapping'!AD26-1,""),"")</f>
        <v/>
      </c>
      <c r="AE25" s="1522" t="str">
        <f>IF(NOT('1 macro-mapping'!AE26=0),IF(NOT('1 macro-mapping'!AE27=0),'1 macro-mapping'!AE27/'1 macro-mapping'!AE26-1,""),"")</f>
        <v/>
      </c>
      <c r="AF25" s="1522" t="str">
        <f>IF(NOT('1 macro-mapping'!AF26=0),IF(NOT('1 macro-mapping'!AF27=0),'1 macro-mapping'!AF27/'1 macro-mapping'!AF26-1,""),"")</f>
        <v/>
      </c>
      <c r="AG25" s="1522" t="str">
        <f>IF(NOT('1 macro-mapping'!AG26=0),IF(NOT('1 macro-mapping'!AG27=0),'1 macro-mapping'!AG27/'1 macro-mapping'!AG26-1,""),"")</f>
        <v/>
      </c>
      <c r="AH25" s="1522" t="str">
        <f>IF(NOT(ISBLANK('1 macro-mapping'!AH27)),IF(NOT(ISBLANK('1 macro-mapping'!AH26)),('1 macro-mapping'!AH27/'1 macro-mapping'!AH26-1),""),"")</f>
        <v/>
      </c>
      <c r="AI25" s="1522" t="str">
        <f>IF(NOT(ISBLANK('1 macro-mapping'!AI27)),IF(NOT(ISBLANK('1 macro-mapping'!AI26)),('1 macro-mapping'!AI27/'1 macro-mapping'!AI26-1),""),"")</f>
        <v/>
      </c>
      <c r="AJ25" s="1522" t="str">
        <f>IF(NOT(ISBLANK('1 macro-mapping'!AJ27)),IF(NOT(ISBLANK('1 macro-mapping'!AJ26)),('1 macro-mapping'!AJ27/'1 macro-mapping'!AJ26-1),""),"")</f>
        <v/>
      </c>
      <c r="AK25" s="1522" t="str">
        <f>IF(NOT(ISBLANK('1 macro-mapping'!AK27)),IF(NOT(ISBLANK('1 macro-mapping'!AK26)),('1 macro-mapping'!AK27/'1 macro-mapping'!AK26-1),""),"")</f>
        <v/>
      </c>
      <c r="AL25" s="2274"/>
      <c r="AM25" s="2271" t="str">
        <f>IF(NOT(ISBLANK('1 macro-mapping'!AM27)),IF(NOT(ISBLANK('1 macro-mapping'!AM26)),('1 macro-mapping'!AM27/'1 macro-mapping'!AM26-1),""),"")</f>
        <v/>
      </c>
      <c r="AN25" s="1505" t="str">
        <f>IF(NOT(ISBLANK('1 macro-mapping'!AN27)),IF(NOT(ISBLANK('1 macro-mapping'!AN26)),('1 macro-mapping'!AN27/'1 macro-mapping'!AN26-1),""),"")</f>
        <v/>
      </c>
      <c r="AO25" s="1513" t="str">
        <f>IF(NOT(ISBLANK('1 macro-mapping'!AO27)),IF(NOT(ISBLANK('1 macro-mapping'!AO26)),('1 macro-mapping'!AO27/'1 macro-mapping'!AO26-1),""),"")</f>
        <v/>
      </c>
      <c r="AP25" s="1513" t="str">
        <f>IF(NOT(ISBLANK('1 macro-mapping'!AP27)),IF(NOT(ISBLANK('1 macro-mapping'!AP26)),('1 macro-mapping'!AP27/'1 macro-mapping'!AP26-1),""),"")</f>
        <v/>
      </c>
      <c r="AQ25" s="1513" t="str">
        <f>IF(NOT(ISBLANK('1 macro-mapping'!AQ27)),IF(NOT(ISBLANK('1 macro-mapping'!AQ26)),('1 macro-mapping'!AQ27/'1 macro-mapping'!AQ26-1),""),"")</f>
        <v/>
      </c>
      <c r="AR25" s="2274"/>
      <c r="AS25" s="1522" t="str">
        <f>IF(NOT(ISBLANK('1 macro-mapping'!AU27)),IF(NOT(ISBLANK('1 macro-mapping'!AU26)),('1 macro-mapping'!AU27/'1 macro-mapping'!AU26-1),""),"")</f>
        <v/>
      </c>
      <c r="AT25" s="2273" t="str">
        <f>IF(NOT(ISBLANK('1 macro-mapping'!AV27)),IF(NOT(ISBLANK('1 macro-mapping'!AV26)),('1 macro-mapping'!AV27/'1 macro-mapping'!AV26-1),""),"")</f>
        <v/>
      </c>
      <c r="AU25" s="1522" t="str">
        <f>IF(NOT(ISBLANK('1 macro-mapping'!AW27)),IF(NOT(ISBLANK('1 macro-mapping'!AW26)),('1 macro-mapping'!AW27/'1 macro-mapping'!AW26-1),""),"")</f>
        <v/>
      </c>
      <c r="AV25" s="2273" t="str">
        <f>IF(NOT(ISBLANK('1 macro-mapping'!AX27)),IF(NOT(ISBLANK('1 macro-mapping'!AX26)),('1 macro-mapping'!AX27/'1 macro-mapping'!AX26-1),""),"")</f>
        <v/>
      </c>
      <c r="AW25" s="1522" t="str">
        <f>IF(NOT(ISBLANK('1 macro-mapping'!AY27)),IF(NOT(ISBLANK('1 macro-mapping'!AY26)),('1 macro-mapping'!AY27/'1 macro-mapping'!AY26-1),""),"")</f>
        <v/>
      </c>
      <c r="AX25" s="2273" t="str">
        <f>IF(NOT(ISBLANK('1 macro-mapping'!AZ27)),IF(NOT(ISBLANK('1 macro-mapping'!AZ26)),('1 macro-mapping'!AZ27/'1 macro-mapping'!AZ26-1),""),"")</f>
        <v/>
      </c>
      <c r="AY25" s="1522" t="str">
        <f>IF(NOT(ISBLANK('1 macro-mapping'!BA27)),IF(NOT(ISBLANK('1 macro-mapping'!BA26)),('1 macro-mapping'!BA27/'1 macro-mapping'!BA26-1),""),"")</f>
        <v/>
      </c>
      <c r="AZ25" s="2273" t="str">
        <f>IF(NOT(ISBLANK('1 macro-mapping'!BB27)),IF(NOT(ISBLANK('1 macro-mapping'!BB26)),('1 macro-mapping'!BB27/'1 macro-mapping'!BB26-1),""),"")</f>
        <v/>
      </c>
    </row>
    <row r="26" spans="1:52" s="20" customFormat="1" x14ac:dyDescent="0.2">
      <c r="A26" s="24"/>
      <c r="B26" s="37">
        <v>2014</v>
      </c>
      <c r="C26" s="1504" t="str">
        <f>IF(NOT('1 macro-mapping'!C27=0),IF(NOT('1 macro-mapping'!C28=0),'1 macro-mapping'!C28/'1 macro-mapping'!C27-1,""),"")</f>
        <v/>
      </c>
      <c r="D26" s="1522" t="str">
        <f>IF(NOT('1 macro-mapping'!D27=0),IF(NOT('1 macro-mapping'!D28=0),'1 macro-mapping'!D28/'1 macro-mapping'!D27-1,""),"")</f>
        <v/>
      </c>
      <c r="E26" s="1504" t="str">
        <f>IF(NOT('1 macro-mapping'!E27=0),IF(NOT('1 macro-mapping'!E28=0),'1 macro-mapping'!E28/'1 macro-mapping'!E27-1,""),"")</f>
        <v/>
      </c>
      <c r="F26" s="1522" t="str">
        <f>IF(NOT('1 macro-mapping'!F27=0),IF(NOT('1 macro-mapping'!F28=0),'1 macro-mapping'!F28/'1 macro-mapping'!F27-1,""),"")</f>
        <v/>
      </c>
      <c r="G26" s="1522" t="str">
        <f>IF(NOT('1 macro-mapping'!G27=0),IF(NOT('1 macro-mapping'!G28=0),'1 macro-mapping'!G28/'1 macro-mapping'!G27-1,""),"")</f>
        <v/>
      </c>
      <c r="H26" s="1522" t="str">
        <f>IF(NOT('1 macro-mapping'!H27=0),IF(NOT('1 macro-mapping'!H28=0),'1 macro-mapping'!H28/'1 macro-mapping'!H27-1,""),"")</f>
        <v/>
      </c>
      <c r="I26" s="1522" t="str">
        <f>IF(NOT('1 macro-mapping'!I27=0),IF(NOT('1 macro-mapping'!I28=0),'1 macro-mapping'!I28/'1 macro-mapping'!I27-1,""),"")</f>
        <v/>
      </c>
      <c r="J26" s="1522" t="str">
        <f>IF(NOT('1 macro-mapping'!J27=0),IF(NOT('1 macro-mapping'!J28=0),'1 macro-mapping'!J28/'1 macro-mapping'!J27-1,""),"")</f>
        <v/>
      </c>
      <c r="K26" s="1522" t="str">
        <f>IF(NOT('1 macro-mapping'!K27=0),IF(NOT('1 macro-mapping'!K28=0),'1 macro-mapping'!K28/'1 macro-mapping'!K27-1,""),"")</f>
        <v/>
      </c>
      <c r="L26" s="1522" t="str">
        <f>IF(NOT('1 macro-mapping'!L27=0),IF(NOT('1 macro-mapping'!L28=0),'1 macro-mapping'!L28/'1 macro-mapping'!L27-1,""),"")</f>
        <v/>
      </c>
      <c r="M26" s="1504" t="str">
        <f>IF(NOT('1 macro-mapping'!M27=0),IF(NOT('1 macro-mapping'!M28=0),'1 macro-mapping'!M28/'1 macro-mapping'!M27-1,""),"")</f>
        <v/>
      </c>
      <c r="N26" s="1522" t="str">
        <f>IF(NOT('1 macro-mapping'!N27=0),IF(NOT('1 macro-mapping'!N28=0),'1 macro-mapping'!N28/'1 macro-mapping'!N27-1,""),"")</f>
        <v/>
      </c>
      <c r="O26" s="1522" t="str">
        <f>IF(NOT('1 macro-mapping'!O27=0),IF(NOT('1 macro-mapping'!O28=0),'1 macro-mapping'!O28/'1 macro-mapping'!O27-1,""),"")</f>
        <v/>
      </c>
      <c r="P26" s="1522" t="str">
        <f>IF(NOT('1 macro-mapping'!P27=0),IF(NOT('1 macro-mapping'!P28=0),'1 macro-mapping'!P28/'1 macro-mapping'!P27-1,""),"")</f>
        <v/>
      </c>
      <c r="Q26" s="1522" t="str">
        <f>IF(NOT('1 macro-mapping'!Q27=0),IF(NOT('1 macro-mapping'!Q28=0),'1 macro-mapping'!Q28/'1 macro-mapping'!Q27-1,""),"")</f>
        <v/>
      </c>
      <c r="R26" s="1522" t="str">
        <f>IF(NOT('1 macro-mapping'!R27=0),IF(NOT('1 macro-mapping'!R28=0),'1 macro-mapping'!R28/'1 macro-mapping'!R27-1,""),"")</f>
        <v/>
      </c>
      <c r="S26" s="1522" t="str">
        <f>IF(NOT('1 macro-mapping'!S27=0),IF(NOT('1 macro-mapping'!S28=0),'1 macro-mapping'!S28/'1 macro-mapping'!S27-1,""),"")</f>
        <v/>
      </c>
      <c r="T26" s="1522" t="str">
        <f>IF(NOT('1 macro-mapping'!T27=0),IF(NOT('1 macro-mapping'!T28=0),'1 macro-mapping'!T28/'1 macro-mapping'!T27-1,""),"")</f>
        <v/>
      </c>
      <c r="U26" s="1522" t="str">
        <f>IF(NOT('1 macro-mapping'!U27=0),IF(NOT('1 macro-mapping'!U28=0),'1 macro-mapping'!U28/'1 macro-mapping'!U27-1,""),"")</f>
        <v/>
      </c>
      <c r="V26" s="1522" t="str">
        <f>IF(NOT('1 macro-mapping'!V27=0),IF(NOT('1 macro-mapping'!V28=0),'1 macro-mapping'!V28/'1 macro-mapping'!V27-1,""),"")</f>
        <v/>
      </c>
      <c r="W26" s="1522" t="str">
        <f>IF(NOT('1 macro-mapping'!W27=0),IF(NOT('1 macro-mapping'!W28=0),'1 macro-mapping'!W28/'1 macro-mapping'!W27-1,""),"")</f>
        <v/>
      </c>
      <c r="X26" s="1522" t="str">
        <f>IF(NOT('1 macro-mapping'!X27=0),IF(NOT('1 macro-mapping'!X28=0),'1 macro-mapping'!X28/'1 macro-mapping'!X27-1,""),"")</f>
        <v/>
      </c>
      <c r="Y26" s="1522" t="str">
        <f>IF(NOT('1 macro-mapping'!Y27=0),IF(NOT('1 macro-mapping'!Y28=0),'1 macro-mapping'!Y28/'1 macro-mapping'!Y27-1,""),"")</f>
        <v/>
      </c>
      <c r="Z26" s="1522" t="str">
        <f>IF(NOT('1 macro-mapping'!Z27=0),IF(NOT('1 macro-mapping'!Z28=0),'1 macro-mapping'!Z28/'1 macro-mapping'!Z27-1,""),"")</f>
        <v/>
      </c>
      <c r="AA26" s="1522" t="str">
        <f>IF(NOT('1 macro-mapping'!AA27=0),IF(NOT('1 macro-mapping'!AA28=0),'1 macro-mapping'!AA28/'1 macro-mapping'!AA27-1,""),"")</f>
        <v/>
      </c>
      <c r="AB26" s="1522" t="str">
        <f>IF(NOT('1 macro-mapping'!AB27=0),IF(NOT('1 macro-mapping'!AB28=0),'1 macro-mapping'!AB28/'1 macro-mapping'!AB27-1,""),"")</f>
        <v/>
      </c>
      <c r="AC26" s="1522" t="str">
        <f>IF(NOT('1 macro-mapping'!AC27=0),IF(NOT('1 macro-mapping'!AC28=0),'1 macro-mapping'!AC28/'1 macro-mapping'!AC27-1,""),"")</f>
        <v/>
      </c>
      <c r="AD26" s="1522" t="str">
        <f>IF(NOT('1 macro-mapping'!AD27=0),IF(NOT('1 macro-mapping'!AD28=0),'1 macro-mapping'!AD28/'1 macro-mapping'!AD27-1,""),"")</f>
        <v/>
      </c>
      <c r="AE26" s="1522" t="str">
        <f>IF(NOT('1 macro-mapping'!AE27=0),IF(NOT('1 macro-mapping'!AE28=0),'1 macro-mapping'!AE28/'1 macro-mapping'!AE27-1,""),"")</f>
        <v/>
      </c>
      <c r="AF26" s="1522" t="str">
        <f>IF(NOT('1 macro-mapping'!AF27=0),IF(NOT('1 macro-mapping'!AF28=0),'1 macro-mapping'!AF28/'1 macro-mapping'!AF27-1,""),"")</f>
        <v/>
      </c>
      <c r="AG26" s="1522" t="str">
        <f>IF(NOT('1 macro-mapping'!AG27=0),IF(NOT('1 macro-mapping'!AG28=0),'1 macro-mapping'!AG28/'1 macro-mapping'!AG27-1,""),"")</f>
        <v/>
      </c>
      <c r="AH26" s="1522" t="str">
        <f>IF(NOT(ISBLANK('1 macro-mapping'!AH28)),IF(NOT(ISBLANK('1 macro-mapping'!AH27)),('1 macro-mapping'!AH28/'1 macro-mapping'!AH27-1),""),"")</f>
        <v/>
      </c>
      <c r="AI26" s="1522" t="str">
        <f>IF(NOT(ISBLANK('1 macro-mapping'!AI28)),IF(NOT(ISBLANK('1 macro-mapping'!AI27)),('1 macro-mapping'!AI28/'1 macro-mapping'!AI27-1),""),"")</f>
        <v/>
      </c>
      <c r="AJ26" s="1522" t="str">
        <f>IF(NOT(ISBLANK('1 macro-mapping'!AJ28)),IF(NOT(ISBLANK('1 macro-mapping'!AJ27)),('1 macro-mapping'!AJ28/'1 macro-mapping'!AJ27-1),""),"")</f>
        <v/>
      </c>
      <c r="AK26" s="1522" t="str">
        <f>IF(NOT(ISBLANK('1 macro-mapping'!AK28)),IF(NOT(ISBLANK('1 macro-mapping'!AK27)),('1 macro-mapping'!AK28/'1 macro-mapping'!AK27-1),""),"")</f>
        <v/>
      </c>
      <c r="AL26" s="2274"/>
      <c r="AM26" s="2275" t="str">
        <f>IF(NOT(ISBLANK('1 macro-mapping'!AM28)),IF(NOT(ISBLANK('1 macro-mapping'!AM27)),('1 macro-mapping'!AM28/'1 macro-mapping'!AM27-1),""),"")</f>
        <v/>
      </c>
      <c r="AN26" s="1505" t="str">
        <f>IF(NOT(ISBLANK('1 macro-mapping'!AN28)),IF(NOT(ISBLANK('1 macro-mapping'!AN27)),('1 macro-mapping'!AN28/'1 macro-mapping'!AN27-1),""),"")</f>
        <v/>
      </c>
      <c r="AO26" s="1513" t="str">
        <f>IF(NOT(ISBLANK('1 macro-mapping'!AO28)),IF(NOT(ISBLANK('1 macro-mapping'!AO27)),('1 macro-mapping'!AO28/'1 macro-mapping'!AO27-1),""),"")</f>
        <v/>
      </c>
      <c r="AP26" s="1513" t="str">
        <f>IF(NOT(ISBLANK('1 macro-mapping'!AP28)),IF(NOT(ISBLANK('1 macro-mapping'!AP27)),('1 macro-mapping'!AP28/'1 macro-mapping'!AP27-1),""),"")</f>
        <v/>
      </c>
      <c r="AQ26" s="1513" t="str">
        <f>IF(NOT(ISBLANK('1 macro-mapping'!AQ28)),IF(NOT(ISBLANK('1 macro-mapping'!AQ27)),('1 macro-mapping'!AQ28/'1 macro-mapping'!AQ27-1),""),"")</f>
        <v/>
      </c>
      <c r="AR26" s="2274"/>
      <c r="AS26" s="2276" t="str">
        <f>IF(NOT(ISBLANK('1 macro-mapping'!AU28)),IF(NOT(ISBLANK('1 macro-mapping'!AU27)),('1 macro-mapping'!AU28/'1 macro-mapping'!AU27-1),""),"")</f>
        <v/>
      </c>
      <c r="AT26" s="2277" t="str">
        <f>IF(NOT(ISBLANK('1 macro-mapping'!AV28)),IF(NOT(ISBLANK('1 macro-mapping'!AV27)),('1 macro-mapping'!AV28/'1 macro-mapping'!AV27-1),""),"")</f>
        <v/>
      </c>
      <c r="AU26" s="2276" t="str">
        <f>IF(NOT(ISBLANK('1 macro-mapping'!AW28)),IF(NOT(ISBLANK('1 macro-mapping'!AW27)),('1 macro-mapping'!AW28/'1 macro-mapping'!AW27-1),""),"")</f>
        <v/>
      </c>
      <c r="AV26" s="2277" t="str">
        <f>IF(NOT(ISBLANK('1 macro-mapping'!AX28)),IF(NOT(ISBLANK('1 macro-mapping'!AX27)),('1 macro-mapping'!AX28/'1 macro-mapping'!AX27-1),""),"")</f>
        <v/>
      </c>
      <c r="AW26" s="2276" t="str">
        <f>IF(NOT(ISBLANK('1 macro-mapping'!AY28)),IF(NOT(ISBLANK('1 macro-mapping'!AY27)),('1 macro-mapping'!AY28/'1 macro-mapping'!AY27-1),""),"")</f>
        <v/>
      </c>
      <c r="AX26" s="2277" t="str">
        <f>IF(NOT(ISBLANK('1 macro-mapping'!AZ28)),IF(NOT(ISBLANK('1 macro-mapping'!AZ27)),('1 macro-mapping'!AZ28/'1 macro-mapping'!AZ27-1),""),"")</f>
        <v/>
      </c>
      <c r="AY26" s="2276" t="str">
        <f>IF(NOT(ISBLANK('1 macro-mapping'!BA28)),IF(NOT(ISBLANK('1 macro-mapping'!BA27)),('1 macro-mapping'!BA28/'1 macro-mapping'!BA27-1),""),"")</f>
        <v/>
      </c>
      <c r="AZ26" s="2277" t="str">
        <f>IF(NOT(ISBLANK('1 macro-mapping'!BB28)),IF(NOT(ISBLANK('1 macro-mapping'!BB27)),('1 macro-mapping'!BB28/'1 macro-mapping'!BB27-1),""),"")</f>
        <v/>
      </c>
    </row>
    <row r="27" spans="1:52" s="20" customFormat="1" x14ac:dyDescent="0.2">
      <c r="A27" s="24"/>
      <c r="B27" s="10">
        <v>2015</v>
      </c>
      <c r="C27" s="1504" t="str">
        <f>IF(NOT('1 macro-mapping'!C28=0),IF(NOT('1 macro-mapping'!C29=0),'1 macro-mapping'!C29/'1 macro-mapping'!C28-1,""),"")</f>
        <v/>
      </c>
      <c r="D27" s="1522" t="str">
        <f>IF(NOT('1 macro-mapping'!D28=0),IF(NOT('1 macro-mapping'!D29=0),'1 macro-mapping'!D29/'1 macro-mapping'!D28-1,""),"")</f>
        <v/>
      </c>
      <c r="E27" s="1504" t="str">
        <f>IF(NOT('1 macro-mapping'!E28=0),IF(NOT('1 macro-mapping'!E29=0),'1 macro-mapping'!E29/'1 macro-mapping'!E28-1,""),"")</f>
        <v/>
      </c>
      <c r="F27" s="1522" t="str">
        <f>IF(NOT('1 macro-mapping'!F28=0),IF(NOT('1 macro-mapping'!F29=0),'1 macro-mapping'!F29/'1 macro-mapping'!F28-1,""),"")</f>
        <v/>
      </c>
      <c r="G27" s="1522" t="str">
        <f>IF(NOT('1 macro-mapping'!G28=0),IF(NOT('1 macro-mapping'!G29=0),'1 macro-mapping'!G29/'1 macro-mapping'!G28-1,""),"")</f>
        <v/>
      </c>
      <c r="H27" s="1522" t="str">
        <f>IF(NOT('1 macro-mapping'!H28=0),IF(NOT('1 macro-mapping'!H29=0),'1 macro-mapping'!H29/'1 macro-mapping'!H28-1,""),"")</f>
        <v/>
      </c>
      <c r="I27" s="1522" t="str">
        <f>IF(NOT('1 macro-mapping'!I28=0),IF(NOT('1 macro-mapping'!I29=0),'1 macro-mapping'!I29/'1 macro-mapping'!I28-1,""),"")</f>
        <v/>
      </c>
      <c r="J27" s="1522" t="str">
        <f>IF(NOT('1 macro-mapping'!J28=0),IF(NOT('1 macro-mapping'!J29=0),'1 macro-mapping'!J29/'1 macro-mapping'!J28-1,""),"")</f>
        <v/>
      </c>
      <c r="K27" s="1522" t="str">
        <f>IF(NOT('1 macro-mapping'!K28=0),IF(NOT('1 macro-mapping'!K29=0),'1 macro-mapping'!K29/'1 macro-mapping'!K28-1,""),"")</f>
        <v/>
      </c>
      <c r="L27" s="1522" t="str">
        <f>IF(NOT('1 macro-mapping'!L28=0),IF(NOT('1 macro-mapping'!L29=0),'1 macro-mapping'!L29/'1 macro-mapping'!L28-1,""),"")</f>
        <v/>
      </c>
      <c r="M27" s="1504" t="str">
        <f>IF(NOT('1 macro-mapping'!M28=0),IF(NOT('1 macro-mapping'!M29=0),'1 macro-mapping'!M29/'1 macro-mapping'!M28-1,""),"")</f>
        <v/>
      </c>
      <c r="N27" s="1522" t="str">
        <f>IF(NOT('1 macro-mapping'!N28=0),IF(NOT('1 macro-mapping'!N29=0),'1 macro-mapping'!N29/'1 macro-mapping'!N28-1,""),"")</f>
        <v/>
      </c>
      <c r="O27" s="1522" t="str">
        <f>IF(NOT('1 macro-mapping'!O28=0),IF(NOT('1 macro-mapping'!O29=0),'1 macro-mapping'!O29/'1 macro-mapping'!O28-1,""),"")</f>
        <v/>
      </c>
      <c r="P27" s="1522" t="str">
        <f>IF(NOT('1 macro-mapping'!P28=0),IF(NOT('1 macro-mapping'!P29=0),'1 macro-mapping'!P29/'1 macro-mapping'!P28-1,""),"")</f>
        <v/>
      </c>
      <c r="Q27" s="1522" t="str">
        <f>IF(NOT('1 macro-mapping'!Q28=0),IF(NOT('1 macro-mapping'!Q29=0),'1 macro-mapping'!Q29/'1 macro-mapping'!Q28-1,""),"")</f>
        <v/>
      </c>
      <c r="R27" s="1522" t="str">
        <f>IF(NOT('1 macro-mapping'!R28=0),IF(NOT('1 macro-mapping'!R29=0),'1 macro-mapping'!R29/'1 macro-mapping'!R28-1,""),"")</f>
        <v/>
      </c>
      <c r="S27" s="1522" t="str">
        <f>IF(NOT('1 macro-mapping'!S28=0),IF(NOT('1 macro-mapping'!S29=0),'1 macro-mapping'!S29/'1 macro-mapping'!S28-1,""),"")</f>
        <v/>
      </c>
      <c r="T27" s="1522" t="str">
        <f>IF(NOT('1 macro-mapping'!T28=0),IF(NOT('1 macro-mapping'!T29=0),'1 macro-mapping'!T29/'1 macro-mapping'!T28-1,""),"")</f>
        <v/>
      </c>
      <c r="U27" s="1522" t="str">
        <f>IF(NOT('1 macro-mapping'!U28=0),IF(NOT('1 macro-mapping'!U29=0),'1 macro-mapping'!U29/'1 macro-mapping'!U28-1,""),"")</f>
        <v/>
      </c>
      <c r="V27" s="1522" t="str">
        <f>IF(NOT('1 macro-mapping'!V28=0),IF(NOT('1 macro-mapping'!V29=0),'1 macro-mapping'!V29/'1 macro-mapping'!V28-1,""),"")</f>
        <v/>
      </c>
      <c r="W27" s="1522" t="str">
        <f>IF(NOT('1 macro-mapping'!W28=0),IF(NOT('1 macro-mapping'!W29=0),'1 macro-mapping'!W29/'1 macro-mapping'!W28-1,""),"")</f>
        <v/>
      </c>
      <c r="X27" s="1522" t="str">
        <f>IF(NOT('1 macro-mapping'!X28=0),IF(NOT('1 macro-mapping'!X29=0),'1 macro-mapping'!X29/'1 macro-mapping'!X28-1,""),"")</f>
        <v/>
      </c>
      <c r="Y27" s="1522" t="str">
        <f>IF(NOT('1 macro-mapping'!Y28=0),IF(NOT('1 macro-mapping'!Y29=0),'1 macro-mapping'!Y29/'1 macro-mapping'!Y28-1,""),"")</f>
        <v/>
      </c>
      <c r="Z27" s="1522" t="str">
        <f>IF(NOT('1 macro-mapping'!Z28=0),IF(NOT('1 macro-mapping'!Z29=0),'1 macro-mapping'!Z29/'1 macro-mapping'!Z28-1,""),"")</f>
        <v/>
      </c>
      <c r="AA27" s="1522" t="str">
        <f>IF(NOT('1 macro-mapping'!AA28=0),IF(NOT('1 macro-mapping'!AA29=0),'1 macro-mapping'!AA29/'1 macro-mapping'!AA28-1,""),"")</f>
        <v/>
      </c>
      <c r="AB27" s="1522" t="str">
        <f>IF(NOT('1 macro-mapping'!AB28=0),IF(NOT('1 macro-mapping'!AB29=0),'1 macro-mapping'!AB29/'1 macro-mapping'!AB28-1,""),"")</f>
        <v/>
      </c>
      <c r="AC27" s="1522" t="str">
        <f>IF(NOT('1 macro-mapping'!AC28=0),IF(NOT('1 macro-mapping'!AC29=0),'1 macro-mapping'!AC29/'1 macro-mapping'!AC28-1,""),"")</f>
        <v/>
      </c>
      <c r="AD27" s="1522" t="str">
        <f>IF(NOT('1 macro-mapping'!AD28=0),IF(NOT('1 macro-mapping'!AD29=0),'1 macro-mapping'!AD29/'1 macro-mapping'!AD28-1,""),"")</f>
        <v/>
      </c>
      <c r="AE27" s="1522" t="str">
        <f>IF(NOT('1 macro-mapping'!AE28=0),IF(NOT('1 macro-mapping'!AE29=0),'1 macro-mapping'!AE29/'1 macro-mapping'!AE28-1,""),"")</f>
        <v/>
      </c>
      <c r="AF27" s="1522" t="str">
        <f>IF(NOT('1 macro-mapping'!AF28=0),IF(NOT('1 macro-mapping'!AF29=0),'1 macro-mapping'!AF29/'1 macro-mapping'!AF28-1,""),"")</f>
        <v/>
      </c>
      <c r="AG27" s="1522" t="str">
        <f>IF(NOT('1 macro-mapping'!AG28=0),IF(NOT('1 macro-mapping'!AG29=0),'1 macro-mapping'!AG29/'1 macro-mapping'!AG28-1,""),"")</f>
        <v/>
      </c>
      <c r="AH27" s="1522" t="str">
        <f>IF(NOT(ISBLANK('1 macro-mapping'!AH29)),IF(NOT(ISBLANK('1 macro-mapping'!AH28)),('1 macro-mapping'!AH29/'1 macro-mapping'!AH28-1),""),"")</f>
        <v/>
      </c>
      <c r="AI27" s="1522" t="str">
        <f>IF(NOT(ISBLANK('1 macro-mapping'!AI29)),IF(NOT(ISBLANK('1 macro-mapping'!AI28)),('1 macro-mapping'!AI29/'1 macro-mapping'!AI28-1),""),"")</f>
        <v/>
      </c>
      <c r="AJ27" s="1522" t="str">
        <f>IF(NOT(ISBLANK('1 macro-mapping'!AJ29)),IF(NOT(ISBLANK('1 macro-mapping'!AJ28)),('1 macro-mapping'!AJ29/'1 macro-mapping'!AJ28-1),""),"")</f>
        <v/>
      </c>
      <c r="AK27" s="1522" t="str">
        <f>IF(NOT(ISBLANK('1 macro-mapping'!AK29)),IF(NOT(ISBLANK('1 macro-mapping'!AK28)),('1 macro-mapping'!AK29/'1 macro-mapping'!AK28-1),""),"")</f>
        <v/>
      </c>
      <c r="AL27" s="2274"/>
      <c r="AM27" s="2271" t="str">
        <f>IF(NOT(ISBLANK('1 macro-mapping'!AM29)),IF(NOT(ISBLANK('1 macro-mapping'!AM28)),('1 macro-mapping'!AM29/'1 macro-mapping'!AM28-1),""),"")</f>
        <v/>
      </c>
      <c r="AN27" s="1522" t="str">
        <f>IF(NOT(ISBLANK('1 macro-mapping'!AN29)),IF(NOT(ISBLANK('1 macro-mapping'!AN28)),('1 macro-mapping'!AN29/'1 macro-mapping'!AN28-1),""),"")</f>
        <v/>
      </c>
      <c r="AO27" s="2273" t="str">
        <f>IF(NOT(ISBLANK('1 macro-mapping'!AO29)),IF(NOT(ISBLANK('1 macro-mapping'!AO28)),('1 macro-mapping'!AO29/'1 macro-mapping'!AO28-1),""),"")</f>
        <v/>
      </c>
      <c r="AP27" s="2273" t="str">
        <f>IF(NOT(ISBLANK('1 macro-mapping'!AP29)),IF(NOT(ISBLANK('1 macro-mapping'!AP28)),('1 macro-mapping'!AP29/'1 macro-mapping'!AP28-1),""),"")</f>
        <v/>
      </c>
      <c r="AQ27" s="2273" t="str">
        <f>IF(NOT(ISBLANK('1 macro-mapping'!AQ29)),IF(NOT(ISBLANK('1 macro-mapping'!AQ28)),('1 macro-mapping'!AQ29/'1 macro-mapping'!AQ28-1),""),"")</f>
        <v/>
      </c>
      <c r="AR27" s="2274"/>
      <c r="AS27" s="2276" t="str">
        <f>IF(NOT(ISBLANK('1 macro-mapping'!AU29)),IF(NOT(ISBLANK('1 macro-mapping'!AU28)),('1 macro-mapping'!AU29/'1 macro-mapping'!AU28-1),""),"")</f>
        <v/>
      </c>
      <c r="AT27" s="2277" t="str">
        <f>IF(NOT(ISBLANK('1 macro-mapping'!AV29)),IF(NOT(ISBLANK('1 macro-mapping'!AV28)),('1 macro-mapping'!AV29/'1 macro-mapping'!AV28-1),""),"")</f>
        <v/>
      </c>
      <c r="AU27" s="2276" t="str">
        <f>IF(NOT(ISBLANK('1 macro-mapping'!AW29)),IF(NOT(ISBLANK('1 macro-mapping'!AW28)),('1 macro-mapping'!AW29/'1 macro-mapping'!AW28-1),""),"")</f>
        <v/>
      </c>
      <c r="AV27" s="2277" t="str">
        <f>IF(NOT(ISBLANK('1 macro-mapping'!AX29)),IF(NOT(ISBLANK('1 macro-mapping'!AX28)),('1 macro-mapping'!AX29/'1 macro-mapping'!AX28-1),""),"")</f>
        <v/>
      </c>
      <c r="AW27" s="2276" t="str">
        <f>IF(NOT(ISBLANK('1 macro-mapping'!AY29)),IF(NOT(ISBLANK('1 macro-mapping'!AY28)),('1 macro-mapping'!AY29/'1 macro-mapping'!AY28-1),""),"")</f>
        <v/>
      </c>
      <c r="AX27" s="2277" t="str">
        <f>IF(NOT(ISBLANK('1 macro-mapping'!AZ29)),IF(NOT(ISBLANK('1 macro-mapping'!AZ28)),('1 macro-mapping'!AZ29/'1 macro-mapping'!AZ28-1),""),"")</f>
        <v/>
      </c>
      <c r="AY27" s="2276" t="str">
        <f>IF(NOT(ISBLANK('1 macro-mapping'!BA29)),IF(NOT(ISBLANK('1 macro-mapping'!BA28)),('1 macro-mapping'!BA29/'1 macro-mapping'!BA28-1),""),"")</f>
        <v/>
      </c>
      <c r="AZ27" s="2277" t="str">
        <f>IF(NOT(ISBLANK('1 macro-mapping'!BB29)),IF(NOT(ISBLANK('1 macro-mapping'!BB28)),('1 macro-mapping'!BB29/'1 macro-mapping'!BB28-1),""),"")</f>
        <v/>
      </c>
    </row>
    <row r="28" spans="1:52" s="20" customFormat="1" ht="15" thickBot="1" x14ac:dyDescent="0.25">
      <c r="A28" s="24"/>
      <c r="B28" s="388">
        <v>2016</v>
      </c>
      <c r="C28" s="1504" t="str">
        <f>IF(NOT('1 macro-mapping'!C29=0),IF(NOT('1 macro-mapping'!C30=0),'1 macro-mapping'!C30/'1 macro-mapping'!C29-1,""),"")</f>
        <v/>
      </c>
      <c r="D28" s="1522" t="str">
        <f>IF(NOT('1 macro-mapping'!D29=0),IF(NOT('1 macro-mapping'!D30=0),'1 macro-mapping'!D30/'1 macro-mapping'!D29-1,""),"")</f>
        <v/>
      </c>
      <c r="E28" s="1504" t="str">
        <f>IF(NOT('1 macro-mapping'!E29=0),IF(NOT('1 macro-mapping'!E30=0),'1 macro-mapping'!E30/'1 macro-mapping'!E29-1,""),"")</f>
        <v/>
      </c>
      <c r="F28" s="1522" t="str">
        <f>IF(NOT('1 macro-mapping'!F29=0),IF(NOT('1 macro-mapping'!F30=0),'1 macro-mapping'!F30/'1 macro-mapping'!F29-1,""),"")</f>
        <v/>
      </c>
      <c r="G28" s="1522" t="str">
        <f>IF(NOT('1 macro-mapping'!G29=0),IF(NOT('1 macro-mapping'!G30=0),'1 macro-mapping'!G30/'1 macro-mapping'!G29-1,""),"")</f>
        <v/>
      </c>
      <c r="H28" s="1522" t="str">
        <f>IF(NOT('1 macro-mapping'!H29=0),IF(NOT('1 macro-mapping'!H30=0),'1 macro-mapping'!H30/'1 macro-mapping'!H29-1,""),"")</f>
        <v/>
      </c>
      <c r="I28" s="1522" t="str">
        <f>IF(NOT('1 macro-mapping'!I29=0),IF(NOT('1 macro-mapping'!I30=0),'1 macro-mapping'!I30/'1 macro-mapping'!I29-1,""),"")</f>
        <v/>
      </c>
      <c r="J28" s="1522" t="str">
        <f>IF(NOT('1 macro-mapping'!J29=0),IF(NOT('1 macro-mapping'!J30=0),'1 macro-mapping'!J30/'1 macro-mapping'!J29-1,""),"")</f>
        <v/>
      </c>
      <c r="K28" s="1522" t="str">
        <f>IF(NOT('1 macro-mapping'!K29=0),IF(NOT('1 macro-mapping'!K30=0),'1 macro-mapping'!K30/'1 macro-mapping'!K29-1,""),"")</f>
        <v/>
      </c>
      <c r="L28" s="1522" t="str">
        <f>IF(NOT('1 macro-mapping'!L29=0),IF(NOT('1 macro-mapping'!L30=0),'1 macro-mapping'!L30/'1 macro-mapping'!L29-1,""),"")</f>
        <v/>
      </c>
      <c r="M28" s="1504" t="str">
        <f>IF(NOT('1 macro-mapping'!M29=0),IF(NOT('1 macro-mapping'!M30=0),'1 macro-mapping'!M30/'1 macro-mapping'!M29-1,""),"")</f>
        <v/>
      </c>
      <c r="N28" s="1522" t="str">
        <f>IF(NOT('1 macro-mapping'!N29=0),IF(NOT('1 macro-mapping'!N30=0),'1 macro-mapping'!N30/'1 macro-mapping'!N29-1,""),"")</f>
        <v/>
      </c>
      <c r="O28" s="1522" t="str">
        <f>IF(NOT('1 macro-mapping'!O29=0),IF(NOT('1 macro-mapping'!O30=0),'1 macro-mapping'!O30/'1 macro-mapping'!O29-1,""),"")</f>
        <v/>
      </c>
      <c r="P28" s="1522" t="str">
        <f>IF(NOT('1 macro-mapping'!P29=0),IF(NOT('1 macro-mapping'!P30=0),'1 macro-mapping'!P30/'1 macro-mapping'!P29-1,""),"")</f>
        <v/>
      </c>
      <c r="Q28" s="1522" t="str">
        <f>IF(NOT('1 macro-mapping'!Q29=0),IF(NOT('1 macro-mapping'!Q30=0),'1 macro-mapping'!Q30/'1 macro-mapping'!Q29-1,""),"")</f>
        <v/>
      </c>
      <c r="R28" s="1522" t="str">
        <f>IF(NOT('1 macro-mapping'!R29=0),IF(NOT('1 macro-mapping'!R30=0),'1 macro-mapping'!R30/'1 macro-mapping'!R29-1,""),"")</f>
        <v/>
      </c>
      <c r="S28" s="1522" t="str">
        <f>IF(NOT('1 macro-mapping'!S29=0),IF(NOT('1 macro-mapping'!S30=0),'1 macro-mapping'!S30/'1 macro-mapping'!S29-1,""),"")</f>
        <v/>
      </c>
      <c r="T28" s="1522" t="str">
        <f>IF(NOT('1 macro-mapping'!T29=0),IF(NOT('1 macro-mapping'!T30=0),'1 macro-mapping'!T30/'1 macro-mapping'!T29-1,""),"")</f>
        <v/>
      </c>
      <c r="U28" s="1522" t="str">
        <f>IF(NOT('1 macro-mapping'!U29=0),IF(NOT('1 macro-mapping'!U30=0),'1 macro-mapping'!U30/'1 macro-mapping'!U29-1,""),"")</f>
        <v/>
      </c>
      <c r="V28" s="1522" t="str">
        <f>IF(NOT('1 macro-mapping'!V29=0),IF(NOT('1 macro-mapping'!V30=0),'1 macro-mapping'!V30/'1 macro-mapping'!V29-1,""),"")</f>
        <v/>
      </c>
      <c r="W28" s="1522" t="str">
        <f>IF(NOT('1 macro-mapping'!W29=0),IF(NOT('1 macro-mapping'!W30=0),'1 macro-mapping'!W30/'1 macro-mapping'!W29-1,""),"")</f>
        <v/>
      </c>
      <c r="X28" s="1522" t="str">
        <f>IF(NOT('1 macro-mapping'!X29=0),IF(NOT('1 macro-mapping'!X30=0),'1 macro-mapping'!X30/'1 macro-mapping'!X29-1,""),"")</f>
        <v/>
      </c>
      <c r="Y28" s="1522" t="str">
        <f>IF(NOT('1 macro-mapping'!Y29=0),IF(NOT('1 macro-mapping'!Y30=0),'1 macro-mapping'!Y30/'1 macro-mapping'!Y29-1,""),"")</f>
        <v/>
      </c>
      <c r="Z28" s="1522" t="str">
        <f>IF(NOT('1 macro-mapping'!Z29=0),IF(NOT('1 macro-mapping'!Z30=0),'1 macro-mapping'!Z30/'1 macro-mapping'!Z29-1,""),"")</f>
        <v/>
      </c>
      <c r="AA28" s="1522" t="str">
        <f>IF(NOT('1 macro-mapping'!AA29=0),IF(NOT('1 macro-mapping'!AA30=0),'1 macro-mapping'!AA30/'1 macro-mapping'!AA29-1,""),"")</f>
        <v/>
      </c>
      <c r="AB28" s="1522" t="str">
        <f>IF(NOT('1 macro-mapping'!AB29=0),IF(NOT('1 macro-mapping'!AB30=0),'1 macro-mapping'!AB30/'1 macro-mapping'!AB29-1,""),"")</f>
        <v/>
      </c>
      <c r="AC28" s="1522" t="str">
        <f>IF(NOT('1 macro-mapping'!AC29=0),IF(NOT('1 macro-mapping'!AC30=0),'1 macro-mapping'!AC30/'1 macro-mapping'!AC29-1,""),"")</f>
        <v/>
      </c>
      <c r="AD28" s="1522" t="str">
        <f>IF(NOT('1 macro-mapping'!AD29=0),IF(NOT('1 macro-mapping'!AD30=0),'1 macro-mapping'!AD30/'1 macro-mapping'!AD29-1,""),"")</f>
        <v/>
      </c>
      <c r="AE28" s="1522" t="str">
        <f>IF(NOT('1 macro-mapping'!AE29=0),IF(NOT('1 macro-mapping'!AE30=0),'1 macro-mapping'!AE30/'1 macro-mapping'!AE29-1,""),"")</f>
        <v/>
      </c>
      <c r="AF28" s="1522" t="str">
        <f>IF(NOT('1 macro-mapping'!AF29=0),IF(NOT('1 macro-mapping'!AF30=0),'1 macro-mapping'!AF30/'1 macro-mapping'!AF29-1,""),"")</f>
        <v/>
      </c>
      <c r="AG28" s="1522" t="str">
        <f>IF(NOT('1 macro-mapping'!AG29=0),IF(NOT('1 macro-mapping'!AG30=0),'1 macro-mapping'!AG30/'1 macro-mapping'!AG29-1,""),"")</f>
        <v/>
      </c>
      <c r="AH28" s="1522" t="str">
        <f>IF(NOT(ISBLANK('1 macro-mapping'!AH30)),IF(NOT(ISBLANK('1 macro-mapping'!AH29)),('1 macro-mapping'!AH30/'1 macro-mapping'!AH29-1),""),"")</f>
        <v/>
      </c>
      <c r="AI28" s="1522" t="str">
        <f>IF(NOT(ISBLANK('1 macro-mapping'!AI30)),IF(NOT(ISBLANK('1 macro-mapping'!AI29)),('1 macro-mapping'!AI30/'1 macro-mapping'!AI29-1),""),"")</f>
        <v/>
      </c>
      <c r="AJ28" s="1522" t="str">
        <f>IF(NOT(ISBLANK('1 macro-mapping'!AJ30)),IF(NOT(ISBLANK('1 macro-mapping'!AJ29)),('1 macro-mapping'!AJ30/'1 macro-mapping'!AJ29-1),""),"")</f>
        <v/>
      </c>
      <c r="AK28" s="1522" t="str">
        <f>IF(NOT(ISBLANK('1 macro-mapping'!AK30)),IF(NOT(ISBLANK('1 macro-mapping'!AK29)),('1 macro-mapping'!AK30/'1 macro-mapping'!AK29-1),""),"")</f>
        <v/>
      </c>
      <c r="AL28" s="2274"/>
      <c r="AM28" s="2275" t="str">
        <f>IF(NOT(ISBLANK('1 macro-mapping'!AM30)),IF(NOT(ISBLANK('1 macro-mapping'!AM29)),('1 macro-mapping'!AM30/'1 macro-mapping'!AM29-1),""),"")</f>
        <v/>
      </c>
      <c r="AN28" s="1505" t="str">
        <f>IF(NOT(ISBLANK('1 macro-mapping'!AN30)),IF(NOT(ISBLANK('1 macro-mapping'!AN29)),('1 macro-mapping'!AN30/'1 macro-mapping'!AN29-1),""),"")</f>
        <v/>
      </c>
      <c r="AO28" s="1513" t="str">
        <f>IF(NOT(ISBLANK('1 macro-mapping'!AO30)),IF(NOT(ISBLANK('1 macro-mapping'!AO29)),('1 macro-mapping'!AO30/'1 macro-mapping'!AO29-1),""),"")</f>
        <v/>
      </c>
      <c r="AP28" s="1513" t="str">
        <f>IF(NOT(ISBLANK('1 macro-mapping'!AP30)),IF(NOT(ISBLANK('1 macro-mapping'!AP29)),('1 macro-mapping'!AP30/'1 macro-mapping'!AP29-1),""),"")</f>
        <v/>
      </c>
      <c r="AQ28" s="1513" t="str">
        <f>IF(NOT(ISBLANK('1 macro-mapping'!AQ30)),IF(NOT(ISBLANK('1 macro-mapping'!AQ29)),('1 macro-mapping'!AQ30/'1 macro-mapping'!AQ29-1),""),"")</f>
        <v/>
      </c>
      <c r="AR28" s="2274"/>
      <c r="AS28" s="2276" t="str">
        <f>IF(NOT(ISBLANK('1 macro-mapping'!AU30)),IF(NOT(ISBLANK('1 macro-mapping'!AU29)),('1 macro-mapping'!AU30/'1 macro-mapping'!AU29-1),""),"")</f>
        <v/>
      </c>
      <c r="AT28" s="2277" t="str">
        <f>IF(NOT(ISBLANK('1 macro-mapping'!AV30)),IF(NOT(ISBLANK('1 macro-mapping'!AV29)),('1 macro-mapping'!AV30/'1 macro-mapping'!AV29-1),""),"")</f>
        <v/>
      </c>
      <c r="AU28" s="2276" t="str">
        <f>IF(NOT(ISBLANK('1 macro-mapping'!AW30)),IF(NOT(ISBLANK('1 macro-mapping'!AW29)),('1 macro-mapping'!AW30/'1 macro-mapping'!AW29-1),""),"")</f>
        <v/>
      </c>
      <c r="AV28" s="2277" t="str">
        <f>IF(NOT(ISBLANK('1 macro-mapping'!AX30)),IF(NOT(ISBLANK('1 macro-mapping'!AX29)),('1 macro-mapping'!AX30/'1 macro-mapping'!AX29-1),""),"")</f>
        <v/>
      </c>
      <c r="AW28" s="2276" t="str">
        <f>IF(NOT(ISBLANK('1 macro-mapping'!AY30)),IF(NOT(ISBLANK('1 macro-mapping'!AY29)),('1 macro-mapping'!AY30/'1 macro-mapping'!AY29-1),""),"")</f>
        <v/>
      </c>
      <c r="AX28" s="2277" t="str">
        <f>IF(NOT(ISBLANK('1 macro-mapping'!AZ30)),IF(NOT(ISBLANK('1 macro-mapping'!AZ29)),('1 macro-mapping'!AZ30/'1 macro-mapping'!AZ29-1),""),"")</f>
        <v/>
      </c>
      <c r="AY28" s="2276" t="str">
        <f>IF(NOT(ISBLANK('1 macro-mapping'!BA30)),IF(NOT(ISBLANK('1 macro-mapping'!BA29)),('1 macro-mapping'!BA30/'1 macro-mapping'!BA29-1),""),"")</f>
        <v/>
      </c>
      <c r="AZ28" s="2277" t="str">
        <f>IF(NOT(ISBLANK('1 macro-mapping'!BB30)),IF(NOT(ISBLANK('1 macro-mapping'!BB29)),('1 macro-mapping'!BB30/'1 macro-mapping'!BB29-1),""),"")</f>
        <v/>
      </c>
    </row>
    <row r="29" spans="1:52" s="20" customFormat="1" ht="15" thickBot="1" x14ac:dyDescent="0.25">
      <c r="A29" s="24"/>
      <c r="B29" s="388">
        <v>2017</v>
      </c>
      <c r="C29" s="1504" t="str">
        <f>IF(NOT('1 macro-mapping'!C30=0),IF(NOT('1 macro-mapping'!C31=0),'1 macro-mapping'!C31/'1 macro-mapping'!C30-1,""),"")</f>
        <v/>
      </c>
      <c r="D29" s="1522" t="str">
        <f>IF(NOT('1 macro-mapping'!D30=0),IF(NOT('1 macro-mapping'!D31=0),'1 macro-mapping'!D31/'1 macro-mapping'!D30-1,""),"")</f>
        <v/>
      </c>
      <c r="E29" s="1504" t="str">
        <f>IF(NOT('1 macro-mapping'!E30=0),IF(NOT('1 macro-mapping'!E31=0),'1 macro-mapping'!E31/'1 macro-mapping'!E30-1,""),"")</f>
        <v/>
      </c>
      <c r="F29" s="1522" t="str">
        <f>IF(NOT('1 macro-mapping'!F30=0),IF(NOT('1 macro-mapping'!F31=0),'1 macro-mapping'!F31/'1 macro-mapping'!F30-1,""),"")</f>
        <v/>
      </c>
      <c r="G29" s="1522" t="str">
        <f>IF(NOT('1 macro-mapping'!G30=0),IF(NOT('1 macro-mapping'!G31=0),'1 macro-mapping'!G31/'1 macro-mapping'!G30-1,""),"")</f>
        <v/>
      </c>
      <c r="H29" s="1522" t="str">
        <f>IF(NOT('1 macro-mapping'!H30=0),IF(NOT('1 macro-mapping'!H31=0),'1 macro-mapping'!H31/'1 macro-mapping'!H30-1,""),"")</f>
        <v/>
      </c>
      <c r="I29" s="1522" t="str">
        <f>IF(NOT('1 macro-mapping'!I30=0),IF(NOT('1 macro-mapping'!I31=0),'1 macro-mapping'!I31/'1 macro-mapping'!I30-1,""),"")</f>
        <v/>
      </c>
      <c r="J29" s="1522" t="str">
        <f>IF(NOT('1 macro-mapping'!J30=0),IF(NOT('1 macro-mapping'!J31=0),'1 macro-mapping'!J31/'1 macro-mapping'!J30-1,""),"")</f>
        <v/>
      </c>
      <c r="K29" s="1522" t="str">
        <f>IF(NOT('1 macro-mapping'!K30=0),IF(NOT('1 macro-mapping'!K31=0),'1 macro-mapping'!K31/'1 macro-mapping'!K30-1,""),"")</f>
        <v/>
      </c>
      <c r="L29" s="1522" t="str">
        <f>IF(NOT('1 macro-mapping'!L30=0),IF(NOT('1 macro-mapping'!L31=0),'1 macro-mapping'!L31/'1 macro-mapping'!L30-1,""),"")</f>
        <v/>
      </c>
      <c r="M29" s="1504" t="str">
        <f>IF(NOT('1 macro-mapping'!M30=0),IF(NOT('1 macro-mapping'!M31=0),'1 macro-mapping'!M31/'1 macro-mapping'!M30-1,""),"")</f>
        <v/>
      </c>
      <c r="N29" s="1522" t="str">
        <f>IF(NOT('1 macro-mapping'!N30=0),IF(NOT('1 macro-mapping'!N31=0),'1 macro-mapping'!N31/'1 macro-mapping'!N30-1,""),"")</f>
        <v/>
      </c>
      <c r="O29" s="1522" t="str">
        <f>IF(NOT('1 macro-mapping'!O30=0),IF(NOT('1 macro-mapping'!O31=0),'1 macro-mapping'!O31/'1 macro-mapping'!O30-1,""),"")</f>
        <v/>
      </c>
      <c r="P29" s="1522" t="str">
        <f>IF(NOT('1 macro-mapping'!P30=0),IF(NOT('1 macro-mapping'!P31=0),'1 macro-mapping'!P31/'1 macro-mapping'!P30-1,""),"")</f>
        <v/>
      </c>
      <c r="Q29" s="1522" t="str">
        <f>IF(NOT('1 macro-mapping'!Q30=0),IF(NOT('1 macro-mapping'!Q31=0),'1 macro-mapping'!Q31/'1 macro-mapping'!Q30-1,""),"")</f>
        <v/>
      </c>
      <c r="R29" s="1522" t="str">
        <f>IF(NOT('1 macro-mapping'!R30=0),IF(NOT('1 macro-mapping'!R31=0),'1 macro-mapping'!R31/'1 macro-mapping'!R30-1,""),"")</f>
        <v/>
      </c>
      <c r="S29" s="1522" t="str">
        <f>IF(NOT('1 macro-mapping'!S30=0),IF(NOT('1 macro-mapping'!S31=0),'1 macro-mapping'!S31/'1 macro-mapping'!S30-1,""),"")</f>
        <v/>
      </c>
      <c r="T29" s="1522" t="str">
        <f>IF(NOT('1 macro-mapping'!T30=0),IF(NOT('1 macro-mapping'!T31=0),'1 macro-mapping'!T31/'1 macro-mapping'!T30-1,""),"")</f>
        <v/>
      </c>
      <c r="U29" s="1522" t="str">
        <f>IF(NOT('1 macro-mapping'!U30=0),IF(NOT('1 macro-mapping'!U31=0),'1 macro-mapping'!U31/'1 macro-mapping'!U30-1,""),"")</f>
        <v/>
      </c>
      <c r="V29" s="1522" t="str">
        <f>IF(NOT('1 macro-mapping'!V30=0),IF(NOT('1 macro-mapping'!V31=0),'1 macro-mapping'!V31/'1 macro-mapping'!V30-1,""),"")</f>
        <v/>
      </c>
      <c r="W29" s="1522" t="str">
        <f>IF(NOT('1 macro-mapping'!W30=0),IF(NOT('1 macro-mapping'!W31=0),'1 macro-mapping'!W31/'1 macro-mapping'!W30-1,""),"")</f>
        <v/>
      </c>
      <c r="X29" s="1522" t="str">
        <f>IF(NOT('1 macro-mapping'!X30=0),IF(NOT('1 macro-mapping'!X31=0),'1 macro-mapping'!X31/'1 macro-mapping'!X30-1,""),"")</f>
        <v/>
      </c>
      <c r="Y29" s="1522" t="str">
        <f>IF(NOT('1 macro-mapping'!Y30=0),IF(NOT('1 macro-mapping'!Y31=0),'1 macro-mapping'!Y31/'1 macro-mapping'!Y30-1,""),"")</f>
        <v/>
      </c>
      <c r="Z29" s="1522" t="str">
        <f>IF(NOT('1 macro-mapping'!Z30=0),IF(NOT('1 macro-mapping'!Z31=0),'1 macro-mapping'!Z31/'1 macro-mapping'!Z30-1,""),"")</f>
        <v/>
      </c>
      <c r="AA29" s="1522" t="str">
        <f>IF(NOT('1 macro-mapping'!AA30=0),IF(NOT('1 macro-mapping'!AA31=0),'1 macro-mapping'!AA31/'1 macro-mapping'!AA30-1,""),"")</f>
        <v/>
      </c>
      <c r="AB29" s="1522" t="str">
        <f>IF(NOT('1 macro-mapping'!AB30=0),IF(NOT('1 macro-mapping'!AB31=0),'1 macro-mapping'!AB31/'1 macro-mapping'!AB30-1,""),"")</f>
        <v/>
      </c>
      <c r="AC29" s="1522" t="str">
        <f>IF(NOT('1 macro-mapping'!AC30=0),IF(NOT('1 macro-mapping'!AC31=0),'1 macro-mapping'!AC31/'1 macro-mapping'!AC30-1,""),"")</f>
        <v/>
      </c>
      <c r="AD29" s="1522" t="str">
        <f>IF(NOT('1 macro-mapping'!AD30=0),IF(NOT('1 macro-mapping'!AD31=0),'1 macro-mapping'!AD31/'1 macro-mapping'!AD30-1,""),"")</f>
        <v/>
      </c>
      <c r="AE29" s="1522" t="str">
        <f>IF(NOT('1 macro-mapping'!AE30=0),IF(NOT('1 macro-mapping'!AE31=0),'1 macro-mapping'!AE31/'1 macro-mapping'!AE30-1,""),"")</f>
        <v/>
      </c>
      <c r="AF29" s="1522" t="str">
        <f>IF(NOT('1 macro-mapping'!AF30=0),IF(NOT('1 macro-mapping'!AF31=0),'1 macro-mapping'!AF31/'1 macro-mapping'!AF30-1,""),"")</f>
        <v/>
      </c>
      <c r="AG29" s="1522" t="str">
        <f>IF(NOT('1 macro-mapping'!AG30=0),IF(NOT('1 macro-mapping'!AG31=0),'1 macro-mapping'!AG31/'1 macro-mapping'!AG30-1,""),"")</f>
        <v/>
      </c>
      <c r="AH29" s="1522" t="str">
        <f>IF(NOT(ISBLANK('1 macro-mapping'!AH31)),IF(NOT(ISBLANK('1 macro-mapping'!AH30)),('1 macro-mapping'!AH31/'1 macro-mapping'!AH30-1),""),"")</f>
        <v/>
      </c>
      <c r="AI29" s="1522" t="str">
        <f>IF(NOT(ISBLANK('1 macro-mapping'!AI31)),IF(NOT(ISBLANK('1 macro-mapping'!AI30)),('1 macro-mapping'!AI31/'1 macro-mapping'!AI30-1),""),"")</f>
        <v/>
      </c>
      <c r="AJ29" s="1522" t="str">
        <f>IF(NOT(ISBLANK('1 macro-mapping'!AJ31)),IF(NOT(ISBLANK('1 macro-mapping'!AJ30)),('1 macro-mapping'!AJ31/'1 macro-mapping'!AJ30-1),""),"")</f>
        <v/>
      </c>
      <c r="AK29" s="1522" t="str">
        <f>IF(NOT(ISBLANK('1 macro-mapping'!AK31)),IF(NOT(ISBLANK('1 macro-mapping'!AK30)),('1 macro-mapping'!AK31/'1 macro-mapping'!AK30-1),""),"")</f>
        <v/>
      </c>
      <c r="AL29" s="2274"/>
      <c r="AM29" s="2271" t="str">
        <f>IF(NOT(ISBLANK('1 macro-mapping'!AM31)),IF(NOT(ISBLANK('1 macro-mapping'!AM30)),('1 macro-mapping'!AM31/'1 macro-mapping'!AM30-1),""),"")</f>
        <v/>
      </c>
      <c r="AN29" s="1522" t="str">
        <f>IF(NOT(ISBLANK('1 macro-mapping'!AN31)),IF(NOT(ISBLANK('1 macro-mapping'!AN30)),('1 macro-mapping'!AN31/'1 macro-mapping'!AN30-1),""),"")</f>
        <v/>
      </c>
      <c r="AO29" s="2273" t="str">
        <f>IF(NOT(ISBLANK('1 macro-mapping'!AO31)),IF(NOT(ISBLANK('1 macro-mapping'!AO30)),('1 macro-mapping'!AO31/'1 macro-mapping'!AO30-1),""),"")</f>
        <v/>
      </c>
      <c r="AP29" s="2273" t="str">
        <f>IF(NOT(ISBLANK('1 macro-mapping'!AP31)),IF(NOT(ISBLANK('1 macro-mapping'!AP30)),('1 macro-mapping'!AP31/'1 macro-mapping'!AP30-1),""),"")</f>
        <v/>
      </c>
      <c r="AQ29" s="2273" t="str">
        <f>IF(NOT(ISBLANK('1 macro-mapping'!AQ31)),IF(NOT(ISBLANK('1 macro-mapping'!AQ30)),('1 macro-mapping'!AQ31/'1 macro-mapping'!AQ30-1),""),"")</f>
        <v/>
      </c>
      <c r="AR29" s="2274"/>
      <c r="AS29" s="2276" t="str">
        <f>IF(NOT(ISBLANK('1 macro-mapping'!AU31)),IF(NOT(ISBLANK('1 macro-mapping'!AU30)),('1 macro-mapping'!AU31/'1 macro-mapping'!AU30-1),""),"")</f>
        <v/>
      </c>
      <c r="AT29" s="2277" t="str">
        <f>IF(NOT(ISBLANK('1 macro-mapping'!AV31)),IF(NOT(ISBLANK('1 macro-mapping'!AV30)),('1 macro-mapping'!AV31/'1 macro-mapping'!AV30-1),""),"")</f>
        <v/>
      </c>
      <c r="AU29" s="2276" t="str">
        <f>IF(NOT(ISBLANK('1 macro-mapping'!AW31)),IF(NOT(ISBLANK('1 macro-mapping'!AW30)),('1 macro-mapping'!AW31/'1 macro-mapping'!AW30-1),""),"")</f>
        <v/>
      </c>
      <c r="AV29" s="2277" t="str">
        <f>IF(NOT(ISBLANK('1 macro-mapping'!AX31)),IF(NOT(ISBLANK('1 macro-mapping'!AX30)),('1 macro-mapping'!AX31/'1 macro-mapping'!AX30-1),""),"")</f>
        <v/>
      </c>
      <c r="AW29" s="2276" t="str">
        <f>IF(NOT(ISBLANK('1 macro-mapping'!AY31)),IF(NOT(ISBLANK('1 macro-mapping'!AY30)),('1 macro-mapping'!AY31/'1 macro-mapping'!AY30-1),""),"")</f>
        <v/>
      </c>
      <c r="AX29" s="2277" t="str">
        <f>IF(NOT(ISBLANK('1 macro-mapping'!AZ31)),IF(NOT(ISBLANK('1 macro-mapping'!AZ30)),('1 macro-mapping'!AZ31/'1 macro-mapping'!AZ30-1),""),"")</f>
        <v/>
      </c>
      <c r="AY29" s="2276" t="str">
        <f>IF(NOT(ISBLANK('1 macro-mapping'!BA31)),IF(NOT(ISBLANK('1 macro-mapping'!BA30)),('1 macro-mapping'!BA31/'1 macro-mapping'!BA30-1),""),"")</f>
        <v/>
      </c>
      <c r="AZ29" s="2277" t="str">
        <f>IF(NOT(ISBLANK('1 macro-mapping'!BB31)),IF(NOT(ISBLANK('1 macro-mapping'!BB30)),('1 macro-mapping'!BB31/'1 macro-mapping'!BB30-1),""),"")</f>
        <v/>
      </c>
    </row>
    <row r="30" spans="1:52" s="20" customFormat="1" x14ac:dyDescent="0.2">
      <c r="A30" s="24"/>
      <c r="B30" s="1502">
        <v>2018</v>
      </c>
      <c r="C30" s="1504" t="str">
        <f>IF(NOT('1 macro-mapping'!C31=0),IF(NOT('1 macro-mapping'!C32=0),'1 macro-mapping'!C32/'1 macro-mapping'!C31-1,""),"")</f>
        <v/>
      </c>
      <c r="D30" s="1522" t="str">
        <f>IF(NOT('1 macro-mapping'!D31=0),IF(NOT('1 macro-mapping'!D32=0),'1 macro-mapping'!D32/'1 macro-mapping'!D31-1,""),"")</f>
        <v/>
      </c>
      <c r="E30" s="1504" t="str">
        <f>IF(NOT('1 macro-mapping'!E31=0),IF(NOT('1 macro-mapping'!E32=0),'1 macro-mapping'!E32/'1 macro-mapping'!E31-1,""),"")</f>
        <v/>
      </c>
      <c r="F30" s="1522" t="str">
        <f>IF(NOT('1 macro-mapping'!F31=0),IF(NOT('1 macro-mapping'!F32=0),'1 macro-mapping'!F32/'1 macro-mapping'!F31-1,""),"")</f>
        <v/>
      </c>
      <c r="G30" s="1522" t="str">
        <f>IF(NOT('1 macro-mapping'!G31=0),IF(NOT('1 macro-mapping'!G32=0),'1 macro-mapping'!G32/'1 macro-mapping'!G31-1,""),"")</f>
        <v/>
      </c>
      <c r="H30" s="1522" t="str">
        <f>IF(NOT('1 macro-mapping'!H31=0),IF(NOT('1 macro-mapping'!H32=0),'1 macro-mapping'!H32/'1 macro-mapping'!H31-1,""),"")</f>
        <v/>
      </c>
      <c r="I30" s="1522" t="str">
        <f>IF(NOT('1 macro-mapping'!I31=0),IF(NOT('1 macro-mapping'!I32=0),'1 macro-mapping'!I32/'1 macro-mapping'!I31-1,""),"")</f>
        <v/>
      </c>
      <c r="J30" s="1522" t="str">
        <f>IF(NOT('1 macro-mapping'!J31=0),IF(NOT('1 macro-mapping'!J32=0),'1 macro-mapping'!J32/'1 macro-mapping'!J31-1,""),"")</f>
        <v/>
      </c>
      <c r="K30" s="1522" t="str">
        <f>IF(NOT('1 macro-mapping'!K31=0),IF(NOT('1 macro-mapping'!K32=0),'1 macro-mapping'!K32/'1 macro-mapping'!K31-1,""),"")</f>
        <v/>
      </c>
      <c r="L30" s="1522" t="str">
        <f>IF(NOT('1 macro-mapping'!L31=0),IF(NOT('1 macro-mapping'!L32=0),'1 macro-mapping'!L32/'1 macro-mapping'!L31-1,""),"")</f>
        <v/>
      </c>
      <c r="M30" s="1504" t="str">
        <f>IF(NOT('1 macro-mapping'!M31=0),IF(NOT('1 macro-mapping'!M32=0),'1 macro-mapping'!M32/'1 macro-mapping'!M31-1,""),"")</f>
        <v/>
      </c>
      <c r="N30" s="1522" t="str">
        <f>IF(NOT('1 macro-mapping'!N31=0),IF(NOT('1 macro-mapping'!N32=0),'1 macro-mapping'!N32/'1 macro-mapping'!N31-1,""),"")</f>
        <v/>
      </c>
      <c r="O30" s="1522" t="str">
        <f>IF(NOT('1 macro-mapping'!O31=0),IF(NOT('1 macro-mapping'!O32=0),'1 macro-mapping'!O32/'1 macro-mapping'!O31-1,""),"")</f>
        <v/>
      </c>
      <c r="P30" s="1522" t="str">
        <f>IF(NOT('1 macro-mapping'!P31=0),IF(NOT('1 macro-mapping'!P32=0),'1 macro-mapping'!P32/'1 macro-mapping'!P31-1,""),"")</f>
        <v/>
      </c>
      <c r="Q30" s="1522" t="str">
        <f>IF(NOT('1 macro-mapping'!Q31=0),IF(NOT('1 macro-mapping'!Q32=0),'1 macro-mapping'!Q32/'1 macro-mapping'!Q31-1,""),"")</f>
        <v/>
      </c>
      <c r="R30" s="1522" t="str">
        <f>IF(NOT('1 macro-mapping'!R31=0),IF(NOT('1 macro-mapping'!R32=0),'1 macro-mapping'!R32/'1 macro-mapping'!R31-1,""),"")</f>
        <v/>
      </c>
      <c r="S30" s="1522" t="str">
        <f>IF(NOT('1 macro-mapping'!S31=0),IF(NOT('1 macro-mapping'!S32=0),'1 macro-mapping'!S32/'1 macro-mapping'!S31-1,""),"")</f>
        <v/>
      </c>
      <c r="T30" s="1522" t="str">
        <f>IF(NOT('1 macro-mapping'!T31=0),IF(NOT('1 macro-mapping'!T32=0),'1 macro-mapping'!T32/'1 macro-mapping'!T31-1,""),"")</f>
        <v/>
      </c>
      <c r="U30" s="1522" t="str">
        <f>IF(NOT('1 macro-mapping'!U31=0),IF(NOT('1 macro-mapping'!U32=0),'1 macro-mapping'!U32/'1 macro-mapping'!U31-1,""),"")</f>
        <v/>
      </c>
      <c r="V30" s="1522" t="str">
        <f>IF(NOT('1 macro-mapping'!V31=0),IF(NOT('1 macro-mapping'!V32=0),'1 macro-mapping'!V32/'1 macro-mapping'!V31-1,""),"")</f>
        <v/>
      </c>
      <c r="W30" s="1522" t="str">
        <f>IF(NOT('1 macro-mapping'!W31=0),IF(NOT('1 macro-mapping'!W32=0),'1 macro-mapping'!W32/'1 macro-mapping'!W31-1,""),"")</f>
        <v/>
      </c>
      <c r="X30" s="1522" t="str">
        <f>IF(NOT('1 macro-mapping'!X31=0),IF(NOT('1 macro-mapping'!X32=0),'1 macro-mapping'!X32/'1 macro-mapping'!X31-1,""),"")</f>
        <v/>
      </c>
      <c r="Y30" s="1522" t="str">
        <f>IF(NOT('1 macro-mapping'!Y31=0),IF(NOT('1 macro-mapping'!Y32=0),'1 macro-mapping'!Y32/'1 macro-mapping'!Y31-1,""),"")</f>
        <v/>
      </c>
      <c r="Z30" s="1522" t="str">
        <f>IF(NOT('1 macro-mapping'!Z31=0),IF(NOT('1 macro-mapping'!Z32=0),'1 macro-mapping'!Z32/'1 macro-mapping'!Z31-1,""),"")</f>
        <v/>
      </c>
      <c r="AA30" s="1522" t="str">
        <f>IF(NOT('1 macro-mapping'!AA31=0),IF(NOT('1 macro-mapping'!AA32=0),'1 macro-mapping'!AA32/'1 macro-mapping'!AA31-1,""),"")</f>
        <v/>
      </c>
      <c r="AB30" s="1522" t="str">
        <f>IF(NOT('1 macro-mapping'!AB31=0),IF(NOT('1 macro-mapping'!AB32=0),'1 macro-mapping'!AB32/'1 macro-mapping'!AB31-1,""),"")</f>
        <v/>
      </c>
      <c r="AC30" s="1522" t="str">
        <f>IF(NOT('1 macro-mapping'!AC31=0),IF(NOT('1 macro-mapping'!AC32=0),'1 macro-mapping'!AC32/'1 macro-mapping'!AC31-1,""),"")</f>
        <v/>
      </c>
      <c r="AD30" s="1522" t="str">
        <f>IF(NOT('1 macro-mapping'!AD31=0),IF(NOT('1 macro-mapping'!AD32=0),'1 macro-mapping'!AD32/'1 macro-mapping'!AD31-1,""),"")</f>
        <v/>
      </c>
      <c r="AE30" s="1522" t="str">
        <f>IF(NOT('1 macro-mapping'!AE31=0),IF(NOT('1 macro-mapping'!AE32=0),'1 macro-mapping'!AE32/'1 macro-mapping'!AE31-1,""),"")</f>
        <v/>
      </c>
      <c r="AF30" s="1522" t="str">
        <f>IF(NOT('1 macro-mapping'!AF31=0),IF(NOT('1 macro-mapping'!AF32=0),'1 macro-mapping'!AF32/'1 macro-mapping'!AF31-1,""),"")</f>
        <v/>
      </c>
      <c r="AG30" s="1522" t="str">
        <f>IF(NOT('1 macro-mapping'!AG31=0),IF(NOT('1 macro-mapping'!AG32=0),'1 macro-mapping'!AG32/'1 macro-mapping'!AG31-1,""),"")</f>
        <v/>
      </c>
      <c r="AH30" s="1522" t="str">
        <f>IF(NOT(ISBLANK('1 macro-mapping'!AH32)),IF(NOT(ISBLANK('1 macro-mapping'!AH31)),('1 macro-mapping'!AH32/'1 macro-mapping'!AH31-1),""),"")</f>
        <v/>
      </c>
      <c r="AI30" s="1522" t="str">
        <f>IF(NOT(ISBLANK('1 macro-mapping'!AI32)),IF(NOT(ISBLANK('1 macro-mapping'!AI31)),('1 macro-mapping'!AI32/'1 macro-mapping'!AI31-1),""),"")</f>
        <v/>
      </c>
      <c r="AJ30" s="1522" t="str">
        <f>IF(NOT(ISBLANK('1 macro-mapping'!AJ32)),IF(NOT(ISBLANK('1 macro-mapping'!AJ31)),('1 macro-mapping'!AJ32/'1 macro-mapping'!AJ31-1),""),"")</f>
        <v/>
      </c>
      <c r="AK30" s="1522" t="str">
        <f>IF(NOT(ISBLANK('1 macro-mapping'!AK32)),IF(NOT(ISBLANK('1 macro-mapping'!AK31)),('1 macro-mapping'!AK32/'1 macro-mapping'!AK31-1),""),"")</f>
        <v/>
      </c>
      <c r="AL30" s="2274"/>
      <c r="AM30" s="2271" t="str">
        <f>IF(NOT(ISBLANK('1 macro-mapping'!AM32)),IF(NOT(ISBLANK('1 macro-mapping'!AM31)),('1 macro-mapping'!AM32/'1 macro-mapping'!AM31-1),""),"")</f>
        <v/>
      </c>
      <c r="AN30" s="1522" t="str">
        <f>IF(NOT(ISBLANK('1 macro-mapping'!AN32)),IF(NOT(ISBLANK('1 macro-mapping'!AN31)),('1 macro-mapping'!AN32/'1 macro-mapping'!AN31-1),""),"")</f>
        <v/>
      </c>
      <c r="AO30" s="2273" t="str">
        <f>IF(NOT(ISBLANK('1 macro-mapping'!AO32)),IF(NOT(ISBLANK('1 macro-mapping'!AO31)),('1 macro-mapping'!AO32/'1 macro-mapping'!AO31-1),""),"")</f>
        <v/>
      </c>
      <c r="AP30" s="2273" t="str">
        <f>IF(NOT(ISBLANK('1 macro-mapping'!AP32)),IF(NOT(ISBLANK('1 macro-mapping'!AP31)),('1 macro-mapping'!AP32/'1 macro-mapping'!AP31-1),""),"")</f>
        <v/>
      </c>
      <c r="AQ30" s="2273" t="str">
        <f>IF(NOT(ISBLANK('1 macro-mapping'!AQ32)),IF(NOT(ISBLANK('1 macro-mapping'!AQ31)),('1 macro-mapping'!AQ32/'1 macro-mapping'!AQ31-1),""),"")</f>
        <v/>
      </c>
      <c r="AR30" s="2274"/>
      <c r="AS30" s="2276" t="str">
        <f>IF(NOT(ISBLANK('1 macro-mapping'!AU32)),IF(NOT(ISBLANK('1 macro-mapping'!AU31)),('1 macro-mapping'!AU32/'1 macro-mapping'!AU31-1),""),"")</f>
        <v/>
      </c>
      <c r="AT30" s="2277" t="str">
        <f>IF(NOT(ISBLANK('1 macro-mapping'!AV32)),IF(NOT(ISBLANK('1 macro-mapping'!AV31)),('1 macro-mapping'!AV32/'1 macro-mapping'!AV31-1),""),"")</f>
        <v/>
      </c>
      <c r="AU30" s="2276" t="str">
        <f>IF(NOT(ISBLANK('1 macro-mapping'!AW32)),IF(NOT(ISBLANK('1 macro-mapping'!AW31)),('1 macro-mapping'!AW32/'1 macro-mapping'!AW31-1),""),"")</f>
        <v/>
      </c>
      <c r="AV30" s="2277" t="str">
        <f>IF(NOT(ISBLANK('1 macro-mapping'!AX32)),IF(NOT(ISBLANK('1 macro-mapping'!AX31)),('1 macro-mapping'!AX32/'1 macro-mapping'!AX31-1),""),"")</f>
        <v/>
      </c>
      <c r="AW30" s="2276" t="str">
        <f>IF(NOT(ISBLANK('1 macro-mapping'!AY32)),IF(NOT(ISBLANK('1 macro-mapping'!AY31)),('1 macro-mapping'!AY32/'1 macro-mapping'!AY31-1),""),"")</f>
        <v/>
      </c>
      <c r="AX30" s="2277" t="str">
        <f>IF(NOT(ISBLANK('1 macro-mapping'!AZ32)),IF(NOT(ISBLANK('1 macro-mapping'!AZ31)),('1 macro-mapping'!AZ32/'1 macro-mapping'!AZ31-1),""),"")</f>
        <v/>
      </c>
      <c r="AY30" s="2276" t="str">
        <f>IF(NOT(ISBLANK('1 macro-mapping'!BA32)),IF(NOT(ISBLANK('1 macro-mapping'!BA31)),('1 macro-mapping'!BA32/'1 macro-mapping'!BA31-1),""),"")</f>
        <v/>
      </c>
      <c r="AZ30" s="2277" t="str">
        <f>IF(NOT(ISBLANK('1 macro-mapping'!BB32)),IF(NOT(ISBLANK('1 macro-mapping'!BB31)),('1 macro-mapping'!BB32/'1 macro-mapping'!BB31-1),""),"")</f>
        <v/>
      </c>
    </row>
    <row r="31" spans="1:52" s="20" customFormat="1" x14ac:dyDescent="0.2">
      <c r="A31" s="24"/>
      <c r="B31" s="1502">
        <v>2019</v>
      </c>
      <c r="C31" s="1504" t="str">
        <f>IF(NOT('1 macro-mapping'!C32=0),IF(NOT('1 macro-mapping'!C33=0),'1 macro-mapping'!C33/'1 macro-mapping'!C32-1,""),"")</f>
        <v/>
      </c>
      <c r="D31" s="1522" t="str">
        <f>IF(NOT('1 macro-mapping'!D32=0),IF(NOT('1 macro-mapping'!D33=0),'1 macro-mapping'!D33/'1 macro-mapping'!D32-1,""),"")</f>
        <v/>
      </c>
      <c r="E31" s="1504" t="str">
        <f>IF(NOT('1 macro-mapping'!E32=0),IF(NOT('1 macro-mapping'!E33=0),'1 macro-mapping'!E33/'1 macro-mapping'!E32-1,""),"")</f>
        <v/>
      </c>
      <c r="F31" s="1522" t="str">
        <f>IF(NOT('1 macro-mapping'!F32=0),IF(NOT('1 macro-mapping'!F33=0),'1 macro-mapping'!F33/'1 macro-mapping'!F32-1,""),"")</f>
        <v/>
      </c>
      <c r="G31" s="1522" t="str">
        <f>IF(NOT('1 macro-mapping'!G32=0),IF(NOT('1 macro-mapping'!G33=0),'1 macro-mapping'!G33/'1 macro-mapping'!G32-1,""),"")</f>
        <v/>
      </c>
      <c r="H31" s="1522" t="str">
        <f>IF(NOT('1 macro-mapping'!H32=0),IF(NOT('1 macro-mapping'!H33=0),'1 macro-mapping'!H33/'1 macro-mapping'!H32-1,""),"")</f>
        <v/>
      </c>
      <c r="I31" s="1522" t="str">
        <f>IF(NOT('1 macro-mapping'!I32=0),IF(NOT('1 macro-mapping'!I33=0),'1 macro-mapping'!I33/'1 macro-mapping'!I32-1,""),"")</f>
        <v/>
      </c>
      <c r="J31" s="1522" t="str">
        <f>IF(NOT('1 macro-mapping'!J32=0),IF(NOT('1 macro-mapping'!J33=0),'1 macro-mapping'!J33/'1 macro-mapping'!J32-1,""),"")</f>
        <v/>
      </c>
      <c r="K31" s="1522" t="str">
        <f>IF(NOT('1 macro-mapping'!K32=0),IF(NOT('1 macro-mapping'!K33=0),'1 macro-mapping'!K33/'1 macro-mapping'!K32-1,""),"")</f>
        <v/>
      </c>
      <c r="L31" s="1522" t="str">
        <f>IF(NOT('1 macro-mapping'!L32=0),IF(NOT('1 macro-mapping'!L33=0),'1 macro-mapping'!L33/'1 macro-mapping'!L32-1,""),"")</f>
        <v/>
      </c>
      <c r="M31" s="1504" t="str">
        <f>IF(NOT('1 macro-mapping'!M32=0),IF(NOT('1 macro-mapping'!M33=0),'1 macro-mapping'!M33/'1 macro-mapping'!M32-1,""),"")</f>
        <v/>
      </c>
      <c r="N31" s="1522" t="str">
        <f>IF(NOT('1 macro-mapping'!N32=0),IF(NOT('1 macro-mapping'!N33=0),'1 macro-mapping'!N33/'1 macro-mapping'!N32-1,""),"")</f>
        <v/>
      </c>
      <c r="O31" s="1522" t="str">
        <f>IF(NOT('1 macro-mapping'!O32=0),IF(NOT('1 macro-mapping'!O33=0),'1 macro-mapping'!O33/'1 macro-mapping'!O32-1,""),"")</f>
        <v/>
      </c>
      <c r="P31" s="1522" t="str">
        <f>IF(NOT('1 macro-mapping'!P32=0),IF(NOT('1 macro-mapping'!P33=0),'1 macro-mapping'!P33/'1 macro-mapping'!P32-1,""),"")</f>
        <v/>
      </c>
      <c r="Q31" s="1522" t="str">
        <f>IF(NOT('1 macro-mapping'!Q32=0),IF(NOT('1 macro-mapping'!Q33=0),'1 macro-mapping'!Q33/'1 macro-mapping'!Q32-1,""),"")</f>
        <v/>
      </c>
      <c r="R31" s="1522" t="str">
        <f>IF(NOT('1 macro-mapping'!R32=0),IF(NOT('1 macro-mapping'!R33=0),'1 macro-mapping'!R33/'1 macro-mapping'!R32-1,""),"")</f>
        <v/>
      </c>
      <c r="S31" s="1522" t="str">
        <f>IF(NOT('1 macro-mapping'!S32=0),IF(NOT('1 macro-mapping'!S33=0),'1 macro-mapping'!S33/'1 macro-mapping'!S32-1,""),"")</f>
        <v/>
      </c>
      <c r="T31" s="1522" t="str">
        <f>IF(NOT('1 macro-mapping'!T32=0),IF(NOT('1 macro-mapping'!T33=0),'1 macro-mapping'!T33/'1 macro-mapping'!T32-1,""),"")</f>
        <v/>
      </c>
      <c r="U31" s="1522" t="str">
        <f>IF(NOT('1 macro-mapping'!U32=0),IF(NOT('1 macro-mapping'!U33=0),'1 macro-mapping'!U33/'1 macro-mapping'!U32-1,""),"")</f>
        <v/>
      </c>
      <c r="V31" s="1522" t="str">
        <f>IF(NOT('1 macro-mapping'!V32=0),IF(NOT('1 macro-mapping'!V33=0),'1 macro-mapping'!V33/'1 macro-mapping'!V32-1,""),"")</f>
        <v/>
      </c>
      <c r="W31" s="1522" t="str">
        <f>IF(NOT('1 macro-mapping'!W32=0),IF(NOT('1 macro-mapping'!W33=0),'1 macro-mapping'!W33/'1 macro-mapping'!W32-1,""),"")</f>
        <v/>
      </c>
      <c r="X31" s="1522" t="str">
        <f>IF(NOT('1 macro-mapping'!X32=0),IF(NOT('1 macro-mapping'!X33=0),'1 macro-mapping'!X33/'1 macro-mapping'!X32-1,""),"")</f>
        <v/>
      </c>
      <c r="Y31" s="1522" t="str">
        <f>IF(NOT('1 macro-mapping'!Y32=0),IF(NOT('1 macro-mapping'!Y33=0),'1 macro-mapping'!Y33/'1 macro-mapping'!Y32-1,""),"")</f>
        <v/>
      </c>
      <c r="Z31" s="1522" t="str">
        <f>IF(NOT('1 macro-mapping'!Z32=0),IF(NOT('1 macro-mapping'!Z33=0),'1 macro-mapping'!Z33/'1 macro-mapping'!Z32-1,""),"")</f>
        <v/>
      </c>
      <c r="AA31" s="1522" t="str">
        <f>IF(NOT('1 macro-mapping'!AA32=0),IF(NOT('1 macro-mapping'!AA33=0),'1 macro-mapping'!AA33/'1 macro-mapping'!AA32-1,""),"")</f>
        <v/>
      </c>
      <c r="AB31" s="1522" t="str">
        <f>IF(NOT('1 macro-mapping'!AB32=0),IF(NOT('1 macro-mapping'!AB33=0),'1 macro-mapping'!AB33/'1 macro-mapping'!AB32-1,""),"")</f>
        <v/>
      </c>
      <c r="AC31" s="1522" t="str">
        <f>IF(NOT('1 macro-mapping'!AC32=0),IF(NOT('1 macro-mapping'!AC33=0),'1 macro-mapping'!AC33/'1 macro-mapping'!AC32-1,""),"")</f>
        <v/>
      </c>
      <c r="AD31" s="1522" t="str">
        <f>IF(NOT('1 macro-mapping'!AD32=0),IF(NOT('1 macro-mapping'!AD33=0),'1 macro-mapping'!AD33/'1 macro-mapping'!AD32-1,""),"")</f>
        <v/>
      </c>
      <c r="AE31" s="1522" t="str">
        <f>IF(NOT('1 macro-mapping'!AE32=0),IF(NOT('1 macro-mapping'!AE33=0),'1 macro-mapping'!AE33/'1 macro-mapping'!AE32-1,""),"")</f>
        <v/>
      </c>
      <c r="AF31" s="1522" t="str">
        <f>IF(NOT('1 macro-mapping'!AF32=0),IF(NOT('1 macro-mapping'!AF33=0),'1 macro-mapping'!AF33/'1 macro-mapping'!AF32-1,""),"")</f>
        <v/>
      </c>
      <c r="AG31" s="1522" t="str">
        <f>IF(NOT('1 macro-mapping'!AG32=0),IF(NOT('1 macro-mapping'!AG33=0),'1 macro-mapping'!AG33/'1 macro-mapping'!AG32-1,""),"")</f>
        <v/>
      </c>
      <c r="AH31" s="1522" t="str">
        <f>IF(NOT(ISBLANK('1 macro-mapping'!AH33)),IF(NOT(ISBLANK('1 macro-mapping'!AH32)),('1 macro-mapping'!AH33/'1 macro-mapping'!AH32-1),""),"")</f>
        <v/>
      </c>
      <c r="AI31" s="1522" t="str">
        <f>IF(NOT(ISBLANK('1 macro-mapping'!AI33)),IF(NOT(ISBLANK('1 macro-mapping'!AI32)),('1 macro-mapping'!AI33/'1 macro-mapping'!AI32-1),""),"")</f>
        <v/>
      </c>
      <c r="AJ31" s="1522" t="str">
        <f>IF(NOT(ISBLANK('1 macro-mapping'!AJ33)),IF(NOT(ISBLANK('1 macro-mapping'!AJ32)),('1 macro-mapping'!AJ33/'1 macro-mapping'!AJ32-1),""),"")</f>
        <v/>
      </c>
      <c r="AK31" s="1522" t="str">
        <f>IF(NOT(ISBLANK('1 macro-mapping'!AK33)),IF(NOT(ISBLANK('1 macro-mapping'!AK32)),('1 macro-mapping'!AK33/'1 macro-mapping'!AK32-1),""),"")</f>
        <v/>
      </c>
      <c r="AL31" s="2274"/>
      <c r="AM31" s="2271" t="str">
        <f>IF(NOT(ISBLANK('1 macro-mapping'!AM33)),IF(NOT(ISBLANK('1 macro-mapping'!AM32)),('1 macro-mapping'!AM33/'1 macro-mapping'!AM32-1),""),"")</f>
        <v/>
      </c>
      <c r="AN31" s="1522" t="str">
        <f>IF(NOT(ISBLANK('1 macro-mapping'!AN33)),IF(NOT(ISBLANK('1 macro-mapping'!AN32)),('1 macro-mapping'!AN33/'1 macro-mapping'!AN32-1),""),"")</f>
        <v/>
      </c>
      <c r="AO31" s="2273" t="str">
        <f>IF(NOT(ISBLANK('1 macro-mapping'!AO33)),IF(NOT(ISBLANK('1 macro-mapping'!AO32)),('1 macro-mapping'!AO33/'1 macro-mapping'!AO32-1),""),"")</f>
        <v/>
      </c>
      <c r="AP31" s="2273" t="str">
        <f>IF(NOT(ISBLANK('1 macro-mapping'!AP33)),IF(NOT(ISBLANK('1 macro-mapping'!AP32)),('1 macro-mapping'!AP33/'1 macro-mapping'!AP32-1),""),"")</f>
        <v/>
      </c>
      <c r="AQ31" s="2273" t="str">
        <f>IF(NOT(ISBLANK('1 macro-mapping'!AQ33)),IF(NOT(ISBLANK('1 macro-mapping'!AQ32)),('1 macro-mapping'!AQ33/'1 macro-mapping'!AQ32-1),""),"")</f>
        <v/>
      </c>
      <c r="AR31" s="2274"/>
      <c r="AS31" s="2276" t="str">
        <f>IF(NOT(ISBLANK('1 macro-mapping'!AU33)),IF(NOT(ISBLANK('1 macro-mapping'!AU32)),('1 macro-mapping'!AU33/'1 macro-mapping'!AU32-1),""),"")</f>
        <v/>
      </c>
      <c r="AT31" s="2277" t="str">
        <f>IF(NOT(ISBLANK('1 macro-mapping'!AV33)),IF(NOT(ISBLANK('1 macro-mapping'!AV32)),('1 macro-mapping'!AV33/'1 macro-mapping'!AV32-1),""),"")</f>
        <v/>
      </c>
      <c r="AU31" s="2276" t="str">
        <f>IF(NOT(ISBLANK('1 macro-mapping'!AW33)),IF(NOT(ISBLANK('1 macro-mapping'!AW32)),('1 macro-mapping'!AW33/'1 macro-mapping'!AW32-1),""),"")</f>
        <v/>
      </c>
      <c r="AV31" s="2277" t="str">
        <f>IF(NOT(ISBLANK('1 macro-mapping'!AX33)),IF(NOT(ISBLANK('1 macro-mapping'!AX32)),('1 macro-mapping'!AX33/'1 macro-mapping'!AX32-1),""),"")</f>
        <v/>
      </c>
      <c r="AW31" s="2276" t="str">
        <f>IF(NOT(ISBLANK('1 macro-mapping'!AY33)),IF(NOT(ISBLANK('1 macro-mapping'!AY32)),('1 macro-mapping'!AY33/'1 macro-mapping'!AY32-1),""),"")</f>
        <v/>
      </c>
      <c r="AX31" s="2277" t="str">
        <f>IF(NOT(ISBLANK('1 macro-mapping'!AZ33)),IF(NOT(ISBLANK('1 macro-mapping'!AZ32)),('1 macro-mapping'!AZ33/'1 macro-mapping'!AZ32-1),""),"")</f>
        <v/>
      </c>
      <c r="AY31" s="2276" t="str">
        <f>IF(NOT(ISBLANK('1 macro-mapping'!BA33)),IF(NOT(ISBLANK('1 macro-mapping'!BA32)),('1 macro-mapping'!BA33/'1 macro-mapping'!BA32-1),""),"")</f>
        <v/>
      </c>
      <c r="AZ31" s="2277" t="str">
        <f>IF(NOT(ISBLANK('1 macro-mapping'!BB33)),IF(NOT(ISBLANK('1 macro-mapping'!BB32)),('1 macro-mapping'!BB33/'1 macro-mapping'!BB32-1),""),"")</f>
        <v/>
      </c>
    </row>
    <row r="32" spans="1:52" x14ac:dyDescent="0.2">
      <c r="B32" s="1502">
        <v>2020</v>
      </c>
      <c r="C32" s="1504" t="str">
        <f>IF(NOT('1 macro-mapping'!C33=0),IF(NOT('1 macro-mapping'!C34=0),'1 macro-mapping'!C34/'1 macro-mapping'!C33-1,""),"")</f>
        <v/>
      </c>
      <c r="D32" s="1522" t="str">
        <f>IF(NOT('1 macro-mapping'!D33=0),IF(NOT('1 macro-mapping'!D34=0),'1 macro-mapping'!D34/'1 macro-mapping'!D33-1,""),"")</f>
        <v/>
      </c>
      <c r="E32" s="1504" t="str">
        <f>IF(NOT('1 macro-mapping'!E33=0),IF(NOT('1 macro-mapping'!E34=0),'1 macro-mapping'!E34/'1 macro-mapping'!E33-1,""),"")</f>
        <v/>
      </c>
      <c r="F32" s="1522" t="str">
        <f>IF(NOT('1 macro-mapping'!F33=0),IF(NOT('1 macro-mapping'!F34=0),'1 macro-mapping'!F34/'1 macro-mapping'!F33-1,""),"")</f>
        <v/>
      </c>
      <c r="G32" s="1522" t="str">
        <f>IF(NOT('1 macro-mapping'!G33=0),IF(NOT('1 macro-mapping'!G34=0),'1 macro-mapping'!G34/'1 macro-mapping'!G33-1,""),"")</f>
        <v/>
      </c>
      <c r="H32" s="1522" t="str">
        <f>IF(NOT('1 macro-mapping'!H33=0),IF(NOT('1 macro-mapping'!H34=0),'1 macro-mapping'!H34/'1 macro-mapping'!H33-1,""),"")</f>
        <v/>
      </c>
      <c r="I32" s="1522" t="str">
        <f>IF(NOT('1 macro-mapping'!I33=0),IF(NOT('1 macro-mapping'!I34=0),'1 macro-mapping'!I34/'1 macro-mapping'!I33-1,""),"")</f>
        <v/>
      </c>
      <c r="J32" s="1522" t="str">
        <f>IF(NOT('1 macro-mapping'!J33=0),IF(NOT('1 macro-mapping'!J34=0),'1 macro-mapping'!J34/'1 macro-mapping'!J33-1,""),"")</f>
        <v/>
      </c>
      <c r="K32" s="1522" t="str">
        <f>IF(NOT('1 macro-mapping'!K33=0),IF(NOT('1 macro-mapping'!K34=0),'1 macro-mapping'!K34/'1 macro-mapping'!K33-1,""),"")</f>
        <v/>
      </c>
      <c r="L32" s="1522" t="str">
        <f>IF(NOT('1 macro-mapping'!L33=0),IF(NOT('1 macro-mapping'!L34=0),'1 macro-mapping'!L34/'1 macro-mapping'!L33-1,""),"")</f>
        <v/>
      </c>
      <c r="M32" s="1504" t="str">
        <f>IF(NOT('1 macro-mapping'!M33=0),IF(NOT('1 macro-mapping'!M34=0),'1 macro-mapping'!M34/'1 macro-mapping'!M33-1,""),"")</f>
        <v/>
      </c>
      <c r="N32" s="1522" t="str">
        <f>IF(NOT('1 macro-mapping'!N33=0),IF(NOT('1 macro-mapping'!N34=0),'1 macro-mapping'!N34/'1 macro-mapping'!N33-1,""),"")</f>
        <v/>
      </c>
      <c r="O32" s="1522" t="str">
        <f>IF(NOT('1 macro-mapping'!O33=0),IF(NOT('1 macro-mapping'!O34=0),'1 macro-mapping'!O34/'1 macro-mapping'!O33-1,""),"")</f>
        <v/>
      </c>
      <c r="P32" s="1522" t="str">
        <f>IF(NOT('1 macro-mapping'!P33=0),IF(NOT('1 macro-mapping'!P34=0),'1 macro-mapping'!P34/'1 macro-mapping'!P33-1,""),"")</f>
        <v/>
      </c>
      <c r="Q32" s="1522" t="str">
        <f>IF(NOT('1 macro-mapping'!Q33=0),IF(NOT('1 macro-mapping'!Q34=0),'1 macro-mapping'!Q34/'1 macro-mapping'!Q33-1,""),"")</f>
        <v/>
      </c>
      <c r="R32" s="1522" t="str">
        <f>IF(NOT('1 macro-mapping'!R33=0),IF(NOT('1 macro-mapping'!R34=0),'1 macro-mapping'!R34/'1 macro-mapping'!R33-1,""),"")</f>
        <v/>
      </c>
      <c r="S32" s="1522" t="str">
        <f>IF(NOT('1 macro-mapping'!S33=0),IF(NOT('1 macro-mapping'!S34=0),'1 macro-mapping'!S34/'1 macro-mapping'!S33-1,""),"")</f>
        <v/>
      </c>
      <c r="T32" s="1522" t="str">
        <f>IF(NOT('1 macro-mapping'!T33=0),IF(NOT('1 macro-mapping'!T34=0),'1 macro-mapping'!T34/'1 macro-mapping'!T33-1,""),"")</f>
        <v/>
      </c>
      <c r="U32" s="1522" t="str">
        <f>IF(NOT('1 macro-mapping'!U33=0),IF(NOT('1 macro-mapping'!U34=0),'1 macro-mapping'!U34/'1 macro-mapping'!U33-1,""),"")</f>
        <v/>
      </c>
      <c r="V32" s="1522" t="str">
        <f>IF(NOT('1 macro-mapping'!V33=0),IF(NOT('1 macro-mapping'!V34=0),'1 macro-mapping'!V34/'1 macro-mapping'!V33-1,""),"")</f>
        <v/>
      </c>
      <c r="W32" s="1522" t="str">
        <f>IF(NOT('1 macro-mapping'!W33=0),IF(NOT('1 macro-mapping'!W34=0),'1 macro-mapping'!W34/'1 macro-mapping'!W33-1,""),"")</f>
        <v/>
      </c>
      <c r="X32" s="1522" t="str">
        <f>IF(NOT('1 macro-mapping'!X33=0),IF(NOT('1 macro-mapping'!X34=0),'1 macro-mapping'!X34/'1 macro-mapping'!X33-1,""),"")</f>
        <v/>
      </c>
      <c r="Y32" s="1522" t="str">
        <f>IF(NOT('1 macro-mapping'!Y33=0),IF(NOT('1 macro-mapping'!Y34=0),'1 macro-mapping'!Y34/'1 macro-mapping'!Y33-1,""),"")</f>
        <v/>
      </c>
      <c r="Z32" s="1522" t="str">
        <f>IF(NOT('1 macro-mapping'!Z33=0),IF(NOT('1 macro-mapping'!Z34=0),'1 macro-mapping'!Z34/'1 macro-mapping'!Z33-1,""),"")</f>
        <v/>
      </c>
      <c r="AA32" s="1522" t="str">
        <f>IF(NOT('1 macro-mapping'!AA33=0),IF(NOT('1 macro-mapping'!AA34=0),'1 macro-mapping'!AA34/'1 macro-mapping'!AA33-1,""),"")</f>
        <v/>
      </c>
      <c r="AB32" s="1522" t="str">
        <f>IF(NOT('1 macro-mapping'!AB33=0),IF(NOT('1 macro-mapping'!AB34=0),'1 macro-mapping'!AB34/'1 macro-mapping'!AB33-1,""),"")</f>
        <v/>
      </c>
      <c r="AC32" s="1522" t="str">
        <f>IF(NOT('1 macro-mapping'!AC33=0),IF(NOT('1 macro-mapping'!AC34=0),'1 macro-mapping'!AC34/'1 macro-mapping'!AC33-1,""),"")</f>
        <v/>
      </c>
      <c r="AD32" s="1522" t="str">
        <f>IF(NOT('1 macro-mapping'!AD33=0),IF(NOT('1 macro-mapping'!AD34=0),'1 macro-mapping'!AD34/'1 macro-mapping'!AD33-1,""),"")</f>
        <v/>
      </c>
      <c r="AE32" s="1522" t="str">
        <f>IF(NOT('1 macro-mapping'!AE33=0),IF(NOT('1 macro-mapping'!AE34=0),'1 macro-mapping'!AE34/'1 macro-mapping'!AE33-1,""),"")</f>
        <v/>
      </c>
      <c r="AF32" s="1522" t="str">
        <f>IF(NOT('1 macro-mapping'!AF33=0),IF(NOT('1 macro-mapping'!AF34=0),'1 macro-mapping'!AF34/'1 macro-mapping'!AF33-1,""),"")</f>
        <v/>
      </c>
      <c r="AG32" s="1522" t="str">
        <f>IF(NOT('1 macro-mapping'!AG33=0),IF(NOT('1 macro-mapping'!AG34=0),'1 macro-mapping'!AG34/'1 macro-mapping'!AG33-1,""),"")</f>
        <v/>
      </c>
      <c r="AH32" s="1522" t="str">
        <f>IF(NOT(ISBLANK('1 macro-mapping'!AH34)),IF(NOT(ISBLANK('1 macro-mapping'!AH33)),('1 macro-mapping'!AH34/'1 macro-mapping'!AH33-1),""),"")</f>
        <v/>
      </c>
      <c r="AI32" s="1522" t="str">
        <f>IF(NOT(ISBLANK('1 macro-mapping'!AI34)),IF(NOT(ISBLANK('1 macro-mapping'!AI33)),('1 macro-mapping'!AI34/'1 macro-mapping'!AI33-1),""),"")</f>
        <v/>
      </c>
      <c r="AJ32" s="1522" t="str">
        <f>IF(NOT(ISBLANK('1 macro-mapping'!AJ34)),IF(NOT(ISBLANK('1 macro-mapping'!AJ33)),('1 macro-mapping'!AJ34/'1 macro-mapping'!AJ33-1),""),"")</f>
        <v/>
      </c>
      <c r="AK32" s="1522" t="str">
        <f>IF(NOT(ISBLANK('1 macro-mapping'!AK34)),IF(NOT(ISBLANK('1 macro-mapping'!AK33)),('1 macro-mapping'!AK34/'1 macro-mapping'!AK33-1),""),"")</f>
        <v/>
      </c>
      <c r="AL32" s="2274"/>
      <c r="AM32" s="2271" t="str">
        <f>IF(NOT(ISBLANK('1 macro-mapping'!AM34)),IF(NOT(ISBLANK('1 macro-mapping'!AM33)),('1 macro-mapping'!AM34/'1 macro-mapping'!AM33-1),""),"")</f>
        <v/>
      </c>
      <c r="AN32" s="1522" t="str">
        <f>IF(NOT(ISBLANK('1 macro-mapping'!AN34)),IF(NOT(ISBLANK('1 macro-mapping'!AN33)),('1 macro-mapping'!AN34/'1 macro-mapping'!AN33-1),""),"")</f>
        <v/>
      </c>
      <c r="AO32" s="2273" t="str">
        <f>IF(NOT(ISBLANK('1 macro-mapping'!AO34)),IF(NOT(ISBLANK('1 macro-mapping'!AO33)),('1 macro-mapping'!AO34/'1 macro-mapping'!AO33-1),""),"")</f>
        <v/>
      </c>
      <c r="AP32" s="2273" t="str">
        <f>IF(NOT(ISBLANK('1 macro-mapping'!AP34)),IF(NOT(ISBLANK('1 macro-mapping'!AP33)),('1 macro-mapping'!AP34/'1 macro-mapping'!AP33-1),""),"")</f>
        <v/>
      </c>
      <c r="AQ32" s="2273" t="str">
        <f>IF(NOT(ISBLANK('1 macro-mapping'!AQ34)),IF(NOT(ISBLANK('1 macro-mapping'!AQ33)),('1 macro-mapping'!AQ34/'1 macro-mapping'!AQ33-1),""),"")</f>
        <v/>
      </c>
      <c r="AR32" s="2274"/>
      <c r="AS32" s="2276" t="str">
        <f>IF(NOT(ISBLANK('1 macro-mapping'!AU34)),IF(NOT(ISBLANK('1 macro-mapping'!AU33)),('1 macro-mapping'!AU34/'1 macro-mapping'!AU33-1),""),"")</f>
        <v/>
      </c>
      <c r="AT32" s="2277" t="str">
        <f>IF(NOT(ISBLANK('1 macro-mapping'!AV34)),IF(NOT(ISBLANK('1 macro-mapping'!AV33)),('1 macro-mapping'!AV34/'1 macro-mapping'!AV33-1),""),"")</f>
        <v/>
      </c>
      <c r="AU32" s="2276" t="str">
        <f>IF(NOT(ISBLANK('1 macro-mapping'!AW34)),IF(NOT(ISBLANK('1 macro-mapping'!AW33)),('1 macro-mapping'!AW34/'1 macro-mapping'!AW33-1),""),"")</f>
        <v/>
      </c>
      <c r="AV32" s="2277" t="str">
        <f>IF(NOT(ISBLANK('1 macro-mapping'!AX34)),IF(NOT(ISBLANK('1 macro-mapping'!AX33)),('1 macro-mapping'!AX34/'1 macro-mapping'!AX33-1),""),"")</f>
        <v/>
      </c>
      <c r="AW32" s="2276" t="str">
        <f>IF(NOT(ISBLANK('1 macro-mapping'!AY34)),IF(NOT(ISBLANK('1 macro-mapping'!AY33)),('1 macro-mapping'!AY34/'1 macro-mapping'!AY33-1),""),"")</f>
        <v/>
      </c>
      <c r="AX32" s="2277" t="str">
        <f>IF(NOT(ISBLANK('1 macro-mapping'!AZ34)),IF(NOT(ISBLANK('1 macro-mapping'!AZ33)),('1 macro-mapping'!AZ34/'1 macro-mapping'!AZ33-1),""),"")</f>
        <v/>
      </c>
      <c r="AY32" s="2276" t="str">
        <f>IF(NOT(ISBLANK('1 macro-mapping'!BA34)),IF(NOT(ISBLANK('1 macro-mapping'!BA33)),('1 macro-mapping'!BA34/'1 macro-mapping'!BA33-1),""),"")</f>
        <v/>
      </c>
      <c r="AZ32" s="2277" t="str">
        <f>IF(NOT(ISBLANK('1 macro-mapping'!BB34)),IF(NOT(ISBLANK('1 macro-mapping'!BB33)),('1 macro-mapping'!BB34/'1 macro-mapping'!BB33-1),""),"")</f>
        <v/>
      </c>
    </row>
    <row r="33" spans="2:52" ht="14.25" customHeight="1" x14ac:dyDescent="0.2">
      <c r="B33" s="1502"/>
      <c r="C33" s="1524"/>
      <c r="D33" s="1525"/>
      <c r="E33" s="1524"/>
      <c r="F33" s="1525"/>
      <c r="G33" s="1525"/>
      <c r="H33" s="1525"/>
      <c r="I33" s="1525"/>
      <c r="J33" s="1525"/>
      <c r="K33" s="1525"/>
      <c r="L33" s="1525"/>
      <c r="M33" s="1524"/>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3"/>
      <c r="AM33" s="2271"/>
      <c r="AN33" s="1522"/>
      <c r="AO33" s="2273"/>
      <c r="AP33" s="2273"/>
      <c r="AQ33" s="2273"/>
      <c r="AR33" s="1523"/>
      <c r="AS33" s="1527" t="str">
        <f>IF(NOT(ISBLANK('1 macro-mapping'!AU35)),IF(NOT(ISBLANK('1 macro-mapping'!AU34)),('1 macro-mapping'!AU35/'1 macro-mapping'!AU34-1),""),"")</f>
        <v/>
      </c>
      <c r="AT33" s="1526" t="str">
        <f>IF(NOT(ISBLANK('1 macro-mapping'!AV35)),IF(NOT(ISBLANK('1 macro-mapping'!AV34)),('1 macro-mapping'!AV35/'1 macro-mapping'!AV34-1),""),"")</f>
        <v/>
      </c>
      <c r="AU33" s="1527" t="str">
        <f>IF(NOT(ISBLANK('1 macro-mapping'!AW35)),IF(NOT(ISBLANK('1 macro-mapping'!AW34)),('1 macro-mapping'!AW35/'1 macro-mapping'!AW34-1),""),"")</f>
        <v/>
      </c>
      <c r="AV33" s="1526" t="str">
        <f>IF(NOT(ISBLANK('1 macro-mapping'!AX35)),IF(NOT(ISBLANK('1 macro-mapping'!AX34)),('1 macro-mapping'!AX35/'1 macro-mapping'!AX34-1),""),"")</f>
        <v/>
      </c>
      <c r="AW33" s="1527" t="str">
        <f>IF(NOT(ISBLANK('1 macro-mapping'!AY35)),IF(NOT(ISBLANK('1 macro-mapping'!AY34)),('1 macro-mapping'!AY35/'1 macro-mapping'!AY34-1),""),"")</f>
        <v/>
      </c>
      <c r="AX33" s="1526" t="str">
        <f>IF(NOT(ISBLANK('1 macro-mapping'!AZ35)),IF(NOT(ISBLANK('1 macro-mapping'!AZ34)),('1 macro-mapping'!AZ35/'1 macro-mapping'!AZ34-1),""),"")</f>
        <v/>
      </c>
      <c r="AY33" s="1527" t="str">
        <f>IF(NOT(ISBLANK('1 macro-mapping'!BA35)),IF(NOT(ISBLANK('1 macro-mapping'!BA34)),('1 macro-mapping'!BA35/'1 macro-mapping'!BA34-1),""),"")</f>
        <v/>
      </c>
      <c r="AZ33" s="1526" t="str">
        <f>IF(NOT(ISBLANK('1 macro-mapping'!BB35)),IF(NOT(ISBLANK('1 macro-mapping'!BB34)),('1 macro-mapping'!BB35/'1 macro-mapping'!BB34-1),""),"")</f>
        <v/>
      </c>
    </row>
    <row r="34" spans="2:52" ht="14.25" customHeight="1" x14ac:dyDescent="0.2">
      <c r="B34" s="1768"/>
      <c r="C34" s="1768"/>
      <c r="D34" s="1768"/>
      <c r="E34" s="1768"/>
      <c r="F34" s="1768"/>
      <c r="G34" s="1768"/>
      <c r="H34" s="1768"/>
      <c r="I34" s="1768"/>
      <c r="J34" s="1768"/>
      <c r="K34" s="1768"/>
      <c r="L34" s="1768"/>
      <c r="M34" s="1768"/>
      <c r="N34" s="1768"/>
      <c r="O34" s="1768"/>
      <c r="P34" s="1768"/>
      <c r="Q34" s="1768"/>
      <c r="R34" s="1768"/>
      <c r="S34" s="1768"/>
      <c r="T34" s="1768"/>
      <c r="U34" s="1768"/>
      <c r="V34" s="1768"/>
      <c r="W34" s="1768"/>
      <c r="X34" s="1768"/>
      <c r="Y34" s="1768"/>
      <c r="Z34" s="1768"/>
      <c r="AA34" s="1768"/>
      <c r="AB34" s="1768"/>
      <c r="AC34" s="1768"/>
      <c r="AD34" s="1768"/>
      <c r="AE34" s="1768"/>
      <c r="AF34" s="1768"/>
      <c r="AG34" s="1768"/>
      <c r="AH34" s="1768"/>
      <c r="AI34" s="1768"/>
      <c r="AJ34" s="1768"/>
      <c r="AK34" s="1768"/>
      <c r="AL34" s="1768"/>
      <c r="AM34" s="1768"/>
      <c r="AN34" s="1768"/>
      <c r="AO34" s="1768"/>
      <c r="AP34" s="2278"/>
      <c r="AQ34" s="2278"/>
      <c r="AR34" s="1768"/>
      <c r="AS34" s="404"/>
      <c r="AT34" s="1768"/>
      <c r="AU34" s="404"/>
      <c r="AV34" s="1768"/>
      <c r="AW34" s="404"/>
      <c r="AX34" s="1768"/>
      <c r="AY34" s="404"/>
      <c r="AZ34" s="1768"/>
    </row>
    <row r="35" spans="2:52" ht="15" customHeight="1" x14ac:dyDescent="0.2">
      <c r="B35" s="1768"/>
      <c r="C35" s="1768"/>
      <c r="D35" s="1768"/>
      <c r="E35" s="1768"/>
      <c r="F35" s="1768"/>
      <c r="G35" s="1768"/>
      <c r="H35" s="1768"/>
      <c r="I35" s="1768"/>
      <c r="J35" s="1768"/>
      <c r="K35" s="1768"/>
      <c r="L35" s="1768"/>
      <c r="M35" s="1768"/>
      <c r="N35" s="1768"/>
      <c r="O35" s="1768"/>
      <c r="P35" s="1768"/>
      <c r="Q35" s="1768"/>
      <c r="R35" s="1768"/>
      <c r="S35" s="1768"/>
      <c r="T35" s="1768"/>
      <c r="U35" s="1768"/>
      <c r="V35" s="1768"/>
      <c r="W35" s="1768"/>
      <c r="X35" s="1768"/>
      <c r="Y35" s="1768"/>
      <c r="Z35" s="1768"/>
      <c r="AA35" s="1768"/>
      <c r="AB35" s="1768"/>
      <c r="AC35" s="1768"/>
      <c r="AD35" s="1768"/>
      <c r="AE35" s="1768"/>
      <c r="AF35" s="1768"/>
      <c r="AG35" s="1768"/>
      <c r="AH35" s="1768"/>
      <c r="AI35" s="1768"/>
      <c r="AJ35" s="1768"/>
      <c r="AK35" s="1768"/>
      <c r="AL35" s="1768"/>
      <c r="AM35" s="1768"/>
      <c r="AN35" s="1768"/>
      <c r="AO35" s="1768"/>
      <c r="AP35" s="2278"/>
      <c r="AQ35" s="2278"/>
      <c r="AR35" s="1768"/>
      <c r="AS35" s="404"/>
      <c r="AT35" s="1768"/>
      <c r="AU35" s="404"/>
      <c r="AV35" s="1768"/>
      <c r="AW35" s="404"/>
      <c r="AX35" s="1768"/>
      <c r="AY35" s="404"/>
      <c r="AZ35" s="1768"/>
    </row>
    <row r="36" spans="2:52" ht="15" customHeight="1" x14ac:dyDescent="0.2">
      <c r="B36" s="1768"/>
      <c r="C36" s="1768"/>
      <c r="D36" s="1768"/>
      <c r="E36" s="1768"/>
      <c r="F36" s="1768"/>
      <c r="G36" s="1768"/>
      <c r="H36" s="1768"/>
      <c r="I36" s="1768"/>
      <c r="J36" s="1768"/>
      <c r="K36" s="1768"/>
      <c r="L36" s="1768"/>
      <c r="M36" s="1768"/>
      <c r="N36" s="1768"/>
      <c r="O36" s="1768"/>
      <c r="P36" s="1768"/>
      <c r="Q36" s="1768"/>
      <c r="R36" s="1768"/>
      <c r="S36" s="1768"/>
      <c r="T36" s="1768"/>
      <c r="U36" s="1768"/>
      <c r="V36" s="1768"/>
      <c r="W36" s="1768"/>
      <c r="X36" s="1768"/>
      <c r="Y36" s="1768"/>
      <c r="Z36" s="1768"/>
      <c r="AA36" s="1768"/>
      <c r="AB36" s="1768"/>
      <c r="AC36" s="1768"/>
      <c r="AD36" s="1768"/>
      <c r="AE36" s="1768"/>
      <c r="AF36" s="1768"/>
      <c r="AG36" s="1768"/>
      <c r="AH36" s="1768"/>
      <c r="AI36" s="1768"/>
      <c r="AJ36" s="1768"/>
      <c r="AK36" s="1768"/>
      <c r="AL36" s="1768"/>
      <c r="AM36" s="1768"/>
      <c r="AN36" s="1768"/>
      <c r="AO36" s="1768"/>
      <c r="AP36" s="1768"/>
      <c r="AQ36" s="1768"/>
      <c r="AR36" s="1768"/>
      <c r="AS36" s="404"/>
      <c r="AT36" s="1768"/>
      <c r="AU36" s="404"/>
      <c r="AV36" s="1768"/>
      <c r="AW36" s="404"/>
      <c r="AX36" s="1768"/>
      <c r="AY36" s="404"/>
      <c r="AZ36" s="1768"/>
    </row>
    <row r="37" spans="2:52" x14ac:dyDescent="0.2">
      <c r="B37" s="1768"/>
      <c r="C37" s="2279"/>
      <c r="D37" s="2279"/>
      <c r="E37" s="2279"/>
      <c r="F37" s="2279"/>
      <c r="G37" s="2279"/>
      <c r="H37" s="2279"/>
      <c r="I37" s="2279"/>
      <c r="J37" s="2279"/>
      <c r="K37" s="2279"/>
      <c r="L37" s="2279"/>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c r="AS37" s="2279"/>
      <c r="AT37" s="2279"/>
      <c r="AU37" s="2279"/>
      <c r="AV37" s="2279"/>
      <c r="AW37" s="2279"/>
      <c r="AX37" s="2279"/>
      <c r="AY37" s="2279"/>
      <c r="AZ37" s="2279"/>
    </row>
    <row r="38" spans="2:52" x14ac:dyDescent="0.2">
      <c r="B38" s="1768"/>
      <c r="C38" s="2279"/>
      <c r="D38" s="2279"/>
      <c r="E38" s="2279"/>
      <c r="F38" s="2279"/>
      <c r="G38" s="2279"/>
      <c r="H38" s="2279"/>
      <c r="I38" s="2279"/>
      <c r="J38" s="2279"/>
      <c r="K38" s="2279"/>
      <c r="L38" s="2279"/>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c r="AS38" s="2279"/>
      <c r="AT38" s="2279"/>
      <c r="AU38" s="2279"/>
      <c r="AV38" s="2279"/>
      <c r="AW38" s="2279"/>
      <c r="AX38" s="2279"/>
      <c r="AY38" s="2279"/>
      <c r="AZ38" s="2279"/>
    </row>
    <row r="39" spans="2:52" x14ac:dyDescent="0.2">
      <c r="B39" s="1768"/>
      <c r="C39" s="1768"/>
      <c r="D39" s="1768"/>
      <c r="E39" s="1768"/>
      <c r="F39" s="1768"/>
      <c r="G39" s="1768"/>
      <c r="H39" s="1768"/>
      <c r="I39" s="1768"/>
      <c r="J39" s="1768"/>
      <c r="K39" s="1768"/>
      <c r="L39" s="1768"/>
      <c r="M39" s="1768"/>
      <c r="N39" s="1768"/>
      <c r="O39" s="1768"/>
      <c r="P39" s="1768"/>
      <c r="Q39" s="1768"/>
      <c r="R39" s="1768"/>
      <c r="S39" s="1768"/>
      <c r="T39" s="1768"/>
      <c r="U39" s="1768"/>
      <c r="V39" s="1768"/>
      <c r="W39" s="1768"/>
      <c r="X39" s="1768"/>
      <c r="Y39" s="1768"/>
      <c r="Z39" s="1768"/>
      <c r="AA39" s="1768"/>
      <c r="AB39" s="1768"/>
      <c r="AC39" s="1768"/>
      <c r="AD39" s="1768"/>
      <c r="AE39" s="1768"/>
      <c r="AF39" s="1768"/>
      <c r="AG39" s="1768"/>
      <c r="AH39" s="1768"/>
      <c r="AI39" s="1768"/>
      <c r="AJ39" s="1768"/>
      <c r="AK39" s="1768"/>
      <c r="AL39" s="1768"/>
      <c r="AM39" s="1768"/>
      <c r="AN39" s="1768"/>
      <c r="AO39" s="1768"/>
      <c r="AP39" s="1768"/>
      <c r="AQ39" s="1768"/>
      <c r="AR39" s="1768"/>
      <c r="AS39" s="404"/>
      <c r="AT39" s="1768"/>
      <c r="AU39" s="404"/>
      <c r="AV39" s="1768"/>
      <c r="AW39" s="404"/>
      <c r="AX39" s="1768"/>
      <c r="AY39" s="404"/>
      <c r="AZ39" s="1768"/>
    </row>
    <row r="40" spans="2:52" x14ac:dyDescent="0.2"/>
    <row r="41" spans="2:52" x14ac:dyDescent="0.2"/>
    <row r="42" spans="2:52" x14ac:dyDescent="0.2"/>
    <row r="43" spans="2:52" x14ac:dyDescent="0.2"/>
    <row r="44" spans="2:52" x14ac:dyDescent="0.2"/>
    <row r="45" spans="2:52" x14ac:dyDescent="0.2"/>
    <row r="46" spans="2:52" x14ac:dyDescent="0.2"/>
    <row r="47" spans="2:52" x14ac:dyDescent="0.2"/>
    <row r="48" spans="2:52"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sheetData>
  <sheetProtection formatCells="0" formatColumns="0" formatRows="0" insertHyperlinks="0"/>
  <mergeCells count="37">
    <mergeCell ref="AP8:AP10"/>
    <mergeCell ref="AP11:AQ11"/>
    <mergeCell ref="AF9:AF11"/>
    <mergeCell ref="AG9:AG11"/>
    <mergeCell ref="AJ9:AJ11"/>
    <mergeCell ref="AZ8:AZ11"/>
    <mergeCell ref="N9:N11"/>
    <mergeCell ref="Q9:Q11"/>
    <mergeCell ref="R9:R11"/>
    <mergeCell ref="V9:V11"/>
    <mergeCell ref="Y9:Y11"/>
    <mergeCell ref="AU8:AU11"/>
    <mergeCell ref="AS8:AS11"/>
    <mergeCell ref="AT8:AT11"/>
    <mergeCell ref="AE9:AE11"/>
    <mergeCell ref="AV8:AV11"/>
    <mergeCell ref="AW8:AW11"/>
    <mergeCell ref="AX8:AX11"/>
    <mergeCell ref="AY8:AY11"/>
    <mergeCell ref="Z9:Z11"/>
    <mergeCell ref="AA9:AA11"/>
    <mergeCell ref="AM4:AO5"/>
    <mergeCell ref="B6:B11"/>
    <mergeCell ref="C7:C11"/>
    <mergeCell ref="AM7:AM11"/>
    <mergeCell ref="D8:D11"/>
    <mergeCell ref="E8:E11"/>
    <mergeCell ref="H8:H11"/>
    <mergeCell ref="I8:I11"/>
    <mergeCell ref="J8:J11"/>
    <mergeCell ref="M8:M11"/>
    <mergeCell ref="AK8:AK11"/>
    <mergeCell ref="AN8:AN11"/>
    <mergeCell ref="AO8:AO11"/>
    <mergeCell ref="AB9:AB11"/>
    <mergeCell ref="AC9:AC11"/>
    <mergeCell ref="AD9:AD11"/>
  </mergeCells>
  <dataValidations count="2">
    <dataValidation operator="greaterThanOrEqual" allowBlank="1" showErrorMessage="1" errorTitle="Error" error="Please enter non-negative number." sqref="A13:AO13 AR13:XFD13 AP12:AQ12" xr:uid="{00000000-0002-0000-0500-000000000000}"/>
    <dataValidation type="decimal" operator="greaterThanOrEqual" allowBlank="1" showInputMessage="1" showErrorMessage="1" error="Please enter non-negative number." sqref="AP13:AQ33 D14:L14 N14:AK14 AM14:AO33 AS14:AZ33" xr:uid="{00000000-0002-0000-0500-000001000000}">
      <formula1>0</formula1>
    </dataValidation>
  </dataValidations>
  <pageMargins left="0.70866141732283472" right="0.70866141732283472" top="0.74803149606299213" bottom="0.74803149606299213" header="0.31496062992125984" footer="0.31496062992125984"/>
  <pageSetup paperSize="8" scale="53" fitToWidth="2"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26" min="1" max="4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3" tint="-0.249977111117893"/>
    <pageSetUpPr autoPageBreaks="0" fitToPage="1"/>
  </sheetPr>
  <dimension ref="A1:DX2687"/>
  <sheetViews>
    <sheetView showGridLines="0" zoomScale="85" zoomScaleNormal="85" zoomScaleSheetLayoutView="20" workbookViewId="0">
      <selection activeCell="E21" sqref="E21"/>
    </sheetView>
  </sheetViews>
  <sheetFormatPr defaultColWidth="0" defaultRowHeight="14.25" zeroHeight="1" x14ac:dyDescent="0.2"/>
  <cols>
    <col min="1" max="1" width="3.625" style="3" customWidth="1"/>
    <col min="2" max="2" width="11.625" style="3" customWidth="1"/>
    <col min="3" max="38" width="12.5" style="3" customWidth="1"/>
    <col min="39" max="39" width="10.75" style="3" customWidth="1"/>
    <col min="40" max="40" width="11.625" style="3" customWidth="1"/>
    <col min="41" max="64" width="12.5" style="3" customWidth="1"/>
    <col min="65" max="65" width="10.75" style="3" customWidth="1"/>
    <col min="66" max="66" width="11.625" style="3" customWidth="1"/>
    <col min="67" max="90" width="12.5" style="3" customWidth="1"/>
    <col min="91" max="91" width="7.125" style="3" customWidth="1"/>
    <col min="92" max="92" width="12.125" style="3" customWidth="1"/>
    <col min="93" max="93" width="9.375" style="3" customWidth="1"/>
    <col min="94" max="94" width="10.75" style="3" customWidth="1"/>
    <col min="95" max="95" width="13.75" style="3" customWidth="1"/>
    <col min="96" max="96" width="10" style="3" customWidth="1"/>
    <col min="97" max="97" width="11.625" style="3" customWidth="1"/>
    <col min="98" max="98" width="13.375" style="3" customWidth="1"/>
    <col min="99" max="99" width="11.625" style="3" customWidth="1"/>
    <col min="100" max="100" width="14.25" style="3" customWidth="1"/>
    <col min="101" max="101" width="19.75" style="3" customWidth="1"/>
    <col min="102" max="106" width="11.625" style="3" customWidth="1"/>
    <col min="107" max="107" width="5.625" style="3" customWidth="1"/>
    <col min="108" max="128" width="0" style="3" hidden="1" customWidth="1"/>
    <col min="129" max="16384" width="9" style="3" hidden="1"/>
  </cols>
  <sheetData>
    <row r="1" spans="1:107" s="2" customFormat="1" ht="14.25" customHeight="1" x14ac:dyDescent="0.2">
      <c r="A1" s="46" t="s">
        <v>201</v>
      </c>
      <c r="B1" s="35"/>
      <c r="AN1" s="35"/>
      <c r="BN1" s="35"/>
    </row>
    <row r="2" spans="1:107" s="2" customFormat="1" ht="19.5" customHeight="1" x14ac:dyDescent="0.2">
      <c r="B2" s="66" t="s">
        <v>115</v>
      </c>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126"/>
      <c r="AE2" s="126"/>
      <c r="AF2" s="126"/>
      <c r="AG2" s="126"/>
      <c r="AH2" s="126"/>
      <c r="AI2" s="126"/>
      <c r="AJ2" s="126"/>
      <c r="AK2" s="126"/>
      <c r="AL2" s="126"/>
      <c r="AM2" s="109"/>
      <c r="AN2" s="66" t="s">
        <v>306</v>
      </c>
      <c r="AO2" s="66"/>
      <c r="AP2" s="66"/>
      <c r="AQ2" s="66"/>
      <c r="AR2" s="66"/>
      <c r="AS2" s="66"/>
      <c r="AT2" s="66"/>
      <c r="AU2" s="66"/>
      <c r="AV2" s="66"/>
      <c r="AW2" s="66"/>
      <c r="AX2" s="66"/>
      <c r="AY2" s="66"/>
      <c r="AZ2" s="66"/>
      <c r="BA2" s="66"/>
      <c r="BB2" s="66"/>
      <c r="BC2" s="66"/>
      <c r="BD2" s="66"/>
      <c r="BE2" s="66"/>
      <c r="BF2" s="66"/>
      <c r="BG2" s="66"/>
      <c r="BH2" s="66"/>
      <c r="BI2" s="66"/>
      <c r="BJ2" s="66"/>
      <c r="BK2" s="66"/>
      <c r="BL2" s="66"/>
      <c r="BM2" s="109"/>
      <c r="BN2" s="66" t="s">
        <v>1520</v>
      </c>
      <c r="BO2" s="66"/>
      <c r="BP2" s="66"/>
      <c r="BQ2" s="66"/>
      <c r="BR2" s="66"/>
      <c r="BS2" s="66"/>
      <c r="BT2" s="66"/>
      <c r="BU2" s="66"/>
      <c r="BV2" s="66"/>
      <c r="BW2" s="66"/>
      <c r="BX2" s="66"/>
      <c r="BY2" s="66"/>
      <c r="BZ2" s="66"/>
      <c r="CA2" s="66"/>
      <c r="CB2" s="66"/>
      <c r="CC2" s="66"/>
      <c r="CD2" s="66"/>
      <c r="CE2" s="66"/>
      <c r="CF2" s="66"/>
      <c r="CG2" s="66"/>
      <c r="CH2" s="66"/>
      <c r="CI2" s="66"/>
      <c r="CJ2" s="66"/>
      <c r="CK2" s="66"/>
      <c r="CL2" s="66"/>
      <c r="CN2" s="1776" t="s">
        <v>1734</v>
      </c>
      <c r="CO2" s="66"/>
      <c r="CP2" s="66"/>
      <c r="CQ2" s="66"/>
      <c r="CR2" s="66"/>
      <c r="CS2" s="66"/>
      <c r="CT2" s="66"/>
      <c r="CU2" s="66"/>
      <c r="CV2" s="66"/>
      <c r="CW2" s="66"/>
      <c r="CX2" s="66"/>
      <c r="CY2" s="66"/>
      <c r="CZ2" s="66"/>
      <c r="DA2" s="66"/>
      <c r="DB2" s="66"/>
    </row>
    <row r="3" spans="1:107" ht="9.9499999999999993" customHeight="1" x14ac:dyDescent="0.2">
      <c r="B3" s="4"/>
      <c r="C3" s="4"/>
      <c r="D3" s="4"/>
      <c r="E3" s="4"/>
      <c r="F3" s="4"/>
      <c r="G3" s="4"/>
      <c r="H3" s="4"/>
      <c r="I3" s="4"/>
      <c r="J3" s="4"/>
      <c r="K3" s="4"/>
      <c r="L3" s="4"/>
      <c r="M3" s="4"/>
      <c r="N3" s="4"/>
      <c r="O3" s="4"/>
      <c r="P3" s="4"/>
      <c r="Q3" s="4"/>
      <c r="R3" s="4"/>
      <c r="S3" s="4"/>
      <c r="T3" s="4"/>
      <c r="U3" s="4"/>
      <c r="V3" s="4"/>
      <c r="W3" s="4"/>
      <c r="X3" s="4"/>
      <c r="Y3" s="4"/>
      <c r="Z3" s="4"/>
      <c r="AA3" s="4"/>
      <c r="AB3" s="40"/>
      <c r="AC3" s="40"/>
      <c r="AD3" s="18"/>
      <c r="AE3" s="18"/>
      <c r="AF3" s="18"/>
      <c r="AG3" s="18"/>
      <c r="AH3" s="18"/>
      <c r="AI3" s="18"/>
      <c r="AJ3" s="18"/>
      <c r="AK3" s="18"/>
      <c r="AL3" s="18"/>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0"/>
      <c r="CG3" s="4"/>
      <c r="CH3" s="18"/>
      <c r="CI3" s="4"/>
      <c r="CJ3" s="40"/>
      <c r="CK3" s="4"/>
      <c r="CL3" s="18"/>
      <c r="CM3" s="40"/>
      <c r="CN3" s="40"/>
      <c r="CO3" s="40"/>
      <c r="CP3" s="40"/>
      <c r="CQ3" s="40"/>
      <c r="CR3" s="40"/>
      <c r="CS3" s="40"/>
      <c r="CT3" s="40"/>
      <c r="CU3" s="40"/>
      <c r="CV3" s="40"/>
      <c r="CW3" s="40"/>
      <c r="CX3" s="40"/>
      <c r="CY3" s="40"/>
      <c r="CZ3" s="40"/>
      <c r="DA3" s="40"/>
      <c r="DB3" s="40"/>
      <c r="DC3" s="40"/>
    </row>
    <row r="4" spans="1:107" s="2" customFormat="1" ht="12" customHeight="1" x14ac:dyDescent="0.2">
      <c r="B4" s="65" t="s">
        <v>221</v>
      </c>
      <c r="D4" s="65"/>
      <c r="E4" s="65"/>
      <c r="F4" s="65"/>
      <c r="G4" s="65"/>
      <c r="H4" s="65"/>
      <c r="I4" s="65"/>
      <c r="J4" s="65"/>
      <c r="K4" s="65"/>
      <c r="L4" s="65"/>
      <c r="M4" s="65"/>
      <c r="N4" s="65"/>
      <c r="O4" s="65"/>
      <c r="P4" s="65"/>
      <c r="Q4" s="65"/>
      <c r="R4" s="65"/>
      <c r="S4" s="65"/>
      <c r="T4" s="65"/>
      <c r="U4" s="65"/>
      <c r="V4" s="65"/>
      <c r="W4" s="65"/>
      <c r="X4" s="65"/>
      <c r="Y4" s="65"/>
      <c r="Z4" s="65"/>
      <c r="AA4" s="65"/>
      <c r="AB4" s="65"/>
      <c r="AC4" s="65"/>
      <c r="AD4" s="127"/>
      <c r="AE4" s="20"/>
      <c r="AF4" s="20"/>
      <c r="AG4" s="20"/>
      <c r="AH4" s="20"/>
      <c r="AI4" s="20"/>
      <c r="AJ4" s="20"/>
      <c r="AK4" s="20"/>
      <c r="AL4" s="20"/>
      <c r="AM4" s="65"/>
      <c r="AN4" s="65" t="s">
        <v>218</v>
      </c>
      <c r="AP4" s="65"/>
      <c r="AQ4" s="65"/>
      <c r="AR4" s="65"/>
      <c r="AS4" s="65"/>
      <c r="AT4" s="65"/>
      <c r="AU4" s="65"/>
      <c r="AV4" s="65"/>
      <c r="AW4" s="65"/>
      <c r="AX4" s="65"/>
      <c r="AY4" s="65"/>
      <c r="AZ4" s="65"/>
      <c r="BA4" s="65"/>
      <c r="BB4" s="65"/>
      <c r="BC4" s="65"/>
      <c r="BD4" s="65"/>
      <c r="BE4" s="65"/>
      <c r="BF4" s="65"/>
      <c r="BG4" s="65"/>
      <c r="BH4" s="65"/>
      <c r="BI4" s="65"/>
      <c r="BJ4" s="65"/>
      <c r="BK4" s="65"/>
      <c r="BL4" s="65"/>
      <c r="BM4" s="65"/>
      <c r="BN4" s="65" t="s">
        <v>218</v>
      </c>
      <c r="BO4" s="65"/>
      <c r="BP4" s="65"/>
      <c r="BQ4" s="65"/>
      <c r="BR4" s="65"/>
      <c r="BS4" s="65"/>
      <c r="BT4" s="65"/>
      <c r="BU4" s="65"/>
      <c r="BV4" s="65"/>
      <c r="BW4" s="65"/>
      <c r="BX4" s="65"/>
      <c r="BY4" s="65"/>
      <c r="BZ4" s="65"/>
      <c r="CA4" s="65"/>
      <c r="CB4" s="65"/>
      <c r="CC4" s="65"/>
      <c r="CD4" s="65"/>
      <c r="CE4" s="65"/>
      <c r="CF4" s="65"/>
      <c r="CG4" s="65"/>
      <c r="CH4" s="20"/>
      <c r="CI4" s="65"/>
      <c r="CJ4" s="65"/>
      <c r="CK4" s="65"/>
      <c r="CL4" s="20"/>
      <c r="CM4" s="64"/>
      <c r="CN4" s="64"/>
      <c r="CO4" s="64"/>
      <c r="CP4" s="64"/>
      <c r="CQ4" s="64"/>
      <c r="CR4" s="64"/>
      <c r="CS4" s="64"/>
      <c r="CT4" s="64"/>
      <c r="CU4" s="64"/>
      <c r="CV4" s="64"/>
      <c r="CW4" s="64"/>
      <c r="CX4" s="64"/>
      <c r="CY4" s="64"/>
      <c r="CZ4" s="64"/>
      <c r="DA4" s="64"/>
      <c r="DB4" s="64"/>
      <c r="DC4" s="64"/>
    </row>
    <row r="5" spans="1:107" s="2" customFormat="1" ht="20.25" customHeight="1" thickBot="1" x14ac:dyDescent="0.25">
      <c r="B5" s="11"/>
      <c r="C5" s="11"/>
      <c r="D5" s="11"/>
      <c r="E5" s="11"/>
      <c r="F5" s="11"/>
      <c r="G5" s="11"/>
      <c r="H5" s="11"/>
      <c r="I5" s="11"/>
      <c r="J5" s="11"/>
      <c r="K5" s="11"/>
      <c r="L5" s="11"/>
      <c r="M5" s="11"/>
      <c r="N5" s="11"/>
      <c r="O5" s="11"/>
      <c r="P5" s="11"/>
      <c r="Q5" s="11"/>
      <c r="R5" s="11"/>
      <c r="S5" s="11"/>
      <c r="T5" s="11"/>
      <c r="U5" s="11"/>
      <c r="V5" s="11"/>
      <c r="W5" s="11"/>
      <c r="X5" s="11"/>
      <c r="Y5" s="11"/>
      <c r="Z5" s="11"/>
      <c r="AA5" s="7"/>
      <c r="AB5" s="41"/>
      <c r="AC5" s="41"/>
      <c r="AD5" s="128"/>
      <c r="AE5" s="133"/>
      <c r="AF5" s="55"/>
      <c r="AG5" s="55"/>
      <c r="AH5" s="55"/>
      <c r="AI5" s="55"/>
      <c r="AJ5" s="55"/>
      <c r="AK5" s="55"/>
      <c r="AL5" s="133"/>
      <c r="AM5" s="11"/>
      <c r="AN5" s="7"/>
      <c r="AO5" s="7"/>
      <c r="AP5" s="7"/>
      <c r="AQ5" s="7"/>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7"/>
      <c r="CF5" s="41"/>
      <c r="CG5" s="7"/>
      <c r="CH5" s="55"/>
      <c r="CI5" s="7"/>
      <c r="CJ5" s="41"/>
      <c r="CK5" s="7"/>
      <c r="CL5" s="55"/>
      <c r="CM5" s="41"/>
      <c r="CN5" s="41"/>
      <c r="CO5" s="41"/>
      <c r="CP5" s="41"/>
      <c r="CQ5" s="41"/>
      <c r="CR5" s="41"/>
      <c r="CS5" s="41"/>
      <c r="CT5" s="41"/>
      <c r="CU5" s="41"/>
      <c r="CV5" s="41"/>
      <c r="CW5" s="41"/>
      <c r="CX5" s="41"/>
      <c r="CY5" s="41"/>
      <c r="CZ5" s="41"/>
      <c r="DA5" s="41"/>
      <c r="DB5" s="41"/>
      <c r="DC5" s="41"/>
    </row>
    <row r="6" spans="1:107" s="2" customFormat="1" ht="14.25" customHeight="1" x14ac:dyDescent="0.2">
      <c r="B6" s="2468" t="s">
        <v>114</v>
      </c>
      <c r="C6" s="61" t="s">
        <v>1</v>
      </c>
      <c r="D6" s="12" t="s">
        <v>2</v>
      </c>
      <c r="E6" s="12" t="s">
        <v>3</v>
      </c>
      <c r="F6" s="12" t="s">
        <v>86</v>
      </c>
      <c r="G6" s="12" t="s">
        <v>4</v>
      </c>
      <c r="H6" s="12" t="s">
        <v>5</v>
      </c>
      <c r="I6" s="12" t="s">
        <v>6</v>
      </c>
      <c r="J6" s="61" t="s">
        <v>7</v>
      </c>
      <c r="K6" s="12" t="s">
        <v>8</v>
      </c>
      <c r="L6" s="61" t="s">
        <v>9</v>
      </c>
      <c r="M6" s="12" t="s">
        <v>10</v>
      </c>
      <c r="N6" s="61" t="s">
        <v>11</v>
      </c>
      <c r="O6" s="12" t="s">
        <v>12</v>
      </c>
      <c r="P6" s="61" t="s">
        <v>13</v>
      </c>
      <c r="Q6" s="12" t="s">
        <v>14</v>
      </c>
      <c r="R6" s="61" t="s">
        <v>15</v>
      </c>
      <c r="S6" s="12" t="s">
        <v>16</v>
      </c>
      <c r="T6" s="61" t="s">
        <v>17</v>
      </c>
      <c r="U6" s="12" t="s">
        <v>18</v>
      </c>
      <c r="V6" s="61" t="s">
        <v>19</v>
      </c>
      <c r="W6" s="12" t="s">
        <v>20</v>
      </c>
      <c r="X6" s="61" t="s">
        <v>21</v>
      </c>
      <c r="Y6" s="12" t="s">
        <v>22</v>
      </c>
      <c r="Z6" s="61" t="s">
        <v>23</v>
      </c>
      <c r="AA6" s="12" t="s">
        <v>24</v>
      </c>
      <c r="AB6" s="61" t="s">
        <v>25</v>
      </c>
      <c r="AC6" s="12" t="s">
        <v>26</v>
      </c>
      <c r="AD6" s="61" t="s">
        <v>27</v>
      </c>
      <c r="AE6" s="12" t="s">
        <v>28</v>
      </c>
      <c r="AF6" s="61" t="s">
        <v>29</v>
      </c>
      <c r="AG6" s="12" t="s">
        <v>30</v>
      </c>
      <c r="AH6" s="61" t="s">
        <v>31</v>
      </c>
      <c r="AI6" s="12" t="s">
        <v>32</v>
      </c>
      <c r="AJ6" s="61" t="s">
        <v>33</v>
      </c>
      <c r="AK6" s="61" t="s">
        <v>34</v>
      </c>
      <c r="AL6" s="61" t="s">
        <v>35</v>
      </c>
      <c r="AM6" s="54"/>
      <c r="AN6" s="2468" t="s">
        <v>114</v>
      </c>
      <c r="AO6" s="61" t="s">
        <v>1</v>
      </c>
      <c r="AP6" s="12" t="s">
        <v>2</v>
      </c>
      <c r="AQ6" s="12" t="s">
        <v>3</v>
      </c>
      <c r="AR6" s="12" t="s">
        <v>86</v>
      </c>
      <c r="AS6" s="12" t="s">
        <v>4</v>
      </c>
      <c r="AT6" s="12" t="s">
        <v>5</v>
      </c>
      <c r="AU6" s="12" t="s">
        <v>6</v>
      </c>
      <c r="AV6" s="61" t="s">
        <v>7</v>
      </c>
      <c r="AW6" s="12" t="s">
        <v>8</v>
      </c>
      <c r="AX6" s="61" t="s">
        <v>9</v>
      </c>
      <c r="AY6" s="12" t="s">
        <v>10</v>
      </c>
      <c r="AZ6" s="61" t="s">
        <v>11</v>
      </c>
      <c r="BA6" s="12" t="s">
        <v>12</v>
      </c>
      <c r="BB6" s="61" t="s">
        <v>13</v>
      </c>
      <c r="BC6" s="61" t="s">
        <v>14</v>
      </c>
      <c r="BD6" s="12" t="s">
        <v>15</v>
      </c>
      <c r="BE6" s="61" t="s">
        <v>16</v>
      </c>
      <c r="BF6" s="61" t="s">
        <v>17</v>
      </c>
      <c r="BG6" s="12" t="s">
        <v>18</v>
      </c>
      <c r="BH6" s="61" t="s">
        <v>19</v>
      </c>
      <c r="BI6" s="61" t="s">
        <v>20</v>
      </c>
      <c r="BJ6" s="12" t="s">
        <v>21</v>
      </c>
      <c r="BK6" s="61" t="s">
        <v>22</v>
      </c>
      <c r="BL6" s="61" t="s">
        <v>23</v>
      </c>
      <c r="BM6" s="54"/>
      <c r="BN6" s="2468" t="s">
        <v>114</v>
      </c>
      <c r="BO6" s="61" t="s">
        <v>1</v>
      </c>
      <c r="BP6" s="61" t="s">
        <v>2</v>
      </c>
      <c r="BQ6" s="61" t="s">
        <v>3</v>
      </c>
      <c r="BR6" s="61" t="s">
        <v>86</v>
      </c>
      <c r="BS6" s="61" t="s">
        <v>4</v>
      </c>
      <c r="BT6" s="61" t="s">
        <v>5</v>
      </c>
      <c r="BU6" s="61" t="s">
        <v>6</v>
      </c>
      <c r="BV6" s="61" t="s">
        <v>7</v>
      </c>
      <c r="BW6" s="61" t="s">
        <v>8</v>
      </c>
      <c r="BX6" s="61" t="s">
        <v>9</v>
      </c>
      <c r="BY6" s="61" t="s">
        <v>10</v>
      </c>
      <c r="BZ6" s="61" t="s">
        <v>11</v>
      </c>
      <c r="CA6" s="61" t="s">
        <v>12</v>
      </c>
      <c r="CB6" s="61" t="s">
        <v>13</v>
      </c>
      <c r="CC6" s="61"/>
      <c r="CD6" s="61"/>
      <c r="CE6" s="61" t="s">
        <v>14</v>
      </c>
      <c r="CF6" s="61" t="s">
        <v>15</v>
      </c>
      <c r="CG6" s="61" t="s">
        <v>16</v>
      </c>
      <c r="CH6" s="61" t="s">
        <v>17</v>
      </c>
      <c r="CI6" s="61" t="s">
        <v>18</v>
      </c>
      <c r="CJ6" s="61" t="s">
        <v>19</v>
      </c>
      <c r="CK6" s="61" t="s">
        <v>20</v>
      </c>
      <c r="CL6" s="61" t="s">
        <v>21</v>
      </c>
      <c r="CM6" s="14"/>
      <c r="CN6" s="2468" t="s">
        <v>114</v>
      </c>
      <c r="CO6" s="61" t="s">
        <v>1</v>
      </c>
      <c r="CP6" s="12" t="s">
        <v>2</v>
      </c>
      <c r="CQ6" s="12" t="s">
        <v>3</v>
      </c>
      <c r="CR6" s="12" t="s">
        <v>86</v>
      </c>
      <c r="CS6" s="12" t="s">
        <v>4</v>
      </c>
      <c r="CT6" s="12" t="s">
        <v>5</v>
      </c>
      <c r="CU6" s="12" t="s">
        <v>6</v>
      </c>
      <c r="CV6" s="61" t="s">
        <v>7</v>
      </c>
      <c r="CW6" s="61"/>
      <c r="CX6" s="61" t="s">
        <v>8</v>
      </c>
      <c r="CY6" s="12" t="s">
        <v>9</v>
      </c>
      <c r="CZ6" s="12" t="s">
        <v>10</v>
      </c>
      <c r="DA6" s="61" t="s">
        <v>11</v>
      </c>
      <c r="DB6" s="12" t="s">
        <v>12</v>
      </c>
      <c r="DC6" s="14"/>
    </row>
    <row r="7" spans="1:107" s="2" customFormat="1" ht="40.5" customHeight="1" x14ac:dyDescent="0.2">
      <c r="B7" s="2469"/>
      <c r="C7" s="2486" t="s">
        <v>94</v>
      </c>
      <c r="D7" s="2491"/>
      <c r="E7" s="2487"/>
      <c r="F7" s="2492" t="s">
        <v>95</v>
      </c>
      <c r="G7" s="2491"/>
      <c r="H7" s="2487"/>
      <c r="I7" s="2492" t="s">
        <v>83</v>
      </c>
      <c r="J7" s="2491"/>
      <c r="K7" s="2487"/>
      <c r="L7" s="2492" t="s">
        <v>97</v>
      </c>
      <c r="M7" s="2491"/>
      <c r="N7" s="2487"/>
      <c r="O7" s="2470" t="s">
        <v>831</v>
      </c>
      <c r="P7" s="2478"/>
      <c r="Q7" s="2471"/>
      <c r="R7" s="2470" t="s">
        <v>68</v>
      </c>
      <c r="S7" s="2478"/>
      <c r="T7" s="2471"/>
      <c r="U7" s="2470" t="s">
        <v>828</v>
      </c>
      <c r="V7" s="2478"/>
      <c r="W7" s="2471"/>
      <c r="X7" s="2470" t="s">
        <v>984</v>
      </c>
      <c r="Y7" s="2478"/>
      <c r="Z7" s="2471"/>
      <c r="AA7" s="2470" t="s">
        <v>832</v>
      </c>
      <c r="AB7" s="2478"/>
      <c r="AC7" s="2471"/>
      <c r="AD7" s="2470" t="s">
        <v>37</v>
      </c>
      <c r="AE7" s="2478"/>
      <c r="AF7" s="2471"/>
      <c r="AG7" s="2470" t="s">
        <v>985</v>
      </c>
      <c r="AH7" s="2478"/>
      <c r="AI7" s="2471"/>
      <c r="AJ7" s="2476" t="s">
        <v>833</v>
      </c>
      <c r="AK7" s="2477"/>
      <c r="AL7" s="2477"/>
      <c r="AM7" s="1079"/>
      <c r="AN7" s="2469"/>
      <c r="AO7" s="2482" t="s">
        <v>94</v>
      </c>
      <c r="AP7" s="2483"/>
      <c r="AQ7" s="2484" t="s">
        <v>95</v>
      </c>
      <c r="AR7" s="2483"/>
      <c r="AS7" s="2484" t="s">
        <v>83</v>
      </c>
      <c r="AT7" s="2483"/>
      <c r="AU7" s="2484" t="s">
        <v>308</v>
      </c>
      <c r="AV7" s="2483"/>
      <c r="AW7" s="2470" t="s">
        <v>493</v>
      </c>
      <c r="AX7" s="2471"/>
      <c r="AY7" s="2470" t="s">
        <v>494</v>
      </c>
      <c r="AZ7" s="2471"/>
      <c r="BA7" s="2470" t="s">
        <v>495</v>
      </c>
      <c r="BB7" s="2471"/>
      <c r="BC7" s="2470" t="s">
        <v>989</v>
      </c>
      <c r="BD7" s="2471"/>
      <c r="BE7" s="2470" t="s">
        <v>811</v>
      </c>
      <c r="BF7" s="2471"/>
      <c r="BG7" s="2470" t="s">
        <v>812</v>
      </c>
      <c r="BH7" s="2471"/>
      <c r="BI7" s="2470" t="s">
        <v>492</v>
      </c>
      <c r="BJ7" s="2471"/>
      <c r="BK7" s="2470" t="s">
        <v>813</v>
      </c>
      <c r="BL7" s="2471"/>
      <c r="BM7" s="45"/>
      <c r="BN7" s="2469"/>
      <c r="BO7" s="2485" t="s">
        <v>94</v>
      </c>
      <c r="BP7" s="2467"/>
      <c r="BQ7" s="2467" t="s">
        <v>95</v>
      </c>
      <c r="BR7" s="2467"/>
      <c r="BS7" s="2467" t="s">
        <v>83</v>
      </c>
      <c r="BT7" s="2467"/>
      <c r="BU7" s="2467" t="s">
        <v>97</v>
      </c>
      <c r="BV7" s="2467"/>
      <c r="BW7" s="2470" t="s">
        <v>116</v>
      </c>
      <c r="BX7" s="2471"/>
      <c r="BY7" s="2470" t="s">
        <v>68</v>
      </c>
      <c r="BZ7" s="2471"/>
      <c r="CA7" s="2470" t="s">
        <v>119</v>
      </c>
      <c r="CB7" s="2471"/>
      <c r="CC7" s="2470" t="s">
        <v>994</v>
      </c>
      <c r="CD7" s="2471"/>
      <c r="CE7" s="2470" t="s">
        <v>39</v>
      </c>
      <c r="CF7" s="2471"/>
      <c r="CG7" s="2470" t="s">
        <v>37</v>
      </c>
      <c r="CH7" s="2471"/>
      <c r="CI7" s="2470" t="s">
        <v>85</v>
      </c>
      <c r="CJ7" s="2471"/>
      <c r="CK7" s="2470" t="s">
        <v>38</v>
      </c>
      <c r="CL7" s="2471"/>
      <c r="CM7" s="14"/>
      <c r="CN7" s="2469"/>
      <c r="CO7" s="2486" t="s">
        <v>94</v>
      </c>
      <c r="CP7" s="2487"/>
      <c r="CQ7" s="1577" t="s">
        <v>95</v>
      </c>
      <c r="CR7" s="1577" t="s">
        <v>83</v>
      </c>
      <c r="CS7" s="1578" t="s">
        <v>97</v>
      </c>
      <c r="CT7" s="1579" t="s">
        <v>840</v>
      </c>
      <c r="CU7" s="1579" t="s">
        <v>508</v>
      </c>
      <c r="CV7" s="1579" t="s">
        <v>841</v>
      </c>
      <c r="CW7" s="1579" t="s">
        <v>984</v>
      </c>
      <c r="CX7" s="1579" t="s">
        <v>842</v>
      </c>
      <c r="CY7" s="1579" t="s">
        <v>843</v>
      </c>
      <c r="CZ7" s="1579" t="s">
        <v>844</v>
      </c>
      <c r="DA7" s="1579" t="s">
        <v>829</v>
      </c>
      <c r="DB7" s="1579" t="s">
        <v>509</v>
      </c>
      <c r="DC7" s="14"/>
    </row>
    <row r="8" spans="1:107" s="2" customFormat="1" ht="15" customHeight="1" x14ac:dyDescent="0.2">
      <c r="B8" s="2469"/>
      <c r="C8" s="2460" t="s">
        <v>117</v>
      </c>
      <c r="D8" s="45"/>
      <c r="E8" s="1062"/>
      <c r="F8" s="2460" t="s">
        <v>117</v>
      </c>
      <c r="G8" s="45"/>
      <c r="H8" s="1062"/>
      <c r="I8" s="2460" t="s">
        <v>117</v>
      </c>
      <c r="J8" s="45"/>
      <c r="K8" s="1062"/>
      <c r="L8" s="2474" t="s">
        <v>117</v>
      </c>
      <c r="M8" s="45"/>
      <c r="N8" s="1062"/>
      <c r="O8" s="2474" t="s">
        <v>117</v>
      </c>
      <c r="P8" s="45"/>
      <c r="Q8" s="1062"/>
      <c r="R8" s="2460" t="s">
        <v>117</v>
      </c>
      <c r="S8" s="45"/>
      <c r="T8" s="1062"/>
      <c r="U8" s="2460" t="s">
        <v>117</v>
      </c>
      <c r="V8" s="45"/>
      <c r="W8" s="1062"/>
      <c r="X8" s="2460" t="s">
        <v>117</v>
      </c>
      <c r="Y8" s="45"/>
      <c r="Z8" s="1062"/>
      <c r="AA8" s="2479" t="s">
        <v>117</v>
      </c>
      <c r="AB8" s="1059"/>
      <c r="AC8" s="1075"/>
      <c r="AD8" s="2474" t="s">
        <v>117</v>
      </c>
      <c r="AE8" s="45"/>
      <c r="AF8" s="1062"/>
      <c r="AG8" s="2474" t="s">
        <v>117</v>
      </c>
      <c r="AH8" s="45"/>
      <c r="AI8" s="1062"/>
      <c r="AJ8" s="2481" t="s">
        <v>117</v>
      </c>
      <c r="AK8" s="1076"/>
      <c r="AL8" s="1075"/>
      <c r="AM8" s="296"/>
      <c r="AN8" s="2469"/>
      <c r="AO8" s="2458" t="s">
        <v>309</v>
      </c>
      <c r="AP8" s="2454" t="s">
        <v>310</v>
      </c>
      <c r="AQ8" s="2456" t="s">
        <v>309</v>
      </c>
      <c r="AR8" s="2454" t="s">
        <v>310</v>
      </c>
      <c r="AS8" s="2456" t="s">
        <v>309</v>
      </c>
      <c r="AT8" s="2454" t="s">
        <v>310</v>
      </c>
      <c r="AU8" s="2456" t="s">
        <v>309</v>
      </c>
      <c r="AV8" s="2454" t="s">
        <v>310</v>
      </c>
      <c r="AW8" s="2463" t="s">
        <v>309</v>
      </c>
      <c r="AX8" s="2465" t="s">
        <v>310</v>
      </c>
      <c r="AY8" s="2463" t="s">
        <v>309</v>
      </c>
      <c r="AZ8" s="2465" t="s">
        <v>310</v>
      </c>
      <c r="BA8" s="2463" t="s">
        <v>309</v>
      </c>
      <c r="BB8" s="2465" t="s">
        <v>310</v>
      </c>
      <c r="BC8" s="2463" t="s">
        <v>309</v>
      </c>
      <c r="BD8" s="2465" t="s">
        <v>310</v>
      </c>
      <c r="BE8" s="2463" t="s">
        <v>309</v>
      </c>
      <c r="BF8" s="2465" t="s">
        <v>310</v>
      </c>
      <c r="BG8" s="2463" t="s">
        <v>309</v>
      </c>
      <c r="BH8" s="2465" t="s">
        <v>310</v>
      </c>
      <c r="BI8" s="2463" t="s">
        <v>309</v>
      </c>
      <c r="BJ8" s="2465" t="s">
        <v>310</v>
      </c>
      <c r="BK8" s="2463" t="s">
        <v>309</v>
      </c>
      <c r="BL8" s="2465" t="s">
        <v>310</v>
      </c>
      <c r="BM8" s="296"/>
      <c r="BN8" s="2469"/>
      <c r="BO8" s="2460" t="s">
        <v>120</v>
      </c>
      <c r="BP8" s="110"/>
      <c r="BQ8" s="2460" t="s">
        <v>120</v>
      </c>
      <c r="BR8" s="110"/>
      <c r="BS8" s="2460" t="s">
        <v>120</v>
      </c>
      <c r="BT8" s="110"/>
      <c r="BU8" s="2460" t="s">
        <v>120</v>
      </c>
      <c r="BV8" s="110"/>
      <c r="BW8" s="2460" t="s">
        <v>120</v>
      </c>
      <c r="BX8" s="110"/>
      <c r="BY8" s="2460" t="s">
        <v>120</v>
      </c>
      <c r="BZ8" s="110"/>
      <c r="CA8" s="2460" t="s">
        <v>120</v>
      </c>
      <c r="CB8" s="110"/>
      <c r="CC8" s="2460" t="s">
        <v>120</v>
      </c>
      <c r="CD8" s="110"/>
      <c r="CE8" s="2460" t="s">
        <v>120</v>
      </c>
      <c r="CF8" s="110"/>
      <c r="CG8" s="2460" t="s">
        <v>120</v>
      </c>
      <c r="CH8" s="110"/>
      <c r="CI8" s="2460" t="s">
        <v>120</v>
      </c>
      <c r="CJ8" s="110"/>
      <c r="CK8" s="2460" t="s">
        <v>120</v>
      </c>
      <c r="CL8" s="110"/>
      <c r="CM8" s="14"/>
      <c r="CN8" s="2469"/>
      <c r="CO8" s="2479" t="s">
        <v>810</v>
      </c>
      <c r="CP8" s="1018"/>
      <c r="CQ8" s="2450" t="s">
        <v>810</v>
      </c>
      <c r="CR8" s="2488" t="s">
        <v>810</v>
      </c>
      <c r="CS8" s="2450" t="s">
        <v>810</v>
      </c>
      <c r="CT8" s="2450" t="s">
        <v>810</v>
      </c>
      <c r="CU8" s="2450" t="s">
        <v>810</v>
      </c>
      <c r="CV8" s="2450" t="s">
        <v>810</v>
      </c>
      <c r="CW8" s="2450" t="s">
        <v>810</v>
      </c>
      <c r="CX8" s="2450" t="s">
        <v>810</v>
      </c>
      <c r="CY8" s="2450" t="s">
        <v>810</v>
      </c>
      <c r="CZ8" s="2450" t="s">
        <v>810</v>
      </c>
      <c r="DA8" s="2450" t="s">
        <v>810</v>
      </c>
      <c r="DB8" s="2450" t="s">
        <v>810</v>
      </c>
      <c r="DC8" s="14"/>
    </row>
    <row r="9" spans="1:107" s="2" customFormat="1" ht="53.1" customHeight="1" x14ac:dyDescent="0.2">
      <c r="B9" s="2469"/>
      <c r="C9" s="2461"/>
      <c r="D9" s="1061" t="s">
        <v>118</v>
      </c>
      <c r="E9" s="1060" t="s">
        <v>849</v>
      </c>
      <c r="F9" s="2461"/>
      <c r="G9" s="1061" t="s">
        <v>118</v>
      </c>
      <c r="H9" s="1060" t="s">
        <v>849</v>
      </c>
      <c r="I9" s="2461"/>
      <c r="J9" s="1061" t="s">
        <v>118</v>
      </c>
      <c r="K9" s="1060" t="s">
        <v>849</v>
      </c>
      <c r="L9" s="2475"/>
      <c r="M9" s="1061" t="s">
        <v>118</v>
      </c>
      <c r="N9" s="1060" t="s">
        <v>849</v>
      </c>
      <c r="O9" s="2475"/>
      <c r="P9" s="1061" t="s">
        <v>118</v>
      </c>
      <c r="Q9" s="1060" t="s">
        <v>849</v>
      </c>
      <c r="R9" s="2461"/>
      <c r="S9" s="1061" t="s">
        <v>118</v>
      </c>
      <c r="T9" s="1060" t="s">
        <v>849</v>
      </c>
      <c r="U9" s="2461"/>
      <c r="V9" s="1061" t="s">
        <v>118</v>
      </c>
      <c r="W9" s="1060" t="s">
        <v>849</v>
      </c>
      <c r="X9" s="2461"/>
      <c r="Y9" s="1061" t="s">
        <v>118</v>
      </c>
      <c r="Z9" s="1060" t="s">
        <v>849</v>
      </c>
      <c r="AA9" s="2480"/>
      <c r="AB9" s="1063" t="s">
        <v>118</v>
      </c>
      <c r="AC9" s="1064" t="s">
        <v>849</v>
      </c>
      <c r="AD9" s="2475"/>
      <c r="AE9" s="1061" t="s">
        <v>118</v>
      </c>
      <c r="AF9" s="1060" t="s">
        <v>849</v>
      </c>
      <c r="AG9" s="2475"/>
      <c r="AH9" s="1061" t="s">
        <v>118</v>
      </c>
      <c r="AI9" s="1060" t="s">
        <v>849</v>
      </c>
      <c r="AJ9" s="2480"/>
      <c r="AK9" s="1063" t="s">
        <v>118</v>
      </c>
      <c r="AL9" s="1064" t="s">
        <v>849</v>
      </c>
      <c r="AM9" s="296"/>
      <c r="AN9" s="2469"/>
      <c r="AO9" s="2459"/>
      <c r="AP9" s="2455"/>
      <c r="AQ9" s="2457"/>
      <c r="AR9" s="2455"/>
      <c r="AS9" s="2457"/>
      <c r="AT9" s="2455"/>
      <c r="AU9" s="2457"/>
      <c r="AV9" s="2455"/>
      <c r="AW9" s="2464"/>
      <c r="AX9" s="2466"/>
      <c r="AY9" s="2464"/>
      <c r="AZ9" s="2466"/>
      <c r="BA9" s="2464"/>
      <c r="BB9" s="2466"/>
      <c r="BC9" s="2464"/>
      <c r="BD9" s="2466"/>
      <c r="BE9" s="2464"/>
      <c r="BF9" s="2466"/>
      <c r="BG9" s="2464"/>
      <c r="BH9" s="2466"/>
      <c r="BI9" s="2464"/>
      <c r="BJ9" s="2466"/>
      <c r="BK9" s="2464"/>
      <c r="BL9" s="2466"/>
      <c r="BM9" s="296"/>
      <c r="BN9" s="2469"/>
      <c r="BO9" s="2461"/>
      <c r="BP9" s="111" t="s">
        <v>121</v>
      </c>
      <c r="BQ9" s="2461"/>
      <c r="BR9" s="111" t="s">
        <v>121</v>
      </c>
      <c r="BS9" s="2461"/>
      <c r="BT9" s="111" t="s">
        <v>121</v>
      </c>
      <c r="BU9" s="2461"/>
      <c r="BV9" s="111" t="s">
        <v>121</v>
      </c>
      <c r="BW9" s="2461"/>
      <c r="BX9" s="111" t="s">
        <v>121</v>
      </c>
      <c r="BY9" s="2461"/>
      <c r="BZ9" s="111" t="s">
        <v>121</v>
      </c>
      <c r="CA9" s="2461"/>
      <c r="CB9" s="111" t="s">
        <v>121</v>
      </c>
      <c r="CC9" s="2461"/>
      <c r="CD9" s="111" t="s">
        <v>121</v>
      </c>
      <c r="CE9" s="2461"/>
      <c r="CF9" s="111" t="s">
        <v>121</v>
      </c>
      <c r="CG9" s="2461"/>
      <c r="CH9" s="111" t="s">
        <v>121</v>
      </c>
      <c r="CI9" s="2461"/>
      <c r="CJ9" s="111" t="s">
        <v>121</v>
      </c>
      <c r="CK9" s="2461"/>
      <c r="CL9" s="111" t="s">
        <v>121</v>
      </c>
      <c r="CM9" s="14"/>
      <c r="CN9" s="2490"/>
      <c r="CO9" s="2480"/>
      <c r="CP9" s="1009" t="s">
        <v>808</v>
      </c>
      <c r="CQ9" s="2451"/>
      <c r="CR9" s="2489"/>
      <c r="CS9" s="2451"/>
      <c r="CT9" s="2451"/>
      <c r="CU9" s="2451"/>
      <c r="CV9" s="2451"/>
      <c r="CW9" s="2451"/>
      <c r="CX9" s="2451"/>
      <c r="CY9" s="2451"/>
      <c r="CZ9" s="2451"/>
      <c r="DA9" s="2451"/>
      <c r="DB9" s="2451"/>
      <c r="DC9" s="14"/>
    </row>
    <row r="10" spans="1:107" s="48" customFormat="1" ht="27.75" customHeight="1" thickBot="1" x14ac:dyDescent="0.25">
      <c r="A10" s="47"/>
      <c r="B10" s="125" t="s">
        <v>96</v>
      </c>
      <c r="C10" s="2494" t="s">
        <v>3</v>
      </c>
      <c r="D10" s="2452"/>
      <c r="E10" s="2453"/>
      <c r="F10" s="2462" t="s">
        <v>6</v>
      </c>
      <c r="G10" s="2452"/>
      <c r="H10" s="2453"/>
      <c r="I10" s="2462" t="s">
        <v>7</v>
      </c>
      <c r="J10" s="2452"/>
      <c r="K10" s="2453"/>
      <c r="L10" s="2462" t="s">
        <v>10</v>
      </c>
      <c r="M10" s="2452"/>
      <c r="N10" s="2453"/>
      <c r="O10" s="2462" t="s">
        <v>11</v>
      </c>
      <c r="P10" s="2452"/>
      <c r="Q10" s="2453"/>
      <c r="R10" s="2462" t="s">
        <v>14</v>
      </c>
      <c r="S10" s="2452"/>
      <c r="T10" s="2453"/>
      <c r="U10" s="2462" t="s">
        <v>15</v>
      </c>
      <c r="V10" s="2452"/>
      <c r="W10" s="2453"/>
      <c r="X10" s="2462" t="s">
        <v>19</v>
      </c>
      <c r="Y10" s="2452"/>
      <c r="Z10" s="2453"/>
      <c r="AA10" s="2472" t="s">
        <v>22</v>
      </c>
      <c r="AB10" s="2493"/>
      <c r="AC10" s="2473"/>
      <c r="AD10" s="2462" t="s">
        <v>23</v>
      </c>
      <c r="AE10" s="2452"/>
      <c r="AF10" s="2453"/>
      <c r="AG10" s="2462" t="s">
        <v>24</v>
      </c>
      <c r="AH10" s="2452"/>
      <c r="AI10" s="2453"/>
      <c r="AJ10" s="2472" t="s">
        <v>25</v>
      </c>
      <c r="AK10" s="2493"/>
      <c r="AL10" s="2473"/>
      <c r="AM10" s="56"/>
      <c r="AN10" s="125" t="s">
        <v>96</v>
      </c>
      <c r="AO10" s="2452" t="s">
        <v>3</v>
      </c>
      <c r="AP10" s="2453"/>
      <c r="AQ10" s="2452" t="s">
        <v>6</v>
      </c>
      <c r="AR10" s="2453"/>
      <c r="AS10" s="2452" t="s">
        <v>7</v>
      </c>
      <c r="AT10" s="2453"/>
      <c r="AU10" s="2462" t="s">
        <v>10</v>
      </c>
      <c r="AV10" s="2453"/>
      <c r="AW10" s="2472" t="s">
        <v>11</v>
      </c>
      <c r="AX10" s="2473"/>
      <c r="AY10" s="2472" t="s">
        <v>14</v>
      </c>
      <c r="AZ10" s="2473"/>
      <c r="BA10" s="2472" t="s">
        <v>15</v>
      </c>
      <c r="BB10" s="2473"/>
      <c r="BC10" s="2472" t="s">
        <v>19</v>
      </c>
      <c r="BD10" s="2473"/>
      <c r="BE10" s="2472" t="s">
        <v>22</v>
      </c>
      <c r="BF10" s="2473"/>
      <c r="BG10" s="2472" t="s">
        <v>23</v>
      </c>
      <c r="BH10" s="2473"/>
      <c r="BI10" s="2472" t="s">
        <v>24</v>
      </c>
      <c r="BJ10" s="2473"/>
      <c r="BK10" s="2472" t="s">
        <v>25</v>
      </c>
      <c r="BL10" s="2473"/>
      <c r="BM10" s="56"/>
      <c r="BN10" s="125" t="s">
        <v>96</v>
      </c>
      <c r="BO10" s="2462" t="s">
        <v>3</v>
      </c>
      <c r="BP10" s="2453"/>
      <c r="BQ10" s="2462" t="s">
        <v>6</v>
      </c>
      <c r="BR10" s="2453"/>
      <c r="BS10" s="2462" t="s">
        <v>7</v>
      </c>
      <c r="BT10" s="2453"/>
      <c r="BU10" s="2462" t="s">
        <v>10</v>
      </c>
      <c r="BV10" s="2453"/>
      <c r="BW10" s="2462" t="s">
        <v>11</v>
      </c>
      <c r="BX10" s="2453"/>
      <c r="BY10" s="2462" t="s">
        <v>14</v>
      </c>
      <c r="BZ10" s="2453"/>
      <c r="CA10" s="2462" t="s">
        <v>15</v>
      </c>
      <c r="CB10" s="2453"/>
      <c r="CC10" s="2462" t="s">
        <v>19</v>
      </c>
      <c r="CD10" s="2453"/>
      <c r="CE10" s="2462" t="s">
        <v>22</v>
      </c>
      <c r="CF10" s="2453"/>
      <c r="CG10" s="2462" t="s">
        <v>23</v>
      </c>
      <c r="CH10" s="2453"/>
      <c r="CI10" s="2462" t="s">
        <v>24</v>
      </c>
      <c r="CJ10" s="2453"/>
      <c r="CK10" s="2462" t="s">
        <v>25</v>
      </c>
      <c r="CL10" s="2453"/>
      <c r="CM10" s="999"/>
      <c r="CN10" s="125"/>
      <c r="CO10" s="2493" t="s">
        <v>3</v>
      </c>
      <c r="CP10" s="2473"/>
      <c r="CQ10" s="1021" t="s">
        <v>6</v>
      </c>
      <c r="CR10" s="1021" t="s">
        <v>7</v>
      </c>
      <c r="CS10" s="1022" t="s">
        <v>10</v>
      </c>
      <c r="CT10" s="1022" t="s">
        <v>11</v>
      </c>
      <c r="CU10" s="1022" t="s">
        <v>14</v>
      </c>
      <c r="CV10" s="1022" t="s">
        <v>15</v>
      </c>
      <c r="CW10" s="1127" t="s">
        <v>19</v>
      </c>
      <c r="CX10" s="1022" t="s">
        <v>22</v>
      </c>
      <c r="CY10" s="1022" t="s">
        <v>23</v>
      </c>
      <c r="CZ10" s="1022" t="s">
        <v>24</v>
      </c>
      <c r="DA10" s="1022" t="s">
        <v>25</v>
      </c>
      <c r="DB10" s="1022" t="s">
        <v>27</v>
      </c>
      <c r="DC10" s="84"/>
    </row>
    <row r="11" spans="1:107" s="2" customFormat="1" x14ac:dyDescent="0.2">
      <c r="A11" s="6"/>
      <c r="B11" s="79">
        <v>2002</v>
      </c>
      <c r="C11" s="1977"/>
      <c r="D11" s="1978"/>
      <c r="E11" s="1979"/>
      <c r="F11" s="1977"/>
      <c r="G11" s="1978"/>
      <c r="H11" s="1980"/>
      <c r="I11" s="1977"/>
      <c r="J11" s="1978"/>
      <c r="K11" s="1980"/>
      <c r="L11" s="1977"/>
      <c r="M11" s="1978"/>
      <c r="N11" s="1980"/>
      <c r="O11" s="1977"/>
      <c r="P11" s="1978"/>
      <c r="Q11" s="1979"/>
      <c r="R11" s="1977"/>
      <c r="S11" s="1978"/>
      <c r="T11" s="1979"/>
      <c r="U11" s="1977"/>
      <c r="V11" s="1981"/>
      <c r="W11" s="1982"/>
      <c r="X11" s="1977"/>
      <c r="Y11" s="1978"/>
      <c r="Z11" s="1980"/>
      <c r="AA11" s="1011"/>
      <c r="AB11" s="1068"/>
      <c r="AC11" s="1071"/>
      <c r="AD11" s="1977"/>
      <c r="AE11" s="1978"/>
      <c r="AF11" s="1979"/>
      <c r="AG11" s="1977"/>
      <c r="AH11" s="1978"/>
      <c r="AI11" s="1979"/>
      <c r="AJ11" s="1011"/>
      <c r="AK11" s="1077"/>
      <c r="AL11" s="1024"/>
      <c r="AM11" s="299"/>
      <c r="AN11" s="79">
        <v>2002</v>
      </c>
      <c r="AO11" s="1977"/>
      <c r="AP11" s="1984"/>
      <c r="AQ11" s="1977"/>
      <c r="AR11" s="1984"/>
      <c r="AS11" s="1977"/>
      <c r="AT11" s="1984"/>
      <c r="AU11" s="1977"/>
      <c r="AV11" s="1984"/>
      <c r="AW11" s="1011"/>
      <c r="AX11" s="1012"/>
      <c r="AY11" s="1011"/>
      <c r="AZ11" s="1012"/>
      <c r="BA11" s="1011"/>
      <c r="BB11" s="1012"/>
      <c r="BC11" s="1011"/>
      <c r="BD11" s="1012"/>
      <c r="BE11" s="1011"/>
      <c r="BF11" s="1012"/>
      <c r="BG11" s="1011"/>
      <c r="BH11" s="1012"/>
      <c r="BI11" s="1011"/>
      <c r="BJ11" s="1012"/>
      <c r="BK11" s="1011"/>
      <c r="BL11" s="1012"/>
      <c r="BM11" s="299"/>
      <c r="BN11" s="79">
        <v>2002</v>
      </c>
      <c r="BO11" s="1977"/>
      <c r="BP11" s="1984"/>
      <c r="BQ11" s="1977"/>
      <c r="BR11" s="1984"/>
      <c r="BS11" s="1977"/>
      <c r="BT11" s="1984"/>
      <c r="BU11" s="1977"/>
      <c r="BV11" s="1984"/>
      <c r="BW11" s="1977"/>
      <c r="BX11" s="1984"/>
      <c r="BY11" s="1977"/>
      <c r="BZ11" s="1984"/>
      <c r="CA11" s="1977"/>
      <c r="CB11" s="1984"/>
      <c r="CC11" s="1977"/>
      <c r="CD11" s="1984"/>
      <c r="CE11" s="1977"/>
      <c r="CF11" s="1984"/>
      <c r="CG11" s="1977"/>
      <c r="CH11" s="1984"/>
      <c r="CI11" s="1977"/>
      <c r="CJ11" s="1984"/>
      <c r="CK11" s="1977"/>
      <c r="CL11" s="1984"/>
      <c r="CM11" s="1000"/>
      <c r="CN11" s="79">
        <v>2002</v>
      </c>
      <c r="CO11" s="1011"/>
      <c r="CP11" s="1012"/>
      <c r="CQ11" s="1023"/>
      <c r="CR11" s="1023"/>
      <c r="CS11" s="1024"/>
      <c r="CT11" s="1024"/>
      <c r="CU11" s="1024"/>
      <c r="CV11" s="1024"/>
      <c r="CW11" s="1024"/>
      <c r="CX11" s="1024"/>
      <c r="CY11" s="1024"/>
      <c r="CZ11" s="1024"/>
      <c r="DA11" s="1024"/>
      <c r="DB11" s="1024"/>
      <c r="DC11" s="14"/>
    </row>
    <row r="12" spans="1:107" s="2" customFormat="1" x14ac:dyDescent="0.2">
      <c r="A12" s="6"/>
      <c r="B12" s="80">
        <v>2003</v>
      </c>
      <c r="C12" s="1977"/>
      <c r="D12" s="1983"/>
      <c r="E12" s="1984"/>
      <c r="F12" s="1977"/>
      <c r="G12" s="1983"/>
      <c r="H12" s="1980"/>
      <c r="I12" s="1977"/>
      <c r="J12" s="1983"/>
      <c r="K12" s="1980"/>
      <c r="L12" s="1977"/>
      <c r="M12" s="1983"/>
      <c r="N12" s="1980"/>
      <c r="O12" s="1977"/>
      <c r="P12" s="1983"/>
      <c r="Q12" s="1984"/>
      <c r="R12" s="1977"/>
      <c r="S12" s="1983"/>
      <c r="T12" s="1984"/>
      <c r="U12" s="1977"/>
      <c r="V12" s="1985"/>
      <c r="W12" s="1982"/>
      <c r="X12" s="1977"/>
      <c r="Y12" s="1983"/>
      <c r="Z12" s="1980"/>
      <c r="AA12" s="1011"/>
      <c r="AB12" s="1069"/>
      <c r="AC12" s="1012"/>
      <c r="AD12" s="1977"/>
      <c r="AE12" s="1983"/>
      <c r="AF12" s="1984"/>
      <c r="AG12" s="1977"/>
      <c r="AH12" s="1983"/>
      <c r="AI12" s="1980"/>
      <c r="AJ12" s="1011"/>
      <c r="AK12" s="1069"/>
      <c r="AL12" s="1012"/>
      <c r="AM12" s="299"/>
      <c r="AN12" s="80">
        <v>2003</v>
      </c>
      <c r="AO12" s="1977"/>
      <c r="AP12" s="1990"/>
      <c r="AQ12" s="1977"/>
      <c r="AR12" s="1990"/>
      <c r="AS12" s="1977"/>
      <c r="AT12" s="1990"/>
      <c r="AU12" s="1977"/>
      <c r="AV12" s="1990"/>
      <c r="AW12" s="1011"/>
      <c r="AX12" s="1013"/>
      <c r="AY12" s="1011"/>
      <c r="AZ12" s="1013"/>
      <c r="BA12" s="1011"/>
      <c r="BB12" s="1013"/>
      <c r="BC12" s="1011"/>
      <c r="BD12" s="1013"/>
      <c r="BE12" s="1011"/>
      <c r="BF12" s="1013"/>
      <c r="BG12" s="1011"/>
      <c r="BH12" s="1013"/>
      <c r="BI12" s="1011"/>
      <c r="BJ12" s="1013"/>
      <c r="BK12" s="1011"/>
      <c r="BL12" s="1013"/>
      <c r="BM12" s="299"/>
      <c r="BN12" s="80">
        <v>2003</v>
      </c>
      <c r="BO12" s="1977"/>
      <c r="BP12" s="1990"/>
      <c r="BQ12" s="1977"/>
      <c r="BR12" s="1990"/>
      <c r="BS12" s="1977"/>
      <c r="BT12" s="1990"/>
      <c r="BU12" s="1977"/>
      <c r="BV12" s="1990"/>
      <c r="BW12" s="1977"/>
      <c r="BX12" s="1990"/>
      <c r="BY12" s="1977"/>
      <c r="BZ12" s="1990"/>
      <c r="CA12" s="1977"/>
      <c r="CB12" s="1990"/>
      <c r="CC12" s="1977"/>
      <c r="CD12" s="1990"/>
      <c r="CE12" s="1977"/>
      <c r="CF12" s="1990"/>
      <c r="CG12" s="1977"/>
      <c r="CH12" s="1990"/>
      <c r="CI12" s="1977"/>
      <c r="CJ12" s="1990"/>
      <c r="CK12" s="1977"/>
      <c r="CL12" s="1990"/>
      <c r="CM12" s="1000"/>
      <c r="CN12" s="80">
        <v>2003</v>
      </c>
      <c r="CO12" s="1011"/>
      <c r="CP12" s="1013"/>
      <c r="CQ12" s="1023"/>
      <c r="CR12" s="1023"/>
      <c r="CS12" s="1024"/>
      <c r="CT12" s="1024"/>
      <c r="CU12" s="1024"/>
      <c r="CV12" s="1024"/>
      <c r="CW12" s="1024"/>
      <c r="CX12" s="1024"/>
      <c r="CY12" s="1024"/>
      <c r="CZ12" s="1024"/>
      <c r="DA12" s="1024"/>
      <c r="DB12" s="1024"/>
      <c r="DC12" s="14"/>
    </row>
    <row r="13" spans="1:107" s="2" customFormat="1" x14ac:dyDescent="0.2">
      <c r="A13" s="6"/>
      <c r="B13" s="80">
        <v>2004</v>
      </c>
      <c r="C13" s="1977"/>
      <c r="D13" s="1983"/>
      <c r="E13" s="1984"/>
      <c r="F13" s="1977"/>
      <c r="G13" s="1983"/>
      <c r="H13" s="1980"/>
      <c r="I13" s="1977"/>
      <c r="J13" s="1983"/>
      <c r="K13" s="1980"/>
      <c r="L13" s="1977"/>
      <c r="M13" s="1983"/>
      <c r="N13" s="1980"/>
      <c r="O13" s="1977"/>
      <c r="P13" s="1983"/>
      <c r="Q13" s="1984"/>
      <c r="R13" s="1977"/>
      <c r="S13" s="1983"/>
      <c r="T13" s="1984"/>
      <c r="U13" s="1977"/>
      <c r="V13" s="1985"/>
      <c r="W13" s="1982"/>
      <c r="X13" s="1977"/>
      <c r="Y13" s="1983"/>
      <c r="Z13" s="1980"/>
      <c r="AA13" s="1011"/>
      <c r="AB13" s="1069"/>
      <c r="AC13" s="1012"/>
      <c r="AD13" s="1977"/>
      <c r="AE13" s="1983"/>
      <c r="AF13" s="1984"/>
      <c r="AG13" s="1977"/>
      <c r="AH13" s="1983"/>
      <c r="AI13" s="1980"/>
      <c r="AJ13" s="1011"/>
      <c r="AK13" s="1069"/>
      <c r="AL13" s="1012"/>
      <c r="AM13" s="299"/>
      <c r="AN13" s="80">
        <v>2004</v>
      </c>
      <c r="AO13" s="1977"/>
      <c r="AP13" s="1990"/>
      <c r="AQ13" s="1977"/>
      <c r="AR13" s="1990"/>
      <c r="AS13" s="1977"/>
      <c r="AT13" s="1990"/>
      <c r="AU13" s="1977"/>
      <c r="AV13" s="1990"/>
      <c r="AW13" s="1011"/>
      <c r="AX13" s="1013"/>
      <c r="AY13" s="1011"/>
      <c r="AZ13" s="1013"/>
      <c r="BA13" s="1011"/>
      <c r="BB13" s="1013"/>
      <c r="BC13" s="1011"/>
      <c r="BD13" s="1013"/>
      <c r="BE13" s="1011"/>
      <c r="BF13" s="1013"/>
      <c r="BG13" s="1011"/>
      <c r="BH13" s="1013"/>
      <c r="BI13" s="1011"/>
      <c r="BJ13" s="1013"/>
      <c r="BK13" s="1011"/>
      <c r="BL13" s="1013"/>
      <c r="BM13" s="299"/>
      <c r="BN13" s="80">
        <v>2004</v>
      </c>
      <c r="BO13" s="1977"/>
      <c r="BP13" s="1990"/>
      <c r="BQ13" s="1977"/>
      <c r="BR13" s="1990"/>
      <c r="BS13" s="1977"/>
      <c r="BT13" s="1990"/>
      <c r="BU13" s="1977"/>
      <c r="BV13" s="1990"/>
      <c r="BW13" s="1977"/>
      <c r="BX13" s="1990"/>
      <c r="BY13" s="1977"/>
      <c r="BZ13" s="1990"/>
      <c r="CA13" s="1977"/>
      <c r="CB13" s="1990"/>
      <c r="CC13" s="1977"/>
      <c r="CD13" s="1990"/>
      <c r="CE13" s="1977"/>
      <c r="CF13" s="1990"/>
      <c r="CG13" s="1977"/>
      <c r="CH13" s="1990"/>
      <c r="CI13" s="1977"/>
      <c r="CJ13" s="1990"/>
      <c r="CK13" s="1977"/>
      <c r="CL13" s="1990"/>
      <c r="CM13" s="1000"/>
      <c r="CN13" s="80">
        <v>2004</v>
      </c>
      <c r="CO13" s="1011"/>
      <c r="CP13" s="1013"/>
      <c r="CQ13" s="1023"/>
      <c r="CR13" s="1023"/>
      <c r="CS13" s="1025"/>
      <c r="CT13" s="1025"/>
      <c r="CU13" s="1025"/>
      <c r="CV13" s="1025"/>
      <c r="CW13" s="1025"/>
      <c r="CX13" s="1025"/>
      <c r="CY13" s="1025"/>
      <c r="CZ13" s="1025"/>
      <c r="DA13" s="1025"/>
      <c r="DB13" s="1025"/>
      <c r="DC13" s="14"/>
    </row>
    <row r="14" spans="1:107" s="2" customFormat="1" x14ac:dyDescent="0.2">
      <c r="A14" s="6"/>
      <c r="B14" s="80">
        <v>2005</v>
      </c>
      <c r="C14" s="1977"/>
      <c r="D14" s="1983"/>
      <c r="E14" s="1984"/>
      <c r="F14" s="1977"/>
      <c r="G14" s="1983"/>
      <c r="H14" s="1980"/>
      <c r="I14" s="1977"/>
      <c r="J14" s="1983"/>
      <c r="K14" s="1980"/>
      <c r="L14" s="1977"/>
      <c r="M14" s="1983"/>
      <c r="N14" s="1980"/>
      <c r="O14" s="1977"/>
      <c r="P14" s="1983"/>
      <c r="Q14" s="1984"/>
      <c r="R14" s="1977"/>
      <c r="S14" s="1983"/>
      <c r="T14" s="1984"/>
      <c r="U14" s="1977"/>
      <c r="V14" s="1985"/>
      <c r="W14" s="1982"/>
      <c r="X14" s="1977"/>
      <c r="Y14" s="1983"/>
      <c r="Z14" s="1980"/>
      <c r="AA14" s="1011"/>
      <c r="AB14" s="1069"/>
      <c r="AC14" s="1012"/>
      <c r="AD14" s="1977"/>
      <c r="AE14" s="1983"/>
      <c r="AF14" s="1984"/>
      <c r="AG14" s="1977"/>
      <c r="AH14" s="1983"/>
      <c r="AI14" s="1980"/>
      <c r="AJ14" s="1011"/>
      <c r="AK14" s="1069"/>
      <c r="AL14" s="1012"/>
      <c r="AM14" s="299"/>
      <c r="AN14" s="80">
        <v>2005</v>
      </c>
      <c r="AO14" s="1977"/>
      <c r="AP14" s="1990"/>
      <c r="AQ14" s="1977"/>
      <c r="AR14" s="1990"/>
      <c r="AS14" s="1977"/>
      <c r="AT14" s="1990"/>
      <c r="AU14" s="1977"/>
      <c r="AV14" s="1990"/>
      <c r="AW14" s="1011"/>
      <c r="AX14" s="1013"/>
      <c r="AY14" s="1011"/>
      <c r="AZ14" s="1013"/>
      <c r="BA14" s="1011"/>
      <c r="BB14" s="1013"/>
      <c r="BC14" s="1011"/>
      <c r="BD14" s="1013"/>
      <c r="BE14" s="1011"/>
      <c r="BF14" s="1013"/>
      <c r="BG14" s="1011"/>
      <c r="BH14" s="1013"/>
      <c r="BI14" s="1011"/>
      <c r="BJ14" s="1013"/>
      <c r="BK14" s="1011"/>
      <c r="BL14" s="1013"/>
      <c r="BM14" s="299"/>
      <c r="BN14" s="80">
        <v>2005</v>
      </c>
      <c r="BO14" s="1977"/>
      <c r="BP14" s="1990"/>
      <c r="BQ14" s="1977"/>
      <c r="BR14" s="1990"/>
      <c r="BS14" s="1977"/>
      <c r="BT14" s="1990"/>
      <c r="BU14" s="1977"/>
      <c r="BV14" s="1990"/>
      <c r="BW14" s="1977"/>
      <c r="BX14" s="1990"/>
      <c r="BY14" s="1977"/>
      <c r="BZ14" s="1990"/>
      <c r="CA14" s="1977"/>
      <c r="CB14" s="1990"/>
      <c r="CC14" s="1977"/>
      <c r="CD14" s="1990"/>
      <c r="CE14" s="1977"/>
      <c r="CF14" s="1990"/>
      <c r="CG14" s="1977"/>
      <c r="CH14" s="1990"/>
      <c r="CI14" s="1977"/>
      <c r="CJ14" s="1990"/>
      <c r="CK14" s="1977"/>
      <c r="CL14" s="1990"/>
      <c r="CM14" s="1000"/>
      <c r="CN14" s="80">
        <v>2005</v>
      </c>
      <c r="CO14" s="1011"/>
      <c r="CP14" s="1013"/>
      <c r="CQ14" s="1023"/>
      <c r="CR14" s="1023"/>
      <c r="CS14" s="1023"/>
      <c r="CT14" s="1023"/>
      <c r="CU14" s="1023"/>
      <c r="CV14" s="1023"/>
      <c r="CW14" s="1023"/>
      <c r="CX14" s="1023"/>
      <c r="CY14" s="1023"/>
      <c r="CZ14" s="1023"/>
      <c r="DA14" s="1023"/>
      <c r="DB14" s="1023"/>
      <c r="DC14" s="14"/>
    </row>
    <row r="15" spans="1:107" s="2" customFormat="1" x14ac:dyDescent="0.2">
      <c r="A15" s="6"/>
      <c r="B15" s="80">
        <v>2006</v>
      </c>
      <c r="C15" s="1977"/>
      <c r="D15" s="1983"/>
      <c r="E15" s="1984"/>
      <c r="F15" s="1977"/>
      <c r="G15" s="1983"/>
      <c r="H15" s="1980"/>
      <c r="I15" s="1977"/>
      <c r="J15" s="1983"/>
      <c r="K15" s="1980"/>
      <c r="L15" s="1977"/>
      <c r="M15" s="1983"/>
      <c r="N15" s="1980"/>
      <c r="O15" s="1977"/>
      <c r="P15" s="1983"/>
      <c r="Q15" s="1984"/>
      <c r="R15" s="1977"/>
      <c r="S15" s="1983"/>
      <c r="T15" s="1984"/>
      <c r="U15" s="1977"/>
      <c r="V15" s="1985"/>
      <c r="W15" s="1982"/>
      <c r="X15" s="1977"/>
      <c r="Y15" s="1983"/>
      <c r="Z15" s="1980"/>
      <c r="AA15" s="1011"/>
      <c r="AB15" s="1069"/>
      <c r="AC15" s="1012"/>
      <c r="AD15" s="1977"/>
      <c r="AE15" s="1983"/>
      <c r="AF15" s="1984"/>
      <c r="AG15" s="1977"/>
      <c r="AH15" s="1983"/>
      <c r="AI15" s="1980"/>
      <c r="AJ15" s="1011"/>
      <c r="AK15" s="1069"/>
      <c r="AL15" s="1012"/>
      <c r="AM15" s="299"/>
      <c r="AN15" s="80">
        <v>2006</v>
      </c>
      <c r="AO15" s="1977"/>
      <c r="AP15" s="1990"/>
      <c r="AQ15" s="1977"/>
      <c r="AR15" s="1990"/>
      <c r="AS15" s="1977"/>
      <c r="AT15" s="1990"/>
      <c r="AU15" s="1977"/>
      <c r="AV15" s="1990"/>
      <c r="AW15" s="1011"/>
      <c r="AX15" s="1013"/>
      <c r="AY15" s="1011"/>
      <c r="AZ15" s="1013"/>
      <c r="BA15" s="1011"/>
      <c r="BB15" s="1013"/>
      <c r="BC15" s="1011"/>
      <c r="BD15" s="1013"/>
      <c r="BE15" s="1011"/>
      <c r="BF15" s="1013"/>
      <c r="BG15" s="1011"/>
      <c r="BH15" s="1013"/>
      <c r="BI15" s="1011"/>
      <c r="BJ15" s="1013"/>
      <c r="BK15" s="1011"/>
      <c r="BL15" s="1013"/>
      <c r="BM15" s="299"/>
      <c r="BN15" s="80">
        <v>2006</v>
      </c>
      <c r="BO15" s="1977"/>
      <c r="BP15" s="1990"/>
      <c r="BQ15" s="1977"/>
      <c r="BR15" s="1990"/>
      <c r="BS15" s="1977"/>
      <c r="BT15" s="1990"/>
      <c r="BU15" s="1977"/>
      <c r="BV15" s="1990"/>
      <c r="BW15" s="1977"/>
      <c r="BX15" s="1990"/>
      <c r="BY15" s="1977"/>
      <c r="BZ15" s="1990"/>
      <c r="CA15" s="1977"/>
      <c r="CB15" s="1990"/>
      <c r="CC15" s="1977"/>
      <c r="CD15" s="1990"/>
      <c r="CE15" s="1977"/>
      <c r="CF15" s="1990"/>
      <c r="CG15" s="1977"/>
      <c r="CH15" s="1990"/>
      <c r="CI15" s="1977"/>
      <c r="CJ15" s="1990"/>
      <c r="CK15" s="1977"/>
      <c r="CL15" s="1990"/>
      <c r="CM15" s="1000"/>
      <c r="CN15" s="80">
        <v>2006</v>
      </c>
      <c r="CO15" s="1011"/>
      <c r="CP15" s="1013"/>
      <c r="CQ15" s="1023"/>
      <c r="CR15" s="1023"/>
      <c r="CS15" s="1023"/>
      <c r="CT15" s="1023"/>
      <c r="CU15" s="1023"/>
      <c r="CV15" s="1023"/>
      <c r="CW15" s="1023"/>
      <c r="CX15" s="1023"/>
      <c r="CY15" s="1023"/>
      <c r="CZ15" s="1023"/>
      <c r="DA15" s="1023"/>
      <c r="DB15" s="1023"/>
      <c r="DC15" s="14"/>
    </row>
    <row r="16" spans="1:107" s="2" customFormat="1" x14ac:dyDescent="0.2">
      <c r="A16" s="6" t="s">
        <v>302</v>
      </c>
      <c r="B16" s="80">
        <v>2007</v>
      </c>
      <c r="C16" s="1977"/>
      <c r="D16" s="1983"/>
      <c r="E16" s="1984"/>
      <c r="F16" s="1977"/>
      <c r="G16" s="1983"/>
      <c r="H16" s="1980"/>
      <c r="I16" s="1977"/>
      <c r="J16" s="1983"/>
      <c r="K16" s="1980"/>
      <c r="L16" s="1977"/>
      <c r="M16" s="1983"/>
      <c r="N16" s="1980"/>
      <c r="O16" s="1977"/>
      <c r="P16" s="1983"/>
      <c r="Q16" s="1984"/>
      <c r="R16" s="1977"/>
      <c r="S16" s="1983"/>
      <c r="T16" s="1984"/>
      <c r="U16" s="1977"/>
      <c r="V16" s="1983"/>
      <c r="W16" s="1980"/>
      <c r="X16" s="1977"/>
      <c r="Y16" s="1983"/>
      <c r="Z16" s="1980"/>
      <c r="AA16" s="1011"/>
      <c r="AB16" s="1069"/>
      <c r="AC16" s="1012"/>
      <c r="AD16" s="1977"/>
      <c r="AE16" s="1983"/>
      <c r="AF16" s="1984"/>
      <c r="AG16" s="1977"/>
      <c r="AH16" s="1983"/>
      <c r="AI16" s="1980"/>
      <c r="AJ16" s="1011"/>
      <c r="AK16" s="1069"/>
      <c r="AL16" s="1012"/>
      <c r="AM16" s="299"/>
      <c r="AN16" s="80">
        <v>2007</v>
      </c>
      <c r="AO16" s="1977"/>
      <c r="AP16" s="1990"/>
      <c r="AQ16" s="1977"/>
      <c r="AR16" s="1990"/>
      <c r="AS16" s="1977"/>
      <c r="AT16" s="1990"/>
      <c r="AU16" s="1977"/>
      <c r="AV16" s="1990"/>
      <c r="AW16" s="1011"/>
      <c r="AX16" s="1013"/>
      <c r="AY16" s="1011"/>
      <c r="AZ16" s="1013"/>
      <c r="BA16" s="1011"/>
      <c r="BB16" s="1013"/>
      <c r="BC16" s="1011"/>
      <c r="BD16" s="1013"/>
      <c r="BE16" s="1011"/>
      <c r="BF16" s="1013"/>
      <c r="BG16" s="1011"/>
      <c r="BH16" s="1013"/>
      <c r="BI16" s="1011"/>
      <c r="BJ16" s="1013"/>
      <c r="BK16" s="1011"/>
      <c r="BL16" s="1013"/>
      <c r="BM16" s="299"/>
      <c r="BN16" s="80">
        <v>2007</v>
      </c>
      <c r="BO16" s="1977"/>
      <c r="BP16" s="1990"/>
      <c r="BQ16" s="1977"/>
      <c r="BR16" s="1990"/>
      <c r="BS16" s="1977"/>
      <c r="BT16" s="1990"/>
      <c r="BU16" s="1977"/>
      <c r="BV16" s="1990"/>
      <c r="BW16" s="1977"/>
      <c r="BX16" s="1990"/>
      <c r="BY16" s="1977"/>
      <c r="BZ16" s="1990"/>
      <c r="CA16" s="1977"/>
      <c r="CB16" s="1990"/>
      <c r="CC16" s="1977"/>
      <c r="CD16" s="1990"/>
      <c r="CE16" s="1977"/>
      <c r="CF16" s="1990"/>
      <c r="CG16" s="1977"/>
      <c r="CH16" s="1990"/>
      <c r="CI16" s="1977"/>
      <c r="CJ16" s="1990"/>
      <c r="CK16" s="1977"/>
      <c r="CL16" s="1990"/>
      <c r="CM16" s="1000"/>
      <c r="CN16" s="80">
        <v>2007</v>
      </c>
      <c r="CO16" s="1011"/>
      <c r="CP16" s="1013"/>
      <c r="CQ16" s="1023"/>
      <c r="CR16" s="1023"/>
      <c r="CS16" s="1023"/>
      <c r="CT16" s="1023"/>
      <c r="CU16" s="1023"/>
      <c r="CV16" s="1023"/>
      <c r="CW16" s="1023"/>
      <c r="CX16" s="1023"/>
      <c r="CY16" s="1023"/>
      <c r="CZ16" s="1023"/>
      <c r="DA16" s="1023"/>
      <c r="DB16" s="1023"/>
      <c r="DC16" s="14"/>
    </row>
    <row r="17" spans="1:107" s="2" customFormat="1" x14ac:dyDescent="0.2">
      <c r="A17" s="6"/>
      <c r="B17" s="80">
        <v>2008</v>
      </c>
      <c r="C17" s="1977"/>
      <c r="D17" s="1983"/>
      <c r="E17" s="1984"/>
      <c r="F17" s="1977"/>
      <c r="G17" s="1983"/>
      <c r="H17" s="1980"/>
      <c r="I17" s="1977"/>
      <c r="J17" s="1983"/>
      <c r="K17" s="1980"/>
      <c r="L17" s="1977"/>
      <c r="M17" s="1983"/>
      <c r="N17" s="1980"/>
      <c r="O17" s="1977"/>
      <c r="P17" s="1983"/>
      <c r="Q17" s="1984"/>
      <c r="R17" s="1977"/>
      <c r="S17" s="1983"/>
      <c r="T17" s="1984"/>
      <c r="U17" s="1977"/>
      <c r="V17" s="1983"/>
      <c r="W17" s="1980"/>
      <c r="X17" s="1977"/>
      <c r="Y17" s="1983"/>
      <c r="Z17" s="1980"/>
      <c r="AA17" s="1011"/>
      <c r="AB17" s="1069"/>
      <c r="AC17" s="1012"/>
      <c r="AD17" s="1977"/>
      <c r="AE17" s="1983"/>
      <c r="AF17" s="1984"/>
      <c r="AG17" s="1977"/>
      <c r="AH17" s="1983"/>
      <c r="AI17" s="1980"/>
      <c r="AJ17" s="1011"/>
      <c r="AK17" s="1069"/>
      <c r="AL17" s="1012"/>
      <c r="AM17" s="299"/>
      <c r="AN17" s="80">
        <v>2008</v>
      </c>
      <c r="AO17" s="1977"/>
      <c r="AP17" s="1990"/>
      <c r="AQ17" s="1977"/>
      <c r="AR17" s="1990"/>
      <c r="AS17" s="1977"/>
      <c r="AT17" s="1990"/>
      <c r="AU17" s="1977"/>
      <c r="AV17" s="1990"/>
      <c r="AW17" s="1011"/>
      <c r="AX17" s="1013"/>
      <c r="AY17" s="1011"/>
      <c r="AZ17" s="1013"/>
      <c r="BA17" s="1011"/>
      <c r="BB17" s="1013"/>
      <c r="BC17" s="1011"/>
      <c r="BD17" s="1013"/>
      <c r="BE17" s="1011"/>
      <c r="BF17" s="1013"/>
      <c r="BG17" s="1011"/>
      <c r="BH17" s="1013"/>
      <c r="BI17" s="1011"/>
      <c r="BJ17" s="1013"/>
      <c r="BK17" s="1011"/>
      <c r="BL17" s="1013"/>
      <c r="BM17" s="299"/>
      <c r="BN17" s="80">
        <v>2008</v>
      </c>
      <c r="BO17" s="1977"/>
      <c r="BP17" s="1990"/>
      <c r="BQ17" s="1977"/>
      <c r="BR17" s="1990"/>
      <c r="BS17" s="1977"/>
      <c r="BT17" s="1990"/>
      <c r="BU17" s="1977"/>
      <c r="BV17" s="1990"/>
      <c r="BW17" s="1977"/>
      <c r="BX17" s="1990"/>
      <c r="BY17" s="1977"/>
      <c r="BZ17" s="1990"/>
      <c r="CA17" s="1977"/>
      <c r="CB17" s="1990"/>
      <c r="CC17" s="1977"/>
      <c r="CD17" s="1990"/>
      <c r="CE17" s="1977"/>
      <c r="CF17" s="1990"/>
      <c r="CG17" s="1977"/>
      <c r="CH17" s="1990"/>
      <c r="CI17" s="1977"/>
      <c r="CJ17" s="1990"/>
      <c r="CK17" s="1977"/>
      <c r="CL17" s="1990"/>
      <c r="CM17" s="1000"/>
      <c r="CN17" s="80">
        <v>2008</v>
      </c>
      <c r="CO17" s="1011"/>
      <c r="CP17" s="1013"/>
      <c r="CQ17" s="1023"/>
      <c r="CR17" s="1023"/>
      <c r="CS17" s="1023"/>
      <c r="CT17" s="1023"/>
      <c r="CU17" s="1023"/>
      <c r="CV17" s="1023"/>
      <c r="CW17" s="1023"/>
      <c r="CX17" s="1023"/>
      <c r="CY17" s="1023"/>
      <c r="CZ17" s="1023"/>
      <c r="DA17" s="1023"/>
      <c r="DB17" s="1023"/>
      <c r="DC17" s="14"/>
    </row>
    <row r="18" spans="1:107" s="2" customFormat="1" x14ac:dyDescent="0.2">
      <c r="A18" s="6"/>
      <c r="B18" s="80">
        <v>2009</v>
      </c>
      <c r="C18" s="1977"/>
      <c r="D18" s="1983"/>
      <c r="E18" s="1984"/>
      <c r="F18" s="1977"/>
      <c r="G18" s="1983"/>
      <c r="H18" s="1980"/>
      <c r="I18" s="1977"/>
      <c r="J18" s="1983"/>
      <c r="K18" s="1980"/>
      <c r="L18" s="1977"/>
      <c r="M18" s="1983"/>
      <c r="N18" s="1980"/>
      <c r="O18" s="1977"/>
      <c r="P18" s="1983"/>
      <c r="Q18" s="1984"/>
      <c r="R18" s="1977"/>
      <c r="S18" s="1983"/>
      <c r="T18" s="1984"/>
      <c r="U18" s="1977"/>
      <c r="V18" s="1983"/>
      <c r="W18" s="1980"/>
      <c r="X18" s="1977"/>
      <c r="Y18" s="1983"/>
      <c r="Z18" s="1980"/>
      <c r="AA18" s="1011"/>
      <c r="AB18" s="1069"/>
      <c r="AC18" s="1012"/>
      <c r="AD18" s="1977"/>
      <c r="AE18" s="1983"/>
      <c r="AF18" s="1984"/>
      <c r="AG18" s="1977"/>
      <c r="AH18" s="1983"/>
      <c r="AI18" s="1980"/>
      <c r="AJ18" s="1011"/>
      <c r="AK18" s="1069"/>
      <c r="AL18" s="1012"/>
      <c r="AM18" s="299"/>
      <c r="AN18" s="80">
        <v>2009</v>
      </c>
      <c r="AO18" s="1977"/>
      <c r="AP18" s="1990"/>
      <c r="AQ18" s="1977"/>
      <c r="AR18" s="1990"/>
      <c r="AS18" s="1977"/>
      <c r="AT18" s="1990"/>
      <c r="AU18" s="1977"/>
      <c r="AV18" s="1990"/>
      <c r="AW18" s="1011"/>
      <c r="AX18" s="1013"/>
      <c r="AY18" s="1011"/>
      <c r="AZ18" s="1013"/>
      <c r="BA18" s="1011"/>
      <c r="BB18" s="1013"/>
      <c r="BC18" s="1011"/>
      <c r="BD18" s="1013"/>
      <c r="BE18" s="1011"/>
      <c r="BF18" s="1013"/>
      <c r="BG18" s="1011"/>
      <c r="BH18" s="1013"/>
      <c r="BI18" s="1011"/>
      <c r="BJ18" s="1013"/>
      <c r="BK18" s="1011"/>
      <c r="BL18" s="1013"/>
      <c r="BM18" s="299"/>
      <c r="BN18" s="80">
        <v>2009</v>
      </c>
      <c r="BO18" s="1977"/>
      <c r="BP18" s="1990"/>
      <c r="BQ18" s="1977"/>
      <c r="BR18" s="1990"/>
      <c r="BS18" s="1977"/>
      <c r="BT18" s="1990"/>
      <c r="BU18" s="1977"/>
      <c r="BV18" s="1990"/>
      <c r="BW18" s="1977"/>
      <c r="BX18" s="1990"/>
      <c r="BY18" s="1977"/>
      <c r="BZ18" s="1990"/>
      <c r="CA18" s="1977"/>
      <c r="CB18" s="1990"/>
      <c r="CC18" s="1977"/>
      <c r="CD18" s="1990"/>
      <c r="CE18" s="1977"/>
      <c r="CF18" s="1990"/>
      <c r="CG18" s="1977"/>
      <c r="CH18" s="1990"/>
      <c r="CI18" s="1977"/>
      <c r="CJ18" s="1990"/>
      <c r="CK18" s="1977"/>
      <c r="CL18" s="1990"/>
      <c r="CM18" s="1000"/>
      <c r="CN18" s="80">
        <v>2009</v>
      </c>
      <c r="CO18" s="1011"/>
      <c r="CP18" s="1013"/>
      <c r="CQ18" s="1023"/>
      <c r="CR18" s="1023"/>
      <c r="CS18" s="1023"/>
      <c r="CT18" s="1023"/>
      <c r="CU18" s="1023"/>
      <c r="CV18" s="1023"/>
      <c r="CW18" s="1023"/>
      <c r="CX18" s="1023"/>
      <c r="CY18" s="1023"/>
      <c r="CZ18" s="1023"/>
      <c r="DA18" s="1023"/>
      <c r="DB18" s="1023"/>
      <c r="DC18" s="14"/>
    </row>
    <row r="19" spans="1:107" s="2" customFormat="1" x14ac:dyDescent="0.2">
      <c r="A19" s="6"/>
      <c r="B19" s="80">
        <v>2010</v>
      </c>
      <c r="C19" s="1977"/>
      <c r="D19" s="1983"/>
      <c r="E19" s="1984"/>
      <c r="F19" s="1977"/>
      <c r="G19" s="1983"/>
      <c r="H19" s="1980"/>
      <c r="I19" s="1977"/>
      <c r="J19" s="1983"/>
      <c r="K19" s="1980"/>
      <c r="L19" s="1977"/>
      <c r="M19" s="1983"/>
      <c r="N19" s="1980"/>
      <c r="O19" s="1977"/>
      <c r="P19" s="1983"/>
      <c r="Q19" s="1984"/>
      <c r="R19" s="1977"/>
      <c r="S19" s="1983"/>
      <c r="T19" s="1984"/>
      <c r="U19" s="1977"/>
      <c r="V19" s="1983"/>
      <c r="W19" s="1980"/>
      <c r="X19" s="1977"/>
      <c r="Y19" s="1983"/>
      <c r="Z19" s="1980"/>
      <c r="AA19" s="1011"/>
      <c r="AB19" s="1069"/>
      <c r="AC19" s="1012"/>
      <c r="AD19" s="1977"/>
      <c r="AE19" s="1983"/>
      <c r="AF19" s="1984"/>
      <c r="AG19" s="1977"/>
      <c r="AH19" s="1983"/>
      <c r="AI19" s="1980"/>
      <c r="AJ19" s="1011"/>
      <c r="AK19" s="1069"/>
      <c r="AL19" s="1012"/>
      <c r="AM19" s="299"/>
      <c r="AN19" s="80">
        <v>2010</v>
      </c>
      <c r="AO19" s="1977"/>
      <c r="AP19" s="1990"/>
      <c r="AQ19" s="1977"/>
      <c r="AR19" s="1990"/>
      <c r="AS19" s="1977"/>
      <c r="AT19" s="1990"/>
      <c r="AU19" s="1977"/>
      <c r="AV19" s="1990"/>
      <c r="AW19" s="1011"/>
      <c r="AX19" s="1013"/>
      <c r="AY19" s="1011"/>
      <c r="AZ19" s="1013"/>
      <c r="BA19" s="1011"/>
      <c r="BB19" s="1013"/>
      <c r="BC19" s="1011"/>
      <c r="BD19" s="1013"/>
      <c r="BE19" s="1011"/>
      <c r="BF19" s="1013"/>
      <c r="BG19" s="1011"/>
      <c r="BH19" s="1013"/>
      <c r="BI19" s="1011"/>
      <c r="BJ19" s="1013"/>
      <c r="BK19" s="1011"/>
      <c r="BL19" s="1013"/>
      <c r="BM19" s="299"/>
      <c r="BN19" s="80">
        <v>2010</v>
      </c>
      <c r="BO19" s="1977"/>
      <c r="BP19" s="1990"/>
      <c r="BQ19" s="1977"/>
      <c r="BR19" s="1990"/>
      <c r="BS19" s="1977"/>
      <c r="BT19" s="1990"/>
      <c r="BU19" s="1977"/>
      <c r="BV19" s="1990"/>
      <c r="BW19" s="1977"/>
      <c r="BX19" s="1990"/>
      <c r="BY19" s="1977"/>
      <c r="BZ19" s="1990"/>
      <c r="CA19" s="1977"/>
      <c r="CB19" s="1990"/>
      <c r="CC19" s="1977"/>
      <c r="CD19" s="1990"/>
      <c r="CE19" s="1977"/>
      <c r="CF19" s="1990"/>
      <c r="CG19" s="1977"/>
      <c r="CH19" s="1990"/>
      <c r="CI19" s="1977"/>
      <c r="CJ19" s="1990"/>
      <c r="CK19" s="1977"/>
      <c r="CL19" s="1990"/>
      <c r="CM19" s="1000"/>
      <c r="CN19" s="80">
        <v>2010</v>
      </c>
      <c r="CO19" s="1011"/>
      <c r="CP19" s="1013"/>
      <c r="CQ19" s="1023"/>
      <c r="CR19" s="1023"/>
      <c r="CS19" s="1023"/>
      <c r="CT19" s="1023"/>
      <c r="CU19" s="1023"/>
      <c r="CV19" s="1023"/>
      <c r="CW19" s="1023"/>
      <c r="CX19" s="1023"/>
      <c r="CY19" s="1023"/>
      <c r="CZ19" s="1023"/>
      <c r="DA19" s="1023"/>
      <c r="DB19" s="1023"/>
      <c r="DC19" s="14"/>
    </row>
    <row r="20" spans="1:107" s="2" customFormat="1" x14ac:dyDescent="0.2">
      <c r="A20" s="6"/>
      <c r="B20" s="80">
        <v>2011</v>
      </c>
      <c r="C20" s="1977"/>
      <c r="D20" s="1983"/>
      <c r="E20" s="1984"/>
      <c r="F20" s="1977"/>
      <c r="G20" s="1983"/>
      <c r="H20" s="1980"/>
      <c r="I20" s="1977"/>
      <c r="J20" s="1983"/>
      <c r="K20" s="1980"/>
      <c r="L20" s="1977"/>
      <c r="M20" s="1983"/>
      <c r="N20" s="1980"/>
      <c r="O20" s="1977"/>
      <c r="P20" s="1983"/>
      <c r="Q20" s="1984"/>
      <c r="R20" s="1977"/>
      <c r="S20" s="1983"/>
      <c r="T20" s="1984"/>
      <c r="U20" s="1977"/>
      <c r="V20" s="1983"/>
      <c r="W20" s="1980"/>
      <c r="X20" s="1977"/>
      <c r="Y20" s="1983"/>
      <c r="Z20" s="1980"/>
      <c r="AA20" s="1011"/>
      <c r="AB20" s="1069"/>
      <c r="AC20" s="1012"/>
      <c r="AD20" s="1977"/>
      <c r="AE20" s="1983"/>
      <c r="AF20" s="1984"/>
      <c r="AG20" s="1977"/>
      <c r="AH20" s="1983"/>
      <c r="AI20" s="1980"/>
      <c r="AJ20" s="1011"/>
      <c r="AK20" s="1069"/>
      <c r="AL20" s="1012"/>
      <c r="AM20" s="299"/>
      <c r="AN20" s="80">
        <v>2011</v>
      </c>
      <c r="AO20" s="1977"/>
      <c r="AP20" s="1990"/>
      <c r="AQ20" s="1977"/>
      <c r="AR20" s="1990"/>
      <c r="AS20" s="1977"/>
      <c r="AT20" s="1990"/>
      <c r="AU20" s="1977"/>
      <c r="AV20" s="1990"/>
      <c r="AW20" s="1011"/>
      <c r="AX20" s="1013"/>
      <c r="AY20" s="1011"/>
      <c r="AZ20" s="1013"/>
      <c r="BA20" s="1011"/>
      <c r="BB20" s="1013"/>
      <c r="BC20" s="1011"/>
      <c r="BD20" s="1013"/>
      <c r="BE20" s="1011"/>
      <c r="BF20" s="1013"/>
      <c r="BG20" s="1011"/>
      <c r="BH20" s="1013"/>
      <c r="BI20" s="1011"/>
      <c r="BJ20" s="1013"/>
      <c r="BK20" s="1011"/>
      <c r="BL20" s="1013"/>
      <c r="BM20" s="299"/>
      <c r="BN20" s="80">
        <v>2011</v>
      </c>
      <c r="BO20" s="1977"/>
      <c r="BP20" s="1990"/>
      <c r="BQ20" s="1977"/>
      <c r="BR20" s="1990"/>
      <c r="BS20" s="1977"/>
      <c r="BT20" s="1990"/>
      <c r="BU20" s="1977"/>
      <c r="BV20" s="1990"/>
      <c r="BW20" s="1977"/>
      <c r="BX20" s="1990"/>
      <c r="BY20" s="1977"/>
      <c r="BZ20" s="1990"/>
      <c r="CA20" s="1977"/>
      <c r="CB20" s="1990"/>
      <c r="CC20" s="1977"/>
      <c r="CD20" s="1990"/>
      <c r="CE20" s="1977"/>
      <c r="CF20" s="1990"/>
      <c r="CG20" s="1977"/>
      <c r="CH20" s="1990"/>
      <c r="CI20" s="1977"/>
      <c r="CJ20" s="1990"/>
      <c r="CK20" s="1977"/>
      <c r="CL20" s="1990"/>
      <c r="CM20" s="1000"/>
      <c r="CN20" s="80">
        <v>2011</v>
      </c>
      <c r="CO20" s="1011"/>
      <c r="CP20" s="1013"/>
      <c r="CQ20" s="1023"/>
      <c r="CR20" s="1023"/>
      <c r="CS20" s="1023"/>
      <c r="CT20" s="1023"/>
      <c r="CU20" s="1023"/>
      <c r="CV20" s="1023"/>
      <c r="CW20" s="1023"/>
      <c r="CX20" s="1023"/>
      <c r="CY20" s="1023"/>
      <c r="CZ20" s="1023"/>
      <c r="DA20" s="1023"/>
      <c r="DB20" s="1023"/>
      <c r="DC20" s="14"/>
    </row>
    <row r="21" spans="1:107" s="2" customFormat="1" x14ac:dyDescent="0.2">
      <c r="A21" s="6"/>
      <c r="B21" s="80">
        <v>2012</v>
      </c>
      <c r="C21" s="1977"/>
      <c r="D21" s="1983"/>
      <c r="E21" s="1984"/>
      <c r="F21" s="1977"/>
      <c r="G21" s="1983"/>
      <c r="H21" s="1980"/>
      <c r="I21" s="1977"/>
      <c r="J21" s="1983"/>
      <c r="K21" s="1980"/>
      <c r="L21" s="1977"/>
      <c r="M21" s="1983"/>
      <c r="N21" s="1980"/>
      <c r="O21" s="1977"/>
      <c r="P21" s="1983"/>
      <c r="Q21" s="1984"/>
      <c r="R21" s="1977"/>
      <c r="S21" s="1983"/>
      <c r="T21" s="1984"/>
      <c r="U21" s="1977"/>
      <c r="V21" s="1983"/>
      <c r="W21" s="1980"/>
      <c r="X21" s="1977"/>
      <c r="Y21" s="1983"/>
      <c r="Z21" s="1980"/>
      <c r="AA21" s="1011"/>
      <c r="AB21" s="1069"/>
      <c r="AC21" s="1012"/>
      <c r="AD21" s="1977"/>
      <c r="AE21" s="1983"/>
      <c r="AF21" s="1984"/>
      <c r="AG21" s="1977"/>
      <c r="AH21" s="1983"/>
      <c r="AI21" s="1980"/>
      <c r="AJ21" s="1011"/>
      <c r="AK21" s="1069"/>
      <c r="AL21" s="1012"/>
      <c r="AM21" s="299"/>
      <c r="AN21" s="80">
        <v>2012</v>
      </c>
      <c r="AO21" s="1977"/>
      <c r="AP21" s="1990"/>
      <c r="AQ21" s="1977"/>
      <c r="AR21" s="1990"/>
      <c r="AS21" s="1977"/>
      <c r="AT21" s="1990"/>
      <c r="AU21" s="1977"/>
      <c r="AV21" s="1990"/>
      <c r="AW21" s="1011"/>
      <c r="AX21" s="1013"/>
      <c r="AY21" s="1011"/>
      <c r="AZ21" s="1013"/>
      <c r="BA21" s="1011"/>
      <c r="BB21" s="1013"/>
      <c r="BC21" s="1011"/>
      <c r="BD21" s="1013"/>
      <c r="BE21" s="1011"/>
      <c r="BF21" s="1013"/>
      <c r="BG21" s="1011"/>
      <c r="BH21" s="1013"/>
      <c r="BI21" s="1011"/>
      <c r="BJ21" s="1013"/>
      <c r="BK21" s="1011"/>
      <c r="BL21" s="1013"/>
      <c r="BM21" s="299"/>
      <c r="BN21" s="80">
        <v>2012</v>
      </c>
      <c r="BO21" s="1977"/>
      <c r="BP21" s="1990"/>
      <c r="BQ21" s="1977"/>
      <c r="BR21" s="1990"/>
      <c r="BS21" s="1977"/>
      <c r="BT21" s="1990"/>
      <c r="BU21" s="1977"/>
      <c r="BV21" s="1990"/>
      <c r="BW21" s="1977"/>
      <c r="BX21" s="1990"/>
      <c r="BY21" s="1977"/>
      <c r="BZ21" s="1990"/>
      <c r="CA21" s="1977"/>
      <c r="CB21" s="1990"/>
      <c r="CC21" s="1977"/>
      <c r="CD21" s="1990"/>
      <c r="CE21" s="1977"/>
      <c r="CF21" s="1990"/>
      <c r="CG21" s="1977"/>
      <c r="CH21" s="1990"/>
      <c r="CI21" s="1977"/>
      <c r="CJ21" s="1990"/>
      <c r="CK21" s="1977"/>
      <c r="CL21" s="1990"/>
      <c r="CM21" s="1000"/>
      <c r="CN21" s="80">
        <v>2012</v>
      </c>
      <c r="CO21" s="1011"/>
      <c r="CP21" s="1013"/>
      <c r="CQ21" s="1023"/>
      <c r="CR21" s="1023"/>
      <c r="CS21" s="1023"/>
      <c r="CT21" s="1023"/>
      <c r="CU21" s="1023"/>
      <c r="CV21" s="1023"/>
      <c r="CW21" s="1023"/>
      <c r="CX21" s="1023"/>
      <c r="CY21" s="1023"/>
      <c r="CZ21" s="1023"/>
      <c r="DA21" s="1023"/>
      <c r="DB21" s="1023"/>
      <c r="DC21" s="14"/>
    </row>
    <row r="22" spans="1:107" s="2" customFormat="1" x14ac:dyDescent="0.2">
      <c r="A22" s="6"/>
      <c r="B22" s="80">
        <v>2013</v>
      </c>
      <c r="C22" s="1977"/>
      <c r="D22" s="1983"/>
      <c r="E22" s="1984"/>
      <c r="F22" s="1977"/>
      <c r="G22" s="1983"/>
      <c r="H22" s="1980"/>
      <c r="I22" s="1977"/>
      <c r="J22" s="1983"/>
      <c r="K22" s="1980"/>
      <c r="L22" s="1977"/>
      <c r="M22" s="1983"/>
      <c r="N22" s="1980"/>
      <c r="O22" s="1977"/>
      <c r="P22" s="1983"/>
      <c r="Q22" s="1984"/>
      <c r="R22" s="1977"/>
      <c r="S22" s="1983"/>
      <c r="T22" s="1984"/>
      <c r="U22" s="1977"/>
      <c r="V22" s="1983"/>
      <c r="W22" s="1980"/>
      <c r="X22" s="1977"/>
      <c r="Y22" s="1983"/>
      <c r="Z22" s="1980"/>
      <c r="AA22" s="1011"/>
      <c r="AB22" s="1069"/>
      <c r="AC22" s="1012"/>
      <c r="AD22" s="1977"/>
      <c r="AE22" s="1983"/>
      <c r="AF22" s="1984"/>
      <c r="AG22" s="1977"/>
      <c r="AH22" s="1983"/>
      <c r="AI22" s="1980"/>
      <c r="AJ22" s="1011"/>
      <c r="AK22" s="1069"/>
      <c r="AL22" s="1012"/>
      <c r="AM22" s="299"/>
      <c r="AN22" s="80">
        <v>2013</v>
      </c>
      <c r="AO22" s="1977"/>
      <c r="AP22" s="1990"/>
      <c r="AQ22" s="1977"/>
      <c r="AR22" s="1990"/>
      <c r="AS22" s="1977"/>
      <c r="AT22" s="1990"/>
      <c r="AU22" s="1977"/>
      <c r="AV22" s="1990"/>
      <c r="AW22" s="1011"/>
      <c r="AX22" s="1013"/>
      <c r="AY22" s="1011"/>
      <c r="AZ22" s="1013"/>
      <c r="BA22" s="1011"/>
      <c r="BB22" s="1013"/>
      <c r="BC22" s="1011"/>
      <c r="BD22" s="1013"/>
      <c r="BE22" s="1011"/>
      <c r="BF22" s="1013"/>
      <c r="BG22" s="1011"/>
      <c r="BH22" s="1013"/>
      <c r="BI22" s="1011"/>
      <c r="BJ22" s="1013"/>
      <c r="BK22" s="1011"/>
      <c r="BL22" s="1013"/>
      <c r="BM22" s="299"/>
      <c r="BN22" s="80">
        <v>2013</v>
      </c>
      <c r="BO22" s="1977"/>
      <c r="BP22" s="1990"/>
      <c r="BQ22" s="1977"/>
      <c r="BR22" s="1990"/>
      <c r="BS22" s="1977"/>
      <c r="BT22" s="1990"/>
      <c r="BU22" s="1977"/>
      <c r="BV22" s="1990"/>
      <c r="BW22" s="1977"/>
      <c r="BX22" s="1990"/>
      <c r="BY22" s="1977"/>
      <c r="BZ22" s="1990"/>
      <c r="CA22" s="1977"/>
      <c r="CB22" s="1990"/>
      <c r="CC22" s="1977"/>
      <c r="CD22" s="1990"/>
      <c r="CE22" s="1977"/>
      <c r="CF22" s="1990"/>
      <c r="CG22" s="1977"/>
      <c r="CH22" s="1990"/>
      <c r="CI22" s="1977"/>
      <c r="CJ22" s="1990"/>
      <c r="CK22" s="1977"/>
      <c r="CL22" s="1990"/>
      <c r="CM22" s="1000"/>
      <c r="CN22" s="80">
        <v>2013</v>
      </c>
      <c r="CO22" s="1011"/>
      <c r="CP22" s="1013"/>
      <c r="CQ22" s="1023"/>
      <c r="CR22" s="1023"/>
      <c r="CS22" s="1023"/>
      <c r="CT22" s="1023"/>
      <c r="CU22" s="1023"/>
      <c r="CV22" s="1023"/>
      <c r="CW22" s="1023"/>
      <c r="CX22" s="1023"/>
      <c r="CY22" s="1023"/>
      <c r="CZ22" s="1023"/>
      <c r="DA22" s="1023"/>
      <c r="DB22" s="1023"/>
      <c r="DC22" s="14"/>
    </row>
    <row r="23" spans="1:107" s="20" customFormat="1" x14ac:dyDescent="0.2">
      <c r="A23" s="24"/>
      <c r="B23" s="81">
        <v>2014</v>
      </c>
      <c r="C23" s="1977"/>
      <c r="D23" s="1986"/>
      <c r="E23" s="1987"/>
      <c r="F23" s="1977"/>
      <c r="G23" s="1986"/>
      <c r="H23" s="1988"/>
      <c r="I23" s="1977"/>
      <c r="J23" s="1986"/>
      <c r="K23" s="1988"/>
      <c r="L23" s="1977"/>
      <c r="M23" s="1986"/>
      <c r="N23" s="1988"/>
      <c r="O23" s="1977"/>
      <c r="P23" s="1986"/>
      <c r="Q23" s="1987"/>
      <c r="R23" s="1977"/>
      <c r="S23" s="1986"/>
      <c r="T23" s="1987"/>
      <c r="U23" s="1977"/>
      <c r="V23" s="1986"/>
      <c r="W23" s="1988"/>
      <c r="X23" s="1977"/>
      <c r="Y23" s="1986"/>
      <c r="Z23" s="1988"/>
      <c r="AA23" s="1011"/>
      <c r="AB23" s="1070"/>
      <c r="AC23" s="1040"/>
      <c r="AD23" s="1977"/>
      <c r="AE23" s="1986"/>
      <c r="AF23" s="1987"/>
      <c r="AG23" s="1977"/>
      <c r="AH23" s="1986"/>
      <c r="AI23" s="1988"/>
      <c r="AJ23" s="1011"/>
      <c r="AK23" s="1070"/>
      <c r="AL23" s="1040"/>
      <c r="AM23" s="299"/>
      <c r="AN23" s="81">
        <v>2014</v>
      </c>
      <c r="AO23" s="1977"/>
      <c r="AP23" s="1993"/>
      <c r="AQ23" s="1977"/>
      <c r="AR23" s="1993"/>
      <c r="AS23" s="1977"/>
      <c r="AT23" s="1993"/>
      <c r="AU23" s="1977"/>
      <c r="AV23" s="1993"/>
      <c r="AW23" s="1011"/>
      <c r="AX23" s="1014"/>
      <c r="AY23" s="1011"/>
      <c r="AZ23" s="1014"/>
      <c r="BA23" s="1011"/>
      <c r="BB23" s="1014"/>
      <c r="BC23" s="1011"/>
      <c r="BD23" s="1014"/>
      <c r="BE23" s="1011"/>
      <c r="BF23" s="1014"/>
      <c r="BG23" s="1011"/>
      <c r="BH23" s="1014"/>
      <c r="BI23" s="1011"/>
      <c r="BJ23" s="1014"/>
      <c r="BK23" s="1011"/>
      <c r="BL23" s="1014"/>
      <c r="BM23" s="299"/>
      <c r="BN23" s="81">
        <v>2014</v>
      </c>
      <c r="BO23" s="1977"/>
      <c r="BP23" s="1993"/>
      <c r="BQ23" s="1977"/>
      <c r="BR23" s="1993"/>
      <c r="BS23" s="1977"/>
      <c r="BT23" s="1993"/>
      <c r="BU23" s="1977"/>
      <c r="BV23" s="1993"/>
      <c r="BW23" s="1977"/>
      <c r="BX23" s="1993"/>
      <c r="BY23" s="1977"/>
      <c r="BZ23" s="1993"/>
      <c r="CA23" s="1977"/>
      <c r="CB23" s="1993"/>
      <c r="CC23" s="1977"/>
      <c r="CD23" s="1993"/>
      <c r="CE23" s="1977"/>
      <c r="CF23" s="1993"/>
      <c r="CG23" s="1977"/>
      <c r="CH23" s="1993"/>
      <c r="CI23" s="1977"/>
      <c r="CJ23" s="1993"/>
      <c r="CK23" s="1977"/>
      <c r="CL23" s="1993"/>
      <c r="CM23" s="1001"/>
      <c r="CN23" s="81">
        <v>2014</v>
      </c>
      <c r="CO23" s="1011"/>
      <c r="CP23" s="1014"/>
      <c r="CQ23" s="1023"/>
      <c r="CR23" s="1023"/>
      <c r="CS23" s="1023"/>
      <c r="CT23" s="1023"/>
      <c r="CU23" s="1023"/>
      <c r="CV23" s="1023"/>
      <c r="CW23" s="1023"/>
      <c r="CX23" s="1023"/>
      <c r="CY23" s="1023"/>
      <c r="CZ23" s="1023"/>
      <c r="DA23" s="1023"/>
      <c r="DB23" s="1023"/>
    </row>
    <row r="24" spans="1:107" s="20" customFormat="1" ht="15" customHeight="1" x14ac:dyDescent="0.2">
      <c r="A24" s="24"/>
      <c r="B24" s="80">
        <v>2015</v>
      </c>
      <c r="C24" s="1989"/>
      <c r="D24" s="1983"/>
      <c r="E24" s="1990"/>
      <c r="F24" s="1989"/>
      <c r="G24" s="1983"/>
      <c r="H24" s="1991"/>
      <c r="I24" s="1989"/>
      <c r="J24" s="1983"/>
      <c r="K24" s="1991"/>
      <c r="L24" s="1989"/>
      <c r="M24" s="1983"/>
      <c r="N24" s="1991"/>
      <c r="O24" s="1989"/>
      <c r="P24" s="1983"/>
      <c r="Q24" s="1990"/>
      <c r="R24" s="1989"/>
      <c r="S24" s="1983"/>
      <c r="T24" s="1990"/>
      <c r="U24" s="1989"/>
      <c r="V24" s="1983"/>
      <c r="W24" s="1991"/>
      <c r="X24" s="1989"/>
      <c r="Y24" s="1983"/>
      <c r="Z24" s="1991"/>
      <c r="AA24" s="1011"/>
      <c r="AB24" s="1069"/>
      <c r="AC24" s="1013"/>
      <c r="AD24" s="1989"/>
      <c r="AE24" s="1983"/>
      <c r="AF24" s="1990"/>
      <c r="AG24" s="1989"/>
      <c r="AH24" s="1983"/>
      <c r="AI24" s="1991"/>
      <c r="AJ24" s="1015"/>
      <c r="AK24" s="1069"/>
      <c r="AL24" s="1013"/>
      <c r="AM24" s="299"/>
      <c r="AN24" s="80">
        <v>2015</v>
      </c>
      <c r="AO24" s="1989"/>
      <c r="AP24" s="1990"/>
      <c r="AQ24" s="1989"/>
      <c r="AR24" s="1990"/>
      <c r="AS24" s="1989"/>
      <c r="AT24" s="1990"/>
      <c r="AU24" s="1989"/>
      <c r="AV24" s="1990"/>
      <c r="AW24" s="1015"/>
      <c r="AX24" s="1013"/>
      <c r="AY24" s="1015"/>
      <c r="AZ24" s="1013"/>
      <c r="BA24" s="1015"/>
      <c r="BB24" s="1013"/>
      <c r="BC24" s="1015"/>
      <c r="BD24" s="1013"/>
      <c r="BE24" s="1015"/>
      <c r="BF24" s="1013"/>
      <c r="BG24" s="1015"/>
      <c r="BH24" s="1013"/>
      <c r="BI24" s="1015"/>
      <c r="BJ24" s="1013"/>
      <c r="BK24" s="1015"/>
      <c r="BL24" s="1013"/>
      <c r="BM24" s="299"/>
      <c r="BN24" s="80">
        <v>2015</v>
      </c>
      <c r="BO24" s="1989"/>
      <c r="BP24" s="1990"/>
      <c r="BQ24" s="1989"/>
      <c r="BR24" s="1990"/>
      <c r="BS24" s="1989"/>
      <c r="BT24" s="1990"/>
      <c r="BU24" s="1989"/>
      <c r="BV24" s="1990"/>
      <c r="BW24" s="1989"/>
      <c r="BX24" s="1990"/>
      <c r="BY24" s="1989"/>
      <c r="BZ24" s="1990"/>
      <c r="CA24" s="1989"/>
      <c r="CB24" s="1990"/>
      <c r="CC24" s="1989"/>
      <c r="CD24" s="1990"/>
      <c r="CE24" s="1989"/>
      <c r="CF24" s="1990"/>
      <c r="CG24" s="1989"/>
      <c r="CH24" s="1990"/>
      <c r="CI24" s="1989"/>
      <c r="CJ24" s="1990"/>
      <c r="CK24" s="1989"/>
      <c r="CL24" s="1990"/>
      <c r="CM24" s="1001"/>
      <c r="CN24" s="80">
        <v>2015</v>
      </c>
      <c r="CO24" s="1015"/>
      <c r="CP24" s="1013"/>
      <c r="CQ24" s="1025"/>
      <c r="CR24" s="1023"/>
      <c r="CS24" s="1025"/>
      <c r="CT24" s="1025"/>
      <c r="CU24" s="1025"/>
      <c r="CV24" s="1025"/>
      <c r="CW24" s="1025"/>
      <c r="CX24" s="1025"/>
      <c r="CY24" s="1025"/>
      <c r="CZ24" s="1025"/>
      <c r="DA24" s="1025"/>
      <c r="DB24" s="1025"/>
    </row>
    <row r="25" spans="1:107" s="20" customFormat="1" x14ac:dyDescent="0.2">
      <c r="A25" s="24"/>
      <c r="B25" s="80">
        <v>2016</v>
      </c>
      <c r="C25" s="1977"/>
      <c r="D25" s="1983"/>
      <c r="E25" s="1984"/>
      <c r="F25" s="2224"/>
      <c r="G25" s="1983"/>
      <c r="H25" s="1980"/>
      <c r="I25" s="1977"/>
      <c r="J25" s="1983"/>
      <c r="K25" s="1980"/>
      <c r="L25" s="1977"/>
      <c r="M25" s="1983"/>
      <c r="N25" s="1980"/>
      <c r="O25" s="1977"/>
      <c r="P25" s="1983"/>
      <c r="Q25" s="1984"/>
      <c r="R25" s="1977"/>
      <c r="S25" s="1983"/>
      <c r="T25" s="1984"/>
      <c r="U25" s="1977"/>
      <c r="V25" s="1985"/>
      <c r="W25" s="1982"/>
      <c r="X25" s="1977"/>
      <c r="Y25" s="1983"/>
      <c r="Z25" s="1980"/>
      <c r="AA25" s="1011"/>
      <c r="AB25" s="1069"/>
      <c r="AC25" s="1012"/>
      <c r="AD25" s="1977"/>
      <c r="AE25" s="1983"/>
      <c r="AF25" s="1984"/>
      <c r="AG25" s="1977"/>
      <c r="AH25" s="1983"/>
      <c r="AI25" s="1980"/>
      <c r="AJ25" s="1011"/>
      <c r="AK25" s="1069"/>
      <c r="AL25" s="1012"/>
      <c r="AM25" s="299"/>
      <c r="AN25" s="80">
        <v>2016</v>
      </c>
      <c r="AO25" s="1977"/>
      <c r="AP25" s="1990"/>
      <c r="AQ25" s="1977"/>
      <c r="AR25" s="1990"/>
      <c r="AS25" s="1977"/>
      <c r="AT25" s="1990"/>
      <c r="AU25" s="1977"/>
      <c r="AV25" s="1990"/>
      <c r="AW25" s="1011"/>
      <c r="AX25" s="1013"/>
      <c r="AY25" s="1011"/>
      <c r="AZ25" s="1013"/>
      <c r="BA25" s="1011"/>
      <c r="BB25" s="1013"/>
      <c r="BC25" s="1011"/>
      <c r="BD25" s="1013"/>
      <c r="BE25" s="1011"/>
      <c r="BF25" s="1013"/>
      <c r="BG25" s="1011"/>
      <c r="BH25" s="1013"/>
      <c r="BI25" s="1011"/>
      <c r="BJ25" s="1013"/>
      <c r="BK25" s="1011"/>
      <c r="BL25" s="1013"/>
      <c r="BM25" s="299"/>
      <c r="BN25" s="80">
        <v>2016</v>
      </c>
      <c r="BO25" s="1977"/>
      <c r="BP25" s="1990"/>
      <c r="BQ25" s="1977"/>
      <c r="BR25" s="1990"/>
      <c r="BS25" s="1977"/>
      <c r="BT25" s="1990"/>
      <c r="BU25" s="1977"/>
      <c r="BV25" s="1990"/>
      <c r="BW25" s="1977"/>
      <c r="BX25" s="1990"/>
      <c r="BY25" s="1977"/>
      <c r="BZ25" s="1990"/>
      <c r="CA25" s="1977"/>
      <c r="CB25" s="1990"/>
      <c r="CC25" s="1977"/>
      <c r="CD25" s="1990"/>
      <c r="CE25" s="1977"/>
      <c r="CF25" s="1990"/>
      <c r="CG25" s="1977"/>
      <c r="CH25" s="1990"/>
      <c r="CI25" s="1977"/>
      <c r="CJ25" s="1990"/>
      <c r="CK25" s="1977"/>
      <c r="CL25" s="1990"/>
      <c r="CM25" s="1000"/>
      <c r="CN25" s="80">
        <v>2016</v>
      </c>
      <c r="CO25" s="1011"/>
      <c r="CP25" s="1013"/>
      <c r="CQ25" s="1023"/>
      <c r="CR25" s="1023"/>
      <c r="CS25" s="1023"/>
      <c r="CT25" s="1023"/>
      <c r="CU25" s="1023"/>
      <c r="CV25" s="1023"/>
      <c r="CW25" s="1023"/>
      <c r="CX25" s="1023"/>
      <c r="CY25" s="1023"/>
      <c r="CZ25" s="1023"/>
      <c r="DA25" s="1023"/>
      <c r="DB25" s="1023"/>
    </row>
    <row r="26" spans="1:107" s="20" customFormat="1" x14ac:dyDescent="0.2">
      <c r="A26" s="24"/>
      <c r="B26" s="80">
        <v>2017</v>
      </c>
      <c r="C26" s="1977"/>
      <c r="D26" s="1983"/>
      <c r="E26" s="1984"/>
      <c r="F26" s="2224"/>
      <c r="G26" s="2225"/>
      <c r="H26" s="1980"/>
      <c r="I26" s="1977"/>
      <c r="J26" s="1983"/>
      <c r="K26" s="1980"/>
      <c r="L26" s="1977"/>
      <c r="M26" s="1983"/>
      <c r="N26" s="1980"/>
      <c r="O26" s="1977"/>
      <c r="P26" s="1983"/>
      <c r="Q26" s="1984"/>
      <c r="R26" s="1977"/>
      <c r="S26" s="1983"/>
      <c r="T26" s="1984"/>
      <c r="U26" s="1977"/>
      <c r="V26" s="1985"/>
      <c r="W26" s="1982"/>
      <c r="X26" s="1977"/>
      <c r="Y26" s="1983"/>
      <c r="Z26" s="1980"/>
      <c r="AA26" s="1011"/>
      <c r="AB26" s="1069"/>
      <c r="AC26" s="1012"/>
      <c r="AD26" s="1977"/>
      <c r="AE26" s="1983"/>
      <c r="AF26" s="1984"/>
      <c r="AG26" s="1977"/>
      <c r="AH26" s="1983"/>
      <c r="AI26" s="1980"/>
      <c r="AJ26" s="1011"/>
      <c r="AK26" s="1069"/>
      <c r="AL26" s="1012"/>
      <c r="AM26" s="299"/>
      <c r="AN26" s="80">
        <v>2017</v>
      </c>
      <c r="AO26" s="1977"/>
      <c r="AP26" s="1990"/>
      <c r="AQ26" s="1977"/>
      <c r="AR26" s="1990"/>
      <c r="AS26" s="1977"/>
      <c r="AT26" s="1990"/>
      <c r="AU26" s="1977"/>
      <c r="AV26" s="1990"/>
      <c r="AW26" s="1011"/>
      <c r="AX26" s="1013"/>
      <c r="AY26" s="1011"/>
      <c r="AZ26" s="1013"/>
      <c r="BA26" s="1011"/>
      <c r="BB26" s="1013"/>
      <c r="BC26" s="1011"/>
      <c r="BD26" s="1013"/>
      <c r="BE26" s="1011"/>
      <c r="BF26" s="1013"/>
      <c r="BG26" s="1011"/>
      <c r="BH26" s="1013"/>
      <c r="BI26" s="1011"/>
      <c r="BJ26" s="1013"/>
      <c r="BK26" s="1011"/>
      <c r="BL26" s="1013"/>
      <c r="BM26" s="299"/>
      <c r="BN26" s="80">
        <v>2017</v>
      </c>
      <c r="BO26" s="1977"/>
      <c r="BP26" s="1990"/>
      <c r="BQ26" s="1977"/>
      <c r="BR26" s="1990"/>
      <c r="BS26" s="1977"/>
      <c r="BT26" s="1990"/>
      <c r="BU26" s="1977"/>
      <c r="BV26" s="1990"/>
      <c r="BW26" s="1977"/>
      <c r="BX26" s="1990"/>
      <c r="BY26" s="1977"/>
      <c r="BZ26" s="1990"/>
      <c r="CA26" s="1977"/>
      <c r="CB26" s="1990"/>
      <c r="CC26" s="1977"/>
      <c r="CD26" s="1990"/>
      <c r="CE26" s="1977"/>
      <c r="CF26" s="1990"/>
      <c r="CG26" s="1977"/>
      <c r="CH26" s="1990"/>
      <c r="CI26" s="1977"/>
      <c r="CJ26" s="1990"/>
      <c r="CK26" s="1977"/>
      <c r="CL26" s="1990"/>
      <c r="CM26" s="1000"/>
      <c r="CN26" s="80">
        <v>2017</v>
      </c>
      <c r="CO26" s="1011"/>
      <c r="CP26" s="1013"/>
      <c r="CQ26" s="1023"/>
      <c r="CR26" s="1023"/>
      <c r="CS26" s="1023"/>
      <c r="CT26" s="1023"/>
      <c r="CU26" s="1023"/>
      <c r="CV26" s="1023"/>
      <c r="CW26" s="1023"/>
      <c r="CX26" s="1023"/>
      <c r="CY26" s="1023"/>
      <c r="CZ26" s="1023"/>
      <c r="DA26" s="1023"/>
      <c r="DB26" s="1023"/>
      <c r="DC26" s="14"/>
    </row>
    <row r="27" spans="1:107" s="20" customFormat="1" x14ac:dyDescent="0.2">
      <c r="A27" s="24"/>
      <c r="B27" s="80">
        <v>2018</v>
      </c>
      <c r="C27" s="1977"/>
      <c r="D27" s="1983"/>
      <c r="E27" s="1984"/>
      <c r="F27" s="2224"/>
      <c r="G27" s="2225"/>
      <c r="H27" s="1980"/>
      <c r="I27" s="1977"/>
      <c r="J27" s="1983"/>
      <c r="K27" s="1980"/>
      <c r="L27" s="1977"/>
      <c r="M27" s="1983"/>
      <c r="N27" s="1980"/>
      <c r="O27" s="1977"/>
      <c r="P27" s="1983"/>
      <c r="Q27" s="1984"/>
      <c r="R27" s="1977"/>
      <c r="S27" s="1983"/>
      <c r="T27" s="1984"/>
      <c r="U27" s="1977"/>
      <c r="V27" s="1985"/>
      <c r="W27" s="1982"/>
      <c r="X27" s="1977"/>
      <c r="Y27" s="1983"/>
      <c r="Z27" s="1980"/>
      <c r="AA27" s="1011"/>
      <c r="AB27" s="1069"/>
      <c r="AC27" s="1012"/>
      <c r="AD27" s="1977"/>
      <c r="AE27" s="1983"/>
      <c r="AF27" s="1984"/>
      <c r="AG27" s="1977"/>
      <c r="AH27" s="1983"/>
      <c r="AI27" s="1980"/>
      <c r="AJ27" s="1011"/>
      <c r="AK27" s="1069"/>
      <c r="AL27" s="1012"/>
      <c r="AM27" s="299"/>
      <c r="AN27" s="80">
        <v>2018</v>
      </c>
      <c r="AO27" s="1977"/>
      <c r="AP27" s="1990"/>
      <c r="AQ27" s="1977"/>
      <c r="AR27" s="1990"/>
      <c r="AS27" s="1977"/>
      <c r="AT27" s="1990"/>
      <c r="AU27" s="1977"/>
      <c r="AV27" s="1990"/>
      <c r="AW27" s="1011"/>
      <c r="AX27" s="1013"/>
      <c r="AY27" s="1011"/>
      <c r="AZ27" s="1013"/>
      <c r="BA27" s="1011"/>
      <c r="BB27" s="1013"/>
      <c r="BC27" s="1011"/>
      <c r="BD27" s="1013"/>
      <c r="BE27" s="1011"/>
      <c r="BF27" s="1013"/>
      <c r="BG27" s="1011"/>
      <c r="BH27" s="1013"/>
      <c r="BI27" s="1011"/>
      <c r="BJ27" s="1013"/>
      <c r="BK27" s="1011"/>
      <c r="BL27" s="1013"/>
      <c r="BM27" s="299"/>
      <c r="BN27" s="80">
        <v>2018</v>
      </c>
      <c r="BO27" s="1977"/>
      <c r="BP27" s="1990"/>
      <c r="BQ27" s="1977"/>
      <c r="BR27" s="1990"/>
      <c r="BS27" s="1977"/>
      <c r="BT27" s="1990"/>
      <c r="BU27" s="1977"/>
      <c r="BV27" s="1990"/>
      <c r="BW27" s="1977"/>
      <c r="BX27" s="1990"/>
      <c r="BY27" s="1977"/>
      <c r="BZ27" s="1990"/>
      <c r="CA27" s="1977"/>
      <c r="CB27" s="1990"/>
      <c r="CC27" s="1977"/>
      <c r="CD27" s="1990"/>
      <c r="CE27" s="1977"/>
      <c r="CF27" s="1990"/>
      <c r="CG27" s="1977"/>
      <c r="CH27" s="1990"/>
      <c r="CI27" s="1977"/>
      <c r="CJ27" s="1990"/>
      <c r="CK27" s="1977"/>
      <c r="CL27" s="1990"/>
      <c r="CM27" s="1000"/>
      <c r="CN27" s="80">
        <v>2018</v>
      </c>
      <c r="CO27" s="1011"/>
      <c r="CP27" s="1013"/>
      <c r="CQ27" s="1023"/>
      <c r="CR27" s="1023"/>
      <c r="CS27" s="1023"/>
      <c r="CT27" s="1023"/>
      <c r="CU27" s="1023"/>
      <c r="CV27" s="1023"/>
      <c r="CW27" s="1023"/>
      <c r="CX27" s="1023"/>
      <c r="CY27" s="1023"/>
      <c r="CZ27" s="1023"/>
      <c r="DA27" s="1023"/>
      <c r="DB27" s="1023"/>
      <c r="DC27" s="14"/>
    </row>
    <row r="28" spans="1:107" s="20" customFormat="1" x14ac:dyDescent="0.2">
      <c r="A28" s="24"/>
      <c r="B28" s="1670">
        <v>2019</v>
      </c>
      <c r="C28" s="1977"/>
      <c r="D28" s="1983"/>
      <c r="E28" s="1984"/>
      <c r="F28" s="2224"/>
      <c r="G28" s="2225"/>
      <c r="H28" s="1980"/>
      <c r="I28" s="1977"/>
      <c r="J28" s="1983"/>
      <c r="K28" s="1980"/>
      <c r="L28" s="1977"/>
      <c r="M28" s="1983"/>
      <c r="N28" s="1980"/>
      <c r="O28" s="1977"/>
      <c r="P28" s="1983"/>
      <c r="Q28" s="1984"/>
      <c r="R28" s="1977"/>
      <c r="S28" s="1983"/>
      <c r="T28" s="1984"/>
      <c r="U28" s="1977"/>
      <c r="V28" s="1985"/>
      <c r="W28" s="1982"/>
      <c r="X28" s="1977"/>
      <c r="Y28" s="1983"/>
      <c r="Z28" s="1980"/>
      <c r="AA28" s="1011"/>
      <c r="AB28" s="1069"/>
      <c r="AC28" s="1012"/>
      <c r="AD28" s="1977"/>
      <c r="AE28" s="1983"/>
      <c r="AF28" s="1984"/>
      <c r="AG28" s="1977"/>
      <c r="AH28" s="1983"/>
      <c r="AI28" s="1980"/>
      <c r="AJ28" s="1011"/>
      <c r="AK28" s="1069"/>
      <c r="AL28" s="1012"/>
      <c r="AM28" s="299"/>
      <c r="AN28" s="1672">
        <v>2019</v>
      </c>
      <c r="AO28" s="1977"/>
      <c r="AP28" s="1990"/>
      <c r="AQ28" s="1977"/>
      <c r="AR28" s="1990"/>
      <c r="AS28" s="1977"/>
      <c r="AT28" s="1990"/>
      <c r="AU28" s="1977"/>
      <c r="AV28" s="1990"/>
      <c r="AW28" s="1011"/>
      <c r="AX28" s="1013"/>
      <c r="AY28" s="1011"/>
      <c r="AZ28" s="1013"/>
      <c r="BA28" s="1011"/>
      <c r="BB28" s="1013"/>
      <c r="BC28" s="1011"/>
      <c r="BD28" s="1013"/>
      <c r="BE28" s="1011"/>
      <c r="BF28" s="1013"/>
      <c r="BG28" s="1011"/>
      <c r="BH28" s="1013"/>
      <c r="BI28" s="1011"/>
      <c r="BJ28" s="1013"/>
      <c r="BK28" s="1011"/>
      <c r="BL28" s="1013"/>
      <c r="BM28" s="299"/>
      <c r="BN28" s="80">
        <v>2019</v>
      </c>
      <c r="BO28" s="1977"/>
      <c r="BP28" s="1990"/>
      <c r="BQ28" s="1977"/>
      <c r="BR28" s="1990"/>
      <c r="BS28" s="1977"/>
      <c r="BT28" s="1990"/>
      <c r="BU28" s="1977"/>
      <c r="BV28" s="1990"/>
      <c r="BW28" s="1977"/>
      <c r="BX28" s="1990"/>
      <c r="BY28" s="1977"/>
      <c r="BZ28" s="1990"/>
      <c r="CA28" s="1977"/>
      <c r="CB28" s="1990"/>
      <c r="CC28" s="1977"/>
      <c r="CD28" s="1990"/>
      <c r="CE28" s="1977"/>
      <c r="CF28" s="1990"/>
      <c r="CG28" s="1977"/>
      <c r="CH28" s="1990"/>
      <c r="CI28" s="1977"/>
      <c r="CJ28" s="1990"/>
      <c r="CK28" s="1977"/>
      <c r="CL28" s="1990"/>
      <c r="CM28" s="1001"/>
      <c r="CN28" s="1672">
        <v>2019</v>
      </c>
      <c r="CO28" s="1011"/>
      <c r="CP28" s="1013"/>
      <c r="CQ28" s="1023"/>
      <c r="CR28" s="1023"/>
      <c r="CS28" s="1023"/>
      <c r="CT28" s="1023"/>
      <c r="CU28" s="1023"/>
      <c r="CV28" s="1023"/>
      <c r="CW28" s="1023"/>
      <c r="CX28" s="1023"/>
      <c r="CY28" s="1023"/>
      <c r="CZ28" s="1023"/>
      <c r="DA28" s="1023"/>
      <c r="DB28" s="1023"/>
    </row>
    <row r="29" spans="1:107" s="1768" customFormat="1" ht="15" thickBot="1" x14ac:dyDescent="0.25">
      <c r="A29" s="24"/>
      <c r="B29" s="80">
        <v>2020</v>
      </c>
      <c r="C29" s="1977"/>
      <c r="D29" s="1983"/>
      <c r="E29" s="1984"/>
      <c r="F29" s="2224"/>
      <c r="G29" s="2226"/>
      <c r="H29" s="1980"/>
      <c r="I29" s="1977"/>
      <c r="J29" s="1983"/>
      <c r="K29" s="1980"/>
      <c r="L29" s="1977"/>
      <c r="M29" s="1983"/>
      <c r="N29" s="1980"/>
      <c r="O29" s="1977"/>
      <c r="P29" s="1983"/>
      <c r="Q29" s="1984"/>
      <c r="R29" s="1977"/>
      <c r="S29" s="1983"/>
      <c r="T29" s="1984"/>
      <c r="U29" s="1977"/>
      <c r="V29" s="1985"/>
      <c r="W29" s="1982"/>
      <c r="X29" s="1977"/>
      <c r="Y29" s="1983"/>
      <c r="Z29" s="1980"/>
      <c r="AA29" s="1011"/>
      <c r="AB29" s="1069"/>
      <c r="AC29" s="1012"/>
      <c r="AD29" s="1977"/>
      <c r="AE29" s="1983"/>
      <c r="AF29" s="1984"/>
      <c r="AG29" s="1977"/>
      <c r="AH29" s="1983"/>
      <c r="AI29" s="1980"/>
      <c r="AJ29" s="1011"/>
      <c r="AK29" s="1069"/>
      <c r="AL29" s="1012"/>
      <c r="AM29" s="299"/>
      <c r="AN29" s="1672">
        <v>2020</v>
      </c>
      <c r="AO29" s="1977"/>
      <c r="AP29" s="1990"/>
      <c r="AQ29" s="1977"/>
      <c r="AR29" s="1990"/>
      <c r="AS29" s="1977"/>
      <c r="AT29" s="1990"/>
      <c r="AU29" s="1977"/>
      <c r="AV29" s="1990"/>
      <c r="AW29" s="1011"/>
      <c r="AX29" s="1013"/>
      <c r="AY29" s="1011"/>
      <c r="AZ29" s="1013"/>
      <c r="BA29" s="1011"/>
      <c r="BB29" s="1013"/>
      <c r="BC29" s="1011"/>
      <c r="BD29" s="1013"/>
      <c r="BE29" s="1011"/>
      <c r="BF29" s="1013"/>
      <c r="BG29" s="1011"/>
      <c r="BH29" s="1013"/>
      <c r="BI29" s="1011"/>
      <c r="BJ29" s="1013"/>
      <c r="BK29" s="1011"/>
      <c r="BL29" s="1013"/>
      <c r="BM29" s="299"/>
      <c r="BN29" s="1672">
        <v>2020</v>
      </c>
      <c r="BO29" s="1977"/>
      <c r="BP29" s="1990"/>
      <c r="BQ29" s="1977"/>
      <c r="BR29" s="1990"/>
      <c r="BS29" s="1977"/>
      <c r="BT29" s="1990"/>
      <c r="BU29" s="1977"/>
      <c r="BV29" s="1990"/>
      <c r="BW29" s="1977"/>
      <c r="BX29" s="1990"/>
      <c r="BY29" s="1977"/>
      <c r="BZ29" s="1990"/>
      <c r="CA29" s="1977"/>
      <c r="CB29" s="1990"/>
      <c r="CC29" s="1977"/>
      <c r="CD29" s="1990"/>
      <c r="CE29" s="1977"/>
      <c r="CF29" s="1990"/>
      <c r="CG29" s="1977"/>
      <c r="CH29" s="1990"/>
      <c r="CI29" s="1977"/>
      <c r="CJ29" s="1990"/>
      <c r="CK29" s="1977"/>
      <c r="CL29" s="1990"/>
      <c r="CM29" s="1001"/>
      <c r="CN29" s="80">
        <v>2020</v>
      </c>
      <c r="CO29" s="1011"/>
      <c r="CP29" s="1013"/>
      <c r="CQ29" s="1023"/>
      <c r="CR29" s="1023"/>
      <c r="CS29" s="1023"/>
      <c r="CT29" s="1023"/>
      <c r="CU29" s="1023"/>
      <c r="CV29" s="1023"/>
      <c r="CW29" s="1023"/>
      <c r="CX29" s="1023"/>
      <c r="CY29" s="1023"/>
      <c r="CZ29" s="1023"/>
      <c r="DA29" s="1023"/>
      <c r="DB29" s="1023"/>
    </row>
    <row r="30" spans="1:107" s="404" customFormat="1" ht="66" customHeight="1" thickBot="1" x14ac:dyDescent="0.25">
      <c r="A30" s="403"/>
      <c r="B30" s="480" t="s">
        <v>1795</v>
      </c>
      <c r="C30" s="832" t="str">
        <f>IF(COUNT(C28)&lt;&gt;0,IF(COUNT(C29)=0,"Please fill in value for 2020 or provide an expected submission date in the notes",""),"")</f>
        <v/>
      </c>
      <c r="D30" s="1065" t="str">
        <f t="shared" ref="D30:AL30" si="0">IF(COUNT(D28)&lt;&gt;0,IF(COUNT(D29)=0,"Please fill in value for 2020 or provide an expected submission date in the notes",""),"")</f>
        <v/>
      </c>
      <c r="E30" s="827" t="str">
        <f t="shared" si="0"/>
        <v/>
      </c>
      <c r="F30" s="821" t="str">
        <f t="shared" si="0"/>
        <v/>
      </c>
      <c r="G30" s="1065" t="str">
        <f t="shared" si="0"/>
        <v/>
      </c>
      <c r="H30" s="1072" t="str">
        <f t="shared" si="0"/>
        <v/>
      </c>
      <c r="I30" s="821" t="str">
        <f t="shared" si="0"/>
        <v/>
      </c>
      <c r="J30" s="1065" t="str">
        <f t="shared" si="0"/>
        <v/>
      </c>
      <c r="K30" s="1072" t="str">
        <f t="shared" si="0"/>
        <v/>
      </c>
      <c r="L30" s="821" t="str">
        <f t="shared" si="0"/>
        <v/>
      </c>
      <c r="M30" s="1065" t="str">
        <f t="shared" si="0"/>
        <v/>
      </c>
      <c r="N30" s="1072" t="str">
        <f t="shared" si="0"/>
        <v/>
      </c>
      <c r="O30" s="821" t="str">
        <f t="shared" si="0"/>
        <v/>
      </c>
      <c r="P30" s="1065" t="str">
        <f t="shared" si="0"/>
        <v/>
      </c>
      <c r="Q30" s="827" t="str">
        <f t="shared" si="0"/>
        <v/>
      </c>
      <c r="R30" s="821" t="str">
        <f t="shared" si="0"/>
        <v/>
      </c>
      <c r="S30" s="1065" t="str">
        <f t="shared" si="0"/>
        <v/>
      </c>
      <c r="T30" s="827" t="str">
        <f t="shared" si="0"/>
        <v/>
      </c>
      <c r="U30" s="821" t="str">
        <f t="shared" si="0"/>
        <v/>
      </c>
      <c r="V30" s="1065" t="str">
        <f t="shared" si="0"/>
        <v/>
      </c>
      <c r="W30" s="1072" t="str">
        <f t="shared" si="0"/>
        <v/>
      </c>
      <c r="X30" s="821" t="str">
        <f t="shared" si="0"/>
        <v/>
      </c>
      <c r="Y30" s="1065" t="str">
        <f t="shared" si="0"/>
        <v/>
      </c>
      <c r="Z30" s="1072" t="str">
        <f t="shared" si="0"/>
        <v/>
      </c>
      <c r="AA30" s="821" t="str">
        <f t="shared" si="0"/>
        <v/>
      </c>
      <c r="AB30" s="1065" t="str">
        <f t="shared" si="0"/>
        <v/>
      </c>
      <c r="AC30" s="1072" t="str">
        <f t="shared" si="0"/>
        <v/>
      </c>
      <c r="AD30" s="821" t="str">
        <f t="shared" si="0"/>
        <v/>
      </c>
      <c r="AE30" s="1065" t="str">
        <f t="shared" si="0"/>
        <v/>
      </c>
      <c r="AF30" s="827" t="str">
        <f t="shared" si="0"/>
        <v/>
      </c>
      <c r="AG30" s="821" t="str">
        <f t="shared" si="0"/>
        <v/>
      </c>
      <c r="AH30" s="1065" t="str">
        <f t="shared" si="0"/>
        <v/>
      </c>
      <c r="AI30" s="827" t="str">
        <f t="shared" si="0"/>
        <v/>
      </c>
      <c r="AJ30" s="821" t="str">
        <f t="shared" si="0"/>
        <v/>
      </c>
      <c r="AK30" s="1065" t="str">
        <f t="shared" si="0"/>
        <v/>
      </c>
      <c r="AL30" s="1078" t="str">
        <f t="shared" si="0"/>
        <v/>
      </c>
      <c r="AM30" s="405"/>
      <c r="AN30" s="480" t="s">
        <v>1795</v>
      </c>
      <c r="AO30" s="1357" t="str">
        <f t="shared" ref="AO30" si="1">IF(COUNT(AO28)&lt;&gt;0,IF(COUNT(AO29)=0,"Please fill in value for 2020 or provide an expected submission date in the notes",""),"")</f>
        <v/>
      </c>
      <c r="AP30" s="822" t="str">
        <f t="shared" ref="AP30" si="2">IF(COUNT(AP28)&lt;&gt;0,IF(COUNT(AP29)=0,"Please fill in value for 2020 or provide an expected submission date in the notes",""),"")</f>
        <v/>
      </c>
      <c r="AQ30" s="822" t="str">
        <f t="shared" ref="AQ30" si="3">IF(COUNT(AQ28)&lt;&gt;0,IF(COUNT(AQ29)=0,"Please fill in value for 2020 or provide an expected submission date in the notes",""),"")</f>
        <v/>
      </c>
      <c r="AR30" s="822" t="str">
        <f t="shared" ref="AR30" si="4">IF(COUNT(AR28)&lt;&gt;0,IF(COUNT(AR29)=0,"Please fill in value for 2020 or provide an expected submission date in the notes",""),"")</f>
        <v/>
      </c>
      <c r="AS30" s="822" t="str">
        <f t="shared" ref="AS30" si="5">IF(COUNT(AS28)&lt;&gt;0,IF(COUNT(AS29)=0,"Please fill in value for 2020 or provide an expected submission date in the notes",""),"")</f>
        <v/>
      </c>
      <c r="AT30" s="822" t="str">
        <f t="shared" ref="AT30" si="6">IF(COUNT(AT28)&lt;&gt;0,IF(COUNT(AT29)=0,"Please fill in value for 2020 or provide an expected submission date in the notes",""),"")</f>
        <v/>
      </c>
      <c r="AU30" s="822" t="str">
        <f t="shared" ref="AU30" si="7">IF(COUNT(AU28)&lt;&gt;0,IF(COUNT(AU29)=0,"Please fill in value for 2020 or provide an expected submission date in the notes",""),"")</f>
        <v/>
      </c>
      <c r="AV30" s="822" t="str">
        <f t="shared" ref="AV30" si="8">IF(COUNT(AV28)&lt;&gt;0,IF(COUNT(AV29)=0,"Please fill in value for 2020 or provide an expected submission date in the notes",""),"")</f>
        <v/>
      </c>
      <c r="AW30" s="822" t="str">
        <f t="shared" ref="AW30" si="9">IF(COUNT(AW28)&lt;&gt;0,IF(COUNT(AW29)=0,"Please fill in value for 2020 or provide an expected submission date in the notes",""),"")</f>
        <v/>
      </c>
      <c r="AX30" s="822" t="str">
        <f t="shared" ref="AX30" si="10">IF(COUNT(AX28)&lt;&gt;0,IF(COUNT(AX29)=0,"Please fill in value for 2020 or provide an expected submission date in the notes",""),"")</f>
        <v/>
      </c>
      <c r="AY30" s="822" t="str">
        <f t="shared" ref="AY30" si="11">IF(COUNT(AY28)&lt;&gt;0,IF(COUNT(AY29)=0,"Please fill in value for 2020 or provide an expected submission date in the notes",""),"")</f>
        <v/>
      </c>
      <c r="AZ30" s="822" t="str">
        <f t="shared" ref="AZ30" si="12">IF(COUNT(AZ28)&lt;&gt;0,IF(COUNT(AZ29)=0,"Please fill in value for 2020 or provide an expected submission date in the notes",""),"")</f>
        <v/>
      </c>
      <c r="BA30" s="822" t="str">
        <f t="shared" ref="BA30" si="13">IF(COUNT(BA28)&lt;&gt;0,IF(COUNT(BA29)=0,"Please fill in value for 2020 or provide an expected submission date in the notes",""),"")</f>
        <v/>
      </c>
      <c r="BB30" s="822" t="str">
        <f t="shared" ref="BB30" si="14">IF(COUNT(BB28)&lt;&gt;0,IF(COUNT(BB29)=0,"Please fill in value for 2020 or provide an expected submission date in the notes",""),"")</f>
        <v/>
      </c>
      <c r="BC30" s="822" t="str">
        <f t="shared" ref="BC30" si="15">IF(COUNT(BC28)&lt;&gt;0,IF(COUNT(BC29)=0,"Please fill in value for 2020 or provide an expected submission date in the notes",""),"")</f>
        <v/>
      </c>
      <c r="BD30" s="822" t="str">
        <f t="shared" ref="BD30" si="16">IF(COUNT(BD28)&lt;&gt;0,IF(COUNT(BD29)=0,"Please fill in value for 2020 or provide an expected submission date in the notes",""),"")</f>
        <v/>
      </c>
      <c r="BE30" s="822" t="str">
        <f t="shared" ref="BE30" si="17">IF(COUNT(BE28)&lt;&gt;0,IF(COUNT(BE29)=0,"Please fill in value for 2020 or provide an expected submission date in the notes",""),"")</f>
        <v/>
      </c>
      <c r="BF30" s="822" t="str">
        <f t="shared" ref="BF30" si="18">IF(COUNT(BF28)&lt;&gt;0,IF(COUNT(BF29)=0,"Please fill in value for 2020 or provide an expected submission date in the notes",""),"")</f>
        <v/>
      </c>
      <c r="BG30" s="822" t="str">
        <f t="shared" ref="BG30" si="19">IF(COUNT(BG28)&lt;&gt;0,IF(COUNT(BG29)=0,"Please fill in value for 2020 or provide an expected submission date in the notes",""),"")</f>
        <v/>
      </c>
      <c r="BH30" s="822" t="str">
        <f t="shared" ref="BH30" si="20">IF(COUNT(BH28)&lt;&gt;0,IF(COUNT(BH29)=0,"Please fill in value for 2020 or provide an expected submission date in the notes",""),"")</f>
        <v/>
      </c>
      <c r="BI30" s="822" t="str">
        <f t="shared" ref="BI30" si="21">IF(COUNT(BI28)&lt;&gt;0,IF(COUNT(BI29)=0,"Please fill in value for 2020 or provide an expected submission date in the notes",""),"")</f>
        <v/>
      </c>
      <c r="BJ30" s="822" t="str">
        <f t="shared" ref="BJ30" si="22">IF(COUNT(BJ28)&lt;&gt;0,IF(COUNT(BJ29)=0,"Please fill in value for 2020 or provide an expected submission date in the notes",""),"")</f>
        <v/>
      </c>
      <c r="BK30" s="822" t="str">
        <f t="shared" ref="BK30" si="23">IF(COUNT(BK28)&lt;&gt;0,IF(COUNT(BK29)=0,"Please fill in value for 2020 or provide an expected submission date in the notes",""),"")</f>
        <v/>
      </c>
      <c r="BL30" s="822" t="str">
        <f t="shared" ref="BL30" si="24">IF(COUNT(BL28)&lt;&gt;0,IF(COUNT(BL29)=0,"Please fill in value for 2020 or provide an expected submission date in the notes",""),"")</f>
        <v/>
      </c>
      <c r="BM30" s="405"/>
      <c r="BN30" s="480" t="s">
        <v>1795</v>
      </c>
      <c r="BO30" s="832" t="str">
        <f t="shared" ref="BO30" si="25">IF(COUNT(BO28)&lt;&gt;0,IF(COUNT(BO29)=0,"Please fill in value for 2020 or provide an expected submission date in the notes",""),"")</f>
        <v/>
      </c>
      <c r="BP30" s="989" t="str">
        <f t="shared" ref="BP30" si="26">IF(COUNT(BP28)&lt;&gt;0,IF(COUNT(BP29)=0,"Please fill in value for 2020 or provide an expected submission date in the notes",""),"")</f>
        <v/>
      </c>
      <c r="BQ30" s="820" t="str">
        <f t="shared" ref="BQ30" si="27">IF(COUNT(BQ28)&lt;&gt;0,IF(COUNT(BQ29)=0,"Please fill in value for 2020 or provide an expected submission date in the notes",""),"")</f>
        <v/>
      </c>
      <c r="BR30" s="827" t="str">
        <f t="shared" ref="BR30" si="28">IF(COUNT(BR28)&lt;&gt;0,IF(COUNT(BR29)=0,"Please fill in value for 2020 or provide an expected submission date in the notes",""),"")</f>
        <v/>
      </c>
      <c r="BS30" s="821" t="str">
        <f t="shared" ref="BS30" si="29">IF(COUNT(BS28)&lt;&gt;0,IF(COUNT(BS29)=0,"Please fill in value for 2020 or provide an expected submission date in the notes",""),"")</f>
        <v/>
      </c>
      <c r="BT30" s="827" t="str">
        <f t="shared" ref="BT30" si="30">IF(COUNT(BT28)&lt;&gt;0,IF(COUNT(BT29)=0,"Please fill in value for 2020 or provide an expected submission date in the notes",""),"")</f>
        <v/>
      </c>
      <c r="BU30" s="821" t="str">
        <f t="shared" ref="BU30" si="31">IF(COUNT(BU28)&lt;&gt;0,IF(COUNT(BU29)=0,"Please fill in value for 2020 or provide an expected submission date in the notes",""),"")</f>
        <v/>
      </c>
      <c r="BV30" s="827" t="str">
        <f t="shared" ref="BV30" si="32">IF(COUNT(BV28)&lt;&gt;0,IF(COUNT(BV29)=0,"Please fill in value for 2020 or provide an expected submission date in the notes",""),"")</f>
        <v/>
      </c>
      <c r="BW30" s="821" t="str">
        <f t="shared" ref="BW30" si="33">IF(COUNT(BW28)&lt;&gt;0,IF(COUNT(BW29)=0,"Please fill in value for 2020 or provide an expected submission date in the notes",""),"")</f>
        <v/>
      </c>
      <c r="BX30" s="827" t="str">
        <f t="shared" ref="BX30" si="34">IF(COUNT(BX28)&lt;&gt;0,IF(COUNT(BX29)=0,"Please fill in value for 2020 or provide an expected submission date in the notes",""),"")</f>
        <v/>
      </c>
      <c r="BY30" s="821" t="str">
        <f t="shared" ref="BY30" si="35">IF(COUNT(BY28)&lt;&gt;0,IF(COUNT(BY29)=0,"Please fill in value for 2020 or provide an expected submission date in the notes",""),"")</f>
        <v/>
      </c>
      <c r="BZ30" s="989" t="str">
        <f t="shared" ref="BZ30" si="36">IF(COUNT(BZ28)&lt;&gt;0,IF(COUNT(BZ29)=0,"Please fill in value for 2020 or provide an expected submission date in the notes",""),"")</f>
        <v/>
      </c>
      <c r="CA30" s="820" t="str">
        <f t="shared" ref="CA30" si="37">IF(COUNT(CA28)&lt;&gt;0,IF(COUNT(CA29)=0,"Please fill in value for 2020 or provide an expected submission date in the notes",""),"")</f>
        <v/>
      </c>
      <c r="CB30" s="989" t="str">
        <f t="shared" ref="CB30" si="38">IF(COUNT(CB28)&lt;&gt;0,IF(COUNT(CB29)=0,"Please fill in value for 2020 or provide an expected submission date in the notes",""),"")</f>
        <v/>
      </c>
      <c r="CC30" s="820" t="str">
        <f t="shared" ref="CC30" si="39">IF(COUNT(CC28)&lt;&gt;0,IF(COUNT(CC29)=0,"Please fill in value for 2020 or provide an expected submission date in the notes",""),"")</f>
        <v/>
      </c>
      <c r="CD30" s="989" t="str">
        <f t="shared" ref="CD30" si="40">IF(COUNT(CD28)&lt;&gt;0,IF(COUNT(CD29)=0,"Please fill in value for 2020 or provide an expected submission date in the notes",""),"")</f>
        <v/>
      </c>
      <c r="CE30" s="820" t="str">
        <f t="shared" ref="CE30" si="41">IF(COUNT(CE28)&lt;&gt;0,IF(COUNT(CE29)=0,"Please fill in value for 2020 or provide an expected submission date in the notes",""),"")</f>
        <v/>
      </c>
      <c r="CF30" s="989" t="str">
        <f t="shared" ref="CF30" si="42">IF(COUNT(CF28)&lt;&gt;0,IF(COUNT(CF29)=0,"Please fill in value for 2020 or provide an expected submission date in the notes",""),"")</f>
        <v/>
      </c>
      <c r="CG30" s="820" t="str">
        <f t="shared" ref="CG30" si="43">IF(COUNT(CG28)&lt;&gt;0,IF(COUNT(CG29)=0,"Please fill in value for 2020 or provide an expected submission date in the notes",""),"")</f>
        <v/>
      </c>
      <c r="CH30" s="989" t="str">
        <f t="shared" ref="CH30" si="44">IF(COUNT(CH28)&lt;&gt;0,IF(COUNT(CH29)=0,"Please fill in value for 2020 or provide an expected submission date in the notes",""),"")</f>
        <v/>
      </c>
      <c r="CI30" s="820" t="str">
        <f t="shared" ref="CI30" si="45">IF(COUNT(CI28)&lt;&gt;0,IF(COUNT(CI29)=0,"Please fill in value for 2020 or provide an expected submission date in the notes",""),"")</f>
        <v/>
      </c>
      <c r="CJ30" s="989" t="str">
        <f t="shared" ref="CJ30" si="46">IF(COUNT(CJ28)&lt;&gt;0,IF(COUNT(CJ29)=0,"Please fill in value for 2020 or provide an expected submission date in the notes",""),"")</f>
        <v/>
      </c>
      <c r="CK30" s="820" t="str">
        <f t="shared" ref="CK30" si="47">IF(COUNT(CK28)&lt;&gt;0,IF(COUNT(CK29)=0,"Please fill in value for 2020 or provide an expected submission date in the notes",""),"")</f>
        <v/>
      </c>
      <c r="CL30" s="827" t="str">
        <f t="shared" ref="CL30" si="48">IF(COUNT(CL28)&lt;&gt;0,IF(COUNT(CL29)=0,"Please fill in value for 2020 or provide an expected submission date in the notes",""),"")</f>
        <v/>
      </c>
      <c r="CM30" s="1002"/>
      <c r="CN30" s="480" t="s">
        <v>1795</v>
      </c>
      <c r="CO30" s="832" t="str">
        <f t="shared" ref="CO30" si="49">IF(COUNT(CO28)&lt;&gt;0,IF(COUNT(CO29)=0,"Please fill in value for 2020 or provide an expected submission date in the notes",""),"")</f>
        <v/>
      </c>
      <c r="CP30" s="827" t="str">
        <f t="shared" ref="CP30" si="50">IF(COUNT(CP28)&lt;&gt;0,IF(COUNT(CP29)=0,"Please fill in value for 2020 or provide an expected submission date in the notes",""),"")</f>
        <v/>
      </c>
      <c r="CQ30" s="822" t="str">
        <f t="shared" ref="CQ30" si="51">IF(COUNT(CQ28)&lt;&gt;0,IF(COUNT(CQ29)=0,"Please fill in value for 2020 or provide an expected submission date in the notes",""),"")</f>
        <v/>
      </c>
      <c r="CR30" s="822" t="str">
        <f t="shared" ref="CR30" si="52">IF(COUNT(CR28)&lt;&gt;0,IF(COUNT(CR29)=0,"Please fill in value for 2020 or provide an expected submission date in the notes",""),"")</f>
        <v/>
      </c>
      <c r="CS30" s="822" t="str">
        <f t="shared" ref="CS30" si="53">IF(COUNT(CS28)&lt;&gt;0,IF(COUNT(CS29)=0,"Please fill in value for 2020 or provide an expected submission date in the notes",""),"")</f>
        <v/>
      </c>
      <c r="CT30" s="822" t="str">
        <f t="shared" ref="CT30" si="54">IF(COUNT(CT28)&lt;&gt;0,IF(COUNT(CT29)=0,"Please fill in value for 2020 or provide an expected submission date in the notes",""),"")</f>
        <v/>
      </c>
      <c r="CU30" s="822" t="str">
        <f t="shared" ref="CU30" si="55">IF(COUNT(CU28)&lt;&gt;0,IF(COUNT(CU29)=0,"Please fill in value for 2020 or provide an expected submission date in the notes",""),"")</f>
        <v/>
      </c>
      <c r="CV30" s="822" t="str">
        <f t="shared" ref="CV30" si="56">IF(COUNT(CV28)&lt;&gt;0,IF(COUNT(CV29)=0,"Please fill in value for 2020 or provide an expected submission date in the notes",""),"")</f>
        <v/>
      </c>
      <c r="CW30" s="822" t="str">
        <f t="shared" ref="CW30" si="57">IF(COUNT(CW28)&lt;&gt;0,IF(COUNT(CW29)=0,"Please fill in value for 2020 or provide an expected submission date in the notes",""),"")</f>
        <v/>
      </c>
      <c r="CX30" s="822" t="str">
        <f t="shared" ref="CX30" si="58">IF(COUNT(CX28)&lt;&gt;0,IF(COUNT(CX29)=0,"Please fill in value for 2020 or provide an expected submission date in the notes",""),"")</f>
        <v/>
      </c>
      <c r="CY30" s="822" t="str">
        <f t="shared" ref="CY30" si="59">IF(COUNT(CY28)&lt;&gt;0,IF(COUNT(CY29)=0,"Please fill in value for 2020 or provide an expected submission date in the notes",""),"")</f>
        <v/>
      </c>
      <c r="CZ30" s="822" t="str">
        <f t="shared" ref="CZ30" si="60">IF(COUNT(CZ28)&lt;&gt;0,IF(COUNT(CZ29)=0,"Please fill in value for 2020 or provide an expected submission date in the notes",""),"")</f>
        <v/>
      </c>
      <c r="DA30" s="822" t="str">
        <f t="shared" ref="DA30" si="61">IF(COUNT(DA28)&lt;&gt;0,IF(COUNT(DA29)=0,"Please fill in value for 2020 or provide an expected submission date in the notes",""),"")</f>
        <v/>
      </c>
      <c r="DB30" s="822" t="str">
        <f t="shared" ref="DB30" si="62">IF(COUNT(DB28)&lt;&gt;0,IF(COUNT(DB29)=0,"Please fill in value for 2020 or provide an expected submission date in the notes",""),"")</f>
        <v/>
      </c>
    </row>
    <row r="31" spans="1:107" s="404" customFormat="1" ht="39" customHeight="1" thickBot="1" x14ac:dyDescent="0.25">
      <c r="A31" s="403"/>
      <c r="B31" s="504" t="s">
        <v>400</v>
      </c>
      <c r="C31" s="833" t="str">
        <f>IFERROR(IF(ABS(MAX('2 sup_templates checks'!C28:C29))&gt;0.25,"Series contain annual jump(s) of over 25% in the last two years",""),"")</f>
        <v/>
      </c>
      <c r="D31" s="1080" t="str">
        <f>IFERROR(IF(ABS(MAX('2 sup_templates checks'!D28:D29))&gt;0.25,"Series contain annual jump(s) of over 25% in the last two years",""),"")</f>
        <v/>
      </c>
      <c r="E31" s="1081" t="str">
        <f>IFERROR(IF(ABS(MAX('2 sup_templates checks'!E28:E29))&gt;0.25,"Series contain annual jump(s) of over 25% in the last two years",""),"")</f>
        <v/>
      </c>
      <c r="F31" s="833" t="str">
        <f>IFERROR(IF(ABS(MAX('2 sup_templates checks'!F28:F29))&gt;0.25,"Series contain annual jump(s) of over 25% in the last two years",""),"")</f>
        <v/>
      </c>
      <c r="G31" s="1080" t="str">
        <f>IFERROR(IF(ABS(MAX('2 sup_templates checks'!G28:G29))&gt;0.25,"Series contain annual jump(s) of over 25% in the last two years",""),"")</f>
        <v/>
      </c>
      <c r="H31" s="1081" t="str">
        <f>IFERROR(IF(ABS(MAX('2 sup_templates checks'!H28:H29))&gt;0.25,"Series contain annual jump(s) of over 25% in the last two years",""),"")</f>
        <v/>
      </c>
      <c r="I31" s="833" t="str">
        <f>IFERROR(IF(ABS(MAX('2 sup_templates checks'!I28:I29))&gt;0.25,"Series contain annual jump(s) of over 25% in the last two years",""),"")</f>
        <v/>
      </c>
      <c r="J31" s="1080" t="str">
        <f>IFERROR(IF(ABS(MAX('2 sup_templates checks'!J28:J29))&gt;0.25,"Series contain annual jump(s) of over 25% in the last two years",""),"")</f>
        <v/>
      </c>
      <c r="K31" s="1081" t="str">
        <f>IFERROR(IF(ABS(MAX('2 sup_templates checks'!K28:K29))&gt;0.25,"Series contain annual jump(s) of over 25% in the last two years",""),"")</f>
        <v/>
      </c>
      <c r="L31" s="833" t="str">
        <f>IFERROR(IF(ABS(MAX('2 sup_templates checks'!L28:L29))&gt;0.25,"Series contain annual jump(s) of over 25% in the last two years",""),"")</f>
        <v/>
      </c>
      <c r="M31" s="1080" t="str">
        <f>IFERROR(IF(ABS(MAX('2 sup_templates checks'!M28:M29))&gt;0.25,"Series contain annual jump(s) of over 25% in the last two years",""),"")</f>
        <v/>
      </c>
      <c r="N31" s="1081" t="str">
        <f>IFERROR(IF(ABS(MAX('2 sup_templates checks'!N28:N29))&gt;0.25,"Series contain annual jump(s) of over 25% in the last two years",""),"")</f>
        <v/>
      </c>
      <c r="O31" s="833" t="str">
        <f>IFERROR(IF(ABS(MAX('2 sup_templates checks'!O28:O29))&gt;0.25,"Series contain annual jump(s) of over 25% in the last two years",""),"")</f>
        <v/>
      </c>
      <c r="P31" s="1080" t="str">
        <f>IFERROR(IF(ABS(MAX('2 sup_templates checks'!P28:P29))&gt;0.25,"Series contain annual jump(s) of over 25% in the last two years",""),"")</f>
        <v/>
      </c>
      <c r="Q31" s="1081" t="str">
        <f>IFERROR(IF(ABS(MAX('2 sup_templates checks'!Q28:Q29))&gt;0.25,"Series contain annual jump(s) of over 25% in the last two years",""),"")</f>
        <v/>
      </c>
      <c r="R31" s="833" t="str">
        <f>IFERROR(IF(ABS(MAX('2 sup_templates checks'!R28:R29))&gt;0.25,"Series contain annual jump(s) of over 25% in the last two years",""),"")</f>
        <v/>
      </c>
      <c r="S31" s="1080" t="str">
        <f>IFERROR(IF(ABS(MAX('2 sup_templates checks'!S28:S29))&gt;0.25,"Series contain annual jump(s) of over 25% in the last two years",""),"")</f>
        <v/>
      </c>
      <c r="T31" s="1081" t="str">
        <f>IFERROR(IF(ABS(MAX('2 sup_templates checks'!T28:T29))&gt;0.25,"Series contain annual jump(s) of over 25% in the last two years",""),"")</f>
        <v/>
      </c>
      <c r="U31" s="833" t="str">
        <f>IFERROR(IF(ABS(MAX('2 sup_templates checks'!U28:U29))&gt;0.25,"Series contain annual jump(s) of over 25% in the last two years",""),"")</f>
        <v/>
      </c>
      <c r="V31" s="1080" t="str">
        <f>IFERROR(IF(ABS(MAX('2 sup_templates checks'!V28:V29))&gt;0.25,"Series contain annual jump(s) of over 25% in the last two years",""),"")</f>
        <v/>
      </c>
      <c r="W31" s="1081" t="str">
        <f>IFERROR(IF(ABS(MAX('2 sup_templates checks'!W28:W29))&gt;0.25,"Series contain annual jump(s) of over 25% in the last two years",""),"")</f>
        <v/>
      </c>
      <c r="X31" s="833" t="str">
        <f>IFERROR(IF(ABS(MAX('2 sup_templates checks'!X28:X29))&gt;0.25,"Series contain annual jump(s) of over 25% in the last two years",""),"")</f>
        <v/>
      </c>
      <c r="Y31" s="1080" t="str">
        <f>IFERROR(IF(ABS(MAX('2 sup_templates checks'!Y28:Y29))&gt;0.25,"Series contain annual jump(s) of over 25% in the last two years",""),"")</f>
        <v/>
      </c>
      <c r="Z31" s="1081" t="str">
        <f>IFERROR(IF(ABS(MAX('2 sup_templates checks'!Z28:Z29))&gt;0.25,"Series contain annual jump(s) of over 25% in the last two years",""),"")</f>
        <v/>
      </c>
      <c r="AA31" s="833" t="str">
        <f>IFERROR(IF(ABS(MAX('2 sup_templates checks'!AA28:AA29))&gt;0.25,"Series contain annual jump(s) of over 25% in the last two years",""),"")</f>
        <v/>
      </c>
      <c r="AB31" s="1080" t="str">
        <f>IFERROR(IF(ABS(MAX('2 sup_templates checks'!AB28:AB29))&gt;0.25,"Series contain annual jump(s) of over 25% in the last two years",""),"")</f>
        <v/>
      </c>
      <c r="AC31" s="1081" t="str">
        <f>IFERROR(IF(ABS(MAX('2 sup_templates checks'!AC28:AC29))&gt;0.25,"Series contain annual jump(s) of over 25% in the last two years",""),"")</f>
        <v/>
      </c>
      <c r="AD31" s="833" t="str">
        <f>IFERROR(IF(ABS(MAX('2 sup_templates checks'!AD28:AD29))&gt;0.25,"Series contain annual jump(s) of over 25% in the last two years",""),"")</f>
        <v/>
      </c>
      <c r="AE31" s="1080" t="str">
        <f>IFERROR(IF(ABS(MAX('2 sup_templates checks'!AE28:AE29))&gt;0.25,"Series contain annual jump(s) of over 25% in the last two years",""),"")</f>
        <v/>
      </c>
      <c r="AF31" s="1081" t="str">
        <f>IFERROR(IF(ABS(MAX('2 sup_templates checks'!AF28:AF29))&gt;0.25,"Series contain annual jump(s) of over 25% in the last two years",""),"")</f>
        <v/>
      </c>
      <c r="AG31" s="1082" t="str">
        <f>IFERROR(IF(ABS(MAX('2 sup_templates checks'!AG28:AG29))&gt;0.25,"Series contain annual jump(s) of over 25% in the last two years",""),"")</f>
        <v/>
      </c>
      <c r="AH31" s="833" t="str">
        <f>IFERROR(IF(ABS(MAX('2 sup_templates checks'!AH28:AH29))&gt;0.25,"Series contain annual jump(s) of over 25% in the last two years",""),"")</f>
        <v/>
      </c>
      <c r="AI31" s="1080" t="str">
        <f>IFERROR(IF(ABS(MAX('2 sup_templates checks'!AI28:AI29))&gt;0.25,"Series contain annual jump(s) of over 25% in the last two years",""),"")</f>
        <v/>
      </c>
      <c r="AJ31" s="833" t="str">
        <f>IFERROR(IF(ABS(MAX('2 sup_templates checks'!AJ28:AJ29))&gt;0.25,"Series contain annual jump(s) of over 25% in the last two years",""),"")</f>
        <v/>
      </c>
      <c r="AK31" s="1080" t="str">
        <f>IFERROR(IF(ABS(MAX('2 sup_templates checks'!AK28:AK29))&gt;0.25,"Series contain annual jump(s) of over 25% in the last two years",""),"")</f>
        <v/>
      </c>
      <c r="AL31" s="1081" t="str">
        <f>IFERROR(IF(ABS(MAX('2 sup_templates checks'!AL28:AL29))&gt;0.25,"Series contain annual jump(s) of over 25% in the last two years",""),"")</f>
        <v/>
      </c>
      <c r="AM31" s="405"/>
      <c r="AN31" s="504" t="s">
        <v>400</v>
      </c>
      <c r="AO31" s="1358" t="str">
        <f>IFERROR(IF(ABS(MAX('2 sup_templates checks'!AO27:AO28))&gt;0.25,"Series contain annual jump(s) of over 25% in the last two years",""),"")</f>
        <v/>
      </c>
      <c r="AP31" s="824" t="str">
        <f>IFERROR(IF(ABS(MAX('2 sup_templates checks'!AP27:AP28))&gt;0.25,"Series contain annual jump(s) of over 25% in the last two years",""),"")</f>
        <v/>
      </c>
      <c r="AQ31" s="824" t="str">
        <f>IFERROR(IF(ABS(MAX('2 sup_templates checks'!AQ27:AQ28))&gt;0.25,"Series contain annual jump(s) of over 25% in the last two years",""),"")</f>
        <v/>
      </c>
      <c r="AR31" s="824" t="str">
        <f>IFERROR(IF(ABS(MAX('2 sup_templates checks'!AR27:AR28))&gt;0.25,"Series contain annual jump(s) of over 25% in the last two years",""),"")</f>
        <v/>
      </c>
      <c r="AS31" s="824" t="str">
        <f>IFERROR(IF(ABS(MAX('2 sup_templates checks'!AS27:AS28))&gt;0.25,"Series contain annual jump(s) of over 25% in the last two years",""),"")</f>
        <v/>
      </c>
      <c r="AT31" s="824" t="str">
        <f>IFERROR(IF(ABS(MAX('2 sup_templates checks'!AT27:AT28))&gt;0.25,"Series contain annual jump(s) of over 25% in the last two years",""),"")</f>
        <v/>
      </c>
      <c r="AU31" s="824" t="str">
        <f>IFERROR(IF(ABS(MAX('2 sup_templates checks'!AU27:AU28))&gt;0.25,"Series contain annual jump(s) of over 25% in the last two years",""),"")</f>
        <v/>
      </c>
      <c r="AV31" s="824" t="str">
        <f>IFERROR(IF(ABS(MAX('2 sup_templates checks'!AV27:AV28))&gt;0.25,"Series contain annual jump(s) of over 25% in the last two years",""),"")</f>
        <v/>
      </c>
      <c r="AW31" s="824" t="str">
        <f>IFERROR(IF(ABS(MAX('2 sup_templates checks'!AW27:AW28))&gt;0.25,"Series contain annual jump(s) of over 25% in the last two years",""),"")</f>
        <v/>
      </c>
      <c r="AX31" s="824" t="str">
        <f>IFERROR(IF(ABS(MAX('2 sup_templates checks'!AX27:AX28))&gt;0.25,"Series contain annual jump(s) of over 25% in the last two years",""),"")</f>
        <v/>
      </c>
      <c r="AY31" s="824" t="str">
        <f>IFERROR(IF(ABS(MAX('2 sup_templates checks'!AY27:AY28))&gt;0.25,"Series contain annual jump(s) of over 25% in the last two years",""),"")</f>
        <v/>
      </c>
      <c r="AZ31" s="824" t="str">
        <f>IFERROR(IF(ABS(MAX('2 sup_templates checks'!AZ27:AZ28))&gt;0.25,"Series contain annual jump(s) of over 25% in the last two years",""),"")</f>
        <v/>
      </c>
      <c r="BA31" s="824" t="str">
        <f>IFERROR(IF(ABS(MAX('2 sup_templates checks'!BA27:BA28))&gt;0.25,"Series contain annual jump(s) of over 25% in the last two years",""),"")</f>
        <v/>
      </c>
      <c r="BB31" s="824" t="str">
        <f>IFERROR(IF(ABS(MAX('2 sup_templates checks'!BB27:BB28))&gt;0.25,"Series contain annual jump(s) of over 25% in the last two years",""),"")</f>
        <v/>
      </c>
      <c r="BC31" s="824" t="str">
        <f>IFERROR(IF(ABS(MAX('2 sup_templates checks'!BC27:BC28))&gt;0.25,"Series contain annual jump(s) of over 25% in the last two years",""),"")</f>
        <v/>
      </c>
      <c r="BD31" s="824" t="str">
        <f>IFERROR(IF(ABS(MAX('2 sup_templates checks'!BD27:BD28))&gt;0.25,"Series contain annual jump(s) of over 25% in the last two years",""),"")</f>
        <v/>
      </c>
      <c r="BE31" s="824" t="str">
        <f>IFERROR(IF(ABS(MAX('2 sup_templates checks'!BE27:BE28))&gt;0.25,"Series contain annual jump(s) of over 25% in the last two years",""),"")</f>
        <v/>
      </c>
      <c r="BF31" s="824" t="str">
        <f>IFERROR(IF(ABS(MAX('2 sup_templates checks'!BF27:BF28))&gt;0.25,"Series contain annual jump(s) of over 25% in the last two years",""),"")</f>
        <v/>
      </c>
      <c r="BG31" s="824" t="str">
        <f>IFERROR(IF(ABS(MAX('2 sup_templates checks'!BG27:BG28))&gt;0.25,"Series contain annual jump(s) of over 25% in the last two years",""),"")</f>
        <v/>
      </c>
      <c r="BH31" s="824" t="str">
        <f>IFERROR(IF(ABS(MAX('2 sup_templates checks'!BH27:BH28))&gt;0.25,"Series contain annual jump(s) of over 25% in the last two years",""),"")</f>
        <v/>
      </c>
      <c r="BI31" s="824" t="str">
        <f>IFERROR(IF(ABS(MAX('2 sup_templates checks'!BI27:BI28))&gt;0.25,"Series contain annual jump(s) of over 25% in the last two years",""),"")</f>
        <v/>
      </c>
      <c r="BJ31" s="824" t="str">
        <f>IFERROR(IF(ABS(MAX('2 sup_templates checks'!BJ27:BJ28))&gt;0.25,"Series contain annual jump(s) of over 25% in the last two years",""),"")</f>
        <v/>
      </c>
      <c r="BK31" s="824" t="str">
        <f>IFERROR(IF(ABS(MAX('2 sup_templates checks'!BK27:BK28))&gt;0.25,"Series contain annual jump(s) of over 25% in the last two years",""),"")</f>
        <v/>
      </c>
      <c r="BL31" s="824" t="str">
        <f>IFERROR(IF(ABS(MAX('2 sup_templates checks'!BL27:BL28))&gt;0.25,"Series contain annual jump(s) of over 25% in the last two years",""),"")</f>
        <v/>
      </c>
      <c r="BM31" s="405"/>
      <c r="BN31" s="504" t="s">
        <v>400</v>
      </c>
      <c r="BO31" s="828" t="str">
        <f>IFERROR(IF(ABS(MAX('2 sup_templates checks'!BO28:BO29))&gt;0.25,"Series contain annual jump(s) of over 25% in the last two years",""),"")</f>
        <v/>
      </c>
      <c r="BP31" s="829" t="str">
        <f>IFERROR(IF(ABS(MAX('2 sup_templates checks'!BP28:BP29))&gt;0.25,"Series contain annual jump(s) of over 25% in the last two years",""),"")</f>
        <v/>
      </c>
      <c r="BQ31" s="828" t="str">
        <f>IFERROR(IF(ABS(MAX('2 sup_templates checks'!BQ28:BQ29))&gt;0.25,"Series contain annual jump(s) of over 25% in the last two years",""),"")</f>
        <v/>
      </c>
      <c r="BR31" s="829" t="str">
        <f>IFERROR(IF(ABS(MAX('2 sup_templates checks'!BR28:BR29))&gt;0.25,"Series contain annual jump(s) of over 25% in the last two years",""),"")</f>
        <v/>
      </c>
      <c r="BS31" s="828" t="str">
        <f>IFERROR(IF(ABS(MAX('2 sup_templates checks'!BS28:BS29))&gt;0.25,"Series contain annual jump(s) of over 25% in the last two years",""),"")</f>
        <v/>
      </c>
      <c r="BT31" s="829" t="str">
        <f>IFERROR(IF(ABS(MAX('2 sup_templates checks'!BT28:BT29))&gt;0.25,"Series contain annual jump(s) of over 25% in the last two years",""),"")</f>
        <v/>
      </c>
      <c r="BU31" s="828" t="str">
        <f>IFERROR(IF(ABS(MAX('2 sup_templates checks'!BU28:BU29))&gt;0.25,"Series contain annual jump(s) of over 25% in the last two years",""),"")</f>
        <v/>
      </c>
      <c r="BV31" s="829" t="str">
        <f>IFERROR(IF(ABS(MAX('2 sup_templates checks'!BV28:BV29))&gt;0.25,"Series contain annual jump(s) of over 25% in the last two years",""),"")</f>
        <v/>
      </c>
      <c r="BW31" s="828" t="str">
        <f>IFERROR(IF(ABS(MAX('2 sup_templates checks'!BW28:BW29))&gt;0.25,"Series contain annual jump(s) of over 25% in the last two years",""),"")</f>
        <v/>
      </c>
      <c r="BX31" s="829" t="str">
        <f>IFERROR(IF(ABS(MAX('2 sup_templates checks'!BX28:BX29))&gt;0.25,"Series contain annual jump(s) of over 25% in the last two years",""),"")</f>
        <v/>
      </c>
      <c r="BY31" s="828" t="str">
        <f>IFERROR(IF(ABS(MAX('2 sup_templates checks'!BY28:BY29))&gt;0.25,"Series contain annual jump(s) of over 25% in the last two years",""),"")</f>
        <v/>
      </c>
      <c r="BZ31" s="829" t="str">
        <f>IFERROR(IF(ABS(MAX('2 sup_templates checks'!BZ28:BZ29))&gt;0.25,"Series contain annual jump(s) of over 25% in the last two years",""),"")</f>
        <v/>
      </c>
      <c r="CA31" s="828" t="str">
        <f>IFERROR(IF(ABS(MAX('2 sup_templates checks'!CA28:CA29))&gt;0.25,"Series contain annual jump(s) of over 25% in the last two years",""),"")</f>
        <v/>
      </c>
      <c r="CB31" s="829" t="str">
        <f>IFERROR(IF(ABS(MAX('2 sup_templates checks'!CB28:CB29))&gt;0.25,"Series contain annual jump(s) of over 25% in the last two years",""),"")</f>
        <v/>
      </c>
      <c r="CC31" s="828" t="str">
        <f>IFERROR(IF(ABS(MAX('2 sup_templates checks'!CC28:CC29))&gt;0.25,"Series contain annual jump(s) of over 25% in the last two years",""),"")</f>
        <v/>
      </c>
      <c r="CD31" s="829" t="str">
        <f>IFERROR(IF(ABS(MAX('2 sup_templates checks'!CD28:CD29))&gt;0.25,"Series contain annual jump(s) of over 25% in the last two years",""),"")</f>
        <v/>
      </c>
      <c r="CE31" s="828" t="str">
        <f>IFERROR(IF(ABS(MAX('2 sup_templates checks'!CE28:CE29))&gt;0.25,"Series contain annual jump(s) of over 25% in the last two years",""),"")</f>
        <v/>
      </c>
      <c r="CF31" s="829" t="str">
        <f>IFERROR(IF(ABS(MAX('2 sup_templates checks'!CF28:CF29))&gt;0.25,"Series contain annual jump(s) of over 25% in the last two years",""),"")</f>
        <v/>
      </c>
      <c r="CG31" s="828" t="str">
        <f>IFERROR(IF(ABS(MAX('2 sup_templates checks'!CG28:CG29))&gt;0.25,"Series contain annual jump(s) of over 25% in the last two years",""),"")</f>
        <v/>
      </c>
      <c r="CH31" s="830" t="str">
        <f>IFERROR(IF(ABS(MAX('2 sup_templates checks'!CH28:CH29))&gt;0.25,"Series contain annual jump(s) of over 25% in the last two years",""),"")</f>
        <v/>
      </c>
      <c r="CI31" s="831" t="str">
        <f>IFERROR(IF(ABS(MAX('2 sup_templates checks'!CI28:CI29))&gt;0.25,"Series contain annual jump(s) of over 25% in the last two years",""),"")</f>
        <v/>
      </c>
      <c r="CJ31" s="829" t="str">
        <f>IFERROR(IF(ABS(MAX('2 sup_templates checks'!CJ28:CJ29))&gt;0.25,"Series contain annual jump(s) of over 25% in the last two years",""),"")</f>
        <v/>
      </c>
      <c r="CK31" s="828" t="str">
        <f>IFERROR(IF(ABS(MAX('2 sup_templates checks'!CK28:CK29))&gt;0.25,"Series contain annual jump(s) of over 25% in the last two years",""),"")</f>
        <v/>
      </c>
      <c r="CL31" s="829" t="str">
        <f>IFERROR(IF(ABS(MAX('2 sup_templates checks'!CL28:CL29))&gt;0.25,"Series contain annual jump(s) of over 25% in the last two years",""),"")</f>
        <v/>
      </c>
      <c r="CM31" s="1002"/>
      <c r="CN31" s="504" t="s">
        <v>400</v>
      </c>
      <c r="CO31" s="1080" t="str">
        <f>IFERROR(IF(ABS(MAX('2 sup_templates checks'!CO28:CO29))&gt;0.25,"Series contain annual jump(s) of over 25% in the last two years",""),"")</f>
        <v/>
      </c>
      <c r="CP31" s="834" t="str">
        <f>IFERROR(IF(ABS(MAX('2 sup_templates checks'!CP28:CP29))&gt;0.25,"Series contain annual jump(s) of over 25% in the last two years",""),"")</f>
        <v/>
      </c>
      <c r="CQ31" s="992" t="str">
        <f>IFERROR(IF(ABS(MAX('2 sup_templates checks'!CQ28:CQ29))&gt;0.25,"Series contain annual jump(s) of over 25% in the last two years",""),"")</f>
        <v/>
      </c>
      <c r="CR31" s="992" t="str">
        <f>IFERROR(IF(ABS(MAX('2 sup_templates checks'!CR28:CR29))&gt;0.25,"Series contain annual jump(s) of over 25% in the last two years",""),"")</f>
        <v/>
      </c>
      <c r="CS31" s="992" t="str">
        <f>IFERROR(IF(ABS(MAX('2 sup_templates checks'!CS28:CS29))&gt;0.25,"Series contain annual jump(s) of over 25% in the last two years",""),"")</f>
        <v/>
      </c>
      <c r="CT31" s="992" t="str">
        <f>IFERROR(IF(ABS(MAX('2 sup_templates checks'!CT28:CT29))&gt;0.25,"Series contain annual jump(s) of over 25% in the last two years",""),"")</f>
        <v/>
      </c>
      <c r="CU31" s="992" t="str">
        <f>IFERROR(IF(ABS(MAX('2 sup_templates checks'!CU28:CU29))&gt;0.25,"Series contain annual jump(s) of over 25% in the last two years",""),"")</f>
        <v/>
      </c>
      <c r="CV31" s="992" t="str">
        <f>IFERROR(IF(ABS(MAX('2 sup_templates checks'!CV28:CV29))&gt;0.25,"Series contain annual jump(s) of over 25% in the last two years",""),"")</f>
        <v/>
      </c>
      <c r="CW31" s="992" t="str">
        <f>IFERROR(IF(ABS(MAX('2 sup_templates checks'!CW28:CW29))&gt;0.25,"Series contain annual jump(s) of over 25% in the last two years",""),"")</f>
        <v/>
      </c>
      <c r="CX31" s="992" t="str">
        <f>IFERROR(IF(ABS(MAX('2 sup_templates checks'!CX28:CX29))&gt;0.25,"Series contain annual jump(s) of over 25% in the last two years",""),"")</f>
        <v/>
      </c>
      <c r="CY31" s="992" t="str">
        <f>IFERROR(IF(ABS(MAX('2 sup_templates checks'!CY28:CY29))&gt;0.25,"Series contain annual jump(s) of over 25% in the last two years",""),"")</f>
        <v/>
      </c>
      <c r="CZ31" s="992" t="str">
        <f>IFERROR(IF(ABS(MAX('2 sup_templates checks'!CZ28:CZ29))&gt;0.25,"Series contain annual jump(s) of over 25% in the last two years",""),"")</f>
        <v/>
      </c>
      <c r="DA31" s="992" t="str">
        <f>IFERROR(IF(ABS(MAX('2 sup_templates checks'!DA28:DA29))&gt;0.25,"Series contain annual jump(s) of over 25% in the last two years",""),"")</f>
        <v/>
      </c>
      <c r="DB31" s="992" t="str">
        <f>IFERROR(IF(ABS(MAX('2 sup_templates checks'!DB28:DB29))&gt;0.25,"Series contain annual jump(s) of over 25% in the last two years",""),"")</f>
        <v/>
      </c>
    </row>
    <row r="32" spans="1:107" s="404" customFormat="1" ht="39" customHeight="1" thickBot="1" x14ac:dyDescent="0.25">
      <c r="A32" s="403"/>
      <c r="B32" s="504" t="s">
        <v>1519</v>
      </c>
      <c r="C32" s="1673" t="str">
        <f>IF(COUNT(C28)&lt;&gt;0,IF(C29&gt;'1 macro-mapping'!$E$34,"Credit assets &gt; Total assets - please revise",""),"")</f>
        <v/>
      </c>
      <c r="D32" s="1675" t="str">
        <f>IF(COUNT(D29)&lt;&gt;0,IF(D29&gt;C29,"Loan assets &gt; Credit assets - please revise",""),"")</f>
        <v/>
      </c>
      <c r="E32" s="1676" t="str">
        <f>IF(COUNT(E29)&lt;&gt;0,IF(E29&gt;C29,"Deposits &gt; Credit assets - please revise",""),"")</f>
        <v/>
      </c>
      <c r="F32" s="1673" t="str">
        <f>IF(COUNT(F29)&lt;&gt;0,IF(F29&gt;'1 macro-mapping'!$I$34,"Credit assets &gt; Total assets - please revise",""),"")</f>
        <v/>
      </c>
      <c r="G32" s="1675" t="str">
        <f>IF(COUNT(G29)&lt;&gt;0,IF(G29&gt;F29,"Loan assets &gt; Credit assets - please revise",""),"")</f>
        <v/>
      </c>
      <c r="H32" s="1676" t="str">
        <f>IF(COUNT(H29)&lt;&gt;0,IF(H29&gt;F29,"Deposits &gt; Credit assets - please revise",""),"")</f>
        <v/>
      </c>
      <c r="I32" s="1673" t="str">
        <f>IF(COUNT(I29)&lt;&gt;0,IF(I29&gt;'1 macro-mapping'!$J$34,"Credit assets &gt; Total assets - please revise",""),"")</f>
        <v/>
      </c>
      <c r="J32" s="1675" t="str">
        <f>IF(COUNT(J29)&lt;&gt;0,IF(J29&gt;I29,"Loan assets &gt; Credit assets - please revise",""),"")</f>
        <v/>
      </c>
      <c r="K32" s="1676" t="str">
        <f>IF(COUNT(K29)&lt;&gt;0,IF(K29&gt;I29,"Deposits &gt; Credit assets - please revise",""),"")</f>
        <v/>
      </c>
      <c r="L32" s="1673" t="str">
        <f>IF(COUNT(L29)&lt;&gt;0,IF(L29&gt;'1 macro-mapping'!$M$34,"Credit assets &gt; Total assets - please revise",""),"")</f>
        <v/>
      </c>
      <c r="M32" s="1675" t="str">
        <f>IF(COUNT(M29)&lt;&gt;0,IF(M29&gt;L29,"Loan assets &gt; Credit assets - please revise",""),"")</f>
        <v/>
      </c>
      <c r="N32" s="1676" t="str">
        <f>IF(COUNT(N29)&lt;&gt;0,IF(N29&gt;L29,"Deposits &gt; Credit assets - please revise",""),"")</f>
        <v/>
      </c>
      <c r="O32" s="1673" t="str">
        <f>IF(COUNT(O29)&lt;&gt;0,IF(O29&gt;'1 macro-mapping'!$N$34,"Credit assets &gt; Total assets - please revise",""),"")</f>
        <v/>
      </c>
      <c r="P32" s="1675" t="str">
        <f>IF(COUNT(P29)&lt;&gt;0,IF(P29&gt;O29,"Loan assets &gt; Credit assets - please revise",""),"")</f>
        <v/>
      </c>
      <c r="Q32" s="1676" t="str">
        <f>IF(COUNT(Q29)&lt;&gt;0,IF(Q29&gt;O29,"Deposits &gt; Credit assets - please revise",""),"")</f>
        <v/>
      </c>
      <c r="R32" s="1673" t="str">
        <f>IF(COUNT(R29)&lt;&gt;0,IF(R29&gt;'1 macro-mapping'!$Q$34,"Credit assets &gt; Total assets - please revise",""),"")</f>
        <v/>
      </c>
      <c r="S32" s="1675" t="str">
        <f>IF(COUNT(S29)&lt;&gt;0,IF(S29&gt;R29,"Loan assets &gt; Credit assets - please revise",""),"")</f>
        <v/>
      </c>
      <c r="T32" s="1676" t="str">
        <f>IF(COUNT(T29)&lt;&gt;0,IF(T29&gt;R29,"Deposits &gt; Credit assets - please revise",""),"")</f>
        <v/>
      </c>
      <c r="U32" s="1673" t="str">
        <f>IF(COUNT(U29)&lt;&gt;0,IF(U29&gt;'1 macro-mapping'!$R$34,"Credit assets &gt; Total assets - please revise",""),"")</f>
        <v/>
      </c>
      <c r="V32" s="1675" t="str">
        <f>IF(COUNT(V29)&lt;&gt;0,IF(V29&gt;U29,"Loan assets &gt; Credit assets - please revise",""),"")</f>
        <v/>
      </c>
      <c r="W32" s="1676" t="str">
        <f>IF(COUNT(W29)&lt;&gt;0,IF(W29&gt;U29,"Deposits &gt; Credit assets - please revise",""),"")</f>
        <v/>
      </c>
      <c r="X32" s="1673" t="str">
        <f>IF(COUNT(X29)&lt;&gt;0,IF(X29&gt;'1 macro-mapping'!$V$34,"Credit assets &gt; Total assets - please revise",""),"")</f>
        <v/>
      </c>
      <c r="Y32" s="1675" t="str">
        <f>IF(COUNT(Y29)&lt;&gt;0,IF(Y29&gt;X29,"Loan assets &gt; Credit assets - please revise",""),"")</f>
        <v/>
      </c>
      <c r="Z32" s="1676" t="str">
        <f>IF(COUNT(Z29)&lt;&gt;0,IF(Z29&gt;X29,"Deposits &gt; Credit assets - please revise",""),"")</f>
        <v/>
      </c>
      <c r="AA32" s="1673" t="str">
        <f>IF(COUNT(AA29)&lt;&gt;0,IF(AA29&gt;'1 macro-mapping'!$Y$34,"Credit assets &gt; Total assets - please revise",""),"")</f>
        <v/>
      </c>
      <c r="AB32" s="1675" t="str">
        <f>IF(COUNT(AB29)&lt;&gt;0,IF(AB29&gt;AA29,"Loan assets &gt; Credit assets - please revise",""),"")</f>
        <v/>
      </c>
      <c r="AC32" s="1676" t="str">
        <f>IF(COUNT(AC29)&lt;&gt;0,IF(AC29&gt;AA29,"Deposits &gt; Credit assets - please revise",""),"")</f>
        <v/>
      </c>
      <c r="AD32" s="1673" t="str">
        <f>IF(COUNT(AD29)&lt;&gt;0,IF(AD29&gt;'1 macro-mapping'!$Z$34,"Credit assets &gt; Total assets - please revise",""),"")</f>
        <v/>
      </c>
      <c r="AE32" s="1675" t="str">
        <f>IF(COUNT(AE29)&lt;&gt;0,IF(AE29&gt;AD29,"Loan assets &gt; Credit assets - please revise",""),"")</f>
        <v/>
      </c>
      <c r="AF32" s="1676" t="str">
        <f>IF(COUNT(AF29)&lt;&gt;0,IF(AF29&gt;AD29,"Deposits &gt; Credit assets - please revise",""),"")</f>
        <v/>
      </c>
      <c r="AG32" s="1673" t="str">
        <f>IF(COUNT(AG29)&lt;&gt;0,IF(AG29&gt;'1 macro-mapping'!$AA$34,"Credit assets &gt; Total assets - please revise",""),"")</f>
        <v/>
      </c>
      <c r="AH32" s="1675" t="str">
        <f>IF(COUNT(AH29)&lt;&gt;0,IF(AH29&gt;AG29,"Loan assets &gt; Credit assets - please revise",""),"")</f>
        <v/>
      </c>
      <c r="AI32" s="1676" t="str">
        <f>IF(COUNT(AI29)&lt;&gt;0,IF(AI29&gt;AG29,"Deposits &gt; Credit assets - please revise",""),"")</f>
        <v/>
      </c>
      <c r="AJ32" s="1673" t="str">
        <f>IF(COUNT(AJ29)&lt;&gt;0,IF(AJ29&gt;'1 macro-mapping'!$AB$34,"Credit assets &gt; Total assets - please revise",""),"")</f>
        <v/>
      </c>
      <c r="AK32" s="1675" t="str">
        <f>IF(COUNT(AK29)&lt;&gt;0,IF(AK29&gt;AJ29,"Loan assets &gt; Credit assets - please revise",""),"")</f>
        <v/>
      </c>
      <c r="AL32" s="1676" t="str">
        <f>IF(COUNT(AL29)&lt;&gt;0,IF(AL29&gt;AJ29,"Deposits &gt; Credit assets - please revise",""),"")</f>
        <v/>
      </c>
      <c r="AM32" s="405"/>
      <c r="AN32" s="504" t="s">
        <v>1519</v>
      </c>
      <c r="AO32" s="1673" t="str">
        <f>IF(COUNT(AO29)&lt;&gt;0,IF(AO29&gt;'1 macro-mapping'!$E$34,"Repo assets &gt; Total assets - please revise",""),"")</f>
        <v/>
      </c>
      <c r="AP32" s="1675" t="str">
        <f>IF(COUNT(AP29)&lt;&gt;0,IF(AP29&gt;CO29,"Repo liabilities &gt; Total liabilities - please revise",""),"")</f>
        <v/>
      </c>
      <c r="AQ32" s="1673" t="str">
        <f>IF(COUNT(AQ29)&lt;&gt;0,IF(AQ29&gt;'1 macro-mapping'!$I$34,"Repo assets &gt; Total assets - please revise",""),"")</f>
        <v/>
      </c>
      <c r="AR32" s="1675" t="str">
        <f>IF(COUNT(AR29)&lt;&gt;0,IF(AR29&gt;CQ29,"Repo liabilities &gt; Total liabilities - please revise",""),"")</f>
        <v/>
      </c>
      <c r="AS32" s="1673" t="str">
        <f>IF(COUNT(AS29)&lt;&gt;0,IF(AS29&gt;'1 macro-mapping'!$J$34,"Repo assets &gt; Total assets - please revise",""),"")</f>
        <v/>
      </c>
      <c r="AT32" s="1675" t="str">
        <f>IF(COUNT(AT29)&lt;&gt;0,IF(AT29&gt;CR29,"Repo liabilities &gt; Total liabilities - please revise",""),"")</f>
        <v/>
      </c>
      <c r="AU32" s="1673" t="str">
        <f>IF(COUNT(AU29)&lt;&gt;0,IF(AU29&gt;'1 macro-mapping'!$M$34,"Repo assets &gt; Total assets - please revise",""),"")</f>
        <v/>
      </c>
      <c r="AV32" s="1675" t="str">
        <f>IF(COUNT(AV29)&lt;&gt;0,IF(AV29&gt;CS29,"Repo liabilities &gt; Total liabilities - please revise",""),"")</f>
        <v/>
      </c>
      <c r="AW32" s="1673" t="str">
        <f>IF(COUNT(AW29)&lt;&gt;0,IF(AW29&gt;'1 macro-mapping'!$N$34,"Repo assets &gt; Total assets - please revise",""),"")</f>
        <v/>
      </c>
      <c r="AX32" s="1675" t="str">
        <f>IF(COUNT(AX29)&lt;&gt;0,IF(AX29&gt;CT29,"Repo liabilities &gt; Total liabilities - please revise",""),"")</f>
        <v/>
      </c>
      <c r="AY32" s="1673" t="str">
        <f>IF(COUNT(AY29)&lt;&gt;0,IF(AY29&gt;'1 macro-mapping'!$Q$34,"Repo assets &gt; Total assets - please revise",""),"")</f>
        <v/>
      </c>
      <c r="AZ32" s="1675" t="str">
        <f>IF(COUNT(AZ29)&lt;&gt;0,IF(AZ29&gt;CU29,"Repo liabilities &gt; Total liabilities - please revise",""),"")</f>
        <v/>
      </c>
      <c r="BA32" s="1673" t="str">
        <f>IF(COUNT(BA29)&lt;&gt;0,IF(BA29&gt;'1 macro-mapping'!$R$34,"Repo assets &gt; Total assets - please revise",""),"")</f>
        <v/>
      </c>
      <c r="BB32" s="1675" t="str">
        <f>IF(COUNT(BB29)&lt;&gt;0,IF(BB29&gt;CV29,"Repo liabilities &gt; Total liabilities - please revise",""),"")</f>
        <v/>
      </c>
      <c r="BC32" s="1673" t="str">
        <f>IF(COUNT(BC29)&lt;&gt;0,IF(BC29&gt;'1 macro-mapping'!$V$34,"Repo assets &gt; Total assets - please revise",""),"")</f>
        <v/>
      </c>
      <c r="BD32" s="1675" t="str">
        <f>IF(COUNT(BD29)&lt;&gt;0,IF(BD29&gt;CW29,"Repo liabilities &gt; Total liabilities - please revise",""),"")</f>
        <v/>
      </c>
      <c r="BE32" s="1673" t="str">
        <f>IF(COUNT(BE29)&lt;&gt;0,IF(BE29&gt;'1 macro-mapping'!$Y$34,"Repo assets &gt; Total assets - please revise",""),"")</f>
        <v/>
      </c>
      <c r="BF32" s="1675" t="str">
        <f>IF(COUNT(BF29)&lt;&gt;0,IF(BF29&gt;CX29,"Repo liabilities &gt; Total liabilities - please revise",""),"")</f>
        <v/>
      </c>
      <c r="BG32" s="1673" t="str">
        <f>IF(COUNT(BG29)&lt;&gt;0,IF(BG29&gt;'1 macro-mapping'!$Z$34,"Repo assets &gt; Total assets - please revise",""),"")</f>
        <v/>
      </c>
      <c r="BH32" s="1675" t="str">
        <f>IF(COUNT(BH29)&lt;&gt;0,IF(BH29&gt;CY29,"Repo liabilities &gt; Total liabilities - please revise",""),"")</f>
        <v/>
      </c>
      <c r="BI32" s="1673" t="str">
        <f>IF(COUNT(BI29)&lt;&gt;0,IF(BI29&gt;'1 macro-mapping'!$AA$34,"Repo assets &gt; Total assets - please revise",""),"")</f>
        <v/>
      </c>
      <c r="BJ32" s="1675" t="str">
        <f>IF(COUNT(BJ29)&lt;&gt;0,IF(BJ29&gt;CZ29,"Repo liabilities &gt; Total liabilities - please revise",""),"")</f>
        <v/>
      </c>
      <c r="BK32" s="1673" t="str">
        <f>IF(COUNT(BK29)&lt;&gt;0,IF(BK29&gt;'1 macro-mapping'!$AB$34,"Repo assets &gt; Total assets - please revise",""),"")</f>
        <v/>
      </c>
      <c r="BL32" s="1675" t="str">
        <f>IF(COUNT(BL29)&lt;&gt;0,IF(BL29&gt;DA29,"Repo liabilities &gt; Total liabilities - please revise",""),"")</f>
        <v/>
      </c>
      <c r="BM32" s="405"/>
      <c r="BN32" s="1677"/>
      <c r="BO32" s="828"/>
      <c r="BP32" s="829"/>
      <c r="BQ32" s="828"/>
      <c r="BR32" s="829"/>
      <c r="BS32" s="828"/>
      <c r="BT32" s="829"/>
      <c r="BU32" s="828"/>
      <c r="BV32" s="829"/>
      <c r="BW32" s="828"/>
      <c r="BX32" s="829"/>
      <c r="BY32" s="828"/>
      <c r="BZ32" s="829"/>
      <c r="CA32" s="828"/>
      <c r="CB32" s="829"/>
      <c r="CC32" s="828"/>
      <c r="CD32" s="829"/>
      <c r="CE32" s="828"/>
      <c r="CF32" s="829"/>
      <c r="CG32" s="828"/>
      <c r="CH32" s="830"/>
      <c r="CI32" s="831"/>
      <c r="CJ32" s="829"/>
      <c r="CK32" s="828"/>
      <c r="CL32" s="829"/>
      <c r="CM32" s="1002"/>
      <c r="CN32" s="1677"/>
      <c r="CO32" s="828"/>
      <c r="CP32" s="829"/>
      <c r="CQ32" s="1837"/>
      <c r="CR32" s="1674"/>
      <c r="CS32" s="1837"/>
      <c r="CT32" s="1674"/>
      <c r="CU32" s="1837"/>
      <c r="CV32" s="1674"/>
      <c r="CW32" s="1837"/>
      <c r="CX32" s="1837"/>
      <c r="CY32" s="1837"/>
      <c r="CZ32" s="1674"/>
      <c r="DA32" s="1837"/>
      <c r="DB32" s="1674"/>
    </row>
    <row r="33" spans="1:107" s="2" customFormat="1" ht="69.95" customHeight="1" x14ac:dyDescent="0.2">
      <c r="B33" s="82" t="s">
        <v>89</v>
      </c>
      <c r="C33" s="119"/>
      <c r="D33" s="1066"/>
      <c r="E33" s="120"/>
      <c r="F33" s="119"/>
      <c r="G33" s="1066"/>
      <c r="H33" s="1073"/>
      <c r="I33" s="119"/>
      <c r="J33" s="1066"/>
      <c r="K33" s="1073"/>
      <c r="L33" s="119"/>
      <c r="M33" s="1066"/>
      <c r="N33" s="1073"/>
      <c r="O33" s="119"/>
      <c r="P33" s="1066"/>
      <c r="Q33" s="120"/>
      <c r="R33" s="119"/>
      <c r="S33" s="1066"/>
      <c r="T33" s="120"/>
      <c r="U33" s="119"/>
      <c r="V33" s="1066"/>
      <c r="W33" s="1073"/>
      <c r="X33" s="119"/>
      <c r="Y33" s="1066"/>
      <c r="Z33" s="1073"/>
      <c r="AA33" s="119"/>
      <c r="AB33" s="1066"/>
      <c r="AC33" s="1073"/>
      <c r="AD33" s="119"/>
      <c r="AE33" s="1066"/>
      <c r="AF33" s="120"/>
      <c r="AG33" s="119"/>
      <c r="AH33" s="1066"/>
      <c r="AI33" s="120"/>
      <c r="AJ33" s="119"/>
      <c r="AK33" s="1066"/>
      <c r="AL33" s="120"/>
      <c r="AM33" s="300"/>
      <c r="AN33" s="82" t="s">
        <v>89</v>
      </c>
      <c r="AO33" s="119"/>
      <c r="AP33" s="120"/>
      <c r="AQ33" s="119"/>
      <c r="AR33" s="120"/>
      <c r="AS33" s="119"/>
      <c r="AT33" s="120"/>
      <c r="AU33" s="119"/>
      <c r="AV33" s="120"/>
      <c r="AW33" s="119"/>
      <c r="AX33" s="120"/>
      <c r="AY33" s="119"/>
      <c r="AZ33" s="120"/>
      <c r="BA33" s="119"/>
      <c r="BB33" s="120"/>
      <c r="BC33" s="119"/>
      <c r="BD33" s="120"/>
      <c r="BE33" s="119"/>
      <c r="BF33" s="120"/>
      <c r="BG33" s="119"/>
      <c r="BH33" s="120"/>
      <c r="BI33" s="119"/>
      <c r="BJ33" s="120"/>
      <c r="BK33" s="119"/>
      <c r="BL33" s="120"/>
      <c r="BM33" s="300"/>
      <c r="BN33" s="82" t="s">
        <v>89</v>
      </c>
      <c r="BO33" s="119"/>
      <c r="BP33" s="120"/>
      <c r="BQ33" s="993"/>
      <c r="BR33" s="993"/>
      <c r="BS33" s="119"/>
      <c r="BT33" s="120"/>
      <c r="BU33" s="119"/>
      <c r="BV33" s="120"/>
      <c r="BW33" s="119"/>
      <c r="BX33" s="120"/>
      <c r="BY33" s="119"/>
      <c r="BZ33" s="120"/>
      <c r="CA33" s="119"/>
      <c r="CB33" s="120"/>
      <c r="CC33" s="119"/>
      <c r="CD33" s="120"/>
      <c r="CE33" s="119"/>
      <c r="CF33" s="120"/>
      <c r="CG33" s="119"/>
      <c r="CH33" s="121"/>
      <c r="CI33" s="131"/>
      <c r="CJ33" s="120"/>
      <c r="CK33" s="119"/>
      <c r="CL33" s="120"/>
      <c r="CM33" s="1000"/>
      <c r="CN33" s="82" t="s">
        <v>89</v>
      </c>
      <c r="CO33" s="119"/>
      <c r="CP33" s="120"/>
      <c r="CQ33" s="484"/>
      <c r="CR33" s="993"/>
      <c r="CS33" s="993"/>
      <c r="CT33" s="993"/>
      <c r="CU33" s="993"/>
      <c r="CV33" s="993"/>
      <c r="CW33" s="993"/>
      <c r="CX33" s="993"/>
      <c r="CY33" s="993"/>
      <c r="CZ33" s="993"/>
      <c r="DA33" s="993"/>
      <c r="DB33" s="993"/>
      <c r="DC33" s="14"/>
    </row>
    <row r="34" spans="1:107" s="14" customFormat="1" ht="69.95" customHeight="1" thickBot="1" x14ac:dyDescent="0.25">
      <c r="A34" s="2"/>
      <c r="B34" s="83" t="s">
        <v>93</v>
      </c>
      <c r="C34" s="122"/>
      <c r="D34" s="1067"/>
      <c r="E34" s="123"/>
      <c r="F34" s="1067"/>
      <c r="G34" s="1067"/>
      <c r="H34" s="1067"/>
      <c r="I34" s="1067"/>
      <c r="J34" s="1067"/>
      <c r="K34" s="1074"/>
      <c r="L34" s="122"/>
      <c r="M34" s="1067"/>
      <c r="N34" s="1074"/>
      <c r="O34" s="122"/>
      <c r="P34" s="1067"/>
      <c r="Q34" s="123"/>
      <c r="R34" s="122"/>
      <c r="S34" s="1067"/>
      <c r="T34" s="123"/>
      <c r="U34" s="122"/>
      <c r="V34" s="1067"/>
      <c r="W34" s="1074"/>
      <c r="X34" s="122"/>
      <c r="Y34" s="1067"/>
      <c r="Z34" s="1074"/>
      <c r="AA34" s="122"/>
      <c r="AB34" s="1067"/>
      <c r="AC34" s="1074"/>
      <c r="AD34" s="122"/>
      <c r="AE34" s="1067"/>
      <c r="AF34" s="123"/>
      <c r="AG34" s="122"/>
      <c r="AH34" s="1067"/>
      <c r="AI34" s="123"/>
      <c r="AJ34" s="122"/>
      <c r="AK34" s="1067"/>
      <c r="AL34" s="123"/>
      <c r="AM34" s="300"/>
      <c r="AN34" s="83" t="s">
        <v>235</v>
      </c>
      <c r="AO34" s="122"/>
      <c r="AP34" s="123"/>
      <c r="AQ34" s="122"/>
      <c r="AR34" s="123"/>
      <c r="AS34" s="122"/>
      <c r="AT34" s="123"/>
      <c r="AU34" s="122"/>
      <c r="AV34" s="123"/>
      <c r="AW34" s="122"/>
      <c r="AX34" s="123"/>
      <c r="AY34" s="122"/>
      <c r="AZ34" s="123"/>
      <c r="BA34" s="122"/>
      <c r="BB34" s="123"/>
      <c r="BC34" s="122"/>
      <c r="BD34" s="123"/>
      <c r="BE34" s="122"/>
      <c r="BF34" s="123"/>
      <c r="BG34" s="122"/>
      <c r="BH34" s="123"/>
      <c r="BI34" s="122"/>
      <c r="BJ34" s="123"/>
      <c r="BK34" s="122"/>
      <c r="BL34" s="123"/>
      <c r="BM34" s="300"/>
      <c r="BN34" s="83" t="s">
        <v>93</v>
      </c>
      <c r="BO34" s="122"/>
      <c r="BP34" s="123"/>
      <c r="BQ34" s="122"/>
      <c r="BR34" s="123"/>
      <c r="BS34" s="122"/>
      <c r="BT34" s="123"/>
      <c r="BU34" s="122"/>
      <c r="BV34" s="123"/>
      <c r="BW34" s="122"/>
      <c r="BX34" s="123"/>
      <c r="BY34" s="122"/>
      <c r="BZ34" s="123"/>
      <c r="CA34" s="122"/>
      <c r="CB34" s="123"/>
      <c r="CC34" s="122"/>
      <c r="CD34" s="123"/>
      <c r="CE34" s="122"/>
      <c r="CF34" s="123"/>
      <c r="CG34" s="122"/>
      <c r="CH34" s="124"/>
      <c r="CI34" s="132"/>
      <c r="CJ34" s="123"/>
      <c r="CK34" s="122"/>
      <c r="CL34" s="123"/>
      <c r="CM34" s="1000"/>
      <c r="CN34" s="83" t="s">
        <v>93</v>
      </c>
      <c r="CO34" s="122"/>
      <c r="CP34" s="123"/>
      <c r="CQ34" s="495"/>
      <c r="CR34" s="994"/>
      <c r="CS34" s="994"/>
      <c r="CT34" s="994"/>
      <c r="CU34" s="994"/>
      <c r="CV34" s="994"/>
      <c r="CW34" s="994"/>
      <c r="CX34" s="994"/>
      <c r="CY34" s="994"/>
      <c r="CZ34" s="994"/>
      <c r="DA34" s="994"/>
      <c r="DB34" s="994"/>
    </row>
    <row r="35" spans="1:107" x14ac:dyDescent="0.2">
      <c r="B35" s="968" t="s">
        <v>498</v>
      </c>
      <c r="C35" s="1004" t="s">
        <v>557</v>
      </c>
      <c r="D35" s="968" t="s">
        <v>558</v>
      </c>
      <c r="E35" s="1004" t="s">
        <v>559</v>
      </c>
      <c r="F35" s="968" t="s">
        <v>560</v>
      </c>
      <c r="G35" s="968" t="s">
        <v>561</v>
      </c>
      <c r="H35" s="1004" t="s">
        <v>562</v>
      </c>
      <c r="I35" s="968" t="s">
        <v>563</v>
      </c>
      <c r="J35" s="968" t="s">
        <v>564</v>
      </c>
      <c r="K35" s="1004" t="s">
        <v>565</v>
      </c>
      <c r="L35" s="968" t="s">
        <v>566</v>
      </c>
      <c r="M35" s="968" t="s">
        <v>567</v>
      </c>
      <c r="N35" s="1004" t="s">
        <v>568</v>
      </c>
      <c r="O35" s="968" t="s">
        <v>569</v>
      </c>
      <c r="P35" s="968" t="s">
        <v>570</v>
      </c>
      <c r="Q35" s="1004" t="s">
        <v>571</v>
      </c>
      <c r="R35" s="968" t="s">
        <v>572</v>
      </c>
      <c r="S35" s="968" t="s">
        <v>834</v>
      </c>
      <c r="T35" s="1004" t="s">
        <v>835</v>
      </c>
      <c r="U35" s="968" t="s">
        <v>836</v>
      </c>
      <c r="V35" s="968" t="s">
        <v>837</v>
      </c>
      <c r="W35" s="1004" t="s">
        <v>838</v>
      </c>
      <c r="X35" s="1561" t="s">
        <v>986</v>
      </c>
      <c r="Y35" s="1561" t="s">
        <v>987</v>
      </c>
      <c r="Z35" s="1561" t="s">
        <v>988</v>
      </c>
      <c r="AA35" s="1561" t="s">
        <v>852</v>
      </c>
      <c r="AB35" s="1561" t="s">
        <v>853</v>
      </c>
      <c r="AC35" s="1561" t="s">
        <v>854</v>
      </c>
      <c r="AD35" s="1561" t="s">
        <v>855</v>
      </c>
      <c r="AE35" s="1561" t="s">
        <v>856</v>
      </c>
      <c r="AF35" s="1561" t="s">
        <v>857</v>
      </c>
      <c r="AG35" s="1561" t="s">
        <v>839</v>
      </c>
      <c r="AH35" s="1561" t="s">
        <v>850</v>
      </c>
      <c r="AI35" s="1561" t="s">
        <v>851</v>
      </c>
      <c r="AJ35" s="1561" t="s">
        <v>858</v>
      </c>
      <c r="AK35" s="1561" t="s">
        <v>859</v>
      </c>
      <c r="AL35" s="1561" t="s">
        <v>860</v>
      </c>
      <c r="AM35" s="954"/>
      <c r="AN35" s="1004" t="s">
        <v>498</v>
      </c>
      <c r="AO35" s="968" t="s">
        <v>573</v>
      </c>
      <c r="AP35" s="968" t="s">
        <v>574</v>
      </c>
      <c r="AQ35" s="968" t="s">
        <v>575</v>
      </c>
      <c r="AR35" s="968" t="s">
        <v>576</v>
      </c>
      <c r="AS35" s="968" t="s">
        <v>577</v>
      </c>
      <c r="AT35" s="968" t="s">
        <v>578</v>
      </c>
      <c r="AU35" s="968" t="s">
        <v>579</v>
      </c>
      <c r="AV35" s="968" t="s">
        <v>580</v>
      </c>
      <c r="AW35" s="968" t="s">
        <v>581</v>
      </c>
      <c r="AX35" s="968" t="s">
        <v>582</v>
      </c>
      <c r="AY35" s="968" t="s">
        <v>583</v>
      </c>
      <c r="AZ35" s="968" t="s">
        <v>584</v>
      </c>
      <c r="BA35" s="968" t="s">
        <v>585</v>
      </c>
      <c r="BB35" s="968" t="s">
        <v>586</v>
      </c>
      <c r="BC35" s="1561" t="s">
        <v>990</v>
      </c>
      <c r="BD35" s="1561" t="s">
        <v>991</v>
      </c>
      <c r="BE35" s="1561" t="s">
        <v>814</v>
      </c>
      <c r="BF35" s="1561" t="s">
        <v>815</v>
      </c>
      <c r="BG35" s="1561" t="s">
        <v>816</v>
      </c>
      <c r="BH35" s="1561" t="s">
        <v>817</v>
      </c>
      <c r="BI35" s="1561" t="s">
        <v>587</v>
      </c>
      <c r="BJ35" s="1561" t="s">
        <v>588</v>
      </c>
      <c r="BK35" s="1561" t="s">
        <v>818</v>
      </c>
      <c r="BL35" s="1561" t="s">
        <v>819</v>
      </c>
      <c r="BM35" s="954"/>
      <c r="BN35" s="953"/>
      <c r="BO35" s="967" t="s">
        <v>589</v>
      </c>
      <c r="BP35" s="967" t="s">
        <v>590</v>
      </c>
      <c r="BQ35" s="967" t="s">
        <v>591</v>
      </c>
      <c r="BR35" s="967" t="s">
        <v>592</v>
      </c>
      <c r="BS35" s="967" t="s">
        <v>593</v>
      </c>
      <c r="BT35" s="967" t="s">
        <v>594</v>
      </c>
      <c r="BU35" s="967" t="s">
        <v>595</v>
      </c>
      <c r="BV35" s="967" t="s">
        <v>596</v>
      </c>
      <c r="BW35" s="967" t="s">
        <v>597</v>
      </c>
      <c r="BX35" s="967" t="s">
        <v>598</v>
      </c>
      <c r="BY35" s="967" t="s">
        <v>599</v>
      </c>
      <c r="BZ35" s="967" t="s">
        <v>600</v>
      </c>
      <c r="CA35" s="967" t="s">
        <v>601</v>
      </c>
      <c r="CB35" s="967" t="s">
        <v>602</v>
      </c>
      <c r="CC35" s="1636" t="s">
        <v>995</v>
      </c>
      <c r="CD35" s="1636" t="s">
        <v>996</v>
      </c>
      <c r="CE35" s="967" t="s">
        <v>603</v>
      </c>
      <c r="CF35" s="967" t="s">
        <v>604</v>
      </c>
      <c r="CG35" s="967" t="s">
        <v>605</v>
      </c>
      <c r="CH35" s="967" t="s">
        <v>606</v>
      </c>
      <c r="CI35" s="967" t="s">
        <v>608</v>
      </c>
      <c r="CJ35" s="967" t="s">
        <v>607</v>
      </c>
      <c r="CK35" s="967" t="s">
        <v>609</v>
      </c>
      <c r="CL35" s="967" t="s">
        <v>610</v>
      </c>
      <c r="CO35" s="1004" t="s">
        <v>775</v>
      </c>
      <c r="CP35" s="1004" t="s">
        <v>776</v>
      </c>
      <c r="CQ35" s="1004" t="s">
        <v>777</v>
      </c>
      <c r="CR35" s="1004" t="s">
        <v>778</v>
      </c>
      <c r="CS35" s="1004" t="s">
        <v>779</v>
      </c>
      <c r="CT35" s="1004" t="s">
        <v>780</v>
      </c>
      <c r="CU35" s="1004" t="s">
        <v>781</v>
      </c>
      <c r="CV35" s="1004" t="s">
        <v>782</v>
      </c>
      <c r="CW35" s="1004" t="s">
        <v>997</v>
      </c>
      <c r="CX35" s="1004" t="s">
        <v>783</v>
      </c>
      <c r="CY35" s="1004" t="s">
        <v>784</v>
      </c>
      <c r="CZ35" s="1004" t="s">
        <v>845</v>
      </c>
      <c r="DA35" s="1004" t="s">
        <v>846</v>
      </c>
      <c r="DB35" s="1004" t="s">
        <v>847</v>
      </c>
    </row>
    <row r="36" spans="1:107" x14ac:dyDescent="0.2">
      <c r="AM36" s="20"/>
      <c r="BM36" s="20"/>
    </row>
    <row r="37" spans="1:107" s="21" customFormat="1" ht="15.95" customHeight="1" x14ac:dyDescent="0.2">
      <c r="A37" s="19"/>
      <c r="B37" s="22" t="s">
        <v>90</v>
      </c>
      <c r="AM37" s="57"/>
      <c r="AN37" s="22" t="s">
        <v>90</v>
      </c>
      <c r="BM37" s="57"/>
      <c r="BN37" s="22" t="s">
        <v>90</v>
      </c>
      <c r="CN37" s="22" t="s">
        <v>90</v>
      </c>
    </row>
    <row r="38" spans="1:107" s="73" customFormat="1" ht="15.75" customHeight="1" x14ac:dyDescent="0.2">
      <c r="A38" s="69"/>
      <c r="B38" s="33" t="s">
        <v>98</v>
      </c>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33" t="s">
        <v>98</v>
      </c>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33" t="s">
        <v>98</v>
      </c>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N38" s="33" t="s">
        <v>98</v>
      </c>
    </row>
    <row r="39" spans="1:107" ht="14.25" customHeight="1" x14ac:dyDescent="0.2">
      <c r="B39" s="29" t="s">
        <v>468</v>
      </c>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67" t="s">
        <v>307</v>
      </c>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t="s">
        <v>318</v>
      </c>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N39" s="29" t="s">
        <v>809</v>
      </c>
    </row>
    <row r="40" spans="1:107" x14ac:dyDescent="0.2">
      <c r="B40" s="29" t="s">
        <v>1814</v>
      </c>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29" t="s">
        <v>303</v>
      </c>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67" t="s">
        <v>1701</v>
      </c>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row>
    <row r="41" spans="1:107" x14ac:dyDescent="0.2">
      <c r="B41" s="29" t="s">
        <v>1815</v>
      </c>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257" t="s">
        <v>313</v>
      </c>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67" t="s">
        <v>122</v>
      </c>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row>
    <row r="42" spans="1:107" x14ac:dyDescent="0.2">
      <c r="B42" s="67" t="s">
        <v>830</v>
      </c>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67" t="s">
        <v>311</v>
      </c>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67"/>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row>
    <row r="43" spans="1:107" x14ac:dyDescent="0.2">
      <c r="B43" s="67" t="s">
        <v>1816</v>
      </c>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67" t="s">
        <v>312</v>
      </c>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29"/>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row>
    <row r="44" spans="1:107" x14ac:dyDescent="0.2">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29" t="s">
        <v>491</v>
      </c>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29"/>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row>
    <row r="45" spans="1:107" ht="14.25" customHeight="1" x14ac:dyDescent="0.2">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row>
    <row r="46" spans="1:107" hidden="1" x14ac:dyDescent="0.2">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row>
    <row r="47" spans="1:107" hidden="1" x14ac:dyDescent="0.2">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row>
    <row r="48" spans="1:107" ht="14.25" hidden="1" customHeight="1" x14ac:dyDescent="0.2">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row>
    <row r="49" spans="1:90" hidden="1" x14ac:dyDescent="0.2">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row>
    <row r="50" spans="1:90" ht="14.25" hidden="1" customHeight="1" x14ac:dyDescent="0.2">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row>
    <row r="51" spans="1:90" ht="14.25" hidden="1" customHeight="1" x14ac:dyDescent="0.2">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row>
    <row r="52" spans="1:90" hidden="1" x14ac:dyDescent="0.2">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row>
    <row r="53" spans="1:90" hidden="1" x14ac:dyDescent="0.2">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row>
    <row r="54" spans="1:90" ht="14.25" hidden="1" customHeight="1" x14ac:dyDescent="0.2">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row>
    <row r="55" spans="1:90" s="2" customFormat="1" ht="12" hidden="1" customHeight="1" x14ac:dyDescent="0.2">
      <c r="A55" s="3"/>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row>
    <row r="56" spans="1:90" ht="14.25" hidden="1" customHeight="1" x14ac:dyDescent="0.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row>
    <row r="57" spans="1:90" ht="14.25" hidden="1" customHeight="1" x14ac:dyDescent="0.2"/>
    <row r="58" spans="1:90" ht="14.25" hidden="1" customHeight="1" x14ac:dyDescent="0.2"/>
    <row r="59" spans="1:90" ht="14.25" hidden="1" customHeight="1" x14ac:dyDescent="0.2"/>
    <row r="60" spans="1:90" ht="14.25" hidden="1" customHeight="1" x14ac:dyDescent="0.2"/>
    <row r="61" spans="1:90" ht="14.25" hidden="1" customHeight="1" x14ac:dyDescent="0.2"/>
    <row r="62" spans="1:90" ht="14.25" hidden="1" customHeight="1" x14ac:dyDescent="0.2"/>
    <row r="63" spans="1:90" ht="14.25" hidden="1" customHeight="1" x14ac:dyDescent="0.2"/>
    <row r="64" spans="1:90" ht="14.25" hidden="1" customHeight="1" x14ac:dyDescent="0.2"/>
    <row r="65" ht="14.25" hidden="1" customHeight="1" x14ac:dyDescent="0.2"/>
    <row r="66" ht="14.25" hidden="1" customHeight="1" x14ac:dyDescent="0.2"/>
    <row r="67" ht="14.25" hidden="1" customHeight="1" x14ac:dyDescent="0.2"/>
    <row r="68" ht="14.25" hidden="1" customHeight="1" x14ac:dyDescent="0.2"/>
    <row r="69" ht="14.25" hidden="1" customHeight="1" x14ac:dyDescent="0.2"/>
    <row r="70" ht="14.25" hidden="1" customHeight="1" x14ac:dyDescent="0.2"/>
    <row r="71" ht="14.25" hidden="1" customHeight="1" x14ac:dyDescent="0.2"/>
    <row r="72" ht="14.25" hidden="1" customHeight="1" x14ac:dyDescent="0.2"/>
    <row r="73" ht="14.25" hidden="1" customHeight="1" x14ac:dyDescent="0.2"/>
    <row r="74" ht="14.25" hidden="1" customHeight="1" x14ac:dyDescent="0.2"/>
    <row r="75" ht="14.25" hidden="1" customHeight="1" x14ac:dyDescent="0.2"/>
    <row r="76" ht="14.25" hidden="1" customHeight="1" x14ac:dyDescent="0.2"/>
    <row r="77" ht="14.25" hidden="1" customHeight="1" x14ac:dyDescent="0.2"/>
    <row r="78" ht="14.25" hidden="1" customHeight="1" x14ac:dyDescent="0.2"/>
    <row r="79" ht="14.25" hidden="1" customHeight="1" x14ac:dyDescent="0.2"/>
    <row r="80"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ht="14.25" hidden="1" customHeight="1" x14ac:dyDescent="0.2"/>
    <row r="98" ht="14.25" hidden="1" customHeight="1" x14ac:dyDescent="0.2"/>
    <row r="99" ht="14.25" hidden="1" customHeight="1" x14ac:dyDescent="0.2"/>
    <row r="100" ht="14.25" hidden="1" customHeight="1" x14ac:dyDescent="0.2"/>
    <row r="101" ht="14.25" hidden="1" customHeight="1" x14ac:dyDescent="0.2"/>
    <row r="102" ht="14.25" hidden="1" customHeight="1" x14ac:dyDescent="0.2"/>
    <row r="103" ht="14.25" hidden="1" customHeight="1" x14ac:dyDescent="0.2"/>
    <row r="104" ht="14.25" hidden="1" customHeight="1" x14ac:dyDescent="0.2"/>
    <row r="105" ht="14.25" hidden="1" customHeight="1" x14ac:dyDescent="0.2"/>
    <row r="106" ht="14.25" hidden="1" customHeight="1" x14ac:dyDescent="0.2"/>
    <row r="107" ht="14.25" hidden="1" customHeight="1" x14ac:dyDescent="0.2"/>
    <row r="108" ht="14.25" hidden="1" customHeight="1" x14ac:dyDescent="0.2"/>
    <row r="109" ht="14.25" hidden="1" customHeight="1" x14ac:dyDescent="0.2"/>
    <row r="110" ht="14.25" hidden="1" customHeight="1" x14ac:dyDescent="0.2"/>
    <row r="111" ht="14.25" hidden="1" customHeight="1" x14ac:dyDescent="0.2"/>
    <row r="112" ht="14.25" hidden="1" customHeight="1" x14ac:dyDescent="0.2"/>
    <row r="113" ht="14.25" hidden="1" customHeight="1" x14ac:dyDescent="0.2"/>
    <row r="114" ht="14.25" hidden="1" customHeight="1" x14ac:dyDescent="0.2"/>
    <row r="115" ht="14.25" hidden="1" customHeight="1" x14ac:dyDescent="0.2"/>
    <row r="116" ht="14.25" hidden="1" customHeight="1" x14ac:dyDescent="0.2"/>
    <row r="117" ht="14.25" hidden="1" customHeight="1" x14ac:dyDescent="0.2"/>
    <row r="118" ht="14.25" hidden="1" customHeight="1" x14ac:dyDescent="0.2"/>
    <row r="119" ht="14.25" hidden="1" customHeight="1" x14ac:dyDescent="0.2"/>
    <row r="120" ht="14.25" hidden="1" customHeight="1" x14ac:dyDescent="0.2"/>
    <row r="121" ht="14.25" hidden="1" customHeight="1" x14ac:dyDescent="0.2"/>
    <row r="122" ht="14.25" hidden="1" customHeight="1" x14ac:dyDescent="0.2"/>
    <row r="123" ht="14.25" hidden="1" customHeight="1" x14ac:dyDescent="0.2"/>
    <row r="124" ht="14.25" hidden="1" customHeight="1" x14ac:dyDescent="0.2"/>
    <row r="125" ht="14.25" hidden="1" customHeight="1" x14ac:dyDescent="0.2"/>
    <row r="126" ht="14.25" hidden="1" customHeight="1" x14ac:dyDescent="0.2"/>
    <row r="127" ht="14.25" hidden="1" customHeight="1" x14ac:dyDescent="0.2"/>
    <row r="128" ht="14.25" hidden="1" customHeight="1" x14ac:dyDescent="0.2"/>
    <row r="129" ht="14.25" hidden="1" customHeight="1" x14ac:dyDescent="0.2"/>
    <row r="130" ht="14.25" hidden="1" customHeight="1" x14ac:dyDescent="0.2"/>
    <row r="131" ht="14.25" hidden="1" customHeight="1" x14ac:dyDescent="0.2"/>
    <row r="132" ht="14.25" hidden="1" customHeight="1" x14ac:dyDescent="0.2"/>
    <row r="133" ht="14.25" hidden="1" customHeight="1" x14ac:dyDescent="0.2"/>
    <row r="134" ht="14.25" hidden="1" customHeight="1" x14ac:dyDescent="0.2"/>
    <row r="135" ht="14.25" hidden="1" customHeight="1" x14ac:dyDescent="0.2"/>
    <row r="136" ht="14.25" hidden="1" customHeight="1" x14ac:dyDescent="0.2"/>
    <row r="137" ht="14.25" hidden="1" customHeight="1" x14ac:dyDescent="0.2"/>
    <row r="138" ht="14.25" hidden="1" customHeight="1" x14ac:dyDescent="0.2"/>
    <row r="139" ht="14.25" hidden="1" customHeight="1" x14ac:dyDescent="0.2"/>
    <row r="140" ht="14.25" hidden="1" customHeight="1" x14ac:dyDescent="0.2"/>
    <row r="141" ht="14.25" hidden="1" customHeight="1" x14ac:dyDescent="0.2"/>
    <row r="142" ht="14.25" hidden="1" customHeight="1" x14ac:dyDescent="0.2"/>
    <row r="143" ht="14.25" hidden="1" customHeight="1" x14ac:dyDescent="0.2"/>
    <row r="144" ht="14.25" hidden="1" customHeight="1" x14ac:dyDescent="0.2"/>
    <row r="145" ht="14.25" hidden="1" customHeight="1" x14ac:dyDescent="0.2"/>
    <row r="146" ht="14.25" hidden="1" customHeight="1" x14ac:dyDescent="0.2"/>
    <row r="147" ht="14.25" hidden="1" customHeight="1" x14ac:dyDescent="0.2"/>
    <row r="148" ht="14.25" hidden="1" customHeight="1" x14ac:dyDescent="0.2"/>
    <row r="149" ht="14.25" hidden="1" customHeight="1" x14ac:dyDescent="0.2"/>
    <row r="150" ht="14.25" hidden="1" customHeight="1" x14ac:dyDescent="0.2"/>
    <row r="151" ht="14.25" hidden="1" customHeight="1" x14ac:dyDescent="0.2"/>
    <row r="152" ht="14.25" hidden="1" customHeight="1" x14ac:dyDescent="0.2"/>
    <row r="153" ht="14.25" hidden="1" customHeight="1" x14ac:dyDescent="0.2"/>
    <row r="154" ht="14.25" hidden="1" customHeight="1" x14ac:dyDescent="0.2"/>
    <row r="155" ht="14.25" hidden="1" customHeight="1" x14ac:dyDescent="0.2"/>
    <row r="156" ht="14.25" hidden="1" customHeight="1" x14ac:dyDescent="0.2"/>
    <row r="157" ht="14.25" hidden="1" customHeight="1" x14ac:dyDescent="0.2"/>
    <row r="158" ht="14.25" hidden="1" customHeight="1" x14ac:dyDescent="0.2"/>
    <row r="159" ht="14.25" hidden="1" customHeight="1" x14ac:dyDescent="0.2"/>
    <row r="160" ht="14.25" hidden="1" customHeight="1" x14ac:dyDescent="0.2"/>
    <row r="161" ht="14.25" hidden="1" customHeight="1" x14ac:dyDescent="0.2"/>
    <row r="162" ht="14.25" hidden="1" customHeight="1" x14ac:dyDescent="0.2"/>
    <row r="163" ht="14.25" hidden="1" customHeight="1" x14ac:dyDescent="0.2"/>
    <row r="164" ht="14.25" hidden="1" customHeight="1" x14ac:dyDescent="0.2"/>
    <row r="165" ht="14.25" hidden="1" customHeight="1" x14ac:dyDescent="0.2"/>
    <row r="166" ht="14.25" hidden="1" customHeight="1" x14ac:dyDescent="0.2"/>
    <row r="167" ht="14.25" hidden="1" customHeight="1" x14ac:dyDescent="0.2"/>
    <row r="168" ht="14.25" hidden="1" customHeight="1" x14ac:dyDescent="0.2"/>
    <row r="169" ht="14.25" hidden="1" customHeight="1" x14ac:dyDescent="0.2"/>
    <row r="170" ht="14.25" hidden="1" customHeight="1" x14ac:dyDescent="0.2"/>
    <row r="171" ht="14.25" hidden="1" customHeight="1" x14ac:dyDescent="0.2"/>
    <row r="172" ht="14.25" hidden="1" customHeight="1" x14ac:dyDescent="0.2"/>
    <row r="173" ht="14.25" hidden="1" customHeight="1" x14ac:dyDescent="0.2"/>
    <row r="174" ht="14.25" hidden="1" customHeight="1" x14ac:dyDescent="0.2"/>
    <row r="175" ht="14.25" hidden="1" customHeight="1" x14ac:dyDescent="0.2"/>
    <row r="176" ht="14.25" hidden="1" customHeight="1" x14ac:dyDescent="0.2"/>
    <row r="177" ht="14.25" hidden="1" customHeight="1" x14ac:dyDescent="0.2"/>
    <row r="178" ht="14.25" hidden="1" customHeight="1" x14ac:dyDescent="0.2"/>
    <row r="179" ht="14.25" hidden="1" customHeight="1" x14ac:dyDescent="0.2"/>
    <row r="180" ht="14.25" hidden="1" customHeight="1" x14ac:dyDescent="0.2"/>
    <row r="181" ht="14.25" hidden="1" customHeight="1" x14ac:dyDescent="0.2"/>
    <row r="182" ht="14.25" hidden="1" customHeight="1" x14ac:dyDescent="0.2"/>
    <row r="183" ht="14.25" hidden="1" customHeight="1" x14ac:dyDescent="0.2"/>
    <row r="184" ht="14.25" hidden="1" customHeight="1" x14ac:dyDescent="0.2"/>
    <row r="185" ht="14.25" hidden="1" customHeight="1" x14ac:dyDescent="0.2"/>
    <row r="186" ht="14.25" hidden="1" customHeight="1" x14ac:dyDescent="0.2"/>
    <row r="187" ht="14.25" hidden="1" customHeight="1" x14ac:dyDescent="0.2"/>
    <row r="188" ht="14.25" hidden="1" customHeight="1" x14ac:dyDescent="0.2"/>
    <row r="189" ht="14.25" hidden="1" customHeight="1" x14ac:dyDescent="0.2"/>
    <row r="190" ht="14.25" hidden="1" customHeight="1" x14ac:dyDescent="0.2"/>
    <row r="191" ht="14.25" hidden="1" customHeight="1" x14ac:dyDescent="0.2"/>
    <row r="192" ht="14.25" hidden="1" customHeight="1" x14ac:dyDescent="0.2"/>
    <row r="193" ht="14.25" hidden="1" customHeight="1" x14ac:dyDescent="0.2"/>
    <row r="194" ht="14.25" hidden="1" customHeight="1" x14ac:dyDescent="0.2"/>
    <row r="195" ht="14.25" hidden="1" customHeight="1" x14ac:dyDescent="0.2"/>
    <row r="196" ht="14.25" hidden="1" customHeight="1" x14ac:dyDescent="0.2"/>
    <row r="197" ht="14.25" hidden="1" customHeight="1" x14ac:dyDescent="0.2"/>
    <row r="198" ht="14.25" hidden="1" customHeight="1" x14ac:dyDescent="0.2"/>
    <row r="199" ht="14.25" hidden="1" customHeight="1" x14ac:dyDescent="0.2"/>
    <row r="200" ht="14.25" hidden="1" customHeight="1" x14ac:dyDescent="0.2"/>
    <row r="201" ht="14.25" hidden="1" customHeight="1" x14ac:dyDescent="0.2"/>
    <row r="202" ht="14.25" hidden="1" customHeight="1" x14ac:dyDescent="0.2"/>
    <row r="203" ht="14.25" hidden="1" customHeight="1" x14ac:dyDescent="0.2"/>
    <row r="204" ht="14.25" hidden="1" customHeight="1" x14ac:dyDescent="0.2"/>
    <row r="205" ht="14.25" hidden="1" customHeight="1" x14ac:dyDescent="0.2"/>
    <row r="206" ht="14.25" hidden="1" customHeight="1" x14ac:dyDescent="0.2"/>
    <row r="207" ht="14.25" hidden="1" customHeight="1" x14ac:dyDescent="0.2"/>
    <row r="208" ht="14.25" hidden="1" customHeight="1" x14ac:dyDescent="0.2"/>
    <row r="209" ht="14.25" hidden="1" customHeight="1" x14ac:dyDescent="0.2"/>
    <row r="210" ht="14.25" hidden="1" customHeight="1" x14ac:dyDescent="0.2"/>
    <row r="211" ht="14.25" hidden="1" customHeight="1" x14ac:dyDescent="0.2"/>
    <row r="212" ht="14.25" hidden="1" customHeight="1" x14ac:dyDescent="0.2"/>
    <row r="213" ht="14.25" hidden="1" customHeight="1" x14ac:dyDescent="0.2"/>
    <row r="214" ht="14.25" hidden="1" customHeight="1" x14ac:dyDescent="0.2"/>
    <row r="215" ht="14.25" hidden="1" customHeight="1" x14ac:dyDescent="0.2"/>
    <row r="216" ht="14.25" hidden="1" customHeight="1" x14ac:dyDescent="0.2"/>
    <row r="217" ht="14.25" hidden="1" customHeight="1" x14ac:dyDescent="0.2"/>
    <row r="218" ht="14.25" hidden="1" customHeight="1" x14ac:dyDescent="0.2"/>
    <row r="219" ht="14.25" hidden="1" customHeight="1" x14ac:dyDescent="0.2"/>
    <row r="220" ht="14.25" hidden="1" customHeight="1" x14ac:dyDescent="0.2"/>
    <row r="221" ht="14.25" hidden="1" customHeight="1" x14ac:dyDescent="0.2"/>
    <row r="222" ht="14.25" hidden="1" customHeight="1" x14ac:dyDescent="0.2"/>
    <row r="223" ht="14.25" hidden="1" customHeight="1" x14ac:dyDescent="0.2"/>
    <row r="224" ht="14.25" hidden="1" customHeight="1" x14ac:dyDescent="0.2"/>
    <row r="225" ht="14.25" hidden="1" customHeight="1" x14ac:dyDescent="0.2"/>
    <row r="226" ht="14.25" hidden="1" customHeight="1" x14ac:dyDescent="0.2"/>
    <row r="227" ht="14.25" hidden="1" customHeight="1" x14ac:dyDescent="0.2"/>
    <row r="228" ht="14.25" hidden="1" customHeight="1" x14ac:dyDescent="0.2"/>
    <row r="229" ht="14.25" hidden="1" customHeight="1" x14ac:dyDescent="0.2"/>
    <row r="230" ht="14.25" hidden="1" customHeight="1" x14ac:dyDescent="0.2"/>
    <row r="231" ht="14.25" hidden="1" customHeight="1" x14ac:dyDescent="0.2"/>
    <row r="232" ht="14.25" hidden="1" customHeight="1" x14ac:dyDescent="0.2"/>
    <row r="233" ht="14.25" hidden="1" customHeight="1" x14ac:dyDescent="0.2"/>
    <row r="234" ht="14.25" hidden="1" customHeight="1" x14ac:dyDescent="0.2"/>
    <row r="235" ht="14.25" hidden="1" customHeight="1" x14ac:dyDescent="0.2"/>
    <row r="236" ht="14.25" hidden="1" customHeight="1" x14ac:dyDescent="0.2"/>
    <row r="237" ht="14.25" hidden="1" customHeight="1" x14ac:dyDescent="0.2"/>
    <row r="238" ht="14.25" hidden="1" customHeight="1" x14ac:dyDescent="0.2"/>
    <row r="239" ht="14.25" hidden="1" customHeight="1" x14ac:dyDescent="0.2"/>
    <row r="240" ht="14.25" hidden="1" customHeight="1" x14ac:dyDescent="0.2"/>
    <row r="241" ht="14.25" hidden="1" customHeight="1" x14ac:dyDescent="0.2"/>
    <row r="242" ht="14.25" hidden="1" customHeight="1" x14ac:dyDescent="0.2"/>
    <row r="243" ht="14.25" hidden="1" customHeight="1" x14ac:dyDescent="0.2"/>
    <row r="244" ht="14.25" hidden="1" customHeight="1" x14ac:dyDescent="0.2"/>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14.25" hidden="1" customHeight="1" x14ac:dyDescent="0.2"/>
    <row r="253" ht="14.25" hidden="1" customHeight="1" x14ac:dyDescent="0.2"/>
    <row r="254" ht="14.25" hidden="1" customHeight="1" x14ac:dyDescent="0.2"/>
    <row r="255" ht="14.25" hidden="1" customHeight="1" x14ac:dyDescent="0.2"/>
    <row r="256" ht="14.25" hidden="1" customHeight="1" x14ac:dyDescent="0.2"/>
    <row r="257" ht="14.25" hidden="1" customHeight="1" x14ac:dyDescent="0.2"/>
    <row r="258" ht="14.25" hidden="1" customHeight="1" x14ac:dyDescent="0.2"/>
    <row r="259" ht="14.25" hidden="1" customHeight="1" x14ac:dyDescent="0.2"/>
    <row r="260" ht="14.25" hidden="1" customHeight="1" x14ac:dyDescent="0.2"/>
    <row r="261" ht="14.25" hidden="1" customHeight="1" x14ac:dyDescent="0.2"/>
    <row r="262" ht="14.25" hidden="1" customHeight="1" x14ac:dyDescent="0.2"/>
    <row r="263" ht="14.25" hidden="1" customHeight="1" x14ac:dyDescent="0.2"/>
    <row r="264" ht="14.25" hidden="1" customHeight="1" x14ac:dyDescent="0.2"/>
    <row r="265" ht="14.25" hidden="1" customHeight="1" x14ac:dyDescent="0.2"/>
    <row r="266" ht="14.25" hidden="1" customHeight="1" x14ac:dyDescent="0.2"/>
    <row r="267" ht="14.25" hidden="1" customHeight="1" x14ac:dyDescent="0.2"/>
    <row r="268" ht="14.25" hidden="1" customHeight="1" x14ac:dyDescent="0.2"/>
    <row r="269" ht="14.25" hidden="1" customHeight="1" x14ac:dyDescent="0.2"/>
    <row r="270" ht="14.25" hidden="1" customHeight="1" x14ac:dyDescent="0.2"/>
    <row r="271" ht="14.25" hidden="1" customHeight="1" x14ac:dyDescent="0.2"/>
    <row r="272" ht="14.25" hidden="1" customHeight="1" x14ac:dyDescent="0.2"/>
    <row r="273" ht="14.25" hidden="1" customHeight="1" x14ac:dyDescent="0.2"/>
    <row r="274" ht="14.25" hidden="1" customHeight="1" x14ac:dyDescent="0.2"/>
    <row r="275" ht="14.25" hidden="1" customHeight="1" x14ac:dyDescent="0.2"/>
    <row r="276" ht="14.25" hidden="1" customHeight="1" x14ac:dyDescent="0.2"/>
    <row r="277" ht="14.25" hidden="1" customHeight="1" x14ac:dyDescent="0.2"/>
    <row r="278" ht="14.25" hidden="1" customHeight="1" x14ac:dyDescent="0.2"/>
    <row r="279" ht="14.25" hidden="1" customHeight="1" x14ac:dyDescent="0.2"/>
    <row r="280" ht="14.25" hidden="1" customHeight="1" x14ac:dyDescent="0.2"/>
    <row r="281" ht="14.25" hidden="1" customHeight="1" x14ac:dyDescent="0.2"/>
    <row r="282" ht="14.25" hidden="1" customHeight="1" x14ac:dyDescent="0.2"/>
    <row r="283" ht="14.25" hidden="1" customHeight="1" x14ac:dyDescent="0.2"/>
    <row r="284" ht="14.25" hidden="1" customHeight="1" x14ac:dyDescent="0.2"/>
    <row r="285" ht="14.25" hidden="1" customHeight="1" x14ac:dyDescent="0.2"/>
    <row r="286" ht="14.25" hidden="1" customHeight="1" x14ac:dyDescent="0.2"/>
    <row r="287" ht="14.25" hidden="1" customHeight="1" x14ac:dyDescent="0.2"/>
    <row r="288" ht="14.25" hidden="1" customHeight="1" x14ac:dyDescent="0.2"/>
    <row r="289" ht="14.25" hidden="1" customHeight="1" x14ac:dyDescent="0.2"/>
    <row r="290" ht="14.25" hidden="1" customHeight="1" x14ac:dyDescent="0.2"/>
    <row r="291" ht="14.25" hidden="1" customHeight="1" x14ac:dyDescent="0.2"/>
    <row r="292" ht="14.25" hidden="1" customHeight="1" x14ac:dyDescent="0.2"/>
    <row r="293" ht="14.25" hidden="1" customHeight="1" x14ac:dyDescent="0.2"/>
    <row r="294" ht="14.25" hidden="1" customHeight="1" x14ac:dyDescent="0.2"/>
    <row r="295" ht="14.25" hidden="1" customHeight="1" x14ac:dyDescent="0.2"/>
    <row r="296" ht="14.25" hidden="1" customHeight="1" x14ac:dyDescent="0.2"/>
    <row r="297" ht="14.25" hidden="1" customHeight="1" x14ac:dyDescent="0.2"/>
    <row r="298" ht="14.25" hidden="1" customHeight="1" x14ac:dyDescent="0.2"/>
    <row r="299" ht="14.25" hidden="1" customHeight="1" x14ac:dyDescent="0.2"/>
    <row r="300" ht="14.25" hidden="1" customHeight="1" x14ac:dyDescent="0.2"/>
    <row r="301" ht="14.25" hidden="1" customHeight="1" x14ac:dyDescent="0.2"/>
    <row r="302" ht="14.25" hidden="1" customHeight="1" x14ac:dyDescent="0.2"/>
    <row r="303" ht="14.25" hidden="1" customHeight="1" x14ac:dyDescent="0.2"/>
    <row r="304" ht="14.25" hidden="1" customHeight="1" x14ac:dyDescent="0.2"/>
    <row r="305" ht="14.25" hidden="1" customHeight="1" x14ac:dyDescent="0.2"/>
    <row r="306" ht="14.25" hidden="1" customHeight="1" x14ac:dyDescent="0.2"/>
    <row r="307" ht="14.25" hidden="1" customHeight="1" x14ac:dyDescent="0.2"/>
    <row r="308" ht="14.25" hidden="1" customHeight="1" x14ac:dyDescent="0.2"/>
    <row r="309" ht="14.25" hidden="1" customHeight="1" x14ac:dyDescent="0.2"/>
    <row r="310" ht="14.25" hidden="1" customHeight="1" x14ac:dyDescent="0.2"/>
    <row r="311" ht="14.25" hidden="1" customHeight="1" x14ac:dyDescent="0.2"/>
    <row r="312" ht="14.25" hidden="1" customHeight="1" x14ac:dyDescent="0.2"/>
    <row r="313" ht="14.25" hidden="1" customHeight="1" x14ac:dyDescent="0.2"/>
    <row r="314" ht="14.25" hidden="1" customHeight="1" x14ac:dyDescent="0.2"/>
    <row r="315" ht="14.25" hidden="1" customHeight="1" x14ac:dyDescent="0.2"/>
    <row r="316" ht="14.25" hidden="1" customHeight="1" x14ac:dyDescent="0.2"/>
    <row r="317" ht="14.25" hidden="1" customHeight="1" x14ac:dyDescent="0.2"/>
    <row r="318" ht="14.25" hidden="1" customHeight="1" x14ac:dyDescent="0.2"/>
    <row r="319" ht="14.25" hidden="1" customHeight="1" x14ac:dyDescent="0.2"/>
    <row r="320" ht="14.25" hidden="1" customHeight="1" x14ac:dyDescent="0.2"/>
    <row r="321" ht="14.25" hidden="1" customHeight="1" x14ac:dyDescent="0.2"/>
    <row r="322" ht="14.25" hidden="1" customHeight="1" x14ac:dyDescent="0.2"/>
    <row r="323" ht="14.25" hidden="1" customHeight="1" x14ac:dyDescent="0.2"/>
    <row r="324" ht="14.25" hidden="1" customHeight="1" x14ac:dyDescent="0.2"/>
    <row r="325" ht="14.25" hidden="1" customHeight="1" x14ac:dyDescent="0.2"/>
    <row r="326" ht="14.25" hidden="1" customHeight="1" x14ac:dyDescent="0.2"/>
    <row r="327" ht="14.25" hidden="1" customHeight="1" x14ac:dyDescent="0.2"/>
    <row r="328" ht="14.25" hidden="1" customHeight="1" x14ac:dyDescent="0.2"/>
    <row r="329" ht="14.25" hidden="1" customHeight="1" x14ac:dyDescent="0.2"/>
    <row r="330" ht="14.25" hidden="1" customHeight="1" x14ac:dyDescent="0.2"/>
    <row r="331" ht="14.25" hidden="1" customHeight="1" x14ac:dyDescent="0.2"/>
    <row r="332" ht="14.25" hidden="1" customHeight="1" x14ac:dyDescent="0.2"/>
    <row r="333" ht="14.25" hidden="1" customHeight="1" x14ac:dyDescent="0.2"/>
    <row r="334" ht="14.25" hidden="1" customHeight="1" x14ac:dyDescent="0.2"/>
    <row r="335" ht="14.25" hidden="1" customHeight="1" x14ac:dyDescent="0.2"/>
    <row r="336" ht="14.25" hidden="1" customHeight="1" x14ac:dyDescent="0.2"/>
    <row r="337" ht="14.25" hidden="1" customHeight="1" x14ac:dyDescent="0.2"/>
    <row r="338" ht="14.25" hidden="1" customHeight="1" x14ac:dyDescent="0.2"/>
    <row r="339" ht="14.25" hidden="1" customHeight="1" x14ac:dyDescent="0.2"/>
    <row r="340" ht="14.25" hidden="1" customHeight="1" x14ac:dyDescent="0.2"/>
    <row r="341" ht="14.25" hidden="1" customHeight="1" x14ac:dyDescent="0.2"/>
    <row r="342" ht="14.25" hidden="1" customHeight="1" x14ac:dyDescent="0.2"/>
    <row r="343" ht="14.25" hidden="1" customHeight="1" x14ac:dyDescent="0.2"/>
    <row r="344" ht="14.25" hidden="1" customHeight="1" x14ac:dyDescent="0.2"/>
    <row r="345" ht="14.25" hidden="1" customHeight="1" x14ac:dyDescent="0.2"/>
    <row r="346" ht="14.25" hidden="1" customHeight="1" x14ac:dyDescent="0.2"/>
    <row r="347" ht="14.25" hidden="1" customHeight="1" x14ac:dyDescent="0.2"/>
    <row r="348" ht="14.25" hidden="1" customHeight="1" x14ac:dyDescent="0.2"/>
    <row r="349" ht="14.25" hidden="1" customHeight="1" x14ac:dyDescent="0.2"/>
    <row r="350" ht="14.25" hidden="1" customHeight="1" x14ac:dyDescent="0.2"/>
    <row r="351" ht="14.25" hidden="1" customHeight="1" x14ac:dyDescent="0.2"/>
    <row r="352" ht="14.25" hidden="1" customHeight="1" x14ac:dyDescent="0.2"/>
    <row r="353" ht="14.25" hidden="1" customHeight="1" x14ac:dyDescent="0.2"/>
    <row r="354" ht="14.25" hidden="1" customHeight="1" x14ac:dyDescent="0.2"/>
    <row r="355" ht="14.25" hidden="1" customHeight="1" x14ac:dyDescent="0.2"/>
    <row r="356" ht="14.25" hidden="1" customHeight="1" x14ac:dyDescent="0.2"/>
    <row r="357" ht="14.25" hidden="1" customHeight="1" x14ac:dyDescent="0.2"/>
    <row r="358" ht="14.25" hidden="1" customHeight="1" x14ac:dyDescent="0.2"/>
    <row r="359" ht="14.25" hidden="1" customHeight="1" x14ac:dyDescent="0.2"/>
    <row r="360" ht="14.25" hidden="1" customHeight="1" x14ac:dyDescent="0.2"/>
    <row r="361" ht="14.25" hidden="1" customHeight="1" x14ac:dyDescent="0.2"/>
    <row r="362" ht="14.25" hidden="1" customHeight="1" x14ac:dyDescent="0.2"/>
    <row r="363" ht="14.25" hidden="1" customHeight="1" x14ac:dyDescent="0.2"/>
    <row r="364" ht="14.25" hidden="1" customHeight="1" x14ac:dyDescent="0.2"/>
    <row r="365" ht="14.25" hidden="1" customHeight="1" x14ac:dyDescent="0.2"/>
    <row r="366" ht="14.25" hidden="1" customHeight="1" x14ac:dyDescent="0.2"/>
    <row r="367" ht="14.25" hidden="1" customHeight="1" x14ac:dyDescent="0.2"/>
    <row r="368" ht="14.25" hidden="1" customHeight="1" x14ac:dyDescent="0.2"/>
    <row r="369" ht="14.25" hidden="1" customHeight="1" x14ac:dyDescent="0.2"/>
    <row r="370" ht="14.25" hidden="1" customHeight="1" x14ac:dyDescent="0.2"/>
    <row r="371" ht="14.25" hidden="1" customHeight="1" x14ac:dyDescent="0.2"/>
    <row r="372" ht="14.25" hidden="1" customHeight="1" x14ac:dyDescent="0.2"/>
    <row r="373" ht="14.25" hidden="1" customHeight="1" x14ac:dyDescent="0.2"/>
    <row r="374" ht="14.25" hidden="1" customHeight="1" x14ac:dyDescent="0.2"/>
    <row r="375" ht="14.25" hidden="1" customHeight="1" x14ac:dyDescent="0.2"/>
    <row r="376" ht="14.25" hidden="1" customHeight="1" x14ac:dyDescent="0.2"/>
    <row r="377" ht="14.25" hidden="1" customHeight="1" x14ac:dyDescent="0.2"/>
    <row r="378" ht="14.25" hidden="1" customHeight="1" x14ac:dyDescent="0.2"/>
    <row r="379" ht="14.25" hidden="1" customHeight="1" x14ac:dyDescent="0.2"/>
    <row r="380" ht="14.25" hidden="1" customHeight="1" x14ac:dyDescent="0.2"/>
    <row r="381" ht="14.25" hidden="1" customHeight="1" x14ac:dyDescent="0.2"/>
    <row r="382" ht="14.25" hidden="1" customHeight="1" x14ac:dyDescent="0.2"/>
    <row r="383" ht="14.25" hidden="1" customHeight="1" x14ac:dyDescent="0.2"/>
    <row r="384" ht="14.25" hidden="1" customHeight="1" x14ac:dyDescent="0.2"/>
    <row r="385" ht="14.25" hidden="1" customHeight="1" x14ac:dyDescent="0.2"/>
    <row r="386" ht="14.25" hidden="1" customHeight="1" x14ac:dyDescent="0.2"/>
    <row r="387" ht="14.25" hidden="1" customHeight="1" x14ac:dyDescent="0.2"/>
    <row r="388" ht="14.25" hidden="1" customHeight="1" x14ac:dyDescent="0.2"/>
    <row r="389" ht="14.25" hidden="1" customHeight="1" x14ac:dyDescent="0.2"/>
    <row r="390" ht="14.25" hidden="1" customHeight="1" x14ac:dyDescent="0.2"/>
    <row r="391" ht="14.25" hidden="1" customHeight="1" x14ac:dyDescent="0.2"/>
    <row r="392" ht="14.25" hidden="1" customHeight="1" x14ac:dyDescent="0.2"/>
    <row r="393" ht="14.25" hidden="1" customHeight="1" x14ac:dyDescent="0.2"/>
    <row r="394" ht="14.25" hidden="1" customHeight="1" x14ac:dyDescent="0.2"/>
    <row r="395" ht="14.25" hidden="1" customHeight="1" x14ac:dyDescent="0.2"/>
    <row r="396" ht="14.25" hidden="1" customHeight="1" x14ac:dyDescent="0.2"/>
    <row r="397" ht="14.25" hidden="1" customHeight="1" x14ac:dyDescent="0.2"/>
    <row r="398" ht="14.25" hidden="1" customHeight="1" x14ac:dyDescent="0.2"/>
    <row r="399" ht="14.25" hidden="1" customHeight="1" x14ac:dyDescent="0.2"/>
    <row r="400" ht="14.25" hidden="1" customHeight="1" x14ac:dyDescent="0.2"/>
    <row r="401" ht="14.25" hidden="1" customHeight="1" x14ac:dyDescent="0.2"/>
    <row r="402" ht="14.25" hidden="1" customHeight="1" x14ac:dyDescent="0.2"/>
    <row r="403" ht="14.25" hidden="1" customHeight="1" x14ac:dyDescent="0.2"/>
    <row r="404" ht="14.25" hidden="1" customHeight="1" x14ac:dyDescent="0.2"/>
    <row r="405" ht="14.25" hidden="1" customHeight="1" x14ac:dyDescent="0.2"/>
    <row r="406" ht="14.25" hidden="1" customHeight="1" x14ac:dyDescent="0.2"/>
    <row r="407" ht="14.25" hidden="1" customHeight="1" x14ac:dyDescent="0.2"/>
    <row r="408" ht="14.25" hidden="1" customHeight="1" x14ac:dyDescent="0.2"/>
    <row r="409" ht="14.25" hidden="1" customHeight="1" x14ac:dyDescent="0.2"/>
    <row r="410" ht="14.25" hidden="1" customHeight="1" x14ac:dyDescent="0.2"/>
    <row r="411" ht="14.25" hidden="1" customHeight="1" x14ac:dyDescent="0.2"/>
    <row r="412" ht="14.25" hidden="1" customHeight="1" x14ac:dyDescent="0.2"/>
    <row r="413" ht="14.25" hidden="1" customHeight="1" x14ac:dyDescent="0.2"/>
    <row r="414" ht="14.25" hidden="1" customHeight="1" x14ac:dyDescent="0.2"/>
    <row r="415" ht="14.25" hidden="1" customHeight="1" x14ac:dyDescent="0.2"/>
    <row r="416" ht="14.25" hidden="1" customHeight="1" x14ac:dyDescent="0.2"/>
    <row r="417" ht="14.25" hidden="1" customHeight="1" x14ac:dyDescent="0.2"/>
    <row r="418" ht="14.25" hidden="1" customHeight="1" x14ac:dyDescent="0.2"/>
    <row r="419" ht="14.25" hidden="1" customHeight="1" x14ac:dyDescent="0.2"/>
    <row r="420" ht="14.25" hidden="1" customHeight="1" x14ac:dyDescent="0.2"/>
    <row r="421" ht="14.25" hidden="1" customHeight="1" x14ac:dyDescent="0.2"/>
    <row r="422" ht="14.25" hidden="1" customHeight="1" x14ac:dyDescent="0.2"/>
    <row r="423" ht="14.25" hidden="1" customHeight="1" x14ac:dyDescent="0.2"/>
    <row r="424" ht="14.25" hidden="1" customHeight="1" x14ac:dyDescent="0.2"/>
    <row r="425" ht="14.25" hidden="1" customHeight="1" x14ac:dyDescent="0.2"/>
    <row r="426" ht="14.25" hidden="1" customHeight="1" x14ac:dyDescent="0.2"/>
    <row r="427" ht="14.25" hidden="1" customHeight="1" x14ac:dyDescent="0.2"/>
    <row r="428" ht="14.25" hidden="1" customHeight="1" x14ac:dyDescent="0.2"/>
    <row r="429" ht="14.25" hidden="1" customHeight="1" x14ac:dyDescent="0.2"/>
    <row r="430" ht="14.25" hidden="1" customHeight="1" x14ac:dyDescent="0.2"/>
    <row r="431" ht="14.25" hidden="1" customHeight="1" x14ac:dyDescent="0.2"/>
    <row r="432" ht="14.25" hidden="1" customHeight="1" x14ac:dyDescent="0.2"/>
    <row r="433" ht="14.25" hidden="1" customHeight="1" x14ac:dyDescent="0.2"/>
    <row r="434" ht="14.25" hidden="1" customHeight="1" x14ac:dyDescent="0.2"/>
    <row r="435" ht="14.25" hidden="1" customHeight="1" x14ac:dyDescent="0.2"/>
    <row r="436" ht="14.25" hidden="1" customHeight="1" x14ac:dyDescent="0.2"/>
    <row r="437" ht="14.25" hidden="1" customHeight="1" x14ac:dyDescent="0.2"/>
    <row r="438" ht="14.25" hidden="1" customHeight="1" x14ac:dyDescent="0.2"/>
    <row r="439" ht="14.25" hidden="1" customHeight="1" x14ac:dyDescent="0.2"/>
    <row r="440" ht="14.25" hidden="1" customHeight="1" x14ac:dyDescent="0.2"/>
    <row r="441" ht="14.25" hidden="1" customHeight="1" x14ac:dyDescent="0.2"/>
    <row r="442" ht="14.25" hidden="1" customHeight="1" x14ac:dyDescent="0.2"/>
    <row r="443" ht="14.25" hidden="1" customHeight="1" x14ac:dyDescent="0.2"/>
    <row r="444" ht="14.25" hidden="1" customHeight="1" x14ac:dyDescent="0.2"/>
    <row r="445" ht="14.25" hidden="1" customHeight="1" x14ac:dyDescent="0.2"/>
    <row r="446" ht="14.25" hidden="1" customHeight="1" x14ac:dyDescent="0.2"/>
    <row r="447" ht="14.25" hidden="1" customHeight="1" x14ac:dyDescent="0.2"/>
    <row r="448" ht="14.25" hidden="1" customHeight="1" x14ac:dyDescent="0.2"/>
    <row r="449" ht="14.25" hidden="1" customHeight="1" x14ac:dyDescent="0.2"/>
    <row r="450" ht="14.25" hidden="1" customHeight="1" x14ac:dyDescent="0.2"/>
    <row r="451" ht="14.25" hidden="1" customHeight="1" x14ac:dyDescent="0.2"/>
    <row r="452" ht="14.25" hidden="1" customHeight="1" x14ac:dyDescent="0.2"/>
    <row r="453" ht="14.25" hidden="1" customHeight="1" x14ac:dyDescent="0.2"/>
    <row r="454" ht="14.25" hidden="1" customHeight="1" x14ac:dyDescent="0.2"/>
    <row r="455" ht="14.25" hidden="1" customHeight="1" x14ac:dyDescent="0.2"/>
    <row r="456" ht="14.25" hidden="1" customHeight="1" x14ac:dyDescent="0.2"/>
    <row r="457" ht="14.25" hidden="1" customHeight="1" x14ac:dyDescent="0.2"/>
    <row r="458" ht="14.25" hidden="1" customHeight="1" x14ac:dyDescent="0.2"/>
    <row r="459" ht="14.25" hidden="1" customHeight="1" x14ac:dyDescent="0.2"/>
    <row r="460" ht="14.25" hidden="1" customHeight="1" x14ac:dyDescent="0.2"/>
    <row r="461" ht="14.25" hidden="1" customHeight="1" x14ac:dyDescent="0.2"/>
    <row r="462" ht="14.25" hidden="1" customHeight="1" x14ac:dyDescent="0.2"/>
    <row r="463" ht="14.25" hidden="1" customHeight="1" x14ac:dyDescent="0.2"/>
    <row r="464" ht="14.25" hidden="1" customHeight="1" x14ac:dyDescent="0.2"/>
    <row r="465" ht="14.25" hidden="1" customHeight="1" x14ac:dyDescent="0.2"/>
    <row r="466" ht="14.25" hidden="1" customHeight="1" x14ac:dyDescent="0.2"/>
    <row r="467" ht="14.25" hidden="1" customHeight="1" x14ac:dyDescent="0.2"/>
    <row r="468" ht="14.25" hidden="1" customHeight="1" x14ac:dyDescent="0.2"/>
    <row r="469" ht="14.25" hidden="1" customHeight="1" x14ac:dyDescent="0.2"/>
    <row r="470" ht="14.25" hidden="1" customHeight="1" x14ac:dyDescent="0.2"/>
    <row r="471" ht="14.25" hidden="1" customHeight="1" x14ac:dyDescent="0.2"/>
    <row r="472" ht="14.25" hidden="1" customHeight="1" x14ac:dyDescent="0.2"/>
    <row r="473" ht="14.25" hidden="1" customHeight="1" x14ac:dyDescent="0.2"/>
    <row r="474" ht="14.25" hidden="1" customHeight="1" x14ac:dyDescent="0.2"/>
    <row r="475" ht="14.25" hidden="1" customHeight="1" x14ac:dyDescent="0.2"/>
    <row r="476" ht="14.25" hidden="1" customHeight="1" x14ac:dyDescent="0.2"/>
    <row r="477" ht="14.25" hidden="1" customHeight="1" x14ac:dyDescent="0.2"/>
    <row r="478" ht="14.25" hidden="1" customHeight="1" x14ac:dyDescent="0.2"/>
    <row r="479" ht="14.25" hidden="1" customHeight="1" x14ac:dyDescent="0.2"/>
    <row r="480" ht="14.25" hidden="1" customHeight="1" x14ac:dyDescent="0.2"/>
    <row r="481" ht="14.25" hidden="1" customHeight="1" x14ac:dyDescent="0.2"/>
    <row r="482" ht="14.25" hidden="1" customHeight="1" x14ac:dyDescent="0.2"/>
    <row r="483" ht="14.25" hidden="1" customHeight="1" x14ac:dyDescent="0.2"/>
    <row r="484" ht="14.25" hidden="1" customHeight="1" x14ac:dyDescent="0.2"/>
    <row r="485" ht="14.25" hidden="1" customHeight="1" x14ac:dyDescent="0.2"/>
    <row r="486" ht="14.25" hidden="1" customHeight="1" x14ac:dyDescent="0.2"/>
    <row r="487" ht="14.25" hidden="1" customHeight="1" x14ac:dyDescent="0.2"/>
    <row r="488" ht="14.25" hidden="1" customHeight="1" x14ac:dyDescent="0.2"/>
    <row r="489" ht="14.25" hidden="1" customHeight="1" x14ac:dyDescent="0.2"/>
    <row r="490" ht="14.25" hidden="1" customHeight="1" x14ac:dyDescent="0.2"/>
    <row r="491" ht="14.25" hidden="1" customHeight="1" x14ac:dyDescent="0.2"/>
    <row r="492" ht="14.25" hidden="1" customHeight="1" x14ac:dyDescent="0.2"/>
    <row r="493" ht="14.25" hidden="1" customHeight="1" x14ac:dyDescent="0.2"/>
    <row r="494" ht="14.25" hidden="1" customHeight="1" x14ac:dyDescent="0.2"/>
    <row r="495" ht="14.25" hidden="1" customHeight="1" x14ac:dyDescent="0.2"/>
    <row r="496" ht="14.25" hidden="1" customHeight="1" x14ac:dyDescent="0.2"/>
    <row r="497" ht="14.25" hidden="1" customHeight="1" x14ac:dyDescent="0.2"/>
    <row r="498" ht="14.25" hidden="1" customHeight="1" x14ac:dyDescent="0.2"/>
    <row r="499" ht="14.25" hidden="1" customHeight="1" x14ac:dyDescent="0.2"/>
    <row r="500" ht="14.25" hidden="1" customHeight="1" x14ac:dyDescent="0.2"/>
    <row r="501" ht="14.25" hidden="1" customHeight="1" x14ac:dyDescent="0.2"/>
    <row r="502" ht="14.25" hidden="1" customHeight="1" x14ac:dyDescent="0.2"/>
    <row r="503" ht="14.25" hidden="1" customHeight="1" x14ac:dyDescent="0.2"/>
    <row r="504" ht="14.25" hidden="1" customHeight="1" x14ac:dyDescent="0.2"/>
    <row r="505" ht="14.25" hidden="1" customHeight="1" x14ac:dyDescent="0.2"/>
    <row r="506" ht="14.25" hidden="1" customHeight="1" x14ac:dyDescent="0.2"/>
    <row r="507" ht="14.25" hidden="1" customHeight="1" x14ac:dyDescent="0.2"/>
    <row r="508" ht="14.25" hidden="1" customHeight="1" x14ac:dyDescent="0.2"/>
    <row r="509" ht="14.25" hidden="1" customHeight="1" x14ac:dyDescent="0.2"/>
    <row r="510" ht="14.25" hidden="1" customHeight="1" x14ac:dyDescent="0.2"/>
    <row r="511" ht="14.25" hidden="1" customHeight="1" x14ac:dyDescent="0.2"/>
    <row r="512" ht="14.25" hidden="1" customHeight="1" x14ac:dyDescent="0.2"/>
    <row r="513" ht="14.25" hidden="1" customHeight="1" x14ac:dyDescent="0.2"/>
    <row r="514" ht="14.25" hidden="1" customHeight="1" x14ac:dyDescent="0.2"/>
    <row r="515" ht="14.25" hidden="1" customHeight="1" x14ac:dyDescent="0.2"/>
    <row r="516" ht="14.25" hidden="1" customHeight="1" x14ac:dyDescent="0.2"/>
    <row r="517" ht="14.25" hidden="1" customHeight="1" x14ac:dyDescent="0.2"/>
    <row r="518" ht="14.25" hidden="1" customHeight="1" x14ac:dyDescent="0.2"/>
    <row r="519" ht="14.25" hidden="1" customHeight="1" x14ac:dyDescent="0.2"/>
    <row r="520" ht="14.25" hidden="1" customHeight="1" x14ac:dyDescent="0.2"/>
    <row r="521" ht="14.25" hidden="1" customHeight="1" x14ac:dyDescent="0.2"/>
    <row r="522" ht="14.25" hidden="1" customHeight="1" x14ac:dyDescent="0.2"/>
    <row r="523" ht="14.25" hidden="1" customHeight="1" x14ac:dyDescent="0.2"/>
    <row r="524" ht="14.25" hidden="1" customHeight="1" x14ac:dyDescent="0.2"/>
    <row r="525" ht="14.25" hidden="1" customHeight="1" x14ac:dyDescent="0.2"/>
    <row r="526" ht="14.25" hidden="1" customHeight="1" x14ac:dyDescent="0.2"/>
    <row r="527" ht="14.25" hidden="1" customHeight="1" x14ac:dyDescent="0.2"/>
    <row r="528" ht="14.25" hidden="1" customHeight="1" x14ac:dyDescent="0.2"/>
    <row r="529" ht="14.25" hidden="1" customHeight="1" x14ac:dyDescent="0.2"/>
    <row r="530" ht="14.25" hidden="1" customHeight="1" x14ac:dyDescent="0.2"/>
    <row r="531" ht="14.25" hidden="1" customHeight="1" x14ac:dyDescent="0.2"/>
    <row r="532" ht="14.25" hidden="1" customHeight="1" x14ac:dyDescent="0.2"/>
    <row r="533" ht="14.25" hidden="1" customHeight="1" x14ac:dyDescent="0.2"/>
    <row r="534" ht="14.25" hidden="1" customHeight="1" x14ac:dyDescent="0.2"/>
    <row r="535" ht="14.25" hidden="1" customHeight="1" x14ac:dyDescent="0.2"/>
    <row r="536" ht="14.25" hidden="1" customHeight="1" x14ac:dyDescent="0.2"/>
    <row r="537" ht="14.25" hidden="1" customHeight="1" x14ac:dyDescent="0.2"/>
    <row r="538" ht="14.25" hidden="1" customHeight="1" x14ac:dyDescent="0.2"/>
    <row r="539" ht="14.25" hidden="1" customHeight="1" x14ac:dyDescent="0.2"/>
    <row r="540" ht="14.25" hidden="1" customHeight="1" x14ac:dyDescent="0.2"/>
    <row r="541" ht="14.25" hidden="1" customHeight="1" x14ac:dyDescent="0.2"/>
    <row r="542" ht="14.25" hidden="1" customHeight="1" x14ac:dyDescent="0.2"/>
    <row r="543" ht="14.25" hidden="1" customHeight="1" x14ac:dyDescent="0.2"/>
    <row r="544" ht="14.25" hidden="1" customHeight="1" x14ac:dyDescent="0.2"/>
    <row r="545" ht="14.25" hidden="1" customHeight="1" x14ac:dyDescent="0.2"/>
    <row r="546" ht="14.25" hidden="1" customHeight="1" x14ac:dyDescent="0.2"/>
    <row r="547" ht="14.25" hidden="1" customHeight="1" x14ac:dyDescent="0.2"/>
    <row r="548" ht="14.25" hidden="1" customHeight="1" x14ac:dyDescent="0.2"/>
    <row r="549" ht="14.25" hidden="1" customHeight="1" x14ac:dyDescent="0.2"/>
    <row r="550" ht="14.25" hidden="1" customHeight="1" x14ac:dyDescent="0.2"/>
    <row r="551" ht="14.25" hidden="1" customHeight="1" x14ac:dyDescent="0.2"/>
    <row r="552" ht="14.25" hidden="1" customHeight="1" x14ac:dyDescent="0.2"/>
    <row r="553" ht="14.25" hidden="1" customHeight="1" x14ac:dyDescent="0.2"/>
    <row r="554" ht="14.25" hidden="1" customHeight="1" x14ac:dyDescent="0.2"/>
    <row r="555" ht="14.25" hidden="1" customHeight="1" x14ac:dyDescent="0.2"/>
    <row r="556" ht="14.25" hidden="1" customHeight="1" x14ac:dyDescent="0.2"/>
    <row r="557" ht="14.25" hidden="1" customHeight="1" x14ac:dyDescent="0.2"/>
    <row r="558" ht="14.25" hidden="1" customHeight="1" x14ac:dyDescent="0.2"/>
    <row r="559" ht="14.25" hidden="1" customHeight="1" x14ac:dyDescent="0.2"/>
    <row r="560" ht="14.25" hidden="1" customHeight="1" x14ac:dyDescent="0.2"/>
    <row r="561" ht="14.25" hidden="1" customHeight="1" x14ac:dyDescent="0.2"/>
    <row r="562" ht="14.25" hidden="1" customHeight="1" x14ac:dyDescent="0.2"/>
    <row r="563" ht="14.25" hidden="1" customHeight="1" x14ac:dyDescent="0.2"/>
    <row r="564" ht="14.25" hidden="1" customHeight="1" x14ac:dyDescent="0.2"/>
    <row r="565" ht="14.25" hidden="1" customHeight="1" x14ac:dyDescent="0.2"/>
    <row r="566" ht="14.25" hidden="1" customHeight="1" x14ac:dyDescent="0.2"/>
    <row r="567" ht="14.25" hidden="1" customHeight="1" x14ac:dyDescent="0.2"/>
    <row r="568" ht="14.25" hidden="1" customHeight="1" x14ac:dyDescent="0.2"/>
    <row r="569" ht="14.25" hidden="1" customHeight="1" x14ac:dyDescent="0.2"/>
    <row r="570" ht="14.25" hidden="1" customHeight="1" x14ac:dyDescent="0.2"/>
    <row r="571" ht="14.25" hidden="1" customHeight="1" x14ac:dyDescent="0.2"/>
    <row r="572" ht="14.25" hidden="1" customHeight="1" x14ac:dyDescent="0.2"/>
    <row r="573" ht="14.25" hidden="1" customHeight="1" x14ac:dyDescent="0.2"/>
    <row r="574" ht="14.25" hidden="1" customHeight="1" x14ac:dyDescent="0.2"/>
    <row r="575" ht="14.25" hidden="1" customHeight="1" x14ac:dyDescent="0.2"/>
    <row r="576" ht="14.25" hidden="1" customHeight="1" x14ac:dyDescent="0.2"/>
    <row r="577" ht="14.25" hidden="1" customHeight="1" x14ac:dyDescent="0.2"/>
    <row r="578" ht="14.25" hidden="1" customHeight="1" x14ac:dyDescent="0.2"/>
    <row r="579" ht="14.25" hidden="1" customHeight="1" x14ac:dyDescent="0.2"/>
    <row r="580" ht="14.25" hidden="1" customHeight="1" x14ac:dyDescent="0.2"/>
    <row r="581" ht="14.25" hidden="1" customHeight="1" x14ac:dyDescent="0.2"/>
    <row r="582" ht="14.25" hidden="1" customHeight="1" x14ac:dyDescent="0.2"/>
    <row r="583" ht="14.25" hidden="1" customHeight="1" x14ac:dyDescent="0.2"/>
    <row r="584" ht="14.25" hidden="1" customHeight="1" x14ac:dyDescent="0.2"/>
    <row r="585" ht="14.25" hidden="1" customHeight="1" x14ac:dyDescent="0.2"/>
    <row r="586" ht="14.25" hidden="1" customHeight="1" x14ac:dyDescent="0.2"/>
    <row r="587" ht="14.25" hidden="1" customHeight="1" x14ac:dyDescent="0.2"/>
    <row r="588" ht="14.25" hidden="1" customHeight="1" x14ac:dyDescent="0.2"/>
    <row r="589" ht="14.25" hidden="1" customHeight="1" x14ac:dyDescent="0.2"/>
    <row r="590" ht="14.25" hidden="1" customHeight="1" x14ac:dyDescent="0.2"/>
    <row r="591" ht="14.25" hidden="1" customHeight="1" x14ac:dyDescent="0.2"/>
    <row r="592" ht="14.25" hidden="1" customHeight="1" x14ac:dyDescent="0.2"/>
    <row r="593" ht="14.25" hidden="1" customHeight="1" x14ac:dyDescent="0.2"/>
    <row r="594" ht="14.25" hidden="1" customHeight="1" x14ac:dyDescent="0.2"/>
    <row r="595" ht="14.25" hidden="1" customHeight="1" x14ac:dyDescent="0.2"/>
    <row r="596" ht="14.25" hidden="1" customHeight="1" x14ac:dyDescent="0.2"/>
    <row r="597" ht="14.25" hidden="1" customHeight="1" x14ac:dyDescent="0.2"/>
    <row r="598" ht="14.25" hidden="1" customHeight="1" x14ac:dyDescent="0.2"/>
    <row r="599" ht="14.25" hidden="1" customHeight="1" x14ac:dyDescent="0.2"/>
    <row r="600" ht="14.25" hidden="1" customHeight="1" x14ac:dyDescent="0.2"/>
    <row r="601" ht="14.25" hidden="1" customHeight="1" x14ac:dyDescent="0.2"/>
    <row r="602" ht="14.25" hidden="1" customHeight="1" x14ac:dyDescent="0.2"/>
    <row r="603" ht="14.25" hidden="1" customHeight="1" x14ac:dyDescent="0.2"/>
    <row r="604" ht="14.25" hidden="1" customHeight="1" x14ac:dyDescent="0.2"/>
    <row r="605" ht="14.25" hidden="1" customHeight="1" x14ac:dyDescent="0.2"/>
    <row r="606" ht="14.25" hidden="1" customHeight="1" x14ac:dyDescent="0.2"/>
    <row r="607" ht="14.25" hidden="1" customHeight="1" x14ac:dyDescent="0.2"/>
    <row r="608" ht="14.25" hidden="1" customHeight="1" x14ac:dyDescent="0.2"/>
    <row r="609" ht="14.25" hidden="1" customHeight="1" x14ac:dyDescent="0.2"/>
    <row r="610" ht="14.25" hidden="1" customHeight="1" x14ac:dyDescent="0.2"/>
    <row r="611" ht="14.25" hidden="1" customHeight="1" x14ac:dyDescent="0.2"/>
    <row r="612" ht="14.25" hidden="1" customHeight="1" x14ac:dyDescent="0.2"/>
    <row r="613" ht="14.25" hidden="1" customHeight="1" x14ac:dyDescent="0.2"/>
    <row r="614" ht="14.25" hidden="1" customHeight="1" x14ac:dyDescent="0.2"/>
    <row r="615" ht="14.25" hidden="1" customHeight="1" x14ac:dyDescent="0.2"/>
    <row r="616" ht="14.25" hidden="1" customHeight="1" x14ac:dyDescent="0.2"/>
    <row r="617" ht="14.25" hidden="1" customHeight="1" x14ac:dyDescent="0.2"/>
    <row r="618" ht="14.25" hidden="1" customHeight="1" x14ac:dyDescent="0.2"/>
    <row r="619" ht="14.25" hidden="1" customHeight="1" x14ac:dyDescent="0.2"/>
    <row r="620" ht="14.25" hidden="1" customHeight="1" x14ac:dyDescent="0.2"/>
    <row r="621" ht="14.25" hidden="1" customHeight="1" x14ac:dyDescent="0.2"/>
    <row r="622" ht="14.25" hidden="1" customHeight="1" x14ac:dyDescent="0.2"/>
    <row r="623" ht="14.25" hidden="1" customHeight="1" x14ac:dyDescent="0.2"/>
    <row r="624" ht="14.25" hidden="1" customHeight="1" x14ac:dyDescent="0.2"/>
    <row r="625" ht="14.25" hidden="1" customHeight="1" x14ac:dyDescent="0.2"/>
    <row r="626" ht="14.25" hidden="1" customHeight="1" x14ac:dyDescent="0.2"/>
    <row r="627" ht="14.25" hidden="1" customHeight="1" x14ac:dyDescent="0.2"/>
    <row r="628" ht="14.25" hidden="1" customHeight="1" x14ac:dyDescent="0.2"/>
    <row r="629" ht="14.25" hidden="1" customHeight="1" x14ac:dyDescent="0.2"/>
    <row r="630" ht="14.25" hidden="1" customHeight="1" x14ac:dyDescent="0.2"/>
    <row r="631" ht="14.25" hidden="1" customHeight="1" x14ac:dyDescent="0.2"/>
    <row r="632" ht="14.25" hidden="1" customHeight="1" x14ac:dyDescent="0.2"/>
    <row r="633" ht="14.25" hidden="1" customHeight="1" x14ac:dyDescent="0.2"/>
    <row r="634" ht="14.25" hidden="1" customHeight="1" x14ac:dyDescent="0.2"/>
    <row r="635" ht="14.25" hidden="1" customHeight="1" x14ac:dyDescent="0.2"/>
    <row r="636" ht="14.25" hidden="1" customHeight="1" x14ac:dyDescent="0.2"/>
    <row r="637" ht="14.25" hidden="1" customHeight="1" x14ac:dyDescent="0.2"/>
    <row r="638" ht="14.25" hidden="1" customHeight="1" x14ac:dyDescent="0.2"/>
    <row r="639" ht="14.25" hidden="1" customHeight="1" x14ac:dyDescent="0.2"/>
    <row r="640" ht="14.25" hidden="1" customHeight="1" x14ac:dyDescent="0.2"/>
    <row r="641" ht="14.25" hidden="1" customHeight="1" x14ac:dyDescent="0.2"/>
    <row r="642" ht="14.25" hidden="1" customHeight="1" x14ac:dyDescent="0.2"/>
    <row r="643" ht="14.25" hidden="1" customHeight="1" x14ac:dyDescent="0.2"/>
    <row r="644" ht="14.25" hidden="1" customHeight="1" x14ac:dyDescent="0.2"/>
    <row r="645" ht="14.25" hidden="1" customHeight="1" x14ac:dyDescent="0.2"/>
    <row r="646" ht="14.25" hidden="1" customHeight="1" x14ac:dyDescent="0.2"/>
    <row r="647" ht="14.25" hidden="1" customHeight="1" x14ac:dyDescent="0.2"/>
    <row r="648" ht="14.25" hidden="1" customHeight="1" x14ac:dyDescent="0.2"/>
    <row r="649" ht="14.25" hidden="1" customHeight="1" x14ac:dyDescent="0.2"/>
    <row r="650" ht="14.25" hidden="1" customHeight="1" x14ac:dyDescent="0.2"/>
    <row r="651" ht="14.25" hidden="1" customHeight="1" x14ac:dyDescent="0.2"/>
    <row r="652" ht="14.25" hidden="1" customHeight="1" x14ac:dyDescent="0.2"/>
    <row r="653" ht="14.25" hidden="1" customHeight="1" x14ac:dyDescent="0.2"/>
    <row r="654" ht="14.25" hidden="1" customHeight="1" x14ac:dyDescent="0.2"/>
    <row r="655" ht="14.25" hidden="1" customHeight="1" x14ac:dyDescent="0.2"/>
    <row r="656" ht="14.25" hidden="1" customHeight="1" x14ac:dyDescent="0.2"/>
    <row r="657" ht="14.25" hidden="1" customHeight="1" x14ac:dyDescent="0.2"/>
    <row r="658" ht="14.25" hidden="1" customHeight="1" x14ac:dyDescent="0.2"/>
    <row r="659" ht="14.25" hidden="1" customHeight="1" x14ac:dyDescent="0.2"/>
    <row r="660" ht="14.25" hidden="1" customHeight="1" x14ac:dyDescent="0.2"/>
    <row r="661" ht="14.25" hidden="1" customHeight="1" x14ac:dyDescent="0.2"/>
    <row r="662" ht="14.25" hidden="1" customHeight="1" x14ac:dyDescent="0.2"/>
    <row r="663" ht="14.25" hidden="1" customHeight="1" x14ac:dyDescent="0.2"/>
    <row r="664" ht="14.25" hidden="1" customHeight="1" x14ac:dyDescent="0.2"/>
    <row r="665" ht="14.25" hidden="1" customHeight="1" x14ac:dyDescent="0.2"/>
    <row r="666" ht="14.25" hidden="1" customHeight="1" x14ac:dyDescent="0.2"/>
    <row r="667" ht="14.25" hidden="1" customHeight="1" x14ac:dyDescent="0.2"/>
    <row r="668" ht="14.25" hidden="1" customHeight="1" x14ac:dyDescent="0.2"/>
    <row r="669" ht="14.25" hidden="1" customHeight="1" x14ac:dyDescent="0.2"/>
    <row r="670" ht="14.25" hidden="1" customHeight="1" x14ac:dyDescent="0.2"/>
    <row r="671" ht="14.25" hidden="1" customHeight="1" x14ac:dyDescent="0.2"/>
    <row r="672" ht="14.25" hidden="1" customHeight="1" x14ac:dyDescent="0.2"/>
    <row r="673" ht="14.25" hidden="1" customHeight="1" x14ac:dyDescent="0.2"/>
    <row r="674" ht="14.25" hidden="1" customHeight="1" x14ac:dyDescent="0.2"/>
    <row r="675" ht="14.25" hidden="1" customHeight="1" x14ac:dyDescent="0.2"/>
    <row r="676" ht="14.25" hidden="1" customHeight="1" x14ac:dyDescent="0.2"/>
    <row r="677" ht="14.25" hidden="1" customHeight="1" x14ac:dyDescent="0.2"/>
    <row r="678" ht="14.25" hidden="1" customHeight="1" x14ac:dyDescent="0.2"/>
    <row r="679" ht="14.25" hidden="1" customHeight="1" x14ac:dyDescent="0.2"/>
    <row r="680" ht="14.25" hidden="1" customHeight="1" x14ac:dyDescent="0.2"/>
    <row r="681" ht="14.25" hidden="1" customHeight="1" x14ac:dyDescent="0.2"/>
    <row r="682" ht="14.25" hidden="1" customHeight="1" x14ac:dyDescent="0.2"/>
    <row r="683" ht="14.25" hidden="1" customHeight="1" x14ac:dyDescent="0.2"/>
    <row r="684" ht="14.25" hidden="1" customHeight="1" x14ac:dyDescent="0.2"/>
    <row r="685" ht="14.25" hidden="1" customHeight="1" x14ac:dyDescent="0.2"/>
    <row r="686" ht="14.25" hidden="1" customHeight="1" x14ac:dyDescent="0.2"/>
    <row r="687" ht="14.25" hidden="1" customHeight="1" x14ac:dyDescent="0.2"/>
    <row r="688" ht="14.25" hidden="1" customHeight="1" x14ac:dyDescent="0.2"/>
    <row r="689" ht="14.25" hidden="1" customHeight="1" x14ac:dyDescent="0.2"/>
    <row r="690" ht="14.25" hidden="1" customHeight="1" x14ac:dyDescent="0.2"/>
    <row r="691" ht="14.25" hidden="1" customHeight="1" x14ac:dyDescent="0.2"/>
    <row r="692" ht="14.25" hidden="1" customHeight="1" x14ac:dyDescent="0.2"/>
    <row r="693" ht="14.25" hidden="1" customHeight="1" x14ac:dyDescent="0.2"/>
    <row r="694" ht="14.25" hidden="1" customHeight="1" x14ac:dyDescent="0.2"/>
    <row r="695" ht="14.25" hidden="1" customHeight="1" x14ac:dyDescent="0.2"/>
    <row r="696" ht="14.25" hidden="1" customHeight="1" x14ac:dyDescent="0.2"/>
    <row r="697" ht="14.25" hidden="1" customHeight="1" x14ac:dyDescent="0.2"/>
    <row r="698" ht="14.25" hidden="1" customHeight="1" x14ac:dyDescent="0.2"/>
    <row r="699" ht="14.25" hidden="1" customHeight="1" x14ac:dyDescent="0.2"/>
    <row r="700" ht="14.25" hidden="1" customHeight="1" x14ac:dyDescent="0.2"/>
    <row r="701" ht="14.25" hidden="1" customHeight="1" x14ac:dyDescent="0.2"/>
    <row r="702" ht="14.25" hidden="1" customHeight="1" x14ac:dyDescent="0.2"/>
    <row r="703" ht="14.25" hidden="1" customHeight="1" x14ac:dyDescent="0.2"/>
    <row r="704" ht="14.25" hidden="1" customHeight="1" x14ac:dyDescent="0.2"/>
    <row r="705" ht="14.25" hidden="1" customHeight="1" x14ac:dyDescent="0.2"/>
    <row r="706" ht="14.25" hidden="1" customHeight="1" x14ac:dyDescent="0.2"/>
    <row r="707" ht="14.25" hidden="1" customHeight="1" x14ac:dyDescent="0.2"/>
    <row r="708" ht="14.25" hidden="1" customHeight="1" x14ac:dyDescent="0.2"/>
    <row r="709" ht="14.25" hidden="1" customHeight="1" x14ac:dyDescent="0.2"/>
    <row r="710" ht="14.25" hidden="1" customHeight="1" x14ac:dyDescent="0.2"/>
    <row r="711" ht="14.25" hidden="1" customHeight="1" x14ac:dyDescent="0.2"/>
    <row r="712" ht="14.25" hidden="1" customHeight="1" x14ac:dyDescent="0.2"/>
    <row r="713" ht="14.25" hidden="1" customHeight="1" x14ac:dyDescent="0.2"/>
    <row r="714" ht="14.25" hidden="1" customHeight="1" x14ac:dyDescent="0.2"/>
    <row r="715" ht="14.25" hidden="1" customHeight="1" x14ac:dyDescent="0.2"/>
    <row r="716" ht="14.25" hidden="1" customHeight="1" x14ac:dyDescent="0.2"/>
    <row r="717" ht="14.25" hidden="1" customHeight="1" x14ac:dyDescent="0.2"/>
    <row r="718" ht="14.25" hidden="1" customHeight="1" x14ac:dyDescent="0.2"/>
    <row r="719" ht="14.25" hidden="1" customHeight="1" x14ac:dyDescent="0.2"/>
    <row r="720" ht="14.25" hidden="1" customHeight="1" x14ac:dyDescent="0.2"/>
    <row r="721" ht="14.25" hidden="1" customHeight="1" x14ac:dyDescent="0.2"/>
    <row r="722" ht="14.25" hidden="1" customHeight="1" x14ac:dyDescent="0.2"/>
    <row r="723" ht="14.25" hidden="1" customHeight="1" x14ac:dyDescent="0.2"/>
    <row r="724" ht="14.25" hidden="1" customHeight="1" x14ac:dyDescent="0.2"/>
    <row r="725" ht="14.25" hidden="1" customHeight="1" x14ac:dyDescent="0.2"/>
    <row r="726" ht="14.25" hidden="1" customHeight="1" x14ac:dyDescent="0.2"/>
    <row r="727" ht="14.25" hidden="1" customHeight="1" x14ac:dyDescent="0.2"/>
    <row r="728" ht="14.25" hidden="1" customHeight="1" x14ac:dyDescent="0.2"/>
    <row r="729" ht="14.25" hidden="1" customHeight="1" x14ac:dyDescent="0.2"/>
    <row r="730" ht="14.25" hidden="1" customHeight="1" x14ac:dyDescent="0.2"/>
    <row r="731" ht="14.25" hidden="1" customHeight="1" x14ac:dyDescent="0.2"/>
    <row r="732" ht="14.25" hidden="1" customHeight="1" x14ac:dyDescent="0.2"/>
    <row r="733" ht="14.25" hidden="1" customHeight="1" x14ac:dyDescent="0.2"/>
    <row r="734" ht="14.25" hidden="1" customHeight="1" x14ac:dyDescent="0.2"/>
    <row r="735" ht="14.25" hidden="1" customHeight="1" x14ac:dyDescent="0.2"/>
    <row r="736" ht="14.25" hidden="1" customHeight="1" x14ac:dyDescent="0.2"/>
    <row r="737" ht="14.25" hidden="1" customHeight="1" x14ac:dyDescent="0.2"/>
    <row r="738" ht="14.25" hidden="1" customHeight="1" x14ac:dyDescent="0.2"/>
    <row r="739" ht="14.25" hidden="1" customHeight="1" x14ac:dyDescent="0.2"/>
    <row r="740" ht="14.25" hidden="1" customHeight="1" x14ac:dyDescent="0.2"/>
    <row r="741" ht="14.25" hidden="1" customHeight="1" x14ac:dyDescent="0.2"/>
    <row r="742" ht="14.25" hidden="1" customHeight="1" x14ac:dyDescent="0.2"/>
    <row r="743" ht="14.25" hidden="1" customHeight="1" x14ac:dyDescent="0.2"/>
    <row r="744" ht="14.25" hidden="1" customHeight="1" x14ac:dyDescent="0.2"/>
    <row r="745" ht="14.25" hidden="1" customHeight="1" x14ac:dyDescent="0.2"/>
    <row r="746" ht="14.25" hidden="1" customHeight="1" x14ac:dyDescent="0.2"/>
    <row r="747" ht="14.25" hidden="1" customHeight="1" x14ac:dyDescent="0.2"/>
    <row r="748" ht="14.25" hidden="1" customHeight="1" x14ac:dyDescent="0.2"/>
    <row r="749" ht="14.25" hidden="1" customHeight="1" x14ac:dyDescent="0.2"/>
    <row r="750" ht="14.25" hidden="1" customHeight="1" x14ac:dyDescent="0.2"/>
    <row r="751" ht="14.25" hidden="1" customHeight="1" x14ac:dyDescent="0.2"/>
    <row r="752" ht="14.25" hidden="1" customHeight="1" x14ac:dyDescent="0.2"/>
    <row r="753" ht="14.25" hidden="1" customHeight="1" x14ac:dyDescent="0.2"/>
    <row r="754" ht="14.25" hidden="1" customHeight="1" x14ac:dyDescent="0.2"/>
    <row r="755" ht="14.25" hidden="1" customHeight="1" x14ac:dyDescent="0.2"/>
    <row r="756" ht="14.25" hidden="1" customHeight="1" x14ac:dyDescent="0.2"/>
    <row r="757" ht="14.25" hidden="1" customHeight="1" x14ac:dyDescent="0.2"/>
    <row r="758" ht="14.25" hidden="1" customHeight="1" x14ac:dyDescent="0.2"/>
    <row r="759" ht="14.25" hidden="1" customHeight="1" x14ac:dyDescent="0.2"/>
    <row r="760" ht="14.25" hidden="1" customHeight="1" x14ac:dyDescent="0.2"/>
    <row r="761" ht="14.25" hidden="1" customHeight="1" x14ac:dyDescent="0.2"/>
    <row r="762" ht="14.25" hidden="1" customHeight="1" x14ac:dyDescent="0.2"/>
    <row r="763" ht="14.25" hidden="1" customHeight="1" x14ac:dyDescent="0.2"/>
    <row r="764" ht="14.25" hidden="1" customHeight="1" x14ac:dyDescent="0.2"/>
    <row r="765" ht="14.25" hidden="1" customHeight="1" x14ac:dyDescent="0.2"/>
    <row r="766" ht="14.25" hidden="1" customHeight="1" x14ac:dyDescent="0.2"/>
    <row r="767" ht="14.25" hidden="1" customHeight="1" x14ac:dyDescent="0.2"/>
    <row r="768" ht="14.25" hidden="1" customHeight="1" x14ac:dyDescent="0.2"/>
    <row r="769" ht="14.25" hidden="1" customHeight="1" x14ac:dyDescent="0.2"/>
    <row r="770" ht="14.25" hidden="1" customHeight="1" x14ac:dyDescent="0.2"/>
    <row r="771" ht="14.25" hidden="1" customHeight="1" x14ac:dyDescent="0.2"/>
    <row r="772" ht="14.25" hidden="1" customHeight="1" x14ac:dyDescent="0.2"/>
    <row r="773" ht="14.25" hidden="1" customHeight="1" x14ac:dyDescent="0.2"/>
    <row r="774" ht="14.25" hidden="1" customHeight="1" x14ac:dyDescent="0.2"/>
    <row r="775" ht="14.25" hidden="1" customHeight="1" x14ac:dyDescent="0.2"/>
    <row r="776" ht="14.25" hidden="1" customHeight="1" x14ac:dyDescent="0.2"/>
    <row r="777" ht="14.25" hidden="1" customHeight="1" x14ac:dyDescent="0.2"/>
    <row r="778" ht="14.25" hidden="1" customHeight="1" x14ac:dyDescent="0.2"/>
    <row r="779" ht="14.25" hidden="1" customHeight="1" x14ac:dyDescent="0.2"/>
    <row r="780" ht="14.25" hidden="1" customHeight="1" x14ac:dyDescent="0.2"/>
    <row r="781" ht="14.25" hidden="1" customHeight="1" x14ac:dyDescent="0.2"/>
    <row r="782" ht="14.25" hidden="1" customHeight="1" x14ac:dyDescent="0.2"/>
    <row r="783" ht="14.25" hidden="1" customHeight="1" x14ac:dyDescent="0.2"/>
    <row r="784" ht="14.25" hidden="1" customHeight="1" x14ac:dyDescent="0.2"/>
    <row r="785" ht="14.25" hidden="1" customHeight="1" x14ac:dyDescent="0.2"/>
    <row r="786" ht="14.25" hidden="1" customHeight="1" x14ac:dyDescent="0.2"/>
    <row r="787" ht="14.25" hidden="1" customHeight="1" x14ac:dyDescent="0.2"/>
    <row r="788" ht="14.25" hidden="1" customHeight="1" x14ac:dyDescent="0.2"/>
    <row r="789" ht="14.25" hidden="1" customHeight="1" x14ac:dyDescent="0.2"/>
    <row r="790" ht="14.25" hidden="1" customHeight="1" x14ac:dyDescent="0.2"/>
    <row r="791" ht="14.25" hidden="1" customHeight="1" x14ac:dyDescent="0.2"/>
    <row r="792" ht="14.25" hidden="1" customHeight="1" x14ac:dyDescent="0.2"/>
    <row r="793" ht="14.25" hidden="1" customHeight="1" x14ac:dyDescent="0.2"/>
    <row r="794" ht="14.25" hidden="1" customHeight="1" x14ac:dyDescent="0.2"/>
    <row r="795" ht="14.25" hidden="1" customHeight="1" x14ac:dyDescent="0.2"/>
    <row r="796" ht="14.25" hidden="1" customHeight="1" x14ac:dyDescent="0.2"/>
    <row r="797" ht="14.25" hidden="1" customHeight="1" x14ac:dyDescent="0.2"/>
    <row r="798" ht="14.25" hidden="1" customHeight="1" x14ac:dyDescent="0.2"/>
    <row r="799" ht="14.25" hidden="1" customHeight="1" x14ac:dyDescent="0.2"/>
    <row r="800" ht="14.25" hidden="1" customHeight="1" x14ac:dyDescent="0.2"/>
    <row r="801" ht="14.25" hidden="1" customHeight="1" x14ac:dyDescent="0.2"/>
    <row r="802" ht="14.25" hidden="1" customHeight="1" x14ac:dyDescent="0.2"/>
    <row r="803" ht="14.25" hidden="1" customHeight="1" x14ac:dyDescent="0.2"/>
    <row r="804" ht="14.25" hidden="1" customHeight="1" x14ac:dyDescent="0.2"/>
    <row r="805" ht="14.25" hidden="1" customHeight="1" x14ac:dyDescent="0.2"/>
    <row r="806" ht="14.25" hidden="1" customHeight="1" x14ac:dyDescent="0.2"/>
    <row r="807" ht="14.25" hidden="1" customHeight="1" x14ac:dyDescent="0.2"/>
    <row r="808" ht="14.25" hidden="1" customHeight="1" x14ac:dyDescent="0.2"/>
    <row r="809" ht="14.25" hidden="1" customHeight="1" x14ac:dyDescent="0.2"/>
    <row r="810" ht="14.25" hidden="1" customHeight="1" x14ac:dyDescent="0.2"/>
    <row r="811" ht="14.25" hidden="1" customHeight="1" x14ac:dyDescent="0.2"/>
    <row r="812" ht="14.25" hidden="1" customHeight="1" x14ac:dyDescent="0.2"/>
    <row r="813" ht="14.25" hidden="1" customHeight="1" x14ac:dyDescent="0.2"/>
    <row r="814" ht="14.25" hidden="1" customHeight="1" x14ac:dyDescent="0.2"/>
    <row r="815" ht="14.25" hidden="1" customHeight="1" x14ac:dyDescent="0.2"/>
    <row r="816" ht="14.25" hidden="1" customHeight="1" x14ac:dyDescent="0.2"/>
    <row r="817" ht="14.25" hidden="1" customHeight="1" x14ac:dyDescent="0.2"/>
    <row r="818" ht="14.25" hidden="1" customHeight="1" x14ac:dyDescent="0.2"/>
    <row r="819" ht="14.25" hidden="1" customHeight="1" x14ac:dyDescent="0.2"/>
    <row r="820" ht="14.25" hidden="1" customHeight="1" x14ac:dyDescent="0.2"/>
    <row r="821" ht="14.25" hidden="1" customHeight="1" x14ac:dyDescent="0.2"/>
    <row r="822" ht="14.25" hidden="1" customHeight="1" x14ac:dyDescent="0.2"/>
    <row r="823" ht="14.25" hidden="1" customHeight="1" x14ac:dyDescent="0.2"/>
    <row r="824" ht="14.25" hidden="1" customHeight="1" x14ac:dyDescent="0.2"/>
    <row r="825" ht="14.25" hidden="1" customHeight="1" x14ac:dyDescent="0.2"/>
    <row r="826" ht="14.25" hidden="1" customHeight="1" x14ac:dyDescent="0.2"/>
    <row r="827" ht="14.25" hidden="1" customHeight="1" x14ac:dyDescent="0.2"/>
    <row r="828" ht="14.25" hidden="1" customHeight="1" x14ac:dyDescent="0.2"/>
    <row r="829" ht="14.25" hidden="1" customHeight="1" x14ac:dyDescent="0.2"/>
    <row r="830" ht="14.25" hidden="1" customHeight="1" x14ac:dyDescent="0.2"/>
    <row r="831" ht="14.25" hidden="1" customHeight="1" x14ac:dyDescent="0.2"/>
    <row r="832" ht="14.25" hidden="1" customHeight="1" x14ac:dyDescent="0.2"/>
    <row r="833" ht="14.25" hidden="1" customHeight="1" x14ac:dyDescent="0.2"/>
    <row r="834" ht="14.25" hidden="1" customHeight="1" x14ac:dyDescent="0.2"/>
    <row r="835" ht="14.25" hidden="1" customHeight="1" x14ac:dyDescent="0.2"/>
    <row r="836" ht="14.25" hidden="1" customHeight="1" x14ac:dyDescent="0.2"/>
    <row r="837" ht="14.25" hidden="1" customHeight="1" x14ac:dyDescent="0.2"/>
    <row r="838" ht="14.25" hidden="1" customHeight="1" x14ac:dyDescent="0.2"/>
    <row r="839" ht="14.25" hidden="1" customHeight="1" x14ac:dyDescent="0.2"/>
    <row r="840" ht="14.25" hidden="1" customHeight="1" x14ac:dyDescent="0.2"/>
    <row r="841" ht="14.25" hidden="1" customHeight="1" x14ac:dyDescent="0.2"/>
    <row r="842" ht="14.25" hidden="1" customHeight="1" x14ac:dyDescent="0.2"/>
    <row r="843" ht="14.25" hidden="1" customHeight="1" x14ac:dyDescent="0.2"/>
    <row r="844" ht="14.25" hidden="1" customHeight="1" x14ac:dyDescent="0.2"/>
    <row r="845" ht="14.25" hidden="1" customHeight="1" x14ac:dyDescent="0.2"/>
    <row r="846" ht="14.25" hidden="1" customHeight="1" x14ac:dyDescent="0.2"/>
    <row r="847" ht="14.25" hidden="1" customHeight="1" x14ac:dyDescent="0.2"/>
    <row r="848" ht="14.25" hidden="1" customHeight="1" x14ac:dyDescent="0.2"/>
    <row r="849" ht="14.25" hidden="1" customHeight="1" x14ac:dyDescent="0.2"/>
    <row r="850" ht="14.25" hidden="1" customHeight="1" x14ac:dyDescent="0.2"/>
    <row r="851" ht="14.25" hidden="1" customHeight="1" x14ac:dyDescent="0.2"/>
    <row r="852" ht="14.25" hidden="1" customHeight="1" x14ac:dyDescent="0.2"/>
    <row r="853" ht="14.25" hidden="1" customHeight="1" x14ac:dyDescent="0.2"/>
    <row r="854" ht="14.25" hidden="1" customHeight="1" x14ac:dyDescent="0.2"/>
    <row r="855" ht="14.25" hidden="1" customHeight="1" x14ac:dyDescent="0.2"/>
    <row r="856" ht="14.25" hidden="1" customHeight="1" x14ac:dyDescent="0.2"/>
    <row r="857" ht="14.25" hidden="1" customHeight="1" x14ac:dyDescent="0.2"/>
    <row r="858" ht="14.25" hidden="1" customHeight="1" x14ac:dyDescent="0.2"/>
    <row r="859" ht="14.25" hidden="1" customHeight="1" x14ac:dyDescent="0.2"/>
    <row r="860" ht="14.25" hidden="1" customHeight="1" x14ac:dyDescent="0.2"/>
    <row r="861" ht="14.25" hidden="1" customHeight="1" x14ac:dyDescent="0.2"/>
    <row r="862" ht="14.25" hidden="1" customHeight="1" x14ac:dyDescent="0.2"/>
    <row r="863" ht="14.25" hidden="1" customHeight="1" x14ac:dyDescent="0.2"/>
    <row r="864" ht="14.25" hidden="1" customHeight="1" x14ac:dyDescent="0.2"/>
    <row r="865" ht="14.25" hidden="1" customHeight="1" x14ac:dyDescent="0.2"/>
    <row r="866" ht="14.25" hidden="1" customHeight="1" x14ac:dyDescent="0.2"/>
    <row r="867" ht="14.25" hidden="1" customHeight="1" x14ac:dyDescent="0.2"/>
    <row r="868" ht="14.25" hidden="1" customHeight="1" x14ac:dyDescent="0.2"/>
    <row r="869" ht="14.25" hidden="1" customHeight="1" x14ac:dyDescent="0.2"/>
    <row r="870" ht="14.25" hidden="1" customHeight="1" x14ac:dyDescent="0.2"/>
    <row r="871" ht="14.25" hidden="1" customHeight="1" x14ac:dyDescent="0.2"/>
    <row r="872" ht="14.25" hidden="1" customHeight="1" x14ac:dyDescent="0.2"/>
    <row r="873" ht="14.25" hidden="1" customHeight="1" x14ac:dyDescent="0.2"/>
    <row r="874" ht="14.25" hidden="1" customHeight="1" x14ac:dyDescent="0.2"/>
    <row r="875" ht="14.25" hidden="1" customHeight="1" x14ac:dyDescent="0.2"/>
    <row r="876" ht="14.25" hidden="1" customHeight="1" x14ac:dyDescent="0.2"/>
    <row r="877" ht="14.25" hidden="1" customHeight="1" x14ac:dyDescent="0.2"/>
    <row r="878" ht="14.25" hidden="1" customHeight="1" x14ac:dyDescent="0.2"/>
    <row r="879" ht="14.25" hidden="1" customHeight="1" x14ac:dyDescent="0.2"/>
    <row r="880" ht="14.25" hidden="1" customHeight="1" x14ac:dyDescent="0.2"/>
    <row r="881" ht="14.25" hidden="1" customHeight="1" x14ac:dyDescent="0.2"/>
    <row r="882" ht="14.25" hidden="1" customHeight="1" x14ac:dyDescent="0.2"/>
    <row r="883" ht="14.25" hidden="1" customHeight="1" x14ac:dyDescent="0.2"/>
    <row r="884" ht="14.25" hidden="1" customHeight="1" x14ac:dyDescent="0.2"/>
    <row r="885" ht="14.25" hidden="1" customHeight="1" x14ac:dyDescent="0.2"/>
    <row r="886" ht="14.25" hidden="1" customHeight="1" x14ac:dyDescent="0.2"/>
    <row r="887" ht="14.25" hidden="1" customHeight="1" x14ac:dyDescent="0.2"/>
    <row r="888" ht="14.25" hidden="1" customHeight="1" x14ac:dyDescent="0.2"/>
    <row r="889" ht="14.25" hidden="1" customHeight="1" x14ac:dyDescent="0.2"/>
    <row r="890" ht="14.25" hidden="1" customHeight="1" x14ac:dyDescent="0.2"/>
    <row r="891" ht="14.25" hidden="1" customHeight="1" x14ac:dyDescent="0.2"/>
    <row r="892" ht="14.25" hidden="1" customHeight="1" x14ac:dyDescent="0.2"/>
    <row r="893" ht="14.25" hidden="1" customHeight="1" x14ac:dyDescent="0.2"/>
    <row r="894" ht="14.25" hidden="1" customHeight="1" x14ac:dyDescent="0.2"/>
    <row r="895" ht="14.25" hidden="1" customHeight="1" x14ac:dyDescent="0.2"/>
    <row r="896" ht="14.25" hidden="1" customHeight="1" x14ac:dyDescent="0.2"/>
    <row r="897" ht="14.25" hidden="1" customHeight="1" x14ac:dyDescent="0.2"/>
    <row r="898" ht="14.25" hidden="1" customHeight="1" x14ac:dyDescent="0.2"/>
    <row r="899" ht="14.25" hidden="1" customHeight="1" x14ac:dyDescent="0.2"/>
    <row r="900" ht="14.25" hidden="1" customHeight="1" x14ac:dyDescent="0.2"/>
    <row r="901" ht="14.25" hidden="1" customHeight="1" x14ac:dyDescent="0.2"/>
    <row r="902" ht="14.25" hidden="1" customHeight="1" x14ac:dyDescent="0.2"/>
    <row r="903" ht="14.25" hidden="1" customHeight="1" x14ac:dyDescent="0.2"/>
    <row r="904" ht="14.25" hidden="1" customHeight="1" x14ac:dyDescent="0.2"/>
    <row r="905" ht="14.25" hidden="1" customHeight="1" x14ac:dyDescent="0.2"/>
    <row r="906" ht="14.25" hidden="1" customHeight="1" x14ac:dyDescent="0.2"/>
    <row r="907" ht="14.25" hidden="1" customHeight="1" x14ac:dyDescent="0.2"/>
    <row r="908" ht="14.25" hidden="1" customHeight="1" x14ac:dyDescent="0.2"/>
    <row r="909" ht="14.25" hidden="1" customHeight="1" x14ac:dyDescent="0.2"/>
    <row r="910" ht="14.25" hidden="1" customHeight="1" x14ac:dyDescent="0.2"/>
    <row r="911" ht="14.25" hidden="1" customHeight="1" x14ac:dyDescent="0.2"/>
    <row r="912" ht="14.25" hidden="1" customHeight="1" x14ac:dyDescent="0.2"/>
    <row r="913" ht="14.25" hidden="1" customHeight="1" x14ac:dyDescent="0.2"/>
    <row r="914" ht="14.25" hidden="1" customHeight="1" x14ac:dyDescent="0.2"/>
    <row r="915" ht="14.25" hidden="1" customHeight="1" x14ac:dyDescent="0.2"/>
    <row r="916" ht="14.25" hidden="1" customHeight="1" x14ac:dyDescent="0.2"/>
    <row r="917" ht="14.25" hidden="1" customHeight="1" x14ac:dyDescent="0.2"/>
    <row r="918" ht="14.25" hidden="1" customHeight="1" x14ac:dyDescent="0.2"/>
    <row r="919" ht="14.25" hidden="1" customHeight="1" x14ac:dyDescent="0.2"/>
    <row r="920" ht="14.25" hidden="1" customHeight="1" x14ac:dyDescent="0.2"/>
    <row r="921" ht="14.25" hidden="1" customHeight="1" x14ac:dyDescent="0.2"/>
    <row r="922" ht="14.25" hidden="1" customHeight="1" x14ac:dyDescent="0.2"/>
    <row r="923" ht="14.25" hidden="1" customHeight="1" x14ac:dyDescent="0.2"/>
    <row r="924" ht="14.25" hidden="1" customHeight="1" x14ac:dyDescent="0.2"/>
    <row r="925" ht="14.25" hidden="1" customHeight="1" x14ac:dyDescent="0.2"/>
    <row r="926" ht="14.25" hidden="1" customHeight="1" x14ac:dyDescent="0.2"/>
    <row r="927" ht="14.25" hidden="1" customHeight="1" x14ac:dyDescent="0.2"/>
    <row r="928" ht="14.25" hidden="1" customHeight="1" x14ac:dyDescent="0.2"/>
    <row r="929" ht="14.25" hidden="1" customHeight="1" x14ac:dyDescent="0.2"/>
    <row r="930" ht="14.25" hidden="1" customHeight="1" x14ac:dyDescent="0.2"/>
    <row r="931" ht="14.25" hidden="1" customHeight="1" x14ac:dyDescent="0.2"/>
    <row r="932" ht="14.25" hidden="1" customHeight="1" x14ac:dyDescent="0.2"/>
    <row r="933" ht="14.25" hidden="1" customHeight="1" x14ac:dyDescent="0.2"/>
    <row r="934" ht="14.25" hidden="1" customHeight="1" x14ac:dyDescent="0.2"/>
    <row r="935" ht="14.25" hidden="1" customHeight="1" x14ac:dyDescent="0.2"/>
    <row r="936" ht="14.25" hidden="1" customHeight="1" x14ac:dyDescent="0.2"/>
    <row r="937" ht="14.25" hidden="1" customHeight="1" x14ac:dyDescent="0.2"/>
    <row r="938" ht="14.25" hidden="1" customHeight="1" x14ac:dyDescent="0.2"/>
    <row r="939" ht="14.25" hidden="1" customHeight="1" x14ac:dyDescent="0.2"/>
    <row r="940" ht="14.25" hidden="1" customHeight="1" x14ac:dyDescent="0.2"/>
    <row r="941" ht="14.25" hidden="1" customHeight="1" x14ac:dyDescent="0.2"/>
    <row r="942" ht="14.25" hidden="1" customHeight="1" x14ac:dyDescent="0.2"/>
    <row r="943" ht="14.25" hidden="1" customHeight="1" x14ac:dyDescent="0.2"/>
    <row r="944" ht="14.25" hidden="1" customHeight="1" x14ac:dyDescent="0.2"/>
    <row r="945" ht="14.25" hidden="1" customHeight="1" x14ac:dyDescent="0.2"/>
    <row r="946" ht="14.25" hidden="1" customHeight="1" x14ac:dyDescent="0.2"/>
    <row r="947" ht="14.25" hidden="1" customHeight="1" x14ac:dyDescent="0.2"/>
    <row r="948" ht="14.25" hidden="1" customHeight="1" x14ac:dyDescent="0.2"/>
    <row r="949" ht="14.25" hidden="1" customHeight="1" x14ac:dyDescent="0.2"/>
    <row r="950" ht="14.25" hidden="1" customHeight="1" x14ac:dyDescent="0.2"/>
    <row r="951" ht="14.25" hidden="1" customHeight="1" x14ac:dyDescent="0.2"/>
    <row r="952" ht="14.25" hidden="1" customHeight="1" x14ac:dyDescent="0.2"/>
    <row r="953" ht="14.25" hidden="1" customHeight="1" x14ac:dyDescent="0.2"/>
    <row r="954" ht="14.25" hidden="1" customHeight="1" x14ac:dyDescent="0.2"/>
    <row r="955" ht="14.25" hidden="1" customHeight="1" x14ac:dyDescent="0.2"/>
    <row r="956" ht="14.25" hidden="1" customHeight="1" x14ac:dyDescent="0.2"/>
    <row r="957" ht="14.25" hidden="1" customHeight="1" x14ac:dyDescent="0.2"/>
    <row r="958" ht="14.25" hidden="1" customHeight="1" x14ac:dyDescent="0.2"/>
    <row r="959" ht="14.25" hidden="1" customHeight="1" x14ac:dyDescent="0.2"/>
    <row r="960" ht="14.25" hidden="1" customHeight="1" x14ac:dyDescent="0.2"/>
    <row r="961" ht="14.25" hidden="1" customHeight="1" x14ac:dyDescent="0.2"/>
    <row r="962" ht="14.25" hidden="1" customHeight="1" x14ac:dyDescent="0.2"/>
    <row r="963" ht="14.25" hidden="1" customHeight="1" x14ac:dyDescent="0.2"/>
    <row r="964" ht="14.25" hidden="1" customHeight="1" x14ac:dyDescent="0.2"/>
    <row r="965" ht="14.25" hidden="1" customHeight="1" x14ac:dyDescent="0.2"/>
    <row r="966" ht="14.25" hidden="1" customHeight="1" x14ac:dyDescent="0.2"/>
    <row r="967" ht="14.25" hidden="1" customHeight="1" x14ac:dyDescent="0.2"/>
    <row r="968" ht="14.25" hidden="1" customHeight="1" x14ac:dyDescent="0.2"/>
    <row r="969" ht="14.25" hidden="1" customHeight="1" x14ac:dyDescent="0.2"/>
    <row r="970" ht="14.25" hidden="1" customHeight="1" x14ac:dyDescent="0.2"/>
    <row r="971" ht="14.25" hidden="1" customHeight="1" x14ac:dyDescent="0.2"/>
    <row r="972" ht="14.25" hidden="1" customHeight="1" x14ac:dyDescent="0.2"/>
    <row r="973" ht="14.25" hidden="1" customHeight="1" x14ac:dyDescent="0.2"/>
    <row r="974" ht="14.25" hidden="1" customHeight="1" x14ac:dyDescent="0.2"/>
    <row r="975" ht="14.25" hidden="1" customHeight="1" x14ac:dyDescent="0.2"/>
    <row r="976" ht="14.25" hidden="1" customHeight="1" x14ac:dyDescent="0.2"/>
    <row r="977" ht="14.25" hidden="1" customHeight="1" x14ac:dyDescent="0.2"/>
    <row r="978" ht="14.25" hidden="1" customHeight="1" x14ac:dyDescent="0.2"/>
    <row r="979" ht="14.25" hidden="1" customHeight="1" x14ac:dyDescent="0.2"/>
    <row r="980" ht="14.25" hidden="1" customHeight="1" x14ac:dyDescent="0.2"/>
    <row r="981" ht="14.25" hidden="1" customHeight="1" x14ac:dyDescent="0.2"/>
    <row r="982" ht="14.25" hidden="1" customHeight="1" x14ac:dyDescent="0.2"/>
    <row r="983" ht="14.25" hidden="1" customHeight="1" x14ac:dyDescent="0.2"/>
    <row r="984" ht="14.25" hidden="1" customHeight="1" x14ac:dyDescent="0.2"/>
    <row r="985" ht="14.25" hidden="1" customHeight="1" x14ac:dyDescent="0.2"/>
    <row r="986" ht="14.25" hidden="1" customHeight="1" x14ac:dyDescent="0.2"/>
    <row r="987" ht="14.25" hidden="1" customHeight="1" x14ac:dyDescent="0.2"/>
    <row r="988" ht="14.25" hidden="1" customHeight="1" x14ac:dyDescent="0.2"/>
    <row r="989" ht="14.25" hidden="1" customHeight="1" x14ac:dyDescent="0.2"/>
    <row r="990" ht="14.25" hidden="1" customHeight="1" x14ac:dyDescent="0.2"/>
    <row r="991" ht="14.25" hidden="1" customHeight="1" x14ac:dyDescent="0.2"/>
    <row r="992" ht="14.25" hidden="1" customHeight="1" x14ac:dyDescent="0.2"/>
    <row r="993" ht="14.25" hidden="1" customHeight="1" x14ac:dyDescent="0.2"/>
    <row r="994" ht="14.25" hidden="1" customHeight="1" x14ac:dyDescent="0.2"/>
    <row r="995" ht="14.25" hidden="1" customHeight="1" x14ac:dyDescent="0.2"/>
    <row r="996" ht="14.25" hidden="1" customHeight="1" x14ac:dyDescent="0.2"/>
    <row r="997" ht="14.25" hidden="1" customHeight="1" x14ac:dyDescent="0.2"/>
    <row r="998" ht="14.25" hidden="1" customHeight="1" x14ac:dyDescent="0.2"/>
    <row r="999" ht="14.25" hidden="1" customHeight="1" x14ac:dyDescent="0.2"/>
    <row r="1000" ht="14.25" hidden="1" customHeight="1" x14ac:dyDescent="0.2"/>
    <row r="1001" ht="14.25" hidden="1" customHeight="1" x14ac:dyDescent="0.2"/>
    <row r="1002" ht="14.25" hidden="1" customHeight="1" x14ac:dyDescent="0.2"/>
    <row r="1003" ht="14.25" hidden="1" customHeight="1" x14ac:dyDescent="0.2"/>
    <row r="1004" ht="14.25" hidden="1" customHeight="1" x14ac:dyDescent="0.2"/>
    <row r="1005" ht="14.25" hidden="1" customHeight="1" x14ac:dyDescent="0.2"/>
    <row r="1006" ht="14.25" hidden="1" customHeight="1" x14ac:dyDescent="0.2"/>
    <row r="1007" ht="14.25" hidden="1" customHeight="1" x14ac:dyDescent="0.2"/>
    <row r="1008" ht="14.25" hidden="1" customHeight="1" x14ac:dyDescent="0.2"/>
    <row r="1009" ht="14.25" hidden="1" customHeight="1" x14ac:dyDescent="0.2"/>
    <row r="1010" ht="14.25" hidden="1" customHeight="1" x14ac:dyDescent="0.2"/>
    <row r="1011" ht="14.25" hidden="1" customHeight="1" x14ac:dyDescent="0.2"/>
    <row r="1012" ht="14.25" hidden="1" customHeight="1" x14ac:dyDescent="0.2"/>
    <row r="1013" ht="14.25" hidden="1" customHeight="1" x14ac:dyDescent="0.2"/>
    <row r="1014" ht="14.25" hidden="1" customHeight="1" x14ac:dyDescent="0.2"/>
    <row r="1015" ht="14.25" hidden="1" customHeight="1" x14ac:dyDescent="0.2"/>
    <row r="1016" ht="14.25" hidden="1" customHeight="1" x14ac:dyDescent="0.2"/>
    <row r="1017" ht="14.25" hidden="1" customHeight="1" x14ac:dyDescent="0.2"/>
    <row r="1018" ht="14.25" hidden="1" customHeight="1" x14ac:dyDescent="0.2"/>
    <row r="1019" ht="14.25" hidden="1" customHeight="1" x14ac:dyDescent="0.2"/>
    <row r="1020" ht="14.25" hidden="1" customHeight="1" x14ac:dyDescent="0.2"/>
    <row r="1021" ht="14.25" hidden="1" customHeight="1" x14ac:dyDescent="0.2"/>
    <row r="1022" ht="14.25" hidden="1" customHeight="1" x14ac:dyDescent="0.2"/>
    <row r="1023" ht="14.25" hidden="1" customHeight="1" x14ac:dyDescent="0.2"/>
    <row r="1024" ht="14.25" hidden="1" customHeight="1" x14ac:dyDescent="0.2"/>
    <row r="1025" ht="14.25" hidden="1" customHeight="1" x14ac:dyDescent="0.2"/>
    <row r="1026" ht="14.25" hidden="1" customHeight="1" x14ac:dyDescent="0.2"/>
    <row r="1027" ht="14.25" hidden="1" customHeight="1" x14ac:dyDescent="0.2"/>
    <row r="1028" ht="14.25" hidden="1" customHeight="1" x14ac:dyDescent="0.2"/>
    <row r="1029" ht="14.25" hidden="1" customHeight="1" x14ac:dyDescent="0.2"/>
    <row r="1030" ht="14.25" hidden="1" customHeight="1" x14ac:dyDescent="0.2"/>
    <row r="1031" ht="14.25" hidden="1" customHeight="1" x14ac:dyDescent="0.2"/>
    <row r="1032" ht="14.25" hidden="1" customHeight="1" x14ac:dyDescent="0.2"/>
    <row r="1033" ht="14.25" hidden="1" customHeight="1" x14ac:dyDescent="0.2"/>
    <row r="1034" ht="14.25" hidden="1" customHeight="1" x14ac:dyDescent="0.2"/>
    <row r="1035" ht="14.25" hidden="1" customHeight="1" x14ac:dyDescent="0.2"/>
    <row r="1036" ht="14.25" hidden="1" customHeight="1" x14ac:dyDescent="0.2"/>
    <row r="1037" ht="14.25" hidden="1" customHeight="1" x14ac:dyDescent="0.2"/>
    <row r="1038" ht="14.25" hidden="1" customHeight="1" x14ac:dyDescent="0.2"/>
    <row r="1039" ht="14.25" hidden="1" customHeight="1" x14ac:dyDescent="0.2"/>
    <row r="1040" ht="14.25" hidden="1" customHeight="1" x14ac:dyDescent="0.2"/>
    <row r="1041" ht="14.25" hidden="1" customHeight="1" x14ac:dyDescent="0.2"/>
    <row r="1042" ht="14.25" hidden="1" customHeight="1" x14ac:dyDescent="0.2"/>
    <row r="1043" ht="14.25" hidden="1" customHeight="1" x14ac:dyDescent="0.2"/>
    <row r="1044" ht="14.25" hidden="1" customHeight="1" x14ac:dyDescent="0.2"/>
    <row r="1045" ht="14.25" hidden="1" customHeight="1" x14ac:dyDescent="0.2"/>
    <row r="1046" ht="14.25" hidden="1" customHeight="1" x14ac:dyDescent="0.2"/>
    <row r="1047" ht="14.25" hidden="1" customHeight="1" x14ac:dyDescent="0.2"/>
    <row r="1048" ht="14.25" hidden="1" customHeight="1" x14ac:dyDescent="0.2"/>
    <row r="1049" ht="14.25" hidden="1" customHeight="1" x14ac:dyDescent="0.2"/>
    <row r="1050" ht="14.25" hidden="1" customHeight="1" x14ac:dyDescent="0.2"/>
    <row r="1051" ht="14.25" hidden="1" customHeight="1" x14ac:dyDescent="0.2"/>
    <row r="1052" ht="14.25" hidden="1" customHeight="1" x14ac:dyDescent="0.2"/>
    <row r="1053" ht="14.25" hidden="1" customHeight="1" x14ac:dyDescent="0.2"/>
    <row r="1054" ht="14.25" hidden="1" customHeight="1" x14ac:dyDescent="0.2"/>
    <row r="1055" ht="14.25" hidden="1" customHeight="1" x14ac:dyDescent="0.2"/>
    <row r="1056" ht="14.25" hidden="1" customHeight="1" x14ac:dyDescent="0.2"/>
    <row r="1057" ht="14.25" hidden="1" customHeight="1" x14ac:dyDescent="0.2"/>
    <row r="1058" ht="14.25" hidden="1" customHeight="1" x14ac:dyDescent="0.2"/>
    <row r="1059" ht="14.25" hidden="1" customHeight="1" x14ac:dyDescent="0.2"/>
    <row r="1060" ht="14.25" hidden="1" customHeight="1" x14ac:dyDescent="0.2"/>
    <row r="1061" ht="14.25" hidden="1" customHeight="1" x14ac:dyDescent="0.2"/>
    <row r="1062" ht="14.25" hidden="1" customHeight="1" x14ac:dyDescent="0.2"/>
    <row r="1063" ht="14.25" hidden="1" customHeight="1" x14ac:dyDescent="0.2"/>
    <row r="1064" ht="14.25" hidden="1" customHeight="1" x14ac:dyDescent="0.2"/>
    <row r="1065" ht="14.25" hidden="1" customHeight="1" x14ac:dyDescent="0.2"/>
    <row r="1066" ht="14.25" hidden="1" customHeight="1" x14ac:dyDescent="0.2"/>
    <row r="1067" ht="14.25" hidden="1" customHeight="1" x14ac:dyDescent="0.2"/>
    <row r="1068" ht="14.25" hidden="1" customHeight="1" x14ac:dyDescent="0.2"/>
    <row r="1069" ht="14.25" hidden="1" customHeight="1" x14ac:dyDescent="0.2"/>
    <row r="1070" ht="14.25" hidden="1" customHeight="1" x14ac:dyDescent="0.2"/>
    <row r="1071" ht="14.25" hidden="1" customHeight="1" x14ac:dyDescent="0.2"/>
    <row r="1072" ht="14.25" hidden="1" customHeight="1" x14ac:dyDescent="0.2"/>
    <row r="1073" ht="14.25" hidden="1" customHeight="1" x14ac:dyDescent="0.2"/>
    <row r="1074" ht="14.25" hidden="1" customHeight="1" x14ac:dyDescent="0.2"/>
    <row r="1075" ht="14.25" hidden="1" customHeight="1" x14ac:dyDescent="0.2"/>
    <row r="1076" ht="14.25" hidden="1" customHeight="1" x14ac:dyDescent="0.2"/>
    <row r="1077" ht="14.25" hidden="1" customHeight="1" x14ac:dyDescent="0.2"/>
    <row r="1078" ht="14.25" hidden="1" customHeight="1" x14ac:dyDescent="0.2"/>
    <row r="1079" ht="14.25" hidden="1" customHeight="1" x14ac:dyDescent="0.2"/>
    <row r="1080" ht="14.25" hidden="1" customHeight="1" x14ac:dyDescent="0.2"/>
    <row r="1081" ht="14.25" hidden="1" customHeight="1" x14ac:dyDescent="0.2"/>
    <row r="1082" ht="14.25" hidden="1" customHeight="1" x14ac:dyDescent="0.2"/>
    <row r="1083" ht="14.25" hidden="1" customHeight="1" x14ac:dyDescent="0.2"/>
    <row r="1084" ht="14.25" hidden="1" customHeight="1" x14ac:dyDescent="0.2"/>
    <row r="1085" ht="14.25" hidden="1" customHeight="1" x14ac:dyDescent="0.2"/>
    <row r="1086" ht="14.25" hidden="1" customHeight="1" x14ac:dyDescent="0.2"/>
    <row r="1087" ht="14.25" hidden="1" customHeight="1" x14ac:dyDescent="0.2"/>
    <row r="1088" ht="14.25" hidden="1" customHeight="1" x14ac:dyDescent="0.2"/>
    <row r="1089" ht="14.25" hidden="1" customHeight="1" x14ac:dyDescent="0.2"/>
    <row r="1090" ht="14.25" hidden="1" customHeight="1" x14ac:dyDescent="0.2"/>
    <row r="1091" ht="14.25" hidden="1" customHeight="1" x14ac:dyDescent="0.2"/>
    <row r="1092" ht="14.25" hidden="1" customHeight="1" x14ac:dyDescent="0.2"/>
    <row r="1093" ht="14.25" hidden="1" customHeight="1" x14ac:dyDescent="0.2"/>
    <row r="1094" ht="14.25" hidden="1" customHeight="1" x14ac:dyDescent="0.2"/>
    <row r="1095" ht="14.25" hidden="1" customHeight="1" x14ac:dyDescent="0.2"/>
    <row r="1096" ht="14.25" hidden="1" customHeight="1" x14ac:dyDescent="0.2"/>
    <row r="1097" ht="14.25" hidden="1" customHeight="1" x14ac:dyDescent="0.2"/>
    <row r="1098" ht="14.25" hidden="1" customHeight="1" x14ac:dyDescent="0.2"/>
    <row r="1099" ht="14.25" hidden="1" customHeight="1" x14ac:dyDescent="0.2"/>
    <row r="1100" ht="14.25" hidden="1" customHeight="1" x14ac:dyDescent="0.2"/>
    <row r="1101" ht="14.25" hidden="1" customHeight="1" x14ac:dyDescent="0.2"/>
    <row r="1102" ht="14.25" hidden="1" customHeight="1" x14ac:dyDescent="0.2"/>
    <row r="1103" ht="14.25" hidden="1" customHeight="1" x14ac:dyDescent="0.2"/>
    <row r="1104" ht="14.25" hidden="1" customHeight="1" x14ac:dyDescent="0.2"/>
    <row r="1105" ht="14.25" hidden="1" customHeight="1" x14ac:dyDescent="0.2"/>
    <row r="1106" ht="14.25" hidden="1" customHeight="1" x14ac:dyDescent="0.2"/>
    <row r="1107" ht="14.25" hidden="1" customHeight="1" x14ac:dyDescent="0.2"/>
    <row r="1108" ht="14.25" hidden="1" customHeight="1" x14ac:dyDescent="0.2"/>
    <row r="1109" ht="14.25" hidden="1" customHeight="1" x14ac:dyDescent="0.2"/>
    <row r="1110" ht="14.25" hidden="1" customHeight="1" x14ac:dyDescent="0.2"/>
    <row r="1111" ht="14.25" hidden="1" customHeight="1" x14ac:dyDescent="0.2"/>
    <row r="1112" ht="14.25" hidden="1" customHeight="1" x14ac:dyDescent="0.2"/>
    <row r="1113" ht="14.25" hidden="1" customHeight="1" x14ac:dyDescent="0.2"/>
    <row r="1114" ht="14.25" hidden="1" customHeight="1" x14ac:dyDescent="0.2"/>
    <row r="1115" ht="14.25" hidden="1" customHeight="1" x14ac:dyDescent="0.2"/>
    <row r="1116" ht="14.25" hidden="1" customHeight="1" x14ac:dyDescent="0.2"/>
    <row r="1117" ht="14.25" hidden="1" customHeight="1" x14ac:dyDescent="0.2"/>
    <row r="1118" ht="14.25" hidden="1" customHeight="1" x14ac:dyDescent="0.2"/>
    <row r="1119" ht="14.25" hidden="1" customHeight="1" x14ac:dyDescent="0.2"/>
    <row r="1120" ht="14.25" hidden="1" customHeight="1" x14ac:dyDescent="0.2"/>
    <row r="1121" ht="14.25" hidden="1" customHeight="1" x14ac:dyDescent="0.2"/>
    <row r="1122" ht="14.25" hidden="1" customHeight="1" x14ac:dyDescent="0.2"/>
    <row r="1123" ht="14.25" hidden="1" customHeight="1" x14ac:dyDescent="0.2"/>
    <row r="1124" ht="14.25" hidden="1" customHeight="1" x14ac:dyDescent="0.2"/>
    <row r="1125" ht="14.25" hidden="1" customHeight="1" x14ac:dyDescent="0.2"/>
    <row r="1126" ht="14.25" hidden="1" customHeight="1" x14ac:dyDescent="0.2"/>
    <row r="1127" ht="14.25" hidden="1" customHeight="1" x14ac:dyDescent="0.2"/>
    <row r="1128" ht="14.25" hidden="1" customHeight="1" x14ac:dyDescent="0.2"/>
    <row r="1129" ht="14.25" hidden="1" customHeight="1" x14ac:dyDescent="0.2"/>
    <row r="1130" ht="14.25" hidden="1" customHeight="1" x14ac:dyDescent="0.2"/>
    <row r="1131" ht="14.25" hidden="1" customHeight="1" x14ac:dyDescent="0.2"/>
    <row r="1132" ht="14.25" hidden="1" customHeight="1" x14ac:dyDescent="0.2"/>
    <row r="1133" ht="14.25" hidden="1" customHeight="1" x14ac:dyDescent="0.2"/>
    <row r="1134" ht="14.25" hidden="1" customHeight="1" x14ac:dyDescent="0.2"/>
    <row r="1135" ht="14.25" hidden="1" customHeight="1" x14ac:dyDescent="0.2"/>
    <row r="1136" ht="14.25" hidden="1" customHeight="1" x14ac:dyDescent="0.2"/>
    <row r="1137" ht="14.25" hidden="1" customHeight="1" x14ac:dyDescent="0.2"/>
    <row r="1138" ht="14.25" hidden="1" customHeight="1" x14ac:dyDescent="0.2"/>
    <row r="1139" ht="14.25" hidden="1" customHeight="1" x14ac:dyDescent="0.2"/>
    <row r="1140" ht="14.25" hidden="1" customHeight="1" x14ac:dyDescent="0.2"/>
    <row r="1141" ht="14.25" hidden="1" customHeight="1" x14ac:dyDescent="0.2"/>
    <row r="1142" ht="14.25" hidden="1" customHeight="1" x14ac:dyDescent="0.2"/>
    <row r="1143" ht="14.25" hidden="1" customHeight="1" x14ac:dyDescent="0.2"/>
    <row r="1144" ht="14.25" hidden="1" customHeight="1" x14ac:dyDescent="0.2"/>
    <row r="1145" ht="14.25" hidden="1" customHeight="1" x14ac:dyDescent="0.2"/>
    <row r="1146" ht="14.25" hidden="1" customHeight="1" x14ac:dyDescent="0.2"/>
    <row r="1147" ht="14.25" hidden="1" customHeight="1" x14ac:dyDescent="0.2"/>
    <row r="1148" ht="14.25" hidden="1" customHeight="1" x14ac:dyDescent="0.2"/>
    <row r="1149" ht="14.25" hidden="1" customHeight="1" x14ac:dyDescent="0.2"/>
    <row r="1150" ht="14.25" hidden="1" customHeight="1" x14ac:dyDescent="0.2"/>
    <row r="1151" ht="14.25" hidden="1" customHeight="1" x14ac:dyDescent="0.2"/>
    <row r="1152" ht="14.25" hidden="1" customHeight="1" x14ac:dyDescent="0.2"/>
    <row r="1153" ht="14.25" hidden="1" customHeight="1" x14ac:dyDescent="0.2"/>
    <row r="1154" ht="14.25" hidden="1" customHeight="1" x14ac:dyDescent="0.2"/>
    <row r="1155" ht="14.25" hidden="1" customHeight="1" x14ac:dyDescent="0.2"/>
    <row r="1156" ht="14.25" hidden="1" customHeight="1" x14ac:dyDescent="0.2"/>
    <row r="1157" ht="14.25" hidden="1" customHeight="1" x14ac:dyDescent="0.2"/>
    <row r="1158" ht="14.25" hidden="1" customHeight="1" x14ac:dyDescent="0.2"/>
    <row r="1159" ht="14.25" hidden="1" customHeight="1" x14ac:dyDescent="0.2"/>
    <row r="1160" ht="14.25" hidden="1" customHeight="1" x14ac:dyDescent="0.2"/>
    <row r="1161" ht="14.25" hidden="1" customHeight="1" x14ac:dyDescent="0.2"/>
    <row r="1162" ht="14.25" hidden="1" customHeight="1" x14ac:dyDescent="0.2"/>
    <row r="1163" ht="14.25" hidden="1" customHeight="1" x14ac:dyDescent="0.2"/>
    <row r="1164" ht="14.25" hidden="1" customHeight="1" x14ac:dyDescent="0.2"/>
    <row r="1165" ht="14.25" hidden="1" customHeight="1" x14ac:dyDescent="0.2"/>
    <row r="1166" ht="14.25" hidden="1" customHeight="1" x14ac:dyDescent="0.2"/>
    <row r="1167" ht="14.25" hidden="1" customHeight="1" x14ac:dyDescent="0.2"/>
    <row r="1168" ht="14.25" hidden="1" customHeight="1" x14ac:dyDescent="0.2"/>
    <row r="1169" ht="14.25" hidden="1" customHeight="1" x14ac:dyDescent="0.2"/>
    <row r="1170" ht="14.25" hidden="1" customHeight="1" x14ac:dyDescent="0.2"/>
    <row r="1171" ht="14.25" hidden="1" customHeight="1" x14ac:dyDescent="0.2"/>
    <row r="1172" ht="14.25" hidden="1" customHeight="1" x14ac:dyDescent="0.2"/>
    <row r="1173" ht="14.25" hidden="1" customHeight="1" x14ac:dyDescent="0.2"/>
    <row r="1174" ht="14.25" hidden="1" customHeight="1" x14ac:dyDescent="0.2"/>
    <row r="1175" ht="14.25" hidden="1" customHeight="1" x14ac:dyDescent="0.2"/>
    <row r="1176" ht="14.25" hidden="1" customHeight="1" x14ac:dyDescent="0.2"/>
    <row r="1177" ht="14.25" hidden="1" customHeight="1" x14ac:dyDescent="0.2"/>
    <row r="1178" ht="14.25" hidden="1" customHeight="1" x14ac:dyDescent="0.2"/>
    <row r="1179" ht="14.25" hidden="1" customHeight="1" x14ac:dyDescent="0.2"/>
    <row r="1180" ht="14.25" hidden="1" customHeight="1" x14ac:dyDescent="0.2"/>
    <row r="1181" ht="14.25" hidden="1" customHeight="1" x14ac:dyDescent="0.2"/>
    <row r="1182" ht="14.25" hidden="1" customHeight="1" x14ac:dyDescent="0.2"/>
    <row r="1183" ht="14.25" hidden="1" customHeight="1" x14ac:dyDescent="0.2"/>
    <row r="1184" ht="14.25" hidden="1" customHeight="1" x14ac:dyDescent="0.2"/>
    <row r="1185" ht="14.25" hidden="1" customHeight="1" x14ac:dyDescent="0.2"/>
    <row r="1186" ht="14.25" hidden="1" customHeight="1" x14ac:dyDescent="0.2"/>
    <row r="1187" ht="14.25" hidden="1" customHeight="1" x14ac:dyDescent="0.2"/>
    <row r="1188" ht="14.25" hidden="1" customHeight="1" x14ac:dyDescent="0.2"/>
    <row r="1189" ht="14.25" hidden="1" customHeight="1" x14ac:dyDescent="0.2"/>
    <row r="1190" ht="14.25" hidden="1" customHeight="1" x14ac:dyDescent="0.2"/>
    <row r="1191" ht="14.25" hidden="1" customHeight="1" x14ac:dyDescent="0.2"/>
    <row r="1192" ht="14.25" hidden="1" customHeight="1" x14ac:dyDescent="0.2"/>
    <row r="1193" ht="14.25" hidden="1" customHeight="1" x14ac:dyDescent="0.2"/>
    <row r="1194" ht="14.25" hidden="1" customHeight="1" x14ac:dyDescent="0.2"/>
    <row r="1195" ht="14.25" hidden="1" customHeight="1" x14ac:dyDescent="0.2"/>
    <row r="1196" ht="14.25" hidden="1" customHeight="1" x14ac:dyDescent="0.2"/>
    <row r="1197" ht="14.25" hidden="1" customHeight="1" x14ac:dyDescent="0.2"/>
    <row r="1198" ht="14.25" hidden="1" customHeight="1" x14ac:dyDescent="0.2"/>
    <row r="1199" ht="14.25" hidden="1" customHeight="1" x14ac:dyDescent="0.2"/>
    <row r="1200" ht="14.25" hidden="1" customHeight="1" x14ac:dyDescent="0.2"/>
    <row r="1201" ht="14.25" hidden="1" customHeight="1" x14ac:dyDescent="0.2"/>
    <row r="1202" ht="14.25" hidden="1" customHeight="1" x14ac:dyDescent="0.2"/>
    <row r="1203" ht="14.25" hidden="1" customHeight="1" x14ac:dyDescent="0.2"/>
    <row r="1204" ht="14.25" hidden="1" customHeight="1" x14ac:dyDescent="0.2"/>
    <row r="1205" ht="14.25" hidden="1" customHeight="1" x14ac:dyDescent="0.2"/>
    <row r="1206" ht="14.25" hidden="1" customHeight="1" x14ac:dyDescent="0.2"/>
    <row r="1207" ht="14.25" hidden="1" customHeight="1" x14ac:dyDescent="0.2"/>
    <row r="1208" ht="14.25" hidden="1" customHeight="1" x14ac:dyDescent="0.2"/>
    <row r="1209" ht="14.25" hidden="1" customHeight="1" x14ac:dyDescent="0.2"/>
    <row r="1210" ht="14.25" hidden="1" customHeight="1" x14ac:dyDescent="0.2"/>
    <row r="1211" ht="14.25" hidden="1" customHeight="1" x14ac:dyDescent="0.2"/>
    <row r="1212" ht="14.25" hidden="1" customHeight="1" x14ac:dyDescent="0.2"/>
    <row r="1213" ht="14.25" hidden="1" customHeight="1" x14ac:dyDescent="0.2"/>
    <row r="1214" ht="14.25" hidden="1" customHeight="1" x14ac:dyDescent="0.2"/>
    <row r="1215" ht="14.25" hidden="1" customHeight="1" x14ac:dyDescent="0.2"/>
    <row r="1216" ht="14.25" hidden="1" customHeight="1" x14ac:dyDescent="0.2"/>
    <row r="1217" ht="14.25" hidden="1" customHeight="1" x14ac:dyDescent="0.2"/>
    <row r="1218" ht="14.25" hidden="1" customHeight="1" x14ac:dyDescent="0.2"/>
    <row r="1219" ht="14.25" hidden="1" customHeight="1" x14ac:dyDescent="0.2"/>
    <row r="1220" ht="14.25" hidden="1" customHeight="1" x14ac:dyDescent="0.2"/>
    <row r="1221" ht="14.25" hidden="1" customHeight="1" x14ac:dyDescent="0.2"/>
    <row r="1222" ht="14.25" hidden="1" customHeight="1" x14ac:dyDescent="0.2"/>
    <row r="1223" ht="14.25" hidden="1" customHeight="1" x14ac:dyDescent="0.2"/>
    <row r="1224" ht="14.25" hidden="1" customHeight="1" x14ac:dyDescent="0.2"/>
    <row r="1225" ht="14.25" hidden="1" customHeight="1" x14ac:dyDescent="0.2"/>
    <row r="1226" ht="14.25" hidden="1" customHeight="1" x14ac:dyDescent="0.2"/>
    <row r="1227" ht="14.25" hidden="1" customHeight="1" x14ac:dyDescent="0.2"/>
    <row r="1228" ht="14.25" hidden="1" customHeight="1" x14ac:dyDescent="0.2"/>
    <row r="1229" ht="14.25" hidden="1" customHeight="1" x14ac:dyDescent="0.2"/>
    <row r="1230" ht="14.25" hidden="1" customHeight="1" x14ac:dyDescent="0.2"/>
    <row r="1231" ht="14.25" hidden="1" customHeight="1" x14ac:dyDescent="0.2"/>
    <row r="1232" ht="14.25" hidden="1" customHeight="1" x14ac:dyDescent="0.2"/>
    <row r="1233" ht="14.25" hidden="1" customHeight="1" x14ac:dyDescent="0.2"/>
    <row r="1234" ht="14.25" hidden="1" customHeight="1" x14ac:dyDescent="0.2"/>
    <row r="1235" ht="14.25" hidden="1" customHeight="1" x14ac:dyDescent="0.2"/>
    <row r="1236" ht="14.25" hidden="1" customHeight="1" x14ac:dyDescent="0.2"/>
    <row r="1237" ht="14.25" hidden="1" customHeight="1" x14ac:dyDescent="0.2"/>
    <row r="1238" ht="14.25" hidden="1" customHeight="1" x14ac:dyDescent="0.2"/>
    <row r="1239" ht="14.25" hidden="1" customHeight="1" x14ac:dyDescent="0.2"/>
    <row r="1240" ht="14.25" hidden="1" customHeight="1" x14ac:dyDescent="0.2"/>
    <row r="1241" ht="14.25" hidden="1" customHeight="1" x14ac:dyDescent="0.2"/>
    <row r="1242" ht="14.25" hidden="1" customHeight="1" x14ac:dyDescent="0.2"/>
    <row r="1243" ht="14.25" hidden="1" customHeight="1" x14ac:dyDescent="0.2"/>
    <row r="1244" ht="14.25" hidden="1" customHeight="1" x14ac:dyDescent="0.2"/>
    <row r="1245" ht="14.25" hidden="1" customHeight="1" x14ac:dyDescent="0.2"/>
    <row r="1246" ht="14.25" hidden="1" customHeight="1" x14ac:dyDescent="0.2"/>
    <row r="1247" ht="14.25" hidden="1" customHeight="1" x14ac:dyDescent="0.2"/>
    <row r="1248" ht="14.25" hidden="1" customHeight="1" x14ac:dyDescent="0.2"/>
    <row r="1249" ht="14.25" hidden="1" customHeight="1" x14ac:dyDescent="0.2"/>
    <row r="1250" ht="14.25" hidden="1" customHeight="1" x14ac:dyDescent="0.2"/>
    <row r="1251" ht="14.25" hidden="1" customHeight="1" x14ac:dyDescent="0.2"/>
    <row r="1252" ht="14.25" hidden="1" customHeight="1" x14ac:dyDescent="0.2"/>
    <row r="1253" ht="14.25" hidden="1" customHeight="1" x14ac:dyDescent="0.2"/>
    <row r="1254" ht="14.25" hidden="1" customHeight="1" x14ac:dyDescent="0.2"/>
    <row r="1255" ht="14.25" hidden="1" customHeight="1" x14ac:dyDescent="0.2"/>
    <row r="1256" ht="14.25" hidden="1" customHeight="1" x14ac:dyDescent="0.2"/>
    <row r="1257" ht="14.25" hidden="1" customHeight="1" x14ac:dyDescent="0.2"/>
    <row r="1258" ht="14.25" hidden="1" customHeight="1" x14ac:dyDescent="0.2"/>
    <row r="1259" ht="14.25" hidden="1" customHeight="1" x14ac:dyDescent="0.2"/>
    <row r="1260" ht="14.25" hidden="1" customHeight="1" x14ac:dyDescent="0.2"/>
    <row r="1261" ht="14.25" hidden="1" customHeight="1" x14ac:dyDescent="0.2"/>
    <row r="1262" ht="14.25" hidden="1" customHeight="1" x14ac:dyDescent="0.2"/>
    <row r="1263" ht="14.25" hidden="1" customHeight="1" x14ac:dyDescent="0.2"/>
    <row r="1264" ht="14.25" hidden="1" customHeight="1" x14ac:dyDescent="0.2"/>
    <row r="1265" ht="14.25" hidden="1" customHeight="1" x14ac:dyDescent="0.2"/>
    <row r="1266" ht="14.25" hidden="1" customHeight="1" x14ac:dyDescent="0.2"/>
    <row r="1267" ht="14.25" hidden="1" customHeight="1" x14ac:dyDescent="0.2"/>
    <row r="1268" ht="14.25" hidden="1" customHeight="1" x14ac:dyDescent="0.2"/>
    <row r="1269" ht="14.25" hidden="1" customHeight="1" x14ac:dyDescent="0.2"/>
    <row r="1270" ht="14.25" hidden="1" customHeight="1" x14ac:dyDescent="0.2"/>
    <row r="1271" ht="14.25" hidden="1" customHeight="1" x14ac:dyDescent="0.2"/>
    <row r="1272" ht="14.25" hidden="1" customHeight="1" x14ac:dyDescent="0.2"/>
    <row r="1273" ht="14.25" hidden="1" customHeight="1" x14ac:dyDescent="0.2"/>
    <row r="1274" ht="14.25" hidden="1" customHeight="1" x14ac:dyDescent="0.2"/>
    <row r="1275" ht="14.25" hidden="1" customHeight="1" x14ac:dyDescent="0.2"/>
    <row r="1276" ht="14.25" hidden="1" customHeight="1" x14ac:dyDescent="0.2"/>
    <row r="1277" ht="14.25" hidden="1" customHeight="1" x14ac:dyDescent="0.2"/>
    <row r="1278" ht="14.25" hidden="1" customHeight="1" x14ac:dyDescent="0.2"/>
    <row r="1279" ht="14.25" hidden="1" customHeight="1" x14ac:dyDescent="0.2"/>
    <row r="1280" ht="14.25" hidden="1" customHeight="1" x14ac:dyDescent="0.2"/>
    <row r="1281" ht="14.25" hidden="1" customHeight="1" x14ac:dyDescent="0.2"/>
    <row r="1282" ht="14.25" hidden="1" customHeight="1" x14ac:dyDescent="0.2"/>
    <row r="1283" ht="14.25" hidden="1" customHeight="1" x14ac:dyDescent="0.2"/>
    <row r="1284" ht="14.25" hidden="1" customHeight="1" x14ac:dyDescent="0.2"/>
    <row r="1285" ht="14.25" hidden="1" customHeight="1" x14ac:dyDescent="0.2"/>
    <row r="1286" ht="14.25" hidden="1" customHeight="1" x14ac:dyDescent="0.2"/>
    <row r="1287" ht="14.25" hidden="1" customHeight="1" x14ac:dyDescent="0.2"/>
    <row r="1288" ht="14.25" hidden="1" customHeight="1" x14ac:dyDescent="0.2"/>
    <row r="1289" ht="14.25" hidden="1" customHeight="1" x14ac:dyDescent="0.2"/>
    <row r="1290" ht="14.25" hidden="1" customHeight="1" x14ac:dyDescent="0.2"/>
    <row r="1291" ht="14.25" hidden="1" customHeight="1" x14ac:dyDescent="0.2"/>
    <row r="1292" ht="14.25" hidden="1" customHeight="1" x14ac:dyDescent="0.2"/>
    <row r="1293" ht="14.25" hidden="1" customHeight="1" x14ac:dyDescent="0.2"/>
    <row r="1294" ht="14.25" hidden="1" customHeight="1" x14ac:dyDescent="0.2"/>
    <row r="1295" ht="14.25" hidden="1" customHeight="1" x14ac:dyDescent="0.2"/>
    <row r="1296" ht="14.25" hidden="1" customHeight="1" x14ac:dyDescent="0.2"/>
    <row r="1297" ht="14.25" hidden="1" customHeight="1" x14ac:dyDescent="0.2"/>
    <row r="1298" ht="14.25" hidden="1" customHeight="1" x14ac:dyDescent="0.2"/>
    <row r="1299" ht="14.25" hidden="1" customHeight="1" x14ac:dyDescent="0.2"/>
    <row r="1300" ht="14.25" hidden="1" customHeight="1" x14ac:dyDescent="0.2"/>
    <row r="1301" ht="14.25" hidden="1" customHeight="1" x14ac:dyDescent="0.2"/>
    <row r="1302" ht="14.25" hidden="1" customHeight="1" x14ac:dyDescent="0.2"/>
    <row r="1303" ht="14.25" hidden="1" customHeight="1" x14ac:dyDescent="0.2"/>
    <row r="1304" ht="14.25" hidden="1" customHeight="1" x14ac:dyDescent="0.2"/>
    <row r="1305" ht="14.25" hidden="1" customHeight="1" x14ac:dyDescent="0.2"/>
    <row r="1306" ht="14.25" hidden="1" customHeight="1" x14ac:dyDescent="0.2"/>
    <row r="1307" ht="14.25" hidden="1" customHeight="1" x14ac:dyDescent="0.2"/>
    <row r="1308" ht="14.25" hidden="1" customHeight="1" x14ac:dyDescent="0.2"/>
    <row r="1309" ht="14.25" hidden="1" customHeight="1" x14ac:dyDescent="0.2"/>
    <row r="1310" ht="14.25" hidden="1" customHeight="1" x14ac:dyDescent="0.2"/>
    <row r="1311" ht="14.25" hidden="1" customHeight="1" x14ac:dyDescent="0.2"/>
    <row r="1312" ht="14.25" hidden="1" customHeight="1" x14ac:dyDescent="0.2"/>
    <row r="1313" ht="14.25" hidden="1" customHeight="1" x14ac:dyDescent="0.2"/>
    <row r="1314" ht="14.25" hidden="1" customHeight="1" x14ac:dyDescent="0.2"/>
    <row r="1315" ht="14.25" hidden="1" customHeight="1" x14ac:dyDescent="0.2"/>
    <row r="1316" ht="14.25" hidden="1" customHeight="1" x14ac:dyDescent="0.2"/>
    <row r="1317" ht="14.25" hidden="1" customHeight="1" x14ac:dyDescent="0.2"/>
    <row r="1318" ht="14.25" hidden="1" customHeight="1" x14ac:dyDescent="0.2"/>
    <row r="1319" ht="14.25" hidden="1" customHeight="1" x14ac:dyDescent="0.2"/>
    <row r="1320" ht="14.25" hidden="1" customHeight="1" x14ac:dyDescent="0.2"/>
    <row r="1321" ht="14.25" hidden="1" customHeight="1" x14ac:dyDescent="0.2"/>
    <row r="1322" ht="14.25" hidden="1" customHeight="1" x14ac:dyDescent="0.2"/>
    <row r="1323" ht="14.25" hidden="1" customHeight="1" x14ac:dyDescent="0.2"/>
    <row r="1324" ht="14.25" hidden="1" customHeight="1" x14ac:dyDescent="0.2"/>
    <row r="1325" ht="14.25" hidden="1" customHeight="1" x14ac:dyDescent="0.2"/>
    <row r="1326" ht="14.25" hidden="1" customHeight="1" x14ac:dyDescent="0.2"/>
    <row r="1327" ht="14.25" hidden="1" customHeight="1" x14ac:dyDescent="0.2"/>
    <row r="1328" ht="14.25" hidden="1" customHeight="1" x14ac:dyDescent="0.2"/>
    <row r="1329" ht="14.25" hidden="1" customHeight="1" x14ac:dyDescent="0.2"/>
    <row r="1330" ht="14.25" hidden="1" customHeight="1" x14ac:dyDescent="0.2"/>
    <row r="1331" ht="14.25" hidden="1" customHeight="1" x14ac:dyDescent="0.2"/>
    <row r="1332" ht="14.25" hidden="1" customHeight="1" x14ac:dyDescent="0.2"/>
    <row r="1333" ht="14.25" hidden="1" customHeight="1" x14ac:dyDescent="0.2"/>
    <row r="1334" ht="14.25" hidden="1" customHeight="1" x14ac:dyDescent="0.2"/>
    <row r="1335" ht="14.25" hidden="1" customHeight="1" x14ac:dyDescent="0.2"/>
    <row r="1336" ht="14.25" hidden="1" customHeight="1" x14ac:dyDescent="0.2"/>
    <row r="1337" ht="14.25" hidden="1" customHeight="1" x14ac:dyDescent="0.2"/>
    <row r="1338" ht="14.25" hidden="1" customHeight="1" x14ac:dyDescent="0.2"/>
    <row r="1339" ht="14.25" hidden="1" customHeight="1" x14ac:dyDescent="0.2"/>
    <row r="1340" ht="14.25" hidden="1" customHeight="1" x14ac:dyDescent="0.2"/>
    <row r="1341" ht="14.25" hidden="1" customHeight="1" x14ac:dyDescent="0.2"/>
    <row r="1342" ht="14.25" hidden="1" customHeight="1" x14ac:dyDescent="0.2"/>
    <row r="1343" ht="14.25" hidden="1" customHeight="1" x14ac:dyDescent="0.2"/>
    <row r="1344" ht="14.25" hidden="1" customHeight="1" x14ac:dyDescent="0.2"/>
    <row r="1345" ht="14.25" hidden="1" customHeight="1" x14ac:dyDescent="0.2"/>
    <row r="1346" ht="14.25" hidden="1" customHeight="1" x14ac:dyDescent="0.2"/>
    <row r="1347" ht="14.25" hidden="1" customHeight="1" x14ac:dyDescent="0.2"/>
    <row r="1348" ht="14.25" hidden="1" customHeight="1" x14ac:dyDescent="0.2"/>
    <row r="1349" ht="14.25" hidden="1" customHeight="1" x14ac:dyDescent="0.2"/>
    <row r="1350" ht="14.25" hidden="1" customHeight="1" x14ac:dyDescent="0.2"/>
    <row r="1351" ht="14.25" hidden="1" customHeight="1" x14ac:dyDescent="0.2"/>
    <row r="1352" ht="14.25" hidden="1" customHeight="1" x14ac:dyDescent="0.2"/>
    <row r="1353" ht="14.25" hidden="1" customHeight="1" x14ac:dyDescent="0.2"/>
    <row r="1354" ht="14.25" hidden="1" customHeight="1" x14ac:dyDescent="0.2"/>
    <row r="1355" ht="14.25" hidden="1" customHeight="1" x14ac:dyDescent="0.2"/>
    <row r="1356" ht="14.25" hidden="1" customHeight="1" x14ac:dyDescent="0.2"/>
    <row r="1357" ht="14.25" hidden="1" customHeight="1" x14ac:dyDescent="0.2"/>
    <row r="1358" ht="14.25" hidden="1" customHeight="1" x14ac:dyDescent="0.2"/>
    <row r="1359" ht="14.25" hidden="1" customHeight="1" x14ac:dyDescent="0.2"/>
    <row r="1360" ht="14.25" hidden="1" customHeight="1" x14ac:dyDescent="0.2"/>
    <row r="1361" ht="14.25" hidden="1" customHeight="1" x14ac:dyDescent="0.2"/>
    <row r="1362" ht="14.25" hidden="1" customHeight="1" x14ac:dyDescent="0.2"/>
    <row r="1363" ht="14.25" hidden="1" customHeight="1" x14ac:dyDescent="0.2"/>
    <row r="1364" ht="14.25" hidden="1" customHeight="1" x14ac:dyDescent="0.2"/>
    <row r="1365" ht="14.25" hidden="1" customHeight="1" x14ac:dyDescent="0.2"/>
    <row r="1366" ht="14.25" hidden="1" customHeight="1" x14ac:dyDescent="0.2"/>
    <row r="1367" ht="14.25" hidden="1" customHeight="1" x14ac:dyDescent="0.2"/>
    <row r="1368" ht="14.25" hidden="1" customHeight="1" x14ac:dyDescent="0.2"/>
    <row r="1369" ht="14.25" hidden="1" customHeight="1" x14ac:dyDescent="0.2"/>
    <row r="1370" ht="14.25" hidden="1" customHeight="1" x14ac:dyDescent="0.2"/>
    <row r="1371" ht="14.25" hidden="1" customHeight="1" x14ac:dyDescent="0.2"/>
    <row r="1372" ht="14.25" hidden="1" customHeight="1" x14ac:dyDescent="0.2"/>
    <row r="1373" ht="14.25" hidden="1" customHeight="1" x14ac:dyDescent="0.2"/>
    <row r="1374" ht="14.25" hidden="1" customHeight="1" x14ac:dyDescent="0.2"/>
    <row r="1375" ht="14.25" hidden="1" customHeight="1" x14ac:dyDescent="0.2"/>
    <row r="1376" ht="14.25" hidden="1" customHeight="1" x14ac:dyDescent="0.2"/>
    <row r="1377" ht="14.25" hidden="1" customHeight="1" x14ac:dyDescent="0.2"/>
    <row r="1378" ht="14.25" hidden="1" customHeight="1" x14ac:dyDescent="0.2"/>
    <row r="1379" ht="14.25" hidden="1" customHeight="1" x14ac:dyDescent="0.2"/>
    <row r="1380" ht="14.25" hidden="1" customHeight="1" x14ac:dyDescent="0.2"/>
    <row r="1381" ht="14.25" hidden="1" customHeight="1" x14ac:dyDescent="0.2"/>
    <row r="1382" ht="14.25" hidden="1" customHeight="1" x14ac:dyDescent="0.2"/>
    <row r="1383" ht="14.25" hidden="1" customHeight="1" x14ac:dyDescent="0.2"/>
    <row r="1384" ht="14.25" hidden="1" customHeight="1" x14ac:dyDescent="0.2"/>
    <row r="1385" ht="14.25" hidden="1" customHeight="1" x14ac:dyDescent="0.2"/>
    <row r="1386" ht="14.25" hidden="1" customHeight="1" x14ac:dyDescent="0.2"/>
    <row r="1387" ht="14.25" hidden="1" customHeight="1" x14ac:dyDescent="0.2"/>
    <row r="1388" ht="14.25" hidden="1" customHeight="1" x14ac:dyDescent="0.2"/>
    <row r="1389" ht="14.25" hidden="1" customHeight="1" x14ac:dyDescent="0.2"/>
    <row r="1390" ht="14.25" hidden="1" customHeight="1" x14ac:dyDescent="0.2"/>
    <row r="1391" ht="14.25" hidden="1" customHeight="1" x14ac:dyDescent="0.2"/>
    <row r="1392" ht="14.25" hidden="1" customHeight="1" x14ac:dyDescent="0.2"/>
    <row r="1393" ht="14.25" hidden="1" customHeight="1" x14ac:dyDescent="0.2"/>
    <row r="1394" ht="14.25" hidden="1" customHeight="1" x14ac:dyDescent="0.2"/>
    <row r="1395" ht="14.25" hidden="1" customHeight="1" x14ac:dyDescent="0.2"/>
    <row r="1396" ht="14.25" hidden="1" customHeight="1" x14ac:dyDescent="0.2"/>
    <row r="1397" ht="14.25" hidden="1" customHeight="1" x14ac:dyDescent="0.2"/>
    <row r="1398" ht="14.25" hidden="1" customHeight="1" x14ac:dyDescent="0.2"/>
    <row r="1399" ht="14.25" hidden="1" customHeight="1" x14ac:dyDescent="0.2"/>
    <row r="1400" ht="14.25" hidden="1" customHeight="1" x14ac:dyDescent="0.2"/>
    <row r="1401" ht="14.25" hidden="1" customHeight="1" x14ac:dyDescent="0.2"/>
    <row r="1402" ht="14.25" hidden="1" customHeight="1" x14ac:dyDescent="0.2"/>
    <row r="1403" ht="14.25" hidden="1" customHeight="1" x14ac:dyDescent="0.2"/>
    <row r="1404" ht="14.25" hidden="1" customHeight="1" x14ac:dyDescent="0.2"/>
    <row r="1405" ht="14.25" hidden="1" customHeight="1" x14ac:dyDescent="0.2"/>
    <row r="1406" ht="14.25" hidden="1" customHeight="1" x14ac:dyDescent="0.2"/>
    <row r="1407" ht="14.25" hidden="1" customHeight="1" x14ac:dyDescent="0.2"/>
    <row r="1408" ht="14.25" hidden="1" customHeight="1" x14ac:dyDescent="0.2"/>
    <row r="1409" ht="14.25" hidden="1" customHeight="1" x14ac:dyDescent="0.2"/>
    <row r="1410" ht="14.25" hidden="1" customHeight="1" x14ac:dyDescent="0.2"/>
    <row r="1411" ht="14.25" hidden="1" customHeight="1" x14ac:dyDescent="0.2"/>
    <row r="1412" ht="14.25" hidden="1" customHeight="1" x14ac:dyDescent="0.2"/>
    <row r="1413" ht="14.25" hidden="1" customHeight="1" x14ac:dyDescent="0.2"/>
    <row r="1414" ht="14.25" hidden="1" customHeight="1" x14ac:dyDescent="0.2"/>
    <row r="1415" ht="14.25" hidden="1" customHeight="1" x14ac:dyDescent="0.2"/>
    <row r="1416" ht="14.25" hidden="1" customHeight="1" x14ac:dyDescent="0.2"/>
    <row r="1417" ht="14.25" hidden="1" customHeight="1" x14ac:dyDescent="0.2"/>
    <row r="1418" ht="14.25" hidden="1" customHeight="1" x14ac:dyDescent="0.2"/>
    <row r="1419" ht="14.25" hidden="1" customHeight="1" x14ac:dyDescent="0.2"/>
    <row r="1420" ht="14.25" hidden="1" customHeight="1" x14ac:dyDescent="0.2"/>
    <row r="1421" ht="14.25" hidden="1" customHeight="1" x14ac:dyDescent="0.2"/>
    <row r="1422" ht="14.25" hidden="1" customHeight="1" x14ac:dyDescent="0.2"/>
    <row r="1423" ht="14.25" hidden="1" customHeight="1" x14ac:dyDescent="0.2"/>
    <row r="1424" ht="14.25" hidden="1" customHeight="1" x14ac:dyDescent="0.2"/>
    <row r="1425" ht="14.25" hidden="1" customHeight="1" x14ac:dyDescent="0.2"/>
    <row r="1426" ht="14.25" hidden="1" customHeight="1" x14ac:dyDescent="0.2"/>
    <row r="1427" ht="14.25" hidden="1" customHeight="1" x14ac:dyDescent="0.2"/>
    <row r="1428" ht="14.25" hidden="1" customHeight="1" x14ac:dyDescent="0.2"/>
    <row r="1429" ht="14.25" hidden="1" customHeight="1" x14ac:dyDescent="0.2"/>
    <row r="1430" ht="14.25" hidden="1" customHeight="1" x14ac:dyDescent="0.2"/>
    <row r="1431" ht="14.25" hidden="1" customHeight="1" x14ac:dyDescent="0.2"/>
    <row r="1432" ht="14.25" hidden="1" customHeight="1" x14ac:dyDescent="0.2"/>
    <row r="1433" ht="14.25" hidden="1" customHeight="1" x14ac:dyDescent="0.2"/>
    <row r="1434" ht="14.25" hidden="1" customHeight="1" x14ac:dyDescent="0.2"/>
    <row r="1435" ht="14.25" hidden="1" customHeight="1" x14ac:dyDescent="0.2"/>
    <row r="1436" ht="14.25" hidden="1" customHeight="1" x14ac:dyDescent="0.2"/>
    <row r="1437" ht="14.25" hidden="1" customHeight="1" x14ac:dyDescent="0.2"/>
    <row r="1438" ht="14.25" hidden="1" customHeight="1" x14ac:dyDescent="0.2"/>
    <row r="1439" ht="14.25" hidden="1" customHeight="1" x14ac:dyDescent="0.2"/>
    <row r="1440" ht="14.25" hidden="1" customHeight="1" x14ac:dyDescent="0.2"/>
    <row r="1441" ht="14.25" hidden="1" customHeight="1" x14ac:dyDescent="0.2"/>
    <row r="1442" ht="14.25" hidden="1" customHeight="1" x14ac:dyDescent="0.2"/>
    <row r="1443" ht="14.25" hidden="1" customHeight="1" x14ac:dyDescent="0.2"/>
    <row r="1444" ht="14.25" hidden="1" customHeight="1" x14ac:dyDescent="0.2"/>
    <row r="1445" ht="14.25" hidden="1" customHeight="1" x14ac:dyDescent="0.2"/>
    <row r="1446" ht="14.25" hidden="1" customHeight="1" x14ac:dyDescent="0.2"/>
    <row r="1447" ht="14.25" hidden="1" customHeight="1" x14ac:dyDescent="0.2"/>
    <row r="1448" ht="14.25" hidden="1" customHeight="1" x14ac:dyDescent="0.2"/>
    <row r="1449" ht="14.25" hidden="1" customHeight="1" x14ac:dyDescent="0.2"/>
    <row r="1450" ht="14.25" hidden="1" customHeight="1" x14ac:dyDescent="0.2"/>
    <row r="1451" ht="14.25" hidden="1" customHeight="1" x14ac:dyDescent="0.2"/>
    <row r="1452" ht="14.25" hidden="1" customHeight="1" x14ac:dyDescent="0.2"/>
    <row r="1453" ht="14.25" hidden="1" customHeight="1" x14ac:dyDescent="0.2"/>
    <row r="1454" ht="14.25" hidden="1" customHeight="1" x14ac:dyDescent="0.2"/>
    <row r="1455" ht="14.25" hidden="1" customHeight="1" x14ac:dyDescent="0.2"/>
    <row r="1456" ht="14.25" hidden="1" customHeight="1" x14ac:dyDescent="0.2"/>
    <row r="1457" ht="14.25" hidden="1" customHeight="1" x14ac:dyDescent="0.2"/>
    <row r="1458" ht="14.25" hidden="1" customHeight="1" x14ac:dyDescent="0.2"/>
    <row r="1459" ht="14.25" hidden="1" customHeight="1" x14ac:dyDescent="0.2"/>
    <row r="1460" ht="14.25" hidden="1" customHeight="1" x14ac:dyDescent="0.2"/>
    <row r="1461" ht="14.25" hidden="1" customHeight="1" x14ac:dyDescent="0.2"/>
    <row r="1462" ht="14.25" hidden="1" customHeight="1" x14ac:dyDescent="0.2"/>
    <row r="1463" ht="14.25" hidden="1" customHeight="1" x14ac:dyDescent="0.2"/>
    <row r="1464" ht="14.25" hidden="1" customHeight="1" x14ac:dyDescent="0.2"/>
    <row r="1465" ht="14.25" hidden="1" customHeight="1" x14ac:dyDescent="0.2"/>
    <row r="1466" ht="14.25" hidden="1" customHeight="1" x14ac:dyDescent="0.2"/>
    <row r="1467" ht="14.25" hidden="1" customHeight="1" x14ac:dyDescent="0.2"/>
    <row r="1468" ht="14.25" hidden="1" customHeight="1" x14ac:dyDescent="0.2"/>
    <row r="1469" ht="14.25" hidden="1" customHeight="1" x14ac:dyDescent="0.2"/>
    <row r="1470" ht="14.25" hidden="1" customHeight="1" x14ac:dyDescent="0.2"/>
    <row r="1471" ht="14.25" hidden="1" customHeight="1" x14ac:dyDescent="0.2"/>
    <row r="1472" ht="14.25" hidden="1" customHeight="1" x14ac:dyDescent="0.2"/>
    <row r="1473" ht="14.25" hidden="1" customHeight="1" x14ac:dyDescent="0.2"/>
    <row r="1474" ht="14.25" hidden="1" customHeight="1" x14ac:dyDescent="0.2"/>
    <row r="1475" ht="14.25" hidden="1" customHeight="1" x14ac:dyDescent="0.2"/>
    <row r="1476" ht="14.25" hidden="1" customHeight="1" x14ac:dyDescent="0.2"/>
    <row r="1477" ht="14.25" hidden="1" customHeight="1" x14ac:dyDescent="0.2"/>
    <row r="1478" ht="14.25" hidden="1" customHeight="1" x14ac:dyDescent="0.2"/>
    <row r="1479" ht="14.25" hidden="1" customHeight="1" x14ac:dyDescent="0.2"/>
    <row r="1480" ht="14.25" hidden="1" customHeight="1" x14ac:dyDescent="0.2"/>
    <row r="1481" ht="14.25" hidden="1" customHeight="1" x14ac:dyDescent="0.2"/>
    <row r="1482" ht="14.25" hidden="1" customHeight="1" x14ac:dyDescent="0.2"/>
    <row r="1483" ht="14.25" hidden="1" customHeight="1" x14ac:dyDescent="0.2"/>
    <row r="1484" ht="14.25" hidden="1" customHeight="1" x14ac:dyDescent="0.2"/>
    <row r="1485" ht="14.25" hidden="1" customHeight="1" x14ac:dyDescent="0.2"/>
    <row r="1486" ht="14.25" hidden="1" customHeight="1" x14ac:dyDescent="0.2"/>
    <row r="1487" ht="14.25" hidden="1" customHeight="1" x14ac:dyDescent="0.2"/>
    <row r="1488" ht="14.25" hidden="1" customHeight="1" x14ac:dyDescent="0.2"/>
    <row r="1489" ht="14.25" hidden="1" customHeight="1" x14ac:dyDescent="0.2"/>
    <row r="1490" ht="14.25" hidden="1" customHeight="1" x14ac:dyDescent="0.2"/>
    <row r="1491" ht="14.25" hidden="1" customHeight="1" x14ac:dyDescent="0.2"/>
    <row r="1492" ht="14.25" hidden="1" customHeight="1" x14ac:dyDescent="0.2"/>
    <row r="1493" ht="14.25" hidden="1" customHeight="1" x14ac:dyDescent="0.2"/>
    <row r="1494" ht="14.25" hidden="1" customHeight="1" x14ac:dyDescent="0.2"/>
    <row r="1495" ht="14.25" hidden="1" customHeight="1" x14ac:dyDescent="0.2"/>
    <row r="1496" ht="14.25" hidden="1" customHeight="1" x14ac:dyDescent="0.2"/>
    <row r="1497" ht="14.25" hidden="1" customHeight="1" x14ac:dyDescent="0.2"/>
    <row r="1498" ht="14.25" hidden="1" customHeight="1" x14ac:dyDescent="0.2"/>
    <row r="1499" ht="14.25" hidden="1" customHeight="1" x14ac:dyDescent="0.2"/>
    <row r="1500" ht="14.25" hidden="1" customHeight="1" x14ac:dyDescent="0.2"/>
    <row r="1501" ht="14.25" hidden="1" customHeight="1" x14ac:dyDescent="0.2"/>
    <row r="1502" ht="14.25" hidden="1" customHeight="1" x14ac:dyDescent="0.2"/>
    <row r="1503" ht="14.25" hidden="1" customHeight="1" x14ac:dyDescent="0.2"/>
    <row r="1504" ht="14.25" hidden="1" customHeight="1" x14ac:dyDescent="0.2"/>
    <row r="1505" ht="14.25" hidden="1" customHeight="1" x14ac:dyDescent="0.2"/>
    <row r="1506" ht="14.25" hidden="1" customHeight="1" x14ac:dyDescent="0.2"/>
    <row r="1507" ht="14.25" hidden="1" customHeight="1" x14ac:dyDescent="0.2"/>
    <row r="1508" ht="14.25" hidden="1" customHeight="1" x14ac:dyDescent="0.2"/>
    <row r="1509" ht="14.25" hidden="1" customHeight="1" x14ac:dyDescent="0.2"/>
    <row r="1510" ht="14.25" hidden="1" customHeight="1" x14ac:dyDescent="0.2"/>
    <row r="1511" ht="14.25" hidden="1" customHeight="1" x14ac:dyDescent="0.2"/>
    <row r="1512" ht="14.25" hidden="1" customHeight="1" x14ac:dyDescent="0.2"/>
    <row r="1513" ht="14.25" hidden="1" customHeight="1" x14ac:dyDescent="0.2"/>
    <row r="1514" ht="14.25" hidden="1" customHeight="1" x14ac:dyDescent="0.2"/>
    <row r="1515" ht="14.25" hidden="1" customHeight="1" x14ac:dyDescent="0.2"/>
    <row r="1516" ht="14.25" hidden="1" customHeight="1" x14ac:dyDescent="0.2"/>
    <row r="1517" ht="14.25" hidden="1" customHeight="1" x14ac:dyDescent="0.2"/>
    <row r="1518" ht="14.25" hidden="1" customHeight="1" x14ac:dyDescent="0.2"/>
    <row r="1519" ht="14.25" hidden="1" customHeight="1" x14ac:dyDescent="0.2"/>
    <row r="1520" ht="14.25" hidden="1" customHeight="1" x14ac:dyDescent="0.2"/>
    <row r="1521" ht="14.25" hidden="1" customHeight="1" x14ac:dyDescent="0.2"/>
    <row r="1522" ht="14.25" hidden="1" customHeight="1" x14ac:dyDescent="0.2"/>
    <row r="1523" ht="14.25" hidden="1" customHeight="1" x14ac:dyDescent="0.2"/>
    <row r="1524" ht="14.25" hidden="1" customHeight="1" x14ac:dyDescent="0.2"/>
    <row r="1525" ht="14.25" hidden="1" customHeight="1" x14ac:dyDescent="0.2"/>
    <row r="1526" ht="14.25" hidden="1" customHeight="1" x14ac:dyDescent="0.2"/>
    <row r="1527" ht="14.25" hidden="1" customHeight="1" x14ac:dyDescent="0.2"/>
    <row r="1528" ht="14.25" hidden="1" customHeight="1" x14ac:dyDescent="0.2"/>
    <row r="1529" ht="14.25" hidden="1" customHeight="1" x14ac:dyDescent="0.2"/>
    <row r="1530" ht="14.25" hidden="1" customHeight="1" x14ac:dyDescent="0.2"/>
    <row r="1531" ht="14.25" hidden="1" customHeight="1" x14ac:dyDescent="0.2"/>
    <row r="1532" ht="14.25" hidden="1" customHeight="1" x14ac:dyDescent="0.2"/>
    <row r="1533" ht="14.25" hidden="1" customHeight="1" x14ac:dyDescent="0.2"/>
    <row r="1534" ht="14.25" hidden="1" customHeight="1" x14ac:dyDescent="0.2"/>
    <row r="1535" ht="14.25" hidden="1" customHeight="1" x14ac:dyDescent="0.2"/>
    <row r="1536" ht="14.25" hidden="1" customHeight="1" x14ac:dyDescent="0.2"/>
    <row r="1537" ht="14.25" hidden="1" customHeight="1" x14ac:dyDescent="0.2"/>
    <row r="1538" ht="14.25" hidden="1" customHeight="1" x14ac:dyDescent="0.2"/>
    <row r="1539" ht="14.25" hidden="1" customHeight="1" x14ac:dyDescent="0.2"/>
    <row r="1540" ht="14.25" hidden="1" customHeight="1" x14ac:dyDescent="0.2"/>
    <row r="1541" ht="14.25" hidden="1" customHeight="1" x14ac:dyDescent="0.2"/>
    <row r="1542" ht="14.25" hidden="1" customHeight="1" x14ac:dyDescent="0.2"/>
    <row r="1543" ht="14.25" hidden="1" customHeight="1" x14ac:dyDescent="0.2"/>
    <row r="1544" ht="14.25" hidden="1" customHeight="1" x14ac:dyDescent="0.2"/>
    <row r="1545" ht="14.25" hidden="1" customHeight="1" x14ac:dyDescent="0.2"/>
    <row r="1546" ht="14.25" hidden="1" customHeight="1" x14ac:dyDescent="0.2"/>
    <row r="1547" ht="14.25" hidden="1" customHeight="1" x14ac:dyDescent="0.2"/>
    <row r="1548" ht="14.25" hidden="1" customHeight="1" x14ac:dyDescent="0.2"/>
    <row r="1549" ht="14.25" hidden="1" customHeight="1" x14ac:dyDescent="0.2"/>
    <row r="1550" ht="14.25" hidden="1" customHeight="1" x14ac:dyDescent="0.2"/>
    <row r="1551" ht="14.25" hidden="1" customHeight="1" x14ac:dyDescent="0.2"/>
    <row r="1552" ht="14.25" hidden="1" customHeight="1" x14ac:dyDescent="0.2"/>
    <row r="1553" ht="14.25" hidden="1" customHeight="1" x14ac:dyDescent="0.2"/>
    <row r="1554" ht="14.25" hidden="1" customHeight="1" x14ac:dyDescent="0.2"/>
    <row r="1555" ht="14.25" hidden="1" customHeight="1" x14ac:dyDescent="0.2"/>
    <row r="1556" ht="14.25" hidden="1" customHeight="1" x14ac:dyDescent="0.2"/>
    <row r="1557" ht="14.25" hidden="1" customHeight="1" x14ac:dyDescent="0.2"/>
    <row r="1558" ht="14.25" hidden="1" customHeight="1" x14ac:dyDescent="0.2"/>
    <row r="1559" ht="14.25" hidden="1" customHeight="1" x14ac:dyDescent="0.2"/>
    <row r="1560" ht="14.25" hidden="1" customHeight="1" x14ac:dyDescent="0.2"/>
    <row r="1561" ht="14.25" hidden="1" customHeight="1" x14ac:dyDescent="0.2"/>
    <row r="1562" ht="14.25" hidden="1" customHeight="1" x14ac:dyDescent="0.2"/>
    <row r="1563" ht="14.25" hidden="1" customHeight="1" x14ac:dyDescent="0.2"/>
    <row r="1564" ht="14.25" hidden="1" customHeight="1" x14ac:dyDescent="0.2"/>
    <row r="1565" ht="14.25" hidden="1" customHeight="1" x14ac:dyDescent="0.2"/>
    <row r="1566" ht="14.25" hidden="1" customHeight="1" x14ac:dyDescent="0.2"/>
    <row r="1567" ht="14.25" hidden="1" customHeight="1" x14ac:dyDescent="0.2"/>
    <row r="1568" ht="14.25" hidden="1" customHeight="1" x14ac:dyDescent="0.2"/>
    <row r="1569" ht="14.25" hidden="1" customHeight="1" x14ac:dyDescent="0.2"/>
    <row r="1570" ht="14.25" hidden="1" customHeight="1" x14ac:dyDescent="0.2"/>
    <row r="1571" ht="14.25" hidden="1" customHeight="1" x14ac:dyDescent="0.2"/>
    <row r="1572" ht="14.25" hidden="1" customHeight="1" x14ac:dyDescent="0.2"/>
    <row r="1573" ht="14.25" hidden="1" customHeight="1" x14ac:dyDescent="0.2"/>
    <row r="1574" ht="14.25" hidden="1" customHeight="1" x14ac:dyDescent="0.2"/>
    <row r="1575" ht="14.25" hidden="1" customHeight="1" x14ac:dyDescent="0.2"/>
    <row r="1576" ht="14.25" hidden="1" customHeight="1" x14ac:dyDescent="0.2"/>
    <row r="1577" ht="14.25" hidden="1" customHeight="1" x14ac:dyDescent="0.2"/>
    <row r="1578" ht="14.25" hidden="1" customHeight="1" x14ac:dyDescent="0.2"/>
    <row r="1579" ht="14.25" hidden="1" customHeight="1" x14ac:dyDescent="0.2"/>
    <row r="1580" ht="14.25" hidden="1" customHeight="1" x14ac:dyDescent="0.2"/>
    <row r="1581" ht="14.25" hidden="1" customHeight="1" x14ac:dyDescent="0.2"/>
    <row r="1582" ht="14.25" hidden="1" customHeight="1" x14ac:dyDescent="0.2"/>
    <row r="1583" ht="14.25" hidden="1" customHeight="1" x14ac:dyDescent="0.2"/>
    <row r="1584" ht="14.25" hidden="1" customHeight="1" x14ac:dyDescent="0.2"/>
    <row r="1585" ht="14.25" hidden="1" customHeight="1" x14ac:dyDescent="0.2"/>
    <row r="1586" ht="14.25" hidden="1" customHeight="1" x14ac:dyDescent="0.2"/>
    <row r="1587" ht="14.25" hidden="1" customHeight="1" x14ac:dyDescent="0.2"/>
    <row r="1588" ht="14.25" hidden="1" customHeight="1" x14ac:dyDescent="0.2"/>
    <row r="1589" ht="14.25" hidden="1" customHeight="1" x14ac:dyDescent="0.2"/>
    <row r="1590" ht="14.25" hidden="1" customHeight="1" x14ac:dyDescent="0.2"/>
    <row r="1591" ht="14.25" hidden="1" customHeight="1" x14ac:dyDescent="0.2"/>
    <row r="1592" ht="14.25" hidden="1" customHeight="1" x14ac:dyDescent="0.2"/>
    <row r="1593" ht="14.25" hidden="1" customHeight="1" x14ac:dyDescent="0.2"/>
    <row r="1594" ht="14.25" hidden="1" customHeight="1" x14ac:dyDescent="0.2"/>
    <row r="1595" ht="14.25" hidden="1" customHeight="1" x14ac:dyDescent="0.2"/>
    <row r="1596" ht="14.25" hidden="1" customHeight="1" x14ac:dyDescent="0.2"/>
    <row r="1597" ht="14.25" hidden="1" customHeight="1" x14ac:dyDescent="0.2"/>
    <row r="1598" ht="14.25" hidden="1" customHeight="1" x14ac:dyDescent="0.2"/>
    <row r="1599" ht="14.25" hidden="1" customHeight="1" x14ac:dyDescent="0.2"/>
    <row r="1600" ht="14.25" hidden="1" customHeight="1" x14ac:dyDescent="0.2"/>
    <row r="1601" ht="14.25" hidden="1" customHeight="1" x14ac:dyDescent="0.2"/>
    <row r="1602" ht="14.25" hidden="1" customHeight="1" x14ac:dyDescent="0.2"/>
    <row r="1603" ht="14.25" hidden="1" customHeight="1" x14ac:dyDescent="0.2"/>
    <row r="1604" ht="14.25" hidden="1" customHeight="1" x14ac:dyDescent="0.2"/>
    <row r="1605" ht="14.25" hidden="1" customHeight="1" x14ac:dyDescent="0.2"/>
    <row r="1606" ht="14.25" hidden="1" customHeight="1" x14ac:dyDescent="0.2"/>
    <row r="1607" ht="14.25" hidden="1" customHeight="1" x14ac:dyDescent="0.2"/>
    <row r="1608" ht="14.25" hidden="1" customHeight="1" x14ac:dyDescent="0.2"/>
    <row r="1609" ht="14.25" hidden="1" customHeight="1" x14ac:dyDescent="0.2"/>
    <row r="1610" ht="14.25" hidden="1" customHeight="1" x14ac:dyDescent="0.2"/>
    <row r="1611" ht="14.25" hidden="1" customHeight="1" x14ac:dyDescent="0.2"/>
    <row r="1612" ht="14.25" hidden="1" customHeight="1" x14ac:dyDescent="0.2"/>
    <row r="1613" ht="14.25" hidden="1" customHeight="1" x14ac:dyDescent="0.2"/>
    <row r="1614" ht="14.25" hidden="1" customHeight="1" x14ac:dyDescent="0.2"/>
    <row r="1615" ht="14.25" hidden="1" customHeight="1" x14ac:dyDescent="0.2"/>
    <row r="1616" ht="14.25" hidden="1" customHeight="1" x14ac:dyDescent="0.2"/>
    <row r="1617" ht="14.25" hidden="1" customHeight="1" x14ac:dyDescent="0.2"/>
    <row r="1618" ht="14.25" hidden="1" customHeight="1" x14ac:dyDescent="0.2"/>
    <row r="1619" ht="14.25" hidden="1" customHeight="1" x14ac:dyDescent="0.2"/>
    <row r="1620" ht="14.25" hidden="1" customHeight="1" x14ac:dyDescent="0.2"/>
    <row r="1621" ht="14.25" hidden="1" customHeight="1" x14ac:dyDescent="0.2"/>
    <row r="1622" ht="14.25" hidden="1" customHeight="1" x14ac:dyDescent="0.2"/>
    <row r="1623" ht="14.25" hidden="1" customHeight="1" x14ac:dyDescent="0.2"/>
    <row r="1624" ht="14.25" hidden="1" customHeight="1" x14ac:dyDescent="0.2"/>
    <row r="1625" ht="14.25" hidden="1" customHeight="1" x14ac:dyDescent="0.2"/>
    <row r="1626" ht="14.25" hidden="1" customHeight="1" x14ac:dyDescent="0.2"/>
    <row r="1627" ht="14.25" hidden="1" customHeight="1" x14ac:dyDescent="0.2"/>
    <row r="1628" ht="14.25" hidden="1" customHeight="1" x14ac:dyDescent="0.2"/>
    <row r="1629" ht="14.25" hidden="1" customHeight="1" x14ac:dyDescent="0.2"/>
    <row r="1630" ht="14.25" hidden="1" customHeight="1" x14ac:dyDescent="0.2"/>
    <row r="1631" ht="14.25" hidden="1" customHeight="1" x14ac:dyDescent="0.2"/>
    <row r="1632" ht="14.25" hidden="1" customHeight="1" x14ac:dyDescent="0.2"/>
    <row r="1633" ht="14.25" hidden="1" customHeight="1" x14ac:dyDescent="0.2"/>
    <row r="1634" ht="14.25" hidden="1" customHeight="1" x14ac:dyDescent="0.2"/>
    <row r="1635" ht="14.25" hidden="1" customHeight="1" x14ac:dyDescent="0.2"/>
    <row r="1636" ht="14.25" hidden="1" customHeight="1" x14ac:dyDescent="0.2"/>
    <row r="1637" ht="14.25" hidden="1" customHeight="1" x14ac:dyDescent="0.2"/>
    <row r="1638" ht="14.25" hidden="1" customHeight="1" x14ac:dyDescent="0.2"/>
    <row r="1639" ht="14.25" hidden="1" customHeight="1" x14ac:dyDescent="0.2"/>
    <row r="1640" ht="14.25" hidden="1" customHeight="1" x14ac:dyDescent="0.2"/>
    <row r="1641" ht="14.25" hidden="1" customHeight="1" x14ac:dyDescent="0.2"/>
    <row r="1642" ht="14.25" hidden="1" customHeight="1" x14ac:dyDescent="0.2"/>
    <row r="1643" ht="14.25" hidden="1" customHeight="1" x14ac:dyDescent="0.2"/>
    <row r="1644" ht="14.25" hidden="1" customHeight="1" x14ac:dyDescent="0.2"/>
    <row r="1645" ht="14.25" hidden="1" customHeight="1" x14ac:dyDescent="0.2"/>
    <row r="1646" ht="14.25" hidden="1" customHeight="1" x14ac:dyDescent="0.2"/>
    <row r="1647" ht="14.25" hidden="1" customHeight="1" x14ac:dyDescent="0.2"/>
    <row r="1648" ht="14.25" hidden="1" customHeight="1" x14ac:dyDescent="0.2"/>
    <row r="1649" ht="14.25" hidden="1" customHeight="1" x14ac:dyDescent="0.2"/>
    <row r="1650" ht="14.25" hidden="1" customHeight="1" x14ac:dyDescent="0.2"/>
    <row r="1651" ht="14.25" hidden="1" customHeight="1" x14ac:dyDescent="0.2"/>
    <row r="1652" ht="14.25" hidden="1" customHeight="1" x14ac:dyDescent="0.2"/>
    <row r="1653" ht="14.25" hidden="1" customHeight="1" x14ac:dyDescent="0.2"/>
    <row r="1654" ht="14.25" hidden="1" customHeight="1" x14ac:dyDescent="0.2"/>
    <row r="1655" ht="14.25" hidden="1" customHeight="1" x14ac:dyDescent="0.2"/>
    <row r="1656" ht="14.25" hidden="1" customHeight="1" x14ac:dyDescent="0.2"/>
    <row r="1657" ht="14.25" hidden="1" customHeight="1" x14ac:dyDescent="0.2"/>
    <row r="1658" ht="14.25" hidden="1" customHeight="1" x14ac:dyDescent="0.2"/>
    <row r="1659" ht="14.25" hidden="1" customHeight="1" x14ac:dyDescent="0.2"/>
    <row r="1660" ht="14.25" hidden="1" customHeight="1" x14ac:dyDescent="0.2"/>
    <row r="1661" ht="14.25" hidden="1" customHeight="1" x14ac:dyDescent="0.2"/>
    <row r="1662" ht="14.25" hidden="1" customHeight="1" x14ac:dyDescent="0.2"/>
    <row r="1663" ht="14.25" hidden="1" customHeight="1" x14ac:dyDescent="0.2"/>
    <row r="1664" ht="14.25" hidden="1" customHeight="1" x14ac:dyDescent="0.2"/>
    <row r="1665" ht="14.25" hidden="1" customHeight="1" x14ac:dyDescent="0.2"/>
    <row r="1666" ht="14.25" hidden="1" customHeight="1" x14ac:dyDescent="0.2"/>
    <row r="1667" ht="14.25" hidden="1" customHeight="1" x14ac:dyDescent="0.2"/>
    <row r="1668" ht="14.25" hidden="1" customHeight="1" x14ac:dyDescent="0.2"/>
    <row r="1669" ht="14.25" hidden="1" customHeight="1" x14ac:dyDescent="0.2"/>
    <row r="1670" ht="14.25" hidden="1" customHeight="1" x14ac:dyDescent="0.2"/>
    <row r="1671" ht="14.25" hidden="1" customHeight="1" x14ac:dyDescent="0.2"/>
    <row r="1672" ht="14.25" hidden="1" customHeight="1" x14ac:dyDescent="0.2"/>
    <row r="1673" ht="14.25" hidden="1" customHeight="1" x14ac:dyDescent="0.2"/>
    <row r="1674" ht="14.25" hidden="1" customHeight="1" x14ac:dyDescent="0.2"/>
    <row r="1675" ht="14.25" hidden="1" customHeight="1" x14ac:dyDescent="0.2"/>
    <row r="1676" ht="14.25" hidden="1" customHeight="1" x14ac:dyDescent="0.2"/>
    <row r="1677" ht="14.25" hidden="1" customHeight="1" x14ac:dyDescent="0.2"/>
    <row r="1678" ht="14.25" hidden="1" customHeight="1" x14ac:dyDescent="0.2"/>
    <row r="1679" ht="14.25" hidden="1" customHeight="1" x14ac:dyDescent="0.2"/>
    <row r="1680" ht="14.25" hidden="1" customHeight="1" x14ac:dyDescent="0.2"/>
    <row r="1681" ht="14.25" hidden="1" customHeight="1" x14ac:dyDescent="0.2"/>
    <row r="1682" ht="14.25" hidden="1" customHeight="1" x14ac:dyDescent="0.2"/>
    <row r="1683" ht="14.25" hidden="1" customHeight="1" x14ac:dyDescent="0.2"/>
    <row r="1684" ht="14.25" hidden="1" customHeight="1" x14ac:dyDescent="0.2"/>
    <row r="1685" ht="14.25" hidden="1" customHeight="1" x14ac:dyDescent="0.2"/>
    <row r="1686" ht="14.25" hidden="1" customHeight="1" x14ac:dyDescent="0.2"/>
    <row r="1687" ht="14.25" hidden="1" customHeight="1" x14ac:dyDescent="0.2"/>
    <row r="1688" ht="14.25" hidden="1" customHeight="1" x14ac:dyDescent="0.2"/>
    <row r="1689" ht="14.25" hidden="1" customHeight="1" x14ac:dyDescent="0.2"/>
    <row r="1690" ht="14.25" hidden="1" customHeight="1" x14ac:dyDescent="0.2"/>
    <row r="1691" ht="14.25" hidden="1" customHeight="1" x14ac:dyDescent="0.2"/>
    <row r="1692" ht="14.25" hidden="1" customHeight="1" x14ac:dyDescent="0.2"/>
    <row r="1693" ht="14.25" hidden="1" customHeight="1" x14ac:dyDescent="0.2"/>
    <row r="1694" ht="14.25" hidden="1" customHeight="1" x14ac:dyDescent="0.2"/>
    <row r="1695" ht="14.25" hidden="1" customHeight="1" x14ac:dyDescent="0.2"/>
    <row r="1696" ht="14.25" hidden="1" customHeight="1" x14ac:dyDescent="0.2"/>
    <row r="1697" ht="14.25" hidden="1" customHeight="1" x14ac:dyDescent="0.2"/>
    <row r="1698" ht="14.25" hidden="1" customHeight="1" x14ac:dyDescent="0.2"/>
    <row r="1699" ht="14.25" hidden="1" customHeight="1" x14ac:dyDescent="0.2"/>
    <row r="1700" ht="14.25" hidden="1" customHeight="1" x14ac:dyDescent="0.2"/>
    <row r="1701" ht="14.25" hidden="1" customHeight="1" x14ac:dyDescent="0.2"/>
    <row r="1702" ht="14.25" hidden="1" customHeight="1" x14ac:dyDescent="0.2"/>
    <row r="1703" ht="14.25" hidden="1" customHeight="1" x14ac:dyDescent="0.2"/>
    <row r="1704" ht="14.25" hidden="1" customHeight="1" x14ac:dyDescent="0.2"/>
    <row r="1705" ht="14.25" hidden="1" customHeight="1" x14ac:dyDescent="0.2"/>
    <row r="1706" ht="14.25" hidden="1" customHeight="1" x14ac:dyDescent="0.2"/>
    <row r="1707" ht="14.25" hidden="1" customHeight="1" x14ac:dyDescent="0.2"/>
    <row r="1708" ht="14.25" hidden="1" customHeight="1" x14ac:dyDescent="0.2"/>
    <row r="1709" ht="14.25" hidden="1" customHeight="1" x14ac:dyDescent="0.2"/>
    <row r="1710" ht="14.25" hidden="1" customHeight="1" x14ac:dyDescent="0.2"/>
    <row r="1711" ht="14.25" hidden="1" customHeight="1" x14ac:dyDescent="0.2"/>
    <row r="1712" ht="14.25" hidden="1" customHeight="1" x14ac:dyDescent="0.2"/>
    <row r="1713" ht="14.25" hidden="1" customHeight="1" x14ac:dyDescent="0.2"/>
    <row r="1714" ht="14.25" hidden="1" customHeight="1" x14ac:dyDescent="0.2"/>
    <row r="1715" ht="14.25" hidden="1" customHeight="1" x14ac:dyDescent="0.2"/>
    <row r="1716" ht="14.25" hidden="1" customHeight="1" x14ac:dyDescent="0.2"/>
    <row r="1717" ht="14.25" hidden="1" customHeight="1" x14ac:dyDescent="0.2"/>
    <row r="1718" ht="14.25" hidden="1" customHeight="1" x14ac:dyDescent="0.2"/>
    <row r="1719" ht="14.25" hidden="1" customHeight="1" x14ac:dyDescent="0.2"/>
    <row r="1720" ht="14.25" hidden="1" customHeight="1" x14ac:dyDescent="0.2"/>
    <row r="1721" ht="14.25" hidden="1" customHeight="1" x14ac:dyDescent="0.2"/>
    <row r="1722" ht="14.25" hidden="1" customHeight="1" x14ac:dyDescent="0.2"/>
    <row r="1723" ht="14.25" hidden="1" customHeight="1" x14ac:dyDescent="0.2"/>
    <row r="1724" ht="14.25" hidden="1" customHeight="1" x14ac:dyDescent="0.2"/>
    <row r="1725" ht="14.25" hidden="1" customHeight="1" x14ac:dyDescent="0.2"/>
    <row r="1726" ht="14.25" hidden="1" customHeight="1" x14ac:dyDescent="0.2"/>
    <row r="1727" ht="14.25" hidden="1" customHeight="1" x14ac:dyDescent="0.2"/>
    <row r="1728" ht="14.25" hidden="1" customHeight="1" x14ac:dyDescent="0.2"/>
    <row r="1729" ht="14.25" hidden="1" customHeight="1" x14ac:dyDescent="0.2"/>
    <row r="1730" ht="14.25" hidden="1" customHeight="1" x14ac:dyDescent="0.2"/>
    <row r="1731" ht="14.25" hidden="1" customHeight="1" x14ac:dyDescent="0.2"/>
    <row r="1732" ht="14.25" hidden="1" customHeight="1" x14ac:dyDescent="0.2"/>
    <row r="1733" ht="14.25" hidden="1" customHeight="1" x14ac:dyDescent="0.2"/>
    <row r="1734" ht="14.25" hidden="1" customHeight="1" x14ac:dyDescent="0.2"/>
    <row r="1735" ht="14.25" hidden="1" customHeight="1" x14ac:dyDescent="0.2"/>
    <row r="1736" ht="14.25" hidden="1" customHeight="1" x14ac:dyDescent="0.2"/>
    <row r="1737" ht="14.25" hidden="1" customHeight="1" x14ac:dyDescent="0.2"/>
    <row r="1738" ht="14.25" hidden="1" customHeight="1" x14ac:dyDescent="0.2"/>
    <row r="1739" ht="14.25" hidden="1" customHeight="1" x14ac:dyDescent="0.2"/>
    <row r="1740" ht="14.25" hidden="1" customHeight="1" x14ac:dyDescent="0.2"/>
    <row r="1741" ht="14.25" hidden="1" customHeight="1" x14ac:dyDescent="0.2"/>
    <row r="1742" ht="14.25" hidden="1" customHeight="1" x14ac:dyDescent="0.2"/>
    <row r="1743" ht="14.25" hidden="1" customHeight="1" x14ac:dyDescent="0.2"/>
    <row r="1744" ht="14.25" hidden="1" customHeight="1" x14ac:dyDescent="0.2"/>
    <row r="1745" ht="14.25" hidden="1" customHeight="1" x14ac:dyDescent="0.2"/>
    <row r="1746" ht="14.25" hidden="1" customHeight="1" x14ac:dyDescent="0.2"/>
    <row r="1747" ht="14.25" hidden="1" customHeight="1" x14ac:dyDescent="0.2"/>
    <row r="1748" ht="14.25" hidden="1" customHeight="1" x14ac:dyDescent="0.2"/>
    <row r="1749" ht="14.25" hidden="1" customHeight="1" x14ac:dyDescent="0.2"/>
    <row r="1750" ht="14.25" hidden="1" customHeight="1" x14ac:dyDescent="0.2"/>
    <row r="1751" ht="14.25" hidden="1" customHeight="1" x14ac:dyDescent="0.2"/>
    <row r="1752" ht="14.25" hidden="1" customHeight="1" x14ac:dyDescent="0.2"/>
    <row r="1753" ht="14.25" hidden="1" customHeight="1" x14ac:dyDescent="0.2"/>
    <row r="1754" ht="14.25" hidden="1" customHeight="1" x14ac:dyDescent="0.2"/>
    <row r="1755" ht="14.25" hidden="1" customHeight="1" x14ac:dyDescent="0.2"/>
    <row r="1756" ht="14.25" hidden="1" customHeight="1" x14ac:dyDescent="0.2"/>
    <row r="1757" ht="14.25" hidden="1" customHeight="1" x14ac:dyDescent="0.2"/>
    <row r="1758" ht="14.25" hidden="1" customHeight="1" x14ac:dyDescent="0.2"/>
    <row r="1759" ht="14.25" hidden="1" customHeight="1" x14ac:dyDescent="0.2"/>
    <row r="1760" ht="14.25" hidden="1" customHeight="1" x14ac:dyDescent="0.2"/>
    <row r="1761" ht="14.25" hidden="1" customHeight="1" x14ac:dyDescent="0.2"/>
    <row r="1762" ht="14.25" hidden="1" customHeight="1" x14ac:dyDescent="0.2"/>
    <row r="1763" ht="14.25" hidden="1" customHeight="1" x14ac:dyDescent="0.2"/>
    <row r="1764" ht="14.25" hidden="1" customHeight="1" x14ac:dyDescent="0.2"/>
    <row r="1765" ht="14.25" hidden="1" customHeight="1" x14ac:dyDescent="0.2"/>
    <row r="1766" ht="14.25" hidden="1" customHeight="1" x14ac:dyDescent="0.2"/>
    <row r="1767" ht="14.25" hidden="1" customHeight="1" x14ac:dyDescent="0.2"/>
    <row r="1768" ht="14.25" hidden="1" customHeight="1" x14ac:dyDescent="0.2"/>
    <row r="1769" ht="14.25" hidden="1" customHeight="1" x14ac:dyDescent="0.2"/>
    <row r="1770" ht="14.25" hidden="1" customHeight="1" x14ac:dyDescent="0.2"/>
    <row r="1771" ht="14.25" hidden="1" customHeight="1" x14ac:dyDescent="0.2"/>
    <row r="1772" ht="14.25" hidden="1" customHeight="1" x14ac:dyDescent="0.2"/>
    <row r="1773" ht="14.25" hidden="1" customHeight="1" x14ac:dyDescent="0.2"/>
    <row r="1774" ht="14.25" hidden="1" customHeight="1" x14ac:dyDescent="0.2"/>
    <row r="1775" ht="14.25" hidden="1" customHeight="1" x14ac:dyDescent="0.2"/>
    <row r="1776" ht="14.25" hidden="1" customHeight="1" x14ac:dyDescent="0.2"/>
    <row r="1777" ht="14.25" hidden="1" customHeight="1" x14ac:dyDescent="0.2"/>
    <row r="1778" ht="14.25" hidden="1" customHeight="1" x14ac:dyDescent="0.2"/>
    <row r="1779" ht="14.25" hidden="1" customHeight="1" x14ac:dyDescent="0.2"/>
    <row r="1780" ht="14.25" hidden="1" customHeight="1" x14ac:dyDescent="0.2"/>
    <row r="1781" ht="14.25" hidden="1" customHeight="1" x14ac:dyDescent="0.2"/>
    <row r="1782" ht="14.25" hidden="1" customHeight="1" x14ac:dyDescent="0.2"/>
    <row r="1783" ht="14.25" hidden="1" customHeight="1" x14ac:dyDescent="0.2"/>
    <row r="1784" ht="14.25" hidden="1" customHeight="1" x14ac:dyDescent="0.2"/>
    <row r="1785" ht="14.25" hidden="1" customHeight="1" x14ac:dyDescent="0.2"/>
    <row r="1786" ht="14.25" hidden="1" customHeight="1" x14ac:dyDescent="0.2"/>
    <row r="1787" ht="14.25" hidden="1" customHeight="1" x14ac:dyDescent="0.2"/>
    <row r="1788" ht="14.25" hidden="1" customHeight="1" x14ac:dyDescent="0.2"/>
    <row r="1789" ht="14.25" hidden="1" customHeight="1" x14ac:dyDescent="0.2"/>
    <row r="1790" ht="14.25" hidden="1" customHeight="1" x14ac:dyDescent="0.2"/>
    <row r="1791" ht="14.25" hidden="1" customHeight="1" x14ac:dyDescent="0.2"/>
    <row r="1792" ht="14.25" hidden="1" customHeight="1" x14ac:dyDescent="0.2"/>
    <row r="1793" ht="14.25" hidden="1" customHeight="1" x14ac:dyDescent="0.2"/>
    <row r="1794" ht="14.25" hidden="1" customHeight="1" x14ac:dyDescent="0.2"/>
    <row r="1795" ht="14.25" hidden="1" customHeight="1" x14ac:dyDescent="0.2"/>
    <row r="1796" ht="14.25" hidden="1" customHeight="1" x14ac:dyDescent="0.2"/>
    <row r="1797" ht="14.25" hidden="1" customHeight="1" x14ac:dyDescent="0.2"/>
    <row r="1798" ht="14.25" hidden="1" customHeight="1" x14ac:dyDescent="0.2"/>
    <row r="1799" ht="14.25" hidden="1" customHeight="1" x14ac:dyDescent="0.2"/>
    <row r="1800" ht="14.25" hidden="1" customHeight="1" x14ac:dyDescent="0.2"/>
    <row r="1801" ht="14.25" hidden="1" customHeight="1" x14ac:dyDescent="0.2"/>
    <row r="1802" ht="14.25" hidden="1" customHeight="1" x14ac:dyDescent="0.2"/>
    <row r="1803" ht="14.25" hidden="1" customHeight="1" x14ac:dyDescent="0.2"/>
    <row r="1804" ht="14.25" hidden="1" customHeight="1" x14ac:dyDescent="0.2"/>
    <row r="1805" ht="14.25" hidden="1" customHeight="1" x14ac:dyDescent="0.2"/>
    <row r="1806" ht="14.25" hidden="1" customHeight="1" x14ac:dyDescent="0.2"/>
    <row r="1807" ht="14.25" hidden="1" customHeight="1" x14ac:dyDescent="0.2"/>
    <row r="1808" ht="14.25" hidden="1" customHeight="1" x14ac:dyDescent="0.2"/>
    <row r="1809" ht="14.25" hidden="1" customHeight="1" x14ac:dyDescent="0.2"/>
    <row r="1810" ht="14.25" hidden="1" customHeight="1" x14ac:dyDescent="0.2"/>
    <row r="1811" ht="14.25" hidden="1" customHeight="1" x14ac:dyDescent="0.2"/>
    <row r="1812" ht="14.25" hidden="1" customHeight="1" x14ac:dyDescent="0.2"/>
    <row r="1813" ht="14.25" hidden="1" customHeight="1" x14ac:dyDescent="0.2"/>
    <row r="1814" ht="14.25" hidden="1" customHeight="1" x14ac:dyDescent="0.2"/>
    <row r="1815" ht="14.25" hidden="1" customHeight="1" x14ac:dyDescent="0.2"/>
    <row r="1816" ht="14.25" hidden="1" customHeight="1" x14ac:dyDescent="0.2"/>
    <row r="1817" ht="14.25" hidden="1" customHeight="1" x14ac:dyDescent="0.2"/>
    <row r="1818" ht="14.25" hidden="1" customHeight="1" x14ac:dyDescent="0.2"/>
    <row r="1819" ht="14.25" hidden="1" customHeight="1" x14ac:dyDescent="0.2"/>
    <row r="1820" ht="14.25" hidden="1" customHeight="1" x14ac:dyDescent="0.2"/>
    <row r="1821" ht="14.25" hidden="1" customHeight="1" x14ac:dyDescent="0.2"/>
    <row r="1822" ht="14.25" hidden="1" customHeight="1" x14ac:dyDescent="0.2"/>
    <row r="1823" ht="14.25" hidden="1" customHeight="1" x14ac:dyDescent="0.2"/>
    <row r="1824" ht="14.25" hidden="1" customHeight="1" x14ac:dyDescent="0.2"/>
    <row r="1825" ht="14.25" hidden="1" customHeight="1" x14ac:dyDescent="0.2"/>
    <row r="1826" ht="14.25" hidden="1" customHeight="1" x14ac:dyDescent="0.2"/>
    <row r="1827" ht="14.25" hidden="1" customHeight="1" x14ac:dyDescent="0.2"/>
    <row r="1828" ht="14.25" hidden="1" customHeight="1" x14ac:dyDescent="0.2"/>
    <row r="1829" ht="14.25" hidden="1" customHeight="1" x14ac:dyDescent="0.2"/>
    <row r="1830" ht="14.25" hidden="1" customHeight="1" x14ac:dyDescent="0.2"/>
    <row r="1831" ht="14.25" hidden="1" customHeight="1" x14ac:dyDescent="0.2"/>
    <row r="1832" ht="14.25" hidden="1" customHeight="1" x14ac:dyDescent="0.2"/>
    <row r="1833" ht="14.25" hidden="1" customHeight="1" x14ac:dyDescent="0.2"/>
    <row r="1834" ht="14.25" hidden="1" customHeight="1" x14ac:dyDescent="0.2"/>
    <row r="1835" ht="14.25" hidden="1" customHeight="1" x14ac:dyDescent="0.2"/>
    <row r="1836" ht="14.25" hidden="1" customHeight="1" x14ac:dyDescent="0.2"/>
    <row r="1837" ht="14.25" hidden="1" customHeight="1" x14ac:dyDescent="0.2"/>
    <row r="1838" ht="14.25" hidden="1" customHeight="1" x14ac:dyDescent="0.2"/>
    <row r="1839" ht="14.25" hidden="1" customHeight="1" x14ac:dyDescent="0.2"/>
    <row r="1840" ht="14.25" hidden="1" customHeight="1" x14ac:dyDescent="0.2"/>
    <row r="1841" ht="14.25" hidden="1" customHeight="1" x14ac:dyDescent="0.2"/>
    <row r="1842" ht="14.25" hidden="1" customHeight="1" x14ac:dyDescent="0.2"/>
    <row r="1843" ht="14.25" hidden="1" customHeight="1" x14ac:dyDescent="0.2"/>
    <row r="1844" ht="14.25" hidden="1" customHeight="1" x14ac:dyDescent="0.2"/>
    <row r="1845" ht="14.25" hidden="1" customHeight="1" x14ac:dyDescent="0.2"/>
    <row r="1846" ht="14.25" hidden="1" customHeight="1" x14ac:dyDescent="0.2"/>
    <row r="1847" ht="14.25" hidden="1" customHeight="1" x14ac:dyDescent="0.2"/>
    <row r="1848" ht="14.25" hidden="1" customHeight="1" x14ac:dyDescent="0.2"/>
    <row r="1849" ht="14.25" hidden="1" customHeight="1" x14ac:dyDescent="0.2"/>
    <row r="1850" ht="14.25" hidden="1" customHeight="1" x14ac:dyDescent="0.2"/>
    <row r="1851" ht="14.25" hidden="1" customHeight="1" x14ac:dyDescent="0.2"/>
    <row r="1852" ht="14.25" hidden="1" customHeight="1" x14ac:dyDescent="0.2"/>
    <row r="1853" ht="14.25" hidden="1" customHeight="1" x14ac:dyDescent="0.2"/>
    <row r="1854" ht="14.25" hidden="1" customHeight="1" x14ac:dyDescent="0.2"/>
    <row r="1855" ht="14.25" hidden="1" customHeight="1" x14ac:dyDescent="0.2"/>
    <row r="1856" ht="14.25" hidden="1" customHeight="1" x14ac:dyDescent="0.2"/>
    <row r="1857" ht="14.25" hidden="1" customHeight="1" x14ac:dyDescent="0.2"/>
    <row r="1858" ht="14.25" hidden="1" customHeight="1" x14ac:dyDescent="0.2"/>
    <row r="1859" ht="14.25" hidden="1" customHeight="1" x14ac:dyDescent="0.2"/>
    <row r="1860" ht="14.25" hidden="1" customHeight="1" x14ac:dyDescent="0.2"/>
    <row r="1861" ht="14.25" hidden="1" customHeight="1" x14ac:dyDescent="0.2"/>
    <row r="1862" ht="14.25" hidden="1" customHeight="1" x14ac:dyDescent="0.2"/>
    <row r="1863" ht="14.25" hidden="1" customHeight="1" x14ac:dyDescent="0.2"/>
    <row r="1864" ht="14.25" hidden="1" customHeight="1" x14ac:dyDescent="0.2"/>
    <row r="1865" ht="14.25" hidden="1" customHeight="1" x14ac:dyDescent="0.2"/>
    <row r="1866" ht="14.25" hidden="1" customHeight="1" x14ac:dyDescent="0.2"/>
    <row r="1867" ht="14.25" hidden="1" customHeight="1" x14ac:dyDescent="0.2"/>
    <row r="1868" ht="14.25" hidden="1" customHeight="1" x14ac:dyDescent="0.2"/>
    <row r="1869" ht="14.25" hidden="1" customHeight="1" x14ac:dyDescent="0.2"/>
    <row r="1870" ht="14.25" hidden="1" customHeight="1" x14ac:dyDescent="0.2"/>
    <row r="1871" ht="14.25" hidden="1" customHeight="1" x14ac:dyDescent="0.2"/>
    <row r="1872" ht="14.25" hidden="1" customHeight="1" x14ac:dyDescent="0.2"/>
    <row r="1873" ht="14.25" hidden="1" customHeight="1" x14ac:dyDescent="0.2"/>
    <row r="1874" ht="14.25" hidden="1" customHeight="1" x14ac:dyDescent="0.2"/>
    <row r="1875" ht="14.25" hidden="1" customHeight="1" x14ac:dyDescent="0.2"/>
    <row r="1876" ht="14.25" hidden="1" customHeight="1" x14ac:dyDescent="0.2"/>
    <row r="1877" ht="14.25" hidden="1" customHeight="1" x14ac:dyDescent="0.2"/>
    <row r="1878" ht="14.25" hidden="1" customHeight="1" x14ac:dyDescent="0.2"/>
    <row r="1879" ht="14.25" hidden="1" customHeight="1" x14ac:dyDescent="0.2"/>
    <row r="1880" ht="14.25" hidden="1" customHeight="1" x14ac:dyDescent="0.2"/>
    <row r="1881" ht="14.25" hidden="1" customHeight="1" x14ac:dyDescent="0.2"/>
    <row r="1882" ht="14.25" hidden="1" customHeight="1" x14ac:dyDescent="0.2"/>
    <row r="1883" ht="14.25" hidden="1" customHeight="1" x14ac:dyDescent="0.2"/>
    <row r="1884" ht="14.25" hidden="1" customHeight="1" x14ac:dyDescent="0.2"/>
    <row r="1885" ht="14.25" hidden="1" customHeight="1" x14ac:dyDescent="0.2"/>
    <row r="1886" ht="14.25" hidden="1" customHeight="1" x14ac:dyDescent="0.2"/>
    <row r="1887" ht="14.25" hidden="1" customHeight="1" x14ac:dyDescent="0.2"/>
    <row r="1888" ht="14.25" hidden="1" customHeight="1" x14ac:dyDescent="0.2"/>
    <row r="1889" ht="14.25" hidden="1" customHeight="1" x14ac:dyDescent="0.2"/>
    <row r="1890" ht="14.25" hidden="1" customHeight="1" x14ac:dyDescent="0.2"/>
    <row r="1891" ht="14.25" hidden="1" customHeight="1" x14ac:dyDescent="0.2"/>
    <row r="1892" ht="14.25" hidden="1" customHeight="1" x14ac:dyDescent="0.2"/>
    <row r="1893" ht="14.25" hidden="1" customHeight="1" x14ac:dyDescent="0.2"/>
    <row r="1894" ht="14.25" hidden="1" customHeight="1" x14ac:dyDescent="0.2"/>
    <row r="1895" ht="14.25" hidden="1" customHeight="1" x14ac:dyDescent="0.2"/>
    <row r="1896" ht="14.25" hidden="1" customHeight="1" x14ac:dyDescent="0.2"/>
    <row r="1897" ht="14.25" hidden="1" customHeight="1" x14ac:dyDescent="0.2"/>
    <row r="1898" ht="14.25" hidden="1" customHeight="1" x14ac:dyDescent="0.2"/>
    <row r="1899" ht="14.25" hidden="1" customHeight="1" x14ac:dyDescent="0.2"/>
    <row r="1900" ht="14.25" hidden="1" customHeight="1" x14ac:dyDescent="0.2"/>
    <row r="1901" ht="14.25" hidden="1" customHeight="1" x14ac:dyDescent="0.2"/>
    <row r="1902" ht="14.25" hidden="1" customHeight="1" x14ac:dyDescent="0.2"/>
    <row r="1903" ht="14.25" hidden="1" customHeight="1" x14ac:dyDescent="0.2"/>
    <row r="1904" ht="14.25" hidden="1" customHeight="1" x14ac:dyDescent="0.2"/>
    <row r="1905" ht="14.25" hidden="1" customHeight="1" x14ac:dyDescent="0.2"/>
    <row r="1906" ht="14.25" hidden="1" customHeight="1" x14ac:dyDescent="0.2"/>
    <row r="1907" ht="14.25" hidden="1" customHeight="1" x14ac:dyDescent="0.2"/>
    <row r="1908" ht="14.25" hidden="1" customHeight="1" x14ac:dyDescent="0.2"/>
    <row r="1909" ht="14.25" hidden="1" customHeight="1" x14ac:dyDescent="0.2"/>
    <row r="1910" ht="14.25" hidden="1" customHeight="1" x14ac:dyDescent="0.2"/>
    <row r="1911" ht="14.25" hidden="1" customHeight="1" x14ac:dyDescent="0.2"/>
    <row r="1912" ht="14.25" hidden="1" customHeight="1" x14ac:dyDescent="0.2"/>
    <row r="1913" ht="14.25" hidden="1" customHeight="1" x14ac:dyDescent="0.2"/>
    <row r="1914" ht="14.25" hidden="1" customHeight="1" x14ac:dyDescent="0.2"/>
    <row r="1915" ht="14.25" hidden="1" customHeight="1" x14ac:dyDescent="0.2"/>
    <row r="1916" ht="14.25" hidden="1" customHeight="1" x14ac:dyDescent="0.2"/>
    <row r="1917" ht="14.25" hidden="1" customHeight="1" x14ac:dyDescent="0.2"/>
    <row r="1918" ht="14.25" hidden="1" customHeight="1" x14ac:dyDescent="0.2"/>
    <row r="1919" ht="14.25" hidden="1" customHeight="1" x14ac:dyDescent="0.2"/>
    <row r="1920" ht="14.25" hidden="1" customHeight="1" x14ac:dyDescent="0.2"/>
    <row r="1921" ht="14.25" hidden="1" customHeight="1" x14ac:dyDescent="0.2"/>
    <row r="1922" ht="14.25" hidden="1" customHeight="1" x14ac:dyDescent="0.2"/>
    <row r="1923" ht="14.25" hidden="1" customHeight="1" x14ac:dyDescent="0.2"/>
    <row r="1924" ht="14.25" hidden="1" customHeight="1" x14ac:dyDescent="0.2"/>
    <row r="1925" ht="14.25" hidden="1" customHeight="1" x14ac:dyDescent="0.2"/>
    <row r="1926" ht="14.25" hidden="1" customHeight="1" x14ac:dyDescent="0.2"/>
    <row r="1927" ht="14.25" hidden="1" customHeight="1" x14ac:dyDescent="0.2"/>
    <row r="1928" ht="14.25" hidden="1" customHeight="1" x14ac:dyDescent="0.2"/>
    <row r="1929" ht="14.25" hidden="1" customHeight="1" x14ac:dyDescent="0.2"/>
    <row r="1930" ht="14.25" hidden="1" customHeight="1" x14ac:dyDescent="0.2"/>
    <row r="1931" ht="14.25" hidden="1" customHeight="1" x14ac:dyDescent="0.2"/>
    <row r="1932" ht="14.25" hidden="1" customHeight="1" x14ac:dyDescent="0.2"/>
    <row r="1933" ht="14.25" hidden="1" customHeight="1" x14ac:dyDescent="0.2"/>
    <row r="1934" ht="14.25" hidden="1" customHeight="1" x14ac:dyDescent="0.2"/>
    <row r="1935" ht="14.25" hidden="1" customHeight="1" x14ac:dyDescent="0.2"/>
    <row r="1936" ht="14.25" hidden="1" customHeight="1" x14ac:dyDescent="0.2"/>
    <row r="1937" ht="14.25" hidden="1" customHeight="1" x14ac:dyDescent="0.2"/>
    <row r="1938" ht="14.25" hidden="1" customHeight="1" x14ac:dyDescent="0.2"/>
    <row r="1939" ht="14.25" hidden="1" customHeight="1" x14ac:dyDescent="0.2"/>
    <row r="1940" ht="14.25" hidden="1" customHeight="1" x14ac:dyDescent="0.2"/>
    <row r="1941" ht="14.25" hidden="1" customHeight="1" x14ac:dyDescent="0.2"/>
    <row r="1942" ht="14.25" hidden="1" customHeight="1" x14ac:dyDescent="0.2"/>
    <row r="1943" ht="14.25" hidden="1" customHeight="1" x14ac:dyDescent="0.2"/>
    <row r="1944" ht="14.25" hidden="1" customHeight="1" x14ac:dyDescent="0.2"/>
    <row r="1945" ht="14.25" hidden="1" customHeight="1" x14ac:dyDescent="0.2"/>
    <row r="1946" ht="14.25" hidden="1" customHeight="1" x14ac:dyDescent="0.2"/>
    <row r="1947" ht="14.25" hidden="1" customHeight="1" x14ac:dyDescent="0.2"/>
    <row r="1948" ht="14.25" hidden="1" customHeight="1" x14ac:dyDescent="0.2"/>
    <row r="1949" ht="14.25" hidden="1" customHeight="1" x14ac:dyDescent="0.2"/>
    <row r="1950" ht="14.25" hidden="1" customHeight="1" x14ac:dyDescent="0.2"/>
    <row r="1951" ht="14.25" hidden="1" customHeight="1" x14ac:dyDescent="0.2"/>
    <row r="1952" ht="14.25" hidden="1" customHeight="1" x14ac:dyDescent="0.2"/>
    <row r="1953" ht="14.25" hidden="1" customHeight="1" x14ac:dyDescent="0.2"/>
    <row r="1954" ht="14.25" hidden="1" customHeight="1" x14ac:dyDescent="0.2"/>
    <row r="1955" ht="14.25" hidden="1" customHeight="1" x14ac:dyDescent="0.2"/>
    <row r="1956" ht="14.25" hidden="1" customHeight="1" x14ac:dyDescent="0.2"/>
    <row r="1957" ht="14.25" hidden="1" customHeight="1" x14ac:dyDescent="0.2"/>
    <row r="1958" ht="14.25" hidden="1" customHeight="1" x14ac:dyDescent="0.2"/>
    <row r="1959" ht="14.25" hidden="1" customHeight="1" x14ac:dyDescent="0.2"/>
    <row r="1960" ht="14.25" hidden="1" customHeight="1" x14ac:dyDescent="0.2"/>
    <row r="1961" ht="14.25" hidden="1" customHeight="1" x14ac:dyDescent="0.2"/>
    <row r="1962" ht="14.25" hidden="1" customHeight="1" x14ac:dyDescent="0.2"/>
    <row r="1963" ht="14.25" hidden="1" customHeight="1" x14ac:dyDescent="0.2"/>
    <row r="1964" ht="14.25" hidden="1" customHeight="1" x14ac:dyDescent="0.2"/>
    <row r="1965" ht="14.25" hidden="1" customHeight="1" x14ac:dyDescent="0.2"/>
    <row r="1966" ht="14.25" hidden="1" customHeight="1" x14ac:dyDescent="0.2"/>
    <row r="1967" ht="14.25" hidden="1" customHeight="1" x14ac:dyDescent="0.2"/>
    <row r="1968" ht="14.25" hidden="1" customHeight="1" x14ac:dyDescent="0.2"/>
    <row r="1969" ht="14.25" hidden="1" customHeight="1" x14ac:dyDescent="0.2"/>
    <row r="1970" ht="14.25" hidden="1" customHeight="1" x14ac:dyDescent="0.2"/>
    <row r="1971" ht="14.25" hidden="1" customHeight="1" x14ac:dyDescent="0.2"/>
    <row r="1972" ht="14.25" hidden="1" customHeight="1" x14ac:dyDescent="0.2"/>
    <row r="1973" ht="14.25" hidden="1" customHeight="1" x14ac:dyDescent="0.2"/>
    <row r="1974" ht="14.25" hidden="1" customHeight="1" x14ac:dyDescent="0.2"/>
    <row r="1975" ht="14.25" hidden="1" customHeight="1" x14ac:dyDescent="0.2"/>
    <row r="1976" ht="14.25" hidden="1" customHeight="1" x14ac:dyDescent="0.2"/>
    <row r="1977" ht="14.25" hidden="1" customHeight="1" x14ac:dyDescent="0.2"/>
    <row r="1978" ht="14.25" hidden="1" customHeight="1" x14ac:dyDescent="0.2"/>
    <row r="1979" ht="14.25" hidden="1" customHeight="1" x14ac:dyDescent="0.2"/>
    <row r="1980" ht="14.25" hidden="1" customHeight="1" x14ac:dyDescent="0.2"/>
    <row r="1981" ht="14.25" hidden="1" customHeight="1" x14ac:dyDescent="0.2"/>
    <row r="1982" ht="14.25" hidden="1" customHeight="1" x14ac:dyDescent="0.2"/>
    <row r="1983" ht="14.25" hidden="1" customHeight="1" x14ac:dyDescent="0.2"/>
    <row r="1984" ht="14.25" hidden="1" customHeight="1" x14ac:dyDescent="0.2"/>
    <row r="1985" ht="14.25" hidden="1" customHeight="1" x14ac:dyDescent="0.2"/>
    <row r="1986" ht="14.25" hidden="1" customHeight="1" x14ac:dyDescent="0.2"/>
    <row r="1987" ht="14.25" hidden="1" customHeight="1" x14ac:dyDescent="0.2"/>
    <row r="1988" ht="14.25" hidden="1" customHeight="1" x14ac:dyDescent="0.2"/>
    <row r="1989" ht="14.25" hidden="1" customHeight="1" x14ac:dyDescent="0.2"/>
    <row r="1990" ht="14.25" hidden="1" customHeight="1" x14ac:dyDescent="0.2"/>
    <row r="1991" ht="14.25" hidden="1" customHeight="1" x14ac:dyDescent="0.2"/>
    <row r="1992" ht="14.25" hidden="1" customHeight="1" x14ac:dyDescent="0.2"/>
    <row r="1993" ht="14.25" hidden="1" customHeight="1" x14ac:dyDescent="0.2"/>
    <row r="1994" ht="14.25" hidden="1" customHeight="1" x14ac:dyDescent="0.2"/>
    <row r="1995" ht="14.25" hidden="1" customHeight="1" x14ac:dyDescent="0.2"/>
    <row r="1996" ht="14.25" hidden="1" customHeight="1" x14ac:dyDescent="0.2"/>
    <row r="1997" ht="14.25" hidden="1" customHeight="1" x14ac:dyDescent="0.2"/>
    <row r="1998" ht="14.25" hidden="1" customHeight="1" x14ac:dyDescent="0.2"/>
    <row r="1999" ht="14.25" hidden="1" customHeight="1" x14ac:dyDescent="0.2"/>
    <row r="2000" ht="14.25" hidden="1" customHeight="1" x14ac:dyDescent="0.2"/>
    <row r="2001" ht="14.25" hidden="1" customHeight="1" x14ac:dyDescent="0.2"/>
    <row r="2002" ht="14.25" hidden="1" customHeight="1" x14ac:dyDescent="0.2"/>
    <row r="2003" ht="14.25" hidden="1" customHeight="1" x14ac:dyDescent="0.2"/>
    <row r="2004" ht="14.25" hidden="1" customHeight="1" x14ac:dyDescent="0.2"/>
    <row r="2005" ht="14.25" hidden="1" customHeight="1" x14ac:dyDescent="0.2"/>
    <row r="2006" ht="14.25" hidden="1" customHeight="1" x14ac:dyDescent="0.2"/>
    <row r="2007" ht="14.25" hidden="1" customHeight="1" x14ac:dyDescent="0.2"/>
    <row r="2008" ht="14.25" hidden="1" customHeight="1" x14ac:dyDescent="0.2"/>
    <row r="2009" ht="14.25" hidden="1" customHeight="1" x14ac:dyDescent="0.2"/>
    <row r="2010" ht="14.25" hidden="1" customHeight="1" x14ac:dyDescent="0.2"/>
    <row r="2011" ht="14.25" hidden="1" customHeight="1" x14ac:dyDescent="0.2"/>
    <row r="2012" ht="14.25" hidden="1" customHeight="1" x14ac:dyDescent="0.2"/>
    <row r="2013" ht="14.25" hidden="1" customHeight="1" x14ac:dyDescent="0.2"/>
    <row r="2014" ht="14.25" hidden="1" customHeight="1" x14ac:dyDescent="0.2"/>
    <row r="2015" ht="14.25" hidden="1" customHeight="1" x14ac:dyDescent="0.2"/>
    <row r="2016" ht="14.25" hidden="1" customHeight="1" x14ac:dyDescent="0.2"/>
    <row r="2017" ht="14.25" hidden="1" customHeight="1" x14ac:dyDescent="0.2"/>
    <row r="2018" ht="14.25" hidden="1" customHeight="1" x14ac:dyDescent="0.2"/>
    <row r="2019" ht="14.25" hidden="1" customHeight="1" x14ac:dyDescent="0.2"/>
    <row r="2020" ht="14.25" hidden="1" customHeight="1" x14ac:dyDescent="0.2"/>
    <row r="2021" ht="14.25" hidden="1" customHeight="1" x14ac:dyDescent="0.2"/>
    <row r="2022" ht="14.25" hidden="1" customHeight="1" x14ac:dyDescent="0.2"/>
    <row r="2023" ht="14.25" hidden="1" customHeight="1" x14ac:dyDescent="0.2"/>
    <row r="2024" ht="14.25" hidden="1" customHeight="1" x14ac:dyDescent="0.2"/>
    <row r="2025" ht="14.25" hidden="1" customHeight="1" x14ac:dyDescent="0.2"/>
    <row r="2026" ht="14.25" hidden="1" customHeight="1" x14ac:dyDescent="0.2"/>
    <row r="2027" ht="14.25" hidden="1" customHeight="1" x14ac:dyDescent="0.2"/>
    <row r="2028" ht="14.25" hidden="1" customHeight="1" x14ac:dyDescent="0.2"/>
    <row r="2029" ht="14.25" hidden="1" customHeight="1" x14ac:dyDescent="0.2"/>
    <row r="2030" ht="14.25" hidden="1" customHeight="1" x14ac:dyDescent="0.2"/>
    <row r="2031" ht="14.25" hidden="1" customHeight="1" x14ac:dyDescent="0.2"/>
    <row r="2032" ht="14.25" hidden="1" customHeight="1" x14ac:dyDescent="0.2"/>
    <row r="2033" ht="14.25" hidden="1" customHeight="1" x14ac:dyDescent="0.2"/>
    <row r="2034" ht="14.25" hidden="1" customHeight="1" x14ac:dyDescent="0.2"/>
    <row r="2035" ht="14.25" hidden="1" customHeight="1" x14ac:dyDescent="0.2"/>
    <row r="2036" ht="14.25" hidden="1" customHeight="1" x14ac:dyDescent="0.2"/>
    <row r="2037" ht="14.25" hidden="1" customHeight="1" x14ac:dyDescent="0.2"/>
    <row r="2038" ht="14.25" hidden="1" customHeight="1" x14ac:dyDescent="0.2"/>
    <row r="2039" ht="14.25" hidden="1" customHeight="1" x14ac:dyDescent="0.2"/>
    <row r="2040" ht="14.25" hidden="1" customHeight="1" x14ac:dyDescent="0.2"/>
    <row r="2041" ht="14.25" hidden="1" customHeight="1" x14ac:dyDescent="0.2"/>
    <row r="2042" ht="14.25" hidden="1" customHeight="1" x14ac:dyDescent="0.2"/>
    <row r="2043" ht="14.25" hidden="1" customHeight="1" x14ac:dyDescent="0.2"/>
    <row r="2044" ht="14.25" hidden="1" customHeight="1" x14ac:dyDescent="0.2"/>
    <row r="2045" ht="14.25" hidden="1" customHeight="1" x14ac:dyDescent="0.2"/>
    <row r="2046" ht="14.25" hidden="1" customHeight="1" x14ac:dyDescent="0.2"/>
    <row r="2047" ht="14.25" hidden="1" customHeight="1" x14ac:dyDescent="0.2"/>
    <row r="2048" ht="14.25" hidden="1" customHeight="1" x14ac:dyDescent="0.2"/>
    <row r="2049" ht="14.25" hidden="1" customHeight="1" x14ac:dyDescent="0.2"/>
    <row r="2050" ht="14.25" hidden="1" customHeight="1" x14ac:dyDescent="0.2"/>
    <row r="2051" ht="14.25" hidden="1" customHeight="1" x14ac:dyDescent="0.2"/>
    <row r="2052" ht="14.25" hidden="1" customHeight="1" x14ac:dyDescent="0.2"/>
    <row r="2053" ht="14.25" hidden="1" customHeight="1" x14ac:dyDescent="0.2"/>
    <row r="2054" ht="14.25" hidden="1" customHeight="1" x14ac:dyDescent="0.2"/>
    <row r="2055" ht="14.25" hidden="1" customHeight="1" x14ac:dyDescent="0.2"/>
    <row r="2056" ht="14.25" hidden="1" customHeight="1" x14ac:dyDescent="0.2"/>
    <row r="2057" ht="14.25" hidden="1" customHeight="1" x14ac:dyDescent="0.2"/>
    <row r="2058" ht="14.25" hidden="1" customHeight="1" x14ac:dyDescent="0.2"/>
    <row r="2059" ht="14.25" hidden="1" customHeight="1" x14ac:dyDescent="0.2"/>
    <row r="2060" ht="14.25" hidden="1" customHeight="1" x14ac:dyDescent="0.2"/>
    <row r="2061" ht="14.25" hidden="1" customHeight="1" x14ac:dyDescent="0.2"/>
    <row r="2062" ht="14.25" hidden="1" customHeight="1" x14ac:dyDescent="0.2"/>
    <row r="2063" ht="14.25" hidden="1" customHeight="1" x14ac:dyDescent="0.2"/>
    <row r="2064" ht="14.25" hidden="1" customHeight="1" x14ac:dyDescent="0.2"/>
    <row r="2065" ht="14.25" hidden="1" customHeight="1" x14ac:dyDescent="0.2"/>
    <row r="2066" ht="14.25" hidden="1" customHeight="1" x14ac:dyDescent="0.2"/>
    <row r="2067" ht="14.25" hidden="1" customHeight="1" x14ac:dyDescent="0.2"/>
    <row r="2068" ht="14.25" hidden="1" customHeight="1" x14ac:dyDescent="0.2"/>
    <row r="2069" ht="14.25" hidden="1" customHeight="1" x14ac:dyDescent="0.2"/>
    <row r="2070" ht="14.25" hidden="1" customHeight="1" x14ac:dyDescent="0.2"/>
    <row r="2071" ht="14.25" hidden="1" customHeight="1" x14ac:dyDescent="0.2"/>
    <row r="2072" ht="14.25" hidden="1" customHeight="1" x14ac:dyDescent="0.2"/>
    <row r="2073" ht="14.25" hidden="1" customHeight="1" x14ac:dyDescent="0.2"/>
    <row r="2074" ht="14.25" hidden="1" customHeight="1" x14ac:dyDescent="0.2"/>
    <row r="2075" ht="14.25" hidden="1" customHeight="1" x14ac:dyDescent="0.2"/>
    <row r="2076" ht="14.25" hidden="1" customHeight="1" x14ac:dyDescent="0.2"/>
    <row r="2077" ht="14.25" hidden="1" customHeight="1" x14ac:dyDescent="0.2"/>
    <row r="2078" ht="14.25" hidden="1" customHeight="1" x14ac:dyDescent="0.2"/>
    <row r="2079" ht="14.25" hidden="1" customHeight="1" x14ac:dyDescent="0.2"/>
    <row r="2080" ht="14.25" hidden="1" customHeight="1" x14ac:dyDescent="0.2"/>
    <row r="2081" ht="14.25" hidden="1" customHeight="1" x14ac:dyDescent="0.2"/>
    <row r="2082" ht="14.25" hidden="1" customHeight="1" x14ac:dyDescent="0.2"/>
    <row r="2083" ht="14.25" hidden="1" customHeight="1" x14ac:dyDescent="0.2"/>
    <row r="2084" ht="14.25" hidden="1" customHeight="1" x14ac:dyDescent="0.2"/>
    <row r="2085" ht="14.25" hidden="1" customHeight="1" x14ac:dyDescent="0.2"/>
    <row r="2086" ht="14.25" hidden="1" customHeight="1" x14ac:dyDescent="0.2"/>
    <row r="2087" ht="14.25" hidden="1" customHeight="1" x14ac:dyDescent="0.2"/>
    <row r="2088" ht="14.25" hidden="1" customHeight="1" x14ac:dyDescent="0.2"/>
    <row r="2089" ht="14.25" hidden="1" customHeight="1" x14ac:dyDescent="0.2"/>
    <row r="2090" ht="14.25" hidden="1" customHeight="1" x14ac:dyDescent="0.2"/>
    <row r="2091" ht="14.25" hidden="1" customHeight="1" x14ac:dyDescent="0.2"/>
    <row r="2092" ht="14.25" hidden="1" customHeight="1" x14ac:dyDescent="0.2"/>
    <row r="2093" ht="14.25" hidden="1" customHeight="1" x14ac:dyDescent="0.2"/>
    <row r="2094" ht="14.25" hidden="1" customHeight="1" x14ac:dyDescent="0.2"/>
    <row r="2095" ht="14.25" hidden="1" customHeight="1" x14ac:dyDescent="0.2"/>
    <row r="2096" ht="14.25" hidden="1" customHeight="1" x14ac:dyDescent="0.2"/>
    <row r="2097" ht="14.25" hidden="1" customHeight="1" x14ac:dyDescent="0.2"/>
    <row r="2098" ht="14.25" hidden="1" customHeight="1" x14ac:dyDescent="0.2"/>
    <row r="2099" ht="14.25" hidden="1" customHeight="1" x14ac:dyDescent="0.2"/>
    <row r="2100" ht="14.25" hidden="1" customHeight="1" x14ac:dyDescent="0.2"/>
    <row r="2101" ht="14.25" hidden="1" customHeight="1" x14ac:dyDescent="0.2"/>
    <row r="2102" ht="14.25" hidden="1" customHeight="1" x14ac:dyDescent="0.2"/>
    <row r="2103" ht="14.25" hidden="1" customHeight="1" x14ac:dyDescent="0.2"/>
    <row r="2104" ht="14.25" hidden="1" customHeight="1" x14ac:dyDescent="0.2"/>
    <row r="2105" ht="14.25" hidden="1" customHeight="1" x14ac:dyDescent="0.2"/>
    <row r="2106" ht="14.25" hidden="1" customHeight="1" x14ac:dyDescent="0.2"/>
    <row r="2107" ht="14.25" hidden="1" customHeight="1" x14ac:dyDescent="0.2"/>
    <row r="2108" ht="14.25" hidden="1" customHeight="1" x14ac:dyDescent="0.2"/>
    <row r="2109" ht="14.25" hidden="1" customHeight="1" x14ac:dyDescent="0.2"/>
    <row r="2110" ht="14.25" hidden="1" customHeight="1" x14ac:dyDescent="0.2"/>
    <row r="2111" ht="14.25" hidden="1" customHeight="1" x14ac:dyDescent="0.2"/>
    <row r="2112" ht="14.25" hidden="1" customHeight="1" x14ac:dyDescent="0.2"/>
    <row r="2113" ht="14.25" hidden="1" customHeight="1" x14ac:dyDescent="0.2"/>
    <row r="2114" ht="14.25" hidden="1" customHeight="1" x14ac:dyDescent="0.2"/>
    <row r="2115" ht="14.25" hidden="1" customHeight="1" x14ac:dyDescent="0.2"/>
    <row r="2116" ht="14.25" hidden="1" customHeight="1" x14ac:dyDescent="0.2"/>
    <row r="2117" ht="14.25" hidden="1" customHeight="1" x14ac:dyDescent="0.2"/>
    <row r="2118" ht="14.25" hidden="1" customHeight="1" x14ac:dyDescent="0.2"/>
    <row r="2119" ht="14.25" hidden="1" customHeight="1" x14ac:dyDescent="0.2"/>
    <row r="2120" ht="14.25" hidden="1" customHeight="1" x14ac:dyDescent="0.2"/>
    <row r="2121" ht="14.25" hidden="1" customHeight="1" x14ac:dyDescent="0.2"/>
    <row r="2122" ht="14.25" hidden="1" customHeight="1" x14ac:dyDescent="0.2"/>
    <row r="2123" ht="14.25" hidden="1" customHeight="1" x14ac:dyDescent="0.2"/>
    <row r="2124" ht="14.25" hidden="1" customHeight="1" x14ac:dyDescent="0.2"/>
    <row r="2125" ht="14.25" hidden="1" customHeight="1" x14ac:dyDescent="0.2"/>
    <row r="2126" ht="14.25" hidden="1" customHeight="1" x14ac:dyDescent="0.2"/>
    <row r="2127" ht="14.25" hidden="1" customHeight="1" x14ac:dyDescent="0.2"/>
    <row r="2128" ht="14.25" hidden="1" customHeight="1" x14ac:dyDescent="0.2"/>
    <row r="2129" ht="14.25" hidden="1" customHeight="1" x14ac:dyDescent="0.2"/>
    <row r="2130" ht="14.25" hidden="1" customHeight="1" x14ac:dyDescent="0.2"/>
    <row r="2131" ht="14.25" hidden="1" customHeight="1" x14ac:dyDescent="0.2"/>
    <row r="2132" ht="14.25" hidden="1" customHeight="1" x14ac:dyDescent="0.2"/>
    <row r="2133" ht="14.25" hidden="1" customHeight="1" x14ac:dyDescent="0.2"/>
    <row r="2134" ht="14.25" hidden="1" customHeight="1" x14ac:dyDescent="0.2"/>
    <row r="2135" ht="14.25" hidden="1" customHeight="1" x14ac:dyDescent="0.2"/>
    <row r="2136" ht="14.25" hidden="1" customHeight="1" x14ac:dyDescent="0.2"/>
    <row r="2137" ht="14.25" hidden="1" customHeight="1" x14ac:dyDescent="0.2"/>
    <row r="2138" ht="14.25" hidden="1" customHeight="1" x14ac:dyDescent="0.2"/>
    <row r="2139" ht="14.25" hidden="1" customHeight="1" x14ac:dyDescent="0.2"/>
    <row r="2140" ht="14.25" hidden="1" customHeight="1" x14ac:dyDescent="0.2"/>
    <row r="2141" ht="14.25" hidden="1" customHeight="1" x14ac:dyDescent="0.2"/>
    <row r="2142" ht="14.25" hidden="1" customHeight="1" x14ac:dyDescent="0.2"/>
    <row r="2143" ht="14.25" hidden="1" customHeight="1" x14ac:dyDescent="0.2"/>
    <row r="2144" ht="14.25" hidden="1" customHeight="1" x14ac:dyDescent="0.2"/>
    <row r="2145" ht="14.25" hidden="1" customHeight="1" x14ac:dyDescent="0.2"/>
    <row r="2146" ht="14.25" hidden="1" customHeight="1" x14ac:dyDescent="0.2"/>
    <row r="2147" ht="14.25" hidden="1" customHeight="1" x14ac:dyDescent="0.2"/>
    <row r="2148" ht="14.25" hidden="1" customHeight="1" x14ac:dyDescent="0.2"/>
    <row r="2149" ht="14.25" hidden="1" customHeight="1" x14ac:dyDescent="0.2"/>
    <row r="2150" ht="14.25" hidden="1" customHeight="1" x14ac:dyDescent="0.2"/>
    <row r="2151" ht="14.25" hidden="1" customHeight="1" x14ac:dyDescent="0.2"/>
    <row r="2152" ht="14.25" hidden="1" customHeight="1" x14ac:dyDescent="0.2"/>
    <row r="2153" ht="14.25" hidden="1" customHeight="1" x14ac:dyDescent="0.2"/>
    <row r="2154" ht="14.25" hidden="1" customHeight="1" x14ac:dyDescent="0.2"/>
    <row r="2155" ht="14.25" hidden="1" customHeight="1" x14ac:dyDescent="0.2"/>
    <row r="2156" ht="14.25" hidden="1" customHeight="1" x14ac:dyDescent="0.2"/>
    <row r="2157" ht="14.25" hidden="1" customHeight="1" x14ac:dyDescent="0.2"/>
    <row r="2158" ht="14.25" hidden="1" customHeight="1" x14ac:dyDescent="0.2"/>
    <row r="2159" ht="14.25" hidden="1" customHeight="1" x14ac:dyDescent="0.2"/>
    <row r="2160" ht="14.25" hidden="1" customHeight="1" x14ac:dyDescent="0.2"/>
    <row r="2161" ht="14.25" hidden="1" customHeight="1" x14ac:dyDescent="0.2"/>
    <row r="2162" ht="14.25" hidden="1" customHeight="1" x14ac:dyDescent="0.2"/>
    <row r="2163" ht="14.25" hidden="1" customHeight="1" x14ac:dyDescent="0.2"/>
    <row r="2164" ht="14.25" hidden="1" customHeight="1" x14ac:dyDescent="0.2"/>
    <row r="2165" ht="14.25" hidden="1" customHeight="1" x14ac:dyDescent="0.2"/>
    <row r="2166" ht="14.25" hidden="1" customHeight="1" x14ac:dyDescent="0.2"/>
    <row r="2167" ht="14.25" hidden="1" customHeight="1" x14ac:dyDescent="0.2"/>
    <row r="2168" ht="14.25" hidden="1" customHeight="1" x14ac:dyDescent="0.2"/>
    <row r="2169" ht="14.25" hidden="1" customHeight="1" x14ac:dyDescent="0.2"/>
    <row r="2170" ht="14.25" hidden="1" customHeight="1" x14ac:dyDescent="0.2"/>
    <row r="2171" ht="14.25" hidden="1" customHeight="1" x14ac:dyDescent="0.2"/>
    <row r="2172" ht="14.25" hidden="1" customHeight="1" x14ac:dyDescent="0.2"/>
    <row r="2173" ht="14.25" hidden="1" customHeight="1" x14ac:dyDescent="0.2"/>
    <row r="2174" ht="14.25" hidden="1" customHeight="1" x14ac:dyDescent="0.2"/>
    <row r="2175" ht="14.25" hidden="1" customHeight="1" x14ac:dyDescent="0.2"/>
    <row r="2176" ht="14.25" hidden="1" customHeight="1" x14ac:dyDescent="0.2"/>
    <row r="2177" ht="14.25" hidden="1" customHeight="1" x14ac:dyDescent="0.2"/>
    <row r="2178" ht="14.25" hidden="1" customHeight="1" x14ac:dyDescent="0.2"/>
    <row r="2179" ht="14.25" hidden="1" customHeight="1" x14ac:dyDescent="0.2"/>
    <row r="2180" ht="14.25" hidden="1" customHeight="1" x14ac:dyDescent="0.2"/>
    <row r="2181" ht="14.25" hidden="1" customHeight="1" x14ac:dyDescent="0.2"/>
    <row r="2182" ht="14.25" hidden="1" customHeight="1" x14ac:dyDescent="0.2"/>
    <row r="2183" ht="14.25" hidden="1" customHeight="1" x14ac:dyDescent="0.2"/>
    <row r="2184" ht="14.25" hidden="1" customHeight="1" x14ac:dyDescent="0.2"/>
    <row r="2185" ht="14.25" hidden="1" customHeight="1" x14ac:dyDescent="0.2"/>
    <row r="2186" ht="14.25" hidden="1" customHeight="1" x14ac:dyDescent="0.2"/>
    <row r="2187" ht="14.25" hidden="1" customHeight="1" x14ac:dyDescent="0.2"/>
    <row r="2188" ht="14.25" hidden="1" customHeight="1" x14ac:dyDescent="0.2"/>
    <row r="2189" ht="14.25" hidden="1" customHeight="1" x14ac:dyDescent="0.2"/>
    <row r="2190" ht="14.25" hidden="1" customHeight="1" x14ac:dyDescent="0.2"/>
    <row r="2191" ht="14.25" hidden="1" customHeight="1" x14ac:dyDescent="0.2"/>
    <row r="2192" ht="14.25" hidden="1" customHeight="1" x14ac:dyDescent="0.2"/>
    <row r="2193" ht="14.25" hidden="1" customHeight="1" x14ac:dyDescent="0.2"/>
    <row r="2194" ht="14.25" hidden="1" customHeight="1" x14ac:dyDescent="0.2"/>
    <row r="2195" ht="14.25" hidden="1" customHeight="1" x14ac:dyDescent="0.2"/>
    <row r="2196" ht="14.25" hidden="1" customHeight="1" x14ac:dyDescent="0.2"/>
    <row r="2197" ht="14.25" hidden="1" customHeight="1" x14ac:dyDescent="0.2"/>
    <row r="2198" ht="14.25" hidden="1" customHeight="1" x14ac:dyDescent="0.2"/>
    <row r="2199" ht="14.25" hidden="1" customHeight="1" x14ac:dyDescent="0.2"/>
    <row r="2200" ht="14.25" hidden="1" customHeight="1" x14ac:dyDescent="0.2"/>
    <row r="2201" ht="14.25" hidden="1" customHeight="1" x14ac:dyDescent="0.2"/>
    <row r="2202" ht="14.25" hidden="1" customHeight="1" x14ac:dyDescent="0.2"/>
    <row r="2203" ht="14.25" hidden="1" customHeight="1" x14ac:dyDescent="0.2"/>
    <row r="2204" ht="14.25" hidden="1" customHeight="1" x14ac:dyDescent="0.2"/>
    <row r="2205" ht="14.25" hidden="1" customHeight="1" x14ac:dyDescent="0.2"/>
    <row r="2206" ht="14.25" hidden="1" customHeight="1" x14ac:dyDescent="0.2"/>
    <row r="2207" ht="14.25" hidden="1" customHeight="1" x14ac:dyDescent="0.2"/>
    <row r="2208" ht="14.25" hidden="1" customHeight="1" x14ac:dyDescent="0.2"/>
    <row r="2209" ht="14.25" hidden="1" customHeight="1" x14ac:dyDescent="0.2"/>
    <row r="2210" ht="14.25" hidden="1" customHeight="1" x14ac:dyDescent="0.2"/>
    <row r="2211" ht="14.25" hidden="1" customHeight="1" x14ac:dyDescent="0.2"/>
    <row r="2212" ht="14.25" hidden="1" customHeight="1" x14ac:dyDescent="0.2"/>
    <row r="2213" ht="14.25" hidden="1" customHeight="1" x14ac:dyDescent="0.2"/>
    <row r="2214" ht="14.25" hidden="1" customHeight="1" x14ac:dyDescent="0.2"/>
    <row r="2215" ht="14.25" hidden="1" customHeight="1" x14ac:dyDescent="0.2"/>
    <row r="2216" ht="14.25" hidden="1" customHeight="1" x14ac:dyDescent="0.2"/>
    <row r="2217" ht="14.25" hidden="1" customHeight="1" x14ac:dyDescent="0.2"/>
    <row r="2218" ht="14.25" hidden="1" customHeight="1" x14ac:dyDescent="0.2"/>
    <row r="2219" ht="14.25" hidden="1" customHeight="1" x14ac:dyDescent="0.2"/>
    <row r="2220" ht="14.25" hidden="1" customHeight="1" x14ac:dyDescent="0.2"/>
    <row r="2221" ht="14.25" hidden="1" customHeight="1" x14ac:dyDescent="0.2"/>
    <row r="2222" ht="14.25" hidden="1" customHeight="1" x14ac:dyDescent="0.2"/>
    <row r="2223" ht="14.25" hidden="1" customHeight="1" x14ac:dyDescent="0.2"/>
    <row r="2224" ht="14.25" hidden="1" customHeight="1" x14ac:dyDescent="0.2"/>
    <row r="2225" ht="14.25" hidden="1" customHeight="1" x14ac:dyDescent="0.2"/>
    <row r="2226" ht="14.25" hidden="1" customHeight="1" x14ac:dyDescent="0.2"/>
    <row r="2227" ht="14.25" hidden="1" customHeight="1" x14ac:dyDescent="0.2"/>
    <row r="2228" ht="14.25" hidden="1" customHeight="1" x14ac:dyDescent="0.2"/>
    <row r="2229" ht="14.25" hidden="1" customHeight="1" x14ac:dyDescent="0.2"/>
    <row r="2230" ht="14.25" hidden="1" customHeight="1" x14ac:dyDescent="0.2"/>
    <row r="2231" ht="14.25" hidden="1" customHeight="1" x14ac:dyDescent="0.2"/>
    <row r="2232" ht="14.25" hidden="1" customHeight="1" x14ac:dyDescent="0.2"/>
    <row r="2233" ht="14.25" hidden="1" customHeight="1" x14ac:dyDescent="0.2"/>
    <row r="2234" ht="14.25" hidden="1" customHeight="1" x14ac:dyDescent="0.2"/>
    <row r="2235" ht="14.25" hidden="1" customHeight="1" x14ac:dyDescent="0.2"/>
    <row r="2236" ht="14.25" hidden="1" customHeight="1" x14ac:dyDescent="0.2"/>
    <row r="2237" ht="14.25" hidden="1" customHeight="1" x14ac:dyDescent="0.2"/>
    <row r="2238" ht="14.25" hidden="1" customHeight="1" x14ac:dyDescent="0.2"/>
    <row r="2239" ht="14.25" hidden="1" customHeight="1" x14ac:dyDescent="0.2"/>
    <row r="2240" ht="14.25" hidden="1" customHeight="1" x14ac:dyDescent="0.2"/>
    <row r="2241" ht="14.25" hidden="1" customHeight="1" x14ac:dyDescent="0.2"/>
    <row r="2242" ht="14.25" hidden="1" customHeight="1" x14ac:dyDescent="0.2"/>
    <row r="2243" ht="14.25" hidden="1" customHeight="1" x14ac:dyDescent="0.2"/>
    <row r="2244" ht="14.25" hidden="1" customHeight="1" x14ac:dyDescent="0.2"/>
    <row r="2245" ht="14.25" hidden="1" customHeight="1" x14ac:dyDescent="0.2"/>
    <row r="2246" ht="14.25" hidden="1" customHeight="1" x14ac:dyDescent="0.2"/>
    <row r="2247" ht="14.25" hidden="1" customHeight="1" x14ac:dyDescent="0.2"/>
    <row r="2248" ht="14.25" hidden="1" customHeight="1" x14ac:dyDescent="0.2"/>
    <row r="2249" ht="14.25" hidden="1" customHeight="1" x14ac:dyDescent="0.2"/>
    <row r="2250" ht="14.25" hidden="1" customHeight="1" x14ac:dyDescent="0.2"/>
    <row r="2251" ht="14.25" hidden="1" customHeight="1" x14ac:dyDescent="0.2"/>
    <row r="2252" ht="14.25" hidden="1" customHeight="1" x14ac:dyDescent="0.2"/>
    <row r="2253" ht="14.25" hidden="1" customHeight="1" x14ac:dyDescent="0.2"/>
    <row r="2254" ht="14.25" hidden="1" customHeight="1" x14ac:dyDescent="0.2"/>
    <row r="2255" ht="14.25" hidden="1" customHeight="1" x14ac:dyDescent="0.2"/>
    <row r="2256" ht="14.25" hidden="1" customHeight="1" x14ac:dyDescent="0.2"/>
    <row r="2257" ht="14.25" hidden="1" customHeight="1" x14ac:dyDescent="0.2"/>
    <row r="2258" ht="14.25" hidden="1" customHeight="1" x14ac:dyDescent="0.2"/>
    <row r="2259" ht="14.25" hidden="1" customHeight="1" x14ac:dyDescent="0.2"/>
    <row r="2260" ht="14.25" hidden="1" customHeight="1" x14ac:dyDescent="0.2"/>
    <row r="2261" ht="14.25" hidden="1" customHeight="1" x14ac:dyDescent="0.2"/>
    <row r="2262" ht="14.25" hidden="1" customHeight="1" x14ac:dyDescent="0.2"/>
    <row r="2263" ht="14.25" hidden="1" customHeight="1" x14ac:dyDescent="0.2"/>
    <row r="2264" ht="14.25" hidden="1" customHeight="1" x14ac:dyDescent="0.2"/>
    <row r="2265" ht="14.25" hidden="1" customHeight="1" x14ac:dyDescent="0.2"/>
    <row r="2266" ht="14.25" hidden="1" customHeight="1" x14ac:dyDescent="0.2"/>
    <row r="2267" ht="14.25" hidden="1" customHeight="1" x14ac:dyDescent="0.2"/>
    <row r="2268" ht="14.25" hidden="1" customHeight="1" x14ac:dyDescent="0.2"/>
    <row r="2269" ht="14.25" hidden="1" customHeight="1" x14ac:dyDescent="0.2"/>
    <row r="2270" ht="14.25" hidden="1" customHeight="1" x14ac:dyDescent="0.2"/>
    <row r="2271" ht="14.25" hidden="1" customHeight="1" x14ac:dyDescent="0.2"/>
    <row r="2272" ht="14.25" hidden="1" customHeight="1" x14ac:dyDescent="0.2"/>
    <row r="2273" ht="14.25" hidden="1" customHeight="1" x14ac:dyDescent="0.2"/>
    <row r="2274" ht="14.25" hidden="1" customHeight="1" x14ac:dyDescent="0.2"/>
    <row r="2275" ht="14.25" hidden="1" customHeight="1" x14ac:dyDescent="0.2"/>
    <row r="2276" ht="14.25" hidden="1" customHeight="1" x14ac:dyDescent="0.2"/>
    <row r="2277" ht="14.25" hidden="1" customHeight="1" x14ac:dyDescent="0.2"/>
    <row r="2278" ht="14.25" hidden="1" customHeight="1" x14ac:dyDescent="0.2"/>
    <row r="2279" ht="14.25" hidden="1" customHeight="1" x14ac:dyDescent="0.2"/>
    <row r="2280" ht="14.25" hidden="1" customHeight="1" x14ac:dyDescent="0.2"/>
    <row r="2281" ht="14.25" hidden="1" customHeight="1" x14ac:dyDescent="0.2"/>
    <row r="2282" ht="14.25" hidden="1" customHeight="1" x14ac:dyDescent="0.2"/>
    <row r="2283" ht="14.25" hidden="1" customHeight="1" x14ac:dyDescent="0.2"/>
    <row r="2284" ht="14.25" hidden="1" customHeight="1" x14ac:dyDescent="0.2"/>
    <row r="2285" ht="14.25" hidden="1" customHeight="1" x14ac:dyDescent="0.2"/>
    <row r="2286" ht="14.25" hidden="1" customHeight="1" x14ac:dyDescent="0.2"/>
    <row r="2287" ht="14.25" hidden="1" customHeight="1" x14ac:dyDescent="0.2"/>
    <row r="2288" ht="14.25" hidden="1" customHeight="1" x14ac:dyDescent="0.2"/>
    <row r="2289" ht="14.25" hidden="1" customHeight="1" x14ac:dyDescent="0.2"/>
    <row r="2290" ht="14.25" hidden="1" customHeight="1" x14ac:dyDescent="0.2"/>
    <row r="2291" ht="14.25" hidden="1" customHeight="1" x14ac:dyDescent="0.2"/>
    <row r="2292" ht="14.25" hidden="1" customHeight="1" x14ac:dyDescent="0.2"/>
    <row r="2293" ht="14.25" hidden="1" customHeight="1" x14ac:dyDescent="0.2"/>
    <row r="2294" ht="14.25" hidden="1" customHeight="1" x14ac:dyDescent="0.2"/>
    <row r="2295" ht="14.25" hidden="1" customHeight="1" x14ac:dyDescent="0.2"/>
    <row r="2296" ht="14.25" hidden="1" customHeight="1" x14ac:dyDescent="0.2"/>
    <row r="2297" ht="14.25" hidden="1" customHeight="1" x14ac:dyDescent="0.2"/>
    <row r="2298" ht="14.25" hidden="1" customHeight="1" x14ac:dyDescent="0.2"/>
    <row r="2299" ht="14.25" hidden="1" customHeight="1" x14ac:dyDescent="0.2"/>
    <row r="2300" ht="14.25" hidden="1" customHeight="1" x14ac:dyDescent="0.2"/>
    <row r="2301" ht="14.25" hidden="1" customHeight="1" x14ac:dyDescent="0.2"/>
    <row r="2302" ht="14.25" hidden="1" customHeight="1" x14ac:dyDescent="0.2"/>
    <row r="2303" ht="14.25" hidden="1" customHeight="1" x14ac:dyDescent="0.2"/>
    <row r="2304" ht="14.25" hidden="1" customHeight="1" x14ac:dyDescent="0.2"/>
    <row r="2305" ht="14.25" hidden="1" customHeight="1" x14ac:dyDescent="0.2"/>
    <row r="2306" ht="14.25" hidden="1" customHeight="1" x14ac:dyDescent="0.2"/>
    <row r="2307" ht="14.25" hidden="1" customHeight="1" x14ac:dyDescent="0.2"/>
    <row r="2308" ht="14.25" hidden="1" customHeight="1" x14ac:dyDescent="0.2"/>
    <row r="2309" ht="14.25" hidden="1" customHeight="1" x14ac:dyDescent="0.2"/>
    <row r="2310" ht="14.25" hidden="1" customHeight="1" x14ac:dyDescent="0.2"/>
    <row r="2311" ht="14.25" hidden="1" customHeight="1" x14ac:dyDescent="0.2"/>
    <row r="2312" ht="14.25" hidden="1" customHeight="1" x14ac:dyDescent="0.2"/>
    <row r="2313" ht="14.25" hidden="1" customHeight="1" x14ac:dyDescent="0.2"/>
    <row r="2314" ht="14.25" hidden="1" customHeight="1" x14ac:dyDescent="0.2"/>
    <row r="2315" ht="14.25" hidden="1" customHeight="1" x14ac:dyDescent="0.2"/>
    <row r="2316" ht="14.25" hidden="1" customHeight="1" x14ac:dyDescent="0.2"/>
    <row r="2317" ht="14.25" hidden="1" customHeight="1" x14ac:dyDescent="0.2"/>
    <row r="2318" ht="14.25" hidden="1" customHeight="1" x14ac:dyDescent="0.2"/>
    <row r="2319" ht="14.25" hidden="1" customHeight="1" x14ac:dyDescent="0.2"/>
    <row r="2320" ht="14.25" hidden="1" customHeight="1" x14ac:dyDescent="0.2"/>
    <row r="2321" ht="14.25" hidden="1" customHeight="1" x14ac:dyDescent="0.2"/>
    <row r="2322" ht="14.25" hidden="1" customHeight="1" x14ac:dyDescent="0.2"/>
    <row r="2323" ht="14.25" hidden="1" customHeight="1" x14ac:dyDescent="0.2"/>
    <row r="2324" ht="14.25" hidden="1" customHeight="1" x14ac:dyDescent="0.2"/>
    <row r="2325" ht="14.25" hidden="1" customHeight="1" x14ac:dyDescent="0.2"/>
    <row r="2326" ht="14.25" hidden="1" customHeight="1" x14ac:dyDescent="0.2"/>
    <row r="2327" ht="14.25" hidden="1" customHeight="1" x14ac:dyDescent="0.2"/>
    <row r="2328" ht="14.25" hidden="1" customHeight="1" x14ac:dyDescent="0.2"/>
    <row r="2329" ht="14.25" hidden="1" customHeight="1" x14ac:dyDescent="0.2"/>
    <row r="2330" ht="14.25" hidden="1" customHeight="1" x14ac:dyDescent="0.2"/>
    <row r="2331" ht="14.25" hidden="1" customHeight="1" x14ac:dyDescent="0.2"/>
    <row r="2332" ht="14.25" hidden="1" customHeight="1" x14ac:dyDescent="0.2"/>
    <row r="2333" ht="14.25" hidden="1" customHeight="1" x14ac:dyDescent="0.2"/>
    <row r="2334" ht="14.25" hidden="1" customHeight="1" x14ac:dyDescent="0.2"/>
    <row r="2335" ht="14.25" hidden="1" customHeight="1" x14ac:dyDescent="0.2"/>
    <row r="2336" ht="14.25" hidden="1" customHeight="1" x14ac:dyDescent="0.2"/>
    <row r="2337" ht="14.25" hidden="1" customHeight="1" x14ac:dyDescent="0.2"/>
    <row r="2338" ht="14.25" hidden="1" customHeight="1" x14ac:dyDescent="0.2"/>
    <row r="2339" ht="14.25" hidden="1" customHeight="1" x14ac:dyDescent="0.2"/>
    <row r="2340" ht="14.25" hidden="1" customHeight="1" x14ac:dyDescent="0.2"/>
    <row r="2341" ht="14.25" hidden="1" customHeight="1" x14ac:dyDescent="0.2"/>
    <row r="2342" ht="14.25" hidden="1" customHeight="1" x14ac:dyDescent="0.2"/>
    <row r="2343" ht="14.25" hidden="1" customHeight="1" x14ac:dyDescent="0.2"/>
    <row r="2344" ht="14.25" hidden="1" customHeight="1" x14ac:dyDescent="0.2"/>
    <row r="2345" ht="14.25" hidden="1" customHeight="1" x14ac:dyDescent="0.2"/>
    <row r="2346" ht="14.25" hidden="1" customHeight="1" x14ac:dyDescent="0.2"/>
    <row r="2347" ht="14.25" hidden="1" customHeight="1" x14ac:dyDescent="0.2"/>
    <row r="2348" ht="14.25" hidden="1" customHeight="1" x14ac:dyDescent="0.2"/>
    <row r="2349" ht="14.25" hidden="1" customHeight="1" x14ac:dyDescent="0.2"/>
    <row r="2350" ht="14.25" hidden="1" customHeight="1" x14ac:dyDescent="0.2"/>
    <row r="2351" ht="14.25" hidden="1" customHeight="1" x14ac:dyDescent="0.2"/>
    <row r="2352" ht="14.25" hidden="1" customHeight="1" x14ac:dyDescent="0.2"/>
    <row r="2353" ht="14.25" hidden="1" customHeight="1" x14ac:dyDescent="0.2"/>
    <row r="2354" ht="14.25" hidden="1" customHeight="1" x14ac:dyDescent="0.2"/>
    <row r="2355" ht="14.25" hidden="1" customHeight="1" x14ac:dyDescent="0.2"/>
    <row r="2356" ht="14.25" hidden="1" customHeight="1" x14ac:dyDescent="0.2"/>
    <row r="2357" ht="14.25" hidden="1" customHeight="1" x14ac:dyDescent="0.2"/>
    <row r="2358" ht="14.25" hidden="1" customHeight="1" x14ac:dyDescent="0.2"/>
    <row r="2359" ht="14.25" hidden="1" customHeight="1" x14ac:dyDescent="0.2"/>
    <row r="2360" ht="14.25" hidden="1" customHeight="1" x14ac:dyDescent="0.2"/>
    <row r="2361" ht="14.25" hidden="1" customHeight="1" x14ac:dyDescent="0.2"/>
    <row r="2362" ht="14.25" hidden="1" customHeight="1" x14ac:dyDescent="0.2"/>
    <row r="2363" ht="14.25" hidden="1" customHeight="1" x14ac:dyDescent="0.2"/>
    <row r="2364" ht="14.25" hidden="1" customHeight="1" x14ac:dyDescent="0.2"/>
    <row r="2365" ht="14.25" hidden="1" customHeight="1" x14ac:dyDescent="0.2"/>
    <row r="2366" ht="14.25" hidden="1" customHeight="1" x14ac:dyDescent="0.2"/>
    <row r="2367" ht="14.25" hidden="1" customHeight="1" x14ac:dyDescent="0.2"/>
    <row r="2368" ht="14.25" hidden="1" customHeight="1" x14ac:dyDescent="0.2"/>
    <row r="2369" ht="14.25" hidden="1" customHeight="1" x14ac:dyDescent="0.2"/>
    <row r="2370" ht="14.25" hidden="1" customHeight="1" x14ac:dyDescent="0.2"/>
    <row r="2371" ht="14.25" hidden="1" customHeight="1" x14ac:dyDescent="0.2"/>
    <row r="2372" ht="14.25" hidden="1" customHeight="1" x14ac:dyDescent="0.2"/>
    <row r="2373" ht="14.25" hidden="1" customHeight="1" x14ac:dyDescent="0.2"/>
    <row r="2374" ht="14.25" hidden="1" customHeight="1" x14ac:dyDescent="0.2"/>
    <row r="2375" ht="14.25" hidden="1" customHeight="1" x14ac:dyDescent="0.2"/>
    <row r="2376" ht="14.25" hidden="1" customHeight="1" x14ac:dyDescent="0.2"/>
    <row r="2377" ht="14.25" hidden="1" customHeight="1" x14ac:dyDescent="0.2"/>
    <row r="2378" ht="14.25" hidden="1" customHeight="1" x14ac:dyDescent="0.2"/>
    <row r="2379" ht="14.25" hidden="1" customHeight="1" x14ac:dyDescent="0.2"/>
    <row r="2380" ht="14.25" hidden="1" customHeight="1" x14ac:dyDescent="0.2"/>
    <row r="2381" ht="14.25" hidden="1" customHeight="1" x14ac:dyDescent="0.2"/>
    <row r="2382" ht="14.25" hidden="1" customHeight="1" x14ac:dyDescent="0.2"/>
    <row r="2383" ht="14.25" hidden="1" customHeight="1" x14ac:dyDescent="0.2"/>
    <row r="2384" ht="14.25" hidden="1" customHeight="1" x14ac:dyDescent="0.2"/>
    <row r="2385" ht="14.25" hidden="1" customHeight="1" x14ac:dyDescent="0.2"/>
    <row r="2386" ht="14.25" hidden="1" customHeight="1" x14ac:dyDescent="0.2"/>
    <row r="2387" ht="14.25" hidden="1" customHeight="1" x14ac:dyDescent="0.2"/>
    <row r="2388" ht="14.25" hidden="1" customHeight="1" x14ac:dyDescent="0.2"/>
    <row r="2389" ht="14.25" hidden="1" customHeight="1" x14ac:dyDescent="0.2"/>
    <row r="2390" ht="14.25" hidden="1" customHeight="1" x14ac:dyDescent="0.2"/>
    <row r="2391" ht="14.25" hidden="1" customHeight="1" x14ac:dyDescent="0.2"/>
    <row r="2392" ht="14.25" hidden="1" customHeight="1" x14ac:dyDescent="0.2"/>
    <row r="2393" ht="14.25" hidden="1" customHeight="1" x14ac:dyDescent="0.2"/>
    <row r="2394" ht="14.25" hidden="1" customHeight="1" x14ac:dyDescent="0.2"/>
    <row r="2395" ht="14.25" hidden="1" customHeight="1" x14ac:dyDescent="0.2"/>
    <row r="2396" ht="14.25" hidden="1" customHeight="1" x14ac:dyDescent="0.2"/>
    <row r="2397" ht="14.25" hidden="1" customHeight="1" x14ac:dyDescent="0.2"/>
    <row r="2398" ht="14.25" hidden="1" customHeight="1" x14ac:dyDescent="0.2"/>
    <row r="2399" ht="14.25" hidden="1" customHeight="1" x14ac:dyDescent="0.2"/>
    <row r="2400" ht="14.25" hidden="1" customHeight="1" x14ac:dyDescent="0.2"/>
    <row r="2401" ht="14.25" hidden="1" customHeight="1" x14ac:dyDescent="0.2"/>
    <row r="2402" ht="14.25" hidden="1" customHeight="1" x14ac:dyDescent="0.2"/>
    <row r="2403" ht="14.25" hidden="1" customHeight="1" x14ac:dyDescent="0.2"/>
    <row r="2404" ht="14.25" hidden="1" customHeight="1" x14ac:dyDescent="0.2"/>
    <row r="2405" ht="14.25" hidden="1" customHeight="1" x14ac:dyDescent="0.2"/>
    <row r="2406" ht="14.25" hidden="1" customHeight="1" x14ac:dyDescent="0.2"/>
    <row r="2407" ht="14.25" hidden="1" customHeight="1" x14ac:dyDescent="0.2"/>
    <row r="2408" ht="14.25" hidden="1" customHeight="1" x14ac:dyDescent="0.2"/>
    <row r="2409" ht="14.25" hidden="1" customHeight="1" x14ac:dyDescent="0.2"/>
    <row r="2410" ht="14.25" hidden="1" customHeight="1" x14ac:dyDescent="0.2"/>
    <row r="2411" ht="14.25" hidden="1" customHeight="1" x14ac:dyDescent="0.2"/>
    <row r="2412" ht="14.25" hidden="1" customHeight="1" x14ac:dyDescent="0.2"/>
    <row r="2413" ht="14.25" hidden="1" customHeight="1" x14ac:dyDescent="0.2"/>
    <row r="2414" ht="14.25" hidden="1" customHeight="1" x14ac:dyDescent="0.2"/>
    <row r="2415" ht="14.25" hidden="1" customHeight="1" x14ac:dyDescent="0.2"/>
    <row r="2416" ht="14.25" hidden="1" customHeight="1" x14ac:dyDescent="0.2"/>
    <row r="2417" ht="14.25" hidden="1" customHeight="1" x14ac:dyDescent="0.2"/>
    <row r="2418" ht="14.25" hidden="1" customHeight="1" x14ac:dyDescent="0.2"/>
    <row r="2419" ht="14.25" hidden="1" customHeight="1" x14ac:dyDescent="0.2"/>
    <row r="2420" ht="14.25" hidden="1" customHeight="1" x14ac:dyDescent="0.2"/>
    <row r="2421" ht="14.25" hidden="1" customHeight="1" x14ac:dyDescent="0.2"/>
    <row r="2422" ht="14.25" hidden="1" customHeight="1" x14ac:dyDescent="0.2"/>
    <row r="2423" ht="14.25" hidden="1" customHeight="1" x14ac:dyDescent="0.2"/>
    <row r="2424" ht="14.25" hidden="1" customHeight="1" x14ac:dyDescent="0.2"/>
    <row r="2425" ht="14.25" hidden="1" customHeight="1" x14ac:dyDescent="0.2"/>
    <row r="2426" ht="14.25" hidden="1" customHeight="1" x14ac:dyDescent="0.2"/>
    <row r="2427" ht="14.25" hidden="1" customHeight="1" x14ac:dyDescent="0.2"/>
    <row r="2428" ht="14.25" hidden="1" customHeight="1" x14ac:dyDescent="0.2"/>
    <row r="2429" ht="14.25" hidden="1" customHeight="1" x14ac:dyDescent="0.2"/>
    <row r="2430" ht="14.25" hidden="1" customHeight="1" x14ac:dyDescent="0.2"/>
    <row r="2431" ht="14.25" hidden="1" customHeight="1" x14ac:dyDescent="0.2"/>
    <row r="2432" ht="14.25" hidden="1" customHeight="1" x14ac:dyDescent="0.2"/>
    <row r="2433" ht="14.25" hidden="1" customHeight="1" x14ac:dyDescent="0.2"/>
    <row r="2434" ht="14.25" hidden="1" customHeight="1" x14ac:dyDescent="0.2"/>
    <row r="2435" ht="14.25" hidden="1" customHeight="1" x14ac:dyDescent="0.2"/>
    <row r="2436" ht="14.25" hidden="1" customHeight="1" x14ac:dyDescent="0.2"/>
    <row r="2437" ht="14.25" hidden="1" customHeight="1" x14ac:dyDescent="0.2"/>
    <row r="2438" ht="14.25" hidden="1" customHeight="1" x14ac:dyDescent="0.2"/>
    <row r="2439" ht="14.25" hidden="1" customHeight="1" x14ac:dyDescent="0.2"/>
    <row r="2440" ht="14.25" hidden="1" customHeight="1" x14ac:dyDescent="0.2"/>
    <row r="2441" ht="14.25" hidden="1" customHeight="1" x14ac:dyDescent="0.2"/>
    <row r="2442" ht="14.25" hidden="1" customHeight="1" x14ac:dyDescent="0.2"/>
    <row r="2443" ht="14.25" hidden="1" customHeight="1" x14ac:dyDescent="0.2"/>
    <row r="2444" ht="14.25" hidden="1" customHeight="1" x14ac:dyDescent="0.2"/>
    <row r="2445" ht="14.25" hidden="1" customHeight="1" x14ac:dyDescent="0.2"/>
    <row r="2446" ht="14.25" hidden="1" customHeight="1" x14ac:dyDescent="0.2"/>
    <row r="2447" ht="14.25" hidden="1" customHeight="1" x14ac:dyDescent="0.2"/>
    <row r="2448" ht="14.25" hidden="1" customHeight="1" x14ac:dyDescent="0.2"/>
    <row r="2449" ht="14.25" hidden="1" customHeight="1" x14ac:dyDescent="0.2"/>
    <row r="2450" ht="14.25" hidden="1" customHeight="1" x14ac:dyDescent="0.2"/>
    <row r="2451" ht="14.25" hidden="1" customHeight="1" x14ac:dyDescent="0.2"/>
    <row r="2452" ht="14.25" hidden="1" customHeight="1" x14ac:dyDescent="0.2"/>
    <row r="2453" ht="14.25" hidden="1" customHeight="1" x14ac:dyDescent="0.2"/>
    <row r="2454" ht="14.25" hidden="1" customHeight="1" x14ac:dyDescent="0.2"/>
    <row r="2455" ht="14.25" hidden="1" customHeight="1" x14ac:dyDescent="0.2"/>
    <row r="2456" ht="14.25" hidden="1" customHeight="1" x14ac:dyDescent="0.2"/>
    <row r="2457" ht="14.25" hidden="1" customHeight="1" x14ac:dyDescent="0.2"/>
    <row r="2458" ht="14.25" hidden="1" customHeight="1" x14ac:dyDescent="0.2"/>
    <row r="2459" ht="14.25" hidden="1" customHeight="1" x14ac:dyDescent="0.2"/>
    <row r="2460" ht="14.25" hidden="1" customHeight="1" x14ac:dyDescent="0.2"/>
    <row r="2461" ht="14.25" hidden="1" customHeight="1" x14ac:dyDescent="0.2"/>
    <row r="2462" ht="14.25" hidden="1" customHeight="1" x14ac:dyDescent="0.2"/>
    <row r="2463" ht="14.25" hidden="1" customHeight="1" x14ac:dyDescent="0.2"/>
    <row r="2464" ht="14.25" hidden="1" customHeight="1" x14ac:dyDescent="0.2"/>
    <row r="2465" ht="14.25" hidden="1" customHeight="1" x14ac:dyDescent="0.2"/>
    <row r="2466" ht="14.25" hidden="1" customHeight="1" x14ac:dyDescent="0.2"/>
    <row r="2467" ht="14.25" hidden="1" customHeight="1" x14ac:dyDescent="0.2"/>
    <row r="2468" ht="14.25" hidden="1" customHeight="1" x14ac:dyDescent="0.2"/>
    <row r="2469" ht="14.25" hidden="1" customHeight="1" x14ac:dyDescent="0.2"/>
    <row r="2470" ht="14.25" hidden="1" customHeight="1" x14ac:dyDescent="0.2"/>
    <row r="2471" ht="14.25" hidden="1" customHeight="1" x14ac:dyDescent="0.2"/>
    <row r="2472" ht="14.25" hidden="1" customHeight="1" x14ac:dyDescent="0.2"/>
    <row r="2473" ht="14.25" hidden="1" customHeight="1" x14ac:dyDescent="0.2"/>
    <row r="2474" ht="14.25" hidden="1" customHeight="1" x14ac:dyDescent="0.2"/>
    <row r="2475" ht="14.25" hidden="1" customHeight="1" x14ac:dyDescent="0.2"/>
    <row r="2476" ht="14.25" hidden="1" customHeight="1" x14ac:dyDescent="0.2"/>
    <row r="2477" ht="14.25" hidden="1" customHeight="1" x14ac:dyDescent="0.2"/>
    <row r="2478" ht="14.25" hidden="1" customHeight="1" x14ac:dyDescent="0.2"/>
    <row r="2479" ht="14.25" hidden="1" customHeight="1" x14ac:dyDescent="0.2"/>
    <row r="2480" ht="14.25" hidden="1" customHeight="1" x14ac:dyDescent="0.2"/>
    <row r="2481" ht="14.25" hidden="1" customHeight="1" x14ac:dyDescent="0.2"/>
    <row r="2482" ht="14.25" hidden="1" customHeight="1" x14ac:dyDescent="0.2"/>
    <row r="2483" ht="14.25" hidden="1" customHeight="1" x14ac:dyDescent="0.2"/>
    <row r="2484" ht="14.25" hidden="1" customHeight="1" x14ac:dyDescent="0.2"/>
    <row r="2485" ht="14.25" hidden="1" customHeight="1" x14ac:dyDescent="0.2"/>
    <row r="2486" ht="14.25" hidden="1" customHeight="1" x14ac:dyDescent="0.2"/>
    <row r="2487" ht="14.25" hidden="1" customHeight="1" x14ac:dyDescent="0.2"/>
    <row r="2488" ht="14.25" hidden="1" customHeight="1" x14ac:dyDescent="0.2"/>
    <row r="2489" ht="14.25" hidden="1" customHeight="1" x14ac:dyDescent="0.2"/>
    <row r="2490" ht="14.25" hidden="1" customHeight="1" x14ac:dyDescent="0.2"/>
    <row r="2491" ht="14.25" hidden="1" customHeight="1" x14ac:dyDescent="0.2"/>
    <row r="2492" ht="14.25" hidden="1" customHeight="1" x14ac:dyDescent="0.2"/>
    <row r="2493" ht="14.25" hidden="1" customHeight="1" x14ac:dyDescent="0.2"/>
    <row r="2494" ht="14.25" hidden="1" customHeight="1" x14ac:dyDescent="0.2"/>
    <row r="2495" ht="14.25" hidden="1" customHeight="1" x14ac:dyDescent="0.2"/>
    <row r="2496" ht="14.25" hidden="1" customHeight="1" x14ac:dyDescent="0.2"/>
    <row r="2497" ht="14.25" hidden="1" customHeight="1" x14ac:dyDescent="0.2"/>
    <row r="2498" ht="14.25" hidden="1" customHeight="1" x14ac:dyDescent="0.2"/>
    <row r="2499" ht="14.25" hidden="1" customHeight="1" x14ac:dyDescent="0.2"/>
    <row r="2500" ht="14.25" hidden="1" customHeight="1" x14ac:dyDescent="0.2"/>
    <row r="2501" ht="14.25" hidden="1" customHeight="1" x14ac:dyDescent="0.2"/>
    <row r="2502" ht="14.25" hidden="1" customHeight="1" x14ac:dyDescent="0.2"/>
    <row r="2503" ht="14.25" hidden="1" customHeight="1" x14ac:dyDescent="0.2"/>
    <row r="2504" ht="14.25" hidden="1" customHeight="1" x14ac:dyDescent="0.2"/>
    <row r="2505" ht="14.25" hidden="1" customHeight="1" x14ac:dyDescent="0.2"/>
    <row r="2506" ht="14.25" hidden="1" customHeight="1" x14ac:dyDescent="0.2"/>
    <row r="2507" ht="14.25" hidden="1" customHeight="1" x14ac:dyDescent="0.2"/>
    <row r="2508" ht="14.25" hidden="1" customHeight="1" x14ac:dyDescent="0.2"/>
    <row r="2509" ht="14.25" hidden="1" customHeight="1" x14ac:dyDescent="0.2"/>
    <row r="2510" ht="14.25" hidden="1" customHeight="1" x14ac:dyDescent="0.2"/>
    <row r="2511" ht="14.25" hidden="1" customHeight="1" x14ac:dyDescent="0.2"/>
    <row r="2512" ht="14.25" hidden="1" customHeight="1" x14ac:dyDescent="0.2"/>
    <row r="2513" ht="14.25" hidden="1" customHeight="1" x14ac:dyDescent="0.2"/>
    <row r="2514" ht="14.25" hidden="1" customHeight="1" x14ac:dyDescent="0.2"/>
    <row r="2515" ht="14.25" hidden="1" customHeight="1" x14ac:dyDescent="0.2"/>
    <row r="2516" ht="14.25" hidden="1" customHeight="1" x14ac:dyDescent="0.2"/>
    <row r="2517" ht="14.25" hidden="1" customHeight="1" x14ac:dyDescent="0.2"/>
    <row r="2518" ht="14.25" hidden="1" customHeight="1" x14ac:dyDescent="0.2"/>
    <row r="2519" ht="14.25" hidden="1" customHeight="1" x14ac:dyDescent="0.2"/>
    <row r="2520" ht="14.25" hidden="1" customHeight="1" x14ac:dyDescent="0.2"/>
    <row r="2521" ht="14.25" hidden="1" customHeight="1" x14ac:dyDescent="0.2"/>
    <row r="2522" ht="14.25" hidden="1" customHeight="1" x14ac:dyDescent="0.2"/>
    <row r="2523" ht="14.25" hidden="1" customHeight="1" x14ac:dyDescent="0.2"/>
    <row r="2524" ht="14.25" hidden="1" customHeight="1" x14ac:dyDescent="0.2"/>
    <row r="2525" ht="14.25" hidden="1" customHeight="1" x14ac:dyDescent="0.2"/>
    <row r="2526" ht="14.25" hidden="1" customHeight="1" x14ac:dyDescent="0.2"/>
    <row r="2527" ht="14.25" hidden="1" customHeight="1" x14ac:dyDescent="0.2"/>
    <row r="2528" ht="14.25" hidden="1" customHeight="1" x14ac:dyDescent="0.2"/>
    <row r="2529" ht="14.25" hidden="1" customHeight="1" x14ac:dyDescent="0.2"/>
    <row r="2530" ht="14.25" hidden="1" customHeight="1" x14ac:dyDescent="0.2"/>
    <row r="2531" ht="14.25" hidden="1" customHeight="1" x14ac:dyDescent="0.2"/>
    <row r="2532" ht="14.25" hidden="1" customHeight="1" x14ac:dyDescent="0.2"/>
    <row r="2533" ht="14.25" hidden="1" customHeight="1" x14ac:dyDescent="0.2"/>
    <row r="2534" ht="14.25" hidden="1" customHeight="1" x14ac:dyDescent="0.2"/>
    <row r="2535" ht="14.25" hidden="1" customHeight="1" x14ac:dyDescent="0.2"/>
    <row r="2536" ht="14.25" hidden="1" customHeight="1" x14ac:dyDescent="0.2"/>
    <row r="2537" ht="14.25" hidden="1" customHeight="1" x14ac:dyDescent="0.2"/>
    <row r="2538" ht="14.25" hidden="1" customHeight="1" x14ac:dyDescent="0.2"/>
    <row r="2539" ht="14.25" hidden="1" customHeight="1" x14ac:dyDescent="0.2"/>
    <row r="2540" ht="14.25" hidden="1" customHeight="1" x14ac:dyDescent="0.2"/>
    <row r="2541" ht="14.25" hidden="1" customHeight="1" x14ac:dyDescent="0.2"/>
    <row r="2542" ht="14.25" hidden="1" customHeight="1" x14ac:dyDescent="0.2"/>
    <row r="2543" ht="14.25" hidden="1" customHeight="1" x14ac:dyDescent="0.2"/>
    <row r="2544" ht="14.25" hidden="1" customHeight="1" x14ac:dyDescent="0.2"/>
    <row r="2545" ht="14.25" hidden="1" customHeight="1" x14ac:dyDescent="0.2"/>
    <row r="2546" ht="14.25" hidden="1" customHeight="1" x14ac:dyDescent="0.2"/>
    <row r="2547" ht="14.25" hidden="1" customHeight="1" x14ac:dyDescent="0.2"/>
    <row r="2548" ht="14.25" hidden="1" customHeight="1" x14ac:dyDescent="0.2"/>
    <row r="2549" ht="14.25" hidden="1" customHeight="1" x14ac:dyDescent="0.2"/>
    <row r="2550" ht="14.25" hidden="1" customHeight="1" x14ac:dyDescent="0.2"/>
    <row r="2551" ht="14.25" hidden="1" customHeight="1" x14ac:dyDescent="0.2"/>
    <row r="2552" ht="14.25" hidden="1" customHeight="1" x14ac:dyDescent="0.2"/>
    <row r="2553" ht="14.25" hidden="1" customHeight="1" x14ac:dyDescent="0.2"/>
    <row r="2554" ht="14.25" hidden="1" customHeight="1" x14ac:dyDescent="0.2"/>
    <row r="2555" ht="14.25" hidden="1" customHeight="1" x14ac:dyDescent="0.2"/>
    <row r="2556" ht="14.25" hidden="1" customHeight="1" x14ac:dyDescent="0.2"/>
    <row r="2557" ht="14.25" hidden="1" customHeight="1" x14ac:dyDescent="0.2"/>
    <row r="2558" ht="14.25" hidden="1" customHeight="1" x14ac:dyDescent="0.2"/>
    <row r="2559" ht="14.25" hidden="1" customHeight="1" x14ac:dyDescent="0.2"/>
    <row r="2560" ht="14.25" hidden="1" customHeight="1" x14ac:dyDescent="0.2"/>
    <row r="2561" ht="14.25" hidden="1" customHeight="1" x14ac:dyDescent="0.2"/>
    <row r="2562" ht="14.25" hidden="1" customHeight="1" x14ac:dyDescent="0.2"/>
    <row r="2563" ht="14.25" hidden="1" customHeight="1" x14ac:dyDescent="0.2"/>
    <row r="2564" ht="14.25" hidden="1" customHeight="1" x14ac:dyDescent="0.2"/>
    <row r="2565" ht="14.25" hidden="1" customHeight="1" x14ac:dyDescent="0.2"/>
    <row r="2566" ht="14.25" hidden="1" customHeight="1" x14ac:dyDescent="0.2"/>
    <row r="2567" ht="14.25" hidden="1" customHeight="1" x14ac:dyDescent="0.2"/>
    <row r="2568" ht="14.25" hidden="1" customHeight="1" x14ac:dyDescent="0.2"/>
    <row r="2569" ht="14.25" hidden="1" customHeight="1" x14ac:dyDescent="0.2"/>
    <row r="2570" ht="14.25" hidden="1" customHeight="1" x14ac:dyDescent="0.2"/>
    <row r="2571" ht="14.25" hidden="1" customHeight="1" x14ac:dyDescent="0.2"/>
    <row r="2572" ht="14.25" hidden="1" customHeight="1" x14ac:dyDescent="0.2"/>
    <row r="2573" ht="14.25" hidden="1" customHeight="1" x14ac:dyDescent="0.2"/>
    <row r="2574" ht="14.25" hidden="1" customHeight="1" x14ac:dyDescent="0.2"/>
    <row r="2575" ht="14.25" hidden="1" customHeight="1" x14ac:dyDescent="0.2"/>
    <row r="2576" ht="14.25" hidden="1" customHeight="1" x14ac:dyDescent="0.2"/>
    <row r="2577" ht="14.25" hidden="1" customHeight="1" x14ac:dyDescent="0.2"/>
    <row r="2578" ht="14.25" hidden="1" customHeight="1" x14ac:dyDescent="0.2"/>
    <row r="2579" ht="14.25" hidden="1" customHeight="1" x14ac:dyDescent="0.2"/>
    <row r="2580" ht="14.25" hidden="1" customHeight="1" x14ac:dyDescent="0.2"/>
    <row r="2581" ht="14.25" hidden="1" customHeight="1" x14ac:dyDescent="0.2"/>
    <row r="2582" ht="14.25" hidden="1" customHeight="1" x14ac:dyDescent="0.2"/>
    <row r="2583" ht="14.25" hidden="1" customHeight="1" x14ac:dyDescent="0.2"/>
    <row r="2584" ht="14.25" hidden="1" customHeight="1" x14ac:dyDescent="0.2"/>
    <row r="2585" ht="14.25" hidden="1" customHeight="1" x14ac:dyDescent="0.2"/>
    <row r="2586" ht="14.25" hidden="1" customHeight="1" x14ac:dyDescent="0.2"/>
    <row r="2587" ht="14.25" hidden="1" customHeight="1" x14ac:dyDescent="0.2"/>
    <row r="2588" ht="14.25" hidden="1" customHeight="1" x14ac:dyDescent="0.2"/>
    <row r="2589" ht="14.25" hidden="1" customHeight="1" x14ac:dyDescent="0.2"/>
    <row r="2590" ht="14.25" hidden="1" customHeight="1" x14ac:dyDescent="0.2"/>
    <row r="2591" ht="14.25" hidden="1" customHeight="1" x14ac:dyDescent="0.2"/>
    <row r="2592" ht="14.25" hidden="1" customHeight="1" x14ac:dyDescent="0.2"/>
    <row r="2593" ht="14.25" hidden="1" customHeight="1" x14ac:dyDescent="0.2"/>
    <row r="2594" ht="14.25" hidden="1" customHeight="1" x14ac:dyDescent="0.2"/>
    <row r="2595" ht="14.25" hidden="1" customHeight="1" x14ac:dyDescent="0.2"/>
    <row r="2596" ht="14.25" hidden="1" customHeight="1" x14ac:dyDescent="0.2"/>
    <row r="2597" ht="14.25" hidden="1" customHeight="1" x14ac:dyDescent="0.2"/>
    <row r="2598" ht="14.25" hidden="1" customHeight="1" x14ac:dyDescent="0.2"/>
    <row r="2599" ht="14.25" hidden="1" customHeight="1" x14ac:dyDescent="0.2"/>
    <row r="2600" ht="14.25" hidden="1" customHeight="1" x14ac:dyDescent="0.2"/>
    <row r="2601" ht="14.25" hidden="1" customHeight="1" x14ac:dyDescent="0.2"/>
    <row r="2602" ht="14.25" hidden="1" customHeight="1" x14ac:dyDescent="0.2"/>
    <row r="2603" ht="14.25" hidden="1" customHeight="1" x14ac:dyDescent="0.2"/>
    <row r="2604" ht="14.25" hidden="1" customHeight="1" x14ac:dyDescent="0.2"/>
    <row r="2605" ht="14.25" hidden="1" customHeight="1" x14ac:dyDescent="0.2"/>
    <row r="2606" ht="14.25" hidden="1" customHeight="1" x14ac:dyDescent="0.2"/>
    <row r="2607" ht="14.25" hidden="1" customHeight="1" x14ac:dyDescent="0.2"/>
    <row r="2608" ht="14.25" hidden="1" customHeight="1" x14ac:dyDescent="0.2"/>
    <row r="2609" ht="14.25" hidden="1" customHeight="1" x14ac:dyDescent="0.2"/>
    <row r="2610" ht="14.25" hidden="1" customHeight="1" x14ac:dyDescent="0.2"/>
    <row r="2611" ht="14.25" hidden="1" customHeight="1" x14ac:dyDescent="0.2"/>
    <row r="2612" ht="14.25" hidden="1" customHeight="1" x14ac:dyDescent="0.2"/>
    <row r="2613" ht="14.25" hidden="1" customHeight="1" x14ac:dyDescent="0.2"/>
    <row r="2614" ht="14.25" hidden="1" customHeight="1" x14ac:dyDescent="0.2"/>
    <row r="2615" ht="14.25" hidden="1" customHeight="1" x14ac:dyDescent="0.2"/>
    <row r="2616" ht="14.25" hidden="1" customHeight="1" x14ac:dyDescent="0.2"/>
    <row r="2617" ht="14.25" hidden="1" customHeight="1" x14ac:dyDescent="0.2"/>
    <row r="2618" ht="14.25" hidden="1" customHeight="1" x14ac:dyDescent="0.2"/>
    <row r="2619" ht="14.25" hidden="1" customHeight="1" x14ac:dyDescent="0.2"/>
    <row r="2620" ht="14.25" hidden="1" customHeight="1" x14ac:dyDescent="0.2"/>
    <row r="2621" ht="14.25" hidden="1" customHeight="1" x14ac:dyDescent="0.2"/>
    <row r="2622" ht="14.25" hidden="1" customHeight="1" x14ac:dyDescent="0.2"/>
    <row r="2623" ht="14.25" hidden="1" customHeight="1" x14ac:dyDescent="0.2"/>
    <row r="2624" ht="14.25" hidden="1" customHeight="1" x14ac:dyDescent="0.2"/>
    <row r="2625" ht="14.25" hidden="1" customHeight="1" x14ac:dyDescent="0.2"/>
    <row r="2626" ht="14.25" hidden="1" customHeight="1" x14ac:dyDescent="0.2"/>
    <row r="2627" ht="14.25" hidden="1" customHeight="1" x14ac:dyDescent="0.2"/>
    <row r="2628" ht="14.25" hidden="1" customHeight="1" x14ac:dyDescent="0.2"/>
    <row r="2629" ht="14.25" hidden="1" customHeight="1" x14ac:dyDescent="0.2"/>
    <row r="2630" ht="14.25" hidden="1" customHeight="1" x14ac:dyDescent="0.2"/>
    <row r="2631" ht="14.25" hidden="1" customHeight="1" x14ac:dyDescent="0.2"/>
    <row r="2632" ht="14.25" hidden="1" customHeight="1" x14ac:dyDescent="0.2"/>
    <row r="2633" ht="14.25" hidden="1" customHeight="1" x14ac:dyDescent="0.2"/>
    <row r="2634" ht="14.25" hidden="1" customHeight="1" x14ac:dyDescent="0.2"/>
    <row r="2635" ht="14.25" hidden="1" customHeight="1" x14ac:dyDescent="0.2"/>
    <row r="2636" ht="14.25" hidden="1" customHeight="1" x14ac:dyDescent="0.2"/>
    <row r="2637" ht="14.25" hidden="1" customHeight="1" x14ac:dyDescent="0.2"/>
    <row r="2638" ht="14.25" hidden="1" customHeight="1" x14ac:dyDescent="0.2"/>
    <row r="2639" ht="14.25" hidden="1" customHeight="1" x14ac:dyDescent="0.2"/>
    <row r="2640" ht="14.25" hidden="1" customHeight="1" x14ac:dyDescent="0.2"/>
    <row r="2641" ht="14.25" hidden="1" customHeight="1" x14ac:dyDescent="0.2"/>
    <row r="2642" ht="14.25" hidden="1" customHeight="1" x14ac:dyDescent="0.2"/>
    <row r="2643" ht="14.25" hidden="1" customHeight="1" x14ac:dyDescent="0.2"/>
    <row r="2644" ht="14.25" hidden="1" customHeight="1" x14ac:dyDescent="0.2"/>
    <row r="2645" ht="14.25" hidden="1" customHeight="1" x14ac:dyDescent="0.2"/>
    <row r="2646" ht="14.25" hidden="1" customHeight="1" x14ac:dyDescent="0.2"/>
    <row r="2647" ht="14.25" hidden="1" customHeight="1" x14ac:dyDescent="0.2"/>
    <row r="2648" ht="14.25" hidden="1" customHeight="1" x14ac:dyDescent="0.2"/>
    <row r="2649" ht="14.25" hidden="1" customHeight="1" x14ac:dyDescent="0.2"/>
    <row r="2650" ht="14.25" hidden="1" customHeight="1" x14ac:dyDescent="0.2"/>
    <row r="2651" ht="14.25" hidden="1" customHeight="1" x14ac:dyDescent="0.2"/>
    <row r="2652" ht="14.25" hidden="1" customHeight="1" x14ac:dyDescent="0.2"/>
    <row r="2653" ht="14.25" hidden="1" customHeight="1" x14ac:dyDescent="0.2"/>
    <row r="2654" ht="14.25" hidden="1" customHeight="1" x14ac:dyDescent="0.2"/>
    <row r="2655" ht="14.25" hidden="1" customHeight="1" x14ac:dyDescent="0.2"/>
    <row r="2656" ht="14.25" hidden="1" customHeight="1" x14ac:dyDescent="0.2"/>
    <row r="2657" ht="14.25" hidden="1" customHeight="1" x14ac:dyDescent="0.2"/>
    <row r="2658" ht="14.25" hidden="1" customHeight="1" x14ac:dyDescent="0.2"/>
    <row r="2659" ht="14.25" hidden="1" customHeight="1" x14ac:dyDescent="0.2"/>
    <row r="2660" ht="14.25" hidden="1" customHeight="1" x14ac:dyDescent="0.2"/>
    <row r="2661" ht="14.25" hidden="1" customHeight="1" x14ac:dyDescent="0.2"/>
    <row r="2662" ht="14.25" hidden="1" customHeight="1" x14ac:dyDescent="0.2"/>
    <row r="2663" ht="14.25" hidden="1" customHeight="1" x14ac:dyDescent="0.2"/>
    <row r="2664" ht="14.25" hidden="1" customHeight="1" x14ac:dyDescent="0.2"/>
    <row r="2665" ht="14.25" hidden="1" customHeight="1" x14ac:dyDescent="0.2"/>
    <row r="2666" ht="14.25" hidden="1" customHeight="1" x14ac:dyDescent="0.2"/>
    <row r="2667" ht="14.25" hidden="1" customHeight="1" x14ac:dyDescent="0.2"/>
    <row r="2668" ht="14.25" hidden="1" customHeight="1" x14ac:dyDescent="0.2"/>
    <row r="2669" ht="14.25" hidden="1" customHeight="1" x14ac:dyDescent="0.2"/>
    <row r="2670" ht="14.25" hidden="1" customHeight="1" x14ac:dyDescent="0.2"/>
    <row r="2671" ht="14.25" hidden="1" customHeight="1" x14ac:dyDescent="0.2"/>
    <row r="2672" ht="14.25" hidden="1" customHeight="1" x14ac:dyDescent="0.2"/>
    <row r="2673" ht="14.25" hidden="1" customHeight="1" x14ac:dyDescent="0.2"/>
    <row r="2674" ht="14.25" hidden="1" customHeight="1" x14ac:dyDescent="0.2"/>
    <row r="2675" ht="14.25" hidden="1" customHeight="1" x14ac:dyDescent="0.2"/>
    <row r="2676" ht="14.25" hidden="1" customHeight="1" x14ac:dyDescent="0.2"/>
    <row r="2677" ht="14.25" hidden="1" customHeight="1" x14ac:dyDescent="0.2"/>
    <row r="2678" ht="14.25" hidden="1" customHeight="1" x14ac:dyDescent="0.2"/>
    <row r="2679" ht="14.25" hidden="1" customHeight="1" x14ac:dyDescent="0.2"/>
    <row r="2680" ht="14.25" hidden="1" customHeight="1" x14ac:dyDescent="0.2"/>
    <row r="2681" ht="14.25" hidden="1" customHeight="1" x14ac:dyDescent="0.2"/>
    <row r="2682" ht="14.25" hidden="1" customHeight="1" x14ac:dyDescent="0.2"/>
    <row r="2683" ht="14.25" hidden="1" customHeight="1" x14ac:dyDescent="0.2"/>
    <row r="2684" ht="14.25" hidden="1" customHeight="1" x14ac:dyDescent="0.2"/>
    <row r="2685" ht="14.25" hidden="1" customHeight="1" x14ac:dyDescent="0.2"/>
    <row r="2686" ht="14.25" hidden="1" customHeight="1" x14ac:dyDescent="0.2"/>
    <row r="2687" ht="14.25" hidden="1" customHeight="1" x14ac:dyDescent="0.2"/>
  </sheetData>
  <sheetProtection algorithmName="SHA-512" hashValue="ZxGM12xdc72H9h5z+eePBRIiKHCcYdZx+JPiiVYeHOPvtyB6hpDp0KawptTgHFfnD/tfvANPDwnC0pN4Tcmfeg==" saltValue="ssM0nvElKG1Uf5AbaypNIg==" spinCount="100000" sheet="1" formatCells="0" formatColumns="0" formatRows="0" insertHyperlinks="0"/>
  <mergeCells count="139">
    <mergeCell ref="CW8:CW9"/>
    <mergeCell ref="C7:E7"/>
    <mergeCell ref="F7:H7"/>
    <mergeCell ref="I7:K7"/>
    <mergeCell ref="L7:N7"/>
    <mergeCell ref="O7:Q7"/>
    <mergeCell ref="R7:T7"/>
    <mergeCell ref="U7:W7"/>
    <mergeCell ref="AG10:AI10"/>
    <mergeCell ref="AJ10:AL10"/>
    <mergeCell ref="C10:E10"/>
    <mergeCell ref="F10:H10"/>
    <mergeCell ref="I10:K10"/>
    <mergeCell ref="L10:N10"/>
    <mergeCell ref="O10:Q10"/>
    <mergeCell ref="R10:T10"/>
    <mergeCell ref="U10:W10"/>
    <mergeCell ref="AA10:AC10"/>
    <mergeCell ref="AD10:AF10"/>
    <mergeCell ref="X7:Z7"/>
    <mergeCell ref="X10:Z10"/>
    <mergeCell ref="CS8:CS9"/>
    <mergeCell ref="CO10:CP10"/>
    <mergeCell ref="CK10:CL10"/>
    <mergeCell ref="CK8:CK9"/>
    <mergeCell ref="CI8:CI9"/>
    <mergeCell ref="BQ10:BR10"/>
    <mergeCell ref="BU10:BV10"/>
    <mergeCell ref="CE10:CF10"/>
    <mergeCell ref="CG10:CH10"/>
    <mergeCell ref="CI10:CJ10"/>
    <mergeCell ref="CC7:CD7"/>
    <mergeCell ref="BW10:BX10"/>
    <mergeCell ref="BY10:BZ10"/>
    <mergeCell ref="CC10:CD10"/>
    <mergeCell ref="BG8:BG9"/>
    <mergeCell ref="BH8:BH9"/>
    <mergeCell ref="BG10:BH10"/>
    <mergeCell ref="BI7:BJ7"/>
    <mergeCell ref="BI8:BI9"/>
    <mergeCell ref="BJ8:BJ9"/>
    <mergeCell ref="BI10:BJ10"/>
    <mergeCell ref="BK7:BL7"/>
    <mergeCell ref="BK8:BK9"/>
    <mergeCell ref="BL8:BL9"/>
    <mergeCell ref="BK10:BL10"/>
    <mergeCell ref="BO7:BP7"/>
    <mergeCell ref="CO7:CP7"/>
    <mergeCell ref="CO8:CO9"/>
    <mergeCell ref="CQ8:CQ9"/>
    <mergeCell ref="CR8:CR9"/>
    <mergeCell ref="AU7:AV7"/>
    <mergeCell ref="BN6:BN9"/>
    <mergeCell ref="BU8:BU9"/>
    <mergeCell ref="CI7:CJ7"/>
    <mergeCell ref="CK7:CL7"/>
    <mergeCell ref="AU8:AU9"/>
    <mergeCell ref="CE8:CE9"/>
    <mergeCell ref="BU7:BV7"/>
    <mergeCell ref="BW7:BX7"/>
    <mergeCell ref="BY7:BZ7"/>
    <mergeCell ref="CE7:CF7"/>
    <mergeCell ref="CG7:CH7"/>
    <mergeCell ref="BW8:BW9"/>
    <mergeCell ref="AW7:AX7"/>
    <mergeCell ref="AY7:AZ7"/>
    <mergeCell ref="BA7:BB7"/>
    <mergeCell ref="CC8:CC9"/>
    <mergeCell ref="CN6:CN9"/>
    <mergeCell ref="BG7:BH7"/>
    <mergeCell ref="O8:O9"/>
    <mergeCell ref="AJ7:AL7"/>
    <mergeCell ref="AG7:AI7"/>
    <mergeCell ref="AD7:AF7"/>
    <mergeCell ref="AA7:AC7"/>
    <mergeCell ref="B6:B9"/>
    <mergeCell ref="C8:C9"/>
    <mergeCell ref="R8:R9"/>
    <mergeCell ref="AW8:AW9"/>
    <mergeCell ref="X8:X9"/>
    <mergeCell ref="AD8:AD9"/>
    <mergeCell ref="U8:U9"/>
    <mergeCell ref="I8:I9"/>
    <mergeCell ref="F8:F9"/>
    <mergeCell ref="L8:L9"/>
    <mergeCell ref="AA8:AA9"/>
    <mergeCell ref="AG8:AG9"/>
    <mergeCell ref="AJ8:AJ9"/>
    <mergeCell ref="AO7:AP7"/>
    <mergeCell ref="AQ7:AR7"/>
    <mergeCell ref="AS7:AT7"/>
    <mergeCell ref="AO10:AP10"/>
    <mergeCell ref="BS10:BT10"/>
    <mergeCell ref="BQ7:BR7"/>
    <mergeCell ref="AQ10:AR10"/>
    <mergeCell ref="AN6:AN9"/>
    <mergeCell ref="BS7:BT7"/>
    <mergeCell ref="CA7:CB7"/>
    <mergeCell ref="BO10:BP10"/>
    <mergeCell ref="BS8:BS9"/>
    <mergeCell ref="AW10:AX10"/>
    <mergeCell ref="AY10:AZ10"/>
    <mergeCell ref="BA10:BB10"/>
    <mergeCell ref="BE10:BF10"/>
    <mergeCell ref="AY8:AY9"/>
    <mergeCell ref="BB8:BB9"/>
    <mergeCell ref="BF8:BF9"/>
    <mergeCell ref="AS8:AS9"/>
    <mergeCell ref="BE7:BF7"/>
    <mergeCell ref="BO8:BO9"/>
    <mergeCell ref="AZ8:AZ9"/>
    <mergeCell ref="BC7:BD7"/>
    <mergeCell ref="BC8:BC9"/>
    <mergeCell ref="BD8:BD9"/>
    <mergeCell ref="BC10:BD10"/>
    <mergeCell ref="CX8:CX9"/>
    <mergeCell ref="CY8:CY9"/>
    <mergeCell ref="CZ8:CZ9"/>
    <mergeCell ref="DA8:DA9"/>
    <mergeCell ref="DB8:DB9"/>
    <mergeCell ref="AS10:AT10"/>
    <mergeCell ref="AT8:AT9"/>
    <mergeCell ref="AQ8:AQ9"/>
    <mergeCell ref="AO8:AO9"/>
    <mergeCell ref="AR8:AR9"/>
    <mergeCell ref="AP8:AP9"/>
    <mergeCell ref="CA8:CA9"/>
    <mergeCell ref="CA10:CB10"/>
    <mergeCell ref="CG8:CG9"/>
    <mergeCell ref="BY8:BY9"/>
    <mergeCell ref="BE8:BE9"/>
    <mergeCell ref="BQ8:BQ9"/>
    <mergeCell ref="AU10:AV10"/>
    <mergeCell ref="AV8:AV9"/>
    <mergeCell ref="CT8:CT9"/>
    <mergeCell ref="CU8:CU9"/>
    <mergeCell ref="CV8:CV9"/>
    <mergeCell ref="BA8:BA9"/>
    <mergeCell ref="AX8:AX9"/>
  </mergeCells>
  <dataValidations count="1">
    <dataValidation type="decimal" operator="greaterThanOrEqual" allowBlank="1" showInputMessage="1" showErrorMessage="1" error="Please enter non-negative number." sqref="BO31:CL32 C11:AL29 BO11:CL29 AO11:BL29 CO11:DB29" xr:uid="{00000000-0002-0000-0600-000000000000}">
      <formula1>0</formula1>
    </dataValidation>
  </dataValidations>
  <pageMargins left="0.70866141732283472" right="0.70866141732283472" top="0.74803149606299213" bottom="0.74803149606299213" header="0.31496062992125984" footer="0.31496062992125984"/>
  <pageSetup paperSize="8" scale="16"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64" min="1" max="3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6" tint="0.59999389629810485"/>
    <pageSetUpPr autoPageBreaks="0"/>
  </sheetPr>
  <dimension ref="A1:DD2672"/>
  <sheetViews>
    <sheetView showGridLines="0" zoomScale="85" zoomScaleNormal="85" zoomScaleSheetLayoutView="20" workbookViewId="0">
      <selection activeCell="C29" sqref="C29"/>
    </sheetView>
  </sheetViews>
  <sheetFormatPr defaultColWidth="9" defaultRowHeight="14.25" x14ac:dyDescent="0.2"/>
  <cols>
    <col min="1" max="1" width="3.625" style="3" customWidth="1"/>
    <col min="2" max="2" width="11.625" style="3" customWidth="1"/>
    <col min="3" max="38" width="12.5" style="3" customWidth="1"/>
    <col min="39" max="39" width="10.75" style="3" customWidth="1"/>
    <col min="40" max="40" width="11.625" style="3" customWidth="1"/>
    <col min="41" max="64" width="12.5" style="3" customWidth="1"/>
    <col min="65" max="65" width="10.75" style="3" customWidth="1"/>
    <col min="66" max="66" width="11.625" style="3" customWidth="1"/>
    <col min="67" max="90" width="12.5" style="3" customWidth="1"/>
    <col min="91" max="98" width="5.625" style="3" customWidth="1"/>
    <col min="105" max="105" width="9" style="971"/>
    <col min="109" max="16384" width="9" style="3"/>
  </cols>
  <sheetData>
    <row r="1" spans="1:108" s="2" customFormat="1" ht="14.25" customHeight="1" x14ac:dyDescent="0.2">
      <c r="A1" s="46" t="s">
        <v>201</v>
      </c>
      <c r="B1" s="35"/>
      <c r="AN1" s="35"/>
      <c r="BN1" s="35"/>
      <c r="CU1"/>
      <c r="CV1"/>
      <c r="CW1"/>
      <c r="CX1"/>
      <c r="CY1"/>
      <c r="CZ1"/>
      <c r="DA1" s="971"/>
      <c r="DB1"/>
      <c r="DC1"/>
      <c r="DD1"/>
    </row>
    <row r="2" spans="1:108" s="2" customFormat="1" ht="19.5" customHeight="1" x14ac:dyDescent="0.2">
      <c r="B2" s="66" t="s">
        <v>115</v>
      </c>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126"/>
      <c r="AK2" s="126"/>
      <c r="AL2" s="126"/>
      <c r="AM2" s="109"/>
      <c r="AN2" s="66" t="s">
        <v>306</v>
      </c>
      <c r="AO2" s="66"/>
      <c r="AP2" s="66"/>
      <c r="AQ2" s="66"/>
      <c r="AR2" s="66"/>
      <c r="AS2" s="66"/>
      <c r="AT2" s="66"/>
      <c r="AU2" s="66"/>
      <c r="AV2" s="66"/>
      <c r="AW2" s="66"/>
      <c r="AX2" s="66"/>
      <c r="AY2" s="66"/>
      <c r="AZ2" s="66"/>
      <c r="BA2" s="66"/>
      <c r="BB2" s="66"/>
      <c r="BC2" s="66"/>
      <c r="BD2" s="66"/>
      <c r="BE2" s="66"/>
      <c r="BF2" s="66"/>
      <c r="BG2" s="66"/>
      <c r="BH2" s="66"/>
      <c r="BI2" s="66"/>
      <c r="BJ2" s="66"/>
      <c r="BK2" s="66"/>
      <c r="BL2" s="66"/>
      <c r="BM2" s="109"/>
      <c r="BN2" s="66" t="s">
        <v>123</v>
      </c>
      <c r="BO2" s="66"/>
      <c r="BP2" s="66"/>
      <c r="BQ2" s="66"/>
      <c r="BR2" s="66"/>
      <c r="BS2" s="66"/>
      <c r="BT2" s="66"/>
      <c r="BU2" s="66"/>
      <c r="BV2" s="66"/>
      <c r="BW2" s="66"/>
      <c r="BX2" s="66"/>
      <c r="BY2" s="66"/>
      <c r="BZ2" s="66"/>
      <c r="CA2" s="66"/>
      <c r="CB2" s="66"/>
      <c r="CC2" s="66"/>
      <c r="CD2" s="66"/>
      <c r="CE2" s="66"/>
      <c r="CF2" s="66"/>
      <c r="CG2" s="66"/>
      <c r="CH2" s="66"/>
      <c r="CI2" s="66"/>
      <c r="CJ2" s="66"/>
      <c r="CK2" s="66"/>
      <c r="CL2" s="66"/>
      <c r="CN2" s="66" t="s">
        <v>807</v>
      </c>
      <c r="CO2" s="66"/>
      <c r="CP2" s="66"/>
      <c r="CQ2" s="66"/>
      <c r="CR2" s="66"/>
      <c r="CS2" s="66"/>
      <c r="CU2"/>
      <c r="CV2"/>
      <c r="CW2"/>
      <c r="CX2"/>
      <c r="CY2"/>
      <c r="CZ2"/>
      <c r="DA2" s="971"/>
      <c r="DB2"/>
      <c r="DC2"/>
      <c r="DD2"/>
    </row>
    <row r="3" spans="1:108" ht="9.9499999999999993" customHeight="1" x14ac:dyDescent="0.2">
      <c r="B3" s="4"/>
      <c r="C3" s="4"/>
      <c r="D3" s="4"/>
      <c r="E3" s="4"/>
      <c r="F3" s="4"/>
      <c r="G3" s="4"/>
      <c r="H3" s="4"/>
      <c r="I3" s="4"/>
      <c r="J3" s="4"/>
      <c r="K3" s="4"/>
      <c r="L3" s="4"/>
      <c r="M3" s="4"/>
      <c r="N3" s="4"/>
      <c r="O3" s="4"/>
      <c r="P3" s="4"/>
      <c r="Q3" s="4"/>
      <c r="R3" s="4"/>
      <c r="S3" s="4"/>
      <c r="T3" s="4"/>
      <c r="U3" s="4"/>
      <c r="V3" s="40"/>
      <c r="W3" s="40"/>
      <c r="X3" s="40"/>
      <c r="Y3" s="40"/>
      <c r="Z3" s="40"/>
      <c r="AA3" s="40"/>
      <c r="AB3" s="40"/>
      <c r="AC3" s="40"/>
      <c r="AD3" s="40"/>
      <c r="AE3" s="40"/>
      <c r="AF3" s="40"/>
      <c r="AG3" s="40"/>
      <c r="AH3" s="40"/>
      <c r="AI3" s="40"/>
      <c r="AJ3" s="18"/>
      <c r="AK3" s="18"/>
      <c r="AL3" s="18"/>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0"/>
      <c r="CE3" s="4"/>
      <c r="CF3" s="18"/>
      <c r="CG3" s="4"/>
      <c r="CH3" s="40"/>
      <c r="CI3" s="40"/>
      <c r="CJ3" s="40"/>
      <c r="CK3" s="4"/>
      <c r="CL3" s="18"/>
      <c r="CM3" s="40"/>
      <c r="CN3" s="40"/>
      <c r="CO3" s="40"/>
      <c r="CP3" s="40"/>
      <c r="CQ3" s="40"/>
      <c r="CR3" s="40"/>
      <c r="CS3" s="40"/>
      <c r="CT3" s="40"/>
    </row>
    <row r="4" spans="1:108" s="2" customFormat="1" ht="12" customHeight="1" x14ac:dyDescent="0.2">
      <c r="B4" s="65" t="s">
        <v>221</v>
      </c>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127"/>
      <c r="AK4" s="20"/>
      <c r="AL4" s="20"/>
      <c r="AM4" s="65"/>
      <c r="AN4" s="65" t="s">
        <v>218</v>
      </c>
      <c r="AP4" s="65"/>
      <c r="AQ4" s="65"/>
      <c r="AR4" s="65"/>
      <c r="AS4" s="65"/>
      <c r="AT4" s="65"/>
      <c r="AU4" s="65"/>
      <c r="AV4" s="65"/>
      <c r="AW4" s="65"/>
      <c r="AX4" s="65"/>
      <c r="AY4" s="65"/>
      <c r="AZ4" s="65"/>
      <c r="BA4" s="65"/>
      <c r="BB4" s="65"/>
      <c r="BC4" s="65"/>
      <c r="BD4" s="65"/>
      <c r="BE4" s="65"/>
      <c r="BF4" s="65"/>
      <c r="BG4" s="65"/>
      <c r="BH4" s="65"/>
      <c r="BI4" s="65"/>
      <c r="BJ4" s="65"/>
      <c r="BK4" s="65"/>
      <c r="BL4" s="65"/>
      <c r="BM4" s="65"/>
      <c r="BN4" s="65" t="s">
        <v>218</v>
      </c>
      <c r="BO4" s="65"/>
      <c r="BP4" s="65"/>
      <c r="BQ4" s="65"/>
      <c r="BR4" s="65"/>
      <c r="BS4" s="65"/>
      <c r="BT4" s="65"/>
      <c r="BU4" s="65"/>
      <c r="BV4" s="65"/>
      <c r="BW4" s="65"/>
      <c r="BX4" s="65"/>
      <c r="BY4" s="65"/>
      <c r="BZ4" s="65"/>
      <c r="CA4" s="65"/>
      <c r="CB4" s="65"/>
      <c r="CC4" s="65"/>
      <c r="CD4" s="65"/>
      <c r="CE4" s="65"/>
      <c r="CF4" s="20"/>
      <c r="CG4" s="65"/>
      <c r="CH4" s="65"/>
      <c r="CI4" s="65"/>
      <c r="CJ4" s="65"/>
      <c r="CK4" s="65"/>
      <c r="CL4" s="20"/>
      <c r="CM4" s="64"/>
      <c r="CN4" s="64"/>
      <c r="CO4" s="64"/>
      <c r="CP4" s="64"/>
      <c r="CQ4" s="64"/>
      <c r="CR4" s="64"/>
      <c r="CS4" s="64"/>
      <c r="CT4" s="64"/>
      <c r="CU4"/>
      <c r="CV4"/>
      <c r="CW4"/>
      <c r="CX4"/>
      <c r="CY4"/>
      <c r="CZ4"/>
      <c r="DA4" s="971"/>
      <c r="DB4"/>
      <c r="DC4"/>
      <c r="DD4"/>
    </row>
    <row r="5" spans="1:108" s="2" customFormat="1" ht="12" customHeight="1" thickBot="1" x14ac:dyDescent="0.25">
      <c r="B5" s="11"/>
      <c r="C5" s="11"/>
      <c r="D5" s="11"/>
      <c r="E5" s="11"/>
      <c r="F5" s="11"/>
      <c r="G5" s="11"/>
      <c r="H5" s="11"/>
      <c r="I5" s="11"/>
      <c r="J5" s="11"/>
      <c r="K5" s="11"/>
      <c r="L5" s="11"/>
      <c r="M5" s="11"/>
      <c r="N5" s="11"/>
      <c r="O5" s="11"/>
      <c r="P5" s="11"/>
      <c r="Q5" s="11"/>
      <c r="R5" s="11"/>
      <c r="S5" s="11"/>
      <c r="T5" s="11"/>
      <c r="U5" s="7"/>
      <c r="V5" s="41"/>
      <c r="W5" s="41"/>
      <c r="X5" s="41"/>
      <c r="Y5" s="41"/>
      <c r="Z5" s="41"/>
      <c r="AA5" s="41"/>
      <c r="AB5" s="41"/>
      <c r="AC5" s="41"/>
      <c r="AD5" s="41"/>
      <c r="AE5" s="41"/>
      <c r="AF5" s="41"/>
      <c r="AG5" s="41"/>
      <c r="AH5" s="41"/>
      <c r="AI5" s="41"/>
      <c r="AJ5" s="128"/>
      <c r="AK5" s="133"/>
      <c r="AL5" s="55"/>
      <c r="AM5" s="11"/>
      <c r="AN5" s="7"/>
      <c r="AO5" s="7"/>
      <c r="AP5" s="7"/>
      <c r="AQ5" s="7"/>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7"/>
      <c r="CD5" s="41"/>
      <c r="CE5" s="7"/>
      <c r="CF5" s="55"/>
      <c r="CG5" s="7"/>
      <c r="CH5" s="41"/>
      <c r="CI5" s="41"/>
      <c r="CJ5" s="41"/>
      <c r="CK5" s="7"/>
      <c r="CL5" s="55"/>
      <c r="CM5" s="41"/>
      <c r="CN5" s="41"/>
      <c r="CO5" s="41"/>
      <c r="CP5" s="41"/>
      <c r="CQ5" s="41"/>
      <c r="CR5" s="41"/>
      <c r="CS5" s="41"/>
      <c r="CT5" s="41"/>
      <c r="CU5"/>
      <c r="CV5"/>
      <c r="CW5"/>
      <c r="CX5"/>
      <c r="CY5"/>
      <c r="CZ5"/>
      <c r="DA5" s="971"/>
      <c r="DB5"/>
      <c r="DC5"/>
      <c r="DD5"/>
    </row>
    <row r="6" spans="1:108" s="2" customFormat="1" ht="14.25" customHeight="1" x14ac:dyDescent="0.2">
      <c r="B6" s="2468" t="s">
        <v>114</v>
      </c>
      <c r="C6" s="61" t="s">
        <v>1</v>
      </c>
      <c r="D6" s="12" t="s">
        <v>2</v>
      </c>
      <c r="E6" s="12" t="s">
        <v>3</v>
      </c>
      <c r="F6" s="12" t="s">
        <v>86</v>
      </c>
      <c r="G6" s="12" t="s">
        <v>4</v>
      </c>
      <c r="H6" s="12" t="s">
        <v>5</v>
      </c>
      <c r="I6" s="12" t="s">
        <v>6</v>
      </c>
      <c r="J6" s="61" t="s">
        <v>7</v>
      </c>
      <c r="K6" s="12" t="s">
        <v>8</v>
      </c>
      <c r="L6" s="61" t="s">
        <v>9</v>
      </c>
      <c r="M6" s="12" t="s">
        <v>10</v>
      </c>
      <c r="N6" s="61" t="s">
        <v>11</v>
      </c>
      <c r="O6" s="12" t="s">
        <v>12</v>
      </c>
      <c r="P6" s="61" t="s">
        <v>13</v>
      </c>
      <c r="Q6" s="12" t="s">
        <v>14</v>
      </c>
      <c r="R6" s="61" t="s">
        <v>15</v>
      </c>
      <c r="S6" s="12" t="s">
        <v>16</v>
      </c>
      <c r="T6" s="61" t="s">
        <v>17</v>
      </c>
      <c r="U6" s="12" t="s">
        <v>18</v>
      </c>
      <c r="V6" s="61" t="s">
        <v>19</v>
      </c>
      <c r="W6" s="12" t="s">
        <v>20</v>
      </c>
      <c r="X6" s="61" t="s">
        <v>21</v>
      </c>
      <c r="Y6" s="12" t="s">
        <v>22</v>
      </c>
      <c r="Z6" s="61" t="s">
        <v>23</v>
      </c>
      <c r="AA6" s="12" t="s">
        <v>24</v>
      </c>
      <c r="AB6" s="61" t="s">
        <v>25</v>
      </c>
      <c r="AC6" s="12" t="s">
        <v>26</v>
      </c>
      <c r="AD6" s="61" t="s">
        <v>27</v>
      </c>
      <c r="AE6" s="12" t="s">
        <v>28</v>
      </c>
      <c r="AF6" s="61" t="s">
        <v>29</v>
      </c>
      <c r="AG6" s="12" t="s">
        <v>30</v>
      </c>
      <c r="AH6" s="61" t="s">
        <v>31</v>
      </c>
      <c r="AI6" s="12" t="s">
        <v>32</v>
      </c>
      <c r="AJ6" s="61" t="s">
        <v>33</v>
      </c>
      <c r="AK6" s="61" t="s">
        <v>34</v>
      </c>
      <c r="AL6" s="61" t="s">
        <v>35</v>
      </c>
      <c r="AM6" s="54"/>
      <c r="AN6" s="2468" t="s">
        <v>114</v>
      </c>
      <c r="AO6" s="61" t="s">
        <v>1</v>
      </c>
      <c r="AP6" s="12" t="s">
        <v>2</v>
      </c>
      <c r="AQ6" s="12" t="s">
        <v>3</v>
      </c>
      <c r="AR6" s="12" t="s">
        <v>86</v>
      </c>
      <c r="AS6" s="12" t="s">
        <v>4</v>
      </c>
      <c r="AT6" s="12" t="s">
        <v>5</v>
      </c>
      <c r="AU6" s="12" t="s">
        <v>6</v>
      </c>
      <c r="AV6" s="61" t="s">
        <v>7</v>
      </c>
      <c r="AW6" s="12" t="s">
        <v>8</v>
      </c>
      <c r="AX6" s="61" t="s">
        <v>9</v>
      </c>
      <c r="AY6" s="12" t="s">
        <v>10</v>
      </c>
      <c r="AZ6" s="61" t="s">
        <v>11</v>
      </c>
      <c r="BA6" s="12" t="s">
        <v>12</v>
      </c>
      <c r="BB6" s="61" t="s">
        <v>13</v>
      </c>
      <c r="BC6" s="61" t="s">
        <v>14</v>
      </c>
      <c r="BD6" s="12" t="s">
        <v>15</v>
      </c>
      <c r="BE6" s="61" t="s">
        <v>16</v>
      </c>
      <c r="BF6" s="61" t="s">
        <v>17</v>
      </c>
      <c r="BG6" s="12" t="s">
        <v>18</v>
      </c>
      <c r="BH6" s="61" t="s">
        <v>19</v>
      </c>
      <c r="BI6" s="61" t="s">
        <v>20</v>
      </c>
      <c r="BJ6" s="12" t="s">
        <v>21</v>
      </c>
      <c r="BK6" s="61" t="s">
        <v>22</v>
      </c>
      <c r="BL6" s="61" t="s">
        <v>23</v>
      </c>
      <c r="BM6" s="54"/>
      <c r="BN6" s="2468" t="s">
        <v>114</v>
      </c>
      <c r="BO6" s="61" t="s">
        <v>1</v>
      </c>
      <c r="BP6" s="61" t="s">
        <v>2</v>
      </c>
      <c r="BQ6" s="61" t="s">
        <v>3</v>
      </c>
      <c r="BR6" s="61" t="s">
        <v>86</v>
      </c>
      <c r="BS6" s="61" t="s">
        <v>4</v>
      </c>
      <c r="BT6" s="61" t="s">
        <v>5</v>
      </c>
      <c r="BU6" s="61" t="s">
        <v>6</v>
      </c>
      <c r="BV6" s="61" t="s">
        <v>7</v>
      </c>
      <c r="BW6" s="61" t="s">
        <v>8</v>
      </c>
      <c r="BX6" s="61" t="s">
        <v>9</v>
      </c>
      <c r="BY6" s="61" t="s">
        <v>10</v>
      </c>
      <c r="BZ6" s="61" t="s">
        <v>11</v>
      </c>
      <c r="CA6" s="61" t="s">
        <v>12</v>
      </c>
      <c r="CB6" s="61" t="s">
        <v>13</v>
      </c>
      <c r="CC6" s="61"/>
      <c r="CD6" s="61"/>
      <c r="CE6" s="61" t="s">
        <v>14</v>
      </c>
      <c r="CF6" s="61" t="s">
        <v>15</v>
      </c>
      <c r="CG6" s="61" t="s">
        <v>16</v>
      </c>
      <c r="CH6" s="61" t="s">
        <v>17</v>
      </c>
      <c r="CI6" s="61" t="s">
        <v>18</v>
      </c>
      <c r="CJ6" s="61" t="s">
        <v>19</v>
      </c>
      <c r="CK6" s="61" t="s">
        <v>20</v>
      </c>
      <c r="CL6" s="61" t="s">
        <v>21</v>
      </c>
      <c r="CM6" s="14"/>
      <c r="CN6" s="2468" t="s">
        <v>114</v>
      </c>
      <c r="CO6" s="61" t="s">
        <v>1</v>
      </c>
      <c r="CP6" s="12" t="s">
        <v>2</v>
      </c>
      <c r="CQ6" s="12" t="s">
        <v>3</v>
      </c>
      <c r="CR6" s="12" t="s">
        <v>86</v>
      </c>
      <c r="CS6" s="12" t="s">
        <v>4</v>
      </c>
      <c r="CT6" s="12" t="s">
        <v>5</v>
      </c>
      <c r="CU6" s="12" t="s">
        <v>6</v>
      </c>
      <c r="CV6" s="61" t="s">
        <v>7</v>
      </c>
      <c r="CW6" s="61"/>
      <c r="CX6" s="61" t="s">
        <v>8</v>
      </c>
      <c r="CY6" s="12" t="s">
        <v>9</v>
      </c>
      <c r="CZ6" s="12" t="s">
        <v>10</v>
      </c>
      <c r="DA6" s="61" t="s">
        <v>11</v>
      </c>
      <c r="DB6" s="12" t="s">
        <v>12</v>
      </c>
      <c r="DC6"/>
      <c r="DD6"/>
    </row>
    <row r="7" spans="1:108" s="2" customFormat="1" ht="32.1" customHeight="1" x14ac:dyDescent="0.2">
      <c r="B7" s="2469"/>
      <c r="C7" s="2508" t="s">
        <v>94</v>
      </c>
      <c r="D7" s="2496"/>
      <c r="E7" s="2497"/>
      <c r="F7" s="2495" t="s">
        <v>95</v>
      </c>
      <c r="G7" s="2496"/>
      <c r="H7" s="2497"/>
      <c r="I7" s="2495" t="s">
        <v>83</v>
      </c>
      <c r="J7" s="2496"/>
      <c r="K7" s="2497"/>
      <c r="L7" s="2495" t="s">
        <v>97</v>
      </c>
      <c r="M7" s="2496"/>
      <c r="N7" s="2497"/>
      <c r="O7" s="2495" t="s">
        <v>831</v>
      </c>
      <c r="P7" s="2496"/>
      <c r="Q7" s="2497"/>
      <c r="R7" s="2495" t="s">
        <v>68</v>
      </c>
      <c r="S7" s="2496"/>
      <c r="T7" s="2497"/>
      <c r="U7" s="2495" t="s">
        <v>828</v>
      </c>
      <c r="V7" s="2496"/>
      <c r="W7" s="2497"/>
      <c r="X7" s="2495" t="s">
        <v>984</v>
      </c>
      <c r="Y7" s="2496"/>
      <c r="Z7" s="2497"/>
      <c r="AA7" s="2498" t="s">
        <v>832</v>
      </c>
      <c r="AB7" s="2509"/>
      <c r="AC7" s="2499"/>
      <c r="AD7" s="2495" t="s">
        <v>37</v>
      </c>
      <c r="AE7" s="2496"/>
      <c r="AF7" s="2497"/>
      <c r="AG7" s="2495" t="s">
        <v>985</v>
      </c>
      <c r="AH7" s="2496"/>
      <c r="AI7" s="2497"/>
      <c r="AJ7" s="2506" t="s">
        <v>833</v>
      </c>
      <c r="AK7" s="2507"/>
      <c r="AL7" s="2507"/>
      <c r="AM7" s="45"/>
      <c r="AN7" s="2469"/>
      <c r="AO7" s="2503" t="s">
        <v>94</v>
      </c>
      <c r="AP7" s="2504"/>
      <c r="AQ7" s="2505" t="s">
        <v>95</v>
      </c>
      <c r="AR7" s="2504"/>
      <c r="AS7" s="2505" t="s">
        <v>83</v>
      </c>
      <c r="AT7" s="2504"/>
      <c r="AU7" s="2505" t="s">
        <v>308</v>
      </c>
      <c r="AV7" s="2504"/>
      <c r="AW7" s="2498" t="s">
        <v>493</v>
      </c>
      <c r="AX7" s="2499"/>
      <c r="AY7" s="2498" t="s">
        <v>494</v>
      </c>
      <c r="AZ7" s="2499"/>
      <c r="BA7" s="2498" t="s">
        <v>495</v>
      </c>
      <c r="BB7" s="2499"/>
      <c r="BC7" s="2498" t="s">
        <v>989</v>
      </c>
      <c r="BD7" s="2499"/>
      <c r="BE7" s="2498" t="s">
        <v>811</v>
      </c>
      <c r="BF7" s="2499"/>
      <c r="BG7" s="2498" t="s">
        <v>812</v>
      </c>
      <c r="BH7" s="2499"/>
      <c r="BI7" s="2498" t="s">
        <v>492</v>
      </c>
      <c r="BJ7" s="2499"/>
      <c r="BK7" s="2498" t="s">
        <v>813</v>
      </c>
      <c r="BL7" s="2499"/>
      <c r="BM7" s="45"/>
      <c r="BN7" s="2469"/>
      <c r="BO7" s="2500" t="s">
        <v>94</v>
      </c>
      <c r="BP7" s="2501"/>
      <c r="BQ7" s="2501" t="s">
        <v>95</v>
      </c>
      <c r="BR7" s="2501"/>
      <c r="BS7" s="2501" t="s">
        <v>83</v>
      </c>
      <c r="BT7" s="2501"/>
      <c r="BU7" s="2501" t="s">
        <v>97</v>
      </c>
      <c r="BV7" s="2501"/>
      <c r="BW7" s="2495" t="s">
        <v>116</v>
      </c>
      <c r="BX7" s="2497"/>
      <c r="BY7" s="2495" t="s">
        <v>68</v>
      </c>
      <c r="BZ7" s="2497"/>
      <c r="CA7" s="2495" t="s">
        <v>119</v>
      </c>
      <c r="CB7" s="2497"/>
      <c r="CC7" s="2495" t="s">
        <v>994</v>
      </c>
      <c r="CD7" s="2497"/>
      <c r="CE7" s="2495" t="s">
        <v>39</v>
      </c>
      <c r="CF7" s="2497"/>
      <c r="CG7" s="2495" t="s">
        <v>37</v>
      </c>
      <c r="CH7" s="2497"/>
      <c r="CI7" s="2495" t="s">
        <v>85</v>
      </c>
      <c r="CJ7" s="2497"/>
      <c r="CK7" s="2495" t="s">
        <v>38</v>
      </c>
      <c r="CL7" s="2497"/>
      <c r="CM7" s="14"/>
      <c r="CN7" s="2469"/>
      <c r="CO7" s="2502" t="s">
        <v>94</v>
      </c>
      <c r="CP7" s="2499"/>
      <c r="CQ7" s="1019" t="s">
        <v>95</v>
      </c>
      <c r="CR7" s="1019" t="s">
        <v>83</v>
      </c>
      <c r="CS7" s="1020" t="s">
        <v>97</v>
      </c>
      <c r="CT7" s="1020" t="s">
        <v>840</v>
      </c>
      <c r="CU7" s="1020" t="s">
        <v>508</v>
      </c>
      <c r="CV7" s="1020" t="s">
        <v>841</v>
      </c>
      <c r="CW7" s="1020" t="s">
        <v>984</v>
      </c>
      <c r="CX7" s="1020" t="s">
        <v>842</v>
      </c>
      <c r="CY7" s="1020" t="s">
        <v>843</v>
      </c>
      <c r="CZ7" s="1020" t="s">
        <v>844</v>
      </c>
      <c r="DA7" s="1020" t="s">
        <v>829</v>
      </c>
      <c r="DB7" s="1020" t="s">
        <v>509</v>
      </c>
      <c r="DC7"/>
      <c r="DD7"/>
    </row>
    <row r="8" spans="1:108" s="2" customFormat="1" ht="15" customHeight="1" x14ac:dyDescent="0.2">
      <c r="B8" s="2469"/>
      <c r="C8" s="2460" t="s">
        <v>117</v>
      </c>
      <c r="D8" s="45"/>
      <c r="E8" s="1062"/>
      <c r="F8" s="2460" t="s">
        <v>117</v>
      </c>
      <c r="G8" s="45"/>
      <c r="H8" s="1062"/>
      <c r="I8" s="2460" t="s">
        <v>117</v>
      </c>
      <c r="J8" s="45"/>
      <c r="K8" s="1062"/>
      <c r="L8" s="2474" t="s">
        <v>117</v>
      </c>
      <c r="M8" s="45"/>
      <c r="N8" s="1062"/>
      <c r="O8" s="2474" t="s">
        <v>117</v>
      </c>
      <c r="P8" s="45"/>
      <c r="Q8" s="1062"/>
      <c r="R8" s="2460" t="s">
        <v>117</v>
      </c>
      <c r="S8" s="45"/>
      <c r="T8" s="1062"/>
      <c r="U8" s="2460" t="s">
        <v>117</v>
      </c>
      <c r="V8" s="45"/>
      <c r="W8" s="1062"/>
      <c r="X8" s="2460" t="s">
        <v>117</v>
      </c>
      <c r="Y8" s="45"/>
      <c r="Z8" s="1062"/>
      <c r="AA8" s="2479" t="s">
        <v>117</v>
      </c>
      <c r="AB8" s="1059"/>
      <c r="AC8" s="1075"/>
      <c r="AD8" s="2474" t="s">
        <v>117</v>
      </c>
      <c r="AE8" s="45"/>
      <c r="AF8" s="1062"/>
      <c r="AG8" s="2474" t="s">
        <v>117</v>
      </c>
      <c r="AH8" s="45"/>
      <c r="AI8" s="1062"/>
      <c r="AJ8" s="2481" t="s">
        <v>117</v>
      </c>
      <c r="AK8" s="1076"/>
      <c r="AL8" s="1075"/>
      <c r="AM8" s="399"/>
      <c r="AN8" s="2469"/>
      <c r="AO8" s="2458" t="s">
        <v>309</v>
      </c>
      <c r="AP8" s="2454" t="s">
        <v>310</v>
      </c>
      <c r="AQ8" s="2456" t="s">
        <v>309</v>
      </c>
      <c r="AR8" s="2454" t="s">
        <v>310</v>
      </c>
      <c r="AS8" s="2456" t="s">
        <v>309</v>
      </c>
      <c r="AT8" s="2454" t="s">
        <v>310</v>
      </c>
      <c r="AU8" s="2456" t="s">
        <v>309</v>
      </c>
      <c r="AV8" s="2454" t="s">
        <v>310</v>
      </c>
      <c r="AW8" s="2463" t="s">
        <v>309</v>
      </c>
      <c r="AX8" s="2465" t="s">
        <v>310</v>
      </c>
      <c r="AY8" s="2463" t="s">
        <v>309</v>
      </c>
      <c r="AZ8" s="2465" t="s">
        <v>310</v>
      </c>
      <c r="BA8" s="2463" t="s">
        <v>309</v>
      </c>
      <c r="BB8" s="2465" t="s">
        <v>310</v>
      </c>
      <c r="BC8" s="2463" t="s">
        <v>309</v>
      </c>
      <c r="BD8" s="2465" t="s">
        <v>310</v>
      </c>
      <c r="BE8" s="2463" t="s">
        <v>309</v>
      </c>
      <c r="BF8" s="2465" t="s">
        <v>310</v>
      </c>
      <c r="BG8" s="2463" t="s">
        <v>309</v>
      </c>
      <c r="BH8" s="2465" t="s">
        <v>310</v>
      </c>
      <c r="BI8" s="2463" t="s">
        <v>309</v>
      </c>
      <c r="BJ8" s="2465" t="s">
        <v>310</v>
      </c>
      <c r="BK8" s="2463" t="s">
        <v>309</v>
      </c>
      <c r="BL8" s="2465" t="s">
        <v>310</v>
      </c>
      <c r="BM8" s="399"/>
      <c r="BN8" s="2469"/>
      <c r="BO8" s="2460" t="s">
        <v>120</v>
      </c>
      <c r="BP8" s="110"/>
      <c r="BQ8" s="2460" t="s">
        <v>120</v>
      </c>
      <c r="BR8" s="110"/>
      <c r="BS8" s="2460" t="s">
        <v>120</v>
      </c>
      <c r="BT8" s="110"/>
      <c r="BU8" s="2460" t="s">
        <v>120</v>
      </c>
      <c r="BV8" s="110"/>
      <c r="BW8" s="2460" t="s">
        <v>120</v>
      </c>
      <c r="BX8" s="110"/>
      <c r="BY8" s="2460" t="s">
        <v>120</v>
      </c>
      <c r="BZ8" s="110"/>
      <c r="CA8" s="2460" t="s">
        <v>120</v>
      </c>
      <c r="CB8" s="110"/>
      <c r="CC8" s="2460" t="s">
        <v>120</v>
      </c>
      <c r="CD8" s="110"/>
      <c r="CE8" s="2388" t="s">
        <v>120</v>
      </c>
      <c r="CF8" s="110"/>
      <c r="CG8" s="2388" t="s">
        <v>120</v>
      </c>
      <c r="CH8" s="110"/>
      <c r="CI8" s="2460" t="s">
        <v>120</v>
      </c>
      <c r="CJ8" s="110"/>
      <c r="CK8" s="2460" t="s">
        <v>120</v>
      </c>
      <c r="CL8" s="110"/>
      <c r="CM8" s="14"/>
      <c r="CN8" s="2469"/>
      <c r="CO8" s="2479" t="s">
        <v>810</v>
      </c>
      <c r="CP8" s="1018"/>
      <c r="CQ8" s="2450" t="s">
        <v>810</v>
      </c>
      <c r="CR8" s="2488" t="s">
        <v>810</v>
      </c>
      <c r="CS8" s="2450" t="s">
        <v>810</v>
      </c>
      <c r="CT8" s="2450" t="s">
        <v>810</v>
      </c>
      <c r="CU8" s="2450" t="s">
        <v>810</v>
      </c>
      <c r="CV8" s="2450" t="s">
        <v>810</v>
      </c>
      <c r="CW8" s="2450" t="s">
        <v>810</v>
      </c>
      <c r="CX8" s="2450" t="s">
        <v>810</v>
      </c>
      <c r="CY8" s="2450" t="s">
        <v>810</v>
      </c>
      <c r="CZ8" s="2450" t="s">
        <v>810</v>
      </c>
      <c r="DA8" s="2450" t="s">
        <v>810</v>
      </c>
      <c r="DB8" s="2450" t="s">
        <v>810</v>
      </c>
      <c r="DC8"/>
      <c r="DD8"/>
    </row>
    <row r="9" spans="1:108" s="2" customFormat="1" ht="53.1" customHeight="1" x14ac:dyDescent="0.2">
      <c r="B9" s="2469"/>
      <c r="C9" s="2461"/>
      <c r="D9" s="1061" t="s">
        <v>118</v>
      </c>
      <c r="E9" s="1060" t="s">
        <v>849</v>
      </c>
      <c r="F9" s="2461"/>
      <c r="G9" s="1061" t="s">
        <v>118</v>
      </c>
      <c r="H9" s="1060" t="s">
        <v>849</v>
      </c>
      <c r="I9" s="2461"/>
      <c r="J9" s="1061" t="s">
        <v>118</v>
      </c>
      <c r="K9" s="1060" t="s">
        <v>849</v>
      </c>
      <c r="L9" s="2475"/>
      <c r="M9" s="1061" t="s">
        <v>118</v>
      </c>
      <c r="N9" s="1060" t="s">
        <v>849</v>
      </c>
      <c r="O9" s="2475"/>
      <c r="P9" s="1061" t="s">
        <v>118</v>
      </c>
      <c r="Q9" s="1060" t="s">
        <v>849</v>
      </c>
      <c r="R9" s="2461"/>
      <c r="S9" s="1061" t="s">
        <v>118</v>
      </c>
      <c r="T9" s="1060" t="s">
        <v>849</v>
      </c>
      <c r="U9" s="2461"/>
      <c r="V9" s="1061" t="s">
        <v>118</v>
      </c>
      <c r="W9" s="1060" t="s">
        <v>849</v>
      </c>
      <c r="X9" s="2461"/>
      <c r="Y9" s="1061" t="s">
        <v>118</v>
      </c>
      <c r="Z9" s="1060" t="s">
        <v>849</v>
      </c>
      <c r="AA9" s="2480"/>
      <c r="AB9" s="1063" t="s">
        <v>118</v>
      </c>
      <c r="AC9" s="1064" t="s">
        <v>849</v>
      </c>
      <c r="AD9" s="2475"/>
      <c r="AE9" s="1061" t="s">
        <v>118</v>
      </c>
      <c r="AF9" s="1060" t="s">
        <v>849</v>
      </c>
      <c r="AG9" s="2475"/>
      <c r="AH9" s="1061" t="s">
        <v>118</v>
      </c>
      <c r="AI9" s="1060" t="s">
        <v>849</v>
      </c>
      <c r="AJ9" s="2480"/>
      <c r="AK9" s="1063" t="s">
        <v>118</v>
      </c>
      <c r="AL9" s="1064" t="s">
        <v>849</v>
      </c>
      <c r="AM9" s="399"/>
      <c r="AN9" s="2469"/>
      <c r="AO9" s="2459"/>
      <c r="AP9" s="2455"/>
      <c r="AQ9" s="2457"/>
      <c r="AR9" s="2455"/>
      <c r="AS9" s="2457"/>
      <c r="AT9" s="2455"/>
      <c r="AU9" s="2457"/>
      <c r="AV9" s="2455"/>
      <c r="AW9" s="2464"/>
      <c r="AX9" s="2466"/>
      <c r="AY9" s="2464"/>
      <c r="AZ9" s="2466"/>
      <c r="BA9" s="2464"/>
      <c r="BB9" s="2466"/>
      <c r="BC9" s="2464"/>
      <c r="BD9" s="2466"/>
      <c r="BE9" s="2464"/>
      <c r="BF9" s="2466"/>
      <c r="BG9" s="2464"/>
      <c r="BH9" s="2466"/>
      <c r="BI9" s="2464"/>
      <c r="BJ9" s="2466"/>
      <c r="BK9" s="2464"/>
      <c r="BL9" s="2466"/>
      <c r="BM9" s="399"/>
      <c r="BN9" s="2469"/>
      <c r="BO9" s="2461"/>
      <c r="BP9" s="111" t="s">
        <v>121</v>
      </c>
      <c r="BQ9" s="2461"/>
      <c r="BR9" s="111" t="s">
        <v>121</v>
      </c>
      <c r="BS9" s="2461"/>
      <c r="BT9" s="111" t="s">
        <v>121</v>
      </c>
      <c r="BU9" s="2461"/>
      <c r="BV9" s="111" t="s">
        <v>121</v>
      </c>
      <c r="BW9" s="2461"/>
      <c r="BX9" s="111" t="s">
        <v>121</v>
      </c>
      <c r="BY9" s="2461"/>
      <c r="BZ9" s="111" t="s">
        <v>121</v>
      </c>
      <c r="CA9" s="2461"/>
      <c r="CB9" s="111" t="s">
        <v>121</v>
      </c>
      <c r="CC9" s="2461"/>
      <c r="CD9" s="111" t="s">
        <v>121</v>
      </c>
      <c r="CE9" s="2475"/>
      <c r="CF9" s="111" t="s">
        <v>121</v>
      </c>
      <c r="CG9" s="2475"/>
      <c r="CH9" s="111" t="s">
        <v>121</v>
      </c>
      <c r="CI9" s="2461"/>
      <c r="CJ9" s="111" t="s">
        <v>121</v>
      </c>
      <c r="CK9" s="2461"/>
      <c r="CL9" s="111" t="s">
        <v>121</v>
      </c>
      <c r="CM9" s="14"/>
      <c r="CN9" s="2469"/>
      <c r="CO9" s="2480"/>
      <c r="CP9" s="1009" t="s">
        <v>808</v>
      </c>
      <c r="CQ9" s="2451"/>
      <c r="CR9" s="2489"/>
      <c r="CS9" s="2451"/>
      <c r="CT9" s="2451"/>
      <c r="CU9" s="2451"/>
      <c r="CV9" s="2451"/>
      <c r="CW9" s="2451"/>
      <c r="CX9" s="2451"/>
      <c r="CY9" s="2451"/>
      <c r="CZ9" s="2451"/>
      <c r="DA9" s="2451"/>
      <c r="DB9" s="2451"/>
      <c r="DC9"/>
      <c r="DD9"/>
    </row>
    <row r="10" spans="1:108" s="48" customFormat="1" ht="27.75" customHeight="1" thickBot="1" x14ac:dyDescent="0.25">
      <c r="A10" s="47"/>
      <c r="B10" s="125" t="s">
        <v>96</v>
      </c>
      <c r="C10" s="2452" t="s">
        <v>3</v>
      </c>
      <c r="D10" s="2453"/>
      <c r="E10" s="1055"/>
      <c r="F10" s="2462" t="s">
        <v>6</v>
      </c>
      <c r="G10" s="2453"/>
      <c r="H10" s="1055"/>
      <c r="I10" s="2452" t="s">
        <v>7</v>
      </c>
      <c r="J10" s="2453"/>
      <c r="K10" s="1055"/>
      <c r="L10" s="2462" t="s">
        <v>10</v>
      </c>
      <c r="M10" s="2453"/>
      <c r="N10" s="1055"/>
      <c r="O10" s="2462" t="s">
        <v>14</v>
      </c>
      <c r="P10" s="2453"/>
      <c r="Q10" s="1055"/>
      <c r="R10" s="2462" t="s">
        <v>17</v>
      </c>
      <c r="S10" s="2453"/>
      <c r="T10" s="1055"/>
      <c r="U10" s="2462" t="s">
        <v>23</v>
      </c>
      <c r="V10" s="2453"/>
      <c r="W10" s="1055"/>
      <c r="X10" s="1003"/>
      <c r="Y10" s="1003"/>
      <c r="Z10" s="1055"/>
      <c r="AA10" s="1003"/>
      <c r="AB10" s="1003"/>
      <c r="AC10" s="1055"/>
      <c r="AD10" s="1003"/>
      <c r="AE10" s="1003"/>
      <c r="AF10" s="1055"/>
      <c r="AG10" s="1484"/>
      <c r="AH10" s="1484"/>
      <c r="AI10" s="1484"/>
      <c r="AJ10" s="2462" t="s">
        <v>24</v>
      </c>
      <c r="AK10" s="2453"/>
      <c r="AL10" s="1056"/>
      <c r="AM10" s="56"/>
      <c r="AN10" s="125" t="s">
        <v>96</v>
      </c>
      <c r="AO10" s="2452" t="s">
        <v>3</v>
      </c>
      <c r="AP10" s="2453"/>
      <c r="AQ10" s="2452" t="s">
        <v>6</v>
      </c>
      <c r="AR10" s="2453"/>
      <c r="AS10" s="2452" t="s">
        <v>7</v>
      </c>
      <c r="AT10" s="2453"/>
      <c r="AU10" s="2462" t="s">
        <v>10</v>
      </c>
      <c r="AV10" s="2453"/>
      <c r="AW10" s="2462" t="s">
        <v>14</v>
      </c>
      <c r="AX10" s="2453"/>
      <c r="AY10" s="2462" t="s">
        <v>17</v>
      </c>
      <c r="AZ10" s="2453"/>
      <c r="BA10" s="2462" t="s">
        <v>23</v>
      </c>
      <c r="BB10" s="2453"/>
      <c r="BC10" s="2462" t="s">
        <v>24</v>
      </c>
      <c r="BD10" s="2453"/>
      <c r="BE10" s="2462" t="s">
        <v>22</v>
      </c>
      <c r="BF10" s="2453"/>
      <c r="BG10" s="2462" t="s">
        <v>23</v>
      </c>
      <c r="BH10" s="2453"/>
      <c r="BI10" s="1484"/>
      <c r="BJ10" s="1484"/>
      <c r="BK10" s="2462" t="s">
        <v>25</v>
      </c>
      <c r="BL10" s="2453"/>
      <c r="BM10" s="56"/>
      <c r="BN10" s="125" t="s">
        <v>96</v>
      </c>
      <c r="BO10" s="2462" t="s">
        <v>3</v>
      </c>
      <c r="BP10" s="2453"/>
      <c r="BQ10" s="2462" t="s">
        <v>6</v>
      </c>
      <c r="BR10" s="2453"/>
      <c r="BS10" s="2462" t="s">
        <v>7</v>
      </c>
      <c r="BT10" s="2453"/>
      <c r="BU10" s="2462" t="s">
        <v>10</v>
      </c>
      <c r="BV10" s="2453"/>
      <c r="BW10" s="2462" t="s">
        <v>11</v>
      </c>
      <c r="BX10" s="2453"/>
      <c r="BY10" s="2462" t="s">
        <v>14</v>
      </c>
      <c r="BZ10" s="2453"/>
      <c r="CA10" s="2462" t="s">
        <v>15</v>
      </c>
      <c r="CB10" s="2453"/>
      <c r="CC10" s="2462" t="s">
        <v>22</v>
      </c>
      <c r="CD10" s="2453"/>
      <c r="CE10" s="2462" t="s">
        <v>23</v>
      </c>
      <c r="CF10" s="2453"/>
      <c r="CG10" s="2462" t="s">
        <v>24</v>
      </c>
      <c r="CH10" s="2453"/>
      <c r="CI10" s="1484"/>
      <c r="CJ10" s="1484"/>
      <c r="CK10" s="2462" t="s">
        <v>25</v>
      </c>
      <c r="CL10" s="2453"/>
      <c r="CM10" s="84"/>
      <c r="CN10" s="125"/>
      <c r="CO10" s="2493" t="s">
        <v>3</v>
      </c>
      <c r="CP10" s="2473"/>
      <c r="CQ10" s="1021" t="s">
        <v>6</v>
      </c>
      <c r="CR10" s="1021" t="s">
        <v>7</v>
      </c>
      <c r="CS10" s="1485" t="s">
        <v>10</v>
      </c>
      <c r="CT10" s="1485" t="s">
        <v>11</v>
      </c>
      <c r="CU10" s="1485" t="s">
        <v>14</v>
      </c>
      <c r="CV10" s="1485" t="s">
        <v>15</v>
      </c>
      <c r="CW10" s="1485" t="s">
        <v>19</v>
      </c>
      <c r="CX10" s="1485" t="s">
        <v>22</v>
      </c>
      <c r="CY10" s="1485" t="s">
        <v>23</v>
      </c>
      <c r="CZ10" s="1485" t="s">
        <v>24</v>
      </c>
      <c r="DA10" s="1485" t="s">
        <v>25</v>
      </c>
      <c r="DB10" s="1485" t="s">
        <v>27</v>
      </c>
      <c r="DC10"/>
      <c r="DD10"/>
    </row>
    <row r="11" spans="1:108" s="2" customFormat="1" x14ac:dyDescent="0.2">
      <c r="A11" s="6"/>
      <c r="B11" s="79">
        <v>2002</v>
      </c>
      <c r="C11" s="411"/>
      <c r="D11" s="412"/>
      <c r="E11" s="411"/>
      <c r="F11" s="411"/>
      <c r="G11" s="412"/>
      <c r="H11" s="411"/>
      <c r="I11" s="411"/>
      <c r="J11" s="412"/>
      <c r="K11" s="411"/>
      <c r="L11" s="411"/>
      <c r="M11" s="412"/>
      <c r="N11" s="411"/>
      <c r="O11" s="411"/>
      <c r="P11" s="412"/>
      <c r="Q11" s="411"/>
      <c r="R11" s="411"/>
      <c r="S11" s="412"/>
      <c r="T11" s="411"/>
      <c r="U11" s="411"/>
      <c r="V11" s="412"/>
      <c r="W11" s="411"/>
      <c r="X11" s="411"/>
      <c r="Y11" s="411"/>
      <c r="Z11" s="411"/>
      <c r="AA11" s="411"/>
      <c r="AB11" s="411"/>
      <c r="AC11" s="411"/>
      <c r="AD11" s="411"/>
      <c r="AE11" s="411"/>
      <c r="AF11" s="411"/>
      <c r="AG11" s="411"/>
      <c r="AH11" s="411"/>
      <c r="AI11" s="411"/>
      <c r="AJ11" s="411"/>
      <c r="AK11" s="412"/>
      <c r="AL11" s="996"/>
      <c r="AM11" s="299"/>
      <c r="AN11" s="79">
        <v>2002</v>
      </c>
      <c r="AO11" s="112"/>
      <c r="AP11" s="113"/>
      <c r="AQ11" s="112"/>
      <c r="AR11" s="113"/>
      <c r="AS11" s="112"/>
      <c r="AT11" s="113"/>
      <c r="AU11" s="112"/>
      <c r="AV11" s="113"/>
      <c r="AW11" s="112"/>
      <c r="AX11" s="113"/>
      <c r="AY11" s="112"/>
      <c r="AZ11" s="113"/>
      <c r="BA11" s="112"/>
      <c r="BB11" s="113"/>
      <c r="BC11" s="112"/>
      <c r="BD11" s="113"/>
      <c r="BE11" s="112"/>
      <c r="BF11" s="113"/>
      <c r="BG11" s="112"/>
      <c r="BH11" s="113"/>
      <c r="BI11" s="112"/>
      <c r="BJ11" s="112"/>
      <c r="BK11" s="112"/>
      <c r="BL11" s="113"/>
      <c r="BM11" s="299"/>
      <c r="BN11" s="79">
        <v>2002</v>
      </c>
      <c r="BO11" s="112"/>
      <c r="BP11" s="113"/>
      <c r="BQ11" s="112"/>
      <c r="BR11" s="113"/>
      <c r="BS11" s="112"/>
      <c r="BT11" s="113"/>
      <c r="BU11" s="112"/>
      <c r="BV11" s="113"/>
      <c r="BW11" s="112"/>
      <c r="BX11" s="113"/>
      <c r="BY11" s="112"/>
      <c r="BZ11" s="113"/>
      <c r="CA11" s="112"/>
      <c r="CB11" s="113"/>
      <c r="CC11" s="112"/>
      <c r="CD11" s="113"/>
      <c r="CE11" s="112"/>
      <c r="CF11" s="114"/>
      <c r="CG11" s="129"/>
      <c r="CH11" s="113"/>
      <c r="CI11" s="112"/>
      <c r="CJ11" s="112"/>
      <c r="CK11" s="112"/>
      <c r="CL11" s="113"/>
      <c r="CM11" s="14"/>
      <c r="CN11" s="79">
        <v>2002</v>
      </c>
      <c r="CO11" s="112"/>
      <c r="CP11" s="113"/>
      <c r="CQ11" s="63"/>
      <c r="CR11" s="63"/>
      <c r="CS11" s="995"/>
      <c r="CT11" s="995"/>
      <c r="CU11" s="995"/>
      <c r="CV11" s="995"/>
      <c r="CW11" s="995"/>
      <c r="CX11" s="995"/>
      <c r="CY11" s="995"/>
      <c r="CZ11" s="995"/>
      <c r="DA11" s="995"/>
      <c r="DB11" s="995"/>
      <c r="DC11"/>
      <c r="DD11"/>
    </row>
    <row r="12" spans="1:108" s="2" customFormat="1" x14ac:dyDescent="0.2">
      <c r="A12" s="6"/>
      <c r="B12" s="80">
        <v>2003</v>
      </c>
      <c r="C12" s="411" t="str">
        <f>IF(NOT(ISBLANK('2 sup_templates'!C12)),IF(NOT(ISBLANK('2 sup_templates'!C11)),'2 sup_templates'!C12/'2 sup_templates'!C11-1,""),"")</f>
        <v/>
      </c>
      <c r="D12" s="411" t="str">
        <f>IF(NOT(ISBLANK('2 sup_templates'!D12)),IF(NOT(ISBLANK('2 sup_templates'!D11)),'2 sup_templates'!D12/'2 sup_templates'!D11-1,""),"")</f>
        <v/>
      </c>
      <c r="E12" s="411" t="str">
        <f>IF(NOT(ISBLANK('2 sup_templates'!E12)),IF(NOT(ISBLANK('2 sup_templates'!E11)),'2 sup_templates'!E12/'2 sup_templates'!E11-1,""),"")</f>
        <v/>
      </c>
      <c r="F12" s="411" t="str">
        <f>IF(NOT(ISBLANK('2 sup_templates'!F12)),IF(NOT(ISBLANK('2 sup_templates'!F11)),'2 sup_templates'!F12/'2 sup_templates'!F11-1,""),"")</f>
        <v/>
      </c>
      <c r="G12" s="411" t="str">
        <f>IF(NOT(ISBLANK('2 sup_templates'!G12)),IF(NOT(ISBLANK('2 sup_templates'!G11)),'2 sup_templates'!G12/'2 sup_templates'!G11-1,""),"")</f>
        <v/>
      </c>
      <c r="H12" s="411" t="str">
        <f>IF(NOT(ISBLANK('2 sup_templates'!H12)),IF(NOT(ISBLANK('2 sup_templates'!H11)),'2 sup_templates'!H12/'2 sup_templates'!H11-1,""),"")</f>
        <v/>
      </c>
      <c r="I12" s="411" t="str">
        <f>IF(NOT(ISBLANK('2 sup_templates'!I12)),IF(NOT(ISBLANK('2 sup_templates'!I11)),'2 sup_templates'!I12/'2 sup_templates'!I11-1,""),"")</f>
        <v/>
      </c>
      <c r="J12" s="411" t="str">
        <f>IF(NOT(ISBLANK('2 sup_templates'!J12)),IF(NOT(ISBLANK('2 sup_templates'!J11)),'2 sup_templates'!J12/'2 sup_templates'!J11-1,""),"")</f>
        <v/>
      </c>
      <c r="K12" s="411" t="str">
        <f>IF(NOT(ISBLANK('2 sup_templates'!K12)),IF(NOT(ISBLANK('2 sup_templates'!K11)),'2 sup_templates'!K12/'2 sup_templates'!K11-1,""),"")</f>
        <v/>
      </c>
      <c r="L12" s="411" t="str">
        <f>IF(NOT(ISBLANK('2 sup_templates'!L12)),IF(NOT(ISBLANK('2 sup_templates'!L11)),'2 sup_templates'!L12/'2 sup_templates'!L11-1,""),"")</f>
        <v/>
      </c>
      <c r="M12" s="411" t="str">
        <f>IF(NOT(ISBLANK('2 sup_templates'!M12)),IF(NOT(ISBLANK('2 sup_templates'!M11)),'2 sup_templates'!M12/'2 sup_templates'!M11-1,""),"")</f>
        <v/>
      </c>
      <c r="N12" s="411" t="str">
        <f>IF(NOT(ISBLANK('2 sup_templates'!N12)),IF(NOT(ISBLANK('2 sup_templates'!N11)),'2 sup_templates'!N12/'2 sup_templates'!N11-1,""),"")</f>
        <v/>
      </c>
      <c r="O12" s="411" t="str">
        <f>IF(NOT(ISBLANK('2 sup_templates'!O12)),IF(NOT(ISBLANK('2 sup_templates'!O11)),'2 sup_templates'!O12/'2 sup_templates'!O11-1,""),"")</f>
        <v/>
      </c>
      <c r="P12" s="411" t="str">
        <f>IF(NOT(ISBLANK('2 sup_templates'!P12)),IF(NOT(ISBLANK('2 sup_templates'!P11)),'2 sup_templates'!P12/'2 sup_templates'!P11-1,""),"")</f>
        <v/>
      </c>
      <c r="Q12" s="411" t="str">
        <f>IF(NOT(ISBLANK('2 sup_templates'!Q12)),IF(NOT(ISBLANK('2 sup_templates'!Q11)),'2 sup_templates'!Q12/'2 sup_templates'!Q11-1,""),"")</f>
        <v/>
      </c>
      <c r="R12" s="411" t="str">
        <f>IF(NOT(ISBLANK('2 sup_templates'!R12)),IF(NOT(ISBLANK('2 sup_templates'!R11)),'2 sup_templates'!R12/'2 sup_templates'!R11-1,""),"")</f>
        <v/>
      </c>
      <c r="S12" s="411" t="str">
        <f>IF(NOT(ISBLANK('2 sup_templates'!S12)),IF(NOT(ISBLANK('2 sup_templates'!S11)),'2 sup_templates'!S12/'2 sup_templates'!S11-1,""),"")</f>
        <v/>
      </c>
      <c r="T12" s="411" t="str">
        <f>IF(NOT(ISBLANK('2 sup_templates'!T12)),IF(NOT(ISBLANK('2 sup_templates'!T11)),'2 sup_templates'!T12/'2 sup_templates'!T11-1,""),"")</f>
        <v/>
      </c>
      <c r="U12" s="411" t="str">
        <f>IF(NOT(ISBLANK('2 sup_templates'!U12)),IF(NOT(ISBLANK('2 sup_templates'!U11)),'2 sup_templates'!U12/'2 sup_templates'!U11-1,""),"")</f>
        <v/>
      </c>
      <c r="V12" s="411" t="str">
        <f>IF(NOT(ISBLANK('2 sup_templates'!V12)),IF(NOT(ISBLANK('2 sup_templates'!V11)),'2 sup_templates'!V12/'2 sup_templates'!V11-1,""),"")</f>
        <v/>
      </c>
      <c r="W12" s="411" t="str">
        <f>IF(NOT(ISBLANK('2 sup_templates'!W12)),IF(NOT(ISBLANK('2 sup_templates'!W11)),'2 sup_templates'!W12/'2 sup_templates'!W11-1,""),"")</f>
        <v/>
      </c>
      <c r="X12" s="411" t="str">
        <f>IF(NOT(ISBLANK('2 sup_templates'!X12)),IF(NOT(ISBLANK('2 sup_templates'!X11)),'2 sup_templates'!X12/'2 sup_templates'!X11-1,""),"")</f>
        <v/>
      </c>
      <c r="Y12" s="411" t="str">
        <f>IF(NOT(ISBLANK('2 sup_templates'!Y12)),IF(NOT(ISBLANK('2 sup_templates'!Y11)),'2 sup_templates'!Y12/'2 sup_templates'!Y11-1,""),"")</f>
        <v/>
      </c>
      <c r="Z12" s="411" t="str">
        <f>IF(NOT(ISBLANK('2 sup_templates'!Z12)),IF(NOT(ISBLANK('2 sup_templates'!Z11)),'2 sup_templates'!Z12/'2 sup_templates'!Z11-1,""),"")</f>
        <v/>
      </c>
      <c r="AA12" s="411" t="str">
        <f>IF(NOT(ISBLANK('2 sup_templates'!AA12)),IF(NOT(ISBLANK('2 sup_templates'!AA11)),'2 sup_templates'!AA12/'2 sup_templates'!AA11-1,""),"")</f>
        <v/>
      </c>
      <c r="AB12" s="411" t="str">
        <f>IF(NOT(ISBLANK('2 sup_templates'!AB12)),IF(NOT(ISBLANK('2 sup_templates'!AB11)),'2 sup_templates'!AB12/'2 sup_templates'!AB11-1,""),"")</f>
        <v/>
      </c>
      <c r="AC12" s="411" t="str">
        <f>IF(NOT(ISBLANK('2 sup_templates'!AC12)),IF(NOT(ISBLANK('2 sup_templates'!AC11)),'2 sup_templates'!AC12/'2 sup_templates'!AC11-1,""),"")</f>
        <v/>
      </c>
      <c r="AD12" s="411" t="str">
        <f>IF(NOT(ISBLANK('2 sup_templates'!AD12)),IF(NOT(ISBLANK('2 sup_templates'!AD11)),'2 sup_templates'!AD12/'2 sup_templates'!AD11-1,""),"")</f>
        <v/>
      </c>
      <c r="AE12" s="411" t="str">
        <f>IF(NOT(ISBLANK('2 sup_templates'!AE12)),IF(NOT(ISBLANK('2 sup_templates'!AE11)),'2 sup_templates'!AE12/'2 sup_templates'!AE11-1,""),"")</f>
        <v/>
      </c>
      <c r="AF12" s="411" t="str">
        <f>IF(NOT(ISBLANK('2 sup_templates'!AF12)),IF(NOT(ISBLANK('2 sup_templates'!AF11)),'2 sup_templates'!AF12/'2 sup_templates'!AF11-1,""),"")</f>
        <v/>
      </c>
      <c r="AG12" s="411" t="str">
        <f>IF(NOT(ISBLANK('2 sup_templates'!AG12)),IF(NOT(ISBLANK('2 sup_templates'!AG11)),'2 sup_templates'!AG12/'2 sup_templates'!AG11-1,""),"")</f>
        <v/>
      </c>
      <c r="AH12" s="411" t="str">
        <f>IF(NOT(ISBLANK('2 sup_templates'!AH12)),IF(NOT(ISBLANK('2 sup_templates'!AH11)),'2 sup_templates'!AH12/'2 sup_templates'!AH11-1,""),"")</f>
        <v/>
      </c>
      <c r="AI12" s="411" t="str">
        <f>IF(NOT(ISBLANK('2 sup_templates'!AI12)),IF(NOT(ISBLANK('2 sup_templates'!AI11)),'2 sup_templates'!AI12/'2 sup_templates'!AI11-1,""),"")</f>
        <v/>
      </c>
      <c r="AJ12" s="411" t="str">
        <f>IF(NOT(ISBLANK('2 sup_templates'!AJ12)),IF(NOT(ISBLANK('2 sup_templates'!AJ11)),'2 sup_templates'!AJ12/'2 sup_templates'!AJ11-1,""),"")</f>
        <v/>
      </c>
      <c r="AK12" s="411" t="str">
        <f>IF(NOT(ISBLANK('2 sup_templates'!AK12)),IF(NOT(ISBLANK('2 sup_templates'!AK11)),'2 sup_templates'!AK12/'2 sup_templates'!AK11-1,""),"")</f>
        <v/>
      </c>
      <c r="AL12" s="411" t="str">
        <f>IF(NOT(ISBLANK('2 sup_templates'!AL12)),IF(NOT(ISBLANK('2 sup_templates'!AL11)),'2 sup_templates'!AL12/'2 sup_templates'!AL11-1,""),"")</f>
        <v/>
      </c>
      <c r="AM12" s="299"/>
      <c r="AN12" s="80">
        <v>2003</v>
      </c>
      <c r="AO12" s="112" t="str">
        <f>IF(NOT(ISBLANK('2 sup_templates'!AO12)),IF(NOT(ISBLANK('2 sup_templates'!AO11)),'2 sup_templates'!AO12/'2 sup_templates'!AO11-1,""),"")</f>
        <v/>
      </c>
      <c r="AP12" s="115" t="str">
        <f>IF(NOT(ISBLANK('2 sup_templates'!AP12)),IF(NOT(ISBLANK('2 sup_templates'!AP11)),'2 sup_templates'!AP12/'2 sup_templates'!AP11-1,""),"")</f>
        <v/>
      </c>
      <c r="AQ12" s="112" t="str">
        <f>IF(NOT(ISBLANK('2 sup_templates'!AQ12)),IF(NOT(ISBLANK('2 sup_templates'!AQ11)),'2 sup_templates'!AQ12/'2 sup_templates'!AQ11-1,""),"")</f>
        <v/>
      </c>
      <c r="AR12" s="115" t="str">
        <f>IF(NOT(ISBLANK('2 sup_templates'!AR12)),IF(NOT(ISBLANK('2 sup_templates'!AR11)),'2 sup_templates'!AR12/'2 sup_templates'!AR11-1,""),"")</f>
        <v/>
      </c>
      <c r="AS12" s="112" t="str">
        <f>IF(NOT(ISBLANK('2 sup_templates'!AS12)),IF(NOT(ISBLANK('2 sup_templates'!AS11)),'2 sup_templates'!AS12/'2 sup_templates'!AS11-1,""),"")</f>
        <v/>
      </c>
      <c r="AT12" s="115" t="str">
        <f>IF(NOT(ISBLANK('2 sup_templates'!AT12)),IF(NOT(ISBLANK('2 sup_templates'!AT11)),'2 sup_templates'!AT12/'2 sup_templates'!AT11-1,""),"")</f>
        <v/>
      </c>
      <c r="AU12" s="112" t="str">
        <f>IF(NOT(ISBLANK('2 sup_templates'!AU12)),IF(NOT(ISBLANK('2 sup_templates'!AU11)),'2 sup_templates'!AU12/'2 sup_templates'!AU11-1,""),"")</f>
        <v/>
      </c>
      <c r="AV12" s="115" t="str">
        <f>IF(NOT(ISBLANK('2 sup_templates'!AV12)),IF(NOT(ISBLANK('2 sup_templates'!AV11)),'2 sup_templates'!AV12/'2 sup_templates'!AV11-1,""),"")</f>
        <v/>
      </c>
      <c r="AW12" s="115" t="str">
        <f>IF(NOT(ISBLANK('2 sup_templates'!AW12)),IF(NOT(ISBLANK('2 sup_templates'!AW11)),'2 sup_templates'!AW12/'2 sup_templates'!AW11-1,""),"")</f>
        <v/>
      </c>
      <c r="AX12" s="115" t="str">
        <f>IF(NOT(ISBLANK('2 sup_templates'!AX12)),IF(NOT(ISBLANK('2 sup_templates'!AX11)),'2 sup_templates'!AX12/'2 sup_templates'!AX11-1,""),"")</f>
        <v/>
      </c>
      <c r="AY12" s="115" t="str">
        <f>IF(NOT(ISBLANK('2 sup_templates'!AY12)),IF(NOT(ISBLANK('2 sup_templates'!AY11)),'2 sup_templates'!AY12/'2 sup_templates'!AY11-1,""),"")</f>
        <v/>
      </c>
      <c r="AZ12" s="115" t="str">
        <f>IF(NOT(ISBLANK('2 sup_templates'!AZ12)),IF(NOT(ISBLANK('2 sup_templates'!AZ11)),'2 sup_templates'!AZ12/'2 sup_templates'!AZ11-1,""),"")</f>
        <v/>
      </c>
      <c r="BA12" s="115" t="str">
        <f>IF(NOT(ISBLANK('2 sup_templates'!BA12)),IF(NOT(ISBLANK('2 sup_templates'!BA11)),'2 sup_templates'!BA12/'2 sup_templates'!BA11-1,""),"")</f>
        <v/>
      </c>
      <c r="BB12" s="115" t="str">
        <f>IF(NOT(ISBLANK('2 sup_templates'!BB12)),IF(NOT(ISBLANK('2 sup_templates'!BB11)),'2 sup_templates'!BB12/'2 sup_templates'!BB11-1,""),"")</f>
        <v/>
      </c>
      <c r="BC12" s="115" t="str">
        <f>IF(NOT(ISBLANK('2 sup_templates'!BC12)),IF(NOT(ISBLANK('2 sup_templates'!BC11)),'2 sup_templates'!BC12/'2 sup_templates'!BC11-1,""),"")</f>
        <v/>
      </c>
      <c r="BD12" s="115" t="str">
        <f>IF(NOT(ISBLANK('2 sup_templates'!BD12)),IF(NOT(ISBLANK('2 sup_templates'!BD11)),'2 sup_templates'!BD12/'2 sup_templates'!BD11-1,""),"")</f>
        <v/>
      </c>
      <c r="BE12" s="115" t="str">
        <f>IF(NOT(ISBLANK('2 sup_templates'!BE12)),IF(NOT(ISBLANK('2 sup_templates'!BE11)),'2 sup_templates'!BE12/'2 sup_templates'!BE11-1,""),"")</f>
        <v/>
      </c>
      <c r="BF12" s="115" t="str">
        <f>IF(NOT(ISBLANK('2 sup_templates'!BF12)),IF(NOT(ISBLANK('2 sup_templates'!BF11)),'2 sup_templates'!BF12/'2 sup_templates'!BF11-1,""),"")</f>
        <v/>
      </c>
      <c r="BG12" s="115" t="str">
        <f>IF(NOT(ISBLANK('2 sup_templates'!BG12)),IF(NOT(ISBLANK('2 sup_templates'!BG11)),'2 sup_templates'!BG12/'2 sup_templates'!BG11-1,""),"")</f>
        <v/>
      </c>
      <c r="BH12" s="115" t="str">
        <f>IF(NOT(ISBLANK('2 sup_templates'!BH12)),IF(NOT(ISBLANK('2 sup_templates'!BH11)),'2 sup_templates'!BH12/'2 sup_templates'!BH11-1,""),"")</f>
        <v/>
      </c>
      <c r="BI12" s="115" t="str">
        <f>IF(NOT(ISBLANK('2 sup_templates'!BI12)),IF(NOT(ISBLANK('2 sup_templates'!BI11)),'2 sup_templates'!BI12/'2 sup_templates'!BI11-1,""),"")</f>
        <v/>
      </c>
      <c r="BJ12" s="115" t="str">
        <f>IF(NOT(ISBLANK('2 sup_templates'!BJ12)),IF(NOT(ISBLANK('2 sup_templates'!BJ11)),'2 sup_templates'!BJ12/'2 sup_templates'!BJ11-1,""),"")</f>
        <v/>
      </c>
      <c r="BK12" s="115" t="str">
        <f>IF(NOT(ISBLANK('2 sup_templates'!BK12)),IF(NOT(ISBLANK('2 sup_templates'!BK11)),'2 sup_templates'!BK12/'2 sup_templates'!BK11-1,""),"")</f>
        <v/>
      </c>
      <c r="BL12" s="115" t="str">
        <f>IF(NOT(ISBLANK('2 sup_templates'!BL12)),IF(NOT(ISBLANK('2 sup_templates'!BL11)),'2 sup_templates'!BL12/'2 sup_templates'!BL11-1,""),"")</f>
        <v/>
      </c>
      <c r="BM12" s="299"/>
      <c r="BN12" s="80">
        <v>2003</v>
      </c>
      <c r="BO12" s="112" t="str">
        <f>IF(NOT(ISBLANK('2 sup_templates'!BO12)),IF(NOT(ISBLANK('2 sup_templates'!BO11)),'2 sup_templates'!BO12/'2 sup_templates'!BO11-1,""),"")</f>
        <v/>
      </c>
      <c r="BP12" s="112" t="str">
        <f>IF(NOT(ISBLANK('2 sup_templates'!BP12)),IF(NOT(ISBLANK('2 sup_templates'!BP11)),'2 sup_templates'!BP12/'2 sup_templates'!BP11-1,""),"")</f>
        <v/>
      </c>
      <c r="BQ12" s="112" t="str">
        <f>IF(NOT(ISBLANK('2 sup_templates'!BQ12)),IF(NOT(ISBLANK('2 sup_templates'!BQ11)),'2 sup_templates'!BQ12/'2 sup_templates'!BQ11-1,""),"")</f>
        <v/>
      </c>
      <c r="BR12" s="112" t="str">
        <f>IF(NOT(ISBLANK('2 sup_templates'!BR12)),IF(NOT(ISBLANK('2 sup_templates'!BR11)),'2 sup_templates'!BR12/'2 sup_templates'!BR11-1,""),"")</f>
        <v/>
      </c>
      <c r="BS12" s="112" t="str">
        <f>IF(NOT(ISBLANK('2 sup_templates'!BS12)),IF(NOT(ISBLANK('2 sup_templates'!BS11)),'2 sup_templates'!BS12/'2 sup_templates'!BS11-1,""),"")</f>
        <v/>
      </c>
      <c r="BT12" s="112" t="str">
        <f>IF(NOT(ISBLANK('2 sup_templates'!BT12)),IF(NOT(ISBLANK('2 sup_templates'!BT11)),'2 sup_templates'!BT12/'2 sup_templates'!BT11-1,""),"")</f>
        <v/>
      </c>
      <c r="BU12" s="112" t="str">
        <f>IF(NOT(ISBLANK('2 sup_templates'!BU12)),IF(NOT(ISBLANK('2 sup_templates'!BU11)),'2 sup_templates'!BU12/'2 sup_templates'!BU11-1,""),"")</f>
        <v/>
      </c>
      <c r="BV12" s="112" t="str">
        <f>IF(NOT(ISBLANK('2 sup_templates'!BV12)),IF(NOT(ISBLANK('2 sup_templates'!BV11)),'2 sup_templates'!BV12/'2 sup_templates'!BV11-1,""),"")</f>
        <v/>
      </c>
      <c r="BW12" s="112" t="str">
        <f>IF(NOT(ISBLANK('2 sup_templates'!BW12)),IF(NOT(ISBLANK('2 sup_templates'!BW11)),'2 sup_templates'!BW12/'2 sup_templates'!BW11-1,""),"")</f>
        <v/>
      </c>
      <c r="BX12" s="112" t="str">
        <f>IF(NOT(ISBLANK('2 sup_templates'!BX12)),IF(NOT(ISBLANK('2 sup_templates'!BX11)),'2 sup_templates'!BX12/'2 sup_templates'!BX11-1,""),"")</f>
        <v/>
      </c>
      <c r="BY12" s="112" t="str">
        <f>IF(NOT(ISBLANK('2 sup_templates'!BY12)),IF(NOT(ISBLANK('2 sup_templates'!BY11)),'2 sup_templates'!BY12/'2 sup_templates'!BY11-1,""),"")</f>
        <v/>
      </c>
      <c r="BZ12" s="112" t="str">
        <f>IF(NOT(ISBLANK('2 sup_templates'!BZ12)),IF(NOT(ISBLANK('2 sup_templates'!BZ11)),'2 sup_templates'!BZ12/'2 sup_templates'!BZ11-1,""),"")</f>
        <v/>
      </c>
      <c r="CA12" s="112" t="str">
        <f>IF(NOT(ISBLANK('2 sup_templates'!CA12)),IF(NOT(ISBLANK('2 sup_templates'!CA11)),'2 sup_templates'!CA12/'2 sup_templates'!CA11-1,""),"")</f>
        <v/>
      </c>
      <c r="CB12" s="112" t="str">
        <f>IF(NOT(ISBLANK('2 sup_templates'!CB12)),IF(NOT(ISBLANK('2 sup_templates'!CB11)),'2 sup_templates'!CB12/'2 sup_templates'!CB11-1,""),"")</f>
        <v/>
      </c>
      <c r="CC12" s="112" t="str">
        <f>IF(NOT(ISBLANK('2 sup_templates'!CC12)),IF(NOT(ISBLANK('2 sup_templates'!CC11)),'2 sup_templates'!CC12/'2 sup_templates'!CC11-1,""),"")</f>
        <v/>
      </c>
      <c r="CD12" s="112" t="str">
        <f>IF(NOT(ISBLANK('2 sup_templates'!CD12)),IF(NOT(ISBLANK('2 sup_templates'!CD11)),'2 sup_templates'!CD12/'2 sup_templates'!CD11-1,""),"")</f>
        <v/>
      </c>
      <c r="CE12" s="112" t="str">
        <f>IF(NOT(ISBLANK('2 sup_templates'!CE12)),IF(NOT(ISBLANK('2 sup_templates'!CE11)),'2 sup_templates'!CE12/'2 sup_templates'!CE11-1,""),"")</f>
        <v/>
      </c>
      <c r="CF12" s="112" t="str">
        <f>IF(NOT(ISBLANK('2 sup_templates'!CF12)),IF(NOT(ISBLANK('2 sup_templates'!CF11)),'2 sup_templates'!CF12/'2 sup_templates'!CF11-1,""),"")</f>
        <v/>
      </c>
      <c r="CG12" s="112" t="str">
        <f>IF(NOT(ISBLANK('2 sup_templates'!CG12)),IF(NOT(ISBLANK('2 sup_templates'!CG11)),'2 sup_templates'!CG12/'2 sup_templates'!CG11-1,""),"")</f>
        <v/>
      </c>
      <c r="CH12" s="112" t="str">
        <f>IF(NOT(ISBLANK('2 sup_templates'!CH12)),IF(NOT(ISBLANK('2 sup_templates'!CH11)),'2 sup_templates'!CH12/'2 sup_templates'!CH11-1,""),"")</f>
        <v/>
      </c>
      <c r="CI12" s="112" t="str">
        <f>IF(NOT(ISBLANK('2 sup_templates'!CI12)),IF(NOT(ISBLANK('2 sup_templates'!CI11)),'2 sup_templates'!CI12/'2 sup_templates'!CI11-1,""),"")</f>
        <v/>
      </c>
      <c r="CJ12" s="112" t="str">
        <f>IF(NOT(ISBLANK('2 sup_templates'!CJ12)),IF(NOT(ISBLANK('2 sup_templates'!CJ11)),'2 sup_templates'!CJ12/'2 sup_templates'!CJ11-1,""),"")</f>
        <v/>
      </c>
      <c r="CK12" s="112" t="str">
        <f>IF(NOT(ISBLANK('2 sup_templates'!CK12)),IF(NOT(ISBLANK('2 sup_templates'!CK11)),'2 sup_templates'!CK12/'2 sup_templates'!CK11-1,""),"")</f>
        <v/>
      </c>
      <c r="CL12" s="112" t="str">
        <f>IF(NOT(ISBLANK('2 sup_templates'!CL12)),IF(NOT(ISBLANK('2 sup_templates'!CL11)),'2 sup_templates'!CL12/'2 sup_templates'!CL11-1,""),"")</f>
        <v/>
      </c>
      <c r="CM12" s="14"/>
      <c r="CN12" s="80">
        <v>2003</v>
      </c>
      <c r="CO12" s="115" t="str">
        <f>IF(NOT(ISBLANK('2 sup_templates'!CO12)),IF(NOT(ISBLANK('2 sup_templates'!CO11)),'2 sup_templates'!CO12/'2 sup_templates'!CO11-1,""),"")</f>
        <v/>
      </c>
      <c r="CP12" s="115" t="str">
        <f>IF(NOT(ISBLANK('2 sup_templates'!CP12)),IF(NOT(ISBLANK('2 sup_templates'!CP11)),'2 sup_templates'!CP12/'2 sup_templates'!CP11-1,""),"")</f>
        <v/>
      </c>
      <c r="CQ12" s="115" t="str">
        <f>IF(NOT(ISBLANK('2 sup_templates'!CQ12)),IF(NOT(ISBLANK('2 sup_templates'!CQ11)),'2 sup_templates'!CQ12/'2 sup_templates'!CQ11-1,""),"")</f>
        <v/>
      </c>
      <c r="CR12" s="115" t="str">
        <f>IF(NOT(ISBLANK('2 sup_templates'!CR12)),IF(NOT(ISBLANK('2 sup_templates'!CR11)),'2 sup_templates'!CR12/'2 sup_templates'!CR11-1,""),"")</f>
        <v/>
      </c>
      <c r="CS12" s="115" t="str">
        <f>IF(NOT(ISBLANK('2 sup_templates'!CS12)),IF(NOT(ISBLANK('2 sup_templates'!CS11)),'2 sup_templates'!CS12/'2 sup_templates'!CS11-1,""),"")</f>
        <v/>
      </c>
      <c r="CT12" s="115" t="str">
        <f>IF(NOT(ISBLANK('2 sup_templates'!CT12)),IF(NOT(ISBLANK('2 sup_templates'!CT11)),'2 sup_templates'!CT12/'2 sup_templates'!CT11-1,""),"")</f>
        <v/>
      </c>
      <c r="CU12" s="115" t="str">
        <f>IF(NOT(ISBLANK('2 sup_templates'!CU12)),IF(NOT(ISBLANK('2 sup_templates'!CU11)),'2 sup_templates'!CU12/'2 sup_templates'!CU11-1,""),"")</f>
        <v/>
      </c>
      <c r="CV12" s="115" t="str">
        <f>IF(NOT(ISBLANK('2 sup_templates'!CV12)),IF(NOT(ISBLANK('2 sup_templates'!CV11)),'2 sup_templates'!CV12/'2 sup_templates'!CV11-1,""),"")</f>
        <v/>
      </c>
      <c r="CW12" s="115" t="str">
        <f>IF(NOT(ISBLANK('2 sup_templates'!CW12)),IF(NOT(ISBLANK('2 sup_templates'!CW11)),'2 sup_templates'!CW12/'2 sup_templates'!CW11-1,""),"")</f>
        <v/>
      </c>
      <c r="CX12" s="115" t="str">
        <f>IF(NOT(ISBLANK('2 sup_templates'!CX12)),IF(NOT(ISBLANK('2 sup_templates'!CX11)),'2 sup_templates'!CX12/'2 sup_templates'!CX11-1,""),"")</f>
        <v/>
      </c>
      <c r="CY12" s="115" t="str">
        <f>IF(NOT(ISBLANK('2 sup_templates'!CY12)),IF(NOT(ISBLANK('2 sup_templates'!CY11)),'2 sup_templates'!CY12/'2 sup_templates'!CY11-1,""),"")</f>
        <v/>
      </c>
      <c r="CZ12" s="115" t="str">
        <f>IF(NOT(ISBLANK('2 sup_templates'!CZ12)),IF(NOT(ISBLANK('2 sup_templates'!CZ11)),'2 sup_templates'!CZ12/'2 sup_templates'!CZ11-1,""),"")</f>
        <v/>
      </c>
      <c r="DA12" s="115" t="str">
        <f>IF(NOT(ISBLANK('2 sup_templates'!DA12)),IF(NOT(ISBLANK('2 sup_templates'!DA11)),'2 sup_templates'!DA12/'2 sup_templates'!DA11-1,""),"")</f>
        <v/>
      </c>
      <c r="DB12" s="115" t="str">
        <f>IF(NOT(ISBLANK('2 sup_templates'!DB12)),IF(NOT(ISBLANK('2 sup_templates'!DB11)),'2 sup_templates'!DB12/'2 sup_templates'!DB11-1,""),"")</f>
        <v/>
      </c>
      <c r="DC12"/>
      <c r="DD12"/>
    </row>
    <row r="13" spans="1:108" s="2" customFormat="1" x14ac:dyDescent="0.2">
      <c r="A13" s="6"/>
      <c r="B13" s="80">
        <v>2004</v>
      </c>
      <c r="C13" s="411" t="str">
        <f>IF(NOT(ISBLANK('2 sup_templates'!C13)),IF(NOT(ISBLANK('2 sup_templates'!C12)),'2 sup_templates'!C13/'2 sup_templates'!C12-1,""),"")</f>
        <v/>
      </c>
      <c r="D13" s="411" t="str">
        <f>IF(NOT(ISBLANK('2 sup_templates'!D13)),IF(NOT(ISBLANK('2 sup_templates'!D12)),'2 sup_templates'!D13/'2 sup_templates'!D12-1,""),"")</f>
        <v/>
      </c>
      <c r="E13" s="411" t="str">
        <f>IF(NOT(ISBLANK('2 sup_templates'!E13)),IF(NOT(ISBLANK('2 sup_templates'!E12)),'2 sup_templates'!E13/'2 sup_templates'!E12-1,""),"")</f>
        <v/>
      </c>
      <c r="F13" s="411" t="str">
        <f>IF(NOT(ISBLANK('2 sup_templates'!F13)),IF(NOT(ISBLANK('2 sup_templates'!F12)),'2 sup_templates'!F13/'2 sup_templates'!F12-1,""),"")</f>
        <v/>
      </c>
      <c r="G13" s="411" t="str">
        <f>IF(NOT(ISBLANK('2 sup_templates'!G13)),IF(NOT(ISBLANK('2 sup_templates'!G12)),'2 sup_templates'!G13/'2 sup_templates'!G12-1,""),"")</f>
        <v/>
      </c>
      <c r="H13" s="411" t="str">
        <f>IF(NOT(ISBLANK('2 sup_templates'!H13)),IF(NOT(ISBLANK('2 sup_templates'!H12)),'2 sup_templates'!H13/'2 sup_templates'!H12-1,""),"")</f>
        <v/>
      </c>
      <c r="I13" s="411" t="str">
        <f>IF(NOT(ISBLANK('2 sup_templates'!I13)),IF(NOT(ISBLANK('2 sup_templates'!I12)),'2 sup_templates'!I13/'2 sup_templates'!I12-1,""),"")</f>
        <v/>
      </c>
      <c r="J13" s="411" t="str">
        <f>IF(NOT(ISBLANK('2 sup_templates'!J13)),IF(NOT(ISBLANK('2 sup_templates'!J12)),'2 sup_templates'!J13/'2 sup_templates'!J12-1,""),"")</f>
        <v/>
      </c>
      <c r="K13" s="411" t="str">
        <f>IF(NOT(ISBLANK('2 sup_templates'!K13)),IF(NOT(ISBLANK('2 sup_templates'!K12)),'2 sup_templates'!K13/'2 sup_templates'!K12-1,""),"")</f>
        <v/>
      </c>
      <c r="L13" s="411" t="str">
        <f>IF(NOT(ISBLANK('2 sup_templates'!L13)),IF(NOT(ISBLANK('2 sup_templates'!L12)),'2 sup_templates'!L13/'2 sup_templates'!L12-1,""),"")</f>
        <v/>
      </c>
      <c r="M13" s="411" t="str">
        <f>IF(NOT(ISBLANK('2 sup_templates'!M13)),IF(NOT(ISBLANK('2 sup_templates'!M12)),'2 sup_templates'!M13/'2 sup_templates'!M12-1,""),"")</f>
        <v/>
      </c>
      <c r="N13" s="411" t="str">
        <f>IF(NOT(ISBLANK('2 sup_templates'!N13)),IF(NOT(ISBLANK('2 sup_templates'!N12)),'2 sup_templates'!N13/'2 sup_templates'!N12-1,""),"")</f>
        <v/>
      </c>
      <c r="O13" s="411" t="str">
        <f>IF(NOT(ISBLANK('2 sup_templates'!O13)),IF(NOT(ISBLANK('2 sup_templates'!O12)),'2 sup_templates'!O13/'2 sup_templates'!O12-1,""),"")</f>
        <v/>
      </c>
      <c r="P13" s="411" t="str">
        <f>IF(NOT(ISBLANK('2 sup_templates'!P13)),IF(NOT(ISBLANK('2 sup_templates'!P12)),'2 sup_templates'!P13/'2 sup_templates'!P12-1,""),"")</f>
        <v/>
      </c>
      <c r="Q13" s="411" t="str">
        <f>IF(NOT(ISBLANK('2 sup_templates'!Q13)),IF(NOT(ISBLANK('2 sup_templates'!Q12)),'2 sup_templates'!Q13/'2 sup_templates'!Q12-1,""),"")</f>
        <v/>
      </c>
      <c r="R13" s="411" t="str">
        <f>IF(NOT(ISBLANK('2 sup_templates'!R13)),IF(NOT(ISBLANK('2 sup_templates'!R12)),'2 sup_templates'!R13/'2 sup_templates'!R12-1,""),"")</f>
        <v/>
      </c>
      <c r="S13" s="411" t="str">
        <f>IF(NOT(ISBLANK('2 sup_templates'!S13)),IF(NOT(ISBLANK('2 sup_templates'!S12)),'2 sup_templates'!S13/'2 sup_templates'!S12-1,""),"")</f>
        <v/>
      </c>
      <c r="T13" s="411" t="str">
        <f>IF(NOT(ISBLANK('2 sup_templates'!T13)),IF(NOT(ISBLANK('2 sup_templates'!T12)),'2 sup_templates'!T13/'2 sup_templates'!T12-1,""),"")</f>
        <v/>
      </c>
      <c r="U13" s="411" t="str">
        <f>IF(NOT(ISBLANK('2 sup_templates'!U13)),IF(NOT(ISBLANK('2 sup_templates'!U12)),'2 sup_templates'!U13/'2 sup_templates'!U12-1,""),"")</f>
        <v/>
      </c>
      <c r="V13" s="411" t="str">
        <f>IF(NOT(ISBLANK('2 sup_templates'!V13)),IF(NOT(ISBLANK('2 sup_templates'!V12)),'2 sup_templates'!V13/'2 sup_templates'!V12-1,""),"")</f>
        <v/>
      </c>
      <c r="W13" s="411" t="str">
        <f>IF(NOT(ISBLANK('2 sup_templates'!W13)),IF(NOT(ISBLANK('2 sup_templates'!W12)),'2 sup_templates'!W13/'2 sup_templates'!W12-1,""),"")</f>
        <v/>
      </c>
      <c r="X13" s="411" t="str">
        <f>IF(NOT(ISBLANK('2 sup_templates'!X13)),IF(NOT(ISBLANK('2 sup_templates'!X12)),'2 sup_templates'!X13/'2 sup_templates'!X12-1,""),"")</f>
        <v/>
      </c>
      <c r="Y13" s="411" t="str">
        <f>IF(NOT(ISBLANK('2 sup_templates'!Y13)),IF(NOT(ISBLANK('2 sup_templates'!Y12)),'2 sup_templates'!Y13/'2 sup_templates'!Y12-1,""),"")</f>
        <v/>
      </c>
      <c r="Z13" s="411" t="str">
        <f>IF(NOT(ISBLANK('2 sup_templates'!Z13)),IF(NOT(ISBLANK('2 sup_templates'!Z12)),'2 sup_templates'!Z13/'2 sup_templates'!Z12-1,""),"")</f>
        <v/>
      </c>
      <c r="AA13" s="411" t="str">
        <f>IF(NOT(ISBLANK('2 sup_templates'!AA13)),IF(NOT(ISBLANK('2 sup_templates'!AA12)),'2 sup_templates'!AA13/'2 sup_templates'!AA12-1,""),"")</f>
        <v/>
      </c>
      <c r="AB13" s="411" t="str">
        <f>IF(NOT(ISBLANK('2 sup_templates'!AB13)),IF(NOT(ISBLANK('2 sup_templates'!AB12)),'2 sup_templates'!AB13/'2 sup_templates'!AB12-1,""),"")</f>
        <v/>
      </c>
      <c r="AC13" s="411" t="str">
        <f>IF(NOT(ISBLANK('2 sup_templates'!AC13)),IF(NOT(ISBLANK('2 sup_templates'!AC12)),'2 sup_templates'!AC13/'2 sup_templates'!AC12-1,""),"")</f>
        <v/>
      </c>
      <c r="AD13" s="411" t="str">
        <f>IF(NOT(ISBLANK('2 sup_templates'!AD13)),IF(NOT(ISBLANK('2 sup_templates'!AD12)),'2 sup_templates'!AD13/'2 sup_templates'!AD12-1,""),"")</f>
        <v/>
      </c>
      <c r="AE13" s="411" t="str">
        <f>IF(NOT(ISBLANK('2 sup_templates'!AE13)),IF(NOT(ISBLANK('2 sup_templates'!AE12)),'2 sup_templates'!AE13/'2 sup_templates'!AE12-1,""),"")</f>
        <v/>
      </c>
      <c r="AF13" s="411" t="str">
        <f>IF(NOT(ISBLANK('2 sup_templates'!AF13)),IF(NOT(ISBLANK('2 sup_templates'!AF12)),'2 sup_templates'!AF13/'2 sup_templates'!AF12-1,""),"")</f>
        <v/>
      </c>
      <c r="AG13" s="411" t="str">
        <f>IF(NOT(ISBLANK('2 sup_templates'!AG13)),IF(NOT(ISBLANK('2 sup_templates'!AG12)),'2 sup_templates'!AG13/'2 sup_templates'!AG12-1,""),"")</f>
        <v/>
      </c>
      <c r="AH13" s="411" t="str">
        <f>IF(NOT(ISBLANK('2 sup_templates'!AH13)),IF(NOT(ISBLANK('2 sup_templates'!AH12)),'2 sup_templates'!AH13/'2 sup_templates'!AH12-1,""),"")</f>
        <v/>
      </c>
      <c r="AI13" s="411" t="str">
        <f>IF(NOT(ISBLANK('2 sup_templates'!AI13)),IF(NOT(ISBLANK('2 sup_templates'!AI12)),'2 sup_templates'!AI13/'2 sup_templates'!AI12-1,""),"")</f>
        <v/>
      </c>
      <c r="AJ13" s="411" t="str">
        <f>IF(NOT(ISBLANK('2 sup_templates'!AJ13)),IF(NOT(ISBLANK('2 sup_templates'!AJ12)),'2 sup_templates'!AJ13/'2 sup_templates'!AJ12-1,""),"")</f>
        <v/>
      </c>
      <c r="AK13" s="411" t="str">
        <f>IF(NOT(ISBLANK('2 sup_templates'!AK13)),IF(NOT(ISBLANK('2 sup_templates'!AK12)),'2 sup_templates'!AK13/'2 sup_templates'!AK12-1,""),"")</f>
        <v/>
      </c>
      <c r="AL13" s="411" t="str">
        <f>IF(NOT(ISBLANK('2 sup_templates'!AL13)),IF(NOT(ISBLANK('2 sup_templates'!AL12)),'2 sup_templates'!AL13/'2 sup_templates'!AL12-1,""),"")</f>
        <v/>
      </c>
      <c r="AM13" s="299"/>
      <c r="AN13" s="80">
        <v>2004</v>
      </c>
      <c r="AO13" s="112" t="str">
        <f>IF(NOT(ISBLANK('2 sup_templates'!AO13)),IF(NOT(ISBLANK('2 sup_templates'!AO12)),'2 sup_templates'!AO13/'2 sup_templates'!AO12-1,""),"")</f>
        <v/>
      </c>
      <c r="AP13" s="115" t="str">
        <f>IF(NOT(ISBLANK('2 sup_templates'!AP13)),IF(NOT(ISBLANK('2 sup_templates'!AP12)),'2 sup_templates'!AP13/'2 sup_templates'!AP12-1,""),"")</f>
        <v/>
      </c>
      <c r="AQ13" s="112" t="str">
        <f>IF(NOT(ISBLANK('2 sup_templates'!AQ13)),IF(NOT(ISBLANK('2 sup_templates'!AQ12)),'2 sup_templates'!AQ13/'2 sup_templates'!AQ12-1,""),"")</f>
        <v/>
      </c>
      <c r="AR13" s="115" t="str">
        <f>IF(NOT(ISBLANK('2 sup_templates'!AR13)),IF(NOT(ISBLANK('2 sup_templates'!AR12)),'2 sup_templates'!AR13/'2 sup_templates'!AR12-1,""),"")</f>
        <v/>
      </c>
      <c r="AS13" s="112" t="str">
        <f>IF(NOT(ISBLANK('2 sup_templates'!AS13)),IF(NOT(ISBLANK('2 sup_templates'!AS12)),'2 sup_templates'!AS13/'2 sup_templates'!AS12-1,""),"")</f>
        <v/>
      </c>
      <c r="AT13" s="115" t="str">
        <f>IF(NOT(ISBLANK('2 sup_templates'!AT13)),IF(NOT(ISBLANK('2 sup_templates'!AT12)),'2 sup_templates'!AT13/'2 sup_templates'!AT12-1,""),"")</f>
        <v/>
      </c>
      <c r="AU13" s="112" t="str">
        <f>IF(NOT(ISBLANK('2 sup_templates'!AU13)),IF(NOT(ISBLANK('2 sup_templates'!AU12)),'2 sup_templates'!AU13/'2 sup_templates'!AU12-1,""),"")</f>
        <v/>
      </c>
      <c r="AV13" s="115" t="str">
        <f>IF(NOT(ISBLANK('2 sup_templates'!AV13)),IF(NOT(ISBLANK('2 sup_templates'!AV12)),'2 sup_templates'!AV13/'2 sup_templates'!AV12-1,""),"")</f>
        <v/>
      </c>
      <c r="AW13" s="115" t="str">
        <f>IF(NOT(ISBLANK('2 sup_templates'!AW13)),IF(NOT(ISBLANK('2 sup_templates'!AW12)),'2 sup_templates'!AW13/'2 sup_templates'!AW12-1,""),"")</f>
        <v/>
      </c>
      <c r="AX13" s="115" t="str">
        <f>IF(NOT(ISBLANK('2 sup_templates'!AX13)),IF(NOT(ISBLANK('2 sup_templates'!AX12)),'2 sup_templates'!AX13/'2 sup_templates'!AX12-1,""),"")</f>
        <v/>
      </c>
      <c r="AY13" s="115" t="str">
        <f>IF(NOT(ISBLANK('2 sup_templates'!AY13)),IF(NOT(ISBLANK('2 sup_templates'!AY12)),'2 sup_templates'!AY13/'2 sup_templates'!AY12-1,""),"")</f>
        <v/>
      </c>
      <c r="AZ13" s="115" t="str">
        <f>IF(NOT(ISBLANK('2 sup_templates'!AZ13)),IF(NOT(ISBLANK('2 sup_templates'!AZ12)),'2 sup_templates'!AZ13/'2 sup_templates'!AZ12-1,""),"")</f>
        <v/>
      </c>
      <c r="BA13" s="115" t="str">
        <f>IF(NOT(ISBLANK('2 sup_templates'!BA13)),IF(NOT(ISBLANK('2 sup_templates'!BA12)),'2 sup_templates'!BA13/'2 sup_templates'!BA12-1,""),"")</f>
        <v/>
      </c>
      <c r="BB13" s="115" t="str">
        <f>IF(NOT(ISBLANK('2 sup_templates'!BB13)),IF(NOT(ISBLANK('2 sup_templates'!BB12)),'2 sup_templates'!BB13/'2 sup_templates'!BB12-1,""),"")</f>
        <v/>
      </c>
      <c r="BC13" s="115" t="str">
        <f>IF(NOT(ISBLANK('2 sup_templates'!BC13)),IF(NOT(ISBLANK('2 sup_templates'!BC12)),'2 sup_templates'!BC13/'2 sup_templates'!BC12-1,""),"")</f>
        <v/>
      </c>
      <c r="BD13" s="115" t="str">
        <f>IF(NOT(ISBLANK('2 sup_templates'!BD13)),IF(NOT(ISBLANK('2 sup_templates'!BD12)),'2 sup_templates'!BD13/'2 sup_templates'!BD12-1,""),"")</f>
        <v/>
      </c>
      <c r="BE13" s="115" t="str">
        <f>IF(NOT(ISBLANK('2 sup_templates'!BE13)),IF(NOT(ISBLANK('2 sup_templates'!BE12)),'2 sup_templates'!BE13/'2 sup_templates'!BE12-1,""),"")</f>
        <v/>
      </c>
      <c r="BF13" s="115" t="str">
        <f>IF(NOT(ISBLANK('2 sup_templates'!BF13)),IF(NOT(ISBLANK('2 sup_templates'!BF12)),'2 sup_templates'!BF13/'2 sup_templates'!BF12-1,""),"")</f>
        <v/>
      </c>
      <c r="BG13" s="115" t="str">
        <f>IF(NOT(ISBLANK('2 sup_templates'!BG13)),IF(NOT(ISBLANK('2 sup_templates'!BG12)),'2 sup_templates'!BG13/'2 sup_templates'!BG12-1,""),"")</f>
        <v/>
      </c>
      <c r="BH13" s="115" t="str">
        <f>IF(NOT(ISBLANK('2 sup_templates'!BH13)),IF(NOT(ISBLANK('2 sup_templates'!BH12)),'2 sup_templates'!BH13/'2 sup_templates'!BH12-1,""),"")</f>
        <v/>
      </c>
      <c r="BI13" s="115" t="str">
        <f>IF(NOT(ISBLANK('2 sup_templates'!BI13)),IF(NOT(ISBLANK('2 sup_templates'!BI12)),'2 sup_templates'!BI13/'2 sup_templates'!BI12-1,""),"")</f>
        <v/>
      </c>
      <c r="BJ13" s="115" t="str">
        <f>IF(NOT(ISBLANK('2 sup_templates'!BJ13)),IF(NOT(ISBLANK('2 sup_templates'!BJ12)),'2 sup_templates'!BJ13/'2 sup_templates'!BJ12-1,""),"")</f>
        <v/>
      </c>
      <c r="BK13" s="115" t="str">
        <f>IF(NOT(ISBLANK('2 sup_templates'!BK13)),IF(NOT(ISBLANK('2 sup_templates'!BK12)),'2 sup_templates'!BK13/'2 sup_templates'!BK12-1,""),"")</f>
        <v/>
      </c>
      <c r="BL13" s="115" t="str">
        <f>IF(NOT(ISBLANK('2 sup_templates'!BL13)),IF(NOT(ISBLANK('2 sup_templates'!BL12)),'2 sup_templates'!BL13/'2 sup_templates'!BL12-1,""),"")</f>
        <v/>
      </c>
      <c r="BM13" s="299"/>
      <c r="BN13" s="80">
        <v>2004</v>
      </c>
      <c r="BO13" s="112" t="str">
        <f>IF(NOT(ISBLANK('2 sup_templates'!BO13)),IF(NOT(ISBLANK('2 sup_templates'!BO12)),'2 sup_templates'!BO13/'2 sup_templates'!BO12-1,""),"")</f>
        <v/>
      </c>
      <c r="BP13" s="112" t="str">
        <f>IF(NOT(ISBLANK('2 sup_templates'!BP13)),IF(NOT(ISBLANK('2 sup_templates'!BP12)),'2 sup_templates'!BP13/'2 sup_templates'!BP12-1,""),"")</f>
        <v/>
      </c>
      <c r="BQ13" s="112" t="str">
        <f>IF(NOT(ISBLANK('2 sup_templates'!BQ13)),IF(NOT(ISBLANK('2 sup_templates'!BQ12)),'2 sup_templates'!BQ13/'2 sup_templates'!BQ12-1,""),"")</f>
        <v/>
      </c>
      <c r="BR13" s="112" t="str">
        <f>IF(NOT(ISBLANK('2 sup_templates'!BR13)),IF(NOT(ISBLANK('2 sup_templates'!BR12)),'2 sup_templates'!BR13/'2 sup_templates'!BR12-1,""),"")</f>
        <v/>
      </c>
      <c r="BS13" s="112" t="str">
        <f>IF(NOT(ISBLANK('2 sup_templates'!BS13)),IF(NOT(ISBLANK('2 sup_templates'!BS12)),'2 sup_templates'!BS13/'2 sup_templates'!BS12-1,""),"")</f>
        <v/>
      </c>
      <c r="BT13" s="112" t="str">
        <f>IF(NOT(ISBLANK('2 sup_templates'!BT13)),IF(NOT(ISBLANK('2 sup_templates'!BT12)),'2 sup_templates'!BT13/'2 sup_templates'!BT12-1,""),"")</f>
        <v/>
      </c>
      <c r="BU13" s="112" t="str">
        <f>IF(NOT(ISBLANK('2 sup_templates'!BU13)),IF(NOT(ISBLANK('2 sup_templates'!BU12)),'2 sup_templates'!BU13/'2 sup_templates'!BU12-1,""),"")</f>
        <v/>
      </c>
      <c r="BV13" s="112" t="str">
        <f>IF(NOT(ISBLANK('2 sup_templates'!BV13)),IF(NOT(ISBLANK('2 sup_templates'!BV12)),'2 sup_templates'!BV13/'2 sup_templates'!BV12-1,""),"")</f>
        <v/>
      </c>
      <c r="BW13" s="112" t="str">
        <f>IF(NOT(ISBLANK('2 sup_templates'!BW13)),IF(NOT(ISBLANK('2 sup_templates'!BW12)),'2 sup_templates'!BW13/'2 sup_templates'!BW12-1,""),"")</f>
        <v/>
      </c>
      <c r="BX13" s="112" t="str">
        <f>IF(NOT(ISBLANK('2 sup_templates'!BX13)),IF(NOT(ISBLANK('2 sup_templates'!BX12)),'2 sup_templates'!BX13/'2 sup_templates'!BX12-1,""),"")</f>
        <v/>
      </c>
      <c r="BY13" s="112" t="str">
        <f>IF(NOT(ISBLANK('2 sup_templates'!BY13)),IF(NOT(ISBLANK('2 sup_templates'!BY12)),'2 sup_templates'!BY13/'2 sup_templates'!BY12-1,""),"")</f>
        <v/>
      </c>
      <c r="BZ13" s="112" t="str">
        <f>IF(NOT(ISBLANK('2 sup_templates'!BZ13)),IF(NOT(ISBLANK('2 sup_templates'!BZ12)),'2 sup_templates'!BZ13/'2 sup_templates'!BZ12-1,""),"")</f>
        <v/>
      </c>
      <c r="CA13" s="112" t="str">
        <f>IF(NOT(ISBLANK('2 sup_templates'!CA13)),IF(NOT(ISBLANK('2 sup_templates'!CA12)),'2 sup_templates'!CA13/'2 sup_templates'!CA12-1,""),"")</f>
        <v/>
      </c>
      <c r="CB13" s="112" t="str">
        <f>IF(NOT(ISBLANK('2 sup_templates'!CB13)),IF(NOT(ISBLANK('2 sup_templates'!CB12)),'2 sup_templates'!CB13/'2 sup_templates'!CB12-1,""),"")</f>
        <v/>
      </c>
      <c r="CC13" s="112" t="str">
        <f>IF(NOT(ISBLANK('2 sup_templates'!CC13)),IF(NOT(ISBLANK('2 sup_templates'!CC12)),'2 sup_templates'!CC13/'2 sup_templates'!CC12-1,""),"")</f>
        <v/>
      </c>
      <c r="CD13" s="112" t="str">
        <f>IF(NOT(ISBLANK('2 sup_templates'!CD13)),IF(NOT(ISBLANK('2 sup_templates'!CD12)),'2 sup_templates'!CD13/'2 sup_templates'!CD12-1,""),"")</f>
        <v/>
      </c>
      <c r="CE13" s="112" t="str">
        <f>IF(NOT(ISBLANK('2 sup_templates'!CE13)),IF(NOT(ISBLANK('2 sup_templates'!CE12)),'2 sup_templates'!CE13/'2 sup_templates'!CE12-1,""),"")</f>
        <v/>
      </c>
      <c r="CF13" s="112" t="str">
        <f>IF(NOT(ISBLANK('2 sup_templates'!CF13)),IF(NOT(ISBLANK('2 sup_templates'!CF12)),'2 sup_templates'!CF13/'2 sup_templates'!CF12-1,""),"")</f>
        <v/>
      </c>
      <c r="CG13" s="112" t="str">
        <f>IF(NOT(ISBLANK('2 sup_templates'!CG13)),IF(NOT(ISBLANK('2 sup_templates'!CG12)),'2 sup_templates'!CG13/'2 sup_templates'!CG12-1,""),"")</f>
        <v/>
      </c>
      <c r="CH13" s="112" t="str">
        <f>IF(NOT(ISBLANK('2 sup_templates'!CH13)),IF(NOT(ISBLANK('2 sup_templates'!CH12)),'2 sup_templates'!CH13/'2 sup_templates'!CH12-1,""),"")</f>
        <v/>
      </c>
      <c r="CI13" s="112" t="str">
        <f>IF(NOT(ISBLANK('2 sup_templates'!CI13)),IF(NOT(ISBLANK('2 sup_templates'!CI12)),'2 sup_templates'!CI13/'2 sup_templates'!CI12-1,""),"")</f>
        <v/>
      </c>
      <c r="CJ13" s="112" t="str">
        <f>IF(NOT(ISBLANK('2 sup_templates'!CJ13)),IF(NOT(ISBLANK('2 sup_templates'!CJ12)),'2 sup_templates'!CJ13/'2 sup_templates'!CJ12-1,""),"")</f>
        <v/>
      </c>
      <c r="CK13" s="112" t="str">
        <f>IF(NOT(ISBLANK('2 sup_templates'!CK13)),IF(NOT(ISBLANK('2 sup_templates'!CK12)),'2 sup_templates'!CK13/'2 sup_templates'!CK12-1,""),"")</f>
        <v/>
      </c>
      <c r="CL13" s="112" t="str">
        <f>IF(NOT(ISBLANK('2 sup_templates'!CL13)),IF(NOT(ISBLANK('2 sup_templates'!CL12)),'2 sup_templates'!CL13/'2 sup_templates'!CL12-1,""),"")</f>
        <v/>
      </c>
      <c r="CM13" s="14"/>
      <c r="CN13" s="80">
        <v>2004</v>
      </c>
      <c r="CO13" s="115" t="str">
        <f>IF(NOT(ISBLANK('2 sup_templates'!CO13)),IF(NOT(ISBLANK('2 sup_templates'!CO12)),'2 sup_templates'!CO13/'2 sup_templates'!CO12-1,""),"")</f>
        <v/>
      </c>
      <c r="CP13" s="115" t="str">
        <f>IF(NOT(ISBLANK('2 sup_templates'!CP13)),IF(NOT(ISBLANK('2 sup_templates'!CP12)),'2 sup_templates'!CP13/'2 sup_templates'!CP12-1,""),"")</f>
        <v/>
      </c>
      <c r="CQ13" s="115" t="str">
        <f>IF(NOT(ISBLANK('2 sup_templates'!CQ13)),IF(NOT(ISBLANK('2 sup_templates'!CQ12)),'2 sup_templates'!CQ13/'2 sup_templates'!CQ12-1,""),"")</f>
        <v/>
      </c>
      <c r="CR13" s="115" t="str">
        <f>IF(NOT(ISBLANK('2 sup_templates'!CR13)),IF(NOT(ISBLANK('2 sup_templates'!CR12)),'2 sup_templates'!CR13/'2 sup_templates'!CR12-1,""),"")</f>
        <v/>
      </c>
      <c r="CS13" s="115" t="str">
        <f>IF(NOT(ISBLANK('2 sup_templates'!CS13)),IF(NOT(ISBLANK('2 sup_templates'!CS12)),'2 sup_templates'!CS13/'2 sup_templates'!CS12-1,""),"")</f>
        <v/>
      </c>
      <c r="CT13" s="115" t="str">
        <f>IF(NOT(ISBLANK('2 sup_templates'!CT13)),IF(NOT(ISBLANK('2 sup_templates'!CT12)),'2 sup_templates'!CT13/'2 sup_templates'!CT12-1,""),"")</f>
        <v/>
      </c>
      <c r="CU13" s="115" t="str">
        <f>IF(NOT(ISBLANK('2 sup_templates'!CU13)),IF(NOT(ISBLANK('2 sup_templates'!CU12)),'2 sup_templates'!CU13/'2 sup_templates'!CU12-1,""),"")</f>
        <v/>
      </c>
      <c r="CV13" s="115" t="str">
        <f>IF(NOT(ISBLANK('2 sup_templates'!CV13)),IF(NOT(ISBLANK('2 sup_templates'!CV12)),'2 sup_templates'!CV13/'2 sup_templates'!CV12-1,""),"")</f>
        <v/>
      </c>
      <c r="CW13" s="115" t="str">
        <f>IF(NOT(ISBLANK('2 sup_templates'!CW13)),IF(NOT(ISBLANK('2 sup_templates'!CW12)),'2 sup_templates'!CW13/'2 sup_templates'!CW12-1,""),"")</f>
        <v/>
      </c>
      <c r="CX13" s="115" t="str">
        <f>IF(NOT(ISBLANK('2 sup_templates'!CX13)),IF(NOT(ISBLANK('2 sup_templates'!CX12)),'2 sup_templates'!CX13/'2 sup_templates'!CX12-1,""),"")</f>
        <v/>
      </c>
      <c r="CY13" s="115" t="str">
        <f>IF(NOT(ISBLANK('2 sup_templates'!CY13)),IF(NOT(ISBLANK('2 sup_templates'!CY12)),'2 sup_templates'!CY13/'2 sup_templates'!CY12-1,""),"")</f>
        <v/>
      </c>
      <c r="CZ13" s="115" t="str">
        <f>IF(NOT(ISBLANK('2 sup_templates'!CZ13)),IF(NOT(ISBLANK('2 sup_templates'!CZ12)),'2 sup_templates'!CZ13/'2 sup_templates'!CZ12-1,""),"")</f>
        <v/>
      </c>
      <c r="DA13" s="115" t="str">
        <f>IF(NOT(ISBLANK('2 sup_templates'!DA13)),IF(NOT(ISBLANK('2 sup_templates'!DA12)),'2 sup_templates'!DA13/'2 sup_templates'!DA12-1,""),"")</f>
        <v/>
      </c>
      <c r="DB13" s="115" t="str">
        <f>IF(NOT(ISBLANK('2 sup_templates'!DB13)),IF(NOT(ISBLANK('2 sup_templates'!DB12)),'2 sup_templates'!DB13/'2 sup_templates'!DB12-1,""),"")</f>
        <v/>
      </c>
      <c r="DC13"/>
      <c r="DD13"/>
    </row>
    <row r="14" spans="1:108" s="2" customFormat="1" x14ac:dyDescent="0.2">
      <c r="A14" s="6"/>
      <c r="B14" s="80">
        <v>2005</v>
      </c>
      <c r="C14" s="411" t="str">
        <f>IF(NOT(ISBLANK('2 sup_templates'!C14)),IF(NOT(ISBLANK('2 sup_templates'!C13)),'2 sup_templates'!C14/'2 sup_templates'!C13-1,""),"")</f>
        <v/>
      </c>
      <c r="D14" s="411" t="str">
        <f>IF(NOT(ISBLANK('2 sup_templates'!D14)),IF(NOT(ISBLANK('2 sup_templates'!D13)),'2 sup_templates'!D14/'2 sup_templates'!D13-1,""),"")</f>
        <v/>
      </c>
      <c r="E14" s="411" t="str">
        <f>IF(NOT(ISBLANK('2 sup_templates'!E14)),IF(NOT(ISBLANK('2 sup_templates'!E13)),'2 sup_templates'!E14/'2 sup_templates'!E13-1,""),"")</f>
        <v/>
      </c>
      <c r="F14" s="411" t="str">
        <f>IF(NOT(ISBLANK('2 sup_templates'!F14)),IF(NOT(ISBLANK('2 sup_templates'!F13)),'2 sup_templates'!F14/'2 sup_templates'!F13-1,""),"")</f>
        <v/>
      </c>
      <c r="G14" s="411" t="str">
        <f>IF(NOT(ISBLANK('2 sup_templates'!G14)),IF(NOT(ISBLANK('2 sup_templates'!G13)),'2 sup_templates'!G14/'2 sup_templates'!G13-1,""),"")</f>
        <v/>
      </c>
      <c r="H14" s="411" t="str">
        <f>IF(NOT(ISBLANK('2 sup_templates'!H14)),IF(NOT(ISBLANK('2 sup_templates'!H13)),'2 sup_templates'!H14/'2 sup_templates'!H13-1,""),"")</f>
        <v/>
      </c>
      <c r="I14" s="411" t="str">
        <f>IF(NOT(ISBLANK('2 sup_templates'!I14)),IF(NOT(ISBLANK('2 sup_templates'!I13)),'2 sup_templates'!I14/'2 sup_templates'!I13-1,""),"")</f>
        <v/>
      </c>
      <c r="J14" s="411" t="str">
        <f>IF(NOT(ISBLANK('2 sup_templates'!J14)),IF(NOT(ISBLANK('2 sup_templates'!J13)),'2 sup_templates'!J14/'2 sup_templates'!J13-1,""),"")</f>
        <v/>
      </c>
      <c r="K14" s="411" t="str">
        <f>IF(NOT(ISBLANK('2 sup_templates'!K14)),IF(NOT(ISBLANK('2 sup_templates'!K13)),'2 sup_templates'!K14/'2 sup_templates'!K13-1,""),"")</f>
        <v/>
      </c>
      <c r="L14" s="411" t="str">
        <f>IF(NOT(ISBLANK('2 sup_templates'!L14)),IF(NOT(ISBLANK('2 sup_templates'!L13)),'2 sup_templates'!L14/'2 sup_templates'!L13-1,""),"")</f>
        <v/>
      </c>
      <c r="M14" s="411" t="str">
        <f>IF(NOT(ISBLANK('2 sup_templates'!M14)),IF(NOT(ISBLANK('2 sup_templates'!M13)),'2 sup_templates'!M14/'2 sup_templates'!M13-1,""),"")</f>
        <v/>
      </c>
      <c r="N14" s="411" t="str">
        <f>IF(NOT(ISBLANK('2 sup_templates'!N14)),IF(NOT(ISBLANK('2 sup_templates'!N13)),'2 sup_templates'!N14/'2 sup_templates'!N13-1,""),"")</f>
        <v/>
      </c>
      <c r="O14" s="411" t="str">
        <f>IF(NOT(ISBLANK('2 sup_templates'!O14)),IF(NOT(ISBLANK('2 sup_templates'!O13)),'2 sup_templates'!O14/'2 sup_templates'!O13-1,""),"")</f>
        <v/>
      </c>
      <c r="P14" s="411" t="str">
        <f>IF(NOT(ISBLANK('2 sup_templates'!P14)),IF(NOT(ISBLANK('2 sup_templates'!P13)),'2 sup_templates'!P14/'2 sup_templates'!P13-1,""),"")</f>
        <v/>
      </c>
      <c r="Q14" s="411" t="str">
        <f>IF(NOT(ISBLANK('2 sup_templates'!Q14)),IF(NOT(ISBLANK('2 sup_templates'!Q13)),'2 sup_templates'!Q14/'2 sup_templates'!Q13-1,""),"")</f>
        <v/>
      </c>
      <c r="R14" s="411" t="str">
        <f>IF(NOT(ISBLANK('2 sup_templates'!R14)),IF(NOT(ISBLANK('2 sup_templates'!R13)),'2 sup_templates'!R14/'2 sup_templates'!R13-1,""),"")</f>
        <v/>
      </c>
      <c r="S14" s="411" t="str">
        <f>IF(NOT(ISBLANK('2 sup_templates'!S14)),IF(NOT(ISBLANK('2 sup_templates'!S13)),'2 sup_templates'!S14/'2 sup_templates'!S13-1,""),"")</f>
        <v/>
      </c>
      <c r="T14" s="411" t="str">
        <f>IF(NOT(ISBLANK('2 sup_templates'!T14)),IF(NOT(ISBLANK('2 sup_templates'!T13)),'2 sup_templates'!T14/'2 sup_templates'!T13-1,""),"")</f>
        <v/>
      </c>
      <c r="U14" s="411" t="str">
        <f>IF(NOT(ISBLANK('2 sup_templates'!U14)),IF(NOT(ISBLANK('2 sup_templates'!U13)),'2 sup_templates'!U14/'2 sup_templates'!U13-1,""),"")</f>
        <v/>
      </c>
      <c r="V14" s="411" t="str">
        <f>IF(NOT(ISBLANK('2 sup_templates'!V14)),IF(NOT(ISBLANK('2 sup_templates'!V13)),'2 sup_templates'!V14/'2 sup_templates'!V13-1,""),"")</f>
        <v/>
      </c>
      <c r="W14" s="411" t="str">
        <f>IF(NOT(ISBLANK('2 sup_templates'!W14)),IF(NOT(ISBLANK('2 sup_templates'!W13)),'2 sup_templates'!W14/'2 sup_templates'!W13-1,""),"")</f>
        <v/>
      </c>
      <c r="X14" s="411" t="str">
        <f>IF(NOT(ISBLANK('2 sup_templates'!X14)),IF(NOT(ISBLANK('2 sup_templates'!X13)),'2 sup_templates'!X14/'2 sup_templates'!X13-1,""),"")</f>
        <v/>
      </c>
      <c r="Y14" s="411" t="str">
        <f>IF(NOT(ISBLANK('2 sup_templates'!Y14)),IF(NOT(ISBLANK('2 sup_templates'!Y13)),'2 sup_templates'!Y14/'2 sup_templates'!Y13-1,""),"")</f>
        <v/>
      </c>
      <c r="Z14" s="411" t="str">
        <f>IF(NOT(ISBLANK('2 sup_templates'!Z14)),IF(NOT(ISBLANK('2 sup_templates'!Z13)),'2 sup_templates'!Z14/'2 sup_templates'!Z13-1,""),"")</f>
        <v/>
      </c>
      <c r="AA14" s="411" t="str">
        <f>IF(NOT(ISBLANK('2 sup_templates'!AA14)),IF(NOT(ISBLANK('2 sup_templates'!AA13)),'2 sup_templates'!AA14/'2 sup_templates'!AA13-1,""),"")</f>
        <v/>
      </c>
      <c r="AB14" s="411" t="str">
        <f>IF(NOT(ISBLANK('2 sup_templates'!AB14)),IF(NOT(ISBLANK('2 sup_templates'!AB13)),'2 sup_templates'!AB14/'2 sup_templates'!AB13-1,""),"")</f>
        <v/>
      </c>
      <c r="AC14" s="411" t="str">
        <f>IF(NOT(ISBLANK('2 sup_templates'!AC14)),IF(NOT(ISBLANK('2 sup_templates'!AC13)),'2 sup_templates'!AC14/'2 sup_templates'!AC13-1,""),"")</f>
        <v/>
      </c>
      <c r="AD14" s="411" t="str">
        <f>IF(NOT(ISBLANK('2 sup_templates'!AD14)),IF(NOT(ISBLANK('2 sup_templates'!AD13)),'2 sup_templates'!AD14/'2 sup_templates'!AD13-1,""),"")</f>
        <v/>
      </c>
      <c r="AE14" s="411" t="str">
        <f>IF(NOT(ISBLANK('2 sup_templates'!AE14)),IF(NOT(ISBLANK('2 sup_templates'!AE13)),'2 sup_templates'!AE14/'2 sup_templates'!AE13-1,""),"")</f>
        <v/>
      </c>
      <c r="AF14" s="411" t="str">
        <f>IF(NOT(ISBLANK('2 sup_templates'!AF14)),IF(NOT(ISBLANK('2 sup_templates'!AF13)),'2 sup_templates'!AF14/'2 sup_templates'!AF13-1,""),"")</f>
        <v/>
      </c>
      <c r="AG14" s="411" t="str">
        <f>IF(NOT(ISBLANK('2 sup_templates'!AG14)),IF(NOT(ISBLANK('2 sup_templates'!AG13)),'2 sup_templates'!AG14/'2 sup_templates'!AG13-1,""),"")</f>
        <v/>
      </c>
      <c r="AH14" s="411" t="str">
        <f>IF(NOT(ISBLANK('2 sup_templates'!AH14)),IF(NOT(ISBLANK('2 sup_templates'!AH13)),'2 sup_templates'!AH14/'2 sup_templates'!AH13-1,""),"")</f>
        <v/>
      </c>
      <c r="AI14" s="411" t="str">
        <f>IF(NOT(ISBLANK('2 sup_templates'!AI14)),IF(NOT(ISBLANK('2 sup_templates'!AI13)),'2 sup_templates'!AI14/'2 sup_templates'!AI13-1,""),"")</f>
        <v/>
      </c>
      <c r="AJ14" s="411" t="str">
        <f>IF(NOT(ISBLANK('2 sup_templates'!AJ14)),IF(NOT(ISBLANK('2 sup_templates'!AJ13)),'2 sup_templates'!AJ14/'2 sup_templates'!AJ13-1,""),"")</f>
        <v/>
      </c>
      <c r="AK14" s="411" t="str">
        <f>IF(NOT(ISBLANK('2 sup_templates'!AK14)),IF(NOT(ISBLANK('2 sup_templates'!AK13)),'2 sup_templates'!AK14/'2 sup_templates'!AK13-1,""),"")</f>
        <v/>
      </c>
      <c r="AL14" s="411" t="str">
        <f>IF(NOT(ISBLANK('2 sup_templates'!AL14)),IF(NOT(ISBLANK('2 sup_templates'!AL13)),'2 sup_templates'!AL14/'2 sup_templates'!AL13-1,""),"")</f>
        <v/>
      </c>
      <c r="AM14" s="299"/>
      <c r="AN14" s="80">
        <v>2005</v>
      </c>
      <c r="AO14" s="112" t="str">
        <f>IF(NOT(ISBLANK('2 sup_templates'!AO14)),IF(NOT(ISBLANK('2 sup_templates'!AO13)),'2 sup_templates'!AO14/'2 sup_templates'!AO13-1,""),"")</f>
        <v/>
      </c>
      <c r="AP14" s="115" t="str">
        <f>IF(NOT(ISBLANK('2 sup_templates'!AP14)),IF(NOT(ISBLANK('2 sup_templates'!AP13)),'2 sup_templates'!AP14/'2 sup_templates'!AP13-1,""),"")</f>
        <v/>
      </c>
      <c r="AQ14" s="112" t="str">
        <f>IF(NOT(ISBLANK('2 sup_templates'!AQ14)),IF(NOT(ISBLANK('2 sup_templates'!AQ13)),'2 sup_templates'!AQ14/'2 sup_templates'!AQ13-1,""),"")</f>
        <v/>
      </c>
      <c r="AR14" s="115" t="str">
        <f>IF(NOT(ISBLANK('2 sup_templates'!AR14)),IF(NOT(ISBLANK('2 sup_templates'!AR13)),'2 sup_templates'!AR14/'2 sup_templates'!AR13-1,""),"")</f>
        <v/>
      </c>
      <c r="AS14" s="112" t="str">
        <f>IF(NOT(ISBLANK('2 sup_templates'!AS14)),IF(NOT(ISBLANK('2 sup_templates'!AS13)),'2 sup_templates'!AS14/'2 sup_templates'!AS13-1,""),"")</f>
        <v/>
      </c>
      <c r="AT14" s="115" t="str">
        <f>IF(NOT(ISBLANK('2 sup_templates'!AT14)),IF(NOT(ISBLANK('2 sup_templates'!AT13)),'2 sup_templates'!AT14/'2 sup_templates'!AT13-1,""),"")</f>
        <v/>
      </c>
      <c r="AU14" s="112" t="str">
        <f>IF(NOT(ISBLANK('2 sup_templates'!AU14)),IF(NOT(ISBLANK('2 sup_templates'!AU13)),'2 sup_templates'!AU14/'2 sup_templates'!AU13-1,""),"")</f>
        <v/>
      </c>
      <c r="AV14" s="115" t="str">
        <f>IF(NOT(ISBLANK('2 sup_templates'!AV14)),IF(NOT(ISBLANK('2 sup_templates'!AV13)),'2 sup_templates'!AV14/'2 sup_templates'!AV13-1,""),"")</f>
        <v/>
      </c>
      <c r="AW14" s="115" t="str">
        <f>IF(NOT(ISBLANK('2 sup_templates'!AW14)),IF(NOT(ISBLANK('2 sup_templates'!AW13)),'2 sup_templates'!AW14/'2 sup_templates'!AW13-1,""),"")</f>
        <v/>
      </c>
      <c r="AX14" s="115" t="str">
        <f>IF(NOT(ISBLANK('2 sup_templates'!AX14)),IF(NOT(ISBLANK('2 sup_templates'!AX13)),'2 sup_templates'!AX14/'2 sup_templates'!AX13-1,""),"")</f>
        <v/>
      </c>
      <c r="AY14" s="115" t="str">
        <f>IF(NOT(ISBLANK('2 sup_templates'!AY14)),IF(NOT(ISBLANK('2 sup_templates'!AY13)),'2 sup_templates'!AY14/'2 sup_templates'!AY13-1,""),"")</f>
        <v/>
      </c>
      <c r="AZ14" s="115" t="str">
        <f>IF(NOT(ISBLANK('2 sup_templates'!AZ14)),IF(NOT(ISBLANK('2 sup_templates'!AZ13)),'2 sup_templates'!AZ14/'2 sup_templates'!AZ13-1,""),"")</f>
        <v/>
      </c>
      <c r="BA14" s="115" t="str">
        <f>IF(NOT(ISBLANK('2 sup_templates'!BA14)),IF(NOT(ISBLANK('2 sup_templates'!BA13)),'2 sup_templates'!BA14/'2 sup_templates'!BA13-1,""),"")</f>
        <v/>
      </c>
      <c r="BB14" s="115" t="str">
        <f>IF(NOT(ISBLANK('2 sup_templates'!BB14)),IF(NOT(ISBLANK('2 sup_templates'!BB13)),'2 sup_templates'!BB14/'2 sup_templates'!BB13-1,""),"")</f>
        <v/>
      </c>
      <c r="BC14" s="115" t="str">
        <f>IF(NOT(ISBLANK('2 sup_templates'!BC14)),IF(NOT(ISBLANK('2 sup_templates'!BC13)),'2 sup_templates'!BC14/'2 sup_templates'!BC13-1,""),"")</f>
        <v/>
      </c>
      <c r="BD14" s="115" t="str">
        <f>IF(NOT(ISBLANK('2 sup_templates'!BD14)),IF(NOT(ISBLANK('2 sup_templates'!BD13)),'2 sup_templates'!BD14/'2 sup_templates'!BD13-1,""),"")</f>
        <v/>
      </c>
      <c r="BE14" s="115" t="str">
        <f>IF(NOT(ISBLANK('2 sup_templates'!BE14)),IF(NOT(ISBLANK('2 sup_templates'!BE13)),'2 sup_templates'!BE14/'2 sup_templates'!BE13-1,""),"")</f>
        <v/>
      </c>
      <c r="BF14" s="115" t="str">
        <f>IF(NOT(ISBLANK('2 sup_templates'!BF14)),IF(NOT(ISBLANK('2 sup_templates'!BF13)),'2 sup_templates'!BF14/'2 sup_templates'!BF13-1,""),"")</f>
        <v/>
      </c>
      <c r="BG14" s="115" t="str">
        <f>IF(NOT(ISBLANK('2 sup_templates'!BG14)),IF(NOT(ISBLANK('2 sup_templates'!BG13)),'2 sup_templates'!BG14/'2 sup_templates'!BG13-1,""),"")</f>
        <v/>
      </c>
      <c r="BH14" s="115" t="str">
        <f>IF(NOT(ISBLANK('2 sup_templates'!BH14)),IF(NOT(ISBLANK('2 sup_templates'!BH13)),'2 sup_templates'!BH14/'2 sup_templates'!BH13-1,""),"")</f>
        <v/>
      </c>
      <c r="BI14" s="115" t="str">
        <f>IF(NOT(ISBLANK('2 sup_templates'!BI14)),IF(NOT(ISBLANK('2 sup_templates'!BI13)),'2 sup_templates'!BI14/'2 sup_templates'!BI13-1,""),"")</f>
        <v/>
      </c>
      <c r="BJ14" s="115" t="str">
        <f>IF(NOT(ISBLANK('2 sup_templates'!BJ14)),IF(NOT(ISBLANK('2 sup_templates'!BJ13)),'2 sup_templates'!BJ14/'2 sup_templates'!BJ13-1,""),"")</f>
        <v/>
      </c>
      <c r="BK14" s="115" t="str">
        <f>IF(NOT(ISBLANK('2 sup_templates'!BK14)),IF(NOT(ISBLANK('2 sup_templates'!BK13)),'2 sup_templates'!BK14/'2 sup_templates'!BK13-1,""),"")</f>
        <v/>
      </c>
      <c r="BL14" s="115" t="str">
        <f>IF(NOT(ISBLANK('2 sup_templates'!BL14)),IF(NOT(ISBLANK('2 sup_templates'!BL13)),'2 sup_templates'!BL14/'2 sup_templates'!BL13-1,""),"")</f>
        <v/>
      </c>
      <c r="BM14" s="299"/>
      <c r="BN14" s="80">
        <v>2005</v>
      </c>
      <c r="BO14" s="112" t="str">
        <f>IF(NOT(ISBLANK('2 sup_templates'!BO14)),IF(NOT(ISBLANK('2 sup_templates'!BO13)),'2 sup_templates'!BO14/'2 sup_templates'!BO13-1,""),"")</f>
        <v/>
      </c>
      <c r="BP14" s="112" t="str">
        <f>IF(NOT(ISBLANK('2 sup_templates'!BP14)),IF(NOT(ISBLANK('2 sup_templates'!BP13)),'2 sup_templates'!BP14/'2 sup_templates'!BP13-1,""),"")</f>
        <v/>
      </c>
      <c r="BQ14" s="112" t="str">
        <f>IF(NOT(ISBLANK('2 sup_templates'!BQ14)),IF(NOT(ISBLANK('2 sup_templates'!BQ13)),'2 sup_templates'!BQ14/'2 sup_templates'!BQ13-1,""),"")</f>
        <v/>
      </c>
      <c r="BR14" s="112" t="str">
        <f>IF(NOT(ISBLANK('2 sup_templates'!BR14)),IF(NOT(ISBLANK('2 sup_templates'!BR13)),'2 sup_templates'!BR14/'2 sup_templates'!BR13-1,""),"")</f>
        <v/>
      </c>
      <c r="BS14" s="112" t="str">
        <f>IF(NOT(ISBLANK('2 sup_templates'!BS14)),IF(NOT(ISBLANK('2 sup_templates'!BS13)),'2 sup_templates'!BS14/'2 sup_templates'!BS13-1,""),"")</f>
        <v/>
      </c>
      <c r="BT14" s="112" t="str">
        <f>IF(NOT(ISBLANK('2 sup_templates'!BT14)),IF(NOT(ISBLANK('2 sup_templates'!BT13)),'2 sup_templates'!BT14/'2 sup_templates'!BT13-1,""),"")</f>
        <v/>
      </c>
      <c r="BU14" s="112" t="str">
        <f>IF(NOT(ISBLANK('2 sup_templates'!BU14)),IF(NOT(ISBLANK('2 sup_templates'!BU13)),'2 sup_templates'!BU14/'2 sup_templates'!BU13-1,""),"")</f>
        <v/>
      </c>
      <c r="BV14" s="112" t="str">
        <f>IF(NOT(ISBLANK('2 sup_templates'!BV14)),IF(NOT(ISBLANK('2 sup_templates'!BV13)),'2 sup_templates'!BV14/'2 sup_templates'!BV13-1,""),"")</f>
        <v/>
      </c>
      <c r="BW14" s="112" t="str">
        <f>IF(NOT(ISBLANK('2 sup_templates'!BW14)),IF(NOT(ISBLANK('2 sup_templates'!BW13)),'2 sup_templates'!BW14/'2 sup_templates'!BW13-1,""),"")</f>
        <v/>
      </c>
      <c r="BX14" s="112" t="str">
        <f>IF(NOT(ISBLANK('2 sup_templates'!BX14)),IF(NOT(ISBLANK('2 sup_templates'!BX13)),'2 sup_templates'!BX14/'2 sup_templates'!BX13-1,""),"")</f>
        <v/>
      </c>
      <c r="BY14" s="112" t="str">
        <f>IF(NOT(ISBLANK('2 sup_templates'!BY14)),IF(NOT(ISBLANK('2 sup_templates'!BY13)),'2 sup_templates'!BY14/'2 sup_templates'!BY13-1,""),"")</f>
        <v/>
      </c>
      <c r="BZ14" s="112" t="str">
        <f>IF(NOT(ISBLANK('2 sup_templates'!BZ14)),IF(NOT(ISBLANK('2 sup_templates'!BZ13)),'2 sup_templates'!BZ14/'2 sup_templates'!BZ13-1,""),"")</f>
        <v/>
      </c>
      <c r="CA14" s="112" t="str">
        <f>IF(NOT(ISBLANK('2 sup_templates'!CA14)),IF(NOT(ISBLANK('2 sup_templates'!CA13)),'2 sup_templates'!CA14/'2 sup_templates'!CA13-1,""),"")</f>
        <v/>
      </c>
      <c r="CB14" s="112" t="str">
        <f>IF(NOT(ISBLANK('2 sup_templates'!CB14)),IF(NOT(ISBLANK('2 sup_templates'!CB13)),'2 sup_templates'!CB14/'2 sup_templates'!CB13-1,""),"")</f>
        <v/>
      </c>
      <c r="CC14" s="112" t="str">
        <f>IF(NOT(ISBLANK('2 sup_templates'!CC14)),IF(NOT(ISBLANK('2 sup_templates'!CC13)),'2 sup_templates'!CC14/'2 sup_templates'!CC13-1,""),"")</f>
        <v/>
      </c>
      <c r="CD14" s="112" t="str">
        <f>IF(NOT(ISBLANK('2 sup_templates'!CD14)),IF(NOT(ISBLANK('2 sup_templates'!CD13)),'2 sup_templates'!CD14/'2 sup_templates'!CD13-1,""),"")</f>
        <v/>
      </c>
      <c r="CE14" s="112" t="str">
        <f>IF(NOT(ISBLANK('2 sup_templates'!CE14)),IF(NOT(ISBLANK('2 sup_templates'!CE13)),'2 sup_templates'!CE14/'2 sup_templates'!CE13-1,""),"")</f>
        <v/>
      </c>
      <c r="CF14" s="112" t="str">
        <f>IF(NOT(ISBLANK('2 sup_templates'!CF14)),IF(NOT(ISBLANK('2 sup_templates'!CF13)),'2 sup_templates'!CF14/'2 sup_templates'!CF13-1,""),"")</f>
        <v/>
      </c>
      <c r="CG14" s="112" t="str">
        <f>IF(NOT(ISBLANK('2 sup_templates'!CG14)),IF(NOT(ISBLANK('2 sup_templates'!CG13)),'2 sup_templates'!CG14/'2 sup_templates'!CG13-1,""),"")</f>
        <v/>
      </c>
      <c r="CH14" s="112" t="str">
        <f>IF(NOT(ISBLANK('2 sup_templates'!CH14)),IF(NOT(ISBLANK('2 sup_templates'!CH13)),'2 sup_templates'!CH14/'2 sup_templates'!CH13-1,""),"")</f>
        <v/>
      </c>
      <c r="CI14" s="112" t="str">
        <f>IF(NOT(ISBLANK('2 sup_templates'!CI14)),IF(NOT(ISBLANK('2 sup_templates'!CI13)),'2 sup_templates'!CI14/'2 sup_templates'!CI13-1,""),"")</f>
        <v/>
      </c>
      <c r="CJ14" s="112" t="str">
        <f>IF(NOT(ISBLANK('2 sup_templates'!CJ14)),IF(NOT(ISBLANK('2 sup_templates'!CJ13)),'2 sup_templates'!CJ14/'2 sup_templates'!CJ13-1,""),"")</f>
        <v/>
      </c>
      <c r="CK14" s="112" t="str">
        <f>IF(NOT(ISBLANK('2 sup_templates'!CK14)),IF(NOT(ISBLANK('2 sup_templates'!CK13)),'2 sup_templates'!CK14/'2 sup_templates'!CK13-1,""),"")</f>
        <v/>
      </c>
      <c r="CL14" s="112" t="str">
        <f>IF(NOT(ISBLANK('2 sup_templates'!CL14)),IF(NOT(ISBLANK('2 sup_templates'!CL13)),'2 sup_templates'!CL14/'2 sup_templates'!CL13-1,""),"")</f>
        <v/>
      </c>
      <c r="CM14" s="14"/>
      <c r="CN14" s="80">
        <v>2005</v>
      </c>
      <c r="CO14" s="115" t="str">
        <f>IF(NOT(ISBLANK('2 sup_templates'!CO14)),IF(NOT(ISBLANK('2 sup_templates'!CO13)),'2 sup_templates'!CO14/'2 sup_templates'!CO13-1,""),"")</f>
        <v/>
      </c>
      <c r="CP14" s="115" t="str">
        <f>IF(NOT(ISBLANK('2 sup_templates'!CP14)),IF(NOT(ISBLANK('2 sup_templates'!CP13)),'2 sup_templates'!CP14/'2 sup_templates'!CP13-1,""),"")</f>
        <v/>
      </c>
      <c r="CQ14" s="115" t="str">
        <f>IF(NOT(ISBLANK('2 sup_templates'!CQ14)),IF(NOT(ISBLANK('2 sup_templates'!CQ13)),'2 sup_templates'!CQ14/'2 sup_templates'!CQ13-1,""),"")</f>
        <v/>
      </c>
      <c r="CR14" s="115" t="str">
        <f>IF(NOT(ISBLANK('2 sup_templates'!CR14)),IF(NOT(ISBLANK('2 sup_templates'!CR13)),'2 sup_templates'!CR14/'2 sup_templates'!CR13-1,""),"")</f>
        <v/>
      </c>
      <c r="CS14" s="115" t="str">
        <f>IF(NOT(ISBLANK('2 sup_templates'!CS14)),IF(NOT(ISBLANK('2 sup_templates'!CS13)),'2 sup_templates'!CS14/'2 sup_templates'!CS13-1,""),"")</f>
        <v/>
      </c>
      <c r="CT14" s="115" t="str">
        <f>IF(NOT(ISBLANK('2 sup_templates'!CT14)),IF(NOT(ISBLANK('2 sup_templates'!CT13)),'2 sup_templates'!CT14/'2 sup_templates'!CT13-1,""),"")</f>
        <v/>
      </c>
      <c r="CU14" s="115" t="str">
        <f>IF(NOT(ISBLANK('2 sup_templates'!CU14)),IF(NOT(ISBLANK('2 sup_templates'!CU13)),'2 sup_templates'!CU14/'2 sup_templates'!CU13-1,""),"")</f>
        <v/>
      </c>
      <c r="CV14" s="115" t="str">
        <f>IF(NOT(ISBLANK('2 sup_templates'!CV14)),IF(NOT(ISBLANK('2 sup_templates'!CV13)),'2 sup_templates'!CV14/'2 sup_templates'!CV13-1,""),"")</f>
        <v/>
      </c>
      <c r="CW14" s="115" t="str">
        <f>IF(NOT(ISBLANK('2 sup_templates'!CW14)),IF(NOT(ISBLANK('2 sup_templates'!CW13)),'2 sup_templates'!CW14/'2 sup_templates'!CW13-1,""),"")</f>
        <v/>
      </c>
      <c r="CX14" s="115" t="str">
        <f>IF(NOT(ISBLANK('2 sup_templates'!CX14)),IF(NOT(ISBLANK('2 sup_templates'!CX13)),'2 sup_templates'!CX14/'2 sup_templates'!CX13-1,""),"")</f>
        <v/>
      </c>
      <c r="CY14" s="115" t="str">
        <f>IF(NOT(ISBLANK('2 sup_templates'!CY14)),IF(NOT(ISBLANK('2 sup_templates'!CY13)),'2 sup_templates'!CY14/'2 sup_templates'!CY13-1,""),"")</f>
        <v/>
      </c>
      <c r="CZ14" s="115" t="str">
        <f>IF(NOT(ISBLANK('2 sup_templates'!CZ14)),IF(NOT(ISBLANK('2 sup_templates'!CZ13)),'2 sup_templates'!CZ14/'2 sup_templates'!CZ13-1,""),"")</f>
        <v/>
      </c>
      <c r="DA14" s="115" t="str">
        <f>IF(NOT(ISBLANK('2 sup_templates'!DA14)),IF(NOT(ISBLANK('2 sup_templates'!DA13)),'2 sup_templates'!DA14/'2 sup_templates'!DA13-1,""),"")</f>
        <v/>
      </c>
      <c r="DB14" s="115" t="str">
        <f>IF(NOT(ISBLANK('2 sup_templates'!DB14)),IF(NOT(ISBLANK('2 sup_templates'!DB13)),'2 sup_templates'!DB14/'2 sup_templates'!DB13-1,""),"")</f>
        <v/>
      </c>
      <c r="DC14"/>
      <c r="DD14"/>
    </row>
    <row r="15" spans="1:108" s="2" customFormat="1" x14ac:dyDescent="0.2">
      <c r="A15" s="6"/>
      <c r="B15" s="80">
        <v>2006</v>
      </c>
      <c r="C15" s="411" t="str">
        <f>IF(NOT(ISBLANK('2 sup_templates'!C15)),IF(NOT(ISBLANK('2 sup_templates'!C14)),'2 sup_templates'!C15/'2 sup_templates'!C14-1,""),"")</f>
        <v/>
      </c>
      <c r="D15" s="411" t="str">
        <f>IF(NOT(ISBLANK('2 sup_templates'!D15)),IF(NOT(ISBLANK('2 sup_templates'!D14)),'2 sup_templates'!D15/'2 sup_templates'!D14-1,""),"")</f>
        <v/>
      </c>
      <c r="E15" s="411" t="str">
        <f>IF(NOT(ISBLANK('2 sup_templates'!E15)),IF(NOT(ISBLANK('2 sup_templates'!E14)),'2 sup_templates'!E15/'2 sup_templates'!E14-1,""),"")</f>
        <v/>
      </c>
      <c r="F15" s="411" t="str">
        <f>IF(NOT(ISBLANK('2 sup_templates'!F15)),IF(NOT(ISBLANK('2 sup_templates'!F14)),'2 sup_templates'!F15/'2 sup_templates'!F14-1,""),"")</f>
        <v/>
      </c>
      <c r="G15" s="411" t="str">
        <f>IF(NOT(ISBLANK('2 sup_templates'!G15)),IF(NOT(ISBLANK('2 sup_templates'!G14)),'2 sup_templates'!G15/'2 sup_templates'!G14-1,""),"")</f>
        <v/>
      </c>
      <c r="H15" s="411" t="str">
        <f>IF(NOT(ISBLANK('2 sup_templates'!H15)),IF(NOT(ISBLANK('2 sup_templates'!H14)),'2 sup_templates'!H15/'2 sup_templates'!H14-1,""),"")</f>
        <v/>
      </c>
      <c r="I15" s="411" t="str">
        <f>IF(NOT(ISBLANK('2 sup_templates'!I15)),IF(NOT(ISBLANK('2 sup_templates'!I14)),'2 sup_templates'!I15/'2 sup_templates'!I14-1,""),"")</f>
        <v/>
      </c>
      <c r="J15" s="411" t="str">
        <f>IF(NOT(ISBLANK('2 sup_templates'!J15)),IF(NOT(ISBLANK('2 sup_templates'!J14)),'2 sup_templates'!J15/'2 sup_templates'!J14-1,""),"")</f>
        <v/>
      </c>
      <c r="K15" s="411" t="str">
        <f>IF(NOT(ISBLANK('2 sup_templates'!K15)),IF(NOT(ISBLANK('2 sup_templates'!K14)),'2 sup_templates'!K15/'2 sup_templates'!K14-1,""),"")</f>
        <v/>
      </c>
      <c r="L15" s="411" t="str">
        <f>IF(NOT(ISBLANK('2 sup_templates'!L15)),IF(NOT(ISBLANK('2 sup_templates'!L14)),'2 sup_templates'!L15/'2 sup_templates'!L14-1,""),"")</f>
        <v/>
      </c>
      <c r="M15" s="411" t="str">
        <f>IF(NOT(ISBLANK('2 sup_templates'!M15)),IF(NOT(ISBLANK('2 sup_templates'!M14)),'2 sup_templates'!M15/'2 sup_templates'!M14-1,""),"")</f>
        <v/>
      </c>
      <c r="N15" s="411" t="str">
        <f>IF(NOT(ISBLANK('2 sup_templates'!N15)),IF(NOT(ISBLANK('2 sup_templates'!N14)),'2 sup_templates'!N15/'2 sup_templates'!N14-1,""),"")</f>
        <v/>
      </c>
      <c r="O15" s="411" t="str">
        <f>IF(NOT(ISBLANK('2 sup_templates'!O15)),IF(NOT(ISBLANK('2 sup_templates'!O14)),'2 sup_templates'!O15/'2 sup_templates'!O14-1,""),"")</f>
        <v/>
      </c>
      <c r="P15" s="411" t="str">
        <f>IF(NOT(ISBLANK('2 sup_templates'!P15)),IF(NOT(ISBLANK('2 sup_templates'!P14)),'2 sup_templates'!P15/'2 sup_templates'!P14-1,""),"")</f>
        <v/>
      </c>
      <c r="Q15" s="411" t="str">
        <f>IF(NOT(ISBLANK('2 sup_templates'!Q15)),IF(NOT(ISBLANK('2 sup_templates'!Q14)),'2 sup_templates'!Q15/'2 sup_templates'!Q14-1,""),"")</f>
        <v/>
      </c>
      <c r="R15" s="411" t="str">
        <f>IF(NOT(ISBLANK('2 sup_templates'!R15)),IF(NOT(ISBLANK('2 sup_templates'!R14)),'2 sup_templates'!R15/'2 sup_templates'!R14-1,""),"")</f>
        <v/>
      </c>
      <c r="S15" s="411" t="str">
        <f>IF(NOT(ISBLANK('2 sup_templates'!S15)),IF(NOT(ISBLANK('2 sup_templates'!S14)),'2 sup_templates'!S15/'2 sup_templates'!S14-1,""),"")</f>
        <v/>
      </c>
      <c r="T15" s="411" t="str">
        <f>IF(NOT(ISBLANK('2 sup_templates'!T15)),IF(NOT(ISBLANK('2 sup_templates'!T14)),'2 sup_templates'!T15/'2 sup_templates'!T14-1,""),"")</f>
        <v/>
      </c>
      <c r="U15" s="411" t="str">
        <f>IF(NOT(ISBLANK('2 sup_templates'!U15)),IF(NOT(ISBLANK('2 sup_templates'!U14)),'2 sup_templates'!U15/'2 sup_templates'!U14-1,""),"")</f>
        <v/>
      </c>
      <c r="V15" s="411" t="str">
        <f>IF(NOT(ISBLANK('2 sup_templates'!V15)),IF(NOT(ISBLANK('2 sup_templates'!V14)),'2 sup_templates'!V15/'2 sup_templates'!V14-1,""),"")</f>
        <v/>
      </c>
      <c r="W15" s="411" t="str">
        <f>IF(NOT(ISBLANK('2 sup_templates'!W15)),IF(NOT(ISBLANK('2 sup_templates'!W14)),'2 sup_templates'!W15/'2 sup_templates'!W14-1,""),"")</f>
        <v/>
      </c>
      <c r="X15" s="411" t="str">
        <f>IF(NOT(ISBLANK('2 sup_templates'!X15)),IF(NOT(ISBLANK('2 sup_templates'!X14)),'2 sup_templates'!X15/'2 sup_templates'!X14-1,""),"")</f>
        <v/>
      </c>
      <c r="Y15" s="411" t="str">
        <f>IF(NOT(ISBLANK('2 sup_templates'!Y15)),IF(NOT(ISBLANK('2 sup_templates'!Y14)),'2 sup_templates'!Y15/'2 sup_templates'!Y14-1,""),"")</f>
        <v/>
      </c>
      <c r="Z15" s="411" t="str">
        <f>IF(NOT(ISBLANK('2 sup_templates'!Z15)),IF(NOT(ISBLANK('2 sup_templates'!Z14)),'2 sup_templates'!Z15/'2 sup_templates'!Z14-1,""),"")</f>
        <v/>
      </c>
      <c r="AA15" s="411" t="str">
        <f>IF(NOT(ISBLANK('2 sup_templates'!AA15)),IF(NOT(ISBLANK('2 sup_templates'!AA14)),'2 sup_templates'!AA15/'2 sup_templates'!AA14-1,""),"")</f>
        <v/>
      </c>
      <c r="AB15" s="411" t="str">
        <f>IF(NOT(ISBLANK('2 sup_templates'!AB15)),IF(NOT(ISBLANK('2 sup_templates'!AB14)),'2 sup_templates'!AB15/'2 sup_templates'!AB14-1,""),"")</f>
        <v/>
      </c>
      <c r="AC15" s="411" t="str">
        <f>IF(NOT(ISBLANK('2 sup_templates'!AC15)),IF(NOT(ISBLANK('2 sup_templates'!AC14)),'2 sup_templates'!AC15/'2 sup_templates'!AC14-1,""),"")</f>
        <v/>
      </c>
      <c r="AD15" s="411" t="str">
        <f>IF(NOT(ISBLANK('2 sup_templates'!AD15)),IF(NOT(ISBLANK('2 sup_templates'!AD14)),'2 sup_templates'!AD15/'2 sup_templates'!AD14-1,""),"")</f>
        <v/>
      </c>
      <c r="AE15" s="411" t="str">
        <f>IF(NOT(ISBLANK('2 sup_templates'!AE15)),IF(NOT(ISBLANK('2 sup_templates'!AE14)),'2 sup_templates'!AE15/'2 sup_templates'!AE14-1,""),"")</f>
        <v/>
      </c>
      <c r="AF15" s="411" t="str">
        <f>IF(NOT(ISBLANK('2 sup_templates'!AF15)),IF(NOT(ISBLANK('2 sup_templates'!AF14)),'2 sup_templates'!AF15/'2 sup_templates'!AF14-1,""),"")</f>
        <v/>
      </c>
      <c r="AG15" s="411" t="str">
        <f>IF(NOT(ISBLANK('2 sup_templates'!AG15)),IF(NOT(ISBLANK('2 sup_templates'!AG14)),'2 sup_templates'!AG15/'2 sup_templates'!AG14-1,""),"")</f>
        <v/>
      </c>
      <c r="AH15" s="411" t="str">
        <f>IF(NOT(ISBLANK('2 sup_templates'!AH15)),IF(NOT(ISBLANK('2 sup_templates'!AH14)),'2 sup_templates'!AH15/'2 sup_templates'!AH14-1,""),"")</f>
        <v/>
      </c>
      <c r="AI15" s="411" t="str">
        <f>IF(NOT(ISBLANK('2 sup_templates'!AI15)),IF(NOT(ISBLANK('2 sup_templates'!AI14)),'2 sup_templates'!AI15/'2 sup_templates'!AI14-1,""),"")</f>
        <v/>
      </c>
      <c r="AJ15" s="411" t="str">
        <f>IF(NOT(ISBLANK('2 sup_templates'!AJ15)),IF(NOT(ISBLANK('2 sup_templates'!AJ14)),'2 sup_templates'!AJ15/'2 sup_templates'!AJ14-1,""),"")</f>
        <v/>
      </c>
      <c r="AK15" s="411" t="str">
        <f>IF(NOT(ISBLANK('2 sup_templates'!AK15)),IF(NOT(ISBLANK('2 sup_templates'!AK14)),'2 sup_templates'!AK15/'2 sup_templates'!AK14-1,""),"")</f>
        <v/>
      </c>
      <c r="AL15" s="411" t="str">
        <f>IF(NOT(ISBLANK('2 sup_templates'!AL15)),IF(NOT(ISBLANK('2 sup_templates'!AL14)),'2 sup_templates'!AL15/'2 sup_templates'!AL14-1,""),"")</f>
        <v/>
      </c>
      <c r="AM15" s="299"/>
      <c r="AN15" s="80">
        <v>2006</v>
      </c>
      <c r="AO15" s="112" t="str">
        <f>IF(NOT(ISBLANK('2 sup_templates'!AO15)),IF(NOT(ISBLANK('2 sup_templates'!AO14)),'2 sup_templates'!AO15/'2 sup_templates'!AO14-1,""),"")</f>
        <v/>
      </c>
      <c r="AP15" s="115" t="str">
        <f>IF(NOT(ISBLANK('2 sup_templates'!AP15)),IF(NOT(ISBLANK('2 sup_templates'!AP14)),'2 sup_templates'!AP15/'2 sup_templates'!AP14-1,""),"")</f>
        <v/>
      </c>
      <c r="AQ15" s="112" t="str">
        <f>IF(NOT(ISBLANK('2 sup_templates'!AQ15)),IF(NOT(ISBLANK('2 sup_templates'!AQ14)),'2 sup_templates'!AQ15/'2 sup_templates'!AQ14-1,""),"")</f>
        <v/>
      </c>
      <c r="AR15" s="115" t="str">
        <f>IF(NOT(ISBLANK('2 sup_templates'!AR15)),IF(NOT(ISBLANK('2 sup_templates'!AR14)),'2 sup_templates'!AR15/'2 sup_templates'!AR14-1,""),"")</f>
        <v/>
      </c>
      <c r="AS15" s="112" t="str">
        <f>IF(NOT(ISBLANK('2 sup_templates'!AS15)),IF(NOT(ISBLANK('2 sup_templates'!AS14)),'2 sup_templates'!AS15/'2 sup_templates'!AS14-1,""),"")</f>
        <v/>
      </c>
      <c r="AT15" s="115" t="str">
        <f>IF(NOT(ISBLANK('2 sup_templates'!AT15)),IF(NOT(ISBLANK('2 sup_templates'!AT14)),'2 sup_templates'!AT15/'2 sup_templates'!AT14-1,""),"")</f>
        <v/>
      </c>
      <c r="AU15" s="112" t="str">
        <f>IF(NOT(ISBLANK('2 sup_templates'!AU15)),IF(NOT(ISBLANK('2 sup_templates'!AU14)),'2 sup_templates'!AU15/'2 sup_templates'!AU14-1,""),"")</f>
        <v/>
      </c>
      <c r="AV15" s="115" t="str">
        <f>IF(NOT(ISBLANK('2 sup_templates'!AV15)),IF(NOT(ISBLANK('2 sup_templates'!AV14)),'2 sup_templates'!AV15/'2 sup_templates'!AV14-1,""),"")</f>
        <v/>
      </c>
      <c r="AW15" s="115" t="str">
        <f>IF(NOT(ISBLANK('2 sup_templates'!AW15)),IF(NOT(ISBLANK('2 sup_templates'!AW14)),'2 sup_templates'!AW15/'2 sup_templates'!AW14-1,""),"")</f>
        <v/>
      </c>
      <c r="AX15" s="115" t="str">
        <f>IF(NOT(ISBLANK('2 sup_templates'!AX15)),IF(NOT(ISBLANK('2 sup_templates'!AX14)),'2 sup_templates'!AX15/'2 sup_templates'!AX14-1,""),"")</f>
        <v/>
      </c>
      <c r="AY15" s="115" t="str">
        <f>IF(NOT(ISBLANK('2 sup_templates'!AY15)),IF(NOT(ISBLANK('2 sup_templates'!AY14)),'2 sup_templates'!AY15/'2 sup_templates'!AY14-1,""),"")</f>
        <v/>
      </c>
      <c r="AZ15" s="115" t="str">
        <f>IF(NOT(ISBLANK('2 sup_templates'!AZ15)),IF(NOT(ISBLANK('2 sup_templates'!AZ14)),'2 sup_templates'!AZ15/'2 sup_templates'!AZ14-1,""),"")</f>
        <v/>
      </c>
      <c r="BA15" s="115" t="str">
        <f>IF(NOT(ISBLANK('2 sup_templates'!BA15)),IF(NOT(ISBLANK('2 sup_templates'!BA14)),'2 sup_templates'!BA15/'2 sup_templates'!BA14-1,""),"")</f>
        <v/>
      </c>
      <c r="BB15" s="115" t="str">
        <f>IF(NOT(ISBLANK('2 sup_templates'!BB15)),IF(NOT(ISBLANK('2 sup_templates'!BB14)),'2 sup_templates'!BB15/'2 sup_templates'!BB14-1,""),"")</f>
        <v/>
      </c>
      <c r="BC15" s="115" t="str">
        <f>IF(NOT(ISBLANK('2 sup_templates'!BC15)),IF(NOT(ISBLANK('2 sup_templates'!BC14)),'2 sup_templates'!BC15/'2 sup_templates'!BC14-1,""),"")</f>
        <v/>
      </c>
      <c r="BD15" s="115" t="str">
        <f>IF(NOT(ISBLANK('2 sup_templates'!BD15)),IF(NOT(ISBLANK('2 sup_templates'!BD14)),'2 sup_templates'!BD15/'2 sup_templates'!BD14-1,""),"")</f>
        <v/>
      </c>
      <c r="BE15" s="115" t="str">
        <f>IF(NOT(ISBLANK('2 sup_templates'!BE15)),IF(NOT(ISBLANK('2 sup_templates'!BE14)),'2 sup_templates'!BE15/'2 sup_templates'!BE14-1,""),"")</f>
        <v/>
      </c>
      <c r="BF15" s="115" t="str">
        <f>IF(NOT(ISBLANK('2 sup_templates'!BF15)),IF(NOT(ISBLANK('2 sup_templates'!BF14)),'2 sup_templates'!BF15/'2 sup_templates'!BF14-1,""),"")</f>
        <v/>
      </c>
      <c r="BG15" s="115" t="str">
        <f>IF(NOT(ISBLANK('2 sup_templates'!BG15)),IF(NOT(ISBLANK('2 sup_templates'!BG14)),'2 sup_templates'!BG15/'2 sup_templates'!BG14-1,""),"")</f>
        <v/>
      </c>
      <c r="BH15" s="115" t="str">
        <f>IF(NOT(ISBLANK('2 sup_templates'!BH15)),IF(NOT(ISBLANK('2 sup_templates'!BH14)),'2 sup_templates'!BH15/'2 sup_templates'!BH14-1,""),"")</f>
        <v/>
      </c>
      <c r="BI15" s="115" t="str">
        <f>IF(NOT(ISBLANK('2 sup_templates'!BI15)),IF(NOT(ISBLANK('2 sup_templates'!BI14)),'2 sup_templates'!BI15/'2 sup_templates'!BI14-1,""),"")</f>
        <v/>
      </c>
      <c r="BJ15" s="115" t="str">
        <f>IF(NOT(ISBLANK('2 sup_templates'!BJ15)),IF(NOT(ISBLANK('2 sup_templates'!BJ14)),'2 sup_templates'!BJ15/'2 sup_templates'!BJ14-1,""),"")</f>
        <v/>
      </c>
      <c r="BK15" s="115" t="str">
        <f>IF(NOT(ISBLANK('2 sup_templates'!BK15)),IF(NOT(ISBLANK('2 sup_templates'!BK14)),'2 sup_templates'!BK15/'2 sup_templates'!BK14-1,""),"")</f>
        <v/>
      </c>
      <c r="BL15" s="115" t="str">
        <f>IF(NOT(ISBLANK('2 sup_templates'!BL15)),IF(NOT(ISBLANK('2 sup_templates'!BL14)),'2 sup_templates'!BL15/'2 sup_templates'!BL14-1,""),"")</f>
        <v/>
      </c>
      <c r="BM15" s="299"/>
      <c r="BN15" s="80">
        <v>2006</v>
      </c>
      <c r="BO15" s="112" t="str">
        <f>IF(NOT(ISBLANK('2 sup_templates'!BO15)),IF(NOT(ISBLANK('2 sup_templates'!BO14)),'2 sup_templates'!BO15/'2 sup_templates'!BO14-1,""),"")</f>
        <v/>
      </c>
      <c r="BP15" s="112" t="str">
        <f>IF(NOT(ISBLANK('2 sup_templates'!BP15)),IF(NOT(ISBLANK('2 sup_templates'!BP14)),'2 sup_templates'!BP15/'2 sup_templates'!BP14-1,""),"")</f>
        <v/>
      </c>
      <c r="BQ15" s="112" t="str">
        <f>IF(NOT(ISBLANK('2 sup_templates'!BQ15)),IF(NOT(ISBLANK('2 sup_templates'!BQ14)),'2 sup_templates'!BQ15/'2 sup_templates'!BQ14-1,""),"")</f>
        <v/>
      </c>
      <c r="BR15" s="112" t="str">
        <f>IF(NOT(ISBLANK('2 sup_templates'!BR15)),IF(NOT(ISBLANK('2 sup_templates'!BR14)),'2 sup_templates'!BR15/'2 sup_templates'!BR14-1,""),"")</f>
        <v/>
      </c>
      <c r="BS15" s="112" t="str">
        <f>IF(NOT(ISBLANK('2 sup_templates'!BS15)),IF(NOT(ISBLANK('2 sup_templates'!BS14)),'2 sup_templates'!BS15/'2 sup_templates'!BS14-1,""),"")</f>
        <v/>
      </c>
      <c r="BT15" s="112" t="str">
        <f>IF(NOT(ISBLANK('2 sup_templates'!BT15)),IF(NOT(ISBLANK('2 sup_templates'!BT14)),'2 sup_templates'!BT15/'2 sup_templates'!BT14-1,""),"")</f>
        <v/>
      </c>
      <c r="BU15" s="112" t="str">
        <f>IF(NOT(ISBLANK('2 sup_templates'!BU15)),IF(NOT(ISBLANK('2 sup_templates'!BU14)),'2 sup_templates'!BU15/'2 sup_templates'!BU14-1,""),"")</f>
        <v/>
      </c>
      <c r="BV15" s="112" t="str">
        <f>IF(NOT(ISBLANK('2 sup_templates'!BV15)),IF(NOT(ISBLANK('2 sup_templates'!BV14)),'2 sup_templates'!BV15/'2 sup_templates'!BV14-1,""),"")</f>
        <v/>
      </c>
      <c r="BW15" s="112" t="str">
        <f>IF(NOT(ISBLANK('2 sup_templates'!BW15)),IF(NOT(ISBLANK('2 sup_templates'!BW14)),'2 sup_templates'!BW15/'2 sup_templates'!BW14-1,""),"")</f>
        <v/>
      </c>
      <c r="BX15" s="112" t="str">
        <f>IF(NOT(ISBLANK('2 sup_templates'!BX15)),IF(NOT(ISBLANK('2 sup_templates'!BX14)),'2 sup_templates'!BX15/'2 sup_templates'!BX14-1,""),"")</f>
        <v/>
      </c>
      <c r="BY15" s="112" t="str">
        <f>IF(NOT(ISBLANK('2 sup_templates'!BY15)),IF(NOT(ISBLANK('2 sup_templates'!BY14)),'2 sup_templates'!BY15/'2 sup_templates'!BY14-1,""),"")</f>
        <v/>
      </c>
      <c r="BZ15" s="112" t="str">
        <f>IF(NOT(ISBLANK('2 sup_templates'!BZ15)),IF(NOT(ISBLANK('2 sup_templates'!BZ14)),'2 sup_templates'!BZ15/'2 sup_templates'!BZ14-1,""),"")</f>
        <v/>
      </c>
      <c r="CA15" s="112" t="str">
        <f>IF(NOT(ISBLANK('2 sup_templates'!CA15)),IF(NOT(ISBLANK('2 sup_templates'!CA14)),'2 sup_templates'!CA15/'2 sup_templates'!CA14-1,""),"")</f>
        <v/>
      </c>
      <c r="CB15" s="112" t="str">
        <f>IF(NOT(ISBLANK('2 sup_templates'!CB15)),IF(NOT(ISBLANK('2 sup_templates'!CB14)),'2 sup_templates'!CB15/'2 sup_templates'!CB14-1,""),"")</f>
        <v/>
      </c>
      <c r="CC15" s="112" t="str">
        <f>IF(NOT(ISBLANK('2 sup_templates'!CC15)),IF(NOT(ISBLANK('2 sup_templates'!CC14)),'2 sup_templates'!CC15/'2 sup_templates'!CC14-1,""),"")</f>
        <v/>
      </c>
      <c r="CD15" s="112" t="str">
        <f>IF(NOT(ISBLANK('2 sup_templates'!CD15)),IF(NOT(ISBLANK('2 sup_templates'!CD14)),'2 sup_templates'!CD15/'2 sup_templates'!CD14-1,""),"")</f>
        <v/>
      </c>
      <c r="CE15" s="112" t="str">
        <f>IF(NOT(ISBLANK('2 sup_templates'!CE15)),IF(NOT(ISBLANK('2 sup_templates'!CE14)),'2 sup_templates'!CE15/'2 sup_templates'!CE14-1,""),"")</f>
        <v/>
      </c>
      <c r="CF15" s="112" t="str">
        <f>IF(NOT(ISBLANK('2 sup_templates'!CF15)),IF(NOT(ISBLANK('2 sup_templates'!CF14)),'2 sup_templates'!CF15/'2 sup_templates'!CF14-1,""),"")</f>
        <v/>
      </c>
      <c r="CG15" s="112" t="str">
        <f>IF(NOT(ISBLANK('2 sup_templates'!CG15)),IF(NOT(ISBLANK('2 sup_templates'!CG14)),'2 sup_templates'!CG15/'2 sup_templates'!CG14-1,""),"")</f>
        <v/>
      </c>
      <c r="CH15" s="112" t="str">
        <f>IF(NOT(ISBLANK('2 sup_templates'!CH15)),IF(NOT(ISBLANK('2 sup_templates'!CH14)),'2 sup_templates'!CH15/'2 sup_templates'!CH14-1,""),"")</f>
        <v/>
      </c>
      <c r="CI15" s="112" t="str">
        <f>IF(NOT(ISBLANK('2 sup_templates'!CI15)),IF(NOT(ISBLANK('2 sup_templates'!CI14)),'2 sup_templates'!CI15/'2 sup_templates'!CI14-1,""),"")</f>
        <v/>
      </c>
      <c r="CJ15" s="112" t="str">
        <f>IF(NOT(ISBLANK('2 sup_templates'!CJ15)),IF(NOT(ISBLANK('2 sup_templates'!CJ14)),'2 sup_templates'!CJ15/'2 sup_templates'!CJ14-1,""),"")</f>
        <v/>
      </c>
      <c r="CK15" s="112" t="str">
        <f>IF(NOT(ISBLANK('2 sup_templates'!CK15)),IF(NOT(ISBLANK('2 sup_templates'!CK14)),'2 sup_templates'!CK15/'2 sup_templates'!CK14-1,""),"")</f>
        <v/>
      </c>
      <c r="CL15" s="112" t="str">
        <f>IF(NOT(ISBLANK('2 sup_templates'!CL15)),IF(NOT(ISBLANK('2 sup_templates'!CL14)),'2 sup_templates'!CL15/'2 sup_templates'!CL14-1,""),"")</f>
        <v/>
      </c>
      <c r="CM15" s="14"/>
      <c r="CN15" s="80">
        <v>2006</v>
      </c>
      <c r="CO15" s="115" t="str">
        <f>IF(NOT(ISBLANK('2 sup_templates'!CO15)),IF(NOT(ISBLANK('2 sup_templates'!CO14)),'2 sup_templates'!CO15/'2 sup_templates'!CO14-1,""),"")</f>
        <v/>
      </c>
      <c r="CP15" s="115" t="str">
        <f>IF(NOT(ISBLANK('2 sup_templates'!CP15)),IF(NOT(ISBLANK('2 sup_templates'!CP14)),'2 sup_templates'!CP15/'2 sup_templates'!CP14-1,""),"")</f>
        <v/>
      </c>
      <c r="CQ15" s="115" t="str">
        <f>IF(NOT(ISBLANK('2 sup_templates'!CQ15)),IF(NOT(ISBLANK('2 sup_templates'!CQ14)),'2 sup_templates'!CQ15/'2 sup_templates'!CQ14-1,""),"")</f>
        <v/>
      </c>
      <c r="CR15" s="115" t="str">
        <f>IF(NOT(ISBLANK('2 sup_templates'!CR15)),IF(NOT(ISBLANK('2 sup_templates'!CR14)),'2 sup_templates'!CR15/'2 sup_templates'!CR14-1,""),"")</f>
        <v/>
      </c>
      <c r="CS15" s="115" t="str">
        <f>IF(NOT(ISBLANK('2 sup_templates'!CS15)),IF(NOT(ISBLANK('2 sup_templates'!CS14)),'2 sup_templates'!CS15/'2 sup_templates'!CS14-1,""),"")</f>
        <v/>
      </c>
      <c r="CT15" s="115" t="str">
        <f>IF(NOT(ISBLANK('2 sup_templates'!CT15)),IF(NOT(ISBLANK('2 sup_templates'!CT14)),'2 sup_templates'!CT15/'2 sup_templates'!CT14-1,""),"")</f>
        <v/>
      </c>
      <c r="CU15" s="115" t="str">
        <f>IF(NOT(ISBLANK('2 sup_templates'!CU15)),IF(NOT(ISBLANK('2 sup_templates'!CU14)),'2 sup_templates'!CU15/'2 sup_templates'!CU14-1,""),"")</f>
        <v/>
      </c>
      <c r="CV15" s="115" t="str">
        <f>IF(NOT(ISBLANK('2 sup_templates'!CV15)),IF(NOT(ISBLANK('2 sup_templates'!CV14)),'2 sup_templates'!CV15/'2 sup_templates'!CV14-1,""),"")</f>
        <v/>
      </c>
      <c r="CW15" s="115" t="str">
        <f>IF(NOT(ISBLANK('2 sup_templates'!CW15)),IF(NOT(ISBLANK('2 sup_templates'!CW14)),'2 sup_templates'!CW15/'2 sup_templates'!CW14-1,""),"")</f>
        <v/>
      </c>
      <c r="CX15" s="115" t="str">
        <f>IF(NOT(ISBLANK('2 sup_templates'!CX15)),IF(NOT(ISBLANK('2 sup_templates'!CX14)),'2 sup_templates'!CX15/'2 sup_templates'!CX14-1,""),"")</f>
        <v/>
      </c>
      <c r="CY15" s="115" t="str">
        <f>IF(NOT(ISBLANK('2 sup_templates'!CY15)),IF(NOT(ISBLANK('2 sup_templates'!CY14)),'2 sup_templates'!CY15/'2 sup_templates'!CY14-1,""),"")</f>
        <v/>
      </c>
      <c r="CZ15" s="115" t="str">
        <f>IF(NOT(ISBLANK('2 sup_templates'!CZ15)),IF(NOT(ISBLANK('2 sup_templates'!CZ14)),'2 sup_templates'!CZ15/'2 sup_templates'!CZ14-1,""),"")</f>
        <v/>
      </c>
      <c r="DA15" s="115" t="str">
        <f>IF(NOT(ISBLANK('2 sup_templates'!DA15)),IF(NOT(ISBLANK('2 sup_templates'!DA14)),'2 sup_templates'!DA15/'2 sup_templates'!DA14-1,""),"")</f>
        <v/>
      </c>
      <c r="DB15" s="115" t="str">
        <f>IF(NOT(ISBLANK('2 sup_templates'!DB15)),IF(NOT(ISBLANK('2 sup_templates'!DB14)),'2 sup_templates'!DB15/'2 sup_templates'!DB14-1,""),"")</f>
        <v/>
      </c>
      <c r="DC15"/>
      <c r="DD15"/>
    </row>
    <row r="16" spans="1:108" s="2" customFormat="1" x14ac:dyDescent="0.2">
      <c r="A16" s="6" t="s">
        <v>302</v>
      </c>
      <c r="B16" s="80">
        <v>2007</v>
      </c>
      <c r="C16" s="411" t="str">
        <f>IF(NOT(ISBLANK('2 sup_templates'!C16)),IF(NOT(ISBLANK('2 sup_templates'!C15)),'2 sup_templates'!C16/'2 sup_templates'!C15-1,""),"")</f>
        <v/>
      </c>
      <c r="D16" s="411" t="str">
        <f>IF(NOT(ISBLANK('2 sup_templates'!D16)),IF(NOT(ISBLANK('2 sup_templates'!D15)),'2 sup_templates'!D16/'2 sup_templates'!D15-1,""),"")</f>
        <v/>
      </c>
      <c r="E16" s="411" t="str">
        <f>IF(NOT(ISBLANK('2 sup_templates'!E16)),IF(NOT(ISBLANK('2 sup_templates'!E15)),'2 sup_templates'!E16/'2 sup_templates'!E15-1,""),"")</f>
        <v/>
      </c>
      <c r="F16" s="411" t="str">
        <f>IF(NOT(ISBLANK('2 sup_templates'!F16)),IF(NOT(ISBLANK('2 sup_templates'!F15)),'2 sup_templates'!F16/'2 sup_templates'!F15-1,""),"")</f>
        <v/>
      </c>
      <c r="G16" s="411" t="str">
        <f>IF(NOT(ISBLANK('2 sup_templates'!G16)),IF(NOT(ISBLANK('2 sup_templates'!G15)),'2 sup_templates'!G16/'2 sup_templates'!G15-1,""),"")</f>
        <v/>
      </c>
      <c r="H16" s="411" t="str">
        <f>IF(NOT(ISBLANK('2 sup_templates'!H16)),IF(NOT(ISBLANK('2 sup_templates'!H15)),'2 sup_templates'!H16/'2 sup_templates'!H15-1,""),"")</f>
        <v/>
      </c>
      <c r="I16" s="411" t="str">
        <f>IF(NOT(ISBLANK('2 sup_templates'!I16)),IF(NOT(ISBLANK('2 sup_templates'!I15)),'2 sup_templates'!I16/'2 sup_templates'!I15-1,""),"")</f>
        <v/>
      </c>
      <c r="J16" s="411" t="str">
        <f>IF(NOT(ISBLANK('2 sup_templates'!J16)),IF(NOT(ISBLANK('2 sup_templates'!J15)),'2 sup_templates'!J16/'2 sup_templates'!J15-1,""),"")</f>
        <v/>
      </c>
      <c r="K16" s="411" t="str">
        <f>IF(NOT(ISBLANK('2 sup_templates'!K16)),IF(NOT(ISBLANK('2 sup_templates'!K15)),'2 sup_templates'!K16/'2 sup_templates'!K15-1,""),"")</f>
        <v/>
      </c>
      <c r="L16" s="411" t="str">
        <f>IF(NOT(ISBLANK('2 sup_templates'!L16)),IF(NOT(ISBLANK('2 sup_templates'!L15)),'2 sup_templates'!L16/'2 sup_templates'!L15-1,""),"")</f>
        <v/>
      </c>
      <c r="M16" s="411" t="str">
        <f>IF(NOT(ISBLANK('2 sup_templates'!M16)),IF(NOT(ISBLANK('2 sup_templates'!M15)),'2 sup_templates'!M16/'2 sup_templates'!M15-1,""),"")</f>
        <v/>
      </c>
      <c r="N16" s="411" t="str">
        <f>IF(NOT(ISBLANK('2 sup_templates'!N16)),IF(NOT(ISBLANK('2 sup_templates'!N15)),'2 sup_templates'!N16/'2 sup_templates'!N15-1,""),"")</f>
        <v/>
      </c>
      <c r="O16" s="411" t="str">
        <f>IF(NOT(ISBLANK('2 sup_templates'!O16)),IF(NOT(ISBLANK('2 sup_templates'!O15)),'2 sup_templates'!O16/'2 sup_templates'!O15-1,""),"")</f>
        <v/>
      </c>
      <c r="P16" s="411" t="str">
        <f>IF(NOT(ISBLANK('2 sup_templates'!P16)),IF(NOT(ISBLANK('2 sup_templates'!P15)),'2 sup_templates'!P16/'2 sup_templates'!P15-1,""),"")</f>
        <v/>
      </c>
      <c r="Q16" s="411" t="str">
        <f>IF(NOT(ISBLANK('2 sup_templates'!Q16)),IF(NOT(ISBLANK('2 sup_templates'!Q15)),'2 sup_templates'!Q16/'2 sup_templates'!Q15-1,""),"")</f>
        <v/>
      </c>
      <c r="R16" s="411" t="str">
        <f>IF(NOT(ISBLANK('2 sup_templates'!R16)),IF(NOT(ISBLANK('2 sup_templates'!R15)),'2 sup_templates'!R16/'2 sup_templates'!R15-1,""),"")</f>
        <v/>
      </c>
      <c r="S16" s="411" t="str">
        <f>IF(NOT(ISBLANK('2 sup_templates'!S16)),IF(NOT(ISBLANK('2 sup_templates'!S15)),'2 sup_templates'!S16/'2 sup_templates'!S15-1,""),"")</f>
        <v/>
      </c>
      <c r="T16" s="411" t="str">
        <f>IF(NOT(ISBLANK('2 sup_templates'!T16)),IF(NOT(ISBLANK('2 sup_templates'!T15)),'2 sup_templates'!T16/'2 sup_templates'!T15-1,""),"")</f>
        <v/>
      </c>
      <c r="U16" s="411" t="str">
        <f>IF(NOT(ISBLANK('2 sup_templates'!U16)),IF(NOT(ISBLANK('2 sup_templates'!U15)),'2 sup_templates'!U16/'2 sup_templates'!U15-1,""),"")</f>
        <v/>
      </c>
      <c r="V16" s="411" t="str">
        <f>IF(NOT(ISBLANK('2 sup_templates'!V16)),IF(NOT(ISBLANK('2 sup_templates'!V15)),'2 sup_templates'!V16/'2 sup_templates'!V15-1,""),"")</f>
        <v/>
      </c>
      <c r="W16" s="411" t="str">
        <f>IF(NOT(ISBLANK('2 sup_templates'!W16)),IF(NOT(ISBLANK('2 sup_templates'!W15)),'2 sup_templates'!W16/'2 sup_templates'!W15-1,""),"")</f>
        <v/>
      </c>
      <c r="X16" s="411" t="str">
        <f>IF(NOT(ISBLANK('2 sup_templates'!X16)),IF(NOT(ISBLANK('2 sup_templates'!X15)),'2 sup_templates'!X16/'2 sup_templates'!X15-1,""),"")</f>
        <v/>
      </c>
      <c r="Y16" s="411" t="str">
        <f>IF(NOT(ISBLANK('2 sup_templates'!Y16)),IF(NOT(ISBLANK('2 sup_templates'!Y15)),'2 sup_templates'!Y16/'2 sup_templates'!Y15-1,""),"")</f>
        <v/>
      </c>
      <c r="Z16" s="411" t="str">
        <f>IF(NOT(ISBLANK('2 sup_templates'!Z16)),IF(NOT(ISBLANK('2 sup_templates'!Z15)),'2 sup_templates'!Z16/'2 sup_templates'!Z15-1,""),"")</f>
        <v/>
      </c>
      <c r="AA16" s="411" t="str">
        <f>IF(NOT(ISBLANK('2 sup_templates'!AA16)),IF(NOT(ISBLANK('2 sup_templates'!AA15)),'2 sup_templates'!AA16/'2 sup_templates'!AA15-1,""),"")</f>
        <v/>
      </c>
      <c r="AB16" s="411" t="str">
        <f>IF(NOT(ISBLANK('2 sup_templates'!AB16)),IF(NOT(ISBLANK('2 sup_templates'!AB15)),'2 sup_templates'!AB16/'2 sup_templates'!AB15-1,""),"")</f>
        <v/>
      </c>
      <c r="AC16" s="411" t="str">
        <f>IF(NOT(ISBLANK('2 sup_templates'!AC16)),IF(NOT(ISBLANK('2 sup_templates'!AC15)),'2 sup_templates'!AC16/'2 sup_templates'!AC15-1,""),"")</f>
        <v/>
      </c>
      <c r="AD16" s="411" t="str">
        <f>IF(NOT(ISBLANK('2 sup_templates'!AD16)),IF(NOT(ISBLANK('2 sup_templates'!AD15)),'2 sup_templates'!AD16/'2 sup_templates'!AD15-1,""),"")</f>
        <v/>
      </c>
      <c r="AE16" s="411" t="str">
        <f>IF(NOT(ISBLANK('2 sup_templates'!AE16)),IF(NOT(ISBLANK('2 sup_templates'!AE15)),'2 sup_templates'!AE16/'2 sup_templates'!AE15-1,""),"")</f>
        <v/>
      </c>
      <c r="AF16" s="411" t="str">
        <f>IF(NOT(ISBLANK('2 sup_templates'!AF16)),IF(NOT(ISBLANK('2 sup_templates'!AF15)),'2 sup_templates'!AF16/'2 sup_templates'!AF15-1,""),"")</f>
        <v/>
      </c>
      <c r="AG16" s="411" t="str">
        <f>IF(NOT(ISBLANK('2 sup_templates'!AG16)),IF(NOT(ISBLANK('2 sup_templates'!AG15)),'2 sup_templates'!AG16/'2 sup_templates'!AG15-1,""),"")</f>
        <v/>
      </c>
      <c r="AH16" s="411" t="str">
        <f>IF(NOT(ISBLANK('2 sup_templates'!AH16)),IF(NOT(ISBLANK('2 sup_templates'!AH15)),'2 sup_templates'!AH16/'2 sup_templates'!AH15-1,""),"")</f>
        <v/>
      </c>
      <c r="AI16" s="411" t="str">
        <f>IF(NOT(ISBLANK('2 sup_templates'!AI16)),IF(NOT(ISBLANK('2 sup_templates'!AI15)),'2 sup_templates'!AI16/'2 sup_templates'!AI15-1,""),"")</f>
        <v/>
      </c>
      <c r="AJ16" s="411" t="str">
        <f>IF(NOT(ISBLANK('2 sup_templates'!AJ16)),IF(NOT(ISBLANK('2 sup_templates'!AJ15)),'2 sup_templates'!AJ16/'2 sup_templates'!AJ15-1,""),"")</f>
        <v/>
      </c>
      <c r="AK16" s="411" t="str">
        <f>IF(NOT(ISBLANK('2 sup_templates'!AK16)),IF(NOT(ISBLANK('2 sup_templates'!AK15)),'2 sup_templates'!AK16/'2 sup_templates'!AK15-1,""),"")</f>
        <v/>
      </c>
      <c r="AL16" s="411" t="str">
        <f>IF(NOT(ISBLANK('2 sup_templates'!AL16)),IF(NOT(ISBLANK('2 sup_templates'!AL15)),'2 sup_templates'!AL16/'2 sup_templates'!AL15-1,""),"")</f>
        <v/>
      </c>
      <c r="AM16" s="299"/>
      <c r="AN16" s="80">
        <v>2007</v>
      </c>
      <c r="AO16" s="112" t="str">
        <f>IF(NOT(ISBLANK('2 sup_templates'!AO16)),IF(NOT(ISBLANK('2 sup_templates'!AO15)),'2 sup_templates'!AO16/'2 sup_templates'!AO15-1,""),"")</f>
        <v/>
      </c>
      <c r="AP16" s="115" t="str">
        <f>IF(NOT(ISBLANK('2 sup_templates'!AP16)),IF(NOT(ISBLANK('2 sup_templates'!AP15)),'2 sup_templates'!AP16/'2 sup_templates'!AP15-1,""),"")</f>
        <v/>
      </c>
      <c r="AQ16" s="112" t="str">
        <f>IF(NOT(ISBLANK('2 sup_templates'!AQ16)),IF(NOT(ISBLANK('2 sup_templates'!AQ15)),'2 sup_templates'!AQ16/'2 sup_templates'!AQ15-1,""),"")</f>
        <v/>
      </c>
      <c r="AR16" s="115" t="str">
        <f>IF(NOT(ISBLANK('2 sup_templates'!AR16)),IF(NOT(ISBLANK('2 sup_templates'!AR15)),'2 sup_templates'!AR16/'2 sup_templates'!AR15-1,""),"")</f>
        <v/>
      </c>
      <c r="AS16" s="112" t="str">
        <f>IF(NOT(ISBLANK('2 sup_templates'!AS16)),IF(NOT(ISBLANK('2 sup_templates'!AS15)),'2 sup_templates'!AS16/'2 sup_templates'!AS15-1,""),"")</f>
        <v/>
      </c>
      <c r="AT16" s="115" t="str">
        <f>IF(NOT(ISBLANK('2 sup_templates'!AT16)),IF(NOT(ISBLANK('2 sup_templates'!AT15)),'2 sup_templates'!AT16/'2 sup_templates'!AT15-1,""),"")</f>
        <v/>
      </c>
      <c r="AU16" s="112" t="str">
        <f>IF(NOT(ISBLANK('2 sup_templates'!AU16)),IF(NOT(ISBLANK('2 sup_templates'!AU15)),'2 sup_templates'!AU16/'2 sup_templates'!AU15-1,""),"")</f>
        <v/>
      </c>
      <c r="AV16" s="115" t="str">
        <f>IF(NOT(ISBLANK('2 sup_templates'!AV16)),IF(NOT(ISBLANK('2 sup_templates'!AV15)),'2 sup_templates'!AV16/'2 sup_templates'!AV15-1,""),"")</f>
        <v/>
      </c>
      <c r="AW16" s="115" t="str">
        <f>IF(NOT(ISBLANK('2 sup_templates'!AW16)),IF(NOT(ISBLANK('2 sup_templates'!AW15)),'2 sup_templates'!AW16/'2 sup_templates'!AW15-1,""),"")</f>
        <v/>
      </c>
      <c r="AX16" s="115" t="str">
        <f>IF(NOT(ISBLANK('2 sup_templates'!AX16)),IF(NOT(ISBLANK('2 sup_templates'!AX15)),'2 sup_templates'!AX16/'2 sup_templates'!AX15-1,""),"")</f>
        <v/>
      </c>
      <c r="AY16" s="115" t="str">
        <f>IF(NOT(ISBLANK('2 sup_templates'!AY16)),IF(NOT(ISBLANK('2 sup_templates'!AY15)),'2 sup_templates'!AY16/'2 sup_templates'!AY15-1,""),"")</f>
        <v/>
      </c>
      <c r="AZ16" s="115" t="str">
        <f>IF(NOT(ISBLANK('2 sup_templates'!AZ16)),IF(NOT(ISBLANK('2 sup_templates'!AZ15)),'2 sup_templates'!AZ16/'2 sup_templates'!AZ15-1,""),"")</f>
        <v/>
      </c>
      <c r="BA16" s="115" t="str">
        <f>IF(NOT(ISBLANK('2 sup_templates'!BA16)),IF(NOT(ISBLANK('2 sup_templates'!BA15)),'2 sup_templates'!BA16/'2 sup_templates'!BA15-1,""),"")</f>
        <v/>
      </c>
      <c r="BB16" s="115" t="str">
        <f>IF(NOT(ISBLANK('2 sup_templates'!BB16)),IF(NOT(ISBLANK('2 sup_templates'!BB15)),'2 sup_templates'!BB16/'2 sup_templates'!BB15-1,""),"")</f>
        <v/>
      </c>
      <c r="BC16" s="115" t="str">
        <f>IF(NOT(ISBLANK('2 sup_templates'!BC16)),IF(NOT(ISBLANK('2 sup_templates'!BC15)),'2 sup_templates'!BC16/'2 sup_templates'!BC15-1,""),"")</f>
        <v/>
      </c>
      <c r="BD16" s="115" t="str">
        <f>IF(NOT(ISBLANK('2 sup_templates'!BD16)),IF(NOT(ISBLANK('2 sup_templates'!BD15)),'2 sup_templates'!BD16/'2 sup_templates'!BD15-1,""),"")</f>
        <v/>
      </c>
      <c r="BE16" s="115" t="str">
        <f>IF(NOT(ISBLANK('2 sup_templates'!BE16)),IF(NOT(ISBLANK('2 sup_templates'!BE15)),'2 sup_templates'!BE16/'2 sup_templates'!BE15-1,""),"")</f>
        <v/>
      </c>
      <c r="BF16" s="115" t="str">
        <f>IF(NOT(ISBLANK('2 sup_templates'!BF16)),IF(NOT(ISBLANK('2 sup_templates'!BF15)),'2 sup_templates'!BF16/'2 sup_templates'!BF15-1,""),"")</f>
        <v/>
      </c>
      <c r="BG16" s="115" t="str">
        <f>IF(NOT(ISBLANK('2 sup_templates'!BG16)),IF(NOT(ISBLANK('2 sup_templates'!BG15)),'2 sup_templates'!BG16/'2 sup_templates'!BG15-1,""),"")</f>
        <v/>
      </c>
      <c r="BH16" s="115" t="str">
        <f>IF(NOT(ISBLANK('2 sup_templates'!BH16)),IF(NOT(ISBLANK('2 sup_templates'!BH15)),'2 sup_templates'!BH16/'2 sup_templates'!BH15-1,""),"")</f>
        <v/>
      </c>
      <c r="BI16" s="115" t="str">
        <f>IF(NOT(ISBLANK('2 sup_templates'!BI16)),IF(NOT(ISBLANK('2 sup_templates'!BI15)),'2 sup_templates'!BI16/'2 sup_templates'!BI15-1,""),"")</f>
        <v/>
      </c>
      <c r="BJ16" s="115" t="str">
        <f>IF(NOT(ISBLANK('2 sup_templates'!BJ16)),IF(NOT(ISBLANK('2 sup_templates'!BJ15)),'2 sup_templates'!BJ16/'2 sup_templates'!BJ15-1,""),"")</f>
        <v/>
      </c>
      <c r="BK16" s="115" t="str">
        <f>IF(NOT(ISBLANK('2 sup_templates'!BK16)),IF(NOT(ISBLANK('2 sup_templates'!BK15)),'2 sup_templates'!BK16/'2 sup_templates'!BK15-1,""),"")</f>
        <v/>
      </c>
      <c r="BL16" s="115" t="str">
        <f>IF(NOT(ISBLANK('2 sup_templates'!BL16)),IF(NOT(ISBLANK('2 sup_templates'!BL15)),'2 sup_templates'!BL16/'2 sup_templates'!BL15-1,""),"")</f>
        <v/>
      </c>
      <c r="BM16" s="299"/>
      <c r="BN16" s="80">
        <v>2007</v>
      </c>
      <c r="BO16" s="112" t="str">
        <f>IF(NOT(ISBLANK('2 sup_templates'!BO16)),IF(NOT(ISBLANK('2 sup_templates'!BO15)),'2 sup_templates'!BO16/'2 sup_templates'!BO15-1,""),"")</f>
        <v/>
      </c>
      <c r="BP16" s="112" t="str">
        <f>IF(NOT(ISBLANK('2 sup_templates'!BP16)),IF(NOT(ISBLANK('2 sup_templates'!BP15)),'2 sup_templates'!BP16/'2 sup_templates'!BP15-1,""),"")</f>
        <v/>
      </c>
      <c r="BQ16" s="112" t="str">
        <f>IF(NOT(ISBLANK('2 sup_templates'!BQ16)),IF(NOT(ISBLANK('2 sup_templates'!BQ15)),'2 sup_templates'!BQ16/'2 sup_templates'!BQ15-1,""),"")</f>
        <v/>
      </c>
      <c r="BR16" s="112" t="str">
        <f>IF(NOT(ISBLANK('2 sup_templates'!BR16)),IF(NOT(ISBLANK('2 sup_templates'!BR15)),'2 sup_templates'!BR16/'2 sup_templates'!BR15-1,""),"")</f>
        <v/>
      </c>
      <c r="BS16" s="112" t="str">
        <f>IF(NOT(ISBLANK('2 sup_templates'!BS16)),IF(NOT(ISBLANK('2 sup_templates'!BS15)),'2 sup_templates'!BS16/'2 sup_templates'!BS15-1,""),"")</f>
        <v/>
      </c>
      <c r="BT16" s="112" t="str">
        <f>IF(NOT(ISBLANK('2 sup_templates'!BT16)),IF(NOT(ISBLANK('2 sup_templates'!BT15)),'2 sup_templates'!BT16/'2 sup_templates'!BT15-1,""),"")</f>
        <v/>
      </c>
      <c r="BU16" s="112" t="str">
        <f>IF(NOT(ISBLANK('2 sup_templates'!BU16)),IF(NOT(ISBLANK('2 sup_templates'!BU15)),'2 sup_templates'!BU16/'2 sup_templates'!BU15-1,""),"")</f>
        <v/>
      </c>
      <c r="BV16" s="112" t="str">
        <f>IF(NOT(ISBLANK('2 sup_templates'!BV16)),IF(NOT(ISBLANK('2 sup_templates'!BV15)),'2 sup_templates'!BV16/'2 sup_templates'!BV15-1,""),"")</f>
        <v/>
      </c>
      <c r="BW16" s="112" t="str">
        <f>IF(NOT(ISBLANK('2 sup_templates'!BW16)),IF(NOT(ISBLANK('2 sup_templates'!BW15)),'2 sup_templates'!BW16/'2 sup_templates'!BW15-1,""),"")</f>
        <v/>
      </c>
      <c r="BX16" s="112" t="str">
        <f>IF(NOT(ISBLANK('2 sup_templates'!BX16)),IF(NOT(ISBLANK('2 sup_templates'!BX15)),'2 sup_templates'!BX16/'2 sup_templates'!BX15-1,""),"")</f>
        <v/>
      </c>
      <c r="BY16" s="112" t="str">
        <f>IF(NOT(ISBLANK('2 sup_templates'!BY16)),IF(NOT(ISBLANK('2 sup_templates'!BY15)),'2 sup_templates'!BY16/'2 sup_templates'!BY15-1,""),"")</f>
        <v/>
      </c>
      <c r="BZ16" s="112" t="str">
        <f>IF(NOT(ISBLANK('2 sup_templates'!BZ16)),IF(NOT(ISBLANK('2 sup_templates'!BZ15)),'2 sup_templates'!BZ16/'2 sup_templates'!BZ15-1,""),"")</f>
        <v/>
      </c>
      <c r="CA16" s="112" t="str">
        <f>IF(NOT(ISBLANK('2 sup_templates'!CA16)),IF(NOT(ISBLANK('2 sup_templates'!CA15)),'2 sup_templates'!CA16/'2 sup_templates'!CA15-1,""),"")</f>
        <v/>
      </c>
      <c r="CB16" s="112" t="str">
        <f>IF(NOT(ISBLANK('2 sup_templates'!CB16)),IF(NOT(ISBLANK('2 sup_templates'!CB15)),'2 sup_templates'!CB16/'2 sup_templates'!CB15-1,""),"")</f>
        <v/>
      </c>
      <c r="CC16" s="112" t="str">
        <f>IF(NOT(ISBLANK('2 sup_templates'!CC16)),IF(NOT(ISBLANK('2 sup_templates'!CC15)),'2 sup_templates'!CC16/'2 sup_templates'!CC15-1,""),"")</f>
        <v/>
      </c>
      <c r="CD16" s="112" t="str">
        <f>IF(NOT(ISBLANK('2 sup_templates'!CD16)),IF(NOT(ISBLANK('2 sup_templates'!CD15)),'2 sup_templates'!CD16/'2 sup_templates'!CD15-1,""),"")</f>
        <v/>
      </c>
      <c r="CE16" s="112" t="str">
        <f>IF(NOT(ISBLANK('2 sup_templates'!CE16)),IF(NOT(ISBLANK('2 sup_templates'!CE15)),'2 sup_templates'!CE16/'2 sup_templates'!CE15-1,""),"")</f>
        <v/>
      </c>
      <c r="CF16" s="112" t="str">
        <f>IF(NOT(ISBLANK('2 sup_templates'!CF16)),IF(NOT(ISBLANK('2 sup_templates'!CF15)),'2 sup_templates'!CF16/'2 sup_templates'!CF15-1,""),"")</f>
        <v/>
      </c>
      <c r="CG16" s="112" t="str">
        <f>IF(NOT(ISBLANK('2 sup_templates'!CG16)),IF(NOT(ISBLANK('2 sup_templates'!CG15)),'2 sup_templates'!CG16/'2 sup_templates'!CG15-1,""),"")</f>
        <v/>
      </c>
      <c r="CH16" s="112" t="str">
        <f>IF(NOT(ISBLANK('2 sup_templates'!CH16)),IF(NOT(ISBLANK('2 sup_templates'!CH15)),'2 sup_templates'!CH16/'2 sup_templates'!CH15-1,""),"")</f>
        <v/>
      </c>
      <c r="CI16" s="112" t="str">
        <f>IF(NOT(ISBLANK('2 sup_templates'!CI16)),IF(NOT(ISBLANK('2 sup_templates'!CI15)),'2 sup_templates'!CI16/'2 sup_templates'!CI15-1,""),"")</f>
        <v/>
      </c>
      <c r="CJ16" s="112" t="str">
        <f>IF(NOT(ISBLANK('2 sup_templates'!CJ16)),IF(NOT(ISBLANK('2 sup_templates'!CJ15)),'2 sup_templates'!CJ16/'2 sup_templates'!CJ15-1,""),"")</f>
        <v/>
      </c>
      <c r="CK16" s="112" t="str">
        <f>IF(NOT(ISBLANK('2 sup_templates'!CK16)),IF(NOT(ISBLANK('2 sup_templates'!CK15)),'2 sup_templates'!CK16/'2 sup_templates'!CK15-1,""),"")</f>
        <v/>
      </c>
      <c r="CL16" s="112" t="str">
        <f>IF(NOT(ISBLANK('2 sup_templates'!CL16)),IF(NOT(ISBLANK('2 sup_templates'!CL15)),'2 sup_templates'!CL16/'2 sup_templates'!CL15-1,""),"")</f>
        <v/>
      </c>
      <c r="CM16" s="14"/>
      <c r="CN16" s="80">
        <v>2007</v>
      </c>
      <c r="CO16" s="115" t="str">
        <f>IF(NOT(ISBLANK('2 sup_templates'!CO16)),IF(NOT(ISBLANK('2 sup_templates'!CO15)),'2 sup_templates'!CO16/'2 sup_templates'!CO15-1,""),"")</f>
        <v/>
      </c>
      <c r="CP16" s="115" t="str">
        <f>IF(NOT(ISBLANK('2 sup_templates'!CP16)),IF(NOT(ISBLANK('2 sup_templates'!CP15)),'2 sup_templates'!CP16/'2 sup_templates'!CP15-1,""),"")</f>
        <v/>
      </c>
      <c r="CQ16" s="115" t="str">
        <f>IF(NOT(ISBLANK('2 sup_templates'!CQ16)),IF(NOT(ISBLANK('2 sup_templates'!CQ15)),'2 sup_templates'!CQ16/'2 sup_templates'!CQ15-1,""),"")</f>
        <v/>
      </c>
      <c r="CR16" s="115" t="str">
        <f>IF(NOT(ISBLANK('2 sup_templates'!CR16)),IF(NOT(ISBLANK('2 sup_templates'!CR15)),'2 sup_templates'!CR16/'2 sup_templates'!CR15-1,""),"")</f>
        <v/>
      </c>
      <c r="CS16" s="115" t="str">
        <f>IF(NOT(ISBLANK('2 sup_templates'!CS16)),IF(NOT(ISBLANK('2 sup_templates'!CS15)),'2 sup_templates'!CS16/'2 sup_templates'!CS15-1,""),"")</f>
        <v/>
      </c>
      <c r="CT16" s="115" t="str">
        <f>IF(NOT(ISBLANK('2 sup_templates'!CT16)),IF(NOT(ISBLANK('2 sup_templates'!CT15)),'2 sup_templates'!CT16/'2 sup_templates'!CT15-1,""),"")</f>
        <v/>
      </c>
      <c r="CU16" s="115" t="str">
        <f>IF(NOT(ISBLANK('2 sup_templates'!CU16)),IF(NOT(ISBLANK('2 sup_templates'!CU15)),'2 sup_templates'!CU16/'2 sup_templates'!CU15-1,""),"")</f>
        <v/>
      </c>
      <c r="CV16" s="115" t="str">
        <f>IF(NOT(ISBLANK('2 sup_templates'!CV16)),IF(NOT(ISBLANK('2 sup_templates'!CV15)),'2 sup_templates'!CV16/'2 sup_templates'!CV15-1,""),"")</f>
        <v/>
      </c>
      <c r="CW16" s="115" t="str">
        <f>IF(NOT(ISBLANK('2 sup_templates'!CW16)),IF(NOT(ISBLANK('2 sup_templates'!CW15)),'2 sup_templates'!CW16/'2 sup_templates'!CW15-1,""),"")</f>
        <v/>
      </c>
      <c r="CX16" s="115" t="str">
        <f>IF(NOT(ISBLANK('2 sup_templates'!CX16)),IF(NOT(ISBLANK('2 sup_templates'!CX15)),'2 sup_templates'!CX16/'2 sup_templates'!CX15-1,""),"")</f>
        <v/>
      </c>
      <c r="CY16" s="115" t="str">
        <f>IF(NOT(ISBLANK('2 sup_templates'!CY16)),IF(NOT(ISBLANK('2 sup_templates'!CY15)),'2 sup_templates'!CY16/'2 sup_templates'!CY15-1,""),"")</f>
        <v/>
      </c>
      <c r="CZ16" s="115" t="str">
        <f>IF(NOT(ISBLANK('2 sup_templates'!CZ16)),IF(NOT(ISBLANK('2 sup_templates'!CZ15)),'2 sup_templates'!CZ16/'2 sup_templates'!CZ15-1,""),"")</f>
        <v/>
      </c>
      <c r="DA16" s="115" t="str">
        <f>IF(NOT(ISBLANK('2 sup_templates'!DA16)),IF(NOT(ISBLANK('2 sup_templates'!DA15)),'2 sup_templates'!DA16/'2 sup_templates'!DA15-1,""),"")</f>
        <v/>
      </c>
      <c r="DB16" s="115" t="str">
        <f>IF(NOT(ISBLANK('2 sup_templates'!DB16)),IF(NOT(ISBLANK('2 sup_templates'!DB15)),'2 sup_templates'!DB16/'2 sup_templates'!DB15-1,""),"")</f>
        <v/>
      </c>
      <c r="DC16"/>
      <c r="DD16"/>
    </row>
    <row r="17" spans="1:108" s="2" customFormat="1" x14ac:dyDescent="0.2">
      <c r="A17" s="6"/>
      <c r="B17" s="80">
        <v>2008</v>
      </c>
      <c r="C17" s="411" t="str">
        <f>IF(NOT(ISBLANK('2 sup_templates'!C17)),IF(NOT(ISBLANK('2 sup_templates'!C16)),'2 sup_templates'!C17/'2 sup_templates'!C16-1,""),"")</f>
        <v/>
      </c>
      <c r="D17" s="411" t="str">
        <f>IF(NOT(ISBLANK('2 sup_templates'!D17)),IF(NOT(ISBLANK('2 sup_templates'!D16)),'2 sup_templates'!D17/'2 sup_templates'!D16-1,""),"")</f>
        <v/>
      </c>
      <c r="E17" s="411" t="str">
        <f>IF(NOT(ISBLANK('2 sup_templates'!E17)),IF(NOT(ISBLANK('2 sup_templates'!E16)),'2 sup_templates'!E17/'2 sup_templates'!E16-1,""),"")</f>
        <v/>
      </c>
      <c r="F17" s="411" t="str">
        <f>IF(NOT(ISBLANK('2 sup_templates'!F17)),IF(NOT(ISBLANK('2 sup_templates'!F16)),'2 sup_templates'!F17/'2 sup_templates'!F16-1,""),"")</f>
        <v/>
      </c>
      <c r="G17" s="411" t="str">
        <f>IF(NOT(ISBLANK('2 sup_templates'!G17)),IF(NOT(ISBLANK('2 sup_templates'!G16)),'2 sup_templates'!G17/'2 sup_templates'!G16-1,""),"")</f>
        <v/>
      </c>
      <c r="H17" s="411" t="str">
        <f>IF(NOT(ISBLANK('2 sup_templates'!H17)),IF(NOT(ISBLANK('2 sup_templates'!H16)),'2 sup_templates'!H17/'2 sup_templates'!H16-1,""),"")</f>
        <v/>
      </c>
      <c r="I17" s="411" t="str">
        <f>IF(NOT(ISBLANK('2 sup_templates'!I17)),IF(NOT(ISBLANK('2 sup_templates'!I16)),'2 sup_templates'!I17/'2 sup_templates'!I16-1,""),"")</f>
        <v/>
      </c>
      <c r="J17" s="411" t="str">
        <f>IF(NOT(ISBLANK('2 sup_templates'!J17)),IF(NOT(ISBLANK('2 sup_templates'!J16)),'2 sup_templates'!J17/'2 sup_templates'!J16-1,""),"")</f>
        <v/>
      </c>
      <c r="K17" s="411" t="str">
        <f>IF(NOT(ISBLANK('2 sup_templates'!K17)),IF(NOT(ISBLANK('2 sup_templates'!K16)),'2 sup_templates'!K17/'2 sup_templates'!K16-1,""),"")</f>
        <v/>
      </c>
      <c r="L17" s="411" t="str">
        <f>IF(NOT(ISBLANK('2 sup_templates'!L17)),IF(NOT(ISBLANK('2 sup_templates'!L16)),'2 sup_templates'!L17/'2 sup_templates'!L16-1,""),"")</f>
        <v/>
      </c>
      <c r="M17" s="411" t="str">
        <f>IF(NOT(ISBLANK('2 sup_templates'!M17)),IF(NOT(ISBLANK('2 sup_templates'!M16)),'2 sup_templates'!M17/'2 sup_templates'!M16-1,""),"")</f>
        <v/>
      </c>
      <c r="N17" s="411" t="str">
        <f>IF(NOT(ISBLANK('2 sup_templates'!N17)),IF(NOT(ISBLANK('2 sup_templates'!N16)),'2 sup_templates'!N17/'2 sup_templates'!N16-1,""),"")</f>
        <v/>
      </c>
      <c r="O17" s="411" t="str">
        <f>IF(NOT(ISBLANK('2 sup_templates'!O17)),IF(NOT(ISBLANK('2 sup_templates'!O16)),'2 sup_templates'!O17/'2 sup_templates'!O16-1,""),"")</f>
        <v/>
      </c>
      <c r="P17" s="411" t="str">
        <f>IF(NOT(ISBLANK('2 sup_templates'!P17)),IF(NOT(ISBLANK('2 sup_templates'!P16)),'2 sup_templates'!P17/'2 sup_templates'!P16-1,""),"")</f>
        <v/>
      </c>
      <c r="Q17" s="411" t="str">
        <f>IF(NOT(ISBLANK('2 sup_templates'!Q17)),IF(NOT(ISBLANK('2 sup_templates'!Q16)),'2 sup_templates'!Q17/'2 sup_templates'!Q16-1,""),"")</f>
        <v/>
      </c>
      <c r="R17" s="411" t="str">
        <f>IF(NOT(ISBLANK('2 sup_templates'!R17)),IF(NOT(ISBLANK('2 sup_templates'!R16)),'2 sup_templates'!R17/'2 sup_templates'!R16-1,""),"")</f>
        <v/>
      </c>
      <c r="S17" s="411" t="str">
        <f>IF(NOT(ISBLANK('2 sup_templates'!S17)),IF(NOT(ISBLANK('2 sup_templates'!S16)),'2 sup_templates'!S17/'2 sup_templates'!S16-1,""),"")</f>
        <v/>
      </c>
      <c r="T17" s="411" t="str">
        <f>IF(NOT(ISBLANK('2 sup_templates'!T17)),IF(NOT(ISBLANK('2 sup_templates'!T16)),'2 sup_templates'!T17/'2 sup_templates'!T16-1,""),"")</f>
        <v/>
      </c>
      <c r="U17" s="411" t="str">
        <f>IF(NOT(ISBLANK('2 sup_templates'!U17)),IF(NOT(ISBLANK('2 sup_templates'!U16)),'2 sup_templates'!U17/'2 sup_templates'!U16-1,""),"")</f>
        <v/>
      </c>
      <c r="V17" s="411" t="str">
        <f>IF(NOT(ISBLANK('2 sup_templates'!V17)),IF(NOT(ISBLANK('2 sup_templates'!V16)),'2 sup_templates'!V17/'2 sup_templates'!V16-1,""),"")</f>
        <v/>
      </c>
      <c r="W17" s="411" t="str">
        <f>IF(NOT(ISBLANK('2 sup_templates'!W17)),IF(NOT(ISBLANK('2 sup_templates'!W16)),'2 sup_templates'!W17/'2 sup_templates'!W16-1,""),"")</f>
        <v/>
      </c>
      <c r="X17" s="411" t="str">
        <f>IF(NOT(ISBLANK('2 sup_templates'!X17)),IF(NOT(ISBLANK('2 sup_templates'!X16)),'2 sup_templates'!X17/'2 sup_templates'!X16-1,""),"")</f>
        <v/>
      </c>
      <c r="Y17" s="411" t="str">
        <f>IF(NOT(ISBLANK('2 sup_templates'!Y17)),IF(NOT(ISBLANK('2 sup_templates'!Y16)),'2 sup_templates'!Y17/'2 sup_templates'!Y16-1,""),"")</f>
        <v/>
      </c>
      <c r="Z17" s="411" t="str">
        <f>IF(NOT(ISBLANK('2 sup_templates'!Z17)),IF(NOT(ISBLANK('2 sup_templates'!Z16)),'2 sup_templates'!Z17/'2 sup_templates'!Z16-1,""),"")</f>
        <v/>
      </c>
      <c r="AA17" s="411" t="str">
        <f>IF(NOT(ISBLANK('2 sup_templates'!AA17)),IF(NOT(ISBLANK('2 sup_templates'!AA16)),'2 sup_templates'!AA17/'2 sup_templates'!AA16-1,""),"")</f>
        <v/>
      </c>
      <c r="AB17" s="411" t="str">
        <f>IF(NOT(ISBLANK('2 sup_templates'!AB17)),IF(NOT(ISBLANK('2 sup_templates'!AB16)),'2 sup_templates'!AB17/'2 sup_templates'!AB16-1,""),"")</f>
        <v/>
      </c>
      <c r="AC17" s="411" t="str">
        <f>IF(NOT(ISBLANK('2 sup_templates'!AC17)),IF(NOT(ISBLANK('2 sup_templates'!AC16)),'2 sup_templates'!AC17/'2 sup_templates'!AC16-1,""),"")</f>
        <v/>
      </c>
      <c r="AD17" s="411" t="str">
        <f>IF(NOT(ISBLANK('2 sup_templates'!AD17)),IF(NOT(ISBLANK('2 sup_templates'!AD16)),'2 sup_templates'!AD17/'2 sup_templates'!AD16-1,""),"")</f>
        <v/>
      </c>
      <c r="AE17" s="411" t="str">
        <f>IF(NOT(ISBLANK('2 sup_templates'!AE17)),IF(NOT(ISBLANK('2 sup_templates'!AE16)),'2 sup_templates'!AE17/'2 sup_templates'!AE16-1,""),"")</f>
        <v/>
      </c>
      <c r="AF17" s="411" t="str">
        <f>IF(NOT(ISBLANK('2 sup_templates'!AF17)),IF(NOT(ISBLANK('2 sup_templates'!AF16)),'2 sup_templates'!AF17/'2 sup_templates'!AF16-1,""),"")</f>
        <v/>
      </c>
      <c r="AG17" s="411" t="str">
        <f>IF(NOT(ISBLANK('2 sup_templates'!AG17)),IF(NOT(ISBLANK('2 sup_templates'!AG16)),'2 sup_templates'!AG17/'2 sup_templates'!AG16-1,""),"")</f>
        <v/>
      </c>
      <c r="AH17" s="411" t="str">
        <f>IF(NOT(ISBLANK('2 sup_templates'!AH17)),IF(NOT(ISBLANK('2 sup_templates'!AH16)),'2 sup_templates'!AH17/'2 sup_templates'!AH16-1,""),"")</f>
        <v/>
      </c>
      <c r="AI17" s="411" t="str">
        <f>IF(NOT(ISBLANK('2 sup_templates'!AI17)),IF(NOT(ISBLANK('2 sup_templates'!AI16)),'2 sup_templates'!AI17/'2 sup_templates'!AI16-1,""),"")</f>
        <v/>
      </c>
      <c r="AJ17" s="411" t="str">
        <f>IF(NOT(ISBLANK('2 sup_templates'!AJ17)),IF(NOT(ISBLANK('2 sup_templates'!AJ16)),'2 sup_templates'!AJ17/'2 sup_templates'!AJ16-1,""),"")</f>
        <v/>
      </c>
      <c r="AK17" s="411" t="str">
        <f>IF(NOT(ISBLANK('2 sup_templates'!AK17)),IF(NOT(ISBLANK('2 sup_templates'!AK16)),'2 sup_templates'!AK17/'2 sup_templates'!AK16-1,""),"")</f>
        <v/>
      </c>
      <c r="AL17" s="411" t="str">
        <f>IF(NOT(ISBLANK('2 sup_templates'!AL17)),IF(NOT(ISBLANK('2 sup_templates'!AL16)),'2 sup_templates'!AL17/'2 sup_templates'!AL16-1,""),"")</f>
        <v/>
      </c>
      <c r="AM17" s="299"/>
      <c r="AN17" s="80">
        <v>2008</v>
      </c>
      <c r="AO17" s="112" t="str">
        <f>IF(NOT(ISBLANK('2 sup_templates'!AO17)),IF(NOT(ISBLANK('2 sup_templates'!AO16)),'2 sup_templates'!AO17/'2 sup_templates'!AO16-1,""),"")</f>
        <v/>
      </c>
      <c r="AP17" s="115" t="str">
        <f>IF(NOT(ISBLANK('2 sup_templates'!AP17)),IF(NOT(ISBLANK('2 sup_templates'!AP16)),'2 sup_templates'!AP17/'2 sup_templates'!AP16-1,""),"")</f>
        <v/>
      </c>
      <c r="AQ17" s="112" t="str">
        <f>IF(NOT(ISBLANK('2 sup_templates'!AQ17)),IF(NOT(ISBLANK('2 sup_templates'!AQ16)),'2 sup_templates'!AQ17/'2 sup_templates'!AQ16-1,""),"")</f>
        <v/>
      </c>
      <c r="AR17" s="115" t="str">
        <f>IF(NOT(ISBLANK('2 sup_templates'!AR17)),IF(NOT(ISBLANK('2 sup_templates'!AR16)),'2 sup_templates'!AR17/'2 sup_templates'!AR16-1,""),"")</f>
        <v/>
      </c>
      <c r="AS17" s="112" t="str">
        <f>IF(NOT(ISBLANK('2 sup_templates'!AS17)),IF(NOT(ISBLANK('2 sup_templates'!AS16)),'2 sup_templates'!AS17/'2 sup_templates'!AS16-1,""),"")</f>
        <v/>
      </c>
      <c r="AT17" s="115" t="str">
        <f>IF(NOT(ISBLANK('2 sup_templates'!AT17)),IF(NOT(ISBLANK('2 sup_templates'!AT16)),'2 sup_templates'!AT17/'2 sup_templates'!AT16-1,""),"")</f>
        <v/>
      </c>
      <c r="AU17" s="112" t="str">
        <f>IF(NOT(ISBLANK('2 sup_templates'!AU17)),IF(NOT(ISBLANK('2 sup_templates'!AU16)),'2 sup_templates'!AU17/'2 sup_templates'!AU16-1,""),"")</f>
        <v/>
      </c>
      <c r="AV17" s="115" t="str">
        <f>IF(NOT(ISBLANK('2 sup_templates'!AV17)),IF(NOT(ISBLANK('2 sup_templates'!AV16)),'2 sup_templates'!AV17/'2 sup_templates'!AV16-1,""),"")</f>
        <v/>
      </c>
      <c r="AW17" s="115" t="str">
        <f>IF(NOT(ISBLANK('2 sup_templates'!AW17)),IF(NOT(ISBLANK('2 sup_templates'!AW16)),'2 sup_templates'!AW17/'2 sup_templates'!AW16-1,""),"")</f>
        <v/>
      </c>
      <c r="AX17" s="115" t="str">
        <f>IF(NOT(ISBLANK('2 sup_templates'!AX17)),IF(NOT(ISBLANK('2 sup_templates'!AX16)),'2 sup_templates'!AX17/'2 sup_templates'!AX16-1,""),"")</f>
        <v/>
      </c>
      <c r="AY17" s="115" t="str">
        <f>IF(NOT(ISBLANK('2 sup_templates'!AY17)),IF(NOT(ISBLANK('2 sup_templates'!AY16)),'2 sup_templates'!AY17/'2 sup_templates'!AY16-1,""),"")</f>
        <v/>
      </c>
      <c r="AZ17" s="115" t="str">
        <f>IF(NOT(ISBLANK('2 sup_templates'!AZ17)),IF(NOT(ISBLANK('2 sup_templates'!AZ16)),'2 sup_templates'!AZ17/'2 sup_templates'!AZ16-1,""),"")</f>
        <v/>
      </c>
      <c r="BA17" s="115" t="str">
        <f>IF(NOT(ISBLANK('2 sup_templates'!BA17)),IF(NOT(ISBLANK('2 sup_templates'!BA16)),'2 sup_templates'!BA17/'2 sup_templates'!BA16-1,""),"")</f>
        <v/>
      </c>
      <c r="BB17" s="115" t="str">
        <f>IF(NOT(ISBLANK('2 sup_templates'!BB17)),IF(NOT(ISBLANK('2 sup_templates'!BB16)),'2 sup_templates'!BB17/'2 sup_templates'!BB16-1,""),"")</f>
        <v/>
      </c>
      <c r="BC17" s="115" t="str">
        <f>IF(NOT(ISBLANK('2 sup_templates'!BC17)),IF(NOT(ISBLANK('2 sup_templates'!BC16)),'2 sup_templates'!BC17/'2 sup_templates'!BC16-1,""),"")</f>
        <v/>
      </c>
      <c r="BD17" s="115" t="str">
        <f>IF(NOT(ISBLANK('2 sup_templates'!BD17)),IF(NOT(ISBLANK('2 sup_templates'!BD16)),'2 sup_templates'!BD17/'2 sup_templates'!BD16-1,""),"")</f>
        <v/>
      </c>
      <c r="BE17" s="115" t="str">
        <f>IF(NOT(ISBLANK('2 sup_templates'!BE17)),IF(NOT(ISBLANK('2 sup_templates'!BE16)),'2 sup_templates'!BE17/'2 sup_templates'!BE16-1,""),"")</f>
        <v/>
      </c>
      <c r="BF17" s="115" t="str">
        <f>IF(NOT(ISBLANK('2 sup_templates'!BF17)),IF(NOT(ISBLANK('2 sup_templates'!BF16)),'2 sup_templates'!BF17/'2 sup_templates'!BF16-1,""),"")</f>
        <v/>
      </c>
      <c r="BG17" s="115" t="str">
        <f>IF(NOT(ISBLANK('2 sup_templates'!BG17)),IF(NOT(ISBLANK('2 sup_templates'!BG16)),'2 sup_templates'!BG17/'2 sup_templates'!BG16-1,""),"")</f>
        <v/>
      </c>
      <c r="BH17" s="115" t="str">
        <f>IF(NOT(ISBLANK('2 sup_templates'!BH17)),IF(NOT(ISBLANK('2 sup_templates'!BH16)),'2 sup_templates'!BH17/'2 sup_templates'!BH16-1,""),"")</f>
        <v/>
      </c>
      <c r="BI17" s="115" t="str">
        <f>IF(NOT(ISBLANK('2 sup_templates'!BI17)),IF(NOT(ISBLANK('2 sup_templates'!BI16)),'2 sup_templates'!BI17/'2 sup_templates'!BI16-1,""),"")</f>
        <v/>
      </c>
      <c r="BJ17" s="115" t="str">
        <f>IF(NOT(ISBLANK('2 sup_templates'!BJ17)),IF(NOT(ISBLANK('2 sup_templates'!BJ16)),'2 sup_templates'!BJ17/'2 sup_templates'!BJ16-1,""),"")</f>
        <v/>
      </c>
      <c r="BK17" s="115" t="str">
        <f>IF(NOT(ISBLANK('2 sup_templates'!BK17)),IF(NOT(ISBLANK('2 sup_templates'!BK16)),'2 sup_templates'!BK17/'2 sup_templates'!BK16-1,""),"")</f>
        <v/>
      </c>
      <c r="BL17" s="115" t="str">
        <f>IF(NOT(ISBLANK('2 sup_templates'!BL17)),IF(NOT(ISBLANK('2 sup_templates'!BL16)),'2 sup_templates'!BL17/'2 sup_templates'!BL16-1,""),"")</f>
        <v/>
      </c>
      <c r="BM17" s="299"/>
      <c r="BN17" s="80">
        <v>2008</v>
      </c>
      <c r="BO17" s="112" t="str">
        <f>IF(NOT(ISBLANK('2 sup_templates'!BO17)),IF(NOT(ISBLANK('2 sup_templates'!BO16)),'2 sup_templates'!BO17/'2 sup_templates'!BO16-1,""),"")</f>
        <v/>
      </c>
      <c r="BP17" s="112" t="str">
        <f>IF(NOT(ISBLANK('2 sup_templates'!BP17)),IF(NOT(ISBLANK('2 sup_templates'!BP16)),'2 sup_templates'!BP17/'2 sup_templates'!BP16-1,""),"")</f>
        <v/>
      </c>
      <c r="BQ17" s="112" t="str">
        <f>IF(NOT(ISBLANK('2 sup_templates'!BQ17)),IF(NOT(ISBLANK('2 sup_templates'!BQ16)),'2 sup_templates'!BQ17/'2 sup_templates'!BQ16-1,""),"")</f>
        <v/>
      </c>
      <c r="BR17" s="112" t="str">
        <f>IF(NOT(ISBLANK('2 sup_templates'!BR17)),IF(NOT(ISBLANK('2 sup_templates'!BR16)),'2 sup_templates'!BR17/'2 sup_templates'!BR16-1,""),"")</f>
        <v/>
      </c>
      <c r="BS17" s="112" t="str">
        <f>IF(NOT(ISBLANK('2 sup_templates'!BS17)),IF(NOT(ISBLANK('2 sup_templates'!BS16)),'2 sup_templates'!BS17/'2 sup_templates'!BS16-1,""),"")</f>
        <v/>
      </c>
      <c r="BT17" s="112" t="str">
        <f>IF(NOT(ISBLANK('2 sup_templates'!BT17)),IF(NOT(ISBLANK('2 sup_templates'!BT16)),'2 sup_templates'!BT17/'2 sup_templates'!BT16-1,""),"")</f>
        <v/>
      </c>
      <c r="BU17" s="112" t="str">
        <f>IF(NOT(ISBLANK('2 sup_templates'!BU17)),IF(NOT(ISBLANK('2 sup_templates'!BU16)),'2 sup_templates'!BU17/'2 sup_templates'!BU16-1,""),"")</f>
        <v/>
      </c>
      <c r="BV17" s="112" t="str">
        <f>IF(NOT(ISBLANK('2 sup_templates'!BV17)),IF(NOT(ISBLANK('2 sup_templates'!BV16)),'2 sup_templates'!BV17/'2 sup_templates'!BV16-1,""),"")</f>
        <v/>
      </c>
      <c r="BW17" s="112" t="str">
        <f>IF(NOT(ISBLANK('2 sup_templates'!BW17)),IF(NOT(ISBLANK('2 sup_templates'!BW16)),'2 sup_templates'!BW17/'2 sup_templates'!BW16-1,""),"")</f>
        <v/>
      </c>
      <c r="BX17" s="112" t="str">
        <f>IF(NOT(ISBLANK('2 sup_templates'!BX17)),IF(NOT(ISBLANK('2 sup_templates'!BX16)),'2 sup_templates'!BX17/'2 sup_templates'!BX16-1,""),"")</f>
        <v/>
      </c>
      <c r="BY17" s="112" t="str">
        <f>IF(NOT(ISBLANK('2 sup_templates'!BY17)),IF(NOT(ISBLANK('2 sup_templates'!BY16)),'2 sup_templates'!BY17/'2 sup_templates'!BY16-1,""),"")</f>
        <v/>
      </c>
      <c r="BZ17" s="112" t="str">
        <f>IF(NOT(ISBLANK('2 sup_templates'!BZ17)),IF(NOT(ISBLANK('2 sup_templates'!BZ16)),'2 sup_templates'!BZ17/'2 sup_templates'!BZ16-1,""),"")</f>
        <v/>
      </c>
      <c r="CA17" s="112" t="str">
        <f>IF(NOT(ISBLANK('2 sup_templates'!CA17)),IF(NOT(ISBLANK('2 sup_templates'!CA16)),'2 sup_templates'!CA17/'2 sup_templates'!CA16-1,""),"")</f>
        <v/>
      </c>
      <c r="CB17" s="112" t="str">
        <f>IF(NOT(ISBLANK('2 sup_templates'!CB17)),IF(NOT(ISBLANK('2 sup_templates'!CB16)),'2 sup_templates'!CB17/'2 sup_templates'!CB16-1,""),"")</f>
        <v/>
      </c>
      <c r="CC17" s="112" t="str">
        <f>IF(NOT(ISBLANK('2 sup_templates'!CC17)),IF(NOT(ISBLANK('2 sup_templates'!CC16)),'2 sup_templates'!CC17/'2 sup_templates'!CC16-1,""),"")</f>
        <v/>
      </c>
      <c r="CD17" s="112" t="str">
        <f>IF(NOT(ISBLANK('2 sup_templates'!CD17)),IF(NOT(ISBLANK('2 sup_templates'!CD16)),'2 sup_templates'!CD17/'2 sup_templates'!CD16-1,""),"")</f>
        <v/>
      </c>
      <c r="CE17" s="112" t="str">
        <f>IF(NOT(ISBLANK('2 sup_templates'!CE17)),IF(NOT(ISBLANK('2 sup_templates'!CE16)),'2 sup_templates'!CE17/'2 sup_templates'!CE16-1,""),"")</f>
        <v/>
      </c>
      <c r="CF17" s="112" t="str">
        <f>IF(NOT(ISBLANK('2 sup_templates'!CF17)),IF(NOT(ISBLANK('2 sup_templates'!CF16)),'2 sup_templates'!CF17/'2 sup_templates'!CF16-1,""),"")</f>
        <v/>
      </c>
      <c r="CG17" s="112" t="str">
        <f>IF(NOT(ISBLANK('2 sup_templates'!CG17)),IF(NOT(ISBLANK('2 sup_templates'!CG16)),'2 sup_templates'!CG17/'2 sup_templates'!CG16-1,""),"")</f>
        <v/>
      </c>
      <c r="CH17" s="112" t="str">
        <f>IF(NOT(ISBLANK('2 sup_templates'!CH17)),IF(NOT(ISBLANK('2 sup_templates'!CH16)),'2 sup_templates'!CH17/'2 sup_templates'!CH16-1,""),"")</f>
        <v/>
      </c>
      <c r="CI17" s="112" t="str">
        <f>IF(NOT(ISBLANK('2 sup_templates'!CI17)),IF(NOT(ISBLANK('2 sup_templates'!CI16)),'2 sup_templates'!CI17/'2 sup_templates'!CI16-1,""),"")</f>
        <v/>
      </c>
      <c r="CJ17" s="112" t="str">
        <f>IF(NOT(ISBLANK('2 sup_templates'!CJ17)),IF(NOT(ISBLANK('2 sup_templates'!CJ16)),'2 sup_templates'!CJ17/'2 sup_templates'!CJ16-1,""),"")</f>
        <v/>
      </c>
      <c r="CK17" s="112" t="str">
        <f>IF(NOT(ISBLANK('2 sup_templates'!CK17)),IF(NOT(ISBLANK('2 sup_templates'!CK16)),'2 sup_templates'!CK17/'2 sup_templates'!CK16-1,""),"")</f>
        <v/>
      </c>
      <c r="CL17" s="112" t="str">
        <f>IF(NOT(ISBLANK('2 sup_templates'!CL17)),IF(NOT(ISBLANK('2 sup_templates'!CL16)),'2 sup_templates'!CL17/'2 sup_templates'!CL16-1,""),"")</f>
        <v/>
      </c>
      <c r="CM17" s="14"/>
      <c r="CN17" s="80">
        <v>2008</v>
      </c>
      <c r="CO17" s="115" t="str">
        <f>IF(NOT(ISBLANK('2 sup_templates'!CO17)),IF(NOT(ISBLANK('2 sup_templates'!CO16)),'2 sup_templates'!CO17/'2 sup_templates'!CO16-1,""),"")</f>
        <v/>
      </c>
      <c r="CP17" s="115" t="str">
        <f>IF(NOT(ISBLANK('2 sup_templates'!CP17)),IF(NOT(ISBLANK('2 sup_templates'!CP16)),'2 sup_templates'!CP17/'2 sup_templates'!CP16-1,""),"")</f>
        <v/>
      </c>
      <c r="CQ17" s="115" t="str">
        <f>IF(NOT(ISBLANK('2 sup_templates'!CQ17)),IF(NOT(ISBLANK('2 sup_templates'!CQ16)),'2 sup_templates'!CQ17/'2 sup_templates'!CQ16-1,""),"")</f>
        <v/>
      </c>
      <c r="CR17" s="115" t="str">
        <f>IF(NOT(ISBLANK('2 sup_templates'!CR17)),IF(NOT(ISBLANK('2 sup_templates'!CR16)),'2 sup_templates'!CR17/'2 sup_templates'!CR16-1,""),"")</f>
        <v/>
      </c>
      <c r="CS17" s="115" t="str">
        <f>IF(NOT(ISBLANK('2 sup_templates'!CS17)),IF(NOT(ISBLANK('2 sup_templates'!CS16)),'2 sup_templates'!CS17/'2 sup_templates'!CS16-1,""),"")</f>
        <v/>
      </c>
      <c r="CT17" s="115" t="str">
        <f>IF(NOT(ISBLANK('2 sup_templates'!CT17)),IF(NOT(ISBLANK('2 sup_templates'!CT16)),'2 sup_templates'!CT17/'2 sup_templates'!CT16-1,""),"")</f>
        <v/>
      </c>
      <c r="CU17" s="115" t="str">
        <f>IF(NOT(ISBLANK('2 sup_templates'!CU17)),IF(NOT(ISBLANK('2 sup_templates'!CU16)),'2 sup_templates'!CU17/'2 sup_templates'!CU16-1,""),"")</f>
        <v/>
      </c>
      <c r="CV17" s="115" t="str">
        <f>IF(NOT(ISBLANK('2 sup_templates'!CV17)),IF(NOT(ISBLANK('2 sup_templates'!CV16)),'2 sup_templates'!CV17/'2 sup_templates'!CV16-1,""),"")</f>
        <v/>
      </c>
      <c r="CW17" s="115" t="str">
        <f>IF(NOT(ISBLANK('2 sup_templates'!CW17)),IF(NOT(ISBLANK('2 sup_templates'!CW16)),'2 sup_templates'!CW17/'2 sup_templates'!CW16-1,""),"")</f>
        <v/>
      </c>
      <c r="CX17" s="115" t="str">
        <f>IF(NOT(ISBLANK('2 sup_templates'!CX17)),IF(NOT(ISBLANK('2 sup_templates'!CX16)),'2 sup_templates'!CX17/'2 sup_templates'!CX16-1,""),"")</f>
        <v/>
      </c>
      <c r="CY17" s="115" t="str">
        <f>IF(NOT(ISBLANK('2 sup_templates'!CY17)),IF(NOT(ISBLANK('2 sup_templates'!CY16)),'2 sup_templates'!CY17/'2 sup_templates'!CY16-1,""),"")</f>
        <v/>
      </c>
      <c r="CZ17" s="115" t="str">
        <f>IF(NOT(ISBLANK('2 sup_templates'!CZ17)),IF(NOT(ISBLANK('2 sup_templates'!CZ16)),'2 sup_templates'!CZ17/'2 sup_templates'!CZ16-1,""),"")</f>
        <v/>
      </c>
      <c r="DA17" s="115" t="str">
        <f>IF(NOT(ISBLANK('2 sup_templates'!DA17)),IF(NOT(ISBLANK('2 sup_templates'!DA16)),'2 sup_templates'!DA17/'2 sup_templates'!DA16-1,""),"")</f>
        <v/>
      </c>
      <c r="DB17" s="115" t="str">
        <f>IF(NOT(ISBLANK('2 sup_templates'!DB17)),IF(NOT(ISBLANK('2 sup_templates'!DB16)),'2 sup_templates'!DB17/'2 sup_templates'!DB16-1,""),"")</f>
        <v/>
      </c>
      <c r="DC17"/>
      <c r="DD17"/>
    </row>
    <row r="18" spans="1:108" s="2" customFormat="1" x14ac:dyDescent="0.2">
      <c r="A18" s="6"/>
      <c r="B18" s="80">
        <v>2009</v>
      </c>
      <c r="C18" s="411" t="str">
        <f>IF(NOT(ISBLANK('2 sup_templates'!C18)),IF(NOT(ISBLANK('2 sup_templates'!C17)),'2 sup_templates'!C18/'2 sup_templates'!C17-1,""),"")</f>
        <v/>
      </c>
      <c r="D18" s="411" t="str">
        <f>IF(NOT(ISBLANK('2 sup_templates'!D18)),IF(NOT(ISBLANK('2 sup_templates'!D17)),'2 sup_templates'!D18/'2 sup_templates'!D17-1,""),"")</f>
        <v/>
      </c>
      <c r="E18" s="411" t="str">
        <f>IF(NOT(ISBLANK('2 sup_templates'!E18)),IF(NOT(ISBLANK('2 sup_templates'!E17)),'2 sup_templates'!E18/'2 sup_templates'!E17-1,""),"")</f>
        <v/>
      </c>
      <c r="F18" s="411" t="str">
        <f>IF(NOT(ISBLANK('2 sup_templates'!F18)),IF(NOT(ISBLANK('2 sup_templates'!F17)),'2 sup_templates'!F18/'2 sup_templates'!F17-1,""),"")</f>
        <v/>
      </c>
      <c r="G18" s="411" t="str">
        <f>IF(NOT(ISBLANK('2 sup_templates'!G18)),IF(NOT(ISBLANK('2 sup_templates'!G17)),'2 sup_templates'!G18/'2 sup_templates'!G17-1,""),"")</f>
        <v/>
      </c>
      <c r="H18" s="411" t="str">
        <f>IF(NOT(ISBLANK('2 sup_templates'!H18)),IF(NOT(ISBLANK('2 sup_templates'!H17)),'2 sup_templates'!H18/'2 sup_templates'!H17-1,""),"")</f>
        <v/>
      </c>
      <c r="I18" s="411" t="str">
        <f>IF(NOT(ISBLANK('2 sup_templates'!I18)),IF(NOT(ISBLANK('2 sup_templates'!I17)),'2 sup_templates'!I18/'2 sup_templates'!I17-1,""),"")</f>
        <v/>
      </c>
      <c r="J18" s="411" t="str">
        <f>IF(NOT(ISBLANK('2 sup_templates'!J18)),IF(NOT(ISBLANK('2 sup_templates'!J17)),'2 sup_templates'!J18/'2 sup_templates'!J17-1,""),"")</f>
        <v/>
      </c>
      <c r="K18" s="411" t="str">
        <f>IF(NOT(ISBLANK('2 sup_templates'!K18)),IF(NOT(ISBLANK('2 sup_templates'!K17)),'2 sup_templates'!K18/'2 sup_templates'!K17-1,""),"")</f>
        <v/>
      </c>
      <c r="L18" s="411" t="str">
        <f>IF(NOT(ISBLANK('2 sup_templates'!L18)),IF(NOT(ISBLANK('2 sup_templates'!L17)),'2 sup_templates'!L18/'2 sup_templates'!L17-1,""),"")</f>
        <v/>
      </c>
      <c r="M18" s="411" t="str">
        <f>IF(NOT(ISBLANK('2 sup_templates'!M18)),IF(NOT(ISBLANK('2 sup_templates'!M17)),'2 sup_templates'!M18/'2 sup_templates'!M17-1,""),"")</f>
        <v/>
      </c>
      <c r="N18" s="411" t="str">
        <f>IF(NOT(ISBLANK('2 sup_templates'!N18)),IF(NOT(ISBLANK('2 sup_templates'!N17)),'2 sup_templates'!N18/'2 sup_templates'!N17-1,""),"")</f>
        <v/>
      </c>
      <c r="O18" s="411" t="str">
        <f>IF(NOT(ISBLANK('2 sup_templates'!O18)),IF(NOT(ISBLANK('2 sup_templates'!O17)),'2 sup_templates'!O18/'2 sup_templates'!O17-1,""),"")</f>
        <v/>
      </c>
      <c r="P18" s="411" t="str">
        <f>IF(NOT(ISBLANK('2 sup_templates'!P18)),IF(NOT(ISBLANK('2 sup_templates'!P17)),'2 sup_templates'!P18/'2 sup_templates'!P17-1,""),"")</f>
        <v/>
      </c>
      <c r="Q18" s="411" t="str">
        <f>IF(NOT(ISBLANK('2 sup_templates'!Q18)),IF(NOT(ISBLANK('2 sup_templates'!Q17)),'2 sup_templates'!Q18/'2 sup_templates'!Q17-1,""),"")</f>
        <v/>
      </c>
      <c r="R18" s="411" t="str">
        <f>IF(NOT(ISBLANK('2 sup_templates'!R18)),IF(NOT(ISBLANK('2 sup_templates'!R17)),'2 sup_templates'!R18/'2 sup_templates'!R17-1,""),"")</f>
        <v/>
      </c>
      <c r="S18" s="411" t="str">
        <f>IF(NOT(ISBLANK('2 sup_templates'!S18)),IF(NOT(ISBLANK('2 sup_templates'!S17)),'2 sup_templates'!S18/'2 sup_templates'!S17-1,""),"")</f>
        <v/>
      </c>
      <c r="T18" s="411" t="str">
        <f>IF(NOT(ISBLANK('2 sup_templates'!T18)),IF(NOT(ISBLANK('2 sup_templates'!T17)),'2 sup_templates'!T18/'2 sup_templates'!T17-1,""),"")</f>
        <v/>
      </c>
      <c r="U18" s="411" t="str">
        <f>IF(NOT(ISBLANK('2 sup_templates'!U18)),IF(NOT(ISBLANK('2 sup_templates'!U17)),'2 sup_templates'!U18/'2 sup_templates'!U17-1,""),"")</f>
        <v/>
      </c>
      <c r="V18" s="411" t="str">
        <f>IF(NOT(ISBLANK('2 sup_templates'!V18)),IF(NOT(ISBLANK('2 sup_templates'!V17)),'2 sup_templates'!V18/'2 sup_templates'!V17-1,""),"")</f>
        <v/>
      </c>
      <c r="W18" s="411" t="str">
        <f>IF(NOT(ISBLANK('2 sup_templates'!W18)),IF(NOT(ISBLANK('2 sup_templates'!W17)),'2 sup_templates'!W18/'2 sup_templates'!W17-1,""),"")</f>
        <v/>
      </c>
      <c r="X18" s="411" t="str">
        <f>IF(NOT(ISBLANK('2 sup_templates'!X18)),IF(NOT(ISBLANK('2 sup_templates'!X17)),'2 sup_templates'!X18/'2 sup_templates'!X17-1,""),"")</f>
        <v/>
      </c>
      <c r="Y18" s="411" t="str">
        <f>IF(NOT(ISBLANK('2 sup_templates'!Y18)),IF(NOT(ISBLANK('2 sup_templates'!Y17)),'2 sup_templates'!Y18/'2 sup_templates'!Y17-1,""),"")</f>
        <v/>
      </c>
      <c r="Z18" s="411" t="str">
        <f>IF(NOT(ISBLANK('2 sup_templates'!Z18)),IF(NOT(ISBLANK('2 sup_templates'!Z17)),'2 sup_templates'!Z18/'2 sup_templates'!Z17-1,""),"")</f>
        <v/>
      </c>
      <c r="AA18" s="411" t="str">
        <f>IF(NOT(ISBLANK('2 sup_templates'!AA18)),IF(NOT(ISBLANK('2 sup_templates'!AA17)),'2 sup_templates'!AA18/'2 sup_templates'!AA17-1,""),"")</f>
        <v/>
      </c>
      <c r="AB18" s="411" t="str">
        <f>IF(NOT(ISBLANK('2 sup_templates'!AB18)),IF(NOT(ISBLANK('2 sup_templates'!AB17)),'2 sup_templates'!AB18/'2 sup_templates'!AB17-1,""),"")</f>
        <v/>
      </c>
      <c r="AC18" s="411" t="str">
        <f>IF(NOT(ISBLANK('2 sup_templates'!AC18)),IF(NOT(ISBLANK('2 sup_templates'!AC17)),'2 sup_templates'!AC18/'2 sup_templates'!AC17-1,""),"")</f>
        <v/>
      </c>
      <c r="AD18" s="411" t="str">
        <f>IF(NOT(ISBLANK('2 sup_templates'!AD18)),IF(NOT(ISBLANK('2 sup_templates'!AD17)),'2 sup_templates'!AD18/'2 sup_templates'!AD17-1,""),"")</f>
        <v/>
      </c>
      <c r="AE18" s="411" t="str">
        <f>IF(NOT(ISBLANK('2 sup_templates'!AE18)),IF(NOT(ISBLANK('2 sup_templates'!AE17)),'2 sup_templates'!AE18/'2 sup_templates'!AE17-1,""),"")</f>
        <v/>
      </c>
      <c r="AF18" s="411" t="str">
        <f>IF(NOT(ISBLANK('2 sup_templates'!AF18)),IF(NOT(ISBLANK('2 sup_templates'!AF17)),'2 sup_templates'!AF18/'2 sup_templates'!AF17-1,""),"")</f>
        <v/>
      </c>
      <c r="AG18" s="411" t="str">
        <f>IF(NOT(ISBLANK('2 sup_templates'!AG18)),IF(NOT(ISBLANK('2 sup_templates'!AG17)),'2 sup_templates'!AG18/'2 sup_templates'!AG17-1,""),"")</f>
        <v/>
      </c>
      <c r="AH18" s="411" t="str">
        <f>IF(NOT(ISBLANK('2 sup_templates'!AH18)),IF(NOT(ISBLANK('2 sup_templates'!AH17)),'2 sup_templates'!AH18/'2 sup_templates'!AH17-1,""),"")</f>
        <v/>
      </c>
      <c r="AI18" s="411" t="str">
        <f>IF(NOT(ISBLANK('2 sup_templates'!AI18)),IF(NOT(ISBLANK('2 sup_templates'!AI17)),'2 sup_templates'!AI18/'2 sup_templates'!AI17-1,""),"")</f>
        <v/>
      </c>
      <c r="AJ18" s="411" t="str">
        <f>IF(NOT(ISBLANK('2 sup_templates'!AJ18)),IF(NOT(ISBLANK('2 sup_templates'!AJ17)),'2 sup_templates'!AJ18/'2 sup_templates'!AJ17-1,""),"")</f>
        <v/>
      </c>
      <c r="AK18" s="411" t="str">
        <f>IF(NOT(ISBLANK('2 sup_templates'!AK18)),IF(NOT(ISBLANK('2 sup_templates'!AK17)),'2 sup_templates'!AK18/'2 sup_templates'!AK17-1,""),"")</f>
        <v/>
      </c>
      <c r="AL18" s="411" t="str">
        <f>IF(NOT(ISBLANK('2 sup_templates'!AL18)),IF(NOT(ISBLANK('2 sup_templates'!AL17)),'2 sup_templates'!AL18/'2 sup_templates'!AL17-1,""),"")</f>
        <v/>
      </c>
      <c r="AM18" s="299"/>
      <c r="AN18" s="80">
        <v>2009</v>
      </c>
      <c r="AO18" s="112" t="str">
        <f>IF(NOT(ISBLANK('2 sup_templates'!AO18)),IF(NOT(ISBLANK('2 sup_templates'!AO17)),'2 sup_templates'!AO18/'2 sup_templates'!AO17-1,""),"")</f>
        <v/>
      </c>
      <c r="AP18" s="115" t="str">
        <f>IF(NOT(ISBLANK('2 sup_templates'!AP18)),IF(NOT(ISBLANK('2 sup_templates'!AP17)),'2 sup_templates'!AP18/'2 sup_templates'!AP17-1,""),"")</f>
        <v/>
      </c>
      <c r="AQ18" s="112" t="str">
        <f>IF(NOT(ISBLANK('2 sup_templates'!AQ18)),IF(NOT(ISBLANK('2 sup_templates'!AQ17)),'2 sup_templates'!AQ18/'2 sup_templates'!AQ17-1,""),"")</f>
        <v/>
      </c>
      <c r="AR18" s="115" t="str">
        <f>IF(NOT(ISBLANK('2 sup_templates'!AR18)),IF(NOT(ISBLANK('2 sup_templates'!AR17)),'2 sup_templates'!AR18/'2 sup_templates'!AR17-1,""),"")</f>
        <v/>
      </c>
      <c r="AS18" s="112" t="str">
        <f>IF(NOT(ISBLANK('2 sup_templates'!AS18)),IF(NOT(ISBLANK('2 sup_templates'!AS17)),'2 sup_templates'!AS18/'2 sup_templates'!AS17-1,""),"")</f>
        <v/>
      </c>
      <c r="AT18" s="115" t="str">
        <f>IF(NOT(ISBLANK('2 sup_templates'!AT18)),IF(NOT(ISBLANK('2 sup_templates'!AT17)),'2 sup_templates'!AT18/'2 sup_templates'!AT17-1,""),"")</f>
        <v/>
      </c>
      <c r="AU18" s="112" t="str">
        <f>IF(NOT(ISBLANK('2 sup_templates'!AU18)),IF(NOT(ISBLANK('2 sup_templates'!AU17)),'2 sup_templates'!AU18/'2 sup_templates'!AU17-1,""),"")</f>
        <v/>
      </c>
      <c r="AV18" s="115" t="str">
        <f>IF(NOT(ISBLANK('2 sup_templates'!AV18)),IF(NOT(ISBLANK('2 sup_templates'!AV17)),'2 sup_templates'!AV18/'2 sup_templates'!AV17-1,""),"")</f>
        <v/>
      </c>
      <c r="AW18" s="115" t="str">
        <f>IF(NOT(ISBLANK('2 sup_templates'!AW18)),IF(NOT(ISBLANK('2 sup_templates'!AW17)),'2 sup_templates'!AW18/'2 sup_templates'!AW17-1,""),"")</f>
        <v/>
      </c>
      <c r="AX18" s="115" t="str">
        <f>IF(NOT(ISBLANK('2 sup_templates'!AX18)),IF(NOT(ISBLANK('2 sup_templates'!AX17)),'2 sup_templates'!AX18/'2 sup_templates'!AX17-1,""),"")</f>
        <v/>
      </c>
      <c r="AY18" s="115" t="str">
        <f>IF(NOT(ISBLANK('2 sup_templates'!AY18)),IF(NOT(ISBLANK('2 sup_templates'!AY17)),'2 sup_templates'!AY18/'2 sup_templates'!AY17-1,""),"")</f>
        <v/>
      </c>
      <c r="AZ18" s="115" t="str">
        <f>IF(NOT(ISBLANK('2 sup_templates'!AZ18)),IF(NOT(ISBLANK('2 sup_templates'!AZ17)),'2 sup_templates'!AZ18/'2 sup_templates'!AZ17-1,""),"")</f>
        <v/>
      </c>
      <c r="BA18" s="115" t="str">
        <f>IF(NOT(ISBLANK('2 sup_templates'!BA18)),IF(NOT(ISBLANK('2 sup_templates'!BA17)),'2 sup_templates'!BA18/'2 sup_templates'!BA17-1,""),"")</f>
        <v/>
      </c>
      <c r="BB18" s="115" t="str">
        <f>IF(NOT(ISBLANK('2 sup_templates'!BB18)),IF(NOT(ISBLANK('2 sup_templates'!BB17)),'2 sup_templates'!BB18/'2 sup_templates'!BB17-1,""),"")</f>
        <v/>
      </c>
      <c r="BC18" s="115" t="str">
        <f>IF(NOT(ISBLANK('2 sup_templates'!BC18)),IF(NOT(ISBLANK('2 sup_templates'!BC17)),'2 sup_templates'!BC18/'2 sup_templates'!BC17-1,""),"")</f>
        <v/>
      </c>
      <c r="BD18" s="115" t="str">
        <f>IF(NOT(ISBLANK('2 sup_templates'!BD18)),IF(NOT(ISBLANK('2 sup_templates'!BD17)),'2 sup_templates'!BD18/'2 sup_templates'!BD17-1,""),"")</f>
        <v/>
      </c>
      <c r="BE18" s="115" t="str">
        <f>IF(NOT(ISBLANK('2 sup_templates'!BE18)),IF(NOT(ISBLANK('2 sup_templates'!BE17)),'2 sup_templates'!BE18/'2 sup_templates'!BE17-1,""),"")</f>
        <v/>
      </c>
      <c r="BF18" s="115" t="str">
        <f>IF(NOT(ISBLANK('2 sup_templates'!BF18)),IF(NOT(ISBLANK('2 sup_templates'!BF17)),'2 sup_templates'!BF18/'2 sup_templates'!BF17-1,""),"")</f>
        <v/>
      </c>
      <c r="BG18" s="115" t="str">
        <f>IF(NOT(ISBLANK('2 sup_templates'!BG18)),IF(NOT(ISBLANK('2 sup_templates'!BG17)),'2 sup_templates'!BG18/'2 sup_templates'!BG17-1,""),"")</f>
        <v/>
      </c>
      <c r="BH18" s="115" t="str">
        <f>IF(NOT(ISBLANK('2 sup_templates'!BH18)),IF(NOT(ISBLANK('2 sup_templates'!BH17)),'2 sup_templates'!BH18/'2 sup_templates'!BH17-1,""),"")</f>
        <v/>
      </c>
      <c r="BI18" s="115" t="str">
        <f>IF(NOT(ISBLANK('2 sup_templates'!BI18)),IF(NOT(ISBLANK('2 sup_templates'!BI17)),'2 sup_templates'!BI18/'2 sup_templates'!BI17-1,""),"")</f>
        <v/>
      </c>
      <c r="BJ18" s="115" t="str">
        <f>IF(NOT(ISBLANK('2 sup_templates'!BJ18)),IF(NOT(ISBLANK('2 sup_templates'!BJ17)),'2 sup_templates'!BJ18/'2 sup_templates'!BJ17-1,""),"")</f>
        <v/>
      </c>
      <c r="BK18" s="115" t="str">
        <f>IF(NOT(ISBLANK('2 sup_templates'!BK18)),IF(NOT(ISBLANK('2 sup_templates'!BK17)),'2 sup_templates'!BK18/'2 sup_templates'!BK17-1,""),"")</f>
        <v/>
      </c>
      <c r="BL18" s="115" t="str">
        <f>IF(NOT(ISBLANK('2 sup_templates'!BL18)),IF(NOT(ISBLANK('2 sup_templates'!BL17)),'2 sup_templates'!BL18/'2 sup_templates'!BL17-1,""),"")</f>
        <v/>
      </c>
      <c r="BM18" s="299"/>
      <c r="BN18" s="80">
        <v>2009</v>
      </c>
      <c r="BO18" s="112" t="str">
        <f>IF(NOT(ISBLANK('2 sup_templates'!BO18)),IF(NOT(ISBLANK('2 sup_templates'!BO17)),'2 sup_templates'!BO18/'2 sup_templates'!BO17-1,""),"")</f>
        <v/>
      </c>
      <c r="BP18" s="112" t="str">
        <f>IF(NOT(ISBLANK('2 sup_templates'!BP18)),IF(NOT(ISBLANK('2 sup_templates'!BP17)),'2 sup_templates'!BP18/'2 sup_templates'!BP17-1,""),"")</f>
        <v/>
      </c>
      <c r="BQ18" s="112" t="str">
        <f>IF(NOT(ISBLANK('2 sup_templates'!BQ18)),IF(NOT(ISBLANK('2 sup_templates'!BQ17)),'2 sup_templates'!BQ18/'2 sup_templates'!BQ17-1,""),"")</f>
        <v/>
      </c>
      <c r="BR18" s="112" t="str">
        <f>IF(NOT(ISBLANK('2 sup_templates'!BR18)),IF(NOT(ISBLANK('2 sup_templates'!BR17)),'2 sup_templates'!BR18/'2 sup_templates'!BR17-1,""),"")</f>
        <v/>
      </c>
      <c r="BS18" s="112" t="str">
        <f>IF(NOT(ISBLANK('2 sup_templates'!BS18)),IF(NOT(ISBLANK('2 sup_templates'!BS17)),'2 sup_templates'!BS18/'2 sup_templates'!BS17-1,""),"")</f>
        <v/>
      </c>
      <c r="BT18" s="112" t="str">
        <f>IF(NOT(ISBLANK('2 sup_templates'!BT18)),IF(NOT(ISBLANK('2 sup_templates'!BT17)),'2 sup_templates'!BT18/'2 sup_templates'!BT17-1,""),"")</f>
        <v/>
      </c>
      <c r="BU18" s="112" t="str">
        <f>IF(NOT(ISBLANK('2 sup_templates'!BU18)),IF(NOT(ISBLANK('2 sup_templates'!BU17)),'2 sup_templates'!BU18/'2 sup_templates'!BU17-1,""),"")</f>
        <v/>
      </c>
      <c r="BV18" s="112" t="str">
        <f>IF(NOT(ISBLANK('2 sup_templates'!BV18)),IF(NOT(ISBLANK('2 sup_templates'!BV17)),'2 sup_templates'!BV18/'2 sup_templates'!BV17-1,""),"")</f>
        <v/>
      </c>
      <c r="BW18" s="112" t="str">
        <f>IF(NOT(ISBLANK('2 sup_templates'!BW18)),IF(NOT(ISBLANK('2 sup_templates'!BW17)),'2 sup_templates'!BW18/'2 sup_templates'!BW17-1,""),"")</f>
        <v/>
      </c>
      <c r="BX18" s="112" t="str">
        <f>IF(NOT(ISBLANK('2 sup_templates'!BX18)),IF(NOT(ISBLANK('2 sup_templates'!BX17)),'2 sup_templates'!BX18/'2 sup_templates'!BX17-1,""),"")</f>
        <v/>
      </c>
      <c r="BY18" s="112" t="str">
        <f>IF(NOT(ISBLANK('2 sup_templates'!BY18)),IF(NOT(ISBLANK('2 sup_templates'!BY17)),'2 sup_templates'!BY18/'2 sup_templates'!BY17-1,""),"")</f>
        <v/>
      </c>
      <c r="BZ18" s="112" t="str">
        <f>IF(NOT(ISBLANK('2 sup_templates'!BZ18)),IF(NOT(ISBLANK('2 sup_templates'!BZ17)),'2 sup_templates'!BZ18/'2 sup_templates'!BZ17-1,""),"")</f>
        <v/>
      </c>
      <c r="CA18" s="112" t="str">
        <f>IF(NOT(ISBLANK('2 sup_templates'!CA18)),IF(NOT(ISBLANK('2 sup_templates'!CA17)),'2 sup_templates'!CA18/'2 sup_templates'!CA17-1,""),"")</f>
        <v/>
      </c>
      <c r="CB18" s="112" t="str">
        <f>IF(NOT(ISBLANK('2 sup_templates'!CB18)),IF(NOT(ISBLANK('2 sup_templates'!CB17)),'2 sup_templates'!CB18/'2 sup_templates'!CB17-1,""),"")</f>
        <v/>
      </c>
      <c r="CC18" s="112" t="str">
        <f>IF(NOT(ISBLANK('2 sup_templates'!CC18)),IF(NOT(ISBLANK('2 sup_templates'!CC17)),'2 sup_templates'!CC18/'2 sup_templates'!CC17-1,""),"")</f>
        <v/>
      </c>
      <c r="CD18" s="112" t="str">
        <f>IF(NOT(ISBLANK('2 sup_templates'!CD18)),IF(NOT(ISBLANK('2 sup_templates'!CD17)),'2 sup_templates'!CD18/'2 sup_templates'!CD17-1,""),"")</f>
        <v/>
      </c>
      <c r="CE18" s="112" t="str">
        <f>IF(NOT(ISBLANK('2 sup_templates'!CE18)),IF(NOT(ISBLANK('2 sup_templates'!CE17)),'2 sup_templates'!CE18/'2 sup_templates'!CE17-1,""),"")</f>
        <v/>
      </c>
      <c r="CF18" s="112" t="str">
        <f>IF(NOT(ISBLANK('2 sup_templates'!CF18)),IF(NOT(ISBLANK('2 sup_templates'!CF17)),'2 sup_templates'!CF18/'2 sup_templates'!CF17-1,""),"")</f>
        <v/>
      </c>
      <c r="CG18" s="112" t="str">
        <f>IF(NOT(ISBLANK('2 sup_templates'!CG18)),IF(NOT(ISBLANK('2 sup_templates'!CG17)),'2 sup_templates'!CG18/'2 sup_templates'!CG17-1,""),"")</f>
        <v/>
      </c>
      <c r="CH18" s="112" t="str">
        <f>IF(NOT(ISBLANK('2 sup_templates'!CH18)),IF(NOT(ISBLANK('2 sup_templates'!CH17)),'2 sup_templates'!CH18/'2 sup_templates'!CH17-1,""),"")</f>
        <v/>
      </c>
      <c r="CI18" s="112" t="str">
        <f>IF(NOT(ISBLANK('2 sup_templates'!CI18)),IF(NOT(ISBLANK('2 sup_templates'!CI17)),'2 sup_templates'!CI18/'2 sup_templates'!CI17-1,""),"")</f>
        <v/>
      </c>
      <c r="CJ18" s="112" t="str">
        <f>IF(NOT(ISBLANK('2 sup_templates'!CJ18)),IF(NOT(ISBLANK('2 sup_templates'!CJ17)),'2 sup_templates'!CJ18/'2 sup_templates'!CJ17-1,""),"")</f>
        <v/>
      </c>
      <c r="CK18" s="112" t="str">
        <f>IF(NOT(ISBLANK('2 sup_templates'!CK18)),IF(NOT(ISBLANK('2 sup_templates'!CK17)),'2 sup_templates'!CK18/'2 sup_templates'!CK17-1,""),"")</f>
        <v/>
      </c>
      <c r="CL18" s="112" t="str">
        <f>IF(NOT(ISBLANK('2 sup_templates'!CL18)),IF(NOT(ISBLANK('2 sup_templates'!CL17)),'2 sup_templates'!CL18/'2 sup_templates'!CL17-1,""),"")</f>
        <v/>
      </c>
      <c r="CM18" s="14"/>
      <c r="CN18" s="80">
        <v>2009</v>
      </c>
      <c r="CO18" s="115" t="str">
        <f>IF(NOT(ISBLANK('2 sup_templates'!CO18)),IF(NOT(ISBLANK('2 sup_templates'!CO17)),'2 sup_templates'!CO18/'2 sup_templates'!CO17-1,""),"")</f>
        <v/>
      </c>
      <c r="CP18" s="115" t="str">
        <f>IF(NOT(ISBLANK('2 sup_templates'!CP18)),IF(NOT(ISBLANK('2 sup_templates'!CP17)),'2 sup_templates'!CP18/'2 sup_templates'!CP17-1,""),"")</f>
        <v/>
      </c>
      <c r="CQ18" s="115" t="str">
        <f>IF(NOT(ISBLANK('2 sup_templates'!CQ18)),IF(NOT(ISBLANK('2 sup_templates'!CQ17)),'2 sup_templates'!CQ18/'2 sup_templates'!CQ17-1,""),"")</f>
        <v/>
      </c>
      <c r="CR18" s="115" t="str">
        <f>IF(NOT(ISBLANK('2 sup_templates'!CR18)),IF(NOT(ISBLANK('2 sup_templates'!CR17)),'2 sup_templates'!CR18/'2 sup_templates'!CR17-1,""),"")</f>
        <v/>
      </c>
      <c r="CS18" s="115" t="str">
        <f>IF(NOT(ISBLANK('2 sup_templates'!CS18)),IF(NOT(ISBLANK('2 sup_templates'!CS17)),'2 sup_templates'!CS18/'2 sup_templates'!CS17-1,""),"")</f>
        <v/>
      </c>
      <c r="CT18" s="115" t="str">
        <f>IF(NOT(ISBLANK('2 sup_templates'!CT18)),IF(NOT(ISBLANK('2 sup_templates'!CT17)),'2 sup_templates'!CT18/'2 sup_templates'!CT17-1,""),"")</f>
        <v/>
      </c>
      <c r="CU18" s="115" t="str">
        <f>IF(NOT(ISBLANK('2 sup_templates'!CU18)),IF(NOT(ISBLANK('2 sup_templates'!CU17)),'2 sup_templates'!CU18/'2 sup_templates'!CU17-1,""),"")</f>
        <v/>
      </c>
      <c r="CV18" s="115" t="str">
        <f>IF(NOT(ISBLANK('2 sup_templates'!CV18)),IF(NOT(ISBLANK('2 sup_templates'!CV17)),'2 sup_templates'!CV18/'2 sup_templates'!CV17-1,""),"")</f>
        <v/>
      </c>
      <c r="CW18" s="115" t="str">
        <f>IF(NOT(ISBLANK('2 sup_templates'!CW18)),IF(NOT(ISBLANK('2 sup_templates'!CW17)),'2 sup_templates'!CW18/'2 sup_templates'!CW17-1,""),"")</f>
        <v/>
      </c>
      <c r="CX18" s="115" t="str">
        <f>IF(NOT(ISBLANK('2 sup_templates'!CX18)),IF(NOT(ISBLANK('2 sup_templates'!CX17)),'2 sup_templates'!CX18/'2 sup_templates'!CX17-1,""),"")</f>
        <v/>
      </c>
      <c r="CY18" s="115" t="str">
        <f>IF(NOT(ISBLANK('2 sup_templates'!CY18)),IF(NOT(ISBLANK('2 sup_templates'!CY17)),'2 sup_templates'!CY18/'2 sup_templates'!CY17-1,""),"")</f>
        <v/>
      </c>
      <c r="CZ18" s="115" t="str">
        <f>IF(NOT(ISBLANK('2 sup_templates'!CZ18)),IF(NOT(ISBLANK('2 sup_templates'!CZ17)),'2 sup_templates'!CZ18/'2 sup_templates'!CZ17-1,""),"")</f>
        <v/>
      </c>
      <c r="DA18" s="115" t="str">
        <f>IF(NOT(ISBLANK('2 sup_templates'!DA18)),IF(NOT(ISBLANK('2 sup_templates'!DA17)),'2 sup_templates'!DA18/'2 sup_templates'!DA17-1,""),"")</f>
        <v/>
      </c>
      <c r="DB18" s="115" t="str">
        <f>IF(NOT(ISBLANK('2 sup_templates'!DB18)),IF(NOT(ISBLANK('2 sup_templates'!DB17)),'2 sup_templates'!DB18/'2 sup_templates'!DB17-1,""),"")</f>
        <v/>
      </c>
      <c r="DC18"/>
      <c r="DD18"/>
    </row>
    <row r="19" spans="1:108" s="2" customFormat="1" x14ac:dyDescent="0.2">
      <c r="A19" s="6"/>
      <c r="B19" s="80">
        <v>2010</v>
      </c>
      <c r="C19" s="411" t="str">
        <f>IF(NOT(ISBLANK('2 sup_templates'!C19)),IF(NOT(ISBLANK('2 sup_templates'!C18)),'2 sup_templates'!C19/'2 sup_templates'!C18-1,""),"")</f>
        <v/>
      </c>
      <c r="D19" s="411" t="str">
        <f>IF(NOT(ISBLANK('2 sup_templates'!D19)),IF(NOT(ISBLANK('2 sup_templates'!D18)),'2 sup_templates'!D19/'2 sup_templates'!D18-1,""),"")</f>
        <v/>
      </c>
      <c r="E19" s="411" t="str">
        <f>IF(NOT(ISBLANK('2 sup_templates'!E19)),IF(NOT(ISBLANK('2 sup_templates'!E18)),'2 sup_templates'!E19/'2 sup_templates'!E18-1,""),"")</f>
        <v/>
      </c>
      <c r="F19" s="411" t="str">
        <f>IF(NOT(ISBLANK('2 sup_templates'!F19)),IF(NOT(ISBLANK('2 sup_templates'!F18)),'2 sup_templates'!F19/'2 sup_templates'!F18-1,""),"")</f>
        <v/>
      </c>
      <c r="G19" s="411" t="str">
        <f>IF(NOT(ISBLANK('2 sup_templates'!G19)),IF(NOT(ISBLANK('2 sup_templates'!G18)),'2 sup_templates'!G19/'2 sup_templates'!G18-1,""),"")</f>
        <v/>
      </c>
      <c r="H19" s="411" t="str">
        <f>IF(NOT(ISBLANK('2 sup_templates'!H19)),IF(NOT(ISBLANK('2 sup_templates'!H18)),'2 sup_templates'!H19/'2 sup_templates'!H18-1,""),"")</f>
        <v/>
      </c>
      <c r="I19" s="411" t="str">
        <f>IF(NOT(ISBLANK('2 sup_templates'!I19)),IF(NOT(ISBLANK('2 sup_templates'!I18)),'2 sup_templates'!I19/'2 sup_templates'!I18-1,""),"")</f>
        <v/>
      </c>
      <c r="J19" s="411" t="str">
        <f>IF(NOT(ISBLANK('2 sup_templates'!J19)),IF(NOT(ISBLANK('2 sup_templates'!J18)),'2 sup_templates'!J19/'2 sup_templates'!J18-1,""),"")</f>
        <v/>
      </c>
      <c r="K19" s="411" t="str">
        <f>IF(NOT(ISBLANK('2 sup_templates'!K19)),IF(NOT(ISBLANK('2 sup_templates'!K18)),'2 sup_templates'!K19/'2 sup_templates'!K18-1,""),"")</f>
        <v/>
      </c>
      <c r="L19" s="411" t="str">
        <f>IF(NOT(ISBLANK('2 sup_templates'!L19)),IF(NOT(ISBLANK('2 sup_templates'!L18)),'2 sup_templates'!L19/'2 sup_templates'!L18-1,""),"")</f>
        <v/>
      </c>
      <c r="M19" s="411" t="str">
        <f>IF(NOT(ISBLANK('2 sup_templates'!M19)),IF(NOT(ISBLANK('2 sup_templates'!M18)),'2 sup_templates'!M19/'2 sup_templates'!M18-1,""),"")</f>
        <v/>
      </c>
      <c r="N19" s="411" t="str">
        <f>IF(NOT(ISBLANK('2 sup_templates'!N19)),IF(NOT(ISBLANK('2 sup_templates'!N18)),'2 sup_templates'!N19/'2 sup_templates'!N18-1,""),"")</f>
        <v/>
      </c>
      <c r="O19" s="411" t="str">
        <f>IF(NOT(ISBLANK('2 sup_templates'!O19)),IF(NOT(ISBLANK('2 sup_templates'!O18)),'2 sup_templates'!O19/'2 sup_templates'!O18-1,""),"")</f>
        <v/>
      </c>
      <c r="P19" s="411" t="str">
        <f>IF(NOT(ISBLANK('2 sup_templates'!P19)),IF(NOT(ISBLANK('2 sup_templates'!P18)),'2 sup_templates'!P19/'2 sup_templates'!P18-1,""),"")</f>
        <v/>
      </c>
      <c r="Q19" s="411" t="str">
        <f>IF(NOT(ISBLANK('2 sup_templates'!Q19)),IF(NOT(ISBLANK('2 sup_templates'!Q18)),'2 sup_templates'!Q19/'2 sup_templates'!Q18-1,""),"")</f>
        <v/>
      </c>
      <c r="R19" s="411" t="str">
        <f>IF(NOT(ISBLANK('2 sup_templates'!R19)),IF(NOT(ISBLANK('2 sup_templates'!R18)),'2 sup_templates'!R19/'2 sup_templates'!R18-1,""),"")</f>
        <v/>
      </c>
      <c r="S19" s="411" t="str">
        <f>IF(NOT(ISBLANK('2 sup_templates'!S19)),IF(NOT(ISBLANK('2 sup_templates'!S18)),'2 sup_templates'!S19/'2 sup_templates'!S18-1,""),"")</f>
        <v/>
      </c>
      <c r="T19" s="411" t="str">
        <f>IF(NOT(ISBLANK('2 sup_templates'!T19)),IF(NOT(ISBLANK('2 sup_templates'!T18)),'2 sup_templates'!T19/'2 sup_templates'!T18-1,""),"")</f>
        <v/>
      </c>
      <c r="U19" s="411" t="str">
        <f>IF(NOT(ISBLANK('2 sup_templates'!U19)),IF(NOT(ISBLANK('2 sup_templates'!U18)),'2 sup_templates'!U19/'2 sup_templates'!U18-1,""),"")</f>
        <v/>
      </c>
      <c r="V19" s="411" t="str">
        <f>IF(NOT(ISBLANK('2 sup_templates'!V19)),IF(NOT(ISBLANK('2 sup_templates'!V18)),'2 sup_templates'!V19/'2 sup_templates'!V18-1,""),"")</f>
        <v/>
      </c>
      <c r="W19" s="411" t="str">
        <f>IF(NOT(ISBLANK('2 sup_templates'!W19)),IF(NOT(ISBLANK('2 sup_templates'!W18)),'2 sup_templates'!W19/'2 sup_templates'!W18-1,""),"")</f>
        <v/>
      </c>
      <c r="X19" s="411" t="str">
        <f>IF(NOT(ISBLANK('2 sup_templates'!X19)),IF(NOT(ISBLANK('2 sup_templates'!X18)),'2 sup_templates'!X19/'2 sup_templates'!X18-1,""),"")</f>
        <v/>
      </c>
      <c r="Y19" s="411" t="str">
        <f>IF(NOT(ISBLANK('2 sup_templates'!Y19)),IF(NOT(ISBLANK('2 sup_templates'!Y18)),'2 sup_templates'!Y19/'2 sup_templates'!Y18-1,""),"")</f>
        <v/>
      </c>
      <c r="Z19" s="411" t="str">
        <f>IF(NOT(ISBLANK('2 sup_templates'!Z19)),IF(NOT(ISBLANK('2 sup_templates'!Z18)),'2 sup_templates'!Z19/'2 sup_templates'!Z18-1,""),"")</f>
        <v/>
      </c>
      <c r="AA19" s="411" t="str">
        <f>IF(NOT(ISBLANK('2 sup_templates'!AA19)),IF(NOT(ISBLANK('2 sup_templates'!AA18)),'2 sup_templates'!AA19/'2 sup_templates'!AA18-1,""),"")</f>
        <v/>
      </c>
      <c r="AB19" s="411" t="str">
        <f>IF(NOT(ISBLANK('2 sup_templates'!AB19)),IF(NOT(ISBLANK('2 sup_templates'!AB18)),'2 sup_templates'!AB19/'2 sup_templates'!AB18-1,""),"")</f>
        <v/>
      </c>
      <c r="AC19" s="411" t="str">
        <f>IF(NOT(ISBLANK('2 sup_templates'!AC19)),IF(NOT(ISBLANK('2 sup_templates'!AC18)),'2 sup_templates'!AC19/'2 sup_templates'!AC18-1,""),"")</f>
        <v/>
      </c>
      <c r="AD19" s="411" t="str">
        <f>IF(NOT(ISBLANK('2 sup_templates'!AD19)),IF(NOT(ISBLANK('2 sup_templates'!AD18)),'2 sup_templates'!AD19/'2 sup_templates'!AD18-1,""),"")</f>
        <v/>
      </c>
      <c r="AE19" s="411" t="str">
        <f>IF(NOT(ISBLANK('2 sup_templates'!AE19)),IF(NOT(ISBLANK('2 sup_templates'!AE18)),'2 sup_templates'!AE19/'2 sup_templates'!AE18-1,""),"")</f>
        <v/>
      </c>
      <c r="AF19" s="411" t="str">
        <f>IF(NOT(ISBLANK('2 sup_templates'!AF19)),IF(NOT(ISBLANK('2 sup_templates'!AF18)),'2 sup_templates'!AF19/'2 sup_templates'!AF18-1,""),"")</f>
        <v/>
      </c>
      <c r="AG19" s="411" t="str">
        <f>IF(NOT(ISBLANK('2 sup_templates'!AG19)),IF(NOT(ISBLANK('2 sup_templates'!AG18)),'2 sup_templates'!AG19/'2 sup_templates'!AG18-1,""),"")</f>
        <v/>
      </c>
      <c r="AH19" s="411" t="str">
        <f>IF(NOT(ISBLANK('2 sup_templates'!AH19)),IF(NOT(ISBLANK('2 sup_templates'!AH18)),'2 sup_templates'!AH19/'2 sup_templates'!AH18-1,""),"")</f>
        <v/>
      </c>
      <c r="AI19" s="411" t="str">
        <f>IF(NOT(ISBLANK('2 sup_templates'!AI19)),IF(NOT(ISBLANK('2 sup_templates'!AI18)),'2 sup_templates'!AI19/'2 sup_templates'!AI18-1,""),"")</f>
        <v/>
      </c>
      <c r="AJ19" s="411" t="str">
        <f>IF(NOT(ISBLANK('2 sup_templates'!AJ19)),IF(NOT(ISBLANK('2 sup_templates'!AJ18)),'2 sup_templates'!AJ19/'2 sup_templates'!AJ18-1,""),"")</f>
        <v/>
      </c>
      <c r="AK19" s="411" t="str">
        <f>IF(NOT(ISBLANK('2 sup_templates'!AK19)),IF(NOT(ISBLANK('2 sup_templates'!AK18)),'2 sup_templates'!AK19/'2 sup_templates'!AK18-1,""),"")</f>
        <v/>
      </c>
      <c r="AL19" s="411" t="str">
        <f>IF(NOT(ISBLANK('2 sup_templates'!AL19)),IF(NOT(ISBLANK('2 sup_templates'!AL18)),'2 sup_templates'!AL19/'2 sup_templates'!AL18-1,""),"")</f>
        <v/>
      </c>
      <c r="AM19" s="299"/>
      <c r="AN19" s="80">
        <v>2010</v>
      </c>
      <c r="AO19" s="112" t="str">
        <f>IF(NOT(ISBLANK('2 sup_templates'!AO19)),IF(NOT(ISBLANK('2 sup_templates'!AO18)),'2 sup_templates'!AO19/'2 sup_templates'!AO18-1,""),"")</f>
        <v/>
      </c>
      <c r="AP19" s="115" t="str">
        <f>IF(NOT(ISBLANK('2 sup_templates'!AP19)),IF(NOT(ISBLANK('2 sup_templates'!AP18)),'2 sup_templates'!AP19/'2 sup_templates'!AP18-1,""),"")</f>
        <v/>
      </c>
      <c r="AQ19" s="112" t="str">
        <f>IF(NOT(ISBLANK('2 sup_templates'!AQ19)),IF(NOT(ISBLANK('2 sup_templates'!AQ18)),'2 sup_templates'!AQ19/'2 sup_templates'!AQ18-1,""),"")</f>
        <v/>
      </c>
      <c r="AR19" s="115" t="str">
        <f>IF(NOT(ISBLANK('2 sup_templates'!AR19)),IF(NOT(ISBLANK('2 sup_templates'!AR18)),'2 sup_templates'!AR19/'2 sup_templates'!AR18-1,""),"")</f>
        <v/>
      </c>
      <c r="AS19" s="112" t="str">
        <f>IF(NOT(ISBLANK('2 sup_templates'!AS19)),IF(NOT(ISBLANK('2 sup_templates'!AS18)),'2 sup_templates'!AS19/'2 sup_templates'!AS18-1,""),"")</f>
        <v/>
      </c>
      <c r="AT19" s="115" t="str">
        <f>IF(NOT(ISBLANK('2 sup_templates'!AT19)),IF(NOT(ISBLANK('2 sup_templates'!AT18)),'2 sup_templates'!AT19/'2 sup_templates'!AT18-1,""),"")</f>
        <v/>
      </c>
      <c r="AU19" s="112" t="str">
        <f>IF(NOT(ISBLANK('2 sup_templates'!AU19)),IF(NOT(ISBLANK('2 sup_templates'!AU18)),'2 sup_templates'!AU19/'2 sup_templates'!AU18-1,""),"")</f>
        <v/>
      </c>
      <c r="AV19" s="115" t="str">
        <f>IF(NOT(ISBLANK('2 sup_templates'!AV19)),IF(NOT(ISBLANK('2 sup_templates'!AV18)),'2 sup_templates'!AV19/'2 sup_templates'!AV18-1,""),"")</f>
        <v/>
      </c>
      <c r="AW19" s="115" t="str">
        <f>IF(NOT(ISBLANK('2 sup_templates'!AW19)),IF(NOT(ISBLANK('2 sup_templates'!AW18)),'2 sup_templates'!AW19/'2 sup_templates'!AW18-1,""),"")</f>
        <v/>
      </c>
      <c r="AX19" s="115" t="str">
        <f>IF(NOT(ISBLANK('2 sup_templates'!AX19)),IF(NOT(ISBLANK('2 sup_templates'!AX18)),'2 sup_templates'!AX19/'2 sup_templates'!AX18-1,""),"")</f>
        <v/>
      </c>
      <c r="AY19" s="115" t="str">
        <f>IF(NOT(ISBLANK('2 sup_templates'!AY19)),IF(NOT(ISBLANK('2 sup_templates'!AY18)),'2 sup_templates'!AY19/'2 sup_templates'!AY18-1,""),"")</f>
        <v/>
      </c>
      <c r="AZ19" s="115" t="str">
        <f>IF(NOT(ISBLANK('2 sup_templates'!AZ19)),IF(NOT(ISBLANK('2 sup_templates'!AZ18)),'2 sup_templates'!AZ19/'2 sup_templates'!AZ18-1,""),"")</f>
        <v/>
      </c>
      <c r="BA19" s="115" t="str">
        <f>IF(NOT(ISBLANK('2 sup_templates'!BA19)),IF(NOT(ISBLANK('2 sup_templates'!BA18)),'2 sup_templates'!BA19/'2 sup_templates'!BA18-1,""),"")</f>
        <v/>
      </c>
      <c r="BB19" s="115" t="str">
        <f>IF(NOT(ISBLANK('2 sup_templates'!BB19)),IF(NOT(ISBLANK('2 sup_templates'!BB18)),'2 sup_templates'!BB19/'2 sup_templates'!BB18-1,""),"")</f>
        <v/>
      </c>
      <c r="BC19" s="115" t="str">
        <f>IF(NOT(ISBLANK('2 sup_templates'!BC19)),IF(NOT(ISBLANK('2 sup_templates'!BC18)),'2 sup_templates'!BC19/'2 sup_templates'!BC18-1,""),"")</f>
        <v/>
      </c>
      <c r="BD19" s="115" t="str">
        <f>IF(NOT(ISBLANK('2 sup_templates'!BD19)),IF(NOT(ISBLANK('2 sup_templates'!BD18)),'2 sup_templates'!BD19/'2 sup_templates'!BD18-1,""),"")</f>
        <v/>
      </c>
      <c r="BE19" s="115" t="str">
        <f>IF(NOT(ISBLANK('2 sup_templates'!BE19)),IF(NOT(ISBLANK('2 sup_templates'!BE18)),'2 sup_templates'!BE19/'2 sup_templates'!BE18-1,""),"")</f>
        <v/>
      </c>
      <c r="BF19" s="115" t="str">
        <f>IF(NOT(ISBLANK('2 sup_templates'!BF19)),IF(NOT(ISBLANK('2 sup_templates'!BF18)),'2 sup_templates'!BF19/'2 sup_templates'!BF18-1,""),"")</f>
        <v/>
      </c>
      <c r="BG19" s="115" t="str">
        <f>IF(NOT(ISBLANK('2 sup_templates'!BG19)),IF(NOT(ISBLANK('2 sup_templates'!BG18)),'2 sup_templates'!BG19/'2 sup_templates'!BG18-1,""),"")</f>
        <v/>
      </c>
      <c r="BH19" s="115" t="str">
        <f>IF(NOT(ISBLANK('2 sup_templates'!BH19)),IF(NOT(ISBLANK('2 sup_templates'!BH18)),'2 sup_templates'!BH19/'2 sup_templates'!BH18-1,""),"")</f>
        <v/>
      </c>
      <c r="BI19" s="115" t="str">
        <f>IF(NOT(ISBLANK('2 sup_templates'!BI19)),IF(NOT(ISBLANK('2 sup_templates'!BI18)),'2 sup_templates'!BI19/'2 sup_templates'!BI18-1,""),"")</f>
        <v/>
      </c>
      <c r="BJ19" s="115" t="str">
        <f>IF(NOT(ISBLANK('2 sup_templates'!BJ19)),IF(NOT(ISBLANK('2 sup_templates'!BJ18)),'2 sup_templates'!BJ19/'2 sup_templates'!BJ18-1,""),"")</f>
        <v/>
      </c>
      <c r="BK19" s="115" t="str">
        <f>IF(NOT(ISBLANK('2 sup_templates'!BK19)),IF(NOT(ISBLANK('2 sup_templates'!BK18)),'2 sup_templates'!BK19/'2 sup_templates'!BK18-1,""),"")</f>
        <v/>
      </c>
      <c r="BL19" s="115" t="str">
        <f>IF(NOT(ISBLANK('2 sup_templates'!BL19)),IF(NOT(ISBLANK('2 sup_templates'!BL18)),'2 sup_templates'!BL19/'2 sup_templates'!BL18-1,""),"")</f>
        <v/>
      </c>
      <c r="BM19" s="299"/>
      <c r="BN19" s="80">
        <v>2010</v>
      </c>
      <c r="BO19" s="112" t="str">
        <f>IF(NOT(ISBLANK('2 sup_templates'!BO19)),IF(NOT(ISBLANK('2 sup_templates'!BO18)),'2 sup_templates'!BO19/'2 sup_templates'!BO18-1,""),"")</f>
        <v/>
      </c>
      <c r="BP19" s="112" t="str">
        <f>IF(NOT(ISBLANK('2 sup_templates'!BP19)),IF(NOT(ISBLANK('2 sup_templates'!BP18)),'2 sup_templates'!BP19/'2 sup_templates'!BP18-1,""),"")</f>
        <v/>
      </c>
      <c r="BQ19" s="112" t="str">
        <f>IF(NOT(ISBLANK('2 sup_templates'!BQ19)),IF(NOT(ISBLANK('2 sup_templates'!BQ18)),'2 sup_templates'!BQ19/'2 sup_templates'!BQ18-1,""),"")</f>
        <v/>
      </c>
      <c r="BR19" s="112" t="str">
        <f>IF(NOT(ISBLANK('2 sup_templates'!BR19)),IF(NOT(ISBLANK('2 sup_templates'!BR18)),'2 sup_templates'!BR19/'2 sup_templates'!BR18-1,""),"")</f>
        <v/>
      </c>
      <c r="BS19" s="112" t="str">
        <f>IF(NOT(ISBLANK('2 sup_templates'!BS19)),IF(NOT(ISBLANK('2 sup_templates'!BS18)),'2 sup_templates'!BS19/'2 sup_templates'!BS18-1,""),"")</f>
        <v/>
      </c>
      <c r="BT19" s="112" t="str">
        <f>IF(NOT(ISBLANK('2 sup_templates'!BT19)),IF(NOT(ISBLANK('2 sup_templates'!BT18)),'2 sup_templates'!BT19/'2 sup_templates'!BT18-1,""),"")</f>
        <v/>
      </c>
      <c r="BU19" s="112" t="str">
        <f>IF(NOT(ISBLANK('2 sup_templates'!BU19)),IF(NOT(ISBLANK('2 sup_templates'!BU18)),'2 sup_templates'!BU19/'2 sup_templates'!BU18-1,""),"")</f>
        <v/>
      </c>
      <c r="BV19" s="112" t="str">
        <f>IF(NOT(ISBLANK('2 sup_templates'!BV19)),IF(NOT(ISBLANK('2 sup_templates'!BV18)),'2 sup_templates'!BV19/'2 sup_templates'!BV18-1,""),"")</f>
        <v/>
      </c>
      <c r="BW19" s="112" t="str">
        <f>IF(NOT(ISBLANK('2 sup_templates'!BW19)),IF(NOT(ISBLANK('2 sup_templates'!BW18)),'2 sup_templates'!BW19/'2 sup_templates'!BW18-1,""),"")</f>
        <v/>
      </c>
      <c r="BX19" s="112" t="str">
        <f>IF(NOT(ISBLANK('2 sup_templates'!BX19)),IF(NOT(ISBLANK('2 sup_templates'!BX18)),'2 sup_templates'!BX19/'2 sup_templates'!BX18-1,""),"")</f>
        <v/>
      </c>
      <c r="BY19" s="112" t="str">
        <f>IF(NOT(ISBLANK('2 sup_templates'!BY19)),IF(NOT(ISBLANK('2 sup_templates'!BY18)),'2 sup_templates'!BY19/'2 sup_templates'!BY18-1,""),"")</f>
        <v/>
      </c>
      <c r="BZ19" s="112" t="str">
        <f>IF(NOT(ISBLANK('2 sup_templates'!BZ19)),IF(NOT(ISBLANK('2 sup_templates'!BZ18)),'2 sup_templates'!BZ19/'2 sup_templates'!BZ18-1,""),"")</f>
        <v/>
      </c>
      <c r="CA19" s="112" t="str">
        <f>IF(NOT(ISBLANK('2 sup_templates'!CA19)),IF(NOT(ISBLANK('2 sup_templates'!CA18)),'2 sup_templates'!CA19/'2 sup_templates'!CA18-1,""),"")</f>
        <v/>
      </c>
      <c r="CB19" s="112" t="str">
        <f>IF(NOT(ISBLANK('2 sup_templates'!CB19)),IF(NOT(ISBLANK('2 sup_templates'!CB18)),'2 sup_templates'!CB19/'2 sup_templates'!CB18-1,""),"")</f>
        <v/>
      </c>
      <c r="CC19" s="112" t="str">
        <f>IF(NOT(ISBLANK('2 sup_templates'!CC19)),IF(NOT(ISBLANK('2 sup_templates'!CC18)),'2 sup_templates'!CC19/'2 sup_templates'!CC18-1,""),"")</f>
        <v/>
      </c>
      <c r="CD19" s="112" t="str">
        <f>IF(NOT(ISBLANK('2 sup_templates'!CD19)),IF(NOT(ISBLANK('2 sup_templates'!CD18)),'2 sup_templates'!CD19/'2 sup_templates'!CD18-1,""),"")</f>
        <v/>
      </c>
      <c r="CE19" s="112" t="str">
        <f>IF(NOT(ISBLANK('2 sup_templates'!CE19)),IF(NOT(ISBLANK('2 sup_templates'!CE18)),'2 sup_templates'!CE19/'2 sup_templates'!CE18-1,""),"")</f>
        <v/>
      </c>
      <c r="CF19" s="112" t="str">
        <f>IF(NOT(ISBLANK('2 sup_templates'!CF19)),IF(NOT(ISBLANK('2 sup_templates'!CF18)),'2 sup_templates'!CF19/'2 sup_templates'!CF18-1,""),"")</f>
        <v/>
      </c>
      <c r="CG19" s="112" t="str">
        <f>IF(NOT(ISBLANK('2 sup_templates'!CG19)),IF(NOT(ISBLANK('2 sup_templates'!CG18)),'2 sup_templates'!CG19/'2 sup_templates'!CG18-1,""),"")</f>
        <v/>
      </c>
      <c r="CH19" s="112" t="str">
        <f>IF(NOT(ISBLANK('2 sup_templates'!CH19)),IF(NOT(ISBLANK('2 sup_templates'!CH18)),'2 sup_templates'!CH19/'2 sup_templates'!CH18-1,""),"")</f>
        <v/>
      </c>
      <c r="CI19" s="112" t="str">
        <f>IF(NOT(ISBLANK('2 sup_templates'!CI19)),IF(NOT(ISBLANK('2 sup_templates'!CI18)),'2 sup_templates'!CI19/'2 sup_templates'!CI18-1,""),"")</f>
        <v/>
      </c>
      <c r="CJ19" s="112" t="str">
        <f>IF(NOT(ISBLANK('2 sup_templates'!CJ19)),IF(NOT(ISBLANK('2 sup_templates'!CJ18)),'2 sup_templates'!CJ19/'2 sup_templates'!CJ18-1,""),"")</f>
        <v/>
      </c>
      <c r="CK19" s="112" t="str">
        <f>IF(NOT(ISBLANK('2 sup_templates'!CK19)),IF(NOT(ISBLANK('2 sup_templates'!CK18)),'2 sup_templates'!CK19/'2 sup_templates'!CK18-1,""),"")</f>
        <v/>
      </c>
      <c r="CL19" s="112" t="str">
        <f>IF(NOT(ISBLANK('2 sup_templates'!CL19)),IF(NOT(ISBLANK('2 sup_templates'!CL18)),'2 sup_templates'!CL19/'2 sup_templates'!CL18-1,""),"")</f>
        <v/>
      </c>
      <c r="CM19" s="14"/>
      <c r="CN19" s="80">
        <v>2010</v>
      </c>
      <c r="CO19" s="115" t="str">
        <f>IF(NOT(ISBLANK('2 sup_templates'!CO19)),IF(NOT(ISBLANK('2 sup_templates'!CO18)),'2 sup_templates'!CO19/'2 sup_templates'!CO18-1,""),"")</f>
        <v/>
      </c>
      <c r="CP19" s="115" t="str">
        <f>IF(NOT(ISBLANK('2 sup_templates'!CP19)),IF(NOT(ISBLANK('2 sup_templates'!CP18)),'2 sup_templates'!CP19/'2 sup_templates'!CP18-1,""),"")</f>
        <v/>
      </c>
      <c r="CQ19" s="115" t="str">
        <f>IF(NOT(ISBLANK('2 sup_templates'!CQ19)),IF(NOT(ISBLANK('2 sup_templates'!CQ18)),'2 sup_templates'!CQ19/'2 sup_templates'!CQ18-1,""),"")</f>
        <v/>
      </c>
      <c r="CR19" s="115" t="str">
        <f>IF(NOT(ISBLANK('2 sup_templates'!CR19)),IF(NOT(ISBLANK('2 sup_templates'!CR18)),'2 sup_templates'!CR19/'2 sup_templates'!CR18-1,""),"")</f>
        <v/>
      </c>
      <c r="CS19" s="115" t="str">
        <f>IF(NOT(ISBLANK('2 sup_templates'!CS19)),IF(NOT(ISBLANK('2 sup_templates'!CS18)),'2 sup_templates'!CS19/'2 sup_templates'!CS18-1,""),"")</f>
        <v/>
      </c>
      <c r="CT19" s="115" t="str">
        <f>IF(NOT(ISBLANK('2 sup_templates'!CT19)),IF(NOT(ISBLANK('2 sup_templates'!CT18)),'2 sup_templates'!CT19/'2 sup_templates'!CT18-1,""),"")</f>
        <v/>
      </c>
      <c r="CU19" s="115" t="str">
        <f>IF(NOT(ISBLANK('2 sup_templates'!CU19)),IF(NOT(ISBLANK('2 sup_templates'!CU18)),'2 sup_templates'!CU19/'2 sup_templates'!CU18-1,""),"")</f>
        <v/>
      </c>
      <c r="CV19" s="115" t="str">
        <f>IF(NOT(ISBLANK('2 sup_templates'!CV19)),IF(NOT(ISBLANK('2 sup_templates'!CV18)),'2 sup_templates'!CV19/'2 sup_templates'!CV18-1,""),"")</f>
        <v/>
      </c>
      <c r="CW19" s="115" t="str">
        <f>IF(NOT(ISBLANK('2 sup_templates'!CW19)),IF(NOT(ISBLANK('2 sup_templates'!CW18)),'2 sup_templates'!CW19/'2 sup_templates'!CW18-1,""),"")</f>
        <v/>
      </c>
      <c r="CX19" s="115" t="str">
        <f>IF(NOT(ISBLANK('2 sup_templates'!CX19)),IF(NOT(ISBLANK('2 sup_templates'!CX18)),'2 sup_templates'!CX19/'2 sup_templates'!CX18-1,""),"")</f>
        <v/>
      </c>
      <c r="CY19" s="115" t="str">
        <f>IF(NOT(ISBLANK('2 sup_templates'!CY19)),IF(NOT(ISBLANK('2 sup_templates'!CY18)),'2 sup_templates'!CY19/'2 sup_templates'!CY18-1,""),"")</f>
        <v/>
      </c>
      <c r="CZ19" s="115" t="str">
        <f>IF(NOT(ISBLANK('2 sup_templates'!CZ19)),IF(NOT(ISBLANK('2 sup_templates'!CZ18)),'2 sup_templates'!CZ19/'2 sup_templates'!CZ18-1,""),"")</f>
        <v/>
      </c>
      <c r="DA19" s="115" t="str">
        <f>IF(NOT(ISBLANK('2 sup_templates'!DA19)),IF(NOT(ISBLANK('2 sup_templates'!DA18)),'2 sup_templates'!DA19/'2 sup_templates'!DA18-1,""),"")</f>
        <v/>
      </c>
      <c r="DB19" s="115" t="str">
        <f>IF(NOT(ISBLANK('2 sup_templates'!DB19)),IF(NOT(ISBLANK('2 sup_templates'!DB18)),'2 sup_templates'!DB19/'2 sup_templates'!DB18-1,""),"")</f>
        <v/>
      </c>
      <c r="DC19"/>
      <c r="DD19"/>
    </row>
    <row r="20" spans="1:108" s="2" customFormat="1" x14ac:dyDescent="0.2">
      <c r="A20" s="6"/>
      <c r="B20" s="80">
        <v>2011</v>
      </c>
      <c r="C20" s="411" t="str">
        <f>IF(NOT(ISBLANK('2 sup_templates'!C20)),IF(NOT(ISBLANK('2 sup_templates'!C19)),'2 sup_templates'!C20/'2 sup_templates'!C19-1,""),"")</f>
        <v/>
      </c>
      <c r="D20" s="411" t="str">
        <f>IF(NOT(ISBLANK('2 sup_templates'!D20)),IF(NOT(ISBLANK('2 sup_templates'!D19)),'2 sup_templates'!D20/'2 sup_templates'!D19-1,""),"")</f>
        <v/>
      </c>
      <c r="E20" s="411" t="str">
        <f>IF(NOT(ISBLANK('2 sup_templates'!E20)),IF(NOT(ISBLANK('2 sup_templates'!E19)),'2 sup_templates'!E20/'2 sup_templates'!E19-1,""),"")</f>
        <v/>
      </c>
      <c r="F20" s="411" t="str">
        <f>IF(NOT(ISBLANK('2 sup_templates'!F20)),IF(NOT(ISBLANK('2 sup_templates'!F19)),'2 sup_templates'!F20/'2 sup_templates'!F19-1,""),"")</f>
        <v/>
      </c>
      <c r="G20" s="411" t="str">
        <f>IF(NOT(ISBLANK('2 sup_templates'!G20)),IF(NOT(ISBLANK('2 sup_templates'!G19)),'2 sup_templates'!G20/'2 sup_templates'!G19-1,""),"")</f>
        <v/>
      </c>
      <c r="H20" s="411" t="str">
        <f>IF(NOT(ISBLANK('2 sup_templates'!H20)),IF(NOT(ISBLANK('2 sup_templates'!H19)),'2 sup_templates'!H20/'2 sup_templates'!H19-1,""),"")</f>
        <v/>
      </c>
      <c r="I20" s="411" t="str">
        <f>IF(NOT(ISBLANK('2 sup_templates'!I20)),IF(NOT(ISBLANK('2 sup_templates'!I19)),'2 sup_templates'!I20/'2 sup_templates'!I19-1,""),"")</f>
        <v/>
      </c>
      <c r="J20" s="411" t="str">
        <f>IF(NOT(ISBLANK('2 sup_templates'!J20)),IF(NOT(ISBLANK('2 sup_templates'!J19)),'2 sup_templates'!J20/'2 sup_templates'!J19-1,""),"")</f>
        <v/>
      </c>
      <c r="K20" s="411" t="str">
        <f>IF(NOT(ISBLANK('2 sup_templates'!K20)),IF(NOT(ISBLANK('2 sup_templates'!K19)),'2 sup_templates'!K20/'2 sup_templates'!K19-1,""),"")</f>
        <v/>
      </c>
      <c r="L20" s="411" t="str">
        <f>IF(NOT(ISBLANK('2 sup_templates'!L20)),IF(NOT(ISBLANK('2 sup_templates'!L19)),'2 sup_templates'!L20/'2 sup_templates'!L19-1,""),"")</f>
        <v/>
      </c>
      <c r="M20" s="411" t="str">
        <f>IF(NOT(ISBLANK('2 sup_templates'!M20)),IF(NOT(ISBLANK('2 sup_templates'!M19)),'2 sup_templates'!M20/'2 sup_templates'!M19-1,""),"")</f>
        <v/>
      </c>
      <c r="N20" s="411" t="str">
        <f>IF(NOT(ISBLANK('2 sup_templates'!N20)),IF(NOT(ISBLANK('2 sup_templates'!N19)),'2 sup_templates'!N20/'2 sup_templates'!N19-1,""),"")</f>
        <v/>
      </c>
      <c r="O20" s="411" t="str">
        <f>IF(NOT(ISBLANK('2 sup_templates'!O20)),IF(NOT(ISBLANK('2 sup_templates'!O19)),'2 sup_templates'!O20/'2 sup_templates'!O19-1,""),"")</f>
        <v/>
      </c>
      <c r="P20" s="411" t="str">
        <f>IF(NOT(ISBLANK('2 sup_templates'!P20)),IF(NOT(ISBLANK('2 sup_templates'!P19)),'2 sup_templates'!P20/'2 sup_templates'!P19-1,""),"")</f>
        <v/>
      </c>
      <c r="Q20" s="411" t="str">
        <f>IF(NOT(ISBLANK('2 sup_templates'!Q20)),IF(NOT(ISBLANK('2 sup_templates'!Q19)),'2 sup_templates'!Q20/'2 sup_templates'!Q19-1,""),"")</f>
        <v/>
      </c>
      <c r="R20" s="411" t="str">
        <f>IF(NOT(ISBLANK('2 sup_templates'!R20)),IF(NOT(ISBLANK('2 sup_templates'!R19)),'2 sup_templates'!R20/'2 sup_templates'!R19-1,""),"")</f>
        <v/>
      </c>
      <c r="S20" s="411" t="str">
        <f>IF(NOT(ISBLANK('2 sup_templates'!S20)),IF(NOT(ISBLANK('2 sup_templates'!S19)),'2 sup_templates'!S20/'2 sup_templates'!S19-1,""),"")</f>
        <v/>
      </c>
      <c r="T20" s="411" t="str">
        <f>IF(NOT(ISBLANK('2 sup_templates'!T20)),IF(NOT(ISBLANK('2 sup_templates'!T19)),'2 sup_templates'!T20/'2 sup_templates'!T19-1,""),"")</f>
        <v/>
      </c>
      <c r="U20" s="411" t="str">
        <f>IF(NOT(ISBLANK('2 sup_templates'!U20)),IF(NOT(ISBLANK('2 sup_templates'!U19)),'2 sup_templates'!U20/'2 sup_templates'!U19-1,""),"")</f>
        <v/>
      </c>
      <c r="V20" s="411" t="str">
        <f>IF(NOT(ISBLANK('2 sup_templates'!V20)),IF(NOT(ISBLANK('2 sup_templates'!V19)),'2 sup_templates'!V20/'2 sup_templates'!V19-1,""),"")</f>
        <v/>
      </c>
      <c r="W20" s="411" t="str">
        <f>IF(NOT(ISBLANK('2 sup_templates'!W20)),IF(NOT(ISBLANK('2 sup_templates'!W19)),'2 sup_templates'!W20/'2 sup_templates'!W19-1,""),"")</f>
        <v/>
      </c>
      <c r="X20" s="411" t="str">
        <f>IF(NOT(ISBLANK('2 sup_templates'!X20)),IF(NOT(ISBLANK('2 sup_templates'!X19)),'2 sup_templates'!X20/'2 sup_templates'!X19-1,""),"")</f>
        <v/>
      </c>
      <c r="Y20" s="411" t="str">
        <f>IF(NOT(ISBLANK('2 sup_templates'!Y20)),IF(NOT(ISBLANK('2 sup_templates'!Y19)),'2 sup_templates'!Y20/'2 sup_templates'!Y19-1,""),"")</f>
        <v/>
      </c>
      <c r="Z20" s="411" t="str">
        <f>IF(NOT(ISBLANK('2 sup_templates'!Z20)),IF(NOT(ISBLANK('2 sup_templates'!Z19)),'2 sup_templates'!Z20/'2 sup_templates'!Z19-1,""),"")</f>
        <v/>
      </c>
      <c r="AA20" s="411" t="str">
        <f>IF(NOT(ISBLANK('2 sup_templates'!AA20)),IF(NOT(ISBLANK('2 sup_templates'!AA19)),'2 sup_templates'!AA20/'2 sup_templates'!AA19-1,""),"")</f>
        <v/>
      </c>
      <c r="AB20" s="411" t="str">
        <f>IF(NOT(ISBLANK('2 sup_templates'!AB20)),IF(NOT(ISBLANK('2 sup_templates'!AB19)),'2 sup_templates'!AB20/'2 sup_templates'!AB19-1,""),"")</f>
        <v/>
      </c>
      <c r="AC20" s="411" t="str">
        <f>IF(NOT(ISBLANK('2 sup_templates'!AC20)),IF(NOT(ISBLANK('2 sup_templates'!AC19)),'2 sup_templates'!AC20/'2 sup_templates'!AC19-1,""),"")</f>
        <v/>
      </c>
      <c r="AD20" s="411" t="str">
        <f>IF(NOT(ISBLANK('2 sup_templates'!AD20)),IF(NOT(ISBLANK('2 sup_templates'!AD19)),'2 sup_templates'!AD20/'2 sup_templates'!AD19-1,""),"")</f>
        <v/>
      </c>
      <c r="AE20" s="411" t="str">
        <f>IF(NOT(ISBLANK('2 sup_templates'!AE20)),IF(NOT(ISBLANK('2 sup_templates'!AE19)),'2 sup_templates'!AE20/'2 sup_templates'!AE19-1,""),"")</f>
        <v/>
      </c>
      <c r="AF20" s="411" t="str">
        <f>IF(NOT(ISBLANK('2 sup_templates'!AF20)),IF(NOT(ISBLANK('2 sup_templates'!AF19)),'2 sup_templates'!AF20/'2 sup_templates'!AF19-1,""),"")</f>
        <v/>
      </c>
      <c r="AG20" s="411" t="str">
        <f>IF(NOT(ISBLANK('2 sup_templates'!AG20)),IF(NOT(ISBLANK('2 sup_templates'!AG19)),'2 sup_templates'!AG20/'2 sup_templates'!AG19-1,""),"")</f>
        <v/>
      </c>
      <c r="AH20" s="411" t="str">
        <f>IF(NOT(ISBLANK('2 sup_templates'!AH20)),IF(NOT(ISBLANK('2 sup_templates'!AH19)),'2 sup_templates'!AH20/'2 sup_templates'!AH19-1,""),"")</f>
        <v/>
      </c>
      <c r="AI20" s="411" t="str">
        <f>IF(NOT(ISBLANK('2 sup_templates'!AI20)),IF(NOT(ISBLANK('2 sup_templates'!AI19)),'2 sup_templates'!AI20/'2 sup_templates'!AI19-1,""),"")</f>
        <v/>
      </c>
      <c r="AJ20" s="411" t="str">
        <f>IF(NOT(ISBLANK('2 sup_templates'!AJ20)),IF(NOT(ISBLANK('2 sup_templates'!AJ19)),'2 sup_templates'!AJ20/'2 sup_templates'!AJ19-1,""),"")</f>
        <v/>
      </c>
      <c r="AK20" s="411" t="str">
        <f>IF(NOT(ISBLANK('2 sup_templates'!AK20)),IF(NOT(ISBLANK('2 sup_templates'!AK19)),'2 sup_templates'!AK20/'2 sup_templates'!AK19-1,""),"")</f>
        <v/>
      </c>
      <c r="AL20" s="411" t="str">
        <f>IF(NOT(ISBLANK('2 sup_templates'!AL20)),IF(NOT(ISBLANK('2 sup_templates'!AL19)),'2 sup_templates'!AL20/'2 sup_templates'!AL19-1,""),"")</f>
        <v/>
      </c>
      <c r="AM20" s="299"/>
      <c r="AN20" s="80">
        <v>2011</v>
      </c>
      <c r="AO20" s="112" t="str">
        <f>IF(NOT(ISBLANK('2 sup_templates'!AO20)),IF(NOT(ISBLANK('2 sup_templates'!AO19)),'2 sup_templates'!AO20/'2 sup_templates'!AO19-1,""),"")</f>
        <v/>
      </c>
      <c r="AP20" s="115" t="str">
        <f>IF(NOT(ISBLANK('2 sup_templates'!AP20)),IF(NOT(ISBLANK('2 sup_templates'!AP19)),'2 sup_templates'!AP20/'2 sup_templates'!AP19-1,""),"")</f>
        <v/>
      </c>
      <c r="AQ20" s="112" t="str">
        <f>IF(NOT(ISBLANK('2 sup_templates'!AQ20)),IF(NOT(ISBLANK('2 sup_templates'!AQ19)),'2 sup_templates'!AQ20/'2 sup_templates'!AQ19-1,""),"")</f>
        <v/>
      </c>
      <c r="AR20" s="115" t="str">
        <f>IF(NOT(ISBLANK('2 sup_templates'!AR20)),IF(NOT(ISBLANK('2 sup_templates'!AR19)),'2 sup_templates'!AR20/'2 sup_templates'!AR19-1,""),"")</f>
        <v/>
      </c>
      <c r="AS20" s="112" t="str">
        <f>IF(NOT(ISBLANK('2 sup_templates'!AS20)),IF(NOT(ISBLANK('2 sup_templates'!AS19)),'2 sup_templates'!AS20/'2 sup_templates'!AS19-1,""),"")</f>
        <v/>
      </c>
      <c r="AT20" s="115" t="str">
        <f>IF(NOT(ISBLANK('2 sup_templates'!AT20)),IF(NOT(ISBLANK('2 sup_templates'!AT19)),'2 sup_templates'!AT20/'2 sup_templates'!AT19-1,""),"")</f>
        <v/>
      </c>
      <c r="AU20" s="112" t="str">
        <f>IF(NOT(ISBLANK('2 sup_templates'!AU20)),IF(NOT(ISBLANK('2 sup_templates'!AU19)),'2 sup_templates'!AU20/'2 sup_templates'!AU19-1,""),"")</f>
        <v/>
      </c>
      <c r="AV20" s="115" t="str">
        <f>IF(NOT(ISBLANK('2 sup_templates'!AV20)),IF(NOT(ISBLANK('2 sup_templates'!AV19)),'2 sup_templates'!AV20/'2 sup_templates'!AV19-1,""),"")</f>
        <v/>
      </c>
      <c r="AW20" s="115" t="str">
        <f>IF(NOT(ISBLANK('2 sup_templates'!AW20)),IF(NOT(ISBLANK('2 sup_templates'!AW19)),'2 sup_templates'!AW20/'2 sup_templates'!AW19-1,""),"")</f>
        <v/>
      </c>
      <c r="AX20" s="115" t="str">
        <f>IF(NOT(ISBLANK('2 sup_templates'!AX20)),IF(NOT(ISBLANK('2 sup_templates'!AX19)),'2 sup_templates'!AX20/'2 sup_templates'!AX19-1,""),"")</f>
        <v/>
      </c>
      <c r="AY20" s="115" t="str">
        <f>IF(NOT(ISBLANK('2 sup_templates'!AY20)),IF(NOT(ISBLANK('2 sup_templates'!AY19)),'2 sup_templates'!AY20/'2 sup_templates'!AY19-1,""),"")</f>
        <v/>
      </c>
      <c r="AZ20" s="115" t="str">
        <f>IF(NOT(ISBLANK('2 sup_templates'!AZ20)),IF(NOT(ISBLANK('2 sup_templates'!AZ19)),'2 sup_templates'!AZ20/'2 sup_templates'!AZ19-1,""),"")</f>
        <v/>
      </c>
      <c r="BA20" s="115" t="str">
        <f>IF(NOT(ISBLANK('2 sup_templates'!BA20)),IF(NOT(ISBLANK('2 sup_templates'!BA19)),'2 sup_templates'!BA20/'2 sup_templates'!BA19-1,""),"")</f>
        <v/>
      </c>
      <c r="BB20" s="115" t="str">
        <f>IF(NOT(ISBLANK('2 sup_templates'!BB20)),IF(NOT(ISBLANK('2 sup_templates'!BB19)),'2 sup_templates'!BB20/'2 sup_templates'!BB19-1,""),"")</f>
        <v/>
      </c>
      <c r="BC20" s="115" t="str">
        <f>IF(NOT(ISBLANK('2 sup_templates'!BC20)),IF(NOT(ISBLANK('2 sup_templates'!BC19)),'2 sup_templates'!BC20/'2 sup_templates'!BC19-1,""),"")</f>
        <v/>
      </c>
      <c r="BD20" s="115" t="str">
        <f>IF(NOT(ISBLANK('2 sup_templates'!BD20)),IF(NOT(ISBLANK('2 sup_templates'!BD19)),'2 sup_templates'!BD20/'2 sup_templates'!BD19-1,""),"")</f>
        <v/>
      </c>
      <c r="BE20" s="115" t="str">
        <f>IF(NOT(ISBLANK('2 sup_templates'!BE20)),IF(NOT(ISBLANK('2 sup_templates'!BE19)),'2 sup_templates'!BE20/'2 sup_templates'!BE19-1,""),"")</f>
        <v/>
      </c>
      <c r="BF20" s="115" t="str">
        <f>IF(NOT(ISBLANK('2 sup_templates'!BF20)),IF(NOT(ISBLANK('2 sup_templates'!BF19)),'2 sup_templates'!BF20/'2 sup_templates'!BF19-1,""),"")</f>
        <v/>
      </c>
      <c r="BG20" s="115" t="str">
        <f>IF(NOT(ISBLANK('2 sup_templates'!BG20)),IF(NOT(ISBLANK('2 sup_templates'!BG19)),'2 sup_templates'!BG20/'2 sup_templates'!BG19-1,""),"")</f>
        <v/>
      </c>
      <c r="BH20" s="115" t="str">
        <f>IF(NOT(ISBLANK('2 sup_templates'!BH20)),IF(NOT(ISBLANK('2 sup_templates'!BH19)),'2 sup_templates'!BH20/'2 sup_templates'!BH19-1,""),"")</f>
        <v/>
      </c>
      <c r="BI20" s="115" t="str">
        <f>IF(NOT(ISBLANK('2 sup_templates'!BI20)),IF(NOT(ISBLANK('2 sup_templates'!BI19)),'2 sup_templates'!BI20/'2 sup_templates'!BI19-1,""),"")</f>
        <v/>
      </c>
      <c r="BJ20" s="115" t="str">
        <f>IF(NOT(ISBLANK('2 sup_templates'!BJ20)),IF(NOT(ISBLANK('2 sup_templates'!BJ19)),'2 sup_templates'!BJ20/'2 sup_templates'!BJ19-1,""),"")</f>
        <v/>
      </c>
      <c r="BK20" s="115" t="str">
        <f>IF(NOT(ISBLANK('2 sup_templates'!BK20)),IF(NOT(ISBLANK('2 sup_templates'!BK19)),'2 sup_templates'!BK20/'2 sup_templates'!BK19-1,""),"")</f>
        <v/>
      </c>
      <c r="BL20" s="115" t="str">
        <f>IF(NOT(ISBLANK('2 sup_templates'!BL20)),IF(NOT(ISBLANK('2 sup_templates'!BL19)),'2 sup_templates'!BL20/'2 sup_templates'!BL19-1,""),"")</f>
        <v/>
      </c>
      <c r="BM20" s="299"/>
      <c r="BN20" s="80">
        <v>2011</v>
      </c>
      <c r="BO20" s="112" t="str">
        <f>IF(NOT(ISBLANK('2 sup_templates'!BO20)),IF(NOT(ISBLANK('2 sup_templates'!BO19)),'2 sup_templates'!BO20/'2 sup_templates'!BO19-1,""),"")</f>
        <v/>
      </c>
      <c r="BP20" s="112" t="str">
        <f>IF(NOT(ISBLANK('2 sup_templates'!BP20)),IF(NOT(ISBLANK('2 sup_templates'!BP19)),'2 sup_templates'!BP20/'2 sup_templates'!BP19-1,""),"")</f>
        <v/>
      </c>
      <c r="BQ20" s="112" t="str">
        <f>IF(NOT(ISBLANK('2 sup_templates'!BQ20)),IF(NOT(ISBLANK('2 sup_templates'!BQ19)),'2 sup_templates'!BQ20/'2 sup_templates'!BQ19-1,""),"")</f>
        <v/>
      </c>
      <c r="BR20" s="112" t="str">
        <f>IF(NOT(ISBLANK('2 sup_templates'!BR20)),IF(NOT(ISBLANK('2 sup_templates'!BR19)),'2 sup_templates'!BR20/'2 sup_templates'!BR19-1,""),"")</f>
        <v/>
      </c>
      <c r="BS20" s="112" t="str">
        <f>IF(NOT(ISBLANK('2 sup_templates'!BS20)),IF(NOT(ISBLANK('2 sup_templates'!BS19)),'2 sup_templates'!BS20/'2 sup_templates'!BS19-1,""),"")</f>
        <v/>
      </c>
      <c r="BT20" s="112" t="str">
        <f>IF(NOT(ISBLANK('2 sup_templates'!BT20)),IF(NOT(ISBLANK('2 sup_templates'!BT19)),'2 sup_templates'!BT20/'2 sup_templates'!BT19-1,""),"")</f>
        <v/>
      </c>
      <c r="BU20" s="112" t="str">
        <f>IF(NOT(ISBLANK('2 sup_templates'!BU20)),IF(NOT(ISBLANK('2 sup_templates'!BU19)),'2 sup_templates'!BU20/'2 sup_templates'!BU19-1,""),"")</f>
        <v/>
      </c>
      <c r="BV20" s="112" t="str">
        <f>IF(NOT(ISBLANK('2 sup_templates'!BV20)),IF(NOT(ISBLANK('2 sup_templates'!BV19)),'2 sup_templates'!BV20/'2 sup_templates'!BV19-1,""),"")</f>
        <v/>
      </c>
      <c r="BW20" s="112" t="str">
        <f>IF(NOT(ISBLANK('2 sup_templates'!BW20)),IF(NOT(ISBLANK('2 sup_templates'!BW19)),'2 sup_templates'!BW20/'2 sup_templates'!BW19-1,""),"")</f>
        <v/>
      </c>
      <c r="BX20" s="112" t="str">
        <f>IF(NOT(ISBLANK('2 sup_templates'!BX20)),IF(NOT(ISBLANK('2 sup_templates'!BX19)),'2 sup_templates'!BX20/'2 sup_templates'!BX19-1,""),"")</f>
        <v/>
      </c>
      <c r="BY20" s="112" t="str">
        <f>IF(NOT(ISBLANK('2 sup_templates'!BY20)),IF(NOT(ISBLANK('2 sup_templates'!BY19)),'2 sup_templates'!BY20/'2 sup_templates'!BY19-1,""),"")</f>
        <v/>
      </c>
      <c r="BZ20" s="112" t="str">
        <f>IF(NOT(ISBLANK('2 sup_templates'!BZ20)),IF(NOT(ISBLANK('2 sup_templates'!BZ19)),'2 sup_templates'!BZ20/'2 sup_templates'!BZ19-1,""),"")</f>
        <v/>
      </c>
      <c r="CA20" s="112" t="str">
        <f>IF(NOT(ISBLANK('2 sup_templates'!CA20)),IF(NOT(ISBLANK('2 sup_templates'!CA19)),'2 sup_templates'!CA20/'2 sup_templates'!CA19-1,""),"")</f>
        <v/>
      </c>
      <c r="CB20" s="112" t="str">
        <f>IF(NOT(ISBLANK('2 sup_templates'!CB20)),IF(NOT(ISBLANK('2 sup_templates'!CB19)),'2 sup_templates'!CB20/'2 sup_templates'!CB19-1,""),"")</f>
        <v/>
      </c>
      <c r="CC20" s="112" t="str">
        <f>IF(NOT(ISBLANK('2 sup_templates'!CC20)),IF(NOT(ISBLANK('2 sup_templates'!CC19)),'2 sup_templates'!CC20/'2 sup_templates'!CC19-1,""),"")</f>
        <v/>
      </c>
      <c r="CD20" s="112" t="str">
        <f>IF(NOT(ISBLANK('2 sup_templates'!CD20)),IF(NOT(ISBLANK('2 sup_templates'!CD19)),'2 sup_templates'!CD20/'2 sup_templates'!CD19-1,""),"")</f>
        <v/>
      </c>
      <c r="CE20" s="112" t="str">
        <f>IF(NOT(ISBLANK('2 sup_templates'!CE20)),IF(NOT(ISBLANK('2 sup_templates'!CE19)),'2 sup_templates'!CE20/'2 sup_templates'!CE19-1,""),"")</f>
        <v/>
      </c>
      <c r="CF20" s="112" t="str">
        <f>IF(NOT(ISBLANK('2 sup_templates'!CF20)),IF(NOT(ISBLANK('2 sup_templates'!CF19)),'2 sup_templates'!CF20/'2 sup_templates'!CF19-1,""),"")</f>
        <v/>
      </c>
      <c r="CG20" s="112" t="str">
        <f>IF(NOT(ISBLANK('2 sup_templates'!CG20)),IF(NOT(ISBLANK('2 sup_templates'!CG19)),'2 sup_templates'!CG20/'2 sup_templates'!CG19-1,""),"")</f>
        <v/>
      </c>
      <c r="CH20" s="112" t="str">
        <f>IF(NOT(ISBLANK('2 sup_templates'!CH20)),IF(NOT(ISBLANK('2 sup_templates'!CH19)),'2 sup_templates'!CH20/'2 sup_templates'!CH19-1,""),"")</f>
        <v/>
      </c>
      <c r="CI20" s="112" t="str">
        <f>IF(NOT(ISBLANK('2 sup_templates'!CI20)),IF(NOT(ISBLANK('2 sup_templates'!CI19)),'2 sup_templates'!CI20/'2 sup_templates'!CI19-1,""),"")</f>
        <v/>
      </c>
      <c r="CJ20" s="112" t="str">
        <f>IF(NOT(ISBLANK('2 sup_templates'!CJ20)),IF(NOT(ISBLANK('2 sup_templates'!CJ19)),'2 sup_templates'!CJ20/'2 sup_templates'!CJ19-1,""),"")</f>
        <v/>
      </c>
      <c r="CK20" s="112" t="str">
        <f>IF(NOT(ISBLANK('2 sup_templates'!CK20)),IF(NOT(ISBLANK('2 sup_templates'!CK19)),'2 sup_templates'!CK20/'2 sup_templates'!CK19-1,""),"")</f>
        <v/>
      </c>
      <c r="CL20" s="112" t="str">
        <f>IF(NOT(ISBLANK('2 sup_templates'!CL20)),IF(NOT(ISBLANK('2 sup_templates'!CL19)),'2 sup_templates'!CL20/'2 sup_templates'!CL19-1,""),"")</f>
        <v/>
      </c>
      <c r="CM20" s="14"/>
      <c r="CN20" s="80">
        <v>2011</v>
      </c>
      <c r="CO20" s="115" t="str">
        <f>IF(NOT(ISBLANK('2 sup_templates'!CO20)),IF(NOT(ISBLANK('2 sup_templates'!CO19)),'2 sup_templates'!CO20/'2 sup_templates'!CO19-1,""),"")</f>
        <v/>
      </c>
      <c r="CP20" s="115" t="str">
        <f>IF(NOT(ISBLANK('2 sup_templates'!CP20)),IF(NOT(ISBLANK('2 sup_templates'!CP19)),'2 sup_templates'!CP20/'2 sup_templates'!CP19-1,""),"")</f>
        <v/>
      </c>
      <c r="CQ20" s="115" t="str">
        <f>IF(NOT(ISBLANK('2 sup_templates'!CQ20)),IF(NOT(ISBLANK('2 sup_templates'!CQ19)),'2 sup_templates'!CQ20/'2 sup_templates'!CQ19-1,""),"")</f>
        <v/>
      </c>
      <c r="CR20" s="115" t="str">
        <f>IF(NOT(ISBLANK('2 sup_templates'!CR20)),IF(NOT(ISBLANK('2 sup_templates'!CR19)),'2 sup_templates'!CR20/'2 sup_templates'!CR19-1,""),"")</f>
        <v/>
      </c>
      <c r="CS20" s="115" t="str">
        <f>IF(NOT(ISBLANK('2 sup_templates'!CS20)),IF(NOT(ISBLANK('2 sup_templates'!CS19)),'2 sup_templates'!CS20/'2 sup_templates'!CS19-1,""),"")</f>
        <v/>
      </c>
      <c r="CT20" s="115" t="str">
        <f>IF(NOT(ISBLANK('2 sup_templates'!CT20)),IF(NOT(ISBLANK('2 sup_templates'!CT19)),'2 sup_templates'!CT20/'2 sup_templates'!CT19-1,""),"")</f>
        <v/>
      </c>
      <c r="CU20" s="115" t="str">
        <f>IF(NOT(ISBLANK('2 sup_templates'!CU20)),IF(NOT(ISBLANK('2 sup_templates'!CU19)),'2 sup_templates'!CU20/'2 sup_templates'!CU19-1,""),"")</f>
        <v/>
      </c>
      <c r="CV20" s="115" t="str">
        <f>IF(NOT(ISBLANK('2 sup_templates'!CV20)),IF(NOT(ISBLANK('2 sup_templates'!CV19)),'2 sup_templates'!CV20/'2 sup_templates'!CV19-1,""),"")</f>
        <v/>
      </c>
      <c r="CW20" s="115" t="str">
        <f>IF(NOT(ISBLANK('2 sup_templates'!CW20)),IF(NOT(ISBLANK('2 sup_templates'!CW19)),'2 sup_templates'!CW20/'2 sup_templates'!CW19-1,""),"")</f>
        <v/>
      </c>
      <c r="CX20" s="115" t="str">
        <f>IF(NOT(ISBLANK('2 sup_templates'!CX20)),IF(NOT(ISBLANK('2 sup_templates'!CX19)),'2 sup_templates'!CX20/'2 sup_templates'!CX19-1,""),"")</f>
        <v/>
      </c>
      <c r="CY20" s="115" t="str">
        <f>IF(NOT(ISBLANK('2 sup_templates'!CY20)),IF(NOT(ISBLANK('2 sup_templates'!CY19)),'2 sup_templates'!CY20/'2 sup_templates'!CY19-1,""),"")</f>
        <v/>
      </c>
      <c r="CZ20" s="115" t="str">
        <f>IF(NOT(ISBLANK('2 sup_templates'!CZ20)),IF(NOT(ISBLANK('2 sup_templates'!CZ19)),'2 sup_templates'!CZ20/'2 sup_templates'!CZ19-1,""),"")</f>
        <v/>
      </c>
      <c r="DA20" s="115" t="str">
        <f>IF(NOT(ISBLANK('2 sup_templates'!DA20)),IF(NOT(ISBLANK('2 sup_templates'!DA19)),'2 sup_templates'!DA20/'2 sup_templates'!DA19-1,""),"")</f>
        <v/>
      </c>
      <c r="DB20" s="115" t="str">
        <f>IF(NOT(ISBLANK('2 sup_templates'!DB20)),IF(NOT(ISBLANK('2 sup_templates'!DB19)),'2 sup_templates'!DB20/'2 sup_templates'!DB19-1,""),"")</f>
        <v/>
      </c>
      <c r="DC20"/>
      <c r="DD20"/>
    </row>
    <row r="21" spans="1:108" s="2" customFormat="1" x14ac:dyDescent="0.2">
      <c r="A21" s="6"/>
      <c r="B21" s="80">
        <v>2012</v>
      </c>
      <c r="C21" s="411" t="str">
        <f>IF(NOT(ISBLANK('2 sup_templates'!C21)),IF(NOT(ISBLANK('2 sup_templates'!C20)),'2 sup_templates'!C21/'2 sup_templates'!C20-1,""),"")</f>
        <v/>
      </c>
      <c r="D21" s="411" t="str">
        <f>IF(NOT(ISBLANK('2 sup_templates'!D21)),IF(NOT(ISBLANK('2 sup_templates'!D20)),'2 sup_templates'!D21/'2 sup_templates'!D20-1,""),"")</f>
        <v/>
      </c>
      <c r="E21" s="411" t="str">
        <f>IF(NOT(ISBLANK('2 sup_templates'!E21)),IF(NOT(ISBLANK('2 sup_templates'!E20)),'2 sup_templates'!E21/'2 sup_templates'!E20-1,""),"")</f>
        <v/>
      </c>
      <c r="F21" s="411" t="str">
        <f>IF(NOT(ISBLANK('2 sup_templates'!F21)),IF(NOT(ISBLANK('2 sup_templates'!F20)),'2 sup_templates'!F21/'2 sup_templates'!F20-1,""),"")</f>
        <v/>
      </c>
      <c r="G21" s="411" t="str">
        <f>IF(NOT(ISBLANK('2 sup_templates'!G21)),IF(NOT(ISBLANK('2 sup_templates'!G20)),'2 sup_templates'!G21/'2 sup_templates'!G20-1,""),"")</f>
        <v/>
      </c>
      <c r="H21" s="411" t="str">
        <f>IF(NOT(ISBLANK('2 sup_templates'!H21)),IF(NOT(ISBLANK('2 sup_templates'!H20)),'2 sup_templates'!H21/'2 sup_templates'!H20-1,""),"")</f>
        <v/>
      </c>
      <c r="I21" s="411" t="str">
        <f>IF(NOT(ISBLANK('2 sup_templates'!I21)),IF(NOT(ISBLANK('2 sup_templates'!I20)),'2 sup_templates'!I21/'2 sup_templates'!I20-1,""),"")</f>
        <v/>
      </c>
      <c r="J21" s="411" t="str">
        <f>IF(NOT(ISBLANK('2 sup_templates'!J21)),IF(NOT(ISBLANK('2 sup_templates'!J20)),'2 sup_templates'!J21/'2 sup_templates'!J20-1,""),"")</f>
        <v/>
      </c>
      <c r="K21" s="411" t="str">
        <f>IF(NOT(ISBLANK('2 sup_templates'!K21)),IF(NOT(ISBLANK('2 sup_templates'!K20)),'2 sup_templates'!K21/'2 sup_templates'!K20-1,""),"")</f>
        <v/>
      </c>
      <c r="L21" s="411" t="str">
        <f>IF(NOT(ISBLANK('2 sup_templates'!L21)),IF(NOT(ISBLANK('2 sup_templates'!L20)),'2 sup_templates'!L21/'2 sup_templates'!L20-1,""),"")</f>
        <v/>
      </c>
      <c r="M21" s="411" t="str">
        <f>IF(NOT(ISBLANK('2 sup_templates'!M21)),IF(NOT(ISBLANK('2 sup_templates'!M20)),'2 sup_templates'!M21/'2 sup_templates'!M20-1,""),"")</f>
        <v/>
      </c>
      <c r="N21" s="411" t="str">
        <f>IF(NOT(ISBLANK('2 sup_templates'!N21)),IF(NOT(ISBLANK('2 sup_templates'!N20)),'2 sup_templates'!N21/'2 sup_templates'!N20-1,""),"")</f>
        <v/>
      </c>
      <c r="O21" s="411" t="str">
        <f>IF(NOT(ISBLANK('2 sup_templates'!O21)),IF(NOT(ISBLANK('2 sup_templates'!O20)),'2 sup_templates'!O21/'2 sup_templates'!O20-1,""),"")</f>
        <v/>
      </c>
      <c r="P21" s="411" t="str">
        <f>IF(NOT(ISBLANK('2 sup_templates'!P21)),IF(NOT(ISBLANK('2 sup_templates'!P20)),'2 sup_templates'!P21/'2 sup_templates'!P20-1,""),"")</f>
        <v/>
      </c>
      <c r="Q21" s="411" t="str">
        <f>IF(NOT(ISBLANK('2 sup_templates'!Q21)),IF(NOT(ISBLANK('2 sup_templates'!Q20)),'2 sup_templates'!Q21/'2 sup_templates'!Q20-1,""),"")</f>
        <v/>
      </c>
      <c r="R21" s="411" t="str">
        <f>IF(NOT(ISBLANK('2 sup_templates'!R21)),IF(NOT(ISBLANK('2 sup_templates'!R20)),'2 sup_templates'!R21/'2 sup_templates'!R20-1,""),"")</f>
        <v/>
      </c>
      <c r="S21" s="411" t="str">
        <f>IF(NOT(ISBLANK('2 sup_templates'!S21)),IF(NOT(ISBLANK('2 sup_templates'!S20)),'2 sup_templates'!S21/'2 sup_templates'!S20-1,""),"")</f>
        <v/>
      </c>
      <c r="T21" s="411" t="str">
        <f>IF(NOT(ISBLANK('2 sup_templates'!T21)),IF(NOT(ISBLANK('2 sup_templates'!T20)),'2 sup_templates'!T21/'2 sup_templates'!T20-1,""),"")</f>
        <v/>
      </c>
      <c r="U21" s="411" t="str">
        <f>IF(NOT(ISBLANK('2 sup_templates'!U21)),IF(NOT(ISBLANK('2 sup_templates'!U20)),'2 sup_templates'!U21/'2 sup_templates'!U20-1,""),"")</f>
        <v/>
      </c>
      <c r="V21" s="411" t="str">
        <f>IF(NOT(ISBLANK('2 sup_templates'!V21)),IF(NOT(ISBLANK('2 sup_templates'!V20)),'2 sup_templates'!V21/'2 sup_templates'!V20-1,""),"")</f>
        <v/>
      </c>
      <c r="W21" s="411" t="str">
        <f>IF(NOT(ISBLANK('2 sup_templates'!W21)),IF(NOT(ISBLANK('2 sup_templates'!W20)),'2 sup_templates'!W21/'2 sup_templates'!W20-1,""),"")</f>
        <v/>
      </c>
      <c r="X21" s="411" t="str">
        <f>IF(NOT(ISBLANK('2 sup_templates'!X21)),IF(NOT(ISBLANK('2 sup_templates'!X20)),'2 sup_templates'!X21/'2 sup_templates'!X20-1,""),"")</f>
        <v/>
      </c>
      <c r="Y21" s="411" t="str">
        <f>IF(NOT(ISBLANK('2 sup_templates'!Y21)),IF(NOT(ISBLANK('2 sup_templates'!Y20)),'2 sup_templates'!Y21/'2 sup_templates'!Y20-1,""),"")</f>
        <v/>
      </c>
      <c r="Z21" s="411" t="str">
        <f>IF(NOT(ISBLANK('2 sup_templates'!Z21)),IF(NOT(ISBLANK('2 sup_templates'!Z20)),'2 sup_templates'!Z21/'2 sup_templates'!Z20-1,""),"")</f>
        <v/>
      </c>
      <c r="AA21" s="411" t="str">
        <f>IF(NOT(ISBLANK('2 sup_templates'!AA21)),IF(NOT(ISBLANK('2 sup_templates'!AA20)),'2 sup_templates'!AA21/'2 sup_templates'!AA20-1,""),"")</f>
        <v/>
      </c>
      <c r="AB21" s="411" t="str">
        <f>IF(NOT(ISBLANK('2 sup_templates'!AB21)),IF(NOT(ISBLANK('2 sup_templates'!AB20)),'2 sup_templates'!AB21/'2 sup_templates'!AB20-1,""),"")</f>
        <v/>
      </c>
      <c r="AC21" s="411" t="str">
        <f>IF(NOT(ISBLANK('2 sup_templates'!AC21)),IF(NOT(ISBLANK('2 sup_templates'!AC20)),'2 sup_templates'!AC21/'2 sup_templates'!AC20-1,""),"")</f>
        <v/>
      </c>
      <c r="AD21" s="411" t="str">
        <f>IF(NOT(ISBLANK('2 sup_templates'!AD21)),IF(NOT(ISBLANK('2 sup_templates'!AD20)),'2 sup_templates'!AD21/'2 sup_templates'!AD20-1,""),"")</f>
        <v/>
      </c>
      <c r="AE21" s="411" t="str">
        <f>IF(NOT(ISBLANK('2 sup_templates'!AE21)),IF(NOT(ISBLANK('2 sup_templates'!AE20)),'2 sup_templates'!AE21/'2 sup_templates'!AE20-1,""),"")</f>
        <v/>
      </c>
      <c r="AF21" s="411" t="str">
        <f>IF(NOT(ISBLANK('2 sup_templates'!AF21)),IF(NOT(ISBLANK('2 sup_templates'!AF20)),'2 sup_templates'!AF21/'2 sup_templates'!AF20-1,""),"")</f>
        <v/>
      </c>
      <c r="AG21" s="411" t="str">
        <f>IF(NOT(ISBLANK('2 sup_templates'!AG21)),IF(NOT(ISBLANK('2 sup_templates'!AG20)),'2 sup_templates'!AG21/'2 sup_templates'!AG20-1,""),"")</f>
        <v/>
      </c>
      <c r="AH21" s="411" t="str">
        <f>IF(NOT(ISBLANK('2 sup_templates'!AH21)),IF(NOT(ISBLANK('2 sup_templates'!AH20)),'2 sup_templates'!AH21/'2 sup_templates'!AH20-1,""),"")</f>
        <v/>
      </c>
      <c r="AI21" s="411" t="str">
        <f>IF(NOT(ISBLANK('2 sup_templates'!AI21)),IF(NOT(ISBLANK('2 sup_templates'!AI20)),'2 sup_templates'!AI21/'2 sup_templates'!AI20-1,""),"")</f>
        <v/>
      </c>
      <c r="AJ21" s="411" t="str">
        <f>IF(NOT(ISBLANK('2 sup_templates'!AJ21)),IF(NOT(ISBLANK('2 sup_templates'!AJ20)),'2 sup_templates'!AJ21/'2 sup_templates'!AJ20-1,""),"")</f>
        <v/>
      </c>
      <c r="AK21" s="411" t="str">
        <f>IF(NOT(ISBLANK('2 sup_templates'!AK21)),IF(NOT(ISBLANK('2 sup_templates'!AK20)),'2 sup_templates'!AK21/'2 sup_templates'!AK20-1,""),"")</f>
        <v/>
      </c>
      <c r="AL21" s="411" t="str">
        <f>IF(NOT(ISBLANK('2 sup_templates'!AL21)),IF(NOT(ISBLANK('2 sup_templates'!AL20)),'2 sup_templates'!AL21/'2 sup_templates'!AL20-1,""),"")</f>
        <v/>
      </c>
      <c r="AM21" s="299"/>
      <c r="AN21" s="80">
        <v>2012</v>
      </c>
      <c r="AO21" s="112" t="str">
        <f>IF(NOT(ISBLANK('2 sup_templates'!AO21)),IF(NOT(ISBLANK('2 sup_templates'!AO20)),'2 sup_templates'!AO21/'2 sup_templates'!AO20-1,""),"")</f>
        <v/>
      </c>
      <c r="AP21" s="115" t="str">
        <f>IF(NOT(ISBLANK('2 sup_templates'!AP21)),IF(NOT(ISBLANK('2 sup_templates'!AP20)),'2 sup_templates'!AP21/'2 sup_templates'!AP20-1,""),"")</f>
        <v/>
      </c>
      <c r="AQ21" s="112" t="str">
        <f>IF(NOT(ISBLANK('2 sup_templates'!AQ21)),IF(NOT(ISBLANK('2 sup_templates'!AQ20)),'2 sup_templates'!AQ21/'2 sup_templates'!AQ20-1,""),"")</f>
        <v/>
      </c>
      <c r="AR21" s="115" t="str">
        <f>IF(NOT(ISBLANK('2 sup_templates'!AR21)),IF(NOT(ISBLANK('2 sup_templates'!AR20)),'2 sup_templates'!AR21/'2 sup_templates'!AR20-1,""),"")</f>
        <v/>
      </c>
      <c r="AS21" s="112" t="str">
        <f>IF(NOT(ISBLANK('2 sup_templates'!AS21)),IF(NOT(ISBLANK('2 sup_templates'!AS20)),'2 sup_templates'!AS21/'2 sup_templates'!AS20-1,""),"")</f>
        <v/>
      </c>
      <c r="AT21" s="115" t="str">
        <f>IF(NOT(ISBLANK('2 sup_templates'!AT21)),IF(NOT(ISBLANK('2 sup_templates'!AT20)),'2 sup_templates'!AT21/'2 sup_templates'!AT20-1,""),"")</f>
        <v/>
      </c>
      <c r="AU21" s="112" t="str">
        <f>IF(NOT(ISBLANK('2 sup_templates'!AU21)),IF(NOT(ISBLANK('2 sup_templates'!AU20)),'2 sup_templates'!AU21/'2 sup_templates'!AU20-1,""),"")</f>
        <v/>
      </c>
      <c r="AV21" s="115" t="str">
        <f>IF(NOT(ISBLANK('2 sup_templates'!AV21)),IF(NOT(ISBLANK('2 sup_templates'!AV20)),'2 sup_templates'!AV21/'2 sup_templates'!AV20-1,""),"")</f>
        <v/>
      </c>
      <c r="AW21" s="115" t="str">
        <f>IF(NOT(ISBLANK('2 sup_templates'!AW21)),IF(NOT(ISBLANK('2 sup_templates'!AW20)),'2 sup_templates'!AW21/'2 sup_templates'!AW20-1,""),"")</f>
        <v/>
      </c>
      <c r="AX21" s="115" t="str">
        <f>IF(NOT(ISBLANK('2 sup_templates'!AX21)),IF(NOT(ISBLANK('2 sup_templates'!AX20)),'2 sup_templates'!AX21/'2 sup_templates'!AX20-1,""),"")</f>
        <v/>
      </c>
      <c r="AY21" s="115" t="str">
        <f>IF(NOT(ISBLANK('2 sup_templates'!AY21)),IF(NOT(ISBLANK('2 sup_templates'!AY20)),'2 sup_templates'!AY21/'2 sup_templates'!AY20-1,""),"")</f>
        <v/>
      </c>
      <c r="AZ21" s="115" t="str">
        <f>IF(NOT(ISBLANK('2 sup_templates'!AZ21)),IF(NOT(ISBLANK('2 sup_templates'!AZ20)),'2 sup_templates'!AZ21/'2 sup_templates'!AZ20-1,""),"")</f>
        <v/>
      </c>
      <c r="BA21" s="115" t="str">
        <f>IF(NOT(ISBLANK('2 sup_templates'!BA21)),IF(NOT(ISBLANK('2 sup_templates'!BA20)),'2 sup_templates'!BA21/'2 sup_templates'!BA20-1,""),"")</f>
        <v/>
      </c>
      <c r="BB21" s="115" t="str">
        <f>IF(NOT(ISBLANK('2 sup_templates'!BB21)),IF(NOT(ISBLANK('2 sup_templates'!BB20)),'2 sup_templates'!BB21/'2 sup_templates'!BB20-1,""),"")</f>
        <v/>
      </c>
      <c r="BC21" s="115" t="str">
        <f>IF(NOT(ISBLANK('2 sup_templates'!BC21)),IF(NOT(ISBLANK('2 sup_templates'!BC20)),'2 sup_templates'!BC21/'2 sup_templates'!BC20-1,""),"")</f>
        <v/>
      </c>
      <c r="BD21" s="115" t="str">
        <f>IF(NOT(ISBLANK('2 sup_templates'!BD21)),IF(NOT(ISBLANK('2 sup_templates'!BD20)),'2 sup_templates'!BD21/'2 sup_templates'!BD20-1,""),"")</f>
        <v/>
      </c>
      <c r="BE21" s="115" t="str">
        <f>IF(NOT(ISBLANK('2 sup_templates'!BE21)),IF(NOT(ISBLANK('2 sup_templates'!BE20)),'2 sup_templates'!BE21/'2 sup_templates'!BE20-1,""),"")</f>
        <v/>
      </c>
      <c r="BF21" s="115" t="str">
        <f>IF(NOT(ISBLANK('2 sup_templates'!BF21)),IF(NOT(ISBLANK('2 sup_templates'!BF20)),'2 sup_templates'!BF21/'2 sup_templates'!BF20-1,""),"")</f>
        <v/>
      </c>
      <c r="BG21" s="115" t="str">
        <f>IF(NOT(ISBLANK('2 sup_templates'!BG21)),IF(NOT(ISBLANK('2 sup_templates'!BG20)),'2 sup_templates'!BG21/'2 sup_templates'!BG20-1,""),"")</f>
        <v/>
      </c>
      <c r="BH21" s="115" t="str">
        <f>IF(NOT(ISBLANK('2 sup_templates'!BH21)),IF(NOT(ISBLANK('2 sup_templates'!BH20)),'2 sup_templates'!BH21/'2 sup_templates'!BH20-1,""),"")</f>
        <v/>
      </c>
      <c r="BI21" s="115" t="str">
        <f>IF(NOT(ISBLANK('2 sup_templates'!BI21)),IF(NOT(ISBLANK('2 sup_templates'!BI20)),'2 sup_templates'!BI21/'2 sup_templates'!BI20-1,""),"")</f>
        <v/>
      </c>
      <c r="BJ21" s="115" t="str">
        <f>IF(NOT(ISBLANK('2 sup_templates'!BJ21)),IF(NOT(ISBLANK('2 sup_templates'!BJ20)),'2 sup_templates'!BJ21/'2 sup_templates'!BJ20-1,""),"")</f>
        <v/>
      </c>
      <c r="BK21" s="115" t="str">
        <f>IF(NOT(ISBLANK('2 sup_templates'!BK21)),IF(NOT(ISBLANK('2 sup_templates'!BK20)),'2 sup_templates'!BK21/'2 sup_templates'!BK20-1,""),"")</f>
        <v/>
      </c>
      <c r="BL21" s="115" t="str">
        <f>IF(NOT(ISBLANK('2 sup_templates'!BL21)),IF(NOT(ISBLANK('2 sup_templates'!BL20)),'2 sup_templates'!BL21/'2 sup_templates'!BL20-1,""),"")</f>
        <v/>
      </c>
      <c r="BM21" s="299"/>
      <c r="BN21" s="80">
        <v>2012</v>
      </c>
      <c r="BO21" s="112" t="str">
        <f>IF(NOT(ISBLANK('2 sup_templates'!BO21)),IF(NOT(ISBLANK('2 sup_templates'!BO20)),'2 sup_templates'!BO21/'2 sup_templates'!BO20-1,""),"")</f>
        <v/>
      </c>
      <c r="BP21" s="112" t="str">
        <f>IF(NOT(ISBLANK('2 sup_templates'!BP21)),IF(NOT(ISBLANK('2 sup_templates'!BP20)),'2 sup_templates'!BP21/'2 sup_templates'!BP20-1,""),"")</f>
        <v/>
      </c>
      <c r="BQ21" s="112" t="str">
        <f>IF(NOT(ISBLANK('2 sup_templates'!BQ21)),IF(NOT(ISBLANK('2 sup_templates'!BQ20)),'2 sup_templates'!BQ21/'2 sup_templates'!BQ20-1,""),"")</f>
        <v/>
      </c>
      <c r="BR21" s="112" t="str">
        <f>IF(NOT(ISBLANK('2 sup_templates'!BR21)),IF(NOT(ISBLANK('2 sup_templates'!BR20)),'2 sup_templates'!BR21/'2 sup_templates'!BR20-1,""),"")</f>
        <v/>
      </c>
      <c r="BS21" s="112" t="str">
        <f>IF(NOT(ISBLANK('2 sup_templates'!BS21)),IF(NOT(ISBLANK('2 sup_templates'!BS20)),'2 sup_templates'!BS21/'2 sup_templates'!BS20-1,""),"")</f>
        <v/>
      </c>
      <c r="BT21" s="112" t="str">
        <f>IF(NOT(ISBLANK('2 sup_templates'!BT21)),IF(NOT(ISBLANK('2 sup_templates'!BT20)),'2 sup_templates'!BT21/'2 sup_templates'!BT20-1,""),"")</f>
        <v/>
      </c>
      <c r="BU21" s="112" t="str">
        <f>IF(NOT(ISBLANK('2 sup_templates'!BU21)),IF(NOT(ISBLANK('2 sup_templates'!BU20)),'2 sup_templates'!BU21/'2 sup_templates'!BU20-1,""),"")</f>
        <v/>
      </c>
      <c r="BV21" s="112" t="str">
        <f>IF(NOT(ISBLANK('2 sup_templates'!BV21)),IF(NOT(ISBLANK('2 sup_templates'!BV20)),'2 sup_templates'!BV21/'2 sup_templates'!BV20-1,""),"")</f>
        <v/>
      </c>
      <c r="BW21" s="112" t="str">
        <f>IF(NOT(ISBLANK('2 sup_templates'!BW21)),IF(NOT(ISBLANK('2 sup_templates'!BW20)),'2 sup_templates'!BW21/'2 sup_templates'!BW20-1,""),"")</f>
        <v/>
      </c>
      <c r="BX21" s="112" t="str">
        <f>IF(NOT(ISBLANK('2 sup_templates'!BX21)),IF(NOT(ISBLANK('2 sup_templates'!BX20)),'2 sup_templates'!BX21/'2 sup_templates'!BX20-1,""),"")</f>
        <v/>
      </c>
      <c r="BY21" s="112" t="str">
        <f>IF(NOT(ISBLANK('2 sup_templates'!BY21)),IF(NOT(ISBLANK('2 sup_templates'!BY20)),'2 sup_templates'!BY21/'2 sup_templates'!BY20-1,""),"")</f>
        <v/>
      </c>
      <c r="BZ21" s="112" t="str">
        <f>IF(NOT(ISBLANK('2 sup_templates'!BZ21)),IF(NOT(ISBLANK('2 sup_templates'!BZ20)),'2 sup_templates'!BZ21/'2 sup_templates'!BZ20-1,""),"")</f>
        <v/>
      </c>
      <c r="CA21" s="112" t="str">
        <f>IF(NOT(ISBLANK('2 sup_templates'!CA21)),IF(NOT(ISBLANK('2 sup_templates'!CA20)),'2 sup_templates'!CA21/'2 sup_templates'!CA20-1,""),"")</f>
        <v/>
      </c>
      <c r="CB21" s="112" t="str">
        <f>IF(NOT(ISBLANK('2 sup_templates'!CB21)),IF(NOT(ISBLANK('2 sup_templates'!CB20)),'2 sup_templates'!CB21/'2 sup_templates'!CB20-1,""),"")</f>
        <v/>
      </c>
      <c r="CC21" s="112" t="str">
        <f>IF(NOT(ISBLANK('2 sup_templates'!CC21)),IF(NOT(ISBLANK('2 sup_templates'!CC20)),'2 sup_templates'!CC21/'2 sup_templates'!CC20-1,""),"")</f>
        <v/>
      </c>
      <c r="CD21" s="112" t="str">
        <f>IF(NOT(ISBLANK('2 sup_templates'!CD21)),IF(NOT(ISBLANK('2 sup_templates'!CD20)),'2 sup_templates'!CD21/'2 sup_templates'!CD20-1,""),"")</f>
        <v/>
      </c>
      <c r="CE21" s="112" t="str">
        <f>IF(NOT(ISBLANK('2 sup_templates'!CE21)),IF(NOT(ISBLANK('2 sup_templates'!CE20)),'2 sup_templates'!CE21/'2 sup_templates'!CE20-1,""),"")</f>
        <v/>
      </c>
      <c r="CF21" s="112" t="str">
        <f>IF(NOT(ISBLANK('2 sup_templates'!CF21)),IF(NOT(ISBLANK('2 sup_templates'!CF20)),'2 sup_templates'!CF21/'2 sup_templates'!CF20-1,""),"")</f>
        <v/>
      </c>
      <c r="CG21" s="112" t="str">
        <f>IF(NOT(ISBLANK('2 sup_templates'!CG21)),IF(NOT(ISBLANK('2 sup_templates'!CG20)),'2 sup_templates'!CG21/'2 sup_templates'!CG20-1,""),"")</f>
        <v/>
      </c>
      <c r="CH21" s="112" t="str">
        <f>IF(NOT(ISBLANK('2 sup_templates'!CH21)),IF(NOT(ISBLANK('2 sup_templates'!CH20)),'2 sup_templates'!CH21/'2 sup_templates'!CH20-1,""),"")</f>
        <v/>
      </c>
      <c r="CI21" s="112" t="str">
        <f>IF(NOT(ISBLANK('2 sup_templates'!CI21)),IF(NOT(ISBLANK('2 sup_templates'!CI20)),'2 sup_templates'!CI21/'2 sup_templates'!CI20-1,""),"")</f>
        <v/>
      </c>
      <c r="CJ21" s="112" t="str">
        <f>IF(NOT(ISBLANK('2 sup_templates'!CJ21)),IF(NOT(ISBLANK('2 sup_templates'!CJ20)),'2 sup_templates'!CJ21/'2 sup_templates'!CJ20-1,""),"")</f>
        <v/>
      </c>
      <c r="CK21" s="112" t="str">
        <f>IF(NOT(ISBLANK('2 sup_templates'!CK21)),IF(NOT(ISBLANK('2 sup_templates'!CK20)),'2 sup_templates'!CK21/'2 sup_templates'!CK20-1,""),"")</f>
        <v/>
      </c>
      <c r="CL21" s="112" t="str">
        <f>IF(NOT(ISBLANK('2 sup_templates'!CL21)),IF(NOT(ISBLANK('2 sup_templates'!CL20)),'2 sup_templates'!CL21/'2 sup_templates'!CL20-1,""),"")</f>
        <v/>
      </c>
      <c r="CM21" s="14"/>
      <c r="CN21" s="80">
        <v>2012</v>
      </c>
      <c r="CO21" s="115" t="str">
        <f>IF(NOT(ISBLANK('2 sup_templates'!CO21)),IF(NOT(ISBLANK('2 sup_templates'!CO20)),'2 sup_templates'!CO21/'2 sup_templates'!CO20-1,""),"")</f>
        <v/>
      </c>
      <c r="CP21" s="115" t="str">
        <f>IF(NOT(ISBLANK('2 sup_templates'!CP21)),IF(NOT(ISBLANK('2 sup_templates'!CP20)),'2 sup_templates'!CP21/'2 sup_templates'!CP20-1,""),"")</f>
        <v/>
      </c>
      <c r="CQ21" s="115" t="str">
        <f>IF(NOT(ISBLANK('2 sup_templates'!CQ21)),IF(NOT(ISBLANK('2 sup_templates'!CQ20)),'2 sup_templates'!CQ21/'2 sup_templates'!CQ20-1,""),"")</f>
        <v/>
      </c>
      <c r="CR21" s="115" t="str">
        <f>IF(NOT(ISBLANK('2 sup_templates'!CR21)),IF(NOT(ISBLANK('2 sup_templates'!CR20)),'2 sup_templates'!CR21/'2 sup_templates'!CR20-1,""),"")</f>
        <v/>
      </c>
      <c r="CS21" s="115" t="str">
        <f>IF(NOT(ISBLANK('2 sup_templates'!CS21)),IF(NOT(ISBLANK('2 sup_templates'!CS20)),'2 sup_templates'!CS21/'2 sup_templates'!CS20-1,""),"")</f>
        <v/>
      </c>
      <c r="CT21" s="115" t="str">
        <f>IF(NOT(ISBLANK('2 sup_templates'!CT21)),IF(NOT(ISBLANK('2 sup_templates'!CT20)),'2 sup_templates'!CT21/'2 sup_templates'!CT20-1,""),"")</f>
        <v/>
      </c>
      <c r="CU21" s="115" t="str">
        <f>IF(NOT(ISBLANK('2 sup_templates'!CU21)),IF(NOT(ISBLANK('2 sup_templates'!CU20)),'2 sup_templates'!CU21/'2 sup_templates'!CU20-1,""),"")</f>
        <v/>
      </c>
      <c r="CV21" s="115" t="str">
        <f>IF(NOT(ISBLANK('2 sup_templates'!CV21)),IF(NOT(ISBLANK('2 sup_templates'!CV20)),'2 sup_templates'!CV21/'2 sup_templates'!CV20-1,""),"")</f>
        <v/>
      </c>
      <c r="CW21" s="115" t="str">
        <f>IF(NOT(ISBLANK('2 sup_templates'!CW21)),IF(NOT(ISBLANK('2 sup_templates'!CW20)),'2 sup_templates'!CW21/'2 sup_templates'!CW20-1,""),"")</f>
        <v/>
      </c>
      <c r="CX21" s="115" t="str">
        <f>IF(NOT(ISBLANK('2 sup_templates'!CX21)),IF(NOT(ISBLANK('2 sup_templates'!CX20)),'2 sup_templates'!CX21/'2 sup_templates'!CX20-1,""),"")</f>
        <v/>
      </c>
      <c r="CY21" s="115" t="str">
        <f>IF(NOT(ISBLANK('2 sup_templates'!CY21)),IF(NOT(ISBLANK('2 sup_templates'!CY20)),'2 sup_templates'!CY21/'2 sup_templates'!CY20-1,""),"")</f>
        <v/>
      </c>
      <c r="CZ21" s="115" t="str">
        <f>IF(NOT(ISBLANK('2 sup_templates'!CZ21)),IF(NOT(ISBLANK('2 sup_templates'!CZ20)),'2 sup_templates'!CZ21/'2 sup_templates'!CZ20-1,""),"")</f>
        <v/>
      </c>
      <c r="DA21" s="115" t="str">
        <f>IF(NOT(ISBLANK('2 sup_templates'!DA21)),IF(NOT(ISBLANK('2 sup_templates'!DA20)),'2 sup_templates'!DA21/'2 sup_templates'!DA20-1,""),"")</f>
        <v/>
      </c>
      <c r="DB21" s="115" t="str">
        <f>IF(NOT(ISBLANK('2 sup_templates'!DB21)),IF(NOT(ISBLANK('2 sup_templates'!DB20)),'2 sup_templates'!DB21/'2 sup_templates'!DB20-1,""),"")</f>
        <v/>
      </c>
      <c r="DC21"/>
      <c r="DD21"/>
    </row>
    <row r="22" spans="1:108" s="2" customFormat="1" x14ac:dyDescent="0.2">
      <c r="A22" s="6"/>
      <c r="B22" s="80">
        <v>2013</v>
      </c>
      <c r="C22" s="411" t="str">
        <f>IF(NOT(ISBLANK('2 sup_templates'!C22)),IF(NOT(ISBLANK('2 sup_templates'!C21)),'2 sup_templates'!C22/'2 sup_templates'!C21-1,""),"")</f>
        <v/>
      </c>
      <c r="D22" s="411" t="str">
        <f>IF(NOT(ISBLANK('2 sup_templates'!D22)),IF(NOT(ISBLANK('2 sup_templates'!D21)),'2 sup_templates'!D22/'2 sup_templates'!D21-1,""),"")</f>
        <v/>
      </c>
      <c r="E22" s="411" t="str">
        <f>IF(NOT(ISBLANK('2 sup_templates'!E22)),IF(NOT(ISBLANK('2 sup_templates'!E21)),'2 sup_templates'!E22/'2 sup_templates'!E21-1,""),"")</f>
        <v/>
      </c>
      <c r="F22" s="411" t="str">
        <f>IF(NOT(ISBLANK('2 sup_templates'!F22)),IF(NOT(ISBLANK('2 sup_templates'!F21)),'2 sup_templates'!F22/'2 sup_templates'!F21-1,""),"")</f>
        <v/>
      </c>
      <c r="G22" s="411" t="str">
        <f>IF(NOT(ISBLANK('2 sup_templates'!G22)),IF(NOT(ISBLANK('2 sup_templates'!G21)),'2 sup_templates'!G22/'2 sup_templates'!G21-1,""),"")</f>
        <v/>
      </c>
      <c r="H22" s="411" t="str">
        <f>IF(NOT(ISBLANK('2 sup_templates'!H22)),IF(NOT(ISBLANK('2 sup_templates'!H21)),'2 sup_templates'!H22/'2 sup_templates'!H21-1,""),"")</f>
        <v/>
      </c>
      <c r="I22" s="411" t="str">
        <f>IF(NOT(ISBLANK('2 sup_templates'!I22)),IF(NOT(ISBLANK('2 sup_templates'!I21)),'2 sup_templates'!I22/'2 sup_templates'!I21-1,""),"")</f>
        <v/>
      </c>
      <c r="J22" s="411" t="str">
        <f>IF(NOT(ISBLANK('2 sup_templates'!J22)),IF(NOT(ISBLANK('2 sup_templates'!J21)),'2 sup_templates'!J22/'2 sup_templates'!J21-1,""),"")</f>
        <v/>
      </c>
      <c r="K22" s="411" t="str">
        <f>IF(NOT(ISBLANK('2 sup_templates'!K22)),IF(NOT(ISBLANK('2 sup_templates'!K21)),'2 sup_templates'!K22/'2 sup_templates'!K21-1,""),"")</f>
        <v/>
      </c>
      <c r="L22" s="411" t="str">
        <f>IF(NOT(ISBLANK('2 sup_templates'!L22)),IF(NOT(ISBLANK('2 sup_templates'!L21)),'2 sup_templates'!L22/'2 sup_templates'!L21-1,""),"")</f>
        <v/>
      </c>
      <c r="M22" s="411" t="str">
        <f>IF(NOT(ISBLANK('2 sup_templates'!M22)),IF(NOT(ISBLANK('2 sup_templates'!M21)),'2 sup_templates'!M22/'2 sup_templates'!M21-1,""),"")</f>
        <v/>
      </c>
      <c r="N22" s="411" t="str">
        <f>IF(NOT(ISBLANK('2 sup_templates'!N22)),IF(NOT(ISBLANK('2 sup_templates'!N21)),'2 sup_templates'!N22/'2 sup_templates'!N21-1,""),"")</f>
        <v/>
      </c>
      <c r="O22" s="411" t="str">
        <f>IF(NOT(ISBLANK('2 sup_templates'!O22)),IF(NOT(ISBLANK('2 sup_templates'!O21)),'2 sup_templates'!O22/'2 sup_templates'!O21-1,""),"")</f>
        <v/>
      </c>
      <c r="P22" s="411" t="str">
        <f>IF(NOT(ISBLANK('2 sup_templates'!P22)),IF(NOT(ISBLANK('2 sup_templates'!P21)),'2 sup_templates'!P22/'2 sup_templates'!P21-1,""),"")</f>
        <v/>
      </c>
      <c r="Q22" s="411" t="str">
        <f>IF(NOT(ISBLANK('2 sup_templates'!Q22)),IF(NOT(ISBLANK('2 sup_templates'!Q21)),'2 sup_templates'!Q22/'2 sup_templates'!Q21-1,""),"")</f>
        <v/>
      </c>
      <c r="R22" s="411" t="str">
        <f>IF(NOT(ISBLANK('2 sup_templates'!R22)),IF(NOT(ISBLANK('2 sup_templates'!R21)),'2 sup_templates'!R22/'2 sup_templates'!R21-1,""),"")</f>
        <v/>
      </c>
      <c r="S22" s="411" t="str">
        <f>IF(NOT(ISBLANK('2 sup_templates'!S22)),IF(NOT(ISBLANK('2 sup_templates'!S21)),'2 sup_templates'!S22/'2 sup_templates'!S21-1,""),"")</f>
        <v/>
      </c>
      <c r="T22" s="411" t="str">
        <f>IF(NOT(ISBLANK('2 sup_templates'!T22)),IF(NOT(ISBLANK('2 sup_templates'!T21)),'2 sup_templates'!T22/'2 sup_templates'!T21-1,""),"")</f>
        <v/>
      </c>
      <c r="U22" s="411" t="str">
        <f>IF(NOT(ISBLANK('2 sup_templates'!U22)),IF(NOT(ISBLANK('2 sup_templates'!U21)),'2 sup_templates'!U22/'2 sup_templates'!U21-1,""),"")</f>
        <v/>
      </c>
      <c r="V22" s="411" t="str">
        <f>IF(NOT(ISBLANK('2 sup_templates'!V22)),IF(NOT(ISBLANK('2 sup_templates'!V21)),'2 sup_templates'!V22/'2 sup_templates'!V21-1,""),"")</f>
        <v/>
      </c>
      <c r="W22" s="411" t="str">
        <f>IF(NOT(ISBLANK('2 sup_templates'!W22)),IF(NOT(ISBLANK('2 sup_templates'!W21)),'2 sup_templates'!W22/'2 sup_templates'!W21-1,""),"")</f>
        <v/>
      </c>
      <c r="X22" s="411" t="str">
        <f>IF(NOT(ISBLANK('2 sup_templates'!X22)),IF(NOT(ISBLANK('2 sup_templates'!X21)),'2 sup_templates'!X22/'2 sup_templates'!X21-1,""),"")</f>
        <v/>
      </c>
      <c r="Y22" s="411" t="str">
        <f>IF(NOT(ISBLANK('2 sup_templates'!Y22)),IF(NOT(ISBLANK('2 sup_templates'!Y21)),'2 sup_templates'!Y22/'2 sup_templates'!Y21-1,""),"")</f>
        <v/>
      </c>
      <c r="Z22" s="411" t="str">
        <f>IF(NOT(ISBLANK('2 sup_templates'!Z22)),IF(NOT(ISBLANK('2 sup_templates'!Z21)),'2 sup_templates'!Z22/'2 sup_templates'!Z21-1,""),"")</f>
        <v/>
      </c>
      <c r="AA22" s="411" t="str">
        <f>IF(NOT(ISBLANK('2 sup_templates'!AA22)),IF(NOT(ISBLANK('2 sup_templates'!AA21)),'2 sup_templates'!AA22/'2 sup_templates'!AA21-1,""),"")</f>
        <v/>
      </c>
      <c r="AB22" s="411" t="str">
        <f>IF(NOT(ISBLANK('2 sup_templates'!AB22)),IF(NOT(ISBLANK('2 sup_templates'!AB21)),'2 sup_templates'!AB22/'2 sup_templates'!AB21-1,""),"")</f>
        <v/>
      </c>
      <c r="AC22" s="411" t="str">
        <f>IF(NOT(ISBLANK('2 sup_templates'!AC22)),IF(NOT(ISBLANK('2 sup_templates'!AC21)),'2 sup_templates'!AC22/'2 sup_templates'!AC21-1,""),"")</f>
        <v/>
      </c>
      <c r="AD22" s="411" t="str">
        <f>IF(NOT(ISBLANK('2 sup_templates'!AD22)),IF(NOT(ISBLANK('2 sup_templates'!AD21)),'2 sup_templates'!AD22/'2 sup_templates'!AD21-1,""),"")</f>
        <v/>
      </c>
      <c r="AE22" s="411" t="str">
        <f>IF(NOT(ISBLANK('2 sup_templates'!AE22)),IF(NOT(ISBLANK('2 sup_templates'!AE21)),'2 sup_templates'!AE22/'2 sup_templates'!AE21-1,""),"")</f>
        <v/>
      </c>
      <c r="AF22" s="411" t="str">
        <f>IF(NOT(ISBLANK('2 sup_templates'!AF22)),IF(NOT(ISBLANK('2 sup_templates'!AF21)),'2 sup_templates'!AF22/'2 sup_templates'!AF21-1,""),"")</f>
        <v/>
      </c>
      <c r="AG22" s="411" t="str">
        <f>IF(NOT(ISBLANK('2 sup_templates'!AG22)),IF(NOT(ISBLANK('2 sup_templates'!AG21)),'2 sup_templates'!AG22/'2 sup_templates'!AG21-1,""),"")</f>
        <v/>
      </c>
      <c r="AH22" s="411" t="str">
        <f>IF(NOT(ISBLANK('2 sup_templates'!AH22)),IF(NOT(ISBLANK('2 sup_templates'!AH21)),'2 sup_templates'!AH22/'2 sup_templates'!AH21-1,""),"")</f>
        <v/>
      </c>
      <c r="AI22" s="411" t="str">
        <f>IF(NOT(ISBLANK('2 sup_templates'!AI22)),IF(NOT(ISBLANK('2 sup_templates'!AI21)),'2 sup_templates'!AI22/'2 sup_templates'!AI21-1,""),"")</f>
        <v/>
      </c>
      <c r="AJ22" s="411" t="str">
        <f>IF(NOT(ISBLANK('2 sup_templates'!AJ22)),IF(NOT(ISBLANK('2 sup_templates'!AJ21)),'2 sup_templates'!AJ22/'2 sup_templates'!AJ21-1,""),"")</f>
        <v/>
      </c>
      <c r="AK22" s="411" t="str">
        <f>IF(NOT(ISBLANK('2 sup_templates'!AK22)),IF(NOT(ISBLANK('2 sup_templates'!AK21)),'2 sup_templates'!AK22/'2 sup_templates'!AK21-1,""),"")</f>
        <v/>
      </c>
      <c r="AL22" s="411" t="str">
        <f>IF(NOT(ISBLANK('2 sup_templates'!AL22)),IF(NOT(ISBLANK('2 sup_templates'!AL21)),'2 sup_templates'!AL22/'2 sup_templates'!AL21-1,""),"")</f>
        <v/>
      </c>
      <c r="AM22" s="299"/>
      <c r="AN22" s="80">
        <v>2013</v>
      </c>
      <c r="AO22" s="112" t="str">
        <f>IF(NOT(ISBLANK('2 sup_templates'!AO22)),IF(NOT(ISBLANK('2 sup_templates'!AO21)),'2 sup_templates'!AO22/'2 sup_templates'!AO21-1,""),"")</f>
        <v/>
      </c>
      <c r="AP22" s="115" t="str">
        <f>IF(NOT(ISBLANK('2 sup_templates'!AP22)),IF(NOT(ISBLANK('2 sup_templates'!AP21)),'2 sup_templates'!AP22/'2 sup_templates'!AP21-1,""),"")</f>
        <v/>
      </c>
      <c r="AQ22" s="112" t="str">
        <f>IF(NOT(ISBLANK('2 sup_templates'!AQ22)),IF(NOT(ISBLANK('2 sup_templates'!AQ21)),'2 sup_templates'!AQ22/'2 sup_templates'!AQ21-1,""),"")</f>
        <v/>
      </c>
      <c r="AR22" s="115" t="str">
        <f>IF(NOT(ISBLANK('2 sup_templates'!AR22)),IF(NOT(ISBLANK('2 sup_templates'!AR21)),'2 sup_templates'!AR22/'2 sup_templates'!AR21-1,""),"")</f>
        <v/>
      </c>
      <c r="AS22" s="112" t="str">
        <f>IF(NOT(ISBLANK('2 sup_templates'!AS22)),IF(NOT(ISBLANK('2 sup_templates'!AS21)),'2 sup_templates'!AS22/'2 sup_templates'!AS21-1,""),"")</f>
        <v/>
      </c>
      <c r="AT22" s="115" t="str">
        <f>IF(NOT(ISBLANK('2 sup_templates'!AT22)),IF(NOT(ISBLANK('2 sup_templates'!AT21)),'2 sup_templates'!AT22/'2 sup_templates'!AT21-1,""),"")</f>
        <v/>
      </c>
      <c r="AU22" s="112" t="str">
        <f>IF(NOT(ISBLANK('2 sup_templates'!AU22)),IF(NOT(ISBLANK('2 sup_templates'!AU21)),'2 sup_templates'!AU22/'2 sup_templates'!AU21-1,""),"")</f>
        <v/>
      </c>
      <c r="AV22" s="115" t="str">
        <f>IF(NOT(ISBLANK('2 sup_templates'!AV22)),IF(NOT(ISBLANK('2 sup_templates'!AV21)),'2 sup_templates'!AV22/'2 sup_templates'!AV21-1,""),"")</f>
        <v/>
      </c>
      <c r="AW22" s="115" t="str">
        <f>IF(NOT(ISBLANK('2 sup_templates'!AW22)),IF(NOT(ISBLANK('2 sup_templates'!AW21)),'2 sup_templates'!AW22/'2 sup_templates'!AW21-1,""),"")</f>
        <v/>
      </c>
      <c r="AX22" s="115" t="str">
        <f>IF(NOT(ISBLANK('2 sup_templates'!AX22)),IF(NOT(ISBLANK('2 sup_templates'!AX21)),'2 sup_templates'!AX22/'2 sup_templates'!AX21-1,""),"")</f>
        <v/>
      </c>
      <c r="AY22" s="115" t="str">
        <f>IF(NOT(ISBLANK('2 sup_templates'!AY22)),IF(NOT(ISBLANK('2 sup_templates'!AY21)),'2 sup_templates'!AY22/'2 sup_templates'!AY21-1,""),"")</f>
        <v/>
      </c>
      <c r="AZ22" s="115" t="str">
        <f>IF(NOT(ISBLANK('2 sup_templates'!AZ22)),IF(NOT(ISBLANK('2 sup_templates'!AZ21)),'2 sup_templates'!AZ22/'2 sup_templates'!AZ21-1,""),"")</f>
        <v/>
      </c>
      <c r="BA22" s="115" t="str">
        <f>IF(NOT(ISBLANK('2 sup_templates'!BA22)),IF(NOT(ISBLANK('2 sup_templates'!BA21)),'2 sup_templates'!BA22/'2 sup_templates'!BA21-1,""),"")</f>
        <v/>
      </c>
      <c r="BB22" s="115" t="str">
        <f>IF(NOT(ISBLANK('2 sup_templates'!BB22)),IF(NOT(ISBLANK('2 sup_templates'!BB21)),'2 sup_templates'!BB22/'2 sup_templates'!BB21-1,""),"")</f>
        <v/>
      </c>
      <c r="BC22" s="115" t="str">
        <f>IF(NOT(ISBLANK('2 sup_templates'!BC22)),IF(NOT(ISBLANK('2 sup_templates'!BC21)),'2 sup_templates'!BC22/'2 sup_templates'!BC21-1,""),"")</f>
        <v/>
      </c>
      <c r="BD22" s="115" t="str">
        <f>IF(NOT(ISBLANK('2 sup_templates'!BD22)),IF(NOT(ISBLANK('2 sup_templates'!BD21)),'2 sup_templates'!BD22/'2 sup_templates'!BD21-1,""),"")</f>
        <v/>
      </c>
      <c r="BE22" s="115" t="str">
        <f>IF(NOT(ISBLANK('2 sup_templates'!BE22)),IF(NOT(ISBLANK('2 sup_templates'!BE21)),'2 sup_templates'!BE22/'2 sup_templates'!BE21-1,""),"")</f>
        <v/>
      </c>
      <c r="BF22" s="115" t="str">
        <f>IF(NOT(ISBLANK('2 sup_templates'!BF22)),IF(NOT(ISBLANK('2 sup_templates'!BF21)),'2 sup_templates'!BF22/'2 sup_templates'!BF21-1,""),"")</f>
        <v/>
      </c>
      <c r="BG22" s="115" t="str">
        <f>IF(NOT(ISBLANK('2 sup_templates'!BG22)),IF(NOT(ISBLANK('2 sup_templates'!BG21)),'2 sup_templates'!BG22/'2 sup_templates'!BG21-1,""),"")</f>
        <v/>
      </c>
      <c r="BH22" s="115" t="str">
        <f>IF(NOT(ISBLANK('2 sup_templates'!BH22)),IF(NOT(ISBLANK('2 sup_templates'!BH21)),'2 sup_templates'!BH22/'2 sup_templates'!BH21-1,""),"")</f>
        <v/>
      </c>
      <c r="BI22" s="115" t="str">
        <f>IF(NOT(ISBLANK('2 sup_templates'!BI22)),IF(NOT(ISBLANK('2 sup_templates'!BI21)),'2 sup_templates'!BI22/'2 sup_templates'!BI21-1,""),"")</f>
        <v/>
      </c>
      <c r="BJ22" s="115" t="str">
        <f>IF(NOT(ISBLANK('2 sup_templates'!BJ22)),IF(NOT(ISBLANK('2 sup_templates'!BJ21)),'2 sup_templates'!BJ22/'2 sup_templates'!BJ21-1,""),"")</f>
        <v/>
      </c>
      <c r="BK22" s="115" t="str">
        <f>IF(NOT(ISBLANK('2 sup_templates'!BK22)),IF(NOT(ISBLANK('2 sup_templates'!BK21)),'2 sup_templates'!BK22/'2 sup_templates'!BK21-1,""),"")</f>
        <v/>
      </c>
      <c r="BL22" s="115" t="str">
        <f>IF(NOT(ISBLANK('2 sup_templates'!BL22)),IF(NOT(ISBLANK('2 sup_templates'!BL21)),'2 sup_templates'!BL22/'2 sup_templates'!BL21-1,""),"")</f>
        <v/>
      </c>
      <c r="BM22" s="299"/>
      <c r="BN22" s="80">
        <v>2013</v>
      </c>
      <c r="BO22" s="112" t="str">
        <f>IF(NOT(ISBLANK('2 sup_templates'!BO22)),IF(NOT(ISBLANK('2 sup_templates'!BO21)),'2 sup_templates'!BO22/'2 sup_templates'!BO21-1,""),"")</f>
        <v/>
      </c>
      <c r="BP22" s="112" t="str">
        <f>IF(NOT(ISBLANK('2 sup_templates'!BP22)),IF(NOT(ISBLANK('2 sup_templates'!BP21)),'2 sup_templates'!BP22/'2 sup_templates'!BP21-1,""),"")</f>
        <v/>
      </c>
      <c r="BQ22" s="112" t="str">
        <f>IF(NOT(ISBLANK('2 sup_templates'!BQ22)),IF(NOT(ISBLANK('2 sup_templates'!BQ21)),'2 sup_templates'!BQ22/'2 sup_templates'!BQ21-1,""),"")</f>
        <v/>
      </c>
      <c r="BR22" s="112" t="str">
        <f>IF(NOT(ISBLANK('2 sup_templates'!BR22)),IF(NOT(ISBLANK('2 sup_templates'!BR21)),'2 sup_templates'!BR22/'2 sup_templates'!BR21-1,""),"")</f>
        <v/>
      </c>
      <c r="BS22" s="112" t="str">
        <f>IF(NOT(ISBLANK('2 sup_templates'!BS22)),IF(NOT(ISBLANK('2 sup_templates'!BS21)),'2 sup_templates'!BS22/'2 sup_templates'!BS21-1,""),"")</f>
        <v/>
      </c>
      <c r="BT22" s="112" t="str">
        <f>IF(NOT(ISBLANK('2 sup_templates'!BT22)),IF(NOT(ISBLANK('2 sup_templates'!BT21)),'2 sup_templates'!BT22/'2 sup_templates'!BT21-1,""),"")</f>
        <v/>
      </c>
      <c r="BU22" s="112" t="str">
        <f>IF(NOT(ISBLANK('2 sup_templates'!BU22)),IF(NOT(ISBLANK('2 sup_templates'!BU21)),'2 sup_templates'!BU22/'2 sup_templates'!BU21-1,""),"")</f>
        <v/>
      </c>
      <c r="BV22" s="112" t="str">
        <f>IF(NOT(ISBLANK('2 sup_templates'!BV22)),IF(NOT(ISBLANK('2 sup_templates'!BV21)),'2 sup_templates'!BV22/'2 sup_templates'!BV21-1,""),"")</f>
        <v/>
      </c>
      <c r="BW22" s="112" t="str">
        <f>IF(NOT(ISBLANK('2 sup_templates'!BW22)),IF(NOT(ISBLANK('2 sup_templates'!BW21)),'2 sup_templates'!BW22/'2 sup_templates'!BW21-1,""),"")</f>
        <v/>
      </c>
      <c r="BX22" s="112" t="str">
        <f>IF(NOT(ISBLANK('2 sup_templates'!BX22)),IF(NOT(ISBLANK('2 sup_templates'!BX21)),'2 sup_templates'!BX22/'2 sup_templates'!BX21-1,""),"")</f>
        <v/>
      </c>
      <c r="BY22" s="112" t="str">
        <f>IF(NOT(ISBLANK('2 sup_templates'!BY22)),IF(NOT(ISBLANK('2 sup_templates'!BY21)),'2 sup_templates'!BY22/'2 sup_templates'!BY21-1,""),"")</f>
        <v/>
      </c>
      <c r="BZ22" s="112" t="str">
        <f>IF(NOT(ISBLANK('2 sup_templates'!BZ22)),IF(NOT(ISBLANK('2 sup_templates'!BZ21)),'2 sup_templates'!BZ22/'2 sup_templates'!BZ21-1,""),"")</f>
        <v/>
      </c>
      <c r="CA22" s="112" t="str">
        <f>IF(NOT(ISBLANK('2 sup_templates'!CA22)),IF(NOT(ISBLANK('2 sup_templates'!CA21)),'2 sup_templates'!CA22/'2 sup_templates'!CA21-1,""),"")</f>
        <v/>
      </c>
      <c r="CB22" s="112" t="str">
        <f>IF(NOT(ISBLANK('2 sup_templates'!CB22)),IF(NOT(ISBLANK('2 sup_templates'!CB21)),'2 sup_templates'!CB22/'2 sup_templates'!CB21-1,""),"")</f>
        <v/>
      </c>
      <c r="CC22" s="112" t="str">
        <f>IF(NOT(ISBLANK('2 sup_templates'!CC22)),IF(NOT(ISBLANK('2 sup_templates'!CC21)),'2 sup_templates'!CC22/'2 sup_templates'!CC21-1,""),"")</f>
        <v/>
      </c>
      <c r="CD22" s="112" t="str">
        <f>IF(NOT(ISBLANK('2 sup_templates'!CD22)),IF(NOT(ISBLANK('2 sup_templates'!CD21)),'2 sup_templates'!CD22/'2 sup_templates'!CD21-1,""),"")</f>
        <v/>
      </c>
      <c r="CE22" s="112" t="str">
        <f>IF(NOT(ISBLANK('2 sup_templates'!CE22)),IF(NOT(ISBLANK('2 sup_templates'!CE21)),'2 sup_templates'!CE22/'2 sup_templates'!CE21-1,""),"")</f>
        <v/>
      </c>
      <c r="CF22" s="112" t="str">
        <f>IF(NOT(ISBLANK('2 sup_templates'!CF22)),IF(NOT(ISBLANK('2 sup_templates'!CF21)),'2 sup_templates'!CF22/'2 sup_templates'!CF21-1,""),"")</f>
        <v/>
      </c>
      <c r="CG22" s="112" t="str">
        <f>IF(NOT(ISBLANK('2 sup_templates'!CG22)),IF(NOT(ISBLANK('2 sup_templates'!CG21)),'2 sup_templates'!CG22/'2 sup_templates'!CG21-1,""),"")</f>
        <v/>
      </c>
      <c r="CH22" s="112" t="str">
        <f>IF(NOT(ISBLANK('2 sup_templates'!CH22)),IF(NOT(ISBLANK('2 sup_templates'!CH21)),'2 sup_templates'!CH22/'2 sup_templates'!CH21-1,""),"")</f>
        <v/>
      </c>
      <c r="CI22" s="112" t="str">
        <f>IF(NOT(ISBLANK('2 sup_templates'!CI22)),IF(NOT(ISBLANK('2 sup_templates'!CI21)),'2 sup_templates'!CI22/'2 sup_templates'!CI21-1,""),"")</f>
        <v/>
      </c>
      <c r="CJ22" s="112" t="str">
        <f>IF(NOT(ISBLANK('2 sup_templates'!CJ22)),IF(NOT(ISBLANK('2 sup_templates'!CJ21)),'2 sup_templates'!CJ22/'2 sup_templates'!CJ21-1,""),"")</f>
        <v/>
      </c>
      <c r="CK22" s="112" t="str">
        <f>IF(NOT(ISBLANK('2 sup_templates'!CK22)),IF(NOT(ISBLANK('2 sup_templates'!CK21)),'2 sup_templates'!CK22/'2 sup_templates'!CK21-1,""),"")</f>
        <v/>
      </c>
      <c r="CL22" s="112" t="str">
        <f>IF(NOT(ISBLANK('2 sup_templates'!CL22)),IF(NOT(ISBLANK('2 sup_templates'!CL21)),'2 sup_templates'!CL22/'2 sup_templates'!CL21-1,""),"")</f>
        <v/>
      </c>
      <c r="CM22" s="14"/>
      <c r="CN22" s="80">
        <v>2013</v>
      </c>
      <c r="CO22" s="115" t="str">
        <f>IF(NOT(ISBLANK('2 sup_templates'!CO22)),IF(NOT(ISBLANK('2 sup_templates'!CO21)),'2 sup_templates'!CO22/'2 sup_templates'!CO21-1,""),"")</f>
        <v/>
      </c>
      <c r="CP22" s="115" t="str">
        <f>IF(NOT(ISBLANK('2 sup_templates'!CP22)),IF(NOT(ISBLANK('2 sup_templates'!CP21)),'2 sup_templates'!CP22/'2 sup_templates'!CP21-1,""),"")</f>
        <v/>
      </c>
      <c r="CQ22" s="115" t="str">
        <f>IF(NOT(ISBLANK('2 sup_templates'!CQ22)),IF(NOT(ISBLANK('2 sup_templates'!CQ21)),'2 sup_templates'!CQ22/'2 sup_templates'!CQ21-1,""),"")</f>
        <v/>
      </c>
      <c r="CR22" s="115" t="str">
        <f>IF(NOT(ISBLANK('2 sup_templates'!CR22)),IF(NOT(ISBLANK('2 sup_templates'!CR21)),'2 sup_templates'!CR22/'2 sup_templates'!CR21-1,""),"")</f>
        <v/>
      </c>
      <c r="CS22" s="115" t="str">
        <f>IF(NOT(ISBLANK('2 sup_templates'!CS22)),IF(NOT(ISBLANK('2 sup_templates'!CS21)),'2 sup_templates'!CS22/'2 sup_templates'!CS21-1,""),"")</f>
        <v/>
      </c>
      <c r="CT22" s="115" t="str">
        <f>IF(NOT(ISBLANK('2 sup_templates'!CT22)),IF(NOT(ISBLANK('2 sup_templates'!CT21)),'2 sup_templates'!CT22/'2 sup_templates'!CT21-1,""),"")</f>
        <v/>
      </c>
      <c r="CU22" s="115" t="str">
        <f>IF(NOT(ISBLANK('2 sup_templates'!CU22)),IF(NOT(ISBLANK('2 sup_templates'!CU21)),'2 sup_templates'!CU22/'2 sup_templates'!CU21-1,""),"")</f>
        <v/>
      </c>
      <c r="CV22" s="115" t="str">
        <f>IF(NOT(ISBLANK('2 sup_templates'!CV22)),IF(NOT(ISBLANK('2 sup_templates'!CV21)),'2 sup_templates'!CV22/'2 sup_templates'!CV21-1,""),"")</f>
        <v/>
      </c>
      <c r="CW22" s="115" t="str">
        <f>IF(NOT(ISBLANK('2 sup_templates'!CW22)),IF(NOT(ISBLANK('2 sup_templates'!CW21)),'2 sup_templates'!CW22/'2 sup_templates'!CW21-1,""),"")</f>
        <v/>
      </c>
      <c r="CX22" s="115" t="str">
        <f>IF(NOT(ISBLANK('2 sup_templates'!CX22)),IF(NOT(ISBLANK('2 sup_templates'!CX21)),'2 sup_templates'!CX22/'2 sup_templates'!CX21-1,""),"")</f>
        <v/>
      </c>
      <c r="CY22" s="115" t="str">
        <f>IF(NOT(ISBLANK('2 sup_templates'!CY22)),IF(NOT(ISBLANK('2 sup_templates'!CY21)),'2 sup_templates'!CY22/'2 sup_templates'!CY21-1,""),"")</f>
        <v/>
      </c>
      <c r="CZ22" s="115" t="str">
        <f>IF(NOT(ISBLANK('2 sup_templates'!CZ22)),IF(NOT(ISBLANK('2 sup_templates'!CZ21)),'2 sup_templates'!CZ22/'2 sup_templates'!CZ21-1,""),"")</f>
        <v/>
      </c>
      <c r="DA22" s="115" t="str">
        <f>IF(NOT(ISBLANK('2 sup_templates'!DA22)),IF(NOT(ISBLANK('2 sup_templates'!DA21)),'2 sup_templates'!DA22/'2 sup_templates'!DA21-1,""),"")</f>
        <v/>
      </c>
      <c r="DB22" s="115" t="str">
        <f>IF(NOT(ISBLANK('2 sup_templates'!DB22)),IF(NOT(ISBLANK('2 sup_templates'!DB21)),'2 sup_templates'!DB22/'2 sup_templates'!DB21-1,""),"")</f>
        <v/>
      </c>
      <c r="DC22"/>
      <c r="DD22"/>
    </row>
    <row r="23" spans="1:108" s="20" customFormat="1" x14ac:dyDescent="0.2">
      <c r="A23" s="24"/>
      <c r="B23" s="81">
        <v>2014</v>
      </c>
      <c r="C23" s="411" t="str">
        <f>IF(NOT(ISBLANK('2 sup_templates'!C23)),IF(NOT(ISBLANK('2 sup_templates'!C22)),'2 sup_templates'!C23/'2 sup_templates'!C22-1,""),"")</f>
        <v/>
      </c>
      <c r="D23" s="411" t="str">
        <f>IF(NOT(ISBLANK('2 sup_templates'!D23)),IF(NOT(ISBLANK('2 sup_templates'!D22)),'2 sup_templates'!D23/'2 sup_templates'!D22-1,""),"")</f>
        <v/>
      </c>
      <c r="E23" s="411" t="str">
        <f>IF(NOT(ISBLANK('2 sup_templates'!E23)),IF(NOT(ISBLANK('2 sup_templates'!E22)),'2 sup_templates'!E23/'2 sup_templates'!E22-1,""),"")</f>
        <v/>
      </c>
      <c r="F23" s="411" t="str">
        <f>IF(NOT(ISBLANK('2 sup_templates'!F23)),IF(NOT(ISBLANK('2 sup_templates'!F22)),'2 sup_templates'!F23/'2 sup_templates'!F22-1,""),"")</f>
        <v/>
      </c>
      <c r="G23" s="411" t="str">
        <f>IF(NOT(ISBLANK('2 sup_templates'!G23)),IF(NOT(ISBLANK('2 sup_templates'!G22)),'2 sup_templates'!G23/'2 sup_templates'!G22-1,""),"")</f>
        <v/>
      </c>
      <c r="H23" s="411" t="str">
        <f>IF(NOT(ISBLANK('2 sup_templates'!H23)),IF(NOT(ISBLANK('2 sup_templates'!H22)),'2 sup_templates'!H23/'2 sup_templates'!H22-1,""),"")</f>
        <v/>
      </c>
      <c r="I23" s="411" t="str">
        <f>IF(NOT(ISBLANK('2 sup_templates'!I23)),IF(NOT(ISBLANK('2 sup_templates'!I22)),'2 sup_templates'!I23/'2 sup_templates'!I22-1,""),"")</f>
        <v/>
      </c>
      <c r="J23" s="411" t="str">
        <f>IF(NOT(ISBLANK('2 sup_templates'!J23)),IF(NOT(ISBLANK('2 sup_templates'!J22)),'2 sup_templates'!J23/'2 sup_templates'!J22-1,""),"")</f>
        <v/>
      </c>
      <c r="K23" s="411" t="str">
        <f>IF(NOT(ISBLANK('2 sup_templates'!K23)),IF(NOT(ISBLANK('2 sup_templates'!K22)),'2 sup_templates'!K23/'2 sup_templates'!K22-1,""),"")</f>
        <v/>
      </c>
      <c r="L23" s="411" t="str">
        <f>IF(NOT(ISBLANK('2 sup_templates'!L23)),IF(NOT(ISBLANK('2 sup_templates'!L22)),'2 sup_templates'!L23/'2 sup_templates'!L22-1,""),"")</f>
        <v/>
      </c>
      <c r="M23" s="411" t="str">
        <f>IF(NOT(ISBLANK('2 sup_templates'!M23)),IF(NOT(ISBLANK('2 sup_templates'!M22)),'2 sup_templates'!M23/'2 sup_templates'!M22-1,""),"")</f>
        <v/>
      </c>
      <c r="N23" s="411" t="str">
        <f>IF(NOT(ISBLANK('2 sup_templates'!N23)),IF(NOT(ISBLANK('2 sup_templates'!N22)),'2 sup_templates'!N23/'2 sup_templates'!N22-1,""),"")</f>
        <v/>
      </c>
      <c r="O23" s="411" t="str">
        <f>IF(NOT(ISBLANK('2 sup_templates'!O23)),IF(NOT(ISBLANK('2 sup_templates'!O22)),'2 sup_templates'!O23/'2 sup_templates'!O22-1,""),"")</f>
        <v/>
      </c>
      <c r="P23" s="411" t="str">
        <f>IF(NOT(ISBLANK('2 sup_templates'!P23)),IF(NOT(ISBLANK('2 sup_templates'!P22)),'2 sup_templates'!P23/'2 sup_templates'!P22-1,""),"")</f>
        <v/>
      </c>
      <c r="Q23" s="411" t="str">
        <f>IF(NOT(ISBLANK('2 sup_templates'!Q23)),IF(NOT(ISBLANK('2 sup_templates'!Q22)),'2 sup_templates'!Q23/'2 sup_templates'!Q22-1,""),"")</f>
        <v/>
      </c>
      <c r="R23" s="411" t="str">
        <f>IF(NOT(ISBLANK('2 sup_templates'!R23)),IF(NOT(ISBLANK('2 sup_templates'!R22)),'2 sup_templates'!R23/'2 sup_templates'!R22-1,""),"")</f>
        <v/>
      </c>
      <c r="S23" s="411" t="str">
        <f>IF(NOT(ISBLANK('2 sup_templates'!S23)),IF(NOT(ISBLANK('2 sup_templates'!S22)),'2 sup_templates'!S23/'2 sup_templates'!S22-1,""),"")</f>
        <v/>
      </c>
      <c r="T23" s="411" t="str">
        <f>IF(NOT(ISBLANK('2 sup_templates'!T23)),IF(NOT(ISBLANK('2 sup_templates'!T22)),'2 sup_templates'!T23/'2 sup_templates'!T22-1,""),"")</f>
        <v/>
      </c>
      <c r="U23" s="411" t="str">
        <f>IF(NOT(ISBLANK('2 sup_templates'!U23)),IF(NOT(ISBLANK('2 sup_templates'!U22)),'2 sup_templates'!U23/'2 sup_templates'!U22-1,""),"")</f>
        <v/>
      </c>
      <c r="V23" s="411" t="str">
        <f>IF(NOT(ISBLANK('2 sup_templates'!V23)),IF(NOT(ISBLANK('2 sup_templates'!V22)),'2 sup_templates'!V23/'2 sup_templates'!V22-1,""),"")</f>
        <v/>
      </c>
      <c r="W23" s="411" t="str">
        <f>IF(NOT(ISBLANK('2 sup_templates'!W23)),IF(NOT(ISBLANK('2 sup_templates'!W22)),'2 sup_templates'!W23/'2 sup_templates'!W22-1,""),"")</f>
        <v/>
      </c>
      <c r="X23" s="411" t="str">
        <f>IF(NOT(ISBLANK('2 sup_templates'!X23)),IF(NOT(ISBLANK('2 sup_templates'!X22)),'2 sup_templates'!X23/'2 sup_templates'!X22-1,""),"")</f>
        <v/>
      </c>
      <c r="Y23" s="411" t="str">
        <f>IF(NOT(ISBLANK('2 sup_templates'!Y23)),IF(NOT(ISBLANK('2 sup_templates'!Y22)),'2 sup_templates'!Y23/'2 sup_templates'!Y22-1,""),"")</f>
        <v/>
      </c>
      <c r="Z23" s="411" t="str">
        <f>IF(NOT(ISBLANK('2 sup_templates'!Z23)),IF(NOT(ISBLANK('2 sup_templates'!Z22)),'2 sup_templates'!Z23/'2 sup_templates'!Z22-1,""),"")</f>
        <v/>
      </c>
      <c r="AA23" s="411" t="str">
        <f>IF(NOT(ISBLANK('2 sup_templates'!AA23)),IF(NOT(ISBLANK('2 sup_templates'!AA22)),'2 sup_templates'!AA23/'2 sup_templates'!AA22-1,""),"")</f>
        <v/>
      </c>
      <c r="AB23" s="411" t="str">
        <f>IF(NOT(ISBLANK('2 sup_templates'!AB23)),IF(NOT(ISBLANK('2 sup_templates'!AB22)),'2 sup_templates'!AB23/'2 sup_templates'!AB22-1,""),"")</f>
        <v/>
      </c>
      <c r="AC23" s="411" t="str">
        <f>IF(NOT(ISBLANK('2 sup_templates'!AC23)),IF(NOT(ISBLANK('2 sup_templates'!AC22)),'2 sup_templates'!AC23/'2 sup_templates'!AC22-1,""),"")</f>
        <v/>
      </c>
      <c r="AD23" s="411" t="str">
        <f>IF(NOT(ISBLANK('2 sup_templates'!AD23)),IF(NOT(ISBLANK('2 sup_templates'!AD22)),'2 sup_templates'!AD23/'2 sup_templates'!AD22-1,""),"")</f>
        <v/>
      </c>
      <c r="AE23" s="411" t="str">
        <f>IF(NOT(ISBLANK('2 sup_templates'!AE23)),IF(NOT(ISBLANK('2 sup_templates'!AE22)),'2 sup_templates'!AE23/'2 sup_templates'!AE22-1,""),"")</f>
        <v/>
      </c>
      <c r="AF23" s="411" t="str">
        <f>IF(NOT(ISBLANK('2 sup_templates'!AF23)),IF(NOT(ISBLANK('2 sup_templates'!AF22)),'2 sup_templates'!AF23/'2 sup_templates'!AF22-1,""),"")</f>
        <v/>
      </c>
      <c r="AG23" s="411" t="str">
        <f>IF(NOT(ISBLANK('2 sup_templates'!AG23)),IF(NOT(ISBLANK('2 sup_templates'!AG22)),'2 sup_templates'!AG23/'2 sup_templates'!AG22-1,""),"")</f>
        <v/>
      </c>
      <c r="AH23" s="411" t="str">
        <f>IF(NOT(ISBLANK('2 sup_templates'!AH23)),IF(NOT(ISBLANK('2 sup_templates'!AH22)),'2 sup_templates'!AH23/'2 sup_templates'!AH22-1,""),"")</f>
        <v/>
      </c>
      <c r="AI23" s="411" t="str">
        <f>IF(NOT(ISBLANK('2 sup_templates'!AI23)),IF(NOT(ISBLANK('2 sup_templates'!AI22)),'2 sup_templates'!AI23/'2 sup_templates'!AI22-1,""),"")</f>
        <v/>
      </c>
      <c r="AJ23" s="411" t="str">
        <f>IF(NOT(ISBLANK('2 sup_templates'!AJ23)),IF(NOT(ISBLANK('2 sup_templates'!AJ22)),'2 sup_templates'!AJ23/'2 sup_templates'!AJ22-1,""),"")</f>
        <v/>
      </c>
      <c r="AK23" s="411" t="str">
        <f>IF(NOT(ISBLANK('2 sup_templates'!AK23)),IF(NOT(ISBLANK('2 sup_templates'!AK22)),'2 sup_templates'!AK23/'2 sup_templates'!AK22-1,""),"")</f>
        <v/>
      </c>
      <c r="AL23" s="411" t="str">
        <f>IF(NOT(ISBLANK('2 sup_templates'!AL23)),IF(NOT(ISBLANK('2 sup_templates'!AL22)),'2 sup_templates'!AL23/'2 sup_templates'!AL22-1,""),"")</f>
        <v/>
      </c>
      <c r="AM23" s="299"/>
      <c r="AN23" s="81">
        <v>2014</v>
      </c>
      <c r="AO23" s="112" t="str">
        <f>IF(NOT(ISBLANK('2 sup_templates'!AO23)),IF(NOT(ISBLANK('2 sup_templates'!AO22)),'2 sup_templates'!AO23/'2 sup_templates'!AO22-1,""),"")</f>
        <v/>
      </c>
      <c r="AP23" s="117" t="str">
        <f>IF(NOT(ISBLANK('2 sup_templates'!AP23)),IF(NOT(ISBLANK('2 sup_templates'!AP22)),'2 sup_templates'!AP23/'2 sup_templates'!AP22-1,""),"")</f>
        <v/>
      </c>
      <c r="AQ23" s="112" t="str">
        <f>IF(NOT(ISBLANK('2 sup_templates'!AQ23)),IF(NOT(ISBLANK('2 sup_templates'!AQ22)),'2 sup_templates'!AQ23/'2 sup_templates'!AQ22-1,""),"")</f>
        <v/>
      </c>
      <c r="AR23" s="117" t="str">
        <f>IF(NOT(ISBLANK('2 sup_templates'!AR23)),IF(NOT(ISBLANK('2 sup_templates'!AR22)),'2 sup_templates'!AR23/'2 sup_templates'!AR22-1,""),"")</f>
        <v/>
      </c>
      <c r="AS23" s="112" t="str">
        <f>IF(NOT(ISBLANK('2 sup_templates'!AS23)),IF(NOT(ISBLANK('2 sup_templates'!AS22)),'2 sup_templates'!AS23/'2 sup_templates'!AS22-1,""),"")</f>
        <v/>
      </c>
      <c r="AT23" s="117" t="str">
        <f>IF(NOT(ISBLANK('2 sup_templates'!AT23)),IF(NOT(ISBLANK('2 sup_templates'!AT22)),'2 sup_templates'!AT23/'2 sup_templates'!AT22-1,""),"")</f>
        <v/>
      </c>
      <c r="AU23" s="112" t="str">
        <f>IF(NOT(ISBLANK('2 sup_templates'!AU23)),IF(NOT(ISBLANK('2 sup_templates'!AU22)),'2 sup_templates'!AU23/'2 sup_templates'!AU22-1,""),"")</f>
        <v/>
      </c>
      <c r="AV23" s="117" t="str">
        <f>IF(NOT(ISBLANK('2 sup_templates'!AV23)),IF(NOT(ISBLANK('2 sup_templates'!AV22)),'2 sup_templates'!AV23/'2 sup_templates'!AV22-1,""),"")</f>
        <v/>
      </c>
      <c r="AW23" s="117" t="str">
        <f>IF(NOT(ISBLANK('2 sup_templates'!AW23)),IF(NOT(ISBLANK('2 sup_templates'!AW22)),'2 sup_templates'!AW23/'2 sup_templates'!AW22-1,""),"")</f>
        <v/>
      </c>
      <c r="AX23" s="117" t="str">
        <f>IF(NOT(ISBLANK('2 sup_templates'!AX23)),IF(NOT(ISBLANK('2 sup_templates'!AX22)),'2 sup_templates'!AX23/'2 sup_templates'!AX22-1,""),"")</f>
        <v/>
      </c>
      <c r="AY23" s="117" t="str">
        <f>IF(NOT(ISBLANK('2 sup_templates'!AY23)),IF(NOT(ISBLANK('2 sup_templates'!AY22)),'2 sup_templates'!AY23/'2 sup_templates'!AY22-1,""),"")</f>
        <v/>
      </c>
      <c r="AZ23" s="117" t="str">
        <f>IF(NOT(ISBLANK('2 sup_templates'!AZ23)),IF(NOT(ISBLANK('2 sup_templates'!AZ22)),'2 sup_templates'!AZ23/'2 sup_templates'!AZ22-1,""),"")</f>
        <v/>
      </c>
      <c r="BA23" s="117" t="str">
        <f>IF(NOT(ISBLANK('2 sup_templates'!BA23)),IF(NOT(ISBLANK('2 sup_templates'!BA22)),'2 sup_templates'!BA23/'2 sup_templates'!BA22-1,""),"")</f>
        <v/>
      </c>
      <c r="BB23" s="117" t="str">
        <f>IF(NOT(ISBLANK('2 sup_templates'!BB23)),IF(NOT(ISBLANK('2 sup_templates'!BB22)),'2 sup_templates'!BB23/'2 sup_templates'!BB22-1,""),"")</f>
        <v/>
      </c>
      <c r="BC23" s="117" t="str">
        <f>IF(NOT(ISBLANK('2 sup_templates'!BC23)),IF(NOT(ISBLANK('2 sup_templates'!BC22)),'2 sup_templates'!BC23/'2 sup_templates'!BC22-1,""),"")</f>
        <v/>
      </c>
      <c r="BD23" s="117" t="str">
        <f>IF(NOT(ISBLANK('2 sup_templates'!BD23)),IF(NOT(ISBLANK('2 sup_templates'!BD22)),'2 sup_templates'!BD23/'2 sup_templates'!BD22-1,""),"")</f>
        <v/>
      </c>
      <c r="BE23" s="117" t="str">
        <f>IF(NOT(ISBLANK('2 sup_templates'!BE23)),IF(NOT(ISBLANK('2 sup_templates'!BE22)),'2 sup_templates'!BE23/'2 sup_templates'!BE22-1,""),"")</f>
        <v/>
      </c>
      <c r="BF23" s="117" t="str">
        <f>IF(NOT(ISBLANK('2 sup_templates'!BF23)),IF(NOT(ISBLANK('2 sup_templates'!BF22)),'2 sup_templates'!BF23/'2 sup_templates'!BF22-1,""),"")</f>
        <v/>
      </c>
      <c r="BG23" s="117" t="str">
        <f>IF(NOT(ISBLANK('2 sup_templates'!BG23)),IF(NOT(ISBLANK('2 sup_templates'!BG22)),'2 sup_templates'!BG23/'2 sup_templates'!BG22-1,""),"")</f>
        <v/>
      </c>
      <c r="BH23" s="117" t="str">
        <f>IF(NOT(ISBLANK('2 sup_templates'!BH23)),IF(NOT(ISBLANK('2 sup_templates'!BH22)),'2 sup_templates'!BH23/'2 sup_templates'!BH22-1,""),"")</f>
        <v/>
      </c>
      <c r="BI23" s="117" t="str">
        <f>IF(NOT(ISBLANK('2 sup_templates'!BI23)),IF(NOT(ISBLANK('2 sup_templates'!BI22)),'2 sup_templates'!BI23/'2 sup_templates'!BI22-1,""),"")</f>
        <v/>
      </c>
      <c r="BJ23" s="117" t="str">
        <f>IF(NOT(ISBLANK('2 sup_templates'!BJ23)),IF(NOT(ISBLANK('2 sup_templates'!BJ22)),'2 sup_templates'!BJ23/'2 sup_templates'!BJ22-1,""),"")</f>
        <v/>
      </c>
      <c r="BK23" s="117" t="str">
        <f>IF(NOT(ISBLANK('2 sup_templates'!BK23)),IF(NOT(ISBLANK('2 sup_templates'!BK22)),'2 sup_templates'!BK23/'2 sup_templates'!BK22-1,""),"")</f>
        <v/>
      </c>
      <c r="BL23" s="117" t="str">
        <f>IF(NOT(ISBLANK('2 sup_templates'!BL23)),IF(NOT(ISBLANK('2 sup_templates'!BL22)),'2 sup_templates'!BL23/'2 sup_templates'!BL22-1,""),"")</f>
        <v/>
      </c>
      <c r="BM23" s="299"/>
      <c r="BN23" s="81">
        <v>2014</v>
      </c>
      <c r="BO23" s="112" t="str">
        <f>IF(NOT(ISBLANK('2 sup_templates'!BO23)),IF(NOT(ISBLANK('2 sup_templates'!BO22)),'2 sup_templates'!BO23/'2 sup_templates'!BO22-1,""),"")</f>
        <v/>
      </c>
      <c r="BP23" s="112" t="str">
        <f>IF(NOT(ISBLANK('2 sup_templates'!BP23)),IF(NOT(ISBLANK('2 sup_templates'!BP22)),'2 sup_templates'!BP23/'2 sup_templates'!BP22-1,""),"")</f>
        <v/>
      </c>
      <c r="BQ23" s="112" t="str">
        <f>IF(NOT(ISBLANK('2 sup_templates'!BQ23)),IF(NOT(ISBLANK('2 sup_templates'!BQ22)),'2 sup_templates'!BQ23/'2 sup_templates'!BQ22-1,""),"")</f>
        <v/>
      </c>
      <c r="BR23" s="112" t="str">
        <f>IF(NOT(ISBLANK('2 sup_templates'!BR23)),IF(NOT(ISBLANK('2 sup_templates'!BR22)),'2 sup_templates'!BR23/'2 sup_templates'!BR22-1,""),"")</f>
        <v/>
      </c>
      <c r="BS23" s="112" t="str">
        <f>IF(NOT(ISBLANK('2 sup_templates'!BS23)),IF(NOT(ISBLANK('2 sup_templates'!BS22)),'2 sup_templates'!BS23/'2 sup_templates'!BS22-1,""),"")</f>
        <v/>
      </c>
      <c r="BT23" s="112" t="str">
        <f>IF(NOT(ISBLANK('2 sup_templates'!BT23)),IF(NOT(ISBLANK('2 sup_templates'!BT22)),'2 sup_templates'!BT23/'2 sup_templates'!BT22-1,""),"")</f>
        <v/>
      </c>
      <c r="BU23" s="112" t="str">
        <f>IF(NOT(ISBLANK('2 sup_templates'!BU23)),IF(NOT(ISBLANK('2 sup_templates'!BU22)),'2 sup_templates'!BU23/'2 sup_templates'!BU22-1,""),"")</f>
        <v/>
      </c>
      <c r="BV23" s="112" t="str">
        <f>IF(NOT(ISBLANK('2 sup_templates'!BV23)),IF(NOT(ISBLANK('2 sup_templates'!BV22)),'2 sup_templates'!BV23/'2 sup_templates'!BV22-1,""),"")</f>
        <v/>
      </c>
      <c r="BW23" s="112" t="str">
        <f>IF(NOT(ISBLANK('2 sup_templates'!BW23)),IF(NOT(ISBLANK('2 sup_templates'!BW22)),'2 sup_templates'!BW23/'2 sup_templates'!BW22-1,""),"")</f>
        <v/>
      </c>
      <c r="BX23" s="112" t="str">
        <f>IF(NOT(ISBLANK('2 sup_templates'!BX23)),IF(NOT(ISBLANK('2 sup_templates'!BX22)),'2 sup_templates'!BX23/'2 sup_templates'!BX22-1,""),"")</f>
        <v/>
      </c>
      <c r="BY23" s="112" t="str">
        <f>IF(NOT(ISBLANK('2 sup_templates'!BY23)),IF(NOT(ISBLANK('2 sup_templates'!BY22)),'2 sup_templates'!BY23/'2 sup_templates'!BY22-1,""),"")</f>
        <v/>
      </c>
      <c r="BZ23" s="112" t="str">
        <f>IF(NOT(ISBLANK('2 sup_templates'!BZ23)),IF(NOT(ISBLANK('2 sup_templates'!BZ22)),'2 sup_templates'!BZ23/'2 sup_templates'!BZ22-1,""),"")</f>
        <v/>
      </c>
      <c r="CA23" s="112" t="str">
        <f>IF(NOT(ISBLANK('2 sup_templates'!CA23)),IF(NOT(ISBLANK('2 sup_templates'!CA22)),'2 sup_templates'!CA23/'2 sup_templates'!CA22-1,""),"")</f>
        <v/>
      </c>
      <c r="CB23" s="112" t="str">
        <f>IF(NOT(ISBLANK('2 sup_templates'!CB23)),IF(NOT(ISBLANK('2 sup_templates'!CB22)),'2 sup_templates'!CB23/'2 sup_templates'!CB22-1,""),"")</f>
        <v/>
      </c>
      <c r="CC23" s="112" t="str">
        <f>IF(NOT(ISBLANK('2 sup_templates'!CC23)),IF(NOT(ISBLANK('2 sup_templates'!CC22)),'2 sup_templates'!CC23/'2 sup_templates'!CC22-1,""),"")</f>
        <v/>
      </c>
      <c r="CD23" s="112" t="str">
        <f>IF(NOT(ISBLANK('2 sup_templates'!CD23)),IF(NOT(ISBLANK('2 sup_templates'!CD22)),'2 sup_templates'!CD23/'2 sup_templates'!CD22-1,""),"")</f>
        <v/>
      </c>
      <c r="CE23" s="112" t="str">
        <f>IF(NOT(ISBLANK('2 sup_templates'!CE23)),IF(NOT(ISBLANK('2 sup_templates'!CE22)),'2 sup_templates'!CE23/'2 sup_templates'!CE22-1,""),"")</f>
        <v/>
      </c>
      <c r="CF23" s="112" t="str">
        <f>IF(NOT(ISBLANK('2 sup_templates'!CF23)),IF(NOT(ISBLANK('2 sup_templates'!CF22)),'2 sup_templates'!CF23/'2 sup_templates'!CF22-1,""),"")</f>
        <v/>
      </c>
      <c r="CG23" s="112" t="str">
        <f>IF(NOT(ISBLANK('2 sup_templates'!CG23)),IF(NOT(ISBLANK('2 sup_templates'!CG22)),'2 sup_templates'!CG23/'2 sup_templates'!CG22-1,""),"")</f>
        <v/>
      </c>
      <c r="CH23" s="112" t="str">
        <f>IF(NOT(ISBLANK('2 sup_templates'!CH23)),IF(NOT(ISBLANK('2 sup_templates'!CH22)),'2 sup_templates'!CH23/'2 sup_templates'!CH22-1,""),"")</f>
        <v/>
      </c>
      <c r="CI23" s="112" t="str">
        <f>IF(NOT(ISBLANK('2 sup_templates'!CI23)),IF(NOT(ISBLANK('2 sup_templates'!CI22)),'2 sup_templates'!CI23/'2 sup_templates'!CI22-1,""),"")</f>
        <v/>
      </c>
      <c r="CJ23" s="112" t="str">
        <f>IF(NOT(ISBLANK('2 sup_templates'!CJ23)),IF(NOT(ISBLANK('2 sup_templates'!CJ22)),'2 sup_templates'!CJ23/'2 sup_templates'!CJ22-1,""),"")</f>
        <v/>
      </c>
      <c r="CK23" s="112" t="str">
        <f>IF(NOT(ISBLANK('2 sup_templates'!CK23)),IF(NOT(ISBLANK('2 sup_templates'!CK22)),'2 sup_templates'!CK23/'2 sup_templates'!CK22-1,""),"")</f>
        <v/>
      </c>
      <c r="CL23" s="112" t="str">
        <f>IF(NOT(ISBLANK('2 sup_templates'!CL23)),IF(NOT(ISBLANK('2 sup_templates'!CL22)),'2 sup_templates'!CL23/'2 sup_templates'!CL22-1,""),"")</f>
        <v/>
      </c>
      <c r="CN23" s="81">
        <v>2014</v>
      </c>
      <c r="CO23" s="115" t="str">
        <f>IF(NOT(ISBLANK('2 sup_templates'!CO23)),IF(NOT(ISBLANK('2 sup_templates'!CO22)),'2 sup_templates'!CO23/'2 sup_templates'!CO22-1,""),"")</f>
        <v/>
      </c>
      <c r="CP23" s="115" t="str">
        <f>IF(NOT(ISBLANK('2 sup_templates'!CP23)),IF(NOT(ISBLANK('2 sup_templates'!CP22)),'2 sup_templates'!CP23/'2 sup_templates'!CP22-1,""),"")</f>
        <v/>
      </c>
      <c r="CQ23" s="115" t="str">
        <f>IF(NOT(ISBLANK('2 sup_templates'!CQ23)),IF(NOT(ISBLANK('2 sup_templates'!CQ22)),'2 sup_templates'!CQ23/'2 sup_templates'!CQ22-1,""),"")</f>
        <v/>
      </c>
      <c r="CR23" s="115" t="str">
        <f>IF(NOT(ISBLANK('2 sup_templates'!CR23)),IF(NOT(ISBLANK('2 sup_templates'!CR22)),'2 sup_templates'!CR23/'2 sup_templates'!CR22-1,""),"")</f>
        <v/>
      </c>
      <c r="CS23" s="115" t="str">
        <f>IF(NOT(ISBLANK('2 sup_templates'!CS23)),IF(NOT(ISBLANK('2 sup_templates'!CS22)),'2 sup_templates'!CS23/'2 sup_templates'!CS22-1,""),"")</f>
        <v/>
      </c>
      <c r="CT23" s="115" t="str">
        <f>IF(NOT(ISBLANK('2 sup_templates'!CT23)),IF(NOT(ISBLANK('2 sup_templates'!CT22)),'2 sup_templates'!CT23/'2 sup_templates'!CT22-1,""),"")</f>
        <v/>
      </c>
      <c r="CU23" s="115" t="str">
        <f>IF(NOT(ISBLANK('2 sup_templates'!CU23)),IF(NOT(ISBLANK('2 sup_templates'!CU22)),'2 sup_templates'!CU23/'2 sup_templates'!CU22-1,""),"")</f>
        <v/>
      </c>
      <c r="CV23" s="115" t="str">
        <f>IF(NOT(ISBLANK('2 sup_templates'!CV23)),IF(NOT(ISBLANK('2 sup_templates'!CV22)),'2 sup_templates'!CV23/'2 sup_templates'!CV22-1,""),"")</f>
        <v/>
      </c>
      <c r="CW23" s="115" t="str">
        <f>IF(NOT(ISBLANK('2 sup_templates'!CW23)),IF(NOT(ISBLANK('2 sup_templates'!CW22)),'2 sup_templates'!CW23/'2 sup_templates'!CW22-1,""),"")</f>
        <v/>
      </c>
      <c r="CX23" s="115" t="str">
        <f>IF(NOT(ISBLANK('2 sup_templates'!CX23)),IF(NOT(ISBLANK('2 sup_templates'!CX22)),'2 sup_templates'!CX23/'2 sup_templates'!CX22-1,""),"")</f>
        <v/>
      </c>
      <c r="CY23" s="115" t="str">
        <f>IF(NOT(ISBLANK('2 sup_templates'!CY23)),IF(NOT(ISBLANK('2 sup_templates'!CY22)),'2 sup_templates'!CY23/'2 sup_templates'!CY22-1,""),"")</f>
        <v/>
      </c>
      <c r="CZ23" s="115" t="str">
        <f>IF(NOT(ISBLANK('2 sup_templates'!CZ23)),IF(NOT(ISBLANK('2 sup_templates'!CZ22)),'2 sup_templates'!CZ23/'2 sup_templates'!CZ22-1,""),"")</f>
        <v/>
      </c>
      <c r="DA23" s="115" t="str">
        <f>IF(NOT(ISBLANK('2 sup_templates'!DA23)),IF(NOT(ISBLANK('2 sup_templates'!DA22)),'2 sup_templates'!DA23/'2 sup_templates'!DA22-1,""),"")</f>
        <v/>
      </c>
      <c r="DB23" s="115" t="str">
        <f>IF(NOT(ISBLANK('2 sup_templates'!DB23)),IF(NOT(ISBLANK('2 sup_templates'!DB22)),'2 sup_templates'!DB23/'2 sup_templates'!DB22-1,""),"")</f>
        <v/>
      </c>
      <c r="DC23"/>
      <c r="DD23"/>
    </row>
    <row r="24" spans="1:108" s="20" customFormat="1" x14ac:dyDescent="0.2">
      <c r="A24" s="24"/>
      <c r="B24" s="80">
        <v>2015</v>
      </c>
      <c r="C24" s="411" t="str">
        <f>IF(NOT(ISBLANK('2 sup_templates'!C24)),IF(NOT(ISBLANK('2 sup_templates'!C23)),'2 sup_templates'!C24/'2 sup_templates'!C23-1,""),"")</f>
        <v/>
      </c>
      <c r="D24" s="411" t="str">
        <f>IF(NOT(ISBLANK('2 sup_templates'!D24)),IF(NOT(ISBLANK('2 sup_templates'!D23)),'2 sup_templates'!D24/'2 sup_templates'!D23-1,""),"")</f>
        <v/>
      </c>
      <c r="E24" s="411" t="str">
        <f>IF(NOT(ISBLANK('2 sup_templates'!E24)),IF(NOT(ISBLANK('2 sup_templates'!E23)),'2 sup_templates'!E24/'2 sup_templates'!E23-1,""),"")</f>
        <v/>
      </c>
      <c r="F24" s="411" t="str">
        <f>IF(NOT(ISBLANK('2 sup_templates'!F24)),IF(NOT(ISBLANK('2 sup_templates'!F23)),'2 sup_templates'!F24/'2 sup_templates'!F23-1,""),"")</f>
        <v/>
      </c>
      <c r="G24" s="411" t="str">
        <f>IF(NOT(ISBLANK('2 sup_templates'!G24)),IF(NOT(ISBLANK('2 sup_templates'!G23)),'2 sup_templates'!G24/'2 sup_templates'!G23-1,""),"")</f>
        <v/>
      </c>
      <c r="H24" s="411" t="str">
        <f>IF(NOT(ISBLANK('2 sup_templates'!H24)),IF(NOT(ISBLANK('2 sup_templates'!H23)),'2 sup_templates'!H24/'2 sup_templates'!H23-1,""),"")</f>
        <v/>
      </c>
      <c r="I24" s="411" t="str">
        <f>IF(NOT(ISBLANK('2 sup_templates'!I24)),IF(NOT(ISBLANK('2 sup_templates'!I23)),'2 sup_templates'!I24/'2 sup_templates'!I23-1,""),"")</f>
        <v/>
      </c>
      <c r="J24" s="411" t="str">
        <f>IF(NOT(ISBLANK('2 sup_templates'!J24)),IF(NOT(ISBLANK('2 sup_templates'!J23)),'2 sup_templates'!J24/'2 sup_templates'!J23-1,""),"")</f>
        <v/>
      </c>
      <c r="K24" s="411" t="str">
        <f>IF(NOT(ISBLANK('2 sup_templates'!K24)),IF(NOT(ISBLANK('2 sup_templates'!K23)),'2 sup_templates'!K24/'2 sup_templates'!K23-1,""),"")</f>
        <v/>
      </c>
      <c r="L24" s="411" t="str">
        <f>IF(NOT(ISBLANK('2 sup_templates'!L24)),IF(NOT(ISBLANK('2 sup_templates'!L23)),'2 sup_templates'!L24/'2 sup_templates'!L23-1,""),"")</f>
        <v/>
      </c>
      <c r="M24" s="411" t="str">
        <f>IF(NOT(ISBLANK('2 sup_templates'!M24)),IF(NOT(ISBLANK('2 sup_templates'!M23)),'2 sup_templates'!M24/'2 sup_templates'!M23-1,""),"")</f>
        <v/>
      </c>
      <c r="N24" s="411" t="str">
        <f>IF(NOT(ISBLANK('2 sup_templates'!N24)),IF(NOT(ISBLANK('2 sup_templates'!N23)),'2 sup_templates'!N24/'2 sup_templates'!N23-1,""),"")</f>
        <v/>
      </c>
      <c r="O24" s="411" t="str">
        <f>IF(NOT(ISBLANK('2 sup_templates'!O24)),IF(NOT(ISBLANK('2 sup_templates'!O23)),'2 sup_templates'!O24/'2 sup_templates'!O23-1,""),"")</f>
        <v/>
      </c>
      <c r="P24" s="411" t="str">
        <f>IF(NOT(ISBLANK('2 sup_templates'!P24)),IF(NOT(ISBLANK('2 sup_templates'!P23)),'2 sup_templates'!P24/'2 sup_templates'!P23-1,""),"")</f>
        <v/>
      </c>
      <c r="Q24" s="411" t="str">
        <f>IF(NOT(ISBLANK('2 sup_templates'!Q24)),IF(NOT(ISBLANK('2 sup_templates'!Q23)),'2 sup_templates'!Q24/'2 sup_templates'!Q23-1,""),"")</f>
        <v/>
      </c>
      <c r="R24" s="411" t="str">
        <f>IF(NOT(ISBLANK('2 sup_templates'!R24)),IF(NOT(ISBLANK('2 sup_templates'!R23)),'2 sup_templates'!R24/'2 sup_templates'!R23-1,""),"")</f>
        <v/>
      </c>
      <c r="S24" s="411" t="str">
        <f>IF(NOT(ISBLANK('2 sup_templates'!S24)),IF(NOT(ISBLANK('2 sup_templates'!S23)),'2 sup_templates'!S24/'2 sup_templates'!S23-1,""),"")</f>
        <v/>
      </c>
      <c r="T24" s="411" t="str">
        <f>IF(NOT(ISBLANK('2 sup_templates'!T24)),IF(NOT(ISBLANK('2 sup_templates'!T23)),'2 sup_templates'!T24/'2 sup_templates'!T23-1,""),"")</f>
        <v/>
      </c>
      <c r="U24" s="411" t="str">
        <f>IF(NOT(ISBLANK('2 sup_templates'!U24)),IF(NOT(ISBLANK('2 sup_templates'!U23)),'2 sup_templates'!U24/'2 sup_templates'!U23-1,""),"")</f>
        <v/>
      </c>
      <c r="V24" s="411" t="str">
        <f>IF(NOT(ISBLANK('2 sup_templates'!V24)),IF(NOT(ISBLANK('2 sup_templates'!V23)),'2 sup_templates'!V24/'2 sup_templates'!V23-1,""),"")</f>
        <v/>
      </c>
      <c r="W24" s="411" t="str">
        <f>IF(NOT(ISBLANK('2 sup_templates'!W24)),IF(NOT(ISBLANK('2 sup_templates'!W23)),'2 sup_templates'!W24/'2 sup_templates'!W23-1,""),"")</f>
        <v/>
      </c>
      <c r="X24" s="411" t="str">
        <f>IF(NOT(ISBLANK('2 sup_templates'!X24)),IF(NOT(ISBLANK('2 sup_templates'!X23)),'2 sup_templates'!X24/'2 sup_templates'!X23-1,""),"")</f>
        <v/>
      </c>
      <c r="Y24" s="411" t="str">
        <f>IF(NOT(ISBLANK('2 sup_templates'!Y24)),IF(NOT(ISBLANK('2 sup_templates'!Y23)),'2 sup_templates'!Y24/'2 sup_templates'!Y23-1,""),"")</f>
        <v/>
      </c>
      <c r="Z24" s="411" t="str">
        <f>IF(NOT(ISBLANK('2 sup_templates'!Z24)),IF(NOT(ISBLANK('2 sup_templates'!Z23)),'2 sup_templates'!Z24/'2 sup_templates'!Z23-1,""),"")</f>
        <v/>
      </c>
      <c r="AA24" s="411" t="str">
        <f>IF(NOT(ISBLANK('2 sup_templates'!AA24)),IF(NOT(ISBLANK('2 sup_templates'!AA23)),'2 sup_templates'!AA24/'2 sup_templates'!AA23-1,""),"")</f>
        <v/>
      </c>
      <c r="AB24" s="411" t="str">
        <f>IF(NOT(ISBLANK('2 sup_templates'!AB24)),IF(NOT(ISBLANK('2 sup_templates'!AB23)),'2 sup_templates'!AB24/'2 sup_templates'!AB23-1,""),"")</f>
        <v/>
      </c>
      <c r="AC24" s="411" t="str">
        <f>IF(NOT(ISBLANK('2 sup_templates'!AC24)),IF(NOT(ISBLANK('2 sup_templates'!AC23)),'2 sup_templates'!AC24/'2 sup_templates'!AC23-1,""),"")</f>
        <v/>
      </c>
      <c r="AD24" s="411" t="str">
        <f>IF(NOT(ISBLANK('2 sup_templates'!AD24)),IF(NOT(ISBLANK('2 sup_templates'!AD23)),'2 sup_templates'!AD24/'2 sup_templates'!AD23-1,""),"")</f>
        <v/>
      </c>
      <c r="AE24" s="411" t="str">
        <f>IF(NOT(ISBLANK('2 sup_templates'!AE24)),IF(NOT(ISBLANK('2 sup_templates'!AE23)),'2 sup_templates'!AE24/'2 sup_templates'!AE23-1,""),"")</f>
        <v/>
      </c>
      <c r="AF24" s="411" t="str">
        <f>IF(NOT(ISBLANK('2 sup_templates'!AF24)),IF(NOT(ISBLANK('2 sup_templates'!AF23)),'2 sup_templates'!AF24/'2 sup_templates'!AF23-1,""),"")</f>
        <v/>
      </c>
      <c r="AG24" s="411" t="str">
        <f>IF(NOT(ISBLANK('2 sup_templates'!AG24)),IF(NOT(ISBLANK('2 sup_templates'!AG23)),'2 sup_templates'!AG24/'2 sup_templates'!AG23-1,""),"")</f>
        <v/>
      </c>
      <c r="AH24" s="411" t="str">
        <f>IF(NOT(ISBLANK('2 sup_templates'!AH24)),IF(NOT(ISBLANK('2 sup_templates'!AH23)),'2 sup_templates'!AH24/'2 sup_templates'!AH23-1,""),"")</f>
        <v/>
      </c>
      <c r="AI24" s="411" t="str">
        <f>IF(NOT(ISBLANK('2 sup_templates'!AI24)),IF(NOT(ISBLANK('2 sup_templates'!AI23)),'2 sup_templates'!AI24/'2 sup_templates'!AI23-1,""),"")</f>
        <v/>
      </c>
      <c r="AJ24" s="411" t="str">
        <f>IF(NOT(ISBLANK('2 sup_templates'!AJ24)),IF(NOT(ISBLANK('2 sup_templates'!AJ23)),'2 sup_templates'!AJ24/'2 sup_templates'!AJ23-1,""),"")</f>
        <v/>
      </c>
      <c r="AK24" s="411" t="str">
        <f>IF(NOT(ISBLANK('2 sup_templates'!AK24)),IF(NOT(ISBLANK('2 sup_templates'!AK23)),'2 sup_templates'!AK24/'2 sup_templates'!AK23-1,""),"")</f>
        <v/>
      </c>
      <c r="AL24" s="411" t="str">
        <f>IF(NOT(ISBLANK('2 sup_templates'!AL24)),IF(NOT(ISBLANK('2 sup_templates'!AL23)),'2 sup_templates'!AL24/'2 sup_templates'!AL23-1,""),"")</f>
        <v/>
      </c>
      <c r="AM24" s="299"/>
      <c r="AN24" s="80">
        <v>2015</v>
      </c>
      <c r="AO24" s="112" t="str">
        <f>IF(NOT(ISBLANK('2 sup_templates'!AO24)),IF(NOT(ISBLANK('2 sup_templates'!AO23)),'2 sup_templates'!AO24/'2 sup_templates'!AO23-1,""),"")</f>
        <v/>
      </c>
      <c r="AP24" s="117" t="str">
        <f>IF(NOT(ISBLANK('2 sup_templates'!AP24)),IF(NOT(ISBLANK('2 sup_templates'!AP23)),'2 sup_templates'!AP24/'2 sup_templates'!AP23-1,""),"")</f>
        <v/>
      </c>
      <c r="AQ24" s="112" t="str">
        <f>IF(NOT(ISBLANK('2 sup_templates'!AQ24)),IF(NOT(ISBLANK('2 sup_templates'!AQ23)),'2 sup_templates'!AQ24/'2 sup_templates'!AQ23-1,""),"")</f>
        <v/>
      </c>
      <c r="AR24" s="117" t="str">
        <f>IF(NOT(ISBLANK('2 sup_templates'!AR24)),IF(NOT(ISBLANK('2 sup_templates'!AR23)),'2 sup_templates'!AR24/'2 sup_templates'!AR23-1,""),"")</f>
        <v/>
      </c>
      <c r="AS24" s="112" t="str">
        <f>IF(NOT(ISBLANK('2 sup_templates'!AS24)),IF(NOT(ISBLANK('2 sup_templates'!AS23)),'2 sup_templates'!AS24/'2 sup_templates'!AS23-1,""),"")</f>
        <v/>
      </c>
      <c r="AT24" s="117" t="str">
        <f>IF(NOT(ISBLANK('2 sup_templates'!AT24)),IF(NOT(ISBLANK('2 sup_templates'!AT23)),'2 sup_templates'!AT24/'2 sup_templates'!AT23-1,""),"")</f>
        <v/>
      </c>
      <c r="AU24" s="112" t="str">
        <f>IF(NOT(ISBLANK('2 sup_templates'!AU24)),IF(NOT(ISBLANK('2 sup_templates'!AU23)),'2 sup_templates'!AU24/'2 sup_templates'!AU23-1,""),"")</f>
        <v/>
      </c>
      <c r="AV24" s="117" t="str">
        <f>IF(NOT(ISBLANK('2 sup_templates'!AV24)),IF(NOT(ISBLANK('2 sup_templates'!AV23)),'2 sup_templates'!AV24/'2 sup_templates'!AV23-1,""),"")</f>
        <v/>
      </c>
      <c r="AW24" s="117" t="str">
        <f>IF(NOT(ISBLANK('2 sup_templates'!AW24)),IF(NOT(ISBLANK('2 sup_templates'!AW23)),'2 sup_templates'!AW24/'2 sup_templates'!AW23-1,""),"")</f>
        <v/>
      </c>
      <c r="AX24" s="117" t="str">
        <f>IF(NOT(ISBLANK('2 sup_templates'!AX24)),IF(NOT(ISBLANK('2 sup_templates'!AX23)),'2 sup_templates'!AX24/'2 sup_templates'!AX23-1,""),"")</f>
        <v/>
      </c>
      <c r="AY24" s="117" t="str">
        <f>IF(NOT(ISBLANK('2 sup_templates'!AY24)),IF(NOT(ISBLANK('2 sup_templates'!AY23)),'2 sup_templates'!AY24/'2 sup_templates'!AY23-1,""),"")</f>
        <v/>
      </c>
      <c r="AZ24" s="117" t="str">
        <f>IF(NOT(ISBLANK('2 sup_templates'!AZ24)),IF(NOT(ISBLANK('2 sup_templates'!AZ23)),'2 sup_templates'!AZ24/'2 sup_templates'!AZ23-1,""),"")</f>
        <v/>
      </c>
      <c r="BA24" s="117" t="str">
        <f>IF(NOT(ISBLANK('2 sup_templates'!BA24)),IF(NOT(ISBLANK('2 sup_templates'!BA23)),'2 sup_templates'!BA24/'2 sup_templates'!BA23-1,""),"")</f>
        <v/>
      </c>
      <c r="BB24" s="117" t="str">
        <f>IF(NOT(ISBLANK('2 sup_templates'!BB24)),IF(NOT(ISBLANK('2 sup_templates'!BB23)),'2 sup_templates'!BB24/'2 sup_templates'!BB23-1,""),"")</f>
        <v/>
      </c>
      <c r="BC24" s="117" t="str">
        <f>IF(NOT(ISBLANK('2 sup_templates'!BC24)),IF(NOT(ISBLANK('2 sup_templates'!BC23)),'2 sup_templates'!BC24/'2 sup_templates'!BC23-1,""),"")</f>
        <v/>
      </c>
      <c r="BD24" s="117" t="str">
        <f>IF(NOT(ISBLANK('2 sup_templates'!BD24)),IF(NOT(ISBLANK('2 sup_templates'!BD23)),'2 sup_templates'!BD24/'2 sup_templates'!BD23-1,""),"")</f>
        <v/>
      </c>
      <c r="BE24" s="117" t="str">
        <f>IF(NOT(ISBLANK('2 sup_templates'!BE24)),IF(NOT(ISBLANK('2 sup_templates'!BE23)),'2 sup_templates'!BE24/'2 sup_templates'!BE23-1,""),"")</f>
        <v/>
      </c>
      <c r="BF24" s="117" t="str">
        <f>IF(NOT(ISBLANK('2 sup_templates'!BF24)),IF(NOT(ISBLANK('2 sup_templates'!BF23)),'2 sup_templates'!BF24/'2 sup_templates'!BF23-1,""),"")</f>
        <v/>
      </c>
      <c r="BG24" s="117" t="str">
        <f>IF(NOT(ISBLANK('2 sup_templates'!BG24)),IF(NOT(ISBLANK('2 sup_templates'!BG23)),'2 sup_templates'!BG24/'2 sup_templates'!BG23-1,""),"")</f>
        <v/>
      </c>
      <c r="BH24" s="117" t="str">
        <f>IF(NOT(ISBLANK('2 sup_templates'!BH24)),IF(NOT(ISBLANK('2 sup_templates'!BH23)),'2 sup_templates'!BH24/'2 sup_templates'!BH23-1,""),"")</f>
        <v/>
      </c>
      <c r="BI24" s="117" t="str">
        <f>IF(NOT(ISBLANK('2 sup_templates'!BI24)),IF(NOT(ISBLANK('2 sup_templates'!BI23)),'2 sup_templates'!BI24/'2 sup_templates'!BI23-1,""),"")</f>
        <v/>
      </c>
      <c r="BJ24" s="117" t="str">
        <f>IF(NOT(ISBLANK('2 sup_templates'!BJ24)),IF(NOT(ISBLANK('2 sup_templates'!BJ23)),'2 sup_templates'!BJ24/'2 sup_templates'!BJ23-1,""),"")</f>
        <v/>
      </c>
      <c r="BK24" s="117" t="str">
        <f>IF(NOT(ISBLANK('2 sup_templates'!BK24)),IF(NOT(ISBLANK('2 sup_templates'!BK23)),'2 sup_templates'!BK24/'2 sup_templates'!BK23-1,""),"")</f>
        <v/>
      </c>
      <c r="BL24" s="117" t="str">
        <f>IF(NOT(ISBLANK('2 sup_templates'!BL24)),IF(NOT(ISBLANK('2 sup_templates'!BL23)),'2 sup_templates'!BL24/'2 sup_templates'!BL23-1,""),"")</f>
        <v/>
      </c>
      <c r="BM24" s="299"/>
      <c r="BN24" s="80">
        <v>2015</v>
      </c>
      <c r="BO24" s="112" t="str">
        <f>IF(NOT(ISBLANK('2 sup_templates'!BO24)),IF(NOT(ISBLANK('2 sup_templates'!BO23)),'2 sup_templates'!BO24/'2 sup_templates'!BO23-1,""),"")</f>
        <v/>
      </c>
      <c r="BP24" s="112" t="str">
        <f>IF(NOT(ISBLANK('2 sup_templates'!BP24)),IF(NOT(ISBLANK('2 sup_templates'!BP23)),'2 sup_templates'!BP24/'2 sup_templates'!BP23-1,""),"")</f>
        <v/>
      </c>
      <c r="BQ24" s="112" t="str">
        <f>IF(NOT(ISBLANK('2 sup_templates'!BQ24)),IF(NOT(ISBLANK('2 sup_templates'!BQ23)),'2 sup_templates'!BQ24/'2 sup_templates'!BQ23-1,""),"")</f>
        <v/>
      </c>
      <c r="BR24" s="112" t="str">
        <f>IF(NOT(ISBLANK('2 sup_templates'!BR24)),IF(NOT(ISBLANK('2 sup_templates'!BR23)),'2 sup_templates'!BR24/'2 sup_templates'!BR23-1,""),"")</f>
        <v/>
      </c>
      <c r="BS24" s="112" t="str">
        <f>IF(NOT(ISBLANK('2 sup_templates'!BS24)),IF(NOT(ISBLANK('2 sup_templates'!BS23)),'2 sup_templates'!BS24/'2 sup_templates'!BS23-1,""),"")</f>
        <v/>
      </c>
      <c r="BT24" s="112" t="str">
        <f>IF(NOT(ISBLANK('2 sup_templates'!BT24)),IF(NOT(ISBLANK('2 sup_templates'!BT23)),'2 sup_templates'!BT24/'2 sup_templates'!BT23-1,""),"")</f>
        <v/>
      </c>
      <c r="BU24" s="112" t="str">
        <f>IF(NOT(ISBLANK('2 sup_templates'!BU24)),IF(NOT(ISBLANK('2 sup_templates'!BU23)),'2 sup_templates'!BU24/'2 sup_templates'!BU23-1,""),"")</f>
        <v/>
      </c>
      <c r="BV24" s="112" t="str">
        <f>IF(NOT(ISBLANK('2 sup_templates'!BV24)),IF(NOT(ISBLANK('2 sup_templates'!BV23)),'2 sup_templates'!BV24/'2 sup_templates'!BV23-1,""),"")</f>
        <v/>
      </c>
      <c r="BW24" s="112" t="str">
        <f>IF(NOT(ISBLANK('2 sup_templates'!BW24)),IF(NOT(ISBLANK('2 sup_templates'!BW23)),'2 sup_templates'!BW24/'2 sup_templates'!BW23-1,""),"")</f>
        <v/>
      </c>
      <c r="BX24" s="112" t="str">
        <f>IF(NOT(ISBLANK('2 sup_templates'!BX24)),IF(NOT(ISBLANK('2 sup_templates'!BX23)),'2 sup_templates'!BX24/'2 sup_templates'!BX23-1,""),"")</f>
        <v/>
      </c>
      <c r="BY24" s="112" t="str">
        <f>IF(NOT(ISBLANK('2 sup_templates'!BY24)),IF(NOT(ISBLANK('2 sup_templates'!BY23)),'2 sup_templates'!BY24/'2 sup_templates'!BY23-1,""),"")</f>
        <v/>
      </c>
      <c r="BZ24" s="112" t="str">
        <f>IF(NOT(ISBLANK('2 sup_templates'!BZ24)),IF(NOT(ISBLANK('2 sup_templates'!BZ23)),'2 sup_templates'!BZ24/'2 sup_templates'!BZ23-1,""),"")</f>
        <v/>
      </c>
      <c r="CA24" s="112" t="str">
        <f>IF(NOT(ISBLANK('2 sup_templates'!CA24)),IF(NOT(ISBLANK('2 sup_templates'!CA23)),'2 sup_templates'!CA24/'2 sup_templates'!CA23-1,""),"")</f>
        <v/>
      </c>
      <c r="CB24" s="112" t="str">
        <f>IF(NOT(ISBLANK('2 sup_templates'!CB24)),IF(NOT(ISBLANK('2 sup_templates'!CB23)),'2 sup_templates'!CB24/'2 sup_templates'!CB23-1,""),"")</f>
        <v/>
      </c>
      <c r="CC24" s="112" t="str">
        <f>IF(NOT(ISBLANK('2 sup_templates'!CC24)),IF(NOT(ISBLANK('2 sup_templates'!CC23)),'2 sup_templates'!CC24/'2 sup_templates'!CC23-1,""),"")</f>
        <v/>
      </c>
      <c r="CD24" s="112" t="str">
        <f>IF(NOT(ISBLANK('2 sup_templates'!CD24)),IF(NOT(ISBLANK('2 sup_templates'!CD23)),'2 sup_templates'!CD24/'2 sup_templates'!CD23-1,""),"")</f>
        <v/>
      </c>
      <c r="CE24" s="112" t="str">
        <f>IF(NOT(ISBLANK('2 sup_templates'!CE24)),IF(NOT(ISBLANK('2 sup_templates'!CE23)),'2 sup_templates'!CE24/'2 sup_templates'!CE23-1,""),"")</f>
        <v/>
      </c>
      <c r="CF24" s="112" t="str">
        <f>IF(NOT(ISBLANK('2 sup_templates'!CF24)),IF(NOT(ISBLANK('2 sup_templates'!CF23)),'2 sup_templates'!CF24/'2 sup_templates'!CF23-1,""),"")</f>
        <v/>
      </c>
      <c r="CG24" s="112" t="str">
        <f>IF(NOT(ISBLANK('2 sup_templates'!CG24)),IF(NOT(ISBLANK('2 sup_templates'!CG23)),'2 sup_templates'!CG24/'2 sup_templates'!CG23-1,""),"")</f>
        <v/>
      </c>
      <c r="CH24" s="112" t="str">
        <f>IF(NOT(ISBLANK('2 sup_templates'!CH24)),IF(NOT(ISBLANK('2 sup_templates'!CH23)),'2 sup_templates'!CH24/'2 sup_templates'!CH23-1,""),"")</f>
        <v/>
      </c>
      <c r="CI24" s="112" t="str">
        <f>IF(NOT(ISBLANK('2 sup_templates'!CI24)),IF(NOT(ISBLANK('2 sup_templates'!CI23)),'2 sup_templates'!CI24/'2 sup_templates'!CI23-1,""),"")</f>
        <v/>
      </c>
      <c r="CJ24" s="112" t="str">
        <f>IF(NOT(ISBLANK('2 sup_templates'!CJ24)),IF(NOT(ISBLANK('2 sup_templates'!CJ23)),'2 sup_templates'!CJ24/'2 sup_templates'!CJ23-1,""),"")</f>
        <v/>
      </c>
      <c r="CK24" s="112" t="str">
        <f>IF(NOT(ISBLANK('2 sup_templates'!CK24)),IF(NOT(ISBLANK('2 sup_templates'!CK23)),'2 sup_templates'!CK24/'2 sup_templates'!CK23-1,""),"")</f>
        <v/>
      </c>
      <c r="CL24" s="112" t="str">
        <f>IF(NOT(ISBLANK('2 sup_templates'!CL24)),IF(NOT(ISBLANK('2 sup_templates'!CL23)),'2 sup_templates'!CL24/'2 sup_templates'!CL23-1,""),"")</f>
        <v/>
      </c>
      <c r="CN24" s="80">
        <v>2015</v>
      </c>
      <c r="CO24" s="115" t="str">
        <f>IF(NOT(ISBLANK('2 sup_templates'!CO24)),IF(NOT(ISBLANK('2 sup_templates'!CO23)),'2 sup_templates'!CO24/'2 sup_templates'!CO23-1,""),"")</f>
        <v/>
      </c>
      <c r="CP24" s="115" t="str">
        <f>IF(NOT(ISBLANK('2 sup_templates'!CP24)),IF(NOT(ISBLANK('2 sup_templates'!CP23)),'2 sup_templates'!CP24/'2 sup_templates'!CP23-1,""),"")</f>
        <v/>
      </c>
      <c r="CQ24" s="115" t="str">
        <f>IF(NOT(ISBLANK('2 sup_templates'!CQ24)),IF(NOT(ISBLANK('2 sup_templates'!CQ23)),'2 sup_templates'!CQ24/'2 sup_templates'!CQ23-1,""),"")</f>
        <v/>
      </c>
      <c r="CR24" s="115" t="str">
        <f>IF(NOT(ISBLANK('2 sup_templates'!CR24)),IF(NOT(ISBLANK('2 sup_templates'!CR23)),'2 sup_templates'!CR24/'2 sup_templates'!CR23-1,""),"")</f>
        <v/>
      </c>
      <c r="CS24" s="115" t="str">
        <f>IF(NOT(ISBLANK('2 sup_templates'!CS24)),IF(NOT(ISBLANK('2 sup_templates'!CS23)),'2 sup_templates'!CS24/'2 sup_templates'!CS23-1,""),"")</f>
        <v/>
      </c>
      <c r="CT24" s="115" t="str">
        <f>IF(NOT(ISBLANK('2 sup_templates'!CT24)),IF(NOT(ISBLANK('2 sup_templates'!CT23)),'2 sup_templates'!CT24/'2 sup_templates'!CT23-1,""),"")</f>
        <v/>
      </c>
      <c r="CU24" s="115" t="str">
        <f>IF(NOT(ISBLANK('2 sup_templates'!CU24)),IF(NOT(ISBLANK('2 sup_templates'!CU23)),'2 sup_templates'!CU24/'2 sup_templates'!CU23-1,""),"")</f>
        <v/>
      </c>
      <c r="CV24" s="115" t="str">
        <f>IF(NOT(ISBLANK('2 sup_templates'!CV24)),IF(NOT(ISBLANK('2 sup_templates'!CV23)),'2 sup_templates'!CV24/'2 sup_templates'!CV23-1,""),"")</f>
        <v/>
      </c>
      <c r="CW24" s="115" t="str">
        <f>IF(NOT(ISBLANK('2 sup_templates'!CW24)),IF(NOT(ISBLANK('2 sup_templates'!CW23)),'2 sup_templates'!CW24/'2 sup_templates'!CW23-1,""),"")</f>
        <v/>
      </c>
      <c r="CX24" s="115" t="str">
        <f>IF(NOT(ISBLANK('2 sup_templates'!CX24)),IF(NOT(ISBLANK('2 sup_templates'!CX23)),'2 sup_templates'!CX24/'2 sup_templates'!CX23-1,""),"")</f>
        <v/>
      </c>
      <c r="CY24" s="115" t="str">
        <f>IF(NOT(ISBLANK('2 sup_templates'!CY24)),IF(NOT(ISBLANK('2 sup_templates'!CY23)),'2 sup_templates'!CY24/'2 sup_templates'!CY23-1,""),"")</f>
        <v/>
      </c>
      <c r="CZ24" s="115" t="str">
        <f>IF(NOT(ISBLANK('2 sup_templates'!CZ24)),IF(NOT(ISBLANK('2 sup_templates'!CZ23)),'2 sup_templates'!CZ24/'2 sup_templates'!CZ23-1,""),"")</f>
        <v/>
      </c>
      <c r="DA24" s="115" t="str">
        <f>IF(NOT(ISBLANK('2 sup_templates'!DA24)),IF(NOT(ISBLANK('2 sup_templates'!DA23)),'2 sup_templates'!DA24/'2 sup_templates'!DA23-1,""),"")</f>
        <v/>
      </c>
      <c r="DB24" s="115" t="str">
        <f>IF(NOT(ISBLANK('2 sup_templates'!DB24)),IF(NOT(ISBLANK('2 sup_templates'!DB23)),'2 sup_templates'!DB24/'2 sup_templates'!DB23-1,""),"")</f>
        <v/>
      </c>
      <c r="DC24"/>
      <c r="DD24"/>
    </row>
    <row r="25" spans="1:108" s="20" customFormat="1" ht="15" thickBot="1" x14ac:dyDescent="0.25">
      <c r="A25" s="24"/>
      <c r="B25" s="402">
        <v>2016</v>
      </c>
      <c r="C25" s="411" t="str">
        <f>IF(NOT(ISBLANK('2 sup_templates'!C25)),IF(NOT(ISBLANK('2 sup_templates'!C24)),'2 sup_templates'!C25/'2 sup_templates'!C24-1,""),"")</f>
        <v/>
      </c>
      <c r="D25" s="411" t="str">
        <f>IF(NOT(ISBLANK('2 sup_templates'!D25)),IF(NOT(ISBLANK('2 sup_templates'!D24)),'2 sup_templates'!D25/'2 sup_templates'!D24-1,""),"")</f>
        <v/>
      </c>
      <c r="E25" s="411" t="str">
        <f>IF(NOT(ISBLANK('2 sup_templates'!E25)),IF(NOT(ISBLANK('2 sup_templates'!E24)),'2 sup_templates'!E25/'2 sup_templates'!E24-1,""),"")</f>
        <v/>
      </c>
      <c r="F25" s="411" t="str">
        <f>IF(NOT(ISBLANK('2 sup_templates'!F25)),IF(NOT(ISBLANK('2 sup_templates'!F24)),'2 sup_templates'!F25/'2 sup_templates'!F24-1,""),"")</f>
        <v/>
      </c>
      <c r="G25" s="411" t="str">
        <f>IF(NOT(ISBLANK('2 sup_templates'!G25)),IF(NOT(ISBLANK('2 sup_templates'!G24)),'2 sup_templates'!G25/'2 sup_templates'!G24-1,""),"")</f>
        <v/>
      </c>
      <c r="H25" s="411" t="str">
        <f>IF(NOT(ISBLANK('2 sup_templates'!H25)),IF(NOT(ISBLANK('2 sup_templates'!H24)),'2 sup_templates'!H25/'2 sup_templates'!H24-1,""),"")</f>
        <v/>
      </c>
      <c r="I25" s="411" t="str">
        <f>IF(NOT(ISBLANK('2 sup_templates'!I25)),IF(NOT(ISBLANK('2 sup_templates'!I24)),'2 sup_templates'!I25/'2 sup_templates'!I24-1,""),"")</f>
        <v/>
      </c>
      <c r="J25" s="411" t="str">
        <f>IF(NOT(ISBLANK('2 sup_templates'!J25)),IF(NOT(ISBLANK('2 sup_templates'!J24)),'2 sup_templates'!J25/'2 sup_templates'!J24-1,""),"")</f>
        <v/>
      </c>
      <c r="K25" s="411" t="str">
        <f>IF(NOT(ISBLANK('2 sup_templates'!K25)),IF(NOT(ISBLANK('2 sup_templates'!K24)),'2 sup_templates'!K25/'2 sup_templates'!K24-1,""),"")</f>
        <v/>
      </c>
      <c r="L25" s="411" t="str">
        <f>IF(NOT(ISBLANK('2 sup_templates'!L25)),IF(NOT(ISBLANK('2 sup_templates'!L24)),'2 sup_templates'!L25/'2 sup_templates'!L24-1,""),"")</f>
        <v/>
      </c>
      <c r="M25" s="411" t="str">
        <f>IF(NOT(ISBLANK('2 sup_templates'!M25)),IF(NOT(ISBLANK('2 sup_templates'!M24)),'2 sup_templates'!M25/'2 sup_templates'!M24-1,""),"")</f>
        <v/>
      </c>
      <c r="N25" s="411" t="str">
        <f>IF(NOT(ISBLANK('2 sup_templates'!N25)),IF(NOT(ISBLANK('2 sup_templates'!N24)),'2 sup_templates'!N25/'2 sup_templates'!N24-1,""),"")</f>
        <v/>
      </c>
      <c r="O25" s="411" t="str">
        <f>IF(NOT(ISBLANK('2 sup_templates'!O25)),IF(NOT(ISBLANK('2 sup_templates'!O24)),'2 sup_templates'!O25/'2 sup_templates'!O24-1,""),"")</f>
        <v/>
      </c>
      <c r="P25" s="411" t="str">
        <f>IF(NOT(ISBLANK('2 sup_templates'!P25)),IF(NOT(ISBLANK('2 sup_templates'!P24)),'2 sup_templates'!P25/'2 sup_templates'!P24-1,""),"")</f>
        <v/>
      </c>
      <c r="Q25" s="411" t="str">
        <f>IF(NOT(ISBLANK('2 sup_templates'!Q25)),IF(NOT(ISBLANK('2 sup_templates'!Q24)),'2 sup_templates'!Q25/'2 sup_templates'!Q24-1,""),"")</f>
        <v/>
      </c>
      <c r="R25" s="411" t="str">
        <f>IF(NOT(ISBLANK('2 sup_templates'!R25)),IF(NOT(ISBLANK('2 sup_templates'!R24)),'2 sup_templates'!R25/'2 sup_templates'!R24-1,""),"")</f>
        <v/>
      </c>
      <c r="S25" s="411" t="str">
        <f>IF(NOT(ISBLANK('2 sup_templates'!S25)),IF(NOT(ISBLANK('2 sup_templates'!S24)),'2 sup_templates'!S25/'2 sup_templates'!S24-1,""),"")</f>
        <v/>
      </c>
      <c r="T25" s="411" t="str">
        <f>IF(NOT(ISBLANK('2 sup_templates'!T25)),IF(NOT(ISBLANK('2 sup_templates'!T24)),'2 sup_templates'!T25/'2 sup_templates'!T24-1,""),"")</f>
        <v/>
      </c>
      <c r="U25" s="411" t="str">
        <f>IF(NOT(ISBLANK('2 sup_templates'!U25)),IF(NOT(ISBLANK('2 sup_templates'!U24)),'2 sup_templates'!U25/'2 sup_templates'!U24-1,""),"")</f>
        <v/>
      </c>
      <c r="V25" s="411" t="str">
        <f>IF(NOT(ISBLANK('2 sup_templates'!V25)),IF(NOT(ISBLANK('2 sup_templates'!V24)),'2 sup_templates'!V25/'2 sup_templates'!V24-1,""),"")</f>
        <v/>
      </c>
      <c r="W25" s="411" t="str">
        <f>IF(NOT(ISBLANK('2 sup_templates'!W25)),IF(NOT(ISBLANK('2 sup_templates'!W24)),'2 sup_templates'!W25/'2 sup_templates'!W24-1,""),"")</f>
        <v/>
      </c>
      <c r="X25" s="411" t="str">
        <f>IF(NOT(ISBLANK('2 sup_templates'!X25)),IF(NOT(ISBLANK('2 sup_templates'!X24)),'2 sup_templates'!X25/'2 sup_templates'!X24-1,""),"")</f>
        <v/>
      </c>
      <c r="Y25" s="411" t="str">
        <f>IF(NOT(ISBLANK('2 sup_templates'!Y25)),IF(NOT(ISBLANK('2 sup_templates'!Y24)),'2 sup_templates'!Y25/'2 sup_templates'!Y24-1,""),"")</f>
        <v/>
      </c>
      <c r="Z25" s="411" t="str">
        <f>IF(NOT(ISBLANK('2 sup_templates'!Z25)),IF(NOT(ISBLANK('2 sup_templates'!Z24)),'2 sup_templates'!Z25/'2 sup_templates'!Z24-1,""),"")</f>
        <v/>
      </c>
      <c r="AA25" s="411" t="str">
        <f>IF(NOT(ISBLANK('2 sup_templates'!AA25)),IF(NOT(ISBLANK('2 sup_templates'!AA24)),'2 sup_templates'!AA25/'2 sup_templates'!AA24-1,""),"")</f>
        <v/>
      </c>
      <c r="AB25" s="411" t="str">
        <f>IF(NOT(ISBLANK('2 sup_templates'!AB25)),IF(NOT(ISBLANK('2 sup_templates'!AB24)),'2 sup_templates'!AB25/'2 sup_templates'!AB24-1,""),"")</f>
        <v/>
      </c>
      <c r="AC25" s="411" t="str">
        <f>IF(NOT(ISBLANK('2 sup_templates'!AC25)),IF(NOT(ISBLANK('2 sup_templates'!AC24)),'2 sup_templates'!AC25/'2 sup_templates'!AC24-1,""),"")</f>
        <v/>
      </c>
      <c r="AD25" s="411" t="str">
        <f>IF(NOT(ISBLANK('2 sup_templates'!AD25)),IF(NOT(ISBLANK('2 sup_templates'!AD24)),'2 sup_templates'!AD25/'2 sup_templates'!AD24-1,""),"")</f>
        <v/>
      </c>
      <c r="AE25" s="411" t="str">
        <f>IF(NOT(ISBLANK('2 sup_templates'!AE25)),IF(NOT(ISBLANK('2 sup_templates'!AE24)),'2 sup_templates'!AE25/'2 sup_templates'!AE24-1,""),"")</f>
        <v/>
      </c>
      <c r="AF25" s="411" t="str">
        <f>IF(NOT(ISBLANK('2 sup_templates'!AF25)),IF(NOT(ISBLANK('2 sup_templates'!AF24)),'2 sup_templates'!AF25/'2 sup_templates'!AF24-1,""),"")</f>
        <v/>
      </c>
      <c r="AG25" s="411" t="str">
        <f>IF(NOT(ISBLANK('2 sup_templates'!AG25)),IF(NOT(ISBLANK('2 sup_templates'!AG24)),'2 sup_templates'!AG25/'2 sup_templates'!AG24-1,""),"")</f>
        <v/>
      </c>
      <c r="AH25" s="411" t="str">
        <f>IF(NOT(ISBLANK('2 sup_templates'!AH25)),IF(NOT(ISBLANK('2 sup_templates'!AH24)),'2 sup_templates'!AH25/'2 sup_templates'!AH24-1,""),"")</f>
        <v/>
      </c>
      <c r="AI25" s="411" t="str">
        <f>IF(NOT(ISBLANK('2 sup_templates'!AI25)),IF(NOT(ISBLANK('2 sup_templates'!AI24)),'2 sup_templates'!AI25/'2 sup_templates'!AI24-1,""),"")</f>
        <v/>
      </c>
      <c r="AJ25" s="411" t="str">
        <f>IF(NOT(ISBLANK('2 sup_templates'!AJ25)),IF(NOT(ISBLANK('2 sup_templates'!AJ24)),'2 sup_templates'!AJ25/'2 sup_templates'!AJ24-1,""),"")</f>
        <v/>
      </c>
      <c r="AK25" s="411" t="str">
        <f>IF(NOT(ISBLANK('2 sup_templates'!AK25)),IF(NOT(ISBLANK('2 sup_templates'!AK24)),'2 sup_templates'!AK25/'2 sup_templates'!AK24-1,""),"")</f>
        <v/>
      </c>
      <c r="AL25" s="411" t="str">
        <f>IF(NOT(ISBLANK('2 sup_templates'!AL25)),IF(NOT(ISBLANK('2 sup_templates'!AL24)),'2 sup_templates'!AL25/'2 sup_templates'!AL24-1,""),"")</f>
        <v/>
      </c>
      <c r="AM25" s="299"/>
      <c r="AN25" s="402">
        <v>2016</v>
      </c>
      <c r="AO25" s="112" t="str">
        <f>IF(NOT(ISBLANK('2 sup_templates'!AO25)),IF(NOT(ISBLANK('2 sup_templates'!AO24)),'2 sup_templates'!AO25/'2 sup_templates'!AO24-1,""),"")</f>
        <v/>
      </c>
      <c r="AP25" s="117" t="str">
        <f>IF(NOT(ISBLANK('2 sup_templates'!AP25)),IF(NOT(ISBLANK('2 sup_templates'!AP24)),'2 sup_templates'!AP25/'2 sup_templates'!AP24-1,""),"")</f>
        <v/>
      </c>
      <c r="AQ25" s="112" t="str">
        <f>IF(NOT(ISBLANK('2 sup_templates'!AQ25)),IF(NOT(ISBLANK('2 sup_templates'!AQ24)),'2 sup_templates'!AQ25/'2 sup_templates'!AQ24-1,""),"")</f>
        <v/>
      </c>
      <c r="AR25" s="117" t="str">
        <f>IF(NOT(ISBLANK('2 sup_templates'!AR25)),IF(NOT(ISBLANK('2 sup_templates'!AR24)),'2 sup_templates'!AR25/'2 sup_templates'!AR24-1,""),"")</f>
        <v/>
      </c>
      <c r="AS25" s="112" t="str">
        <f>IF(NOT(ISBLANK('2 sup_templates'!AS25)),IF(NOT(ISBLANK('2 sup_templates'!AS24)),'2 sup_templates'!AS25/'2 sup_templates'!AS24-1,""),"")</f>
        <v/>
      </c>
      <c r="AT25" s="117" t="str">
        <f>IF(NOT(ISBLANK('2 sup_templates'!AT25)),IF(NOT(ISBLANK('2 sup_templates'!AT24)),'2 sup_templates'!AT25/'2 sup_templates'!AT24-1,""),"")</f>
        <v/>
      </c>
      <c r="AU25" s="112" t="str">
        <f>IF(NOT(ISBLANK('2 sup_templates'!AU25)),IF(NOT(ISBLANK('2 sup_templates'!AU24)),'2 sup_templates'!AU25/'2 sup_templates'!AU24-1,""),"")</f>
        <v/>
      </c>
      <c r="AV25" s="117" t="str">
        <f>IF(NOT(ISBLANK('2 sup_templates'!AV25)),IF(NOT(ISBLANK('2 sup_templates'!AV24)),'2 sup_templates'!AV25/'2 sup_templates'!AV24-1,""),"")</f>
        <v/>
      </c>
      <c r="AW25" s="117" t="str">
        <f>IF(NOT(ISBLANK('2 sup_templates'!AW25)),IF(NOT(ISBLANK('2 sup_templates'!AW24)),'2 sup_templates'!AW25/'2 sup_templates'!AW24-1,""),"")</f>
        <v/>
      </c>
      <c r="AX25" s="117" t="str">
        <f>IF(NOT(ISBLANK('2 sup_templates'!AX25)),IF(NOT(ISBLANK('2 sup_templates'!AX24)),'2 sup_templates'!AX25/'2 sup_templates'!AX24-1,""),"")</f>
        <v/>
      </c>
      <c r="AY25" s="117" t="str">
        <f>IF(NOT(ISBLANK('2 sup_templates'!AY25)),IF(NOT(ISBLANK('2 sup_templates'!AY24)),'2 sup_templates'!AY25/'2 sup_templates'!AY24-1,""),"")</f>
        <v/>
      </c>
      <c r="AZ25" s="117" t="str">
        <f>IF(NOT(ISBLANK('2 sup_templates'!AZ25)),IF(NOT(ISBLANK('2 sup_templates'!AZ24)),'2 sup_templates'!AZ25/'2 sup_templates'!AZ24-1,""),"")</f>
        <v/>
      </c>
      <c r="BA25" s="117" t="str">
        <f>IF(NOT(ISBLANK('2 sup_templates'!BA25)),IF(NOT(ISBLANK('2 sup_templates'!BA24)),'2 sup_templates'!BA25/'2 sup_templates'!BA24-1,""),"")</f>
        <v/>
      </c>
      <c r="BB25" s="117" t="str">
        <f>IF(NOT(ISBLANK('2 sup_templates'!BB25)),IF(NOT(ISBLANK('2 sup_templates'!BB24)),'2 sup_templates'!BB25/'2 sup_templates'!BB24-1,""),"")</f>
        <v/>
      </c>
      <c r="BC25" s="117" t="str">
        <f>IF(NOT(ISBLANK('2 sup_templates'!BC25)),IF(NOT(ISBLANK('2 sup_templates'!BC24)),'2 sup_templates'!BC25/'2 sup_templates'!BC24-1,""),"")</f>
        <v/>
      </c>
      <c r="BD25" s="117" t="str">
        <f>IF(NOT(ISBLANK('2 sup_templates'!BD25)),IF(NOT(ISBLANK('2 sup_templates'!BD24)),'2 sup_templates'!BD25/'2 sup_templates'!BD24-1,""),"")</f>
        <v/>
      </c>
      <c r="BE25" s="117" t="str">
        <f>IF(NOT(ISBLANK('2 sup_templates'!BE25)),IF(NOT(ISBLANK('2 sup_templates'!BE24)),'2 sup_templates'!BE25/'2 sup_templates'!BE24-1,""),"")</f>
        <v/>
      </c>
      <c r="BF25" s="117" t="str">
        <f>IF(NOT(ISBLANK('2 sup_templates'!BF25)),IF(NOT(ISBLANK('2 sup_templates'!BF24)),'2 sup_templates'!BF25/'2 sup_templates'!BF24-1,""),"")</f>
        <v/>
      </c>
      <c r="BG25" s="117" t="str">
        <f>IF(NOT(ISBLANK('2 sup_templates'!BG25)),IF(NOT(ISBLANK('2 sup_templates'!BG24)),'2 sup_templates'!BG25/'2 sup_templates'!BG24-1,""),"")</f>
        <v/>
      </c>
      <c r="BH25" s="117" t="str">
        <f>IF(NOT(ISBLANK('2 sup_templates'!BH25)),IF(NOT(ISBLANK('2 sup_templates'!BH24)),'2 sup_templates'!BH25/'2 sup_templates'!BH24-1,""),"")</f>
        <v/>
      </c>
      <c r="BI25" s="117" t="str">
        <f>IF(NOT(ISBLANK('2 sup_templates'!BI25)),IF(NOT(ISBLANK('2 sup_templates'!BI24)),'2 sup_templates'!BI25/'2 sup_templates'!BI24-1,""),"")</f>
        <v/>
      </c>
      <c r="BJ25" s="117" t="str">
        <f>IF(NOT(ISBLANK('2 sup_templates'!BJ25)),IF(NOT(ISBLANK('2 sup_templates'!BJ24)),'2 sup_templates'!BJ25/'2 sup_templates'!BJ24-1,""),"")</f>
        <v/>
      </c>
      <c r="BK25" s="117" t="str">
        <f>IF(NOT(ISBLANK('2 sup_templates'!BK25)),IF(NOT(ISBLANK('2 sup_templates'!BK24)),'2 sup_templates'!BK25/'2 sup_templates'!BK24-1,""),"")</f>
        <v/>
      </c>
      <c r="BL25" s="117" t="str">
        <f>IF(NOT(ISBLANK('2 sup_templates'!BL25)),IF(NOT(ISBLANK('2 sup_templates'!BL24)),'2 sup_templates'!BL25/'2 sup_templates'!BL24-1,""),"")</f>
        <v/>
      </c>
      <c r="BM25" s="299"/>
      <c r="BN25" s="402">
        <v>2016</v>
      </c>
      <c r="BO25" s="112" t="str">
        <f>IF(NOT(ISBLANK('2 sup_templates'!BO25)),IF(NOT(ISBLANK('2 sup_templates'!BO24)),'2 sup_templates'!BO25/'2 sup_templates'!BO24-1,""),"")</f>
        <v/>
      </c>
      <c r="BP25" s="112" t="str">
        <f>IF(NOT(ISBLANK('2 sup_templates'!BP25)),IF(NOT(ISBLANK('2 sup_templates'!BP24)),'2 sup_templates'!BP25/'2 sup_templates'!BP24-1,""),"")</f>
        <v/>
      </c>
      <c r="BQ25" s="112" t="str">
        <f>IF(NOT(ISBLANK('2 sup_templates'!BQ25)),IF(NOT(ISBLANK('2 sup_templates'!BQ24)),'2 sup_templates'!BQ25/'2 sup_templates'!BQ24-1,""),"")</f>
        <v/>
      </c>
      <c r="BR25" s="112" t="str">
        <f>IF(NOT(ISBLANK('2 sup_templates'!BR25)),IF(NOT(ISBLANK('2 sup_templates'!BR24)),'2 sup_templates'!BR25/'2 sup_templates'!BR24-1,""),"")</f>
        <v/>
      </c>
      <c r="BS25" s="112" t="str">
        <f>IF(NOT(ISBLANK('2 sup_templates'!BS25)),IF(NOT(ISBLANK('2 sup_templates'!BS24)),'2 sup_templates'!BS25/'2 sup_templates'!BS24-1,""),"")</f>
        <v/>
      </c>
      <c r="BT25" s="112" t="str">
        <f>IF(NOT(ISBLANK('2 sup_templates'!BT25)),IF(NOT(ISBLANK('2 sup_templates'!BT24)),'2 sup_templates'!BT25/'2 sup_templates'!BT24-1,""),"")</f>
        <v/>
      </c>
      <c r="BU25" s="112" t="str">
        <f>IF(NOT(ISBLANK('2 sup_templates'!BU25)),IF(NOT(ISBLANK('2 sup_templates'!BU24)),'2 sup_templates'!BU25/'2 sup_templates'!BU24-1,""),"")</f>
        <v/>
      </c>
      <c r="BV25" s="112" t="str">
        <f>IF(NOT(ISBLANK('2 sup_templates'!BV25)),IF(NOT(ISBLANK('2 sup_templates'!BV24)),'2 sup_templates'!BV25/'2 sup_templates'!BV24-1,""),"")</f>
        <v/>
      </c>
      <c r="BW25" s="112" t="str">
        <f>IF(NOT(ISBLANK('2 sup_templates'!BW25)),IF(NOT(ISBLANK('2 sup_templates'!BW24)),'2 sup_templates'!BW25/'2 sup_templates'!BW24-1,""),"")</f>
        <v/>
      </c>
      <c r="BX25" s="112" t="str">
        <f>IF(NOT(ISBLANK('2 sup_templates'!BX25)),IF(NOT(ISBLANK('2 sup_templates'!BX24)),'2 sup_templates'!BX25/'2 sup_templates'!BX24-1,""),"")</f>
        <v/>
      </c>
      <c r="BY25" s="112" t="str">
        <f>IF(NOT(ISBLANK('2 sup_templates'!BY25)),IF(NOT(ISBLANK('2 sup_templates'!BY24)),'2 sup_templates'!BY25/'2 sup_templates'!BY24-1,""),"")</f>
        <v/>
      </c>
      <c r="BZ25" s="112" t="str">
        <f>IF(NOT(ISBLANK('2 sup_templates'!BZ25)),IF(NOT(ISBLANK('2 sup_templates'!BZ24)),'2 sup_templates'!BZ25/'2 sup_templates'!BZ24-1,""),"")</f>
        <v/>
      </c>
      <c r="CA25" s="112" t="str">
        <f>IF(NOT(ISBLANK('2 sup_templates'!CA25)),IF(NOT(ISBLANK('2 sup_templates'!CA24)),'2 sup_templates'!CA25/'2 sup_templates'!CA24-1,""),"")</f>
        <v/>
      </c>
      <c r="CB25" s="112" t="str">
        <f>IF(NOT(ISBLANK('2 sup_templates'!CB25)),IF(NOT(ISBLANK('2 sup_templates'!CB24)),'2 sup_templates'!CB25/'2 sup_templates'!CB24-1,""),"")</f>
        <v/>
      </c>
      <c r="CC25" s="112" t="str">
        <f>IF(NOT(ISBLANK('2 sup_templates'!CC25)),IF(NOT(ISBLANK('2 sup_templates'!CC24)),'2 sup_templates'!CC25/'2 sup_templates'!CC24-1,""),"")</f>
        <v/>
      </c>
      <c r="CD25" s="112" t="str">
        <f>IF(NOT(ISBLANK('2 sup_templates'!CD25)),IF(NOT(ISBLANK('2 sup_templates'!CD24)),'2 sup_templates'!CD25/'2 sup_templates'!CD24-1,""),"")</f>
        <v/>
      </c>
      <c r="CE25" s="112" t="str">
        <f>IF(NOT(ISBLANK('2 sup_templates'!CE25)),IF(NOT(ISBLANK('2 sup_templates'!CE24)),'2 sup_templates'!CE25/'2 sup_templates'!CE24-1,""),"")</f>
        <v/>
      </c>
      <c r="CF25" s="112" t="str">
        <f>IF(NOT(ISBLANK('2 sup_templates'!CF25)),IF(NOT(ISBLANK('2 sup_templates'!CF24)),'2 sup_templates'!CF25/'2 sup_templates'!CF24-1,""),"")</f>
        <v/>
      </c>
      <c r="CG25" s="112" t="str">
        <f>IF(NOT(ISBLANK('2 sup_templates'!CG25)),IF(NOT(ISBLANK('2 sup_templates'!CG24)),'2 sup_templates'!CG25/'2 sup_templates'!CG24-1,""),"")</f>
        <v/>
      </c>
      <c r="CH25" s="112" t="str">
        <f>IF(NOT(ISBLANK('2 sup_templates'!CH25)),IF(NOT(ISBLANK('2 sup_templates'!CH24)),'2 sup_templates'!CH25/'2 sup_templates'!CH24-1,""),"")</f>
        <v/>
      </c>
      <c r="CI25" s="112" t="str">
        <f>IF(NOT(ISBLANK('2 sup_templates'!CI25)),IF(NOT(ISBLANK('2 sup_templates'!CI24)),'2 sup_templates'!CI25/'2 sup_templates'!CI24-1,""),"")</f>
        <v/>
      </c>
      <c r="CJ25" s="112" t="str">
        <f>IF(NOT(ISBLANK('2 sup_templates'!CJ25)),IF(NOT(ISBLANK('2 sup_templates'!CJ24)),'2 sup_templates'!CJ25/'2 sup_templates'!CJ24-1,""),"")</f>
        <v/>
      </c>
      <c r="CK25" s="112" t="str">
        <f>IF(NOT(ISBLANK('2 sup_templates'!CK25)),IF(NOT(ISBLANK('2 sup_templates'!CK24)),'2 sup_templates'!CK25/'2 sup_templates'!CK24-1,""),"")</f>
        <v/>
      </c>
      <c r="CL25" s="112" t="str">
        <f>IF(NOT(ISBLANK('2 sup_templates'!CL25)),IF(NOT(ISBLANK('2 sup_templates'!CL24)),'2 sup_templates'!CL25/'2 sup_templates'!CL24-1,""),"")</f>
        <v/>
      </c>
      <c r="CN25" s="81">
        <v>2016</v>
      </c>
      <c r="CO25" s="115" t="str">
        <f>IF(NOT(ISBLANK('2 sup_templates'!CO25)),IF(NOT(ISBLANK('2 sup_templates'!CO24)),'2 sup_templates'!CO25/'2 sup_templates'!CO24-1,""),"")</f>
        <v/>
      </c>
      <c r="CP25" s="115" t="str">
        <f>IF(NOT(ISBLANK('2 sup_templates'!CP25)),IF(NOT(ISBLANK('2 sup_templates'!CP24)),'2 sup_templates'!CP25/'2 sup_templates'!CP24-1,""),"")</f>
        <v/>
      </c>
      <c r="CQ25" s="115" t="str">
        <f>IF(NOT(ISBLANK('2 sup_templates'!CQ25)),IF(NOT(ISBLANK('2 sup_templates'!CQ24)),'2 sup_templates'!CQ25/'2 sup_templates'!CQ24-1,""),"")</f>
        <v/>
      </c>
      <c r="CR25" s="115" t="str">
        <f>IF(NOT(ISBLANK('2 sup_templates'!CR25)),IF(NOT(ISBLANK('2 sup_templates'!CR24)),'2 sup_templates'!CR25/'2 sup_templates'!CR24-1,""),"")</f>
        <v/>
      </c>
      <c r="CS25" s="115" t="str">
        <f>IF(NOT(ISBLANK('2 sup_templates'!CS25)),IF(NOT(ISBLANK('2 sup_templates'!CS24)),'2 sup_templates'!CS25/'2 sup_templates'!CS24-1,""),"")</f>
        <v/>
      </c>
      <c r="CT25" s="115" t="str">
        <f>IF(NOT(ISBLANK('2 sup_templates'!CT25)),IF(NOT(ISBLANK('2 sup_templates'!CT24)),'2 sup_templates'!CT25/'2 sup_templates'!CT24-1,""),"")</f>
        <v/>
      </c>
      <c r="CU25" s="115" t="str">
        <f>IF(NOT(ISBLANK('2 sup_templates'!CU25)),IF(NOT(ISBLANK('2 sup_templates'!CU24)),'2 sup_templates'!CU25/'2 sup_templates'!CU24-1,""),"")</f>
        <v/>
      </c>
      <c r="CV25" s="115" t="str">
        <f>IF(NOT(ISBLANK('2 sup_templates'!CV25)),IF(NOT(ISBLANK('2 sup_templates'!CV24)),'2 sup_templates'!CV25/'2 sup_templates'!CV24-1,""),"")</f>
        <v/>
      </c>
      <c r="CW25" s="115" t="str">
        <f>IF(NOT(ISBLANK('2 sup_templates'!CW25)),IF(NOT(ISBLANK('2 sup_templates'!CW24)),'2 sup_templates'!CW25/'2 sup_templates'!CW24-1,""),"")</f>
        <v/>
      </c>
      <c r="CX25" s="115" t="str">
        <f>IF(NOT(ISBLANK('2 sup_templates'!CX25)),IF(NOT(ISBLANK('2 sup_templates'!CX24)),'2 sup_templates'!CX25/'2 sup_templates'!CX24-1,""),"")</f>
        <v/>
      </c>
      <c r="CY25" s="115" t="str">
        <f>IF(NOT(ISBLANK('2 sup_templates'!CY25)),IF(NOT(ISBLANK('2 sup_templates'!CY24)),'2 sup_templates'!CY25/'2 sup_templates'!CY24-1,""),"")</f>
        <v/>
      </c>
      <c r="CZ25" s="115" t="str">
        <f>IF(NOT(ISBLANK('2 sup_templates'!CZ25)),IF(NOT(ISBLANK('2 sup_templates'!CZ24)),'2 sup_templates'!CZ25/'2 sup_templates'!CZ24-1,""),"")</f>
        <v/>
      </c>
      <c r="DA25" s="115" t="str">
        <f>IF(NOT(ISBLANK('2 sup_templates'!DA25)),IF(NOT(ISBLANK('2 sup_templates'!DA24)),'2 sup_templates'!DA25/'2 sup_templates'!DA24-1,""),"")</f>
        <v/>
      </c>
      <c r="DB25" s="115" t="str">
        <f>IF(NOT(ISBLANK('2 sup_templates'!DB25)),IF(NOT(ISBLANK('2 sup_templates'!DB24)),'2 sup_templates'!DB25/'2 sup_templates'!DB24-1,""),"")</f>
        <v/>
      </c>
      <c r="DC25"/>
      <c r="DD25"/>
    </row>
    <row r="26" spans="1:108" s="20" customFormat="1" ht="15" thickBot="1" x14ac:dyDescent="0.25">
      <c r="A26" s="24"/>
      <c r="B26" s="402">
        <v>2017</v>
      </c>
      <c r="C26" s="411" t="str">
        <f>IF(NOT(ISBLANK('2 sup_templates'!C26)),IF(NOT(ISBLANK('2 sup_templates'!C25)),'2 sup_templates'!C26/'2 sup_templates'!C25-1,""),"")</f>
        <v/>
      </c>
      <c r="D26" s="411" t="str">
        <f>IF(NOT(ISBLANK('2 sup_templates'!D26)),IF(NOT(ISBLANK('2 sup_templates'!D25)),'2 sup_templates'!D26/'2 sup_templates'!D25-1,""),"")</f>
        <v/>
      </c>
      <c r="E26" s="411" t="str">
        <f>IF(NOT(ISBLANK('2 sup_templates'!E26)),IF(NOT(ISBLANK('2 sup_templates'!E25)),'2 sup_templates'!E26/'2 sup_templates'!E25-1,""),"")</f>
        <v/>
      </c>
      <c r="F26" s="411" t="str">
        <f>IF(NOT(ISBLANK('2 sup_templates'!F26)),IF(NOT(ISBLANK('2 sup_templates'!F25)),'2 sup_templates'!F26/'2 sup_templates'!F25-1,""),"")</f>
        <v/>
      </c>
      <c r="G26" s="411" t="str">
        <f>IF(NOT(ISBLANK('2 sup_templates'!G26)),IF(NOT(ISBLANK('2 sup_templates'!G25)),'2 sup_templates'!G26/'2 sup_templates'!G25-1,""),"")</f>
        <v/>
      </c>
      <c r="H26" s="411" t="str">
        <f>IF(NOT(ISBLANK('2 sup_templates'!H26)),IF(NOT(ISBLANK('2 sup_templates'!H25)),'2 sup_templates'!H26/'2 sup_templates'!H25-1,""),"")</f>
        <v/>
      </c>
      <c r="I26" s="411" t="str">
        <f>IF(NOT(ISBLANK('2 sup_templates'!I26)),IF(NOT(ISBLANK('2 sup_templates'!I25)),'2 sup_templates'!I26/'2 sup_templates'!I25-1,""),"")</f>
        <v/>
      </c>
      <c r="J26" s="411" t="str">
        <f>IF(NOT(ISBLANK('2 sup_templates'!J26)),IF(NOT(ISBLANK('2 sup_templates'!J25)),'2 sup_templates'!J26/'2 sup_templates'!J25-1,""),"")</f>
        <v/>
      </c>
      <c r="K26" s="411" t="str">
        <f>IF(NOT(ISBLANK('2 sup_templates'!K26)),IF(NOT(ISBLANK('2 sup_templates'!K25)),'2 sup_templates'!K26/'2 sup_templates'!K25-1,""),"")</f>
        <v/>
      </c>
      <c r="L26" s="411" t="str">
        <f>IF(NOT(ISBLANK('2 sup_templates'!L26)),IF(NOT(ISBLANK('2 sup_templates'!L25)),'2 sup_templates'!L26/'2 sup_templates'!L25-1,""),"")</f>
        <v/>
      </c>
      <c r="M26" s="411" t="str">
        <f>IF(NOT(ISBLANK('2 sup_templates'!M26)),IF(NOT(ISBLANK('2 sup_templates'!M25)),'2 sup_templates'!M26/'2 sup_templates'!M25-1,""),"")</f>
        <v/>
      </c>
      <c r="N26" s="411" t="str">
        <f>IF(NOT(ISBLANK('2 sup_templates'!N26)),IF(NOT(ISBLANK('2 sup_templates'!N25)),'2 sup_templates'!N26/'2 sup_templates'!N25-1,""),"")</f>
        <v/>
      </c>
      <c r="O26" s="411" t="str">
        <f>IF(NOT(ISBLANK('2 sup_templates'!O26)),IF(NOT(ISBLANK('2 sup_templates'!O25)),'2 sup_templates'!O26/'2 sup_templates'!O25-1,""),"")</f>
        <v/>
      </c>
      <c r="P26" s="411" t="str">
        <f>IF(NOT(ISBLANK('2 sup_templates'!P26)),IF(NOT(ISBLANK('2 sup_templates'!P25)),'2 sup_templates'!P26/'2 sup_templates'!P25-1,""),"")</f>
        <v/>
      </c>
      <c r="Q26" s="411" t="str">
        <f>IF(NOT(ISBLANK('2 sup_templates'!Q26)),IF(NOT(ISBLANK('2 sup_templates'!Q25)),'2 sup_templates'!Q26/'2 sup_templates'!Q25-1,""),"")</f>
        <v/>
      </c>
      <c r="R26" s="411" t="str">
        <f>IF(NOT(ISBLANK('2 sup_templates'!R26)),IF(NOT(ISBLANK('2 sup_templates'!R25)),'2 sup_templates'!R26/'2 sup_templates'!R25-1,""),"")</f>
        <v/>
      </c>
      <c r="S26" s="411" t="str">
        <f>IF(NOT(ISBLANK('2 sup_templates'!S26)),IF(NOT(ISBLANK('2 sup_templates'!S25)),'2 sup_templates'!S26/'2 sup_templates'!S25-1,""),"")</f>
        <v/>
      </c>
      <c r="T26" s="411" t="str">
        <f>IF(NOT(ISBLANK('2 sup_templates'!T26)),IF(NOT(ISBLANK('2 sup_templates'!T25)),'2 sup_templates'!T26/'2 sup_templates'!T25-1,""),"")</f>
        <v/>
      </c>
      <c r="U26" s="411" t="str">
        <f>IF(NOT(ISBLANK('2 sup_templates'!U26)),IF(NOT(ISBLANK('2 sup_templates'!U25)),'2 sup_templates'!U26/'2 sup_templates'!U25-1,""),"")</f>
        <v/>
      </c>
      <c r="V26" s="411" t="str">
        <f>IF(NOT(ISBLANK('2 sup_templates'!V26)),IF(NOT(ISBLANK('2 sup_templates'!V25)),'2 sup_templates'!V26/'2 sup_templates'!V25-1,""),"")</f>
        <v/>
      </c>
      <c r="W26" s="411" t="str">
        <f>IF(NOT(ISBLANK('2 sup_templates'!W26)),IF(NOT(ISBLANK('2 sup_templates'!W25)),'2 sup_templates'!W26/'2 sup_templates'!W25-1,""),"")</f>
        <v/>
      </c>
      <c r="X26" s="411" t="str">
        <f>IF(NOT(ISBLANK('2 sup_templates'!X26)),IF(NOT(ISBLANK('2 sup_templates'!X25)),'2 sup_templates'!X26/'2 sup_templates'!X25-1,""),"")</f>
        <v/>
      </c>
      <c r="Y26" s="411" t="str">
        <f>IF(NOT(ISBLANK('2 sup_templates'!Y26)),IF(NOT(ISBLANK('2 sup_templates'!Y25)),'2 sup_templates'!Y26/'2 sup_templates'!Y25-1,""),"")</f>
        <v/>
      </c>
      <c r="Z26" s="411" t="str">
        <f>IF(NOT(ISBLANK('2 sup_templates'!Z26)),IF(NOT(ISBLANK('2 sup_templates'!Z25)),'2 sup_templates'!Z26/'2 sup_templates'!Z25-1,""),"")</f>
        <v/>
      </c>
      <c r="AA26" s="411" t="str">
        <f>IF(NOT(ISBLANK('2 sup_templates'!AA26)),IF(NOT(ISBLANK('2 sup_templates'!AA25)),'2 sup_templates'!AA26/'2 sup_templates'!AA25-1,""),"")</f>
        <v/>
      </c>
      <c r="AB26" s="411" t="str">
        <f>IF(NOT(ISBLANK('2 sup_templates'!AB26)),IF(NOT(ISBLANK('2 sup_templates'!AB25)),'2 sup_templates'!AB26/'2 sup_templates'!AB25-1,""),"")</f>
        <v/>
      </c>
      <c r="AC26" s="411" t="str">
        <f>IF(NOT(ISBLANK('2 sup_templates'!AC26)),IF(NOT(ISBLANK('2 sup_templates'!AC25)),'2 sup_templates'!AC26/'2 sup_templates'!AC25-1,""),"")</f>
        <v/>
      </c>
      <c r="AD26" s="411" t="str">
        <f>IF(NOT(ISBLANK('2 sup_templates'!AD26)),IF(NOT(ISBLANK('2 sup_templates'!AD25)),'2 sup_templates'!AD26/'2 sup_templates'!AD25-1,""),"")</f>
        <v/>
      </c>
      <c r="AE26" s="411" t="str">
        <f>IF(NOT(ISBLANK('2 sup_templates'!AE26)),IF(NOT(ISBLANK('2 sup_templates'!AE25)),'2 sup_templates'!AE26/'2 sup_templates'!AE25-1,""),"")</f>
        <v/>
      </c>
      <c r="AF26" s="411" t="str">
        <f>IF(NOT(ISBLANK('2 sup_templates'!AF26)),IF(NOT(ISBLANK('2 sup_templates'!AF25)),'2 sup_templates'!AF26/'2 sup_templates'!AF25-1,""),"")</f>
        <v/>
      </c>
      <c r="AG26" s="411" t="str">
        <f>IF(NOT(ISBLANK('2 sup_templates'!AG26)),IF(NOT(ISBLANK('2 sup_templates'!AG25)),'2 sup_templates'!AG26/'2 sup_templates'!AG25-1,""),"")</f>
        <v/>
      </c>
      <c r="AH26" s="411" t="str">
        <f>IF(NOT(ISBLANK('2 sup_templates'!AH26)),IF(NOT(ISBLANK('2 sup_templates'!AH25)),'2 sup_templates'!AH26/'2 sup_templates'!AH25-1,""),"")</f>
        <v/>
      </c>
      <c r="AI26" s="411" t="str">
        <f>IF(NOT(ISBLANK('2 sup_templates'!AI26)),IF(NOT(ISBLANK('2 sup_templates'!AI25)),'2 sup_templates'!AI26/'2 sup_templates'!AI25-1,""),"")</f>
        <v/>
      </c>
      <c r="AJ26" s="411" t="str">
        <f>IF(NOT(ISBLANK('2 sup_templates'!AJ26)),IF(NOT(ISBLANK('2 sup_templates'!AJ25)),'2 sup_templates'!AJ26/'2 sup_templates'!AJ25-1,""),"")</f>
        <v/>
      </c>
      <c r="AK26" s="411" t="str">
        <f>IF(NOT(ISBLANK('2 sup_templates'!AK26)),IF(NOT(ISBLANK('2 sup_templates'!AK25)),'2 sup_templates'!AK26/'2 sup_templates'!AK25-1,""),"")</f>
        <v/>
      </c>
      <c r="AL26" s="411" t="str">
        <f>IF(NOT(ISBLANK('2 sup_templates'!AL26)),IF(NOT(ISBLANK('2 sup_templates'!AL25)),'2 sup_templates'!AL26/'2 sup_templates'!AL25-1,""),"")</f>
        <v/>
      </c>
      <c r="AM26" s="299"/>
      <c r="AN26" s="402">
        <v>2017</v>
      </c>
      <c r="AO26" s="112" t="str">
        <f>IF(NOT(ISBLANK('2 sup_templates'!AO26)),IF(NOT(ISBLANK('2 sup_templates'!AO25)),'2 sup_templates'!AO26/'2 sup_templates'!AO25-1,""),"")</f>
        <v/>
      </c>
      <c r="AP26" s="117" t="str">
        <f>IF(NOT(ISBLANK('2 sup_templates'!AP26)),IF(NOT(ISBLANK('2 sup_templates'!AP25)),'2 sup_templates'!AP26/'2 sup_templates'!AP25-1,""),"")</f>
        <v/>
      </c>
      <c r="AQ26" s="112" t="str">
        <f>IF(NOT(ISBLANK('2 sup_templates'!AQ26)),IF(NOT(ISBLANK('2 sup_templates'!AQ25)),'2 sup_templates'!AQ26/'2 sup_templates'!AQ25-1,""),"")</f>
        <v/>
      </c>
      <c r="AR26" s="117" t="str">
        <f>IF(NOT(ISBLANK('2 sup_templates'!AR26)),IF(NOT(ISBLANK('2 sup_templates'!AR25)),'2 sup_templates'!AR26/'2 sup_templates'!AR25-1,""),"")</f>
        <v/>
      </c>
      <c r="AS26" s="112" t="str">
        <f>IF(NOT(ISBLANK('2 sup_templates'!AS26)),IF(NOT(ISBLANK('2 sup_templates'!AS25)),'2 sup_templates'!AS26/'2 sup_templates'!AS25-1,""),"")</f>
        <v/>
      </c>
      <c r="AT26" s="117" t="str">
        <f>IF(NOT(ISBLANK('2 sup_templates'!AT26)),IF(NOT(ISBLANK('2 sup_templates'!AT25)),'2 sup_templates'!AT26/'2 sup_templates'!AT25-1,""),"")</f>
        <v/>
      </c>
      <c r="AU26" s="112" t="str">
        <f>IF(NOT(ISBLANK('2 sup_templates'!AU26)),IF(NOT(ISBLANK('2 sup_templates'!AU25)),'2 sup_templates'!AU26/'2 sup_templates'!AU25-1,""),"")</f>
        <v/>
      </c>
      <c r="AV26" s="117" t="str">
        <f>IF(NOT(ISBLANK('2 sup_templates'!AV26)),IF(NOT(ISBLANK('2 sup_templates'!AV25)),'2 sup_templates'!AV26/'2 sup_templates'!AV25-1,""),"")</f>
        <v/>
      </c>
      <c r="AW26" s="117" t="str">
        <f>IF(NOT(ISBLANK('2 sup_templates'!AW26)),IF(NOT(ISBLANK('2 sup_templates'!AW25)),'2 sup_templates'!AW26/'2 sup_templates'!AW25-1,""),"")</f>
        <v/>
      </c>
      <c r="AX26" s="117" t="str">
        <f>IF(NOT(ISBLANK('2 sup_templates'!AX26)),IF(NOT(ISBLANK('2 sup_templates'!AX25)),'2 sup_templates'!AX26/'2 sup_templates'!AX25-1,""),"")</f>
        <v/>
      </c>
      <c r="AY26" s="117" t="str">
        <f>IF(NOT(ISBLANK('2 sup_templates'!AY26)),IF(NOT(ISBLANK('2 sup_templates'!AY25)),'2 sup_templates'!AY26/'2 sup_templates'!AY25-1,""),"")</f>
        <v/>
      </c>
      <c r="AZ26" s="117" t="str">
        <f>IF(NOT(ISBLANK('2 sup_templates'!AZ26)),IF(NOT(ISBLANK('2 sup_templates'!AZ25)),'2 sup_templates'!AZ26/'2 sup_templates'!AZ25-1,""),"")</f>
        <v/>
      </c>
      <c r="BA26" s="117" t="str">
        <f>IF(NOT(ISBLANK('2 sup_templates'!BA26)),IF(NOT(ISBLANK('2 sup_templates'!BA25)),'2 sup_templates'!BA26/'2 sup_templates'!BA25-1,""),"")</f>
        <v/>
      </c>
      <c r="BB26" s="117" t="str">
        <f>IF(NOT(ISBLANK('2 sup_templates'!BB26)),IF(NOT(ISBLANK('2 sup_templates'!BB25)),'2 sup_templates'!BB26/'2 sup_templates'!BB25-1,""),"")</f>
        <v/>
      </c>
      <c r="BC26" s="117" t="str">
        <f>IF(NOT(ISBLANK('2 sup_templates'!BC26)),IF(NOT(ISBLANK('2 sup_templates'!BC25)),'2 sup_templates'!BC26/'2 sup_templates'!BC25-1,""),"")</f>
        <v/>
      </c>
      <c r="BD26" s="117" t="str">
        <f>IF(NOT(ISBLANK('2 sup_templates'!BD26)),IF(NOT(ISBLANK('2 sup_templates'!BD25)),'2 sup_templates'!BD26/'2 sup_templates'!BD25-1,""),"")</f>
        <v/>
      </c>
      <c r="BE26" s="117" t="str">
        <f>IF(NOT(ISBLANK('2 sup_templates'!BE26)),IF(NOT(ISBLANK('2 sup_templates'!BE25)),'2 sup_templates'!BE26/'2 sup_templates'!BE25-1,""),"")</f>
        <v/>
      </c>
      <c r="BF26" s="117" t="str">
        <f>IF(NOT(ISBLANK('2 sup_templates'!BF26)),IF(NOT(ISBLANK('2 sup_templates'!BF25)),'2 sup_templates'!BF26/'2 sup_templates'!BF25-1,""),"")</f>
        <v/>
      </c>
      <c r="BG26" s="117" t="str">
        <f>IF(NOT(ISBLANK('2 sup_templates'!BG26)),IF(NOT(ISBLANK('2 sup_templates'!BG25)),'2 sup_templates'!BG26/'2 sup_templates'!BG25-1,""),"")</f>
        <v/>
      </c>
      <c r="BH26" s="117" t="str">
        <f>IF(NOT(ISBLANK('2 sup_templates'!BH26)),IF(NOT(ISBLANK('2 sup_templates'!BH25)),'2 sup_templates'!BH26/'2 sup_templates'!BH25-1,""),"")</f>
        <v/>
      </c>
      <c r="BI26" s="117" t="str">
        <f>IF(NOT(ISBLANK('2 sup_templates'!BI26)),IF(NOT(ISBLANK('2 sup_templates'!BI25)),'2 sup_templates'!BI26/'2 sup_templates'!BI25-1,""),"")</f>
        <v/>
      </c>
      <c r="BJ26" s="117" t="str">
        <f>IF(NOT(ISBLANK('2 sup_templates'!BJ26)),IF(NOT(ISBLANK('2 sup_templates'!BJ25)),'2 sup_templates'!BJ26/'2 sup_templates'!BJ25-1,""),"")</f>
        <v/>
      </c>
      <c r="BK26" s="117" t="str">
        <f>IF(NOT(ISBLANK('2 sup_templates'!BK26)),IF(NOT(ISBLANK('2 sup_templates'!BK25)),'2 sup_templates'!BK26/'2 sup_templates'!BK25-1,""),"")</f>
        <v/>
      </c>
      <c r="BL26" s="117" t="str">
        <f>IF(NOT(ISBLANK('2 sup_templates'!BL26)),IF(NOT(ISBLANK('2 sup_templates'!BL25)),'2 sup_templates'!BL26/'2 sup_templates'!BL25-1,""),"")</f>
        <v/>
      </c>
      <c r="BM26" s="299"/>
      <c r="BN26" s="402">
        <v>2017</v>
      </c>
      <c r="BO26" s="112" t="str">
        <f>IF(NOT(ISBLANK('2 sup_templates'!BO26)),IF(NOT(ISBLANK('2 sup_templates'!BO25)),'2 sup_templates'!BO26/'2 sup_templates'!BO25-1,""),"")</f>
        <v/>
      </c>
      <c r="BP26" s="112" t="str">
        <f>IF(NOT(ISBLANK('2 sup_templates'!BP26)),IF(NOT(ISBLANK('2 sup_templates'!BP25)),'2 sup_templates'!BP26/'2 sup_templates'!BP25-1,""),"")</f>
        <v/>
      </c>
      <c r="BQ26" s="112" t="str">
        <f>IF(NOT(ISBLANK('2 sup_templates'!BQ26)),IF(NOT(ISBLANK('2 sup_templates'!BQ25)),'2 sup_templates'!BQ26/'2 sup_templates'!BQ25-1,""),"")</f>
        <v/>
      </c>
      <c r="BR26" s="112" t="str">
        <f>IF(NOT(ISBLANK('2 sup_templates'!BR26)),IF(NOT(ISBLANK('2 sup_templates'!BR25)),'2 sup_templates'!BR26/'2 sup_templates'!BR25-1,""),"")</f>
        <v/>
      </c>
      <c r="BS26" s="112" t="str">
        <f>IF(NOT(ISBLANK('2 sup_templates'!BS26)),IF(NOT(ISBLANK('2 sup_templates'!BS25)),'2 sup_templates'!BS26/'2 sup_templates'!BS25-1,""),"")</f>
        <v/>
      </c>
      <c r="BT26" s="112" t="str">
        <f>IF(NOT(ISBLANK('2 sup_templates'!BT26)),IF(NOT(ISBLANK('2 sup_templates'!BT25)),'2 sup_templates'!BT26/'2 sup_templates'!BT25-1,""),"")</f>
        <v/>
      </c>
      <c r="BU26" s="112" t="str">
        <f>IF(NOT(ISBLANK('2 sup_templates'!BU26)),IF(NOT(ISBLANK('2 sup_templates'!BU25)),'2 sup_templates'!BU26/'2 sup_templates'!BU25-1,""),"")</f>
        <v/>
      </c>
      <c r="BV26" s="112" t="str">
        <f>IF(NOT(ISBLANK('2 sup_templates'!BV26)),IF(NOT(ISBLANK('2 sup_templates'!BV25)),'2 sup_templates'!BV26/'2 sup_templates'!BV25-1,""),"")</f>
        <v/>
      </c>
      <c r="BW26" s="112" t="str">
        <f>IF(NOT(ISBLANK('2 sup_templates'!BW26)),IF(NOT(ISBLANK('2 sup_templates'!BW25)),'2 sup_templates'!BW26/'2 sup_templates'!BW25-1,""),"")</f>
        <v/>
      </c>
      <c r="BX26" s="112" t="str">
        <f>IF(NOT(ISBLANK('2 sup_templates'!BX26)),IF(NOT(ISBLANK('2 sup_templates'!BX25)),'2 sup_templates'!BX26/'2 sup_templates'!BX25-1,""),"")</f>
        <v/>
      </c>
      <c r="BY26" s="112" t="str">
        <f>IF(NOT(ISBLANK('2 sup_templates'!BY26)),IF(NOT(ISBLANK('2 sup_templates'!BY25)),'2 sup_templates'!BY26/'2 sup_templates'!BY25-1,""),"")</f>
        <v/>
      </c>
      <c r="BZ26" s="112" t="str">
        <f>IF(NOT(ISBLANK('2 sup_templates'!BZ26)),IF(NOT(ISBLANK('2 sup_templates'!BZ25)),'2 sup_templates'!BZ26/'2 sup_templates'!BZ25-1,""),"")</f>
        <v/>
      </c>
      <c r="CA26" s="112" t="str">
        <f>IF(NOT(ISBLANK('2 sup_templates'!CA26)),IF(NOT(ISBLANK('2 sup_templates'!CA25)),'2 sup_templates'!CA26/'2 sup_templates'!CA25-1,""),"")</f>
        <v/>
      </c>
      <c r="CB26" s="112" t="str">
        <f>IF(NOT(ISBLANK('2 sup_templates'!CB26)),IF(NOT(ISBLANK('2 sup_templates'!CB25)),'2 sup_templates'!CB26/'2 sup_templates'!CB25-1,""),"")</f>
        <v/>
      </c>
      <c r="CC26" s="112" t="str">
        <f>IF(NOT(ISBLANK('2 sup_templates'!CC26)),IF(NOT(ISBLANK('2 sup_templates'!CC25)),'2 sup_templates'!CC26/'2 sup_templates'!CC25-1,""),"")</f>
        <v/>
      </c>
      <c r="CD26" s="112" t="str">
        <f>IF(NOT(ISBLANK('2 sup_templates'!CD26)),IF(NOT(ISBLANK('2 sup_templates'!CD25)),'2 sup_templates'!CD26/'2 sup_templates'!CD25-1,""),"")</f>
        <v/>
      </c>
      <c r="CE26" s="112" t="str">
        <f>IF(NOT(ISBLANK('2 sup_templates'!CE26)),IF(NOT(ISBLANK('2 sup_templates'!CE25)),'2 sup_templates'!CE26/'2 sup_templates'!CE25-1,""),"")</f>
        <v/>
      </c>
      <c r="CF26" s="112" t="str">
        <f>IF(NOT(ISBLANK('2 sup_templates'!CF26)),IF(NOT(ISBLANK('2 sup_templates'!CF25)),'2 sup_templates'!CF26/'2 sup_templates'!CF25-1,""),"")</f>
        <v/>
      </c>
      <c r="CG26" s="112" t="str">
        <f>IF(NOT(ISBLANK('2 sup_templates'!CG26)),IF(NOT(ISBLANK('2 sup_templates'!CG25)),'2 sup_templates'!CG26/'2 sup_templates'!CG25-1,""),"")</f>
        <v/>
      </c>
      <c r="CH26" s="112" t="str">
        <f>IF(NOT(ISBLANK('2 sup_templates'!CH26)),IF(NOT(ISBLANK('2 sup_templates'!CH25)),'2 sup_templates'!CH26/'2 sup_templates'!CH25-1,""),"")</f>
        <v/>
      </c>
      <c r="CI26" s="112" t="str">
        <f>IF(NOT(ISBLANK('2 sup_templates'!CI26)),IF(NOT(ISBLANK('2 sup_templates'!CI25)),'2 sup_templates'!CI26/'2 sup_templates'!CI25-1,""),"")</f>
        <v/>
      </c>
      <c r="CJ26" s="112" t="str">
        <f>IF(NOT(ISBLANK('2 sup_templates'!CJ26)),IF(NOT(ISBLANK('2 sup_templates'!CJ25)),'2 sup_templates'!CJ26/'2 sup_templates'!CJ25-1,""),"")</f>
        <v/>
      </c>
      <c r="CK26" s="112" t="str">
        <f>IF(NOT(ISBLANK('2 sup_templates'!CK26)),IF(NOT(ISBLANK('2 sup_templates'!CK25)),'2 sup_templates'!CK26/'2 sup_templates'!CK25-1,""),"")</f>
        <v/>
      </c>
      <c r="CL26" s="112" t="str">
        <f>IF(NOT(ISBLANK('2 sup_templates'!CL26)),IF(NOT(ISBLANK('2 sup_templates'!CL25)),'2 sup_templates'!CL26/'2 sup_templates'!CL25-1,""),"")</f>
        <v/>
      </c>
      <c r="CN26" s="81">
        <v>2017</v>
      </c>
      <c r="CO26" s="115" t="str">
        <f>IF(NOT(ISBLANK('2 sup_templates'!CO26)),IF(NOT(ISBLANK('2 sup_templates'!CO25)),'2 sup_templates'!CO26/'2 sup_templates'!CO25-1,""),"")</f>
        <v/>
      </c>
      <c r="CP26" s="115" t="str">
        <f>IF(NOT(ISBLANK('2 sup_templates'!CP26)),IF(NOT(ISBLANK('2 sup_templates'!CP25)),'2 sup_templates'!CP26/'2 sup_templates'!CP25-1,""),"")</f>
        <v/>
      </c>
      <c r="CQ26" s="115" t="str">
        <f>IF(NOT(ISBLANK('2 sup_templates'!CQ26)),IF(NOT(ISBLANK('2 sup_templates'!CQ25)),'2 sup_templates'!CQ26/'2 sup_templates'!CQ25-1,""),"")</f>
        <v/>
      </c>
      <c r="CR26" s="115" t="str">
        <f>IF(NOT(ISBLANK('2 sup_templates'!CR26)),IF(NOT(ISBLANK('2 sup_templates'!CR25)),'2 sup_templates'!CR26/'2 sup_templates'!CR25-1,""),"")</f>
        <v/>
      </c>
      <c r="CS26" s="115" t="str">
        <f>IF(NOT(ISBLANK('2 sup_templates'!CS26)),IF(NOT(ISBLANK('2 sup_templates'!CS25)),'2 sup_templates'!CS26/'2 sup_templates'!CS25-1,""),"")</f>
        <v/>
      </c>
      <c r="CT26" s="115" t="str">
        <f>IF(NOT(ISBLANK('2 sup_templates'!CT26)),IF(NOT(ISBLANK('2 sup_templates'!CT25)),'2 sup_templates'!CT26/'2 sup_templates'!CT25-1,""),"")</f>
        <v/>
      </c>
      <c r="CU26" s="115" t="str">
        <f>IF(NOT(ISBLANK('2 sup_templates'!CU26)),IF(NOT(ISBLANK('2 sup_templates'!CU25)),'2 sup_templates'!CU26/'2 sup_templates'!CU25-1,""),"")</f>
        <v/>
      </c>
      <c r="CV26" s="115" t="str">
        <f>IF(NOT(ISBLANK('2 sup_templates'!CV26)),IF(NOT(ISBLANK('2 sup_templates'!CV25)),'2 sup_templates'!CV26/'2 sup_templates'!CV25-1,""),"")</f>
        <v/>
      </c>
      <c r="CW26" s="115" t="str">
        <f>IF(NOT(ISBLANK('2 sup_templates'!CW26)),IF(NOT(ISBLANK('2 sup_templates'!CW25)),'2 sup_templates'!CW26/'2 sup_templates'!CW25-1,""),"")</f>
        <v/>
      </c>
      <c r="CX26" s="115" t="str">
        <f>IF(NOT(ISBLANK('2 sup_templates'!CX26)),IF(NOT(ISBLANK('2 sup_templates'!CX25)),'2 sup_templates'!CX26/'2 sup_templates'!CX25-1,""),"")</f>
        <v/>
      </c>
      <c r="CY26" s="115" t="str">
        <f>IF(NOT(ISBLANK('2 sup_templates'!CY26)),IF(NOT(ISBLANK('2 sup_templates'!CY25)),'2 sup_templates'!CY26/'2 sup_templates'!CY25-1,""),"")</f>
        <v/>
      </c>
      <c r="CZ26" s="115" t="str">
        <f>IF(NOT(ISBLANK('2 sup_templates'!CZ26)),IF(NOT(ISBLANK('2 sup_templates'!CZ25)),'2 sup_templates'!CZ26/'2 sup_templates'!CZ25-1,""),"")</f>
        <v/>
      </c>
      <c r="DA26" s="115" t="str">
        <f>IF(NOT(ISBLANK('2 sup_templates'!DA26)),IF(NOT(ISBLANK('2 sup_templates'!DA25)),'2 sup_templates'!DA26/'2 sup_templates'!DA25-1,""),"")</f>
        <v/>
      </c>
      <c r="DB26" s="115" t="str">
        <f>IF(NOT(ISBLANK('2 sup_templates'!DB26)),IF(NOT(ISBLANK('2 sup_templates'!DB25)),'2 sup_templates'!DB26/'2 sup_templates'!DB25-1,""),"")</f>
        <v/>
      </c>
      <c r="DC26"/>
      <c r="DD26"/>
    </row>
    <row r="27" spans="1:108" s="20" customFormat="1" x14ac:dyDescent="0.2">
      <c r="A27" s="24"/>
      <c r="B27" s="146">
        <v>2018</v>
      </c>
      <c r="C27" s="411" t="str">
        <f>IF(NOT(ISBLANK('2 sup_templates'!C27)),IF(NOT(ISBLANK('2 sup_templates'!C26)),'2 sup_templates'!C27/'2 sup_templates'!C26-1,""),"")</f>
        <v/>
      </c>
      <c r="D27" s="411" t="str">
        <f>IF(NOT(ISBLANK('2 sup_templates'!D27)),IF(NOT(ISBLANK('2 sup_templates'!D26)),'2 sup_templates'!D27/'2 sup_templates'!D26-1,""),"")</f>
        <v/>
      </c>
      <c r="E27" s="411" t="str">
        <f>IF(NOT(ISBLANK('2 sup_templates'!E27)),IF(NOT(ISBLANK('2 sup_templates'!E26)),'2 sup_templates'!E27/'2 sup_templates'!E26-1,""),"")</f>
        <v/>
      </c>
      <c r="F27" s="411" t="str">
        <f>IF(NOT(ISBLANK('2 sup_templates'!F27)),IF(NOT(ISBLANK('2 sup_templates'!F26)),'2 sup_templates'!F27/'2 sup_templates'!F26-1,""),"")</f>
        <v/>
      </c>
      <c r="G27" s="411" t="str">
        <f>IF(NOT(ISBLANK('2 sup_templates'!G27)),IF(NOT(ISBLANK('2 sup_templates'!G26)),'2 sup_templates'!G27/'2 sup_templates'!G26-1,""),"")</f>
        <v/>
      </c>
      <c r="H27" s="411" t="str">
        <f>IF(NOT(ISBLANK('2 sup_templates'!H27)),IF(NOT(ISBLANK('2 sup_templates'!H26)),'2 sup_templates'!H27/'2 sup_templates'!H26-1,""),"")</f>
        <v/>
      </c>
      <c r="I27" s="411" t="str">
        <f>IF(NOT(ISBLANK('2 sup_templates'!I27)),IF(NOT(ISBLANK('2 sup_templates'!I26)),'2 sup_templates'!I27/'2 sup_templates'!I26-1,""),"")</f>
        <v/>
      </c>
      <c r="J27" s="411" t="str">
        <f>IF(NOT(ISBLANK('2 sup_templates'!J27)),IF(NOT(ISBLANK('2 sup_templates'!J26)),'2 sup_templates'!J27/'2 sup_templates'!J26-1,""),"")</f>
        <v/>
      </c>
      <c r="K27" s="411" t="str">
        <f>IF(NOT(ISBLANK('2 sup_templates'!K27)),IF(NOT(ISBLANK('2 sup_templates'!K26)),'2 sup_templates'!K27/'2 sup_templates'!K26-1,""),"")</f>
        <v/>
      </c>
      <c r="L27" s="411" t="str">
        <f>IF(NOT(ISBLANK('2 sup_templates'!L27)),IF(NOT(ISBLANK('2 sup_templates'!L26)),'2 sup_templates'!L27/'2 sup_templates'!L26-1,""),"")</f>
        <v/>
      </c>
      <c r="M27" s="411" t="str">
        <f>IF(NOT(ISBLANK('2 sup_templates'!M27)),IF(NOT(ISBLANK('2 sup_templates'!M26)),'2 sup_templates'!M27/'2 sup_templates'!M26-1,""),"")</f>
        <v/>
      </c>
      <c r="N27" s="411" t="str">
        <f>IF(NOT(ISBLANK('2 sup_templates'!N27)),IF(NOT(ISBLANK('2 sup_templates'!N26)),'2 sup_templates'!N27/'2 sup_templates'!N26-1,""),"")</f>
        <v/>
      </c>
      <c r="O27" s="411" t="str">
        <f>IF(NOT(ISBLANK('2 sup_templates'!O27)),IF(NOT(ISBLANK('2 sup_templates'!O26)),'2 sup_templates'!O27/'2 sup_templates'!O26-1,""),"")</f>
        <v/>
      </c>
      <c r="P27" s="411" t="str">
        <f>IF(NOT(ISBLANK('2 sup_templates'!P27)),IF(NOT(ISBLANK('2 sup_templates'!P26)),'2 sup_templates'!P27/'2 sup_templates'!P26-1,""),"")</f>
        <v/>
      </c>
      <c r="Q27" s="411" t="str">
        <f>IF(NOT(ISBLANK('2 sup_templates'!Q27)),IF(NOT(ISBLANK('2 sup_templates'!Q26)),'2 sup_templates'!Q27/'2 sup_templates'!Q26-1,""),"")</f>
        <v/>
      </c>
      <c r="R27" s="411" t="str">
        <f>IF(NOT(ISBLANK('2 sup_templates'!R27)),IF(NOT(ISBLANK('2 sup_templates'!R26)),'2 sup_templates'!R27/'2 sup_templates'!R26-1,""),"")</f>
        <v/>
      </c>
      <c r="S27" s="411" t="str">
        <f>IF(NOT(ISBLANK('2 sup_templates'!S27)),IF(NOT(ISBLANK('2 sup_templates'!S26)),'2 sup_templates'!S27/'2 sup_templates'!S26-1,""),"")</f>
        <v/>
      </c>
      <c r="T27" s="411" t="str">
        <f>IF(NOT(ISBLANK('2 sup_templates'!T27)),IF(NOT(ISBLANK('2 sup_templates'!T26)),'2 sup_templates'!T27/'2 sup_templates'!T26-1,""),"")</f>
        <v/>
      </c>
      <c r="U27" s="411" t="str">
        <f>IF(NOT(ISBLANK('2 sup_templates'!U27)),IF(NOT(ISBLANK('2 sup_templates'!U26)),'2 sup_templates'!U27/'2 sup_templates'!U26-1,""),"")</f>
        <v/>
      </c>
      <c r="V27" s="411" t="str">
        <f>IF(NOT(ISBLANK('2 sup_templates'!V27)),IF(NOT(ISBLANK('2 sup_templates'!V26)),'2 sup_templates'!V27/'2 sup_templates'!V26-1,""),"")</f>
        <v/>
      </c>
      <c r="W27" s="411" t="str">
        <f>IF(NOT(ISBLANK('2 sup_templates'!W27)),IF(NOT(ISBLANK('2 sup_templates'!W26)),'2 sup_templates'!W27/'2 sup_templates'!W26-1,""),"")</f>
        <v/>
      </c>
      <c r="X27" s="411" t="str">
        <f>IF(NOT(ISBLANK('2 sup_templates'!X27)),IF(NOT(ISBLANK('2 sup_templates'!X26)),'2 sup_templates'!X27/'2 sup_templates'!X26-1,""),"")</f>
        <v/>
      </c>
      <c r="Y27" s="411" t="str">
        <f>IF(NOT(ISBLANK('2 sup_templates'!Y27)),IF(NOT(ISBLANK('2 sup_templates'!Y26)),'2 sup_templates'!Y27/'2 sup_templates'!Y26-1,""),"")</f>
        <v/>
      </c>
      <c r="Z27" s="411" t="str">
        <f>IF(NOT(ISBLANK('2 sup_templates'!Z27)),IF(NOT(ISBLANK('2 sup_templates'!Z26)),'2 sup_templates'!Z27/'2 sup_templates'!Z26-1,""),"")</f>
        <v/>
      </c>
      <c r="AA27" s="411" t="str">
        <f>IF(NOT(ISBLANK('2 sup_templates'!AA27)),IF(NOT(ISBLANK('2 sup_templates'!AA26)),'2 sup_templates'!AA27/'2 sup_templates'!AA26-1,""),"")</f>
        <v/>
      </c>
      <c r="AB27" s="411" t="str">
        <f>IF(NOT(ISBLANK('2 sup_templates'!AB27)),IF(NOT(ISBLANK('2 sup_templates'!AB26)),'2 sup_templates'!AB27/'2 sup_templates'!AB26-1,""),"")</f>
        <v/>
      </c>
      <c r="AC27" s="411" t="str">
        <f>IF(NOT(ISBLANK('2 sup_templates'!AC27)),IF(NOT(ISBLANK('2 sup_templates'!AC26)),'2 sup_templates'!AC27/'2 sup_templates'!AC26-1,""),"")</f>
        <v/>
      </c>
      <c r="AD27" s="411" t="str">
        <f>IF(NOT(ISBLANK('2 sup_templates'!AD27)),IF(NOT(ISBLANK('2 sup_templates'!AD26)),'2 sup_templates'!AD27/'2 sup_templates'!AD26-1,""),"")</f>
        <v/>
      </c>
      <c r="AE27" s="411" t="str">
        <f>IF(NOT(ISBLANK('2 sup_templates'!AE27)),IF(NOT(ISBLANK('2 sup_templates'!AE26)),'2 sup_templates'!AE27/'2 sup_templates'!AE26-1,""),"")</f>
        <v/>
      </c>
      <c r="AF27" s="411" t="str">
        <f>IF(NOT(ISBLANK('2 sup_templates'!AF27)),IF(NOT(ISBLANK('2 sup_templates'!AF26)),'2 sup_templates'!AF27/'2 sup_templates'!AF26-1,""),"")</f>
        <v/>
      </c>
      <c r="AG27" s="411" t="str">
        <f>IF(NOT(ISBLANK('2 sup_templates'!AG27)),IF(NOT(ISBLANK('2 sup_templates'!AG26)),'2 sup_templates'!AG27/'2 sup_templates'!AG26-1,""),"")</f>
        <v/>
      </c>
      <c r="AH27" s="411" t="str">
        <f>IF(NOT(ISBLANK('2 sup_templates'!AH27)),IF(NOT(ISBLANK('2 sup_templates'!AH26)),'2 sup_templates'!AH27/'2 sup_templates'!AH26-1,""),"")</f>
        <v/>
      </c>
      <c r="AI27" s="411" t="str">
        <f>IF(NOT(ISBLANK('2 sup_templates'!AI27)),IF(NOT(ISBLANK('2 sup_templates'!AI26)),'2 sup_templates'!AI27/'2 sup_templates'!AI26-1,""),"")</f>
        <v/>
      </c>
      <c r="AJ27" s="411" t="str">
        <f>IF(NOT(ISBLANK('2 sup_templates'!AJ27)),IF(NOT(ISBLANK('2 sup_templates'!AJ26)),'2 sup_templates'!AJ27/'2 sup_templates'!AJ26-1,""),"")</f>
        <v/>
      </c>
      <c r="AK27" s="411" t="str">
        <f>IF(NOT(ISBLANK('2 sup_templates'!AK27)),IF(NOT(ISBLANK('2 sup_templates'!AK26)),'2 sup_templates'!AK27/'2 sup_templates'!AK26-1,""),"")</f>
        <v/>
      </c>
      <c r="AL27" s="411" t="str">
        <f>IF(NOT(ISBLANK('2 sup_templates'!AL27)),IF(NOT(ISBLANK('2 sup_templates'!AL26)),'2 sup_templates'!AL27/'2 sup_templates'!AL26-1,""),"")</f>
        <v/>
      </c>
      <c r="AM27" s="299"/>
      <c r="AN27" s="80">
        <v>2018</v>
      </c>
      <c r="AO27" s="112" t="str">
        <f>IF(NOT(ISBLANK('2 sup_templates'!AO27)),IF(NOT(ISBLANK('2 sup_templates'!AO26)),'2 sup_templates'!AO27/'2 sup_templates'!AO26-1,""),"")</f>
        <v/>
      </c>
      <c r="AP27" s="117" t="str">
        <f>IF(NOT(ISBLANK('2 sup_templates'!AP27)),IF(NOT(ISBLANK('2 sup_templates'!AP26)),'2 sup_templates'!AP27/'2 sup_templates'!AP26-1,""),"")</f>
        <v/>
      </c>
      <c r="AQ27" s="112" t="str">
        <f>IF(NOT(ISBLANK('2 sup_templates'!AQ27)),IF(NOT(ISBLANK('2 sup_templates'!AQ26)),'2 sup_templates'!AQ27/'2 sup_templates'!AQ26-1,""),"")</f>
        <v/>
      </c>
      <c r="AR27" s="117" t="str">
        <f>IF(NOT(ISBLANK('2 sup_templates'!AR27)),IF(NOT(ISBLANK('2 sup_templates'!AR26)),'2 sup_templates'!AR27/'2 sup_templates'!AR26-1,""),"")</f>
        <v/>
      </c>
      <c r="AS27" s="112" t="str">
        <f>IF(NOT(ISBLANK('2 sup_templates'!AS27)),IF(NOT(ISBLANK('2 sup_templates'!AS26)),'2 sup_templates'!AS27/'2 sup_templates'!AS26-1,""),"")</f>
        <v/>
      </c>
      <c r="AT27" s="117" t="str">
        <f>IF(NOT(ISBLANK('2 sup_templates'!AT27)),IF(NOT(ISBLANK('2 sup_templates'!AT26)),'2 sup_templates'!AT27/'2 sup_templates'!AT26-1,""),"")</f>
        <v/>
      </c>
      <c r="AU27" s="112" t="str">
        <f>IF(NOT(ISBLANK('2 sup_templates'!AU27)),IF(NOT(ISBLANK('2 sup_templates'!AU26)),'2 sup_templates'!AU27/'2 sup_templates'!AU26-1,""),"")</f>
        <v/>
      </c>
      <c r="AV27" s="117" t="str">
        <f>IF(NOT(ISBLANK('2 sup_templates'!AV27)),IF(NOT(ISBLANK('2 sup_templates'!AV26)),'2 sup_templates'!AV27/'2 sup_templates'!AV26-1,""),"")</f>
        <v/>
      </c>
      <c r="AW27" s="117" t="str">
        <f>IF(NOT(ISBLANK('2 sup_templates'!AW27)),IF(NOT(ISBLANK('2 sup_templates'!AW26)),'2 sup_templates'!AW27/'2 sup_templates'!AW26-1,""),"")</f>
        <v/>
      </c>
      <c r="AX27" s="117" t="str">
        <f>IF(NOT(ISBLANK('2 sup_templates'!AX27)),IF(NOT(ISBLANK('2 sup_templates'!AX26)),'2 sup_templates'!AX27/'2 sup_templates'!AX26-1,""),"")</f>
        <v/>
      </c>
      <c r="AY27" s="117" t="str">
        <f>IF(NOT(ISBLANK('2 sup_templates'!AY27)),IF(NOT(ISBLANK('2 sup_templates'!AY26)),'2 sup_templates'!AY27/'2 sup_templates'!AY26-1,""),"")</f>
        <v/>
      </c>
      <c r="AZ27" s="117" t="str">
        <f>IF(NOT(ISBLANK('2 sup_templates'!AZ27)),IF(NOT(ISBLANK('2 sup_templates'!AZ26)),'2 sup_templates'!AZ27/'2 sup_templates'!AZ26-1,""),"")</f>
        <v/>
      </c>
      <c r="BA27" s="117" t="str">
        <f>IF(NOT(ISBLANK('2 sup_templates'!BA27)),IF(NOT(ISBLANK('2 sup_templates'!BA26)),'2 sup_templates'!BA27/'2 sup_templates'!BA26-1,""),"")</f>
        <v/>
      </c>
      <c r="BB27" s="117" t="str">
        <f>IF(NOT(ISBLANK('2 sup_templates'!BB27)),IF(NOT(ISBLANK('2 sup_templates'!BB26)),'2 sup_templates'!BB27/'2 sup_templates'!BB26-1,""),"")</f>
        <v/>
      </c>
      <c r="BC27" s="117" t="str">
        <f>IF(NOT(ISBLANK('2 sup_templates'!BC27)),IF(NOT(ISBLANK('2 sup_templates'!BC26)),'2 sup_templates'!BC27/'2 sup_templates'!BC26-1,""),"")</f>
        <v/>
      </c>
      <c r="BD27" s="117" t="str">
        <f>IF(NOT(ISBLANK('2 sup_templates'!BD27)),IF(NOT(ISBLANK('2 sup_templates'!BD26)),'2 sup_templates'!BD27/'2 sup_templates'!BD26-1,""),"")</f>
        <v/>
      </c>
      <c r="BE27" s="117" t="str">
        <f>IF(NOT(ISBLANK('2 sup_templates'!BE27)),IF(NOT(ISBLANK('2 sup_templates'!BE26)),'2 sup_templates'!BE27/'2 sup_templates'!BE26-1,""),"")</f>
        <v/>
      </c>
      <c r="BF27" s="117" t="str">
        <f>IF(NOT(ISBLANK('2 sup_templates'!BF27)),IF(NOT(ISBLANK('2 sup_templates'!BF26)),'2 sup_templates'!BF27/'2 sup_templates'!BF26-1,""),"")</f>
        <v/>
      </c>
      <c r="BG27" s="117" t="str">
        <f>IF(NOT(ISBLANK('2 sup_templates'!BG27)),IF(NOT(ISBLANK('2 sup_templates'!BG26)),'2 sup_templates'!BG27/'2 sup_templates'!BG26-1,""),"")</f>
        <v/>
      </c>
      <c r="BH27" s="117" t="str">
        <f>IF(NOT(ISBLANK('2 sup_templates'!BH27)),IF(NOT(ISBLANK('2 sup_templates'!BH26)),'2 sup_templates'!BH27/'2 sup_templates'!BH26-1,""),"")</f>
        <v/>
      </c>
      <c r="BI27" s="117" t="str">
        <f>IF(NOT(ISBLANK('2 sup_templates'!BI27)),IF(NOT(ISBLANK('2 sup_templates'!BI26)),'2 sup_templates'!BI27/'2 sup_templates'!BI26-1,""),"")</f>
        <v/>
      </c>
      <c r="BJ27" s="117" t="str">
        <f>IF(NOT(ISBLANK('2 sup_templates'!BJ27)),IF(NOT(ISBLANK('2 sup_templates'!BJ26)),'2 sup_templates'!BJ27/'2 sup_templates'!BJ26-1,""),"")</f>
        <v/>
      </c>
      <c r="BK27" s="117" t="str">
        <f>IF(NOT(ISBLANK('2 sup_templates'!BK27)),IF(NOT(ISBLANK('2 sup_templates'!BK26)),'2 sup_templates'!BK27/'2 sup_templates'!BK26-1,""),"")</f>
        <v/>
      </c>
      <c r="BL27" s="117" t="str">
        <f>IF(NOT(ISBLANK('2 sup_templates'!BL27)),IF(NOT(ISBLANK('2 sup_templates'!BL26)),'2 sup_templates'!BL27/'2 sup_templates'!BL26-1,""),"")</f>
        <v/>
      </c>
      <c r="BM27" s="299"/>
      <c r="BN27" s="146">
        <v>2018</v>
      </c>
      <c r="BO27" s="112" t="str">
        <f>IF(NOT(ISBLANK('2 sup_templates'!BO27)),IF(NOT(ISBLANK('2 sup_templates'!BO26)),'2 sup_templates'!BO27/'2 sup_templates'!BO26-1,""),"")</f>
        <v/>
      </c>
      <c r="BP27" s="112" t="str">
        <f>IF(NOT(ISBLANK('2 sup_templates'!BP27)),IF(NOT(ISBLANK('2 sup_templates'!BP26)),'2 sup_templates'!BP27/'2 sup_templates'!BP26-1,""),"")</f>
        <v/>
      </c>
      <c r="BQ27" s="112" t="str">
        <f>IF(NOT(ISBLANK('2 sup_templates'!BQ27)),IF(NOT(ISBLANK('2 sup_templates'!BQ26)),'2 sup_templates'!BQ27/'2 sup_templates'!BQ26-1,""),"")</f>
        <v/>
      </c>
      <c r="BR27" s="112" t="str">
        <f>IF(NOT(ISBLANK('2 sup_templates'!BR27)),IF(NOT(ISBLANK('2 sup_templates'!BR26)),'2 sup_templates'!BR27/'2 sup_templates'!BR26-1,""),"")</f>
        <v/>
      </c>
      <c r="BS27" s="112" t="str">
        <f>IF(NOT(ISBLANK('2 sup_templates'!BS27)),IF(NOT(ISBLANK('2 sup_templates'!BS26)),'2 sup_templates'!BS27/'2 sup_templates'!BS26-1,""),"")</f>
        <v/>
      </c>
      <c r="BT27" s="112" t="str">
        <f>IF(NOT(ISBLANK('2 sup_templates'!BT27)),IF(NOT(ISBLANK('2 sup_templates'!BT26)),'2 sup_templates'!BT27/'2 sup_templates'!BT26-1,""),"")</f>
        <v/>
      </c>
      <c r="BU27" s="112" t="str">
        <f>IF(NOT(ISBLANK('2 sup_templates'!BU27)),IF(NOT(ISBLANK('2 sup_templates'!BU26)),'2 sup_templates'!BU27/'2 sup_templates'!BU26-1,""),"")</f>
        <v/>
      </c>
      <c r="BV27" s="112" t="str">
        <f>IF(NOT(ISBLANK('2 sup_templates'!BV27)),IF(NOT(ISBLANK('2 sup_templates'!BV26)),'2 sup_templates'!BV27/'2 sup_templates'!BV26-1,""),"")</f>
        <v/>
      </c>
      <c r="BW27" s="112" t="str">
        <f>IF(NOT(ISBLANK('2 sup_templates'!BW27)),IF(NOT(ISBLANK('2 sup_templates'!BW26)),'2 sup_templates'!BW27/'2 sup_templates'!BW26-1,""),"")</f>
        <v/>
      </c>
      <c r="BX27" s="112" t="str">
        <f>IF(NOT(ISBLANK('2 sup_templates'!BX27)),IF(NOT(ISBLANK('2 sup_templates'!BX26)),'2 sup_templates'!BX27/'2 sup_templates'!BX26-1,""),"")</f>
        <v/>
      </c>
      <c r="BY27" s="112" t="str">
        <f>IF(NOT(ISBLANK('2 sup_templates'!BY27)),IF(NOT(ISBLANK('2 sup_templates'!BY26)),'2 sup_templates'!BY27/'2 sup_templates'!BY26-1,""),"")</f>
        <v/>
      </c>
      <c r="BZ27" s="112" t="str">
        <f>IF(NOT(ISBLANK('2 sup_templates'!BZ27)),IF(NOT(ISBLANK('2 sup_templates'!BZ26)),'2 sup_templates'!BZ27/'2 sup_templates'!BZ26-1,""),"")</f>
        <v/>
      </c>
      <c r="CA27" s="112" t="str">
        <f>IF(NOT(ISBLANK('2 sup_templates'!CA27)),IF(NOT(ISBLANK('2 sup_templates'!CA26)),'2 sup_templates'!CA27/'2 sup_templates'!CA26-1,""),"")</f>
        <v/>
      </c>
      <c r="CB27" s="112" t="str">
        <f>IF(NOT(ISBLANK('2 sup_templates'!CB27)),IF(NOT(ISBLANK('2 sup_templates'!CB26)),'2 sup_templates'!CB27/'2 sup_templates'!CB26-1,""),"")</f>
        <v/>
      </c>
      <c r="CC27" s="112" t="str">
        <f>IF(NOT(ISBLANK('2 sup_templates'!CC27)),IF(NOT(ISBLANK('2 sup_templates'!CC26)),'2 sup_templates'!CC27/'2 sup_templates'!CC26-1,""),"")</f>
        <v/>
      </c>
      <c r="CD27" s="112" t="str">
        <f>IF(NOT(ISBLANK('2 sup_templates'!CD27)),IF(NOT(ISBLANK('2 sup_templates'!CD26)),'2 sup_templates'!CD27/'2 sup_templates'!CD26-1,""),"")</f>
        <v/>
      </c>
      <c r="CE27" s="112" t="str">
        <f>IF(NOT(ISBLANK('2 sup_templates'!CE27)),IF(NOT(ISBLANK('2 sup_templates'!CE26)),'2 sup_templates'!CE27/'2 sup_templates'!CE26-1,""),"")</f>
        <v/>
      </c>
      <c r="CF27" s="112" t="str">
        <f>IF(NOT(ISBLANK('2 sup_templates'!CF27)),IF(NOT(ISBLANK('2 sup_templates'!CF26)),'2 sup_templates'!CF27/'2 sup_templates'!CF26-1,""),"")</f>
        <v/>
      </c>
      <c r="CG27" s="112" t="str">
        <f>IF(NOT(ISBLANK('2 sup_templates'!CG27)),IF(NOT(ISBLANK('2 sup_templates'!CG26)),'2 sup_templates'!CG27/'2 sup_templates'!CG26-1,""),"")</f>
        <v/>
      </c>
      <c r="CH27" s="112" t="str">
        <f>IF(NOT(ISBLANK('2 sup_templates'!CH27)),IF(NOT(ISBLANK('2 sup_templates'!CH26)),'2 sup_templates'!CH27/'2 sup_templates'!CH26-1,""),"")</f>
        <v/>
      </c>
      <c r="CI27" s="112" t="str">
        <f>IF(NOT(ISBLANK('2 sup_templates'!CI27)),IF(NOT(ISBLANK('2 sup_templates'!CI26)),'2 sup_templates'!CI27/'2 sup_templates'!CI26-1,""),"")</f>
        <v/>
      </c>
      <c r="CJ27" s="112" t="str">
        <f>IF(NOT(ISBLANK('2 sup_templates'!CJ27)),IF(NOT(ISBLANK('2 sup_templates'!CJ26)),'2 sup_templates'!CJ27/'2 sup_templates'!CJ26-1,""),"")</f>
        <v/>
      </c>
      <c r="CK27" s="112" t="str">
        <f>IF(NOT(ISBLANK('2 sup_templates'!CK27)),IF(NOT(ISBLANK('2 sup_templates'!CK26)),'2 sup_templates'!CK27/'2 sup_templates'!CK26-1,""),"")</f>
        <v/>
      </c>
      <c r="CL27" s="112" t="str">
        <f>IF(NOT(ISBLANK('2 sup_templates'!CL27)),IF(NOT(ISBLANK('2 sup_templates'!CL26)),'2 sup_templates'!CL27/'2 sup_templates'!CL26-1,""),"")</f>
        <v/>
      </c>
      <c r="CN27" s="81">
        <v>2018</v>
      </c>
      <c r="CO27" s="115" t="str">
        <f>IF(NOT(ISBLANK('2 sup_templates'!CO27)),IF(NOT(ISBLANK('2 sup_templates'!CO26)),'2 sup_templates'!CO27/'2 sup_templates'!CO26-1,""),"")</f>
        <v/>
      </c>
      <c r="CP27" s="115" t="str">
        <f>IF(NOT(ISBLANK('2 sup_templates'!CP27)),IF(NOT(ISBLANK('2 sup_templates'!CP26)),'2 sup_templates'!CP27/'2 sup_templates'!CP26-1,""),"")</f>
        <v/>
      </c>
      <c r="CQ27" s="115" t="str">
        <f>IF(NOT(ISBLANK('2 sup_templates'!CQ27)),IF(NOT(ISBLANK('2 sup_templates'!CQ26)),'2 sup_templates'!CQ27/'2 sup_templates'!CQ26-1,""),"")</f>
        <v/>
      </c>
      <c r="CR27" s="115" t="str">
        <f>IF(NOT(ISBLANK('2 sup_templates'!CR27)),IF(NOT(ISBLANK('2 sup_templates'!CR26)),'2 sup_templates'!CR27/'2 sup_templates'!CR26-1,""),"")</f>
        <v/>
      </c>
      <c r="CS27" s="115" t="str">
        <f>IF(NOT(ISBLANK('2 sup_templates'!CS27)),IF(NOT(ISBLANK('2 sup_templates'!CS26)),'2 sup_templates'!CS27/'2 sup_templates'!CS26-1,""),"")</f>
        <v/>
      </c>
      <c r="CT27" s="115" t="str">
        <f>IF(NOT(ISBLANK('2 sup_templates'!CT27)),IF(NOT(ISBLANK('2 sup_templates'!CT26)),'2 sup_templates'!CT27/'2 sup_templates'!CT26-1,""),"")</f>
        <v/>
      </c>
      <c r="CU27" s="115" t="str">
        <f>IF(NOT(ISBLANK('2 sup_templates'!CU27)),IF(NOT(ISBLANK('2 sup_templates'!CU26)),'2 sup_templates'!CU27/'2 sup_templates'!CU26-1,""),"")</f>
        <v/>
      </c>
      <c r="CV27" s="115" t="str">
        <f>IF(NOT(ISBLANK('2 sup_templates'!CV27)),IF(NOT(ISBLANK('2 sup_templates'!CV26)),'2 sup_templates'!CV27/'2 sup_templates'!CV26-1,""),"")</f>
        <v/>
      </c>
      <c r="CW27" s="115" t="str">
        <f>IF(NOT(ISBLANK('2 sup_templates'!CW27)),IF(NOT(ISBLANK('2 sup_templates'!CW26)),'2 sup_templates'!CW27/'2 sup_templates'!CW26-1,""),"")</f>
        <v/>
      </c>
      <c r="CX27" s="115" t="str">
        <f>IF(NOT(ISBLANK('2 sup_templates'!CX27)),IF(NOT(ISBLANK('2 sup_templates'!CX26)),'2 sup_templates'!CX27/'2 sup_templates'!CX26-1,""),"")</f>
        <v/>
      </c>
      <c r="CY27" s="115" t="str">
        <f>IF(NOT(ISBLANK('2 sup_templates'!CY27)),IF(NOT(ISBLANK('2 sup_templates'!CY26)),'2 sup_templates'!CY27/'2 sup_templates'!CY26-1,""),"")</f>
        <v/>
      </c>
      <c r="CZ27" s="115" t="str">
        <f>IF(NOT(ISBLANK('2 sup_templates'!CZ27)),IF(NOT(ISBLANK('2 sup_templates'!CZ26)),'2 sup_templates'!CZ27/'2 sup_templates'!CZ26-1,""),"")</f>
        <v/>
      </c>
      <c r="DA27" s="115" t="str">
        <f>IF(NOT(ISBLANK('2 sup_templates'!DA27)),IF(NOT(ISBLANK('2 sup_templates'!DA26)),'2 sup_templates'!DA27/'2 sup_templates'!DA26-1,""),"")</f>
        <v/>
      </c>
      <c r="DB27" s="115" t="str">
        <f>IF(NOT(ISBLANK('2 sup_templates'!DB27)),IF(NOT(ISBLANK('2 sup_templates'!DB26)),'2 sup_templates'!DB27/'2 sup_templates'!DB26-1,""),"")</f>
        <v/>
      </c>
      <c r="DC27" s="971"/>
      <c r="DD27" s="971"/>
    </row>
    <row r="28" spans="1:108" s="20" customFormat="1" x14ac:dyDescent="0.2">
      <c r="A28" s="24"/>
      <c r="B28" s="146">
        <v>2019</v>
      </c>
      <c r="C28" s="411" t="str">
        <f>IF(NOT(ISBLANK('2 sup_templates'!C28)),IF(NOT(ISBLANK('2 sup_templates'!C27)),'2 sup_templates'!C28/'2 sup_templates'!C27-1,""),"")</f>
        <v/>
      </c>
      <c r="D28" s="411" t="str">
        <f>IF(NOT(ISBLANK('2 sup_templates'!D28)),IF(NOT(ISBLANK('2 sup_templates'!D27)),'2 sup_templates'!D28/'2 sup_templates'!D27-1,""),"")</f>
        <v/>
      </c>
      <c r="E28" s="411" t="str">
        <f>IF(NOT(ISBLANK('2 sup_templates'!E28)),IF(NOT(ISBLANK('2 sup_templates'!E27)),'2 sup_templates'!E28/'2 sup_templates'!E27-1,""),"")</f>
        <v/>
      </c>
      <c r="F28" s="411" t="str">
        <f>IF(NOT(ISBLANK('2 sup_templates'!F28)),IF(NOT(ISBLANK('2 sup_templates'!F27)),'2 sup_templates'!F28/'2 sup_templates'!F27-1,""),"")</f>
        <v/>
      </c>
      <c r="G28" s="411" t="str">
        <f>IF(NOT(ISBLANK('2 sup_templates'!G28)),IF(NOT(ISBLANK('2 sup_templates'!G27)),'2 sup_templates'!G28/'2 sup_templates'!G27-1,""),"")</f>
        <v/>
      </c>
      <c r="H28" s="411" t="str">
        <f>IF(NOT(ISBLANK('2 sup_templates'!H28)),IF(NOT(ISBLANK('2 sup_templates'!H27)),'2 sup_templates'!H28/'2 sup_templates'!H27-1,""),"")</f>
        <v/>
      </c>
      <c r="I28" s="411" t="str">
        <f>IF(NOT(ISBLANK('2 sup_templates'!I28)),IF(NOT(ISBLANK('2 sup_templates'!I27)),'2 sup_templates'!I28/'2 sup_templates'!I27-1,""),"")</f>
        <v/>
      </c>
      <c r="J28" s="411" t="str">
        <f>IF(NOT(ISBLANK('2 sup_templates'!J28)),IF(NOT(ISBLANK('2 sup_templates'!J27)),'2 sup_templates'!J28/'2 sup_templates'!J27-1,""),"")</f>
        <v/>
      </c>
      <c r="K28" s="411" t="str">
        <f>IF(NOT(ISBLANK('2 sup_templates'!K28)),IF(NOT(ISBLANK('2 sup_templates'!K27)),'2 sup_templates'!K28/'2 sup_templates'!K27-1,""),"")</f>
        <v/>
      </c>
      <c r="L28" s="411" t="str">
        <f>IF(NOT(ISBLANK('2 sup_templates'!L28)),IF(NOT(ISBLANK('2 sup_templates'!L27)),'2 sup_templates'!L28/'2 sup_templates'!L27-1,""),"")</f>
        <v/>
      </c>
      <c r="M28" s="411" t="str">
        <f>IF(NOT(ISBLANK('2 sup_templates'!M28)),IF(NOT(ISBLANK('2 sup_templates'!M27)),'2 sup_templates'!M28/'2 sup_templates'!M27-1,""),"")</f>
        <v/>
      </c>
      <c r="N28" s="411" t="str">
        <f>IF(NOT(ISBLANK('2 sup_templates'!N28)),IF(NOT(ISBLANK('2 sup_templates'!N27)),'2 sup_templates'!N28/'2 sup_templates'!N27-1,""),"")</f>
        <v/>
      </c>
      <c r="O28" s="411" t="str">
        <f>IF(NOT(ISBLANK('2 sup_templates'!O28)),IF(NOT(ISBLANK('2 sup_templates'!O27)),'2 sup_templates'!O28/'2 sup_templates'!O27-1,""),"")</f>
        <v/>
      </c>
      <c r="P28" s="411" t="str">
        <f>IF(NOT(ISBLANK('2 sup_templates'!P28)),IF(NOT(ISBLANK('2 sup_templates'!P27)),'2 sup_templates'!P28/'2 sup_templates'!P27-1,""),"")</f>
        <v/>
      </c>
      <c r="Q28" s="411" t="str">
        <f>IF(NOT(ISBLANK('2 sup_templates'!Q28)),IF(NOT(ISBLANK('2 sup_templates'!Q27)),'2 sup_templates'!Q28/'2 sup_templates'!Q27-1,""),"")</f>
        <v/>
      </c>
      <c r="R28" s="411" t="str">
        <f>IF(NOT(ISBLANK('2 sup_templates'!R28)),IF(NOT(ISBLANK('2 sup_templates'!R27)),'2 sup_templates'!R28/'2 sup_templates'!R27-1,""),"")</f>
        <v/>
      </c>
      <c r="S28" s="411" t="str">
        <f>IF(NOT(ISBLANK('2 sup_templates'!S28)),IF(NOT(ISBLANK('2 sup_templates'!S27)),'2 sup_templates'!S28/'2 sup_templates'!S27-1,""),"")</f>
        <v/>
      </c>
      <c r="T28" s="411" t="str">
        <f>IF(NOT(ISBLANK('2 sup_templates'!T28)),IF(NOT(ISBLANK('2 sup_templates'!T27)),'2 sup_templates'!T28/'2 sup_templates'!T27-1,""),"")</f>
        <v/>
      </c>
      <c r="U28" s="411" t="str">
        <f>IF(NOT(ISBLANK('2 sup_templates'!U28)),IF(NOT(ISBLANK('2 sup_templates'!U27)),'2 sup_templates'!U28/'2 sup_templates'!U27-1,""),"")</f>
        <v/>
      </c>
      <c r="V28" s="411" t="str">
        <f>IF(NOT(ISBLANK('2 sup_templates'!V28)),IF(NOT(ISBLANK('2 sup_templates'!V27)),'2 sup_templates'!V28/'2 sup_templates'!V27-1,""),"")</f>
        <v/>
      </c>
      <c r="W28" s="411" t="str">
        <f>IF(NOT(ISBLANK('2 sup_templates'!W28)),IF(NOT(ISBLANK('2 sup_templates'!W27)),'2 sup_templates'!W28/'2 sup_templates'!W27-1,""),"")</f>
        <v/>
      </c>
      <c r="X28" s="411" t="str">
        <f>IF(NOT(ISBLANK('2 sup_templates'!X28)),IF(NOT(ISBLANK('2 sup_templates'!X27)),'2 sup_templates'!X28/'2 sup_templates'!X27-1,""),"")</f>
        <v/>
      </c>
      <c r="Y28" s="411" t="str">
        <f>IF(NOT(ISBLANK('2 sup_templates'!Y28)),IF(NOT(ISBLANK('2 sup_templates'!Y27)),'2 sup_templates'!Y28/'2 sup_templates'!Y27-1,""),"")</f>
        <v/>
      </c>
      <c r="Z28" s="411" t="str">
        <f>IF(NOT(ISBLANK('2 sup_templates'!Z28)),IF(NOT(ISBLANK('2 sup_templates'!Z27)),'2 sup_templates'!Z28/'2 sup_templates'!Z27-1,""),"")</f>
        <v/>
      </c>
      <c r="AA28" s="411" t="str">
        <f>IF(NOT(ISBLANK('2 sup_templates'!AA28)),IF(NOT(ISBLANK('2 sup_templates'!AA27)),'2 sup_templates'!AA28/'2 sup_templates'!AA27-1,""),"")</f>
        <v/>
      </c>
      <c r="AB28" s="411" t="str">
        <f>IF(NOT(ISBLANK('2 sup_templates'!AB28)),IF(NOT(ISBLANK('2 sup_templates'!AB27)),'2 sup_templates'!AB28/'2 sup_templates'!AB27-1,""),"")</f>
        <v/>
      </c>
      <c r="AC28" s="411" t="str">
        <f>IF(NOT(ISBLANK('2 sup_templates'!AC28)),IF(NOT(ISBLANK('2 sup_templates'!AC27)),'2 sup_templates'!AC28/'2 sup_templates'!AC27-1,""),"")</f>
        <v/>
      </c>
      <c r="AD28" s="411" t="str">
        <f>IF(NOT(ISBLANK('2 sup_templates'!AD28)),IF(NOT(ISBLANK('2 sup_templates'!AD27)),'2 sup_templates'!AD28/'2 sup_templates'!AD27-1,""),"")</f>
        <v/>
      </c>
      <c r="AE28" s="411" t="str">
        <f>IF(NOT(ISBLANK('2 sup_templates'!AE28)),IF(NOT(ISBLANK('2 sup_templates'!AE27)),'2 sup_templates'!AE28/'2 sup_templates'!AE27-1,""),"")</f>
        <v/>
      </c>
      <c r="AF28" s="411" t="str">
        <f>IF(NOT(ISBLANK('2 sup_templates'!AF28)),IF(NOT(ISBLANK('2 sup_templates'!AF27)),'2 sup_templates'!AF28/'2 sup_templates'!AF27-1,""),"")</f>
        <v/>
      </c>
      <c r="AG28" s="411" t="str">
        <f>IF(NOT(ISBLANK('2 sup_templates'!AG28)),IF(NOT(ISBLANK('2 sup_templates'!AG27)),'2 sup_templates'!AG28/'2 sup_templates'!AG27-1,""),"")</f>
        <v/>
      </c>
      <c r="AH28" s="411" t="str">
        <f>IF(NOT(ISBLANK('2 sup_templates'!AH28)),IF(NOT(ISBLANK('2 sup_templates'!AH27)),'2 sup_templates'!AH28/'2 sup_templates'!AH27-1,""),"")</f>
        <v/>
      </c>
      <c r="AI28" s="411" t="str">
        <f>IF(NOT(ISBLANK('2 sup_templates'!AI28)),IF(NOT(ISBLANK('2 sup_templates'!AI27)),'2 sup_templates'!AI28/'2 sup_templates'!AI27-1,""),"")</f>
        <v/>
      </c>
      <c r="AJ28" s="411" t="str">
        <f>IF(NOT(ISBLANK('2 sup_templates'!AJ28)),IF(NOT(ISBLANK('2 sup_templates'!AJ27)),'2 sup_templates'!AJ28/'2 sup_templates'!AJ27-1,""),"")</f>
        <v/>
      </c>
      <c r="AK28" s="411" t="str">
        <f>IF(NOT(ISBLANK('2 sup_templates'!AK28)),IF(NOT(ISBLANK('2 sup_templates'!AK27)),'2 sup_templates'!AK28/'2 sup_templates'!AK27-1,""),"")</f>
        <v/>
      </c>
      <c r="AL28" s="411" t="str">
        <f>IF(NOT(ISBLANK('2 sup_templates'!AL28)),IF(NOT(ISBLANK('2 sup_templates'!AL27)),'2 sup_templates'!AL28/'2 sup_templates'!AL27-1,""),"")</f>
        <v/>
      </c>
      <c r="AM28" s="299"/>
      <c r="AN28" s="80">
        <v>2019</v>
      </c>
      <c r="AO28" s="112" t="str">
        <f>IF(NOT(ISBLANK('2 sup_templates'!AO28)),IF(NOT(ISBLANK('2 sup_templates'!AO27)),'2 sup_templates'!AO28/'2 sup_templates'!AO27-1,""),"")</f>
        <v/>
      </c>
      <c r="AP28" s="117" t="str">
        <f>IF(NOT(ISBLANK('2 sup_templates'!AP28)),IF(NOT(ISBLANK('2 sup_templates'!AP27)),'2 sup_templates'!AP28/'2 sup_templates'!AP27-1,""),"")</f>
        <v/>
      </c>
      <c r="AQ28" s="112" t="str">
        <f>IF(NOT(ISBLANK('2 sup_templates'!AQ28)),IF(NOT(ISBLANK('2 sup_templates'!AQ27)),'2 sup_templates'!AQ28/'2 sup_templates'!AQ27-1,""),"")</f>
        <v/>
      </c>
      <c r="AR28" s="117" t="str">
        <f>IF(NOT(ISBLANK('2 sup_templates'!AR28)),IF(NOT(ISBLANK('2 sup_templates'!AR27)),'2 sup_templates'!AR28/'2 sup_templates'!AR27-1,""),"")</f>
        <v/>
      </c>
      <c r="AS28" s="112" t="str">
        <f>IF(NOT(ISBLANK('2 sup_templates'!AS28)),IF(NOT(ISBLANK('2 sup_templates'!AS27)),'2 sup_templates'!AS28/'2 sup_templates'!AS27-1,""),"")</f>
        <v/>
      </c>
      <c r="AT28" s="117" t="str">
        <f>IF(NOT(ISBLANK('2 sup_templates'!AT28)),IF(NOT(ISBLANK('2 sup_templates'!AT27)),'2 sup_templates'!AT28/'2 sup_templates'!AT27-1,""),"")</f>
        <v/>
      </c>
      <c r="AU28" s="112" t="str">
        <f>IF(NOT(ISBLANK('2 sup_templates'!AU28)),IF(NOT(ISBLANK('2 sup_templates'!AU27)),'2 sup_templates'!AU28/'2 sup_templates'!AU27-1,""),"")</f>
        <v/>
      </c>
      <c r="AV28" s="117" t="str">
        <f>IF(NOT(ISBLANK('2 sup_templates'!AV28)),IF(NOT(ISBLANK('2 sup_templates'!AV27)),'2 sup_templates'!AV28/'2 sup_templates'!AV27-1,""),"")</f>
        <v/>
      </c>
      <c r="AW28" s="117" t="str">
        <f>IF(NOT(ISBLANK('2 sup_templates'!AW28)),IF(NOT(ISBLANK('2 sup_templates'!AW27)),'2 sup_templates'!AW28/'2 sup_templates'!AW27-1,""),"")</f>
        <v/>
      </c>
      <c r="AX28" s="117" t="str">
        <f>IF(NOT(ISBLANK('2 sup_templates'!AX28)),IF(NOT(ISBLANK('2 sup_templates'!AX27)),'2 sup_templates'!AX28/'2 sup_templates'!AX27-1,""),"")</f>
        <v/>
      </c>
      <c r="AY28" s="117" t="str">
        <f>IF(NOT(ISBLANK('2 sup_templates'!AY28)),IF(NOT(ISBLANK('2 sup_templates'!AY27)),'2 sup_templates'!AY28/'2 sup_templates'!AY27-1,""),"")</f>
        <v/>
      </c>
      <c r="AZ28" s="117" t="str">
        <f>IF(NOT(ISBLANK('2 sup_templates'!AZ28)),IF(NOT(ISBLANK('2 sup_templates'!AZ27)),'2 sup_templates'!AZ28/'2 sup_templates'!AZ27-1,""),"")</f>
        <v/>
      </c>
      <c r="BA28" s="117" t="str">
        <f>IF(NOT(ISBLANK('2 sup_templates'!BA28)),IF(NOT(ISBLANK('2 sup_templates'!BA27)),'2 sup_templates'!BA28/'2 sup_templates'!BA27-1,""),"")</f>
        <v/>
      </c>
      <c r="BB28" s="117" t="str">
        <f>IF(NOT(ISBLANK('2 sup_templates'!BB28)),IF(NOT(ISBLANK('2 sup_templates'!BB27)),'2 sup_templates'!BB28/'2 sup_templates'!BB27-1,""),"")</f>
        <v/>
      </c>
      <c r="BC28" s="117" t="str">
        <f>IF(NOT(ISBLANK('2 sup_templates'!BC28)),IF(NOT(ISBLANK('2 sup_templates'!BC27)),'2 sup_templates'!BC28/'2 sup_templates'!BC27-1,""),"")</f>
        <v/>
      </c>
      <c r="BD28" s="117" t="str">
        <f>IF(NOT(ISBLANK('2 sup_templates'!BD28)),IF(NOT(ISBLANK('2 sup_templates'!BD27)),'2 sup_templates'!BD28/'2 sup_templates'!BD27-1,""),"")</f>
        <v/>
      </c>
      <c r="BE28" s="117" t="str">
        <f>IF(NOT(ISBLANK('2 sup_templates'!BE28)),IF(NOT(ISBLANK('2 sup_templates'!BE27)),'2 sup_templates'!BE28/'2 sup_templates'!BE27-1,""),"")</f>
        <v/>
      </c>
      <c r="BF28" s="117" t="str">
        <f>IF(NOT(ISBLANK('2 sup_templates'!BF28)),IF(NOT(ISBLANK('2 sup_templates'!BF27)),'2 sup_templates'!BF28/'2 sup_templates'!BF27-1,""),"")</f>
        <v/>
      </c>
      <c r="BG28" s="117" t="str">
        <f>IF(NOT(ISBLANK('2 sup_templates'!BG28)),IF(NOT(ISBLANK('2 sup_templates'!BG27)),'2 sup_templates'!BG28/'2 sup_templates'!BG27-1,""),"")</f>
        <v/>
      </c>
      <c r="BH28" s="117" t="str">
        <f>IF(NOT(ISBLANK('2 sup_templates'!BH28)),IF(NOT(ISBLANK('2 sup_templates'!BH27)),'2 sup_templates'!BH28/'2 sup_templates'!BH27-1,""),"")</f>
        <v/>
      </c>
      <c r="BI28" s="117" t="str">
        <f>IF(NOT(ISBLANK('2 sup_templates'!BI28)),IF(NOT(ISBLANK('2 sup_templates'!BI27)),'2 sup_templates'!BI28/'2 sup_templates'!BI27-1,""),"")</f>
        <v/>
      </c>
      <c r="BJ28" s="117" t="str">
        <f>IF(NOT(ISBLANK('2 sup_templates'!BJ28)),IF(NOT(ISBLANK('2 sup_templates'!BJ27)),'2 sup_templates'!BJ28/'2 sup_templates'!BJ27-1,""),"")</f>
        <v/>
      </c>
      <c r="BK28" s="117" t="str">
        <f>IF(NOT(ISBLANK('2 sup_templates'!BK28)),IF(NOT(ISBLANK('2 sup_templates'!BK27)),'2 sup_templates'!BK28/'2 sup_templates'!BK27-1,""),"")</f>
        <v/>
      </c>
      <c r="BL28" s="117" t="str">
        <f>IF(NOT(ISBLANK('2 sup_templates'!BL28)),IF(NOT(ISBLANK('2 sup_templates'!BL27)),'2 sup_templates'!BL28/'2 sup_templates'!BL27-1,""),"")</f>
        <v/>
      </c>
      <c r="BM28" s="299"/>
      <c r="BN28" s="146">
        <v>2019</v>
      </c>
      <c r="BO28" s="112" t="str">
        <f>IF(NOT(ISBLANK('2 sup_templates'!BO28)),IF(NOT(ISBLANK('2 sup_templates'!BO27)),'2 sup_templates'!BO28/'2 sup_templates'!BO27-1,""),"")</f>
        <v/>
      </c>
      <c r="BP28" s="112" t="str">
        <f>IF(NOT(ISBLANK('2 sup_templates'!BP28)),IF(NOT(ISBLANK('2 sup_templates'!BP27)),'2 sup_templates'!BP28/'2 sup_templates'!BP27-1,""),"")</f>
        <v/>
      </c>
      <c r="BQ28" s="112" t="str">
        <f>IF(NOT(ISBLANK('2 sup_templates'!BQ28)),IF(NOT(ISBLANK('2 sup_templates'!BQ27)),'2 sup_templates'!BQ28/'2 sup_templates'!BQ27-1,""),"")</f>
        <v/>
      </c>
      <c r="BR28" s="112" t="str">
        <f>IF(NOT(ISBLANK('2 sup_templates'!BR28)),IF(NOT(ISBLANK('2 sup_templates'!BR27)),'2 sup_templates'!BR28/'2 sup_templates'!BR27-1,""),"")</f>
        <v/>
      </c>
      <c r="BS28" s="112" t="str">
        <f>IF(NOT(ISBLANK('2 sup_templates'!BS28)),IF(NOT(ISBLANK('2 sup_templates'!BS27)),'2 sup_templates'!BS28/'2 sup_templates'!BS27-1,""),"")</f>
        <v/>
      </c>
      <c r="BT28" s="112" t="str">
        <f>IF(NOT(ISBLANK('2 sup_templates'!BT28)),IF(NOT(ISBLANK('2 sup_templates'!BT27)),'2 sup_templates'!BT28/'2 sup_templates'!BT27-1,""),"")</f>
        <v/>
      </c>
      <c r="BU28" s="112" t="str">
        <f>IF(NOT(ISBLANK('2 sup_templates'!BU28)),IF(NOT(ISBLANK('2 sup_templates'!BU27)),'2 sup_templates'!BU28/'2 sup_templates'!BU27-1,""),"")</f>
        <v/>
      </c>
      <c r="BV28" s="112" t="str">
        <f>IF(NOT(ISBLANK('2 sup_templates'!BV28)),IF(NOT(ISBLANK('2 sup_templates'!BV27)),'2 sup_templates'!BV28/'2 sup_templates'!BV27-1,""),"")</f>
        <v/>
      </c>
      <c r="BW28" s="112" t="str">
        <f>IF(NOT(ISBLANK('2 sup_templates'!BW28)),IF(NOT(ISBLANK('2 sup_templates'!BW27)),'2 sup_templates'!BW28/'2 sup_templates'!BW27-1,""),"")</f>
        <v/>
      </c>
      <c r="BX28" s="112" t="str">
        <f>IF(NOT(ISBLANK('2 sup_templates'!BX28)),IF(NOT(ISBLANK('2 sup_templates'!BX27)),'2 sup_templates'!BX28/'2 sup_templates'!BX27-1,""),"")</f>
        <v/>
      </c>
      <c r="BY28" s="112" t="str">
        <f>IF(NOT(ISBLANK('2 sup_templates'!BY28)),IF(NOT(ISBLANK('2 sup_templates'!BY27)),'2 sup_templates'!BY28/'2 sup_templates'!BY27-1,""),"")</f>
        <v/>
      </c>
      <c r="BZ28" s="112" t="str">
        <f>IF(NOT(ISBLANK('2 sup_templates'!BZ28)),IF(NOT(ISBLANK('2 sup_templates'!BZ27)),'2 sup_templates'!BZ28/'2 sup_templates'!BZ27-1,""),"")</f>
        <v/>
      </c>
      <c r="CA28" s="112" t="str">
        <f>IF(NOT(ISBLANK('2 sup_templates'!CA28)),IF(NOT(ISBLANK('2 sup_templates'!CA27)),'2 sup_templates'!CA28/'2 sup_templates'!CA27-1,""),"")</f>
        <v/>
      </c>
      <c r="CB28" s="112" t="str">
        <f>IF(NOT(ISBLANK('2 sup_templates'!CB28)),IF(NOT(ISBLANK('2 sup_templates'!CB27)),'2 sup_templates'!CB28/'2 sup_templates'!CB27-1,""),"")</f>
        <v/>
      </c>
      <c r="CC28" s="112" t="str">
        <f>IF(NOT(ISBLANK('2 sup_templates'!CC28)),IF(NOT(ISBLANK('2 sup_templates'!CC27)),'2 sup_templates'!CC28/'2 sup_templates'!CC27-1,""),"")</f>
        <v/>
      </c>
      <c r="CD28" s="112" t="str">
        <f>IF(NOT(ISBLANK('2 sup_templates'!CD28)),IF(NOT(ISBLANK('2 sup_templates'!CD27)),'2 sup_templates'!CD28/'2 sup_templates'!CD27-1,""),"")</f>
        <v/>
      </c>
      <c r="CE28" s="112" t="str">
        <f>IF(NOT(ISBLANK('2 sup_templates'!CE28)),IF(NOT(ISBLANK('2 sup_templates'!CE27)),'2 sup_templates'!CE28/'2 sup_templates'!CE27-1,""),"")</f>
        <v/>
      </c>
      <c r="CF28" s="112" t="str">
        <f>IF(NOT(ISBLANK('2 sup_templates'!CF28)),IF(NOT(ISBLANK('2 sup_templates'!CF27)),'2 sup_templates'!CF28/'2 sup_templates'!CF27-1,""),"")</f>
        <v/>
      </c>
      <c r="CG28" s="112" t="str">
        <f>IF(NOT(ISBLANK('2 sup_templates'!CG28)),IF(NOT(ISBLANK('2 sup_templates'!CG27)),'2 sup_templates'!CG28/'2 sup_templates'!CG27-1,""),"")</f>
        <v/>
      </c>
      <c r="CH28" s="112" t="str">
        <f>IF(NOT(ISBLANK('2 sup_templates'!CH28)),IF(NOT(ISBLANK('2 sup_templates'!CH27)),'2 sup_templates'!CH28/'2 sup_templates'!CH27-1,""),"")</f>
        <v/>
      </c>
      <c r="CI28" s="112" t="str">
        <f>IF(NOT(ISBLANK('2 sup_templates'!CI28)),IF(NOT(ISBLANK('2 sup_templates'!CI27)),'2 sup_templates'!CI28/'2 sup_templates'!CI27-1,""),"")</f>
        <v/>
      </c>
      <c r="CJ28" s="112" t="str">
        <f>IF(NOT(ISBLANK('2 sup_templates'!CJ28)),IF(NOT(ISBLANK('2 sup_templates'!CJ27)),'2 sup_templates'!CJ28/'2 sup_templates'!CJ27-1,""),"")</f>
        <v/>
      </c>
      <c r="CK28" s="112" t="str">
        <f>IF(NOT(ISBLANK('2 sup_templates'!CK28)),IF(NOT(ISBLANK('2 sup_templates'!CK27)),'2 sup_templates'!CK28/'2 sup_templates'!CK27-1,""),"")</f>
        <v/>
      </c>
      <c r="CL28" s="112" t="str">
        <f>IF(NOT(ISBLANK('2 sup_templates'!CL28)),IF(NOT(ISBLANK('2 sup_templates'!CL27)),'2 sup_templates'!CL28/'2 sup_templates'!CL27-1,""),"")</f>
        <v/>
      </c>
      <c r="CN28" s="81">
        <v>2019</v>
      </c>
      <c r="CO28" s="115" t="str">
        <f>IF(NOT(ISBLANK('2 sup_templates'!CO28)),IF(NOT(ISBLANK('2 sup_templates'!CO27)),'2 sup_templates'!CO28/'2 sup_templates'!CO27-1,""),"")</f>
        <v/>
      </c>
      <c r="CP28" s="115" t="str">
        <f>IF(NOT(ISBLANK('2 sup_templates'!CP28)),IF(NOT(ISBLANK('2 sup_templates'!CP27)),'2 sup_templates'!CP28/'2 sup_templates'!CP27-1,""),"")</f>
        <v/>
      </c>
      <c r="CQ28" s="115" t="str">
        <f>IF(NOT(ISBLANK('2 sup_templates'!CQ28)),IF(NOT(ISBLANK('2 sup_templates'!CQ27)),'2 sup_templates'!CQ28/'2 sup_templates'!CQ27-1,""),"")</f>
        <v/>
      </c>
      <c r="CR28" s="115" t="str">
        <f>IF(NOT(ISBLANK('2 sup_templates'!CR28)),IF(NOT(ISBLANK('2 sup_templates'!CR27)),'2 sup_templates'!CR28/'2 sup_templates'!CR27-1,""),"")</f>
        <v/>
      </c>
      <c r="CS28" s="115" t="str">
        <f>IF(NOT(ISBLANK('2 sup_templates'!CS28)),IF(NOT(ISBLANK('2 sup_templates'!CS27)),'2 sup_templates'!CS28/'2 sup_templates'!CS27-1,""),"")</f>
        <v/>
      </c>
      <c r="CT28" s="115" t="str">
        <f>IF(NOT(ISBLANK('2 sup_templates'!CT28)),IF(NOT(ISBLANK('2 sup_templates'!CT27)),'2 sup_templates'!CT28/'2 sup_templates'!CT27-1,""),"")</f>
        <v/>
      </c>
      <c r="CU28" s="115" t="str">
        <f>IF(NOT(ISBLANK('2 sup_templates'!CU28)),IF(NOT(ISBLANK('2 sup_templates'!CU27)),'2 sup_templates'!CU28/'2 sup_templates'!CU27-1,""),"")</f>
        <v/>
      </c>
      <c r="CV28" s="115" t="str">
        <f>IF(NOT(ISBLANK('2 sup_templates'!CV28)),IF(NOT(ISBLANK('2 sup_templates'!CV27)),'2 sup_templates'!CV28/'2 sup_templates'!CV27-1,""),"")</f>
        <v/>
      </c>
      <c r="CW28" s="115" t="str">
        <f>IF(NOT(ISBLANK('2 sup_templates'!CW28)),IF(NOT(ISBLANK('2 sup_templates'!CW27)),'2 sup_templates'!CW28/'2 sup_templates'!CW27-1,""),"")</f>
        <v/>
      </c>
      <c r="CX28" s="115" t="str">
        <f>IF(NOT(ISBLANK('2 sup_templates'!CX28)),IF(NOT(ISBLANK('2 sup_templates'!CX27)),'2 sup_templates'!CX28/'2 sup_templates'!CX27-1,""),"")</f>
        <v/>
      </c>
      <c r="CY28" s="115" t="str">
        <f>IF(NOT(ISBLANK('2 sup_templates'!CY28)),IF(NOT(ISBLANK('2 sup_templates'!CY27)),'2 sup_templates'!CY28/'2 sup_templates'!CY27-1,""),"")</f>
        <v/>
      </c>
      <c r="CZ28" s="115" t="str">
        <f>IF(NOT(ISBLANK('2 sup_templates'!CZ28)),IF(NOT(ISBLANK('2 sup_templates'!CZ27)),'2 sup_templates'!CZ28/'2 sup_templates'!CZ27-1,""),"")</f>
        <v/>
      </c>
      <c r="DA28" s="115" t="str">
        <f>IF(NOT(ISBLANK('2 sup_templates'!DA28)),IF(NOT(ISBLANK('2 sup_templates'!DA27)),'2 sup_templates'!DA28/'2 sup_templates'!DA27-1,""),"")</f>
        <v/>
      </c>
      <c r="DB28" s="115" t="str">
        <f>IF(NOT(ISBLANK('2 sup_templates'!DB28)),IF(NOT(ISBLANK('2 sup_templates'!DB27)),'2 sup_templates'!DB28/'2 sup_templates'!DB27-1,""),"")</f>
        <v/>
      </c>
      <c r="DC28" s="971"/>
      <c r="DD28" s="971"/>
    </row>
    <row r="29" spans="1:108" x14ac:dyDescent="0.2">
      <c r="B29" s="146">
        <v>2020</v>
      </c>
      <c r="C29" s="411" t="str">
        <f>IF(NOT(ISBLANK('2 sup_templates'!C29)),IF(NOT(ISBLANK('2 sup_templates'!C28)),'2 sup_templates'!C29/'2 sup_templates'!C28-1,""),"")</f>
        <v/>
      </c>
      <c r="D29" s="411" t="str">
        <f>IF(NOT(ISBLANK('2 sup_templates'!D29)),IF(NOT(ISBLANK('2 sup_templates'!D28)),'2 sup_templates'!D29/'2 sup_templates'!D28-1,""),"")</f>
        <v/>
      </c>
      <c r="E29" s="411" t="str">
        <f>IF(NOT(ISBLANK('2 sup_templates'!E29)),IF(NOT(ISBLANK('2 sup_templates'!E28)),'2 sup_templates'!E29/'2 sup_templates'!E28-1,""),"")</f>
        <v/>
      </c>
      <c r="F29" s="411" t="str">
        <f>IF(NOT(ISBLANK('2 sup_templates'!F29)),IF(NOT(ISBLANK('2 sup_templates'!F28)),'2 sup_templates'!F29/'2 sup_templates'!F28-1,""),"")</f>
        <v/>
      </c>
      <c r="G29" s="411" t="str">
        <f>IF(NOT(ISBLANK('2 sup_templates'!G29)),IF(NOT(ISBLANK('2 sup_templates'!G28)),'2 sup_templates'!G29/'2 sup_templates'!G28-1,""),"")</f>
        <v/>
      </c>
      <c r="H29" s="411" t="str">
        <f>IF(NOT(ISBLANK('2 sup_templates'!H29)),IF(NOT(ISBLANK('2 sup_templates'!H28)),'2 sup_templates'!H29/'2 sup_templates'!H28-1,""),"")</f>
        <v/>
      </c>
      <c r="I29" s="411" t="str">
        <f>IF(NOT(ISBLANK('2 sup_templates'!I29)),IF(NOT(ISBLANK('2 sup_templates'!I28)),'2 sup_templates'!I29/'2 sup_templates'!I28-1,""),"")</f>
        <v/>
      </c>
      <c r="J29" s="411" t="str">
        <f>IF(NOT(ISBLANK('2 sup_templates'!J29)),IF(NOT(ISBLANK('2 sup_templates'!J28)),'2 sup_templates'!J29/'2 sup_templates'!J28-1,""),"")</f>
        <v/>
      </c>
      <c r="K29" s="411" t="str">
        <f>IF(NOT(ISBLANK('2 sup_templates'!K29)),IF(NOT(ISBLANK('2 sup_templates'!K28)),'2 sup_templates'!K29/'2 sup_templates'!K28-1,""),"")</f>
        <v/>
      </c>
      <c r="L29" s="411" t="str">
        <f>IF(NOT(ISBLANK('2 sup_templates'!L29)),IF(NOT(ISBLANK('2 sup_templates'!L28)),'2 sup_templates'!L29/'2 sup_templates'!L28-1,""),"")</f>
        <v/>
      </c>
      <c r="M29" s="411" t="str">
        <f>IF(NOT(ISBLANK('2 sup_templates'!M29)),IF(NOT(ISBLANK('2 sup_templates'!M28)),'2 sup_templates'!M29/'2 sup_templates'!M28-1,""),"")</f>
        <v/>
      </c>
      <c r="N29" s="411" t="str">
        <f>IF(NOT(ISBLANK('2 sup_templates'!N29)),IF(NOT(ISBLANK('2 sup_templates'!N28)),'2 sup_templates'!N29/'2 sup_templates'!N28-1,""),"")</f>
        <v/>
      </c>
      <c r="O29" s="411" t="str">
        <f>IF(NOT(ISBLANK('2 sup_templates'!O29)),IF(NOT(ISBLANK('2 sup_templates'!O28)),'2 sup_templates'!O29/'2 sup_templates'!O28-1,""),"")</f>
        <v/>
      </c>
      <c r="P29" s="411" t="str">
        <f>IF(NOT(ISBLANK('2 sup_templates'!P29)),IF(NOT(ISBLANK('2 sup_templates'!P28)),'2 sup_templates'!P29/'2 sup_templates'!P28-1,""),"")</f>
        <v/>
      </c>
      <c r="Q29" s="411" t="str">
        <f>IF(NOT(ISBLANK('2 sup_templates'!Q29)),IF(NOT(ISBLANK('2 sup_templates'!Q28)),'2 sup_templates'!Q29/'2 sup_templates'!Q28-1,""),"")</f>
        <v/>
      </c>
      <c r="R29" s="411" t="str">
        <f>IF(NOT(ISBLANK('2 sup_templates'!R29)),IF(NOT(ISBLANK('2 sup_templates'!R28)),'2 sup_templates'!R29/'2 sup_templates'!R28-1,""),"")</f>
        <v/>
      </c>
      <c r="S29" s="411" t="str">
        <f>IF(NOT(ISBLANK('2 sup_templates'!S29)),IF(NOT(ISBLANK('2 sup_templates'!S28)),'2 sup_templates'!S29/'2 sup_templates'!S28-1,""),"")</f>
        <v/>
      </c>
      <c r="T29" s="411" t="str">
        <f>IF(NOT(ISBLANK('2 sup_templates'!T29)),IF(NOT(ISBLANK('2 sup_templates'!T28)),'2 sup_templates'!T29/'2 sup_templates'!T28-1,""),"")</f>
        <v/>
      </c>
      <c r="U29" s="411" t="str">
        <f>IF(NOT(ISBLANK('2 sup_templates'!U29)),IF(NOT(ISBLANK('2 sup_templates'!U28)),'2 sup_templates'!U29/'2 sup_templates'!U28-1,""),"")</f>
        <v/>
      </c>
      <c r="V29" s="411" t="str">
        <f>IF(NOT(ISBLANK('2 sup_templates'!V29)),IF(NOT(ISBLANK('2 sup_templates'!V28)),'2 sup_templates'!V29/'2 sup_templates'!V28-1,""),"")</f>
        <v/>
      </c>
      <c r="W29" s="411" t="str">
        <f>IF(NOT(ISBLANK('2 sup_templates'!W29)),IF(NOT(ISBLANK('2 sup_templates'!W28)),'2 sup_templates'!W29/'2 sup_templates'!W28-1,""),"")</f>
        <v/>
      </c>
      <c r="X29" s="411" t="str">
        <f>IF(NOT(ISBLANK('2 sup_templates'!X29)),IF(NOT(ISBLANK('2 sup_templates'!X28)),'2 sup_templates'!X29/'2 sup_templates'!X28-1,""),"")</f>
        <v/>
      </c>
      <c r="Y29" s="411" t="str">
        <f>IF(NOT(ISBLANK('2 sup_templates'!Y29)),IF(NOT(ISBLANK('2 sup_templates'!Y28)),'2 sup_templates'!Y29/'2 sup_templates'!Y28-1,""),"")</f>
        <v/>
      </c>
      <c r="Z29" s="411" t="str">
        <f>IF(NOT(ISBLANK('2 sup_templates'!Z29)),IF(NOT(ISBLANK('2 sup_templates'!Z28)),'2 sup_templates'!Z29/'2 sup_templates'!Z28-1,""),"")</f>
        <v/>
      </c>
      <c r="AA29" s="411" t="str">
        <f>IF(NOT(ISBLANK('2 sup_templates'!AA29)),IF(NOT(ISBLANK('2 sup_templates'!AA28)),'2 sup_templates'!AA29/'2 sup_templates'!AA28-1,""),"")</f>
        <v/>
      </c>
      <c r="AB29" s="411" t="str">
        <f>IF(NOT(ISBLANK('2 sup_templates'!AB29)),IF(NOT(ISBLANK('2 sup_templates'!AB28)),'2 sup_templates'!AB29/'2 sup_templates'!AB28-1,""),"")</f>
        <v/>
      </c>
      <c r="AC29" s="411" t="str">
        <f>IF(NOT(ISBLANK('2 sup_templates'!AC29)),IF(NOT(ISBLANK('2 sup_templates'!AC28)),'2 sup_templates'!AC29/'2 sup_templates'!AC28-1,""),"")</f>
        <v/>
      </c>
      <c r="AD29" s="411" t="str">
        <f>IF(NOT(ISBLANK('2 sup_templates'!AD29)),IF(NOT(ISBLANK('2 sup_templates'!AD28)),'2 sup_templates'!AD29/'2 sup_templates'!AD28-1,""),"")</f>
        <v/>
      </c>
      <c r="AE29" s="411" t="str">
        <f>IF(NOT(ISBLANK('2 sup_templates'!AE29)),IF(NOT(ISBLANK('2 sup_templates'!AE28)),'2 sup_templates'!AE29/'2 sup_templates'!AE28-1,""),"")</f>
        <v/>
      </c>
      <c r="AF29" s="411" t="str">
        <f>IF(NOT(ISBLANK('2 sup_templates'!AF29)),IF(NOT(ISBLANK('2 sup_templates'!AF28)),'2 sup_templates'!AF29/'2 sup_templates'!AF28-1,""),"")</f>
        <v/>
      </c>
      <c r="AG29" s="411" t="str">
        <f>IF(NOT(ISBLANK('2 sup_templates'!AG29)),IF(NOT(ISBLANK('2 sup_templates'!AG28)),'2 sup_templates'!AG29/'2 sup_templates'!AG28-1,""),"")</f>
        <v/>
      </c>
      <c r="AH29" s="411" t="str">
        <f>IF(NOT(ISBLANK('2 sup_templates'!AH29)),IF(NOT(ISBLANK('2 sup_templates'!AH28)),'2 sup_templates'!AH29/'2 sup_templates'!AH28-1,""),"")</f>
        <v/>
      </c>
      <c r="AI29" s="411" t="str">
        <f>IF(NOT(ISBLANK('2 sup_templates'!AI29)),IF(NOT(ISBLANK('2 sup_templates'!AI28)),'2 sup_templates'!AI29/'2 sup_templates'!AI28-1,""),"")</f>
        <v/>
      </c>
      <c r="AJ29" s="411" t="str">
        <f>IF(NOT(ISBLANK('2 sup_templates'!AJ29)),IF(NOT(ISBLANK('2 sup_templates'!AJ28)),'2 sup_templates'!AJ29/'2 sup_templates'!AJ28-1,""),"")</f>
        <v/>
      </c>
      <c r="AK29" s="411" t="str">
        <f>IF(NOT(ISBLANK('2 sup_templates'!AK29)),IF(NOT(ISBLANK('2 sup_templates'!AK28)),'2 sup_templates'!AK29/'2 sup_templates'!AK28-1,""),"")</f>
        <v/>
      </c>
      <c r="AL29" s="411" t="str">
        <f>IF(NOT(ISBLANK('2 sup_templates'!AL29)),IF(NOT(ISBLANK('2 sup_templates'!AL28)),'2 sup_templates'!AL29/'2 sup_templates'!AL28-1,""),"")</f>
        <v/>
      </c>
      <c r="AM29" s="34"/>
      <c r="AN29" s="80">
        <v>2020</v>
      </c>
      <c r="AO29" s="112" t="str">
        <f>IF(NOT(ISBLANK('2 sup_templates'!AO29)),IF(NOT(ISBLANK('2 sup_templates'!AO28)),'2 sup_templates'!AO29/'2 sup_templates'!AO28-1,""),"")</f>
        <v/>
      </c>
      <c r="AP29" s="117" t="str">
        <f>IF(NOT(ISBLANK('2 sup_templates'!AP29)),IF(NOT(ISBLANK('2 sup_templates'!AP28)),'2 sup_templates'!AP29/'2 sup_templates'!AP28-1,""),"")</f>
        <v/>
      </c>
      <c r="AQ29" s="112" t="str">
        <f>IF(NOT(ISBLANK('2 sup_templates'!AQ29)),IF(NOT(ISBLANK('2 sup_templates'!AQ28)),'2 sup_templates'!AQ29/'2 sup_templates'!AQ28-1,""),"")</f>
        <v/>
      </c>
      <c r="AR29" s="117" t="str">
        <f>IF(NOT(ISBLANK('2 sup_templates'!AR29)),IF(NOT(ISBLANK('2 sup_templates'!AR28)),'2 sup_templates'!AR29/'2 sup_templates'!AR28-1,""),"")</f>
        <v/>
      </c>
      <c r="AS29" s="112" t="str">
        <f>IF(NOT(ISBLANK('2 sup_templates'!AS29)),IF(NOT(ISBLANK('2 sup_templates'!AS28)),'2 sup_templates'!AS29/'2 sup_templates'!AS28-1,""),"")</f>
        <v/>
      </c>
      <c r="AT29" s="117" t="str">
        <f>IF(NOT(ISBLANK('2 sup_templates'!AT29)),IF(NOT(ISBLANK('2 sup_templates'!AT28)),'2 sup_templates'!AT29/'2 sup_templates'!AT28-1,""),"")</f>
        <v/>
      </c>
      <c r="AU29" s="112" t="str">
        <f>IF(NOT(ISBLANK('2 sup_templates'!AU29)),IF(NOT(ISBLANK('2 sup_templates'!AU28)),'2 sup_templates'!AU29/'2 sup_templates'!AU28-1,""),"")</f>
        <v/>
      </c>
      <c r="AV29" s="117" t="str">
        <f>IF(NOT(ISBLANK('2 sup_templates'!AV29)),IF(NOT(ISBLANK('2 sup_templates'!AV28)),'2 sup_templates'!AV29/'2 sup_templates'!AV28-1,""),"")</f>
        <v/>
      </c>
      <c r="AW29" s="117" t="str">
        <f>IF(NOT(ISBLANK('2 sup_templates'!AW29)),IF(NOT(ISBLANK('2 sup_templates'!AW28)),'2 sup_templates'!AW29/'2 sup_templates'!AW28-1,""),"")</f>
        <v/>
      </c>
      <c r="AX29" s="117" t="str">
        <f>IF(NOT(ISBLANK('2 sup_templates'!AX29)),IF(NOT(ISBLANK('2 sup_templates'!AX28)),'2 sup_templates'!AX29/'2 sup_templates'!AX28-1,""),"")</f>
        <v/>
      </c>
      <c r="AY29" s="117" t="str">
        <f>IF(NOT(ISBLANK('2 sup_templates'!AY29)),IF(NOT(ISBLANK('2 sup_templates'!AY28)),'2 sup_templates'!AY29/'2 sup_templates'!AY28-1,""),"")</f>
        <v/>
      </c>
      <c r="AZ29" s="117" t="str">
        <f>IF(NOT(ISBLANK('2 sup_templates'!AZ29)),IF(NOT(ISBLANK('2 sup_templates'!AZ28)),'2 sup_templates'!AZ29/'2 sup_templates'!AZ28-1,""),"")</f>
        <v/>
      </c>
      <c r="BA29" s="117" t="str">
        <f>IF(NOT(ISBLANK('2 sup_templates'!BA29)),IF(NOT(ISBLANK('2 sup_templates'!BA28)),'2 sup_templates'!BA29/'2 sup_templates'!BA28-1,""),"")</f>
        <v/>
      </c>
      <c r="BB29" s="117" t="str">
        <f>IF(NOT(ISBLANK('2 sup_templates'!BB29)),IF(NOT(ISBLANK('2 sup_templates'!BB28)),'2 sup_templates'!BB29/'2 sup_templates'!BB28-1,""),"")</f>
        <v/>
      </c>
      <c r="BC29" s="117" t="str">
        <f>IF(NOT(ISBLANK('2 sup_templates'!BC29)),IF(NOT(ISBLANK('2 sup_templates'!BC28)),'2 sup_templates'!BC29/'2 sup_templates'!BC28-1,""),"")</f>
        <v/>
      </c>
      <c r="BD29" s="117" t="str">
        <f>IF(NOT(ISBLANK('2 sup_templates'!BD29)),IF(NOT(ISBLANK('2 sup_templates'!BD28)),'2 sup_templates'!BD29/'2 sup_templates'!BD28-1,""),"")</f>
        <v/>
      </c>
      <c r="BE29" s="117" t="str">
        <f>IF(NOT(ISBLANK('2 sup_templates'!BE29)),IF(NOT(ISBLANK('2 sup_templates'!BE28)),'2 sup_templates'!BE29/'2 sup_templates'!BE28-1,""),"")</f>
        <v/>
      </c>
      <c r="BF29" s="117" t="str">
        <f>IF(NOT(ISBLANK('2 sup_templates'!BF29)),IF(NOT(ISBLANK('2 sup_templates'!BF28)),'2 sup_templates'!BF29/'2 sup_templates'!BF28-1,""),"")</f>
        <v/>
      </c>
      <c r="BG29" s="117" t="str">
        <f>IF(NOT(ISBLANK('2 sup_templates'!BG29)),IF(NOT(ISBLANK('2 sup_templates'!BG28)),'2 sup_templates'!BG29/'2 sup_templates'!BG28-1,""),"")</f>
        <v/>
      </c>
      <c r="BH29" s="117" t="str">
        <f>IF(NOT(ISBLANK('2 sup_templates'!BH29)),IF(NOT(ISBLANK('2 sup_templates'!BH28)),'2 sup_templates'!BH29/'2 sup_templates'!BH28-1,""),"")</f>
        <v/>
      </c>
      <c r="BI29" s="117" t="str">
        <f>IF(NOT(ISBLANK('2 sup_templates'!BI29)),IF(NOT(ISBLANK('2 sup_templates'!BI28)),'2 sup_templates'!BI29/'2 sup_templates'!BI28-1,""),"")</f>
        <v/>
      </c>
      <c r="BJ29" s="117" t="str">
        <f>IF(NOT(ISBLANK('2 sup_templates'!BJ29)),IF(NOT(ISBLANK('2 sup_templates'!BJ28)),'2 sup_templates'!BJ29/'2 sup_templates'!BJ28-1,""),"")</f>
        <v/>
      </c>
      <c r="BK29" s="117" t="str">
        <f>IF(NOT(ISBLANK('2 sup_templates'!BK29)),IF(NOT(ISBLANK('2 sup_templates'!BK28)),'2 sup_templates'!BK29/'2 sup_templates'!BK28-1,""),"")</f>
        <v/>
      </c>
      <c r="BL29" s="117" t="str">
        <f>IF(NOT(ISBLANK('2 sup_templates'!BL29)),IF(NOT(ISBLANK('2 sup_templates'!BL28)),'2 sup_templates'!BL29/'2 sup_templates'!BL28-1,""),"")</f>
        <v/>
      </c>
      <c r="BM29" s="34"/>
      <c r="BN29" s="146">
        <v>2020</v>
      </c>
      <c r="BO29" s="112" t="str">
        <f>IF(NOT(ISBLANK('2 sup_templates'!BO29)),IF(NOT(ISBLANK('2 sup_templates'!BO28)),'2 sup_templates'!BO29/'2 sup_templates'!BO28-1,""),"")</f>
        <v/>
      </c>
      <c r="BP29" s="112" t="str">
        <f>IF(NOT(ISBLANK('2 sup_templates'!BP29)),IF(NOT(ISBLANK('2 sup_templates'!BP28)),'2 sup_templates'!BP29/'2 sup_templates'!BP28-1,""),"")</f>
        <v/>
      </c>
      <c r="BQ29" s="112" t="str">
        <f>IF(NOT(ISBLANK('2 sup_templates'!BQ29)),IF(NOT(ISBLANK('2 sup_templates'!BQ28)),'2 sup_templates'!BQ29/'2 sup_templates'!BQ28-1,""),"")</f>
        <v/>
      </c>
      <c r="BR29" s="112" t="str">
        <f>IF(NOT(ISBLANK('2 sup_templates'!BR29)),IF(NOT(ISBLANK('2 sup_templates'!BR28)),'2 sup_templates'!BR29/'2 sup_templates'!BR28-1,""),"")</f>
        <v/>
      </c>
      <c r="BS29" s="112" t="str">
        <f>IF(NOT(ISBLANK('2 sup_templates'!BS29)),IF(NOT(ISBLANK('2 sup_templates'!BS28)),'2 sup_templates'!BS29/'2 sup_templates'!BS28-1,""),"")</f>
        <v/>
      </c>
      <c r="BT29" s="112" t="str">
        <f>IF(NOT(ISBLANK('2 sup_templates'!BT29)),IF(NOT(ISBLANK('2 sup_templates'!BT28)),'2 sup_templates'!BT29/'2 sup_templates'!BT28-1,""),"")</f>
        <v/>
      </c>
      <c r="BU29" s="112" t="str">
        <f>IF(NOT(ISBLANK('2 sup_templates'!BU29)),IF(NOT(ISBLANK('2 sup_templates'!BU28)),'2 sup_templates'!BU29/'2 sup_templates'!BU28-1,""),"")</f>
        <v/>
      </c>
      <c r="BV29" s="112" t="str">
        <f>IF(NOT(ISBLANK('2 sup_templates'!BV29)),IF(NOT(ISBLANK('2 sup_templates'!BV28)),'2 sup_templates'!BV29/'2 sup_templates'!BV28-1,""),"")</f>
        <v/>
      </c>
      <c r="BW29" s="112" t="str">
        <f>IF(NOT(ISBLANK('2 sup_templates'!BW29)),IF(NOT(ISBLANK('2 sup_templates'!BW28)),'2 sup_templates'!BW29/'2 sup_templates'!BW28-1,""),"")</f>
        <v/>
      </c>
      <c r="BX29" s="112" t="str">
        <f>IF(NOT(ISBLANK('2 sup_templates'!BX29)),IF(NOT(ISBLANK('2 sup_templates'!BX28)),'2 sup_templates'!BX29/'2 sup_templates'!BX28-1,""),"")</f>
        <v/>
      </c>
      <c r="BY29" s="112" t="str">
        <f>IF(NOT(ISBLANK('2 sup_templates'!BY29)),IF(NOT(ISBLANK('2 sup_templates'!BY28)),'2 sup_templates'!BY29/'2 sup_templates'!BY28-1,""),"")</f>
        <v/>
      </c>
      <c r="BZ29" s="112" t="str">
        <f>IF(NOT(ISBLANK('2 sup_templates'!BZ29)),IF(NOT(ISBLANK('2 sup_templates'!BZ28)),'2 sup_templates'!BZ29/'2 sup_templates'!BZ28-1,""),"")</f>
        <v/>
      </c>
      <c r="CA29" s="112" t="str">
        <f>IF(NOT(ISBLANK('2 sup_templates'!CA29)),IF(NOT(ISBLANK('2 sup_templates'!CA28)),'2 sup_templates'!CA29/'2 sup_templates'!CA28-1,""),"")</f>
        <v/>
      </c>
      <c r="CB29" s="112" t="str">
        <f>IF(NOT(ISBLANK('2 sup_templates'!CB29)),IF(NOT(ISBLANK('2 sup_templates'!CB28)),'2 sup_templates'!CB29/'2 sup_templates'!CB28-1,""),"")</f>
        <v/>
      </c>
      <c r="CC29" s="112" t="str">
        <f>IF(NOT(ISBLANK('2 sup_templates'!CC29)),IF(NOT(ISBLANK('2 sup_templates'!CC28)),'2 sup_templates'!CC29/'2 sup_templates'!CC28-1,""),"")</f>
        <v/>
      </c>
      <c r="CD29" s="112" t="str">
        <f>IF(NOT(ISBLANK('2 sup_templates'!CD29)),IF(NOT(ISBLANK('2 sup_templates'!CD28)),'2 sup_templates'!CD29/'2 sup_templates'!CD28-1,""),"")</f>
        <v/>
      </c>
      <c r="CE29" s="112" t="str">
        <f>IF(NOT(ISBLANK('2 sup_templates'!CE29)),IF(NOT(ISBLANK('2 sup_templates'!CE28)),'2 sup_templates'!CE29/'2 sup_templates'!CE28-1,""),"")</f>
        <v/>
      </c>
      <c r="CF29" s="112" t="str">
        <f>IF(NOT(ISBLANK('2 sup_templates'!CF29)),IF(NOT(ISBLANK('2 sup_templates'!CF28)),'2 sup_templates'!CF29/'2 sup_templates'!CF28-1,""),"")</f>
        <v/>
      </c>
      <c r="CG29" s="112" t="str">
        <f>IF(NOT(ISBLANK('2 sup_templates'!CG29)),IF(NOT(ISBLANK('2 sup_templates'!CG28)),'2 sup_templates'!CG29/'2 sup_templates'!CG28-1,""),"")</f>
        <v/>
      </c>
      <c r="CH29" s="112" t="str">
        <f>IF(NOT(ISBLANK('2 sup_templates'!CH29)),IF(NOT(ISBLANK('2 sup_templates'!CH28)),'2 sup_templates'!CH29/'2 sup_templates'!CH28-1,""),"")</f>
        <v/>
      </c>
      <c r="CI29" s="112" t="str">
        <f>IF(NOT(ISBLANK('2 sup_templates'!CI29)),IF(NOT(ISBLANK('2 sup_templates'!CI28)),'2 sup_templates'!CI29/'2 sup_templates'!CI28-1,""),"")</f>
        <v/>
      </c>
      <c r="CJ29" s="112" t="str">
        <f>IF(NOT(ISBLANK('2 sup_templates'!CJ29)),IF(NOT(ISBLANK('2 sup_templates'!CJ28)),'2 sup_templates'!CJ29/'2 sup_templates'!CJ28-1,""),"")</f>
        <v/>
      </c>
      <c r="CK29" s="112" t="str">
        <f>IF(NOT(ISBLANK('2 sup_templates'!CK29)),IF(NOT(ISBLANK('2 sup_templates'!CK28)),'2 sup_templates'!CK29/'2 sup_templates'!CK28-1,""),"")</f>
        <v/>
      </c>
      <c r="CL29" s="112" t="str">
        <f>IF(NOT(ISBLANK('2 sup_templates'!CL29)),IF(NOT(ISBLANK('2 sup_templates'!CL28)),'2 sup_templates'!CL29/'2 sup_templates'!CL28-1,""),"")</f>
        <v/>
      </c>
      <c r="CN29" s="81">
        <v>2020</v>
      </c>
      <c r="CO29" s="115" t="str">
        <f>IF(NOT(ISBLANK('2 sup_templates'!CO29)),IF(NOT(ISBLANK('2 sup_templates'!CO28)),'2 sup_templates'!CO29/'2 sup_templates'!CO28-1,""),"")</f>
        <v/>
      </c>
      <c r="CP29" s="115" t="str">
        <f>IF(NOT(ISBLANK('2 sup_templates'!CP29)),IF(NOT(ISBLANK('2 sup_templates'!CP28)),'2 sup_templates'!CP29/'2 sup_templates'!CP28-1,""),"")</f>
        <v/>
      </c>
      <c r="CQ29" s="115" t="str">
        <f>IF(NOT(ISBLANK('2 sup_templates'!CQ29)),IF(NOT(ISBLANK('2 sup_templates'!CQ28)),'2 sup_templates'!CQ29/'2 sup_templates'!CQ28-1,""),"")</f>
        <v/>
      </c>
      <c r="CR29" s="115" t="str">
        <f>IF(NOT(ISBLANK('2 sup_templates'!CR29)),IF(NOT(ISBLANK('2 sup_templates'!CR28)),'2 sup_templates'!CR29/'2 sup_templates'!CR28-1,""),"")</f>
        <v/>
      </c>
      <c r="CS29" s="115" t="str">
        <f>IF(NOT(ISBLANK('2 sup_templates'!CS29)),IF(NOT(ISBLANK('2 sup_templates'!CS28)),'2 sup_templates'!CS29/'2 sup_templates'!CS28-1,""),"")</f>
        <v/>
      </c>
      <c r="CT29" s="115" t="str">
        <f>IF(NOT(ISBLANK('2 sup_templates'!CT29)),IF(NOT(ISBLANK('2 sup_templates'!CT28)),'2 sup_templates'!CT29/'2 sup_templates'!CT28-1,""),"")</f>
        <v/>
      </c>
      <c r="CU29" s="115" t="str">
        <f>IF(NOT(ISBLANK('2 sup_templates'!CU29)),IF(NOT(ISBLANK('2 sup_templates'!CU28)),'2 sup_templates'!CU29/'2 sup_templates'!CU28-1,""),"")</f>
        <v/>
      </c>
      <c r="CV29" s="115" t="str">
        <f>IF(NOT(ISBLANK('2 sup_templates'!CV29)),IF(NOT(ISBLANK('2 sup_templates'!CV28)),'2 sup_templates'!CV29/'2 sup_templates'!CV28-1,""),"")</f>
        <v/>
      </c>
      <c r="CW29" s="115" t="str">
        <f>IF(NOT(ISBLANK('2 sup_templates'!CW29)),IF(NOT(ISBLANK('2 sup_templates'!CW28)),'2 sup_templates'!CW29/'2 sup_templates'!CW28-1,""),"")</f>
        <v/>
      </c>
      <c r="CX29" s="115" t="str">
        <f>IF(NOT(ISBLANK('2 sup_templates'!CX29)),IF(NOT(ISBLANK('2 sup_templates'!CX28)),'2 sup_templates'!CX29/'2 sup_templates'!CX28-1,""),"")</f>
        <v/>
      </c>
      <c r="CY29" s="115" t="str">
        <f>IF(NOT(ISBLANK('2 sup_templates'!CY29)),IF(NOT(ISBLANK('2 sup_templates'!CY28)),'2 sup_templates'!CY29/'2 sup_templates'!CY28-1,""),"")</f>
        <v/>
      </c>
      <c r="CZ29" s="115" t="str">
        <f>IF(NOT(ISBLANK('2 sup_templates'!CZ29)),IF(NOT(ISBLANK('2 sup_templates'!CZ28)),'2 sup_templates'!CZ29/'2 sup_templates'!CZ28-1,""),"")</f>
        <v/>
      </c>
      <c r="DA29" s="115" t="str">
        <f>IF(NOT(ISBLANK('2 sup_templates'!DA29)),IF(NOT(ISBLANK('2 sup_templates'!DA28)),'2 sup_templates'!DA29/'2 sup_templates'!DA28-1,""),"")</f>
        <v/>
      </c>
      <c r="DB29" s="115" t="str">
        <f>IF(NOT(ISBLANK('2 sup_templates'!DB29)),IF(NOT(ISBLANK('2 sup_templates'!DB28)),'2 sup_templates'!DB29/'2 sup_templates'!DB28-1,""),"")</f>
        <v/>
      </c>
    </row>
    <row r="30" spans="1:108" ht="14.25" customHeight="1" x14ac:dyDescent="0.2">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112"/>
      <c r="AP30" s="117"/>
      <c r="AQ30" s="112"/>
      <c r="AR30" s="117"/>
      <c r="AS30" s="112"/>
      <c r="AT30" s="117"/>
      <c r="AU30" s="112"/>
      <c r="AV30" s="117"/>
      <c r="AW30" s="117"/>
      <c r="AX30" s="117"/>
      <c r="AY30" s="117"/>
      <c r="AZ30" s="117"/>
      <c r="BA30" s="117"/>
      <c r="BB30" s="117"/>
      <c r="BC30" s="117"/>
      <c r="BD30" s="117"/>
      <c r="BE30" s="117"/>
      <c r="BF30" s="117"/>
      <c r="BG30" s="117"/>
      <c r="BH30" s="117"/>
      <c r="BI30" s="117"/>
      <c r="BJ30" s="117"/>
      <c r="BK30" s="117"/>
      <c r="BL30" s="117"/>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O30" s="34"/>
      <c r="CP30" s="34"/>
      <c r="CQ30" s="34"/>
      <c r="CR30" s="34"/>
      <c r="CS30" s="34"/>
      <c r="CT30" s="34"/>
      <c r="CU30" s="34"/>
      <c r="CV30" s="34"/>
      <c r="CW30" s="34"/>
      <c r="CX30" s="34"/>
      <c r="CY30" s="34"/>
      <c r="CZ30" s="34"/>
      <c r="DA30" s="34"/>
      <c r="DB30" s="34"/>
    </row>
    <row r="31" spans="1:108" x14ac:dyDescent="0.2">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O31" s="34"/>
      <c r="CP31" s="34"/>
      <c r="CQ31" s="34"/>
      <c r="CR31" s="34"/>
      <c r="CS31" s="34"/>
      <c r="CT31" s="34"/>
      <c r="CU31" s="34"/>
      <c r="CV31" s="34"/>
      <c r="CW31" s="34"/>
      <c r="CX31" s="34"/>
      <c r="CY31" s="34"/>
      <c r="CZ31" s="34"/>
      <c r="DA31" s="34"/>
      <c r="DB31" s="34"/>
    </row>
    <row r="32" spans="1:108" x14ac:dyDescent="0.2">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row>
    <row r="33" spans="1:108" ht="14.25" customHeight="1" x14ac:dyDescent="0.2">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row>
    <row r="34" spans="1:108" x14ac:dyDescent="0.2">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row>
    <row r="35" spans="1:108" ht="14.25" customHeight="1" x14ac:dyDescent="0.2">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row>
    <row r="36" spans="1:108" ht="14.25" customHeight="1" x14ac:dyDescent="0.2">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row>
    <row r="37" spans="1:108" x14ac:dyDescent="0.2">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row>
    <row r="38" spans="1:108" x14ac:dyDescent="0.2">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row>
    <row r="39" spans="1:108" ht="14.25" customHeight="1" x14ac:dyDescent="0.2">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row>
    <row r="40" spans="1:108" s="2" customFormat="1" ht="12" customHeight="1" x14ac:dyDescent="0.2">
      <c r="A40" s="3"/>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U40"/>
      <c r="CV40"/>
      <c r="CW40"/>
      <c r="CX40"/>
      <c r="CY40"/>
      <c r="CZ40"/>
      <c r="DA40" s="971"/>
      <c r="DB40"/>
      <c r="DC40"/>
      <c r="DD40"/>
    </row>
    <row r="41" spans="1:108" ht="14.25" customHeight="1" x14ac:dyDescent="0.2">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row>
    <row r="42" spans="1:108" ht="14.25" customHeight="1" x14ac:dyDescent="0.2"/>
    <row r="43" spans="1:108" ht="14.25" customHeight="1" x14ac:dyDescent="0.2"/>
    <row r="44" spans="1:108" ht="14.25" customHeight="1" x14ac:dyDescent="0.2"/>
    <row r="45" spans="1:108" ht="14.25" customHeight="1" x14ac:dyDescent="0.2"/>
    <row r="46" spans="1:108" ht="14.25" customHeight="1" x14ac:dyDescent="0.2"/>
    <row r="47" spans="1:108" ht="14.25" customHeight="1" x14ac:dyDescent="0.2"/>
    <row r="48" spans="1:10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row r="2308" ht="14.25" customHeight="1" x14ac:dyDescent="0.2"/>
    <row r="2309" ht="14.25" customHeight="1" x14ac:dyDescent="0.2"/>
    <row r="2310" ht="14.25" customHeight="1" x14ac:dyDescent="0.2"/>
    <row r="2311" ht="14.25" customHeight="1" x14ac:dyDescent="0.2"/>
    <row r="2312" ht="14.25" customHeight="1" x14ac:dyDescent="0.2"/>
    <row r="2313" ht="14.25" customHeight="1" x14ac:dyDescent="0.2"/>
    <row r="2314" ht="14.25" customHeight="1" x14ac:dyDescent="0.2"/>
    <row r="2315" ht="14.25" customHeight="1" x14ac:dyDescent="0.2"/>
    <row r="2316" ht="14.25" customHeight="1" x14ac:dyDescent="0.2"/>
    <row r="2317" ht="14.25" customHeight="1" x14ac:dyDescent="0.2"/>
    <row r="2318" ht="14.25" customHeight="1" x14ac:dyDescent="0.2"/>
    <row r="2319" ht="14.25" customHeight="1" x14ac:dyDescent="0.2"/>
    <row r="2320" ht="14.25" customHeight="1" x14ac:dyDescent="0.2"/>
    <row r="2321" ht="14.25" customHeight="1" x14ac:dyDescent="0.2"/>
    <row r="2322" ht="14.25" customHeight="1" x14ac:dyDescent="0.2"/>
    <row r="2323" ht="14.25" customHeight="1" x14ac:dyDescent="0.2"/>
    <row r="2324" ht="14.25" customHeight="1" x14ac:dyDescent="0.2"/>
    <row r="2325" ht="14.25" customHeight="1" x14ac:dyDescent="0.2"/>
    <row r="2326" ht="14.25" customHeight="1" x14ac:dyDescent="0.2"/>
    <row r="2327" ht="14.25" customHeight="1" x14ac:dyDescent="0.2"/>
    <row r="2328" ht="14.25" customHeight="1" x14ac:dyDescent="0.2"/>
    <row r="2329" ht="14.25" customHeight="1" x14ac:dyDescent="0.2"/>
    <row r="2330" ht="14.25" customHeight="1" x14ac:dyDescent="0.2"/>
    <row r="2331" ht="14.25" customHeight="1" x14ac:dyDescent="0.2"/>
    <row r="2332" ht="14.25" customHeight="1" x14ac:dyDescent="0.2"/>
    <row r="2333" ht="14.25" customHeight="1" x14ac:dyDescent="0.2"/>
    <row r="2334" ht="14.25" customHeight="1" x14ac:dyDescent="0.2"/>
    <row r="2335" ht="14.25" customHeight="1" x14ac:dyDescent="0.2"/>
    <row r="2336" ht="14.25" customHeight="1" x14ac:dyDescent="0.2"/>
    <row r="2337" ht="14.25" customHeight="1" x14ac:dyDescent="0.2"/>
    <row r="2338" ht="14.25" customHeight="1" x14ac:dyDescent="0.2"/>
    <row r="2339" ht="14.25" customHeight="1" x14ac:dyDescent="0.2"/>
    <row r="2340" ht="14.25" customHeight="1" x14ac:dyDescent="0.2"/>
    <row r="2341" ht="14.25" customHeight="1" x14ac:dyDescent="0.2"/>
    <row r="2342" ht="14.25" customHeight="1" x14ac:dyDescent="0.2"/>
    <row r="2343" ht="14.25" customHeight="1" x14ac:dyDescent="0.2"/>
    <row r="2344" ht="14.25" customHeight="1" x14ac:dyDescent="0.2"/>
    <row r="2345" ht="14.25" customHeight="1" x14ac:dyDescent="0.2"/>
    <row r="2346" ht="14.25" customHeight="1" x14ac:dyDescent="0.2"/>
    <row r="2347" ht="14.25" customHeight="1" x14ac:dyDescent="0.2"/>
    <row r="2348" ht="14.25" customHeight="1" x14ac:dyDescent="0.2"/>
    <row r="2349" ht="14.25" customHeight="1" x14ac:dyDescent="0.2"/>
    <row r="2350" ht="14.25" customHeight="1" x14ac:dyDescent="0.2"/>
    <row r="2351" ht="14.25" customHeight="1" x14ac:dyDescent="0.2"/>
    <row r="2352" ht="14.25" customHeight="1" x14ac:dyDescent="0.2"/>
    <row r="2353" ht="14.25" customHeight="1" x14ac:dyDescent="0.2"/>
    <row r="2354" ht="14.25" customHeight="1" x14ac:dyDescent="0.2"/>
    <row r="2355" ht="14.25" customHeight="1" x14ac:dyDescent="0.2"/>
    <row r="2356" ht="14.25" customHeight="1" x14ac:dyDescent="0.2"/>
    <row r="2357" ht="14.25" customHeight="1" x14ac:dyDescent="0.2"/>
    <row r="2358" ht="14.25" customHeight="1" x14ac:dyDescent="0.2"/>
    <row r="2359" ht="14.25" customHeight="1" x14ac:dyDescent="0.2"/>
    <row r="2360" ht="14.25" customHeight="1" x14ac:dyDescent="0.2"/>
    <row r="2361" ht="14.25" customHeight="1" x14ac:dyDescent="0.2"/>
    <row r="2362" ht="14.25" customHeight="1" x14ac:dyDescent="0.2"/>
    <row r="2363" ht="14.25" customHeight="1" x14ac:dyDescent="0.2"/>
    <row r="2364" ht="14.25" customHeight="1" x14ac:dyDescent="0.2"/>
    <row r="2365" ht="14.25" customHeight="1" x14ac:dyDescent="0.2"/>
    <row r="2366" ht="14.25" customHeight="1" x14ac:dyDescent="0.2"/>
    <row r="2367" ht="14.25" customHeight="1" x14ac:dyDescent="0.2"/>
    <row r="2368" ht="14.25" customHeight="1" x14ac:dyDescent="0.2"/>
    <row r="2369" ht="14.25" customHeight="1" x14ac:dyDescent="0.2"/>
    <row r="2370" ht="14.25" customHeight="1" x14ac:dyDescent="0.2"/>
    <row r="2371" ht="14.25" customHeight="1" x14ac:dyDescent="0.2"/>
    <row r="2372" ht="14.25" customHeight="1" x14ac:dyDescent="0.2"/>
    <row r="2373" ht="14.25" customHeight="1" x14ac:dyDescent="0.2"/>
    <row r="2374" ht="14.25" customHeight="1" x14ac:dyDescent="0.2"/>
    <row r="2375" ht="14.25" customHeight="1" x14ac:dyDescent="0.2"/>
    <row r="2376" ht="14.25" customHeight="1" x14ac:dyDescent="0.2"/>
    <row r="2377" ht="14.25" customHeight="1" x14ac:dyDescent="0.2"/>
    <row r="2378" ht="14.25" customHeight="1" x14ac:dyDescent="0.2"/>
    <row r="2379" ht="14.25" customHeight="1" x14ac:dyDescent="0.2"/>
    <row r="2380" ht="14.25" customHeight="1" x14ac:dyDescent="0.2"/>
    <row r="2381" ht="14.25" customHeight="1" x14ac:dyDescent="0.2"/>
    <row r="2382" ht="14.25" customHeight="1" x14ac:dyDescent="0.2"/>
    <row r="2383" ht="14.25" customHeight="1" x14ac:dyDescent="0.2"/>
    <row r="2384" ht="14.25" customHeight="1" x14ac:dyDescent="0.2"/>
    <row r="2385" ht="14.25" customHeight="1" x14ac:dyDescent="0.2"/>
    <row r="2386" ht="14.25" customHeight="1" x14ac:dyDescent="0.2"/>
    <row r="2387" ht="14.25" customHeight="1" x14ac:dyDescent="0.2"/>
    <row r="2388" ht="14.25" customHeight="1" x14ac:dyDescent="0.2"/>
    <row r="2389" ht="14.25" customHeight="1" x14ac:dyDescent="0.2"/>
    <row r="2390" ht="14.25" customHeight="1" x14ac:dyDescent="0.2"/>
    <row r="2391" ht="14.25" customHeight="1" x14ac:dyDescent="0.2"/>
    <row r="2392" ht="14.25" customHeight="1" x14ac:dyDescent="0.2"/>
    <row r="2393" ht="14.25" customHeight="1" x14ac:dyDescent="0.2"/>
    <row r="2394" ht="14.25" customHeight="1" x14ac:dyDescent="0.2"/>
    <row r="2395" ht="14.25" customHeight="1" x14ac:dyDescent="0.2"/>
    <row r="2396" ht="14.25" customHeight="1" x14ac:dyDescent="0.2"/>
    <row r="2397" ht="14.25" customHeight="1" x14ac:dyDescent="0.2"/>
    <row r="2398" ht="14.25" customHeight="1" x14ac:dyDescent="0.2"/>
    <row r="2399" ht="14.25" customHeight="1" x14ac:dyDescent="0.2"/>
    <row r="2400" ht="14.25" customHeight="1" x14ac:dyDescent="0.2"/>
    <row r="2401" ht="14.25" customHeight="1" x14ac:dyDescent="0.2"/>
    <row r="2402" ht="14.25" customHeight="1" x14ac:dyDescent="0.2"/>
    <row r="2403" ht="14.25" customHeight="1" x14ac:dyDescent="0.2"/>
    <row r="2404" ht="14.25" customHeight="1" x14ac:dyDescent="0.2"/>
    <row r="2405" ht="14.25" customHeight="1" x14ac:dyDescent="0.2"/>
    <row r="2406" ht="14.25" customHeight="1" x14ac:dyDescent="0.2"/>
    <row r="2407" ht="14.25" customHeight="1" x14ac:dyDescent="0.2"/>
    <row r="2408" ht="14.25" customHeight="1" x14ac:dyDescent="0.2"/>
    <row r="2409" ht="14.25" customHeight="1" x14ac:dyDescent="0.2"/>
    <row r="2410" ht="14.25" customHeight="1" x14ac:dyDescent="0.2"/>
    <row r="2411" ht="14.25" customHeight="1" x14ac:dyDescent="0.2"/>
    <row r="2412" ht="14.25" customHeight="1" x14ac:dyDescent="0.2"/>
    <row r="2413" ht="14.25" customHeight="1" x14ac:dyDescent="0.2"/>
    <row r="2414" ht="14.25" customHeight="1" x14ac:dyDescent="0.2"/>
    <row r="2415" ht="14.25" customHeight="1" x14ac:dyDescent="0.2"/>
    <row r="2416" ht="14.25" customHeight="1" x14ac:dyDescent="0.2"/>
    <row r="2417" ht="14.25" customHeight="1" x14ac:dyDescent="0.2"/>
    <row r="2418" ht="14.25" customHeight="1" x14ac:dyDescent="0.2"/>
    <row r="2419" ht="14.25" customHeight="1" x14ac:dyDescent="0.2"/>
    <row r="2420" ht="14.25" customHeight="1" x14ac:dyDescent="0.2"/>
    <row r="2421" ht="14.25" customHeight="1" x14ac:dyDescent="0.2"/>
    <row r="2422" ht="14.25" customHeight="1" x14ac:dyDescent="0.2"/>
    <row r="2423" ht="14.25" customHeight="1" x14ac:dyDescent="0.2"/>
    <row r="2424" ht="14.25" customHeight="1" x14ac:dyDescent="0.2"/>
    <row r="2425" ht="14.25" customHeight="1" x14ac:dyDescent="0.2"/>
    <row r="2426" ht="14.25" customHeight="1" x14ac:dyDescent="0.2"/>
    <row r="2427" ht="14.25" customHeight="1" x14ac:dyDescent="0.2"/>
    <row r="2428" ht="14.25" customHeight="1" x14ac:dyDescent="0.2"/>
    <row r="2429" ht="14.25" customHeight="1" x14ac:dyDescent="0.2"/>
    <row r="2430" ht="14.25" customHeight="1" x14ac:dyDescent="0.2"/>
    <row r="2431" ht="14.25" customHeight="1" x14ac:dyDescent="0.2"/>
    <row r="2432" ht="14.25" customHeight="1" x14ac:dyDescent="0.2"/>
    <row r="2433" ht="14.25" customHeight="1" x14ac:dyDescent="0.2"/>
    <row r="2434" ht="14.25" customHeight="1" x14ac:dyDescent="0.2"/>
    <row r="2435" ht="14.25" customHeight="1" x14ac:dyDescent="0.2"/>
    <row r="2436" ht="14.25" customHeight="1" x14ac:dyDescent="0.2"/>
    <row r="2437" ht="14.25" customHeight="1" x14ac:dyDescent="0.2"/>
    <row r="2438" ht="14.25" customHeight="1" x14ac:dyDescent="0.2"/>
    <row r="2439" ht="14.25" customHeight="1" x14ac:dyDescent="0.2"/>
    <row r="2440" ht="14.25" customHeight="1" x14ac:dyDescent="0.2"/>
    <row r="2441" ht="14.25" customHeight="1" x14ac:dyDescent="0.2"/>
    <row r="2442" ht="14.25" customHeight="1" x14ac:dyDescent="0.2"/>
    <row r="2443" ht="14.25" customHeight="1" x14ac:dyDescent="0.2"/>
    <row r="2444" ht="14.25" customHeight="1" x14ac:dyDescent="0.2"/>
    <row r="2445" ht="14.25" customHeight="1" x14ac:dyDescent="0.2"/>
    <row r="2446" ht="14.25" customHeight="1" x14ac:dyDescent="0.2"/>
    <row r="2447" ht="14.25" customHeight="1" x14ac:dyDescent="0.2"/>
    <row r="2448" ht="14.25" customHeight="1" x14ac:dyDescent="0.2"/>
    <row r="2449" ht="14.25" customHeight="1" x14ac:dyDescent="0.2"/>
    <row r="2450" ht="14.25" customHeight="1" x14ac:dyDescent="0.2"/>
    <row r="2451" ht="14.25" customHeight="1" x14ac:dyDescent="0.2"/>
    <row r="2452" ht="14.25" customHeight="1" x14ac:dyDescent="0.2"/>
    <row r="2453" ht="14.25" customHeight="1" x14ac:dyDescent="0.2"/>
    <row r="2454" ht="14.25" customHeight="1" x14ac:dyDescent="0.2"/>
    <row r="2455" ht="14.25" customHeight="1" x14ac:dyDescent="0.2"/>
    <row r="2456" ht="14.25" customHeight="1" x14ac:dyDescent="0.2"/>
    <row r="2457" ht="14.25" customHeight="1" x14ac:dyDescent="0.2"/>
    <row r="2458" ht="14.25" customHeight="1" x14ac:dyDescent="0.2"/>
    <row r="2459" ht="14.25" customHeight="1" x14ac:dyDescent="0.2"/>
    <row r="2460" ht="14.25" customHeight="1" x14ac:dyDescent="0.2"/>
    <row r="2461" ht="14.25" customHeight="1" x14ac:dyDescent="0.2"/>
    <row r="2462" ht="14.25" customHeight="1" x14ac:dyDescent="0.2"/>
    <row r="2463" ht="14.25" customHeight="1" x14ac:dyDescent="0.2"/>
    <row r="2464" ht="14.25" customHeight="1" x14ac:dyDescent="0.2"/>
    <row r="2465" ht="14.25" customHeight="1" x14ac:dyDescent="0.2"/>
    <row r="2466" ht="14.25" customHeight="1" x14ac:dyDescent="0.2"/>
    <row r="2467" ht="14.25" customHeight="1" x14ac:dyDescent="0.2"/>
    <row r="2468" ht="14.25" customHeight="1" x14ac:dyDescent="0.2"/>
    <row r="2469" ht="14.25" customHeight="1" x14ac:dyDescent="0.2"/>
    <row r="2470" ht="14.25" customHeight="1" x14ac:dyDescent="0.2"/>
    <row r="2471" ht="14.25" customHeight="1" x14ac:dyDescent="0.2"/>
    <row r="2472" ht="14.25" customHeight="1" x14ac:dyDescent="0.2"/>
    <row r="2473" ht="14.25" customHeight="1" x14ac:dyDescent="0.2"/>
    <row r="2474" ht="14.25" customHeight="1" x14ac:dyDescent="0.2"/>
    <row r="2475" ht="14.25" customHeight="1" x14ac:dyDescent="0.2"/>
    <row r="2476" ht="14.25" customHeight="1" x14ac:dyDescent="0.2"/>
    <row r="2477" ht="14.25" customHeight="1" x14ac:dyDescent="0.2"/>
    <row r="2478" ht="14.25" customHeight="1" x14ac:dyDescent="0.2"/>
    <row r="2479" ht="14.25" customHeight="1" x14ac:dyDescent="0.2"/>
    <row r="2480" ht="14.25" customHeight="1" x14ac:dyDescent="0.2"/>
    <row r="2481" ht="14.25" customHeight="1" x14ac:dyDescent="0.2"/>
    <row r="2482" ht="14.25" customHeight="1" x14ac:dyDescent="0.2"/>
    <row r="2483" ht="14.25" customHeight="1" x14ac:dyDescent="0.2"/>
    <row r="2484" ht="14.25" customHeight="1" x14ac:dyDescent="0.2"/>
    <row r="2485" ht="14.25" customHeight="1" x14ac:dyDescent="0.2"/>
    <row r="2486" ht="14.25" customHeight="1" x14ac:dyDescent="0.2"/>
    <row r="2487" ht="14.25" customHeight="1" x14ac:dyDescent="0.2"/>
    <row r="2488" ht="14.25" customHeight="1" x14ac:dyDescent="0.2"/>
    <row r="2489" ht="14.25" customHeight="1" x14ac:dyDescent="0.2"/>
    <row r="2490" ht="14.25" customHeight="1" x14ac:dyDescent="0.2"/>
    <row r="2491" ht="14.25" customHeight="1" x14ac:dyDescent="0.2"/>
    <row r="2492" ht="14.25" customHeight="1" x14ac:dyDescent="0.2"/>
    <row r="2493" ht="14.25" customHeight="1" x14ac:dyDescent="0.2"/>
    <row r="2494" ht="14.25" customHeight="1" x14ac:dyDescent="0.2"/>
    <row r="2495" ht="14.25" customHeight="1" x14ac:dyDescent="0.2"/>
    <row r="2496" ht="14.25" customHeight="1" x14ac:dyDescent="0.2"/>
    <row r="2497" ht="14.25" customHeight="1" x14ac:dyDescent="0.2"/>
    <row r="2498" ht="14.25" customHeight="1" x14ac:dyDescent="0.2"/>
    <row r="2499" ht="14.25" customHeight="1" x14ac:dyDescent="0.2"/>
    <row r="2500" ht="14.25" customHeight="1" x14ac:dyDescent="0.2"/>
    <row r="2501" ht="14.25" customHeight="1" x14ac:dyDescent="0.2"/>
    <row r="2502" ht="14.25" customHeight="1" x14ac:dyDescent="0.2"/>
    <row r="2503" ht="14.25" customHeight="1" x14ac:dyDescent="0.2"/>
    <row r="2504" ht="14.25" customHeight="1" x14ac:dyDescent="0.2"/>
    <row r="2505" ht="14.25" customHeight="1" x14ac:dyDescent="0.2"/>
    <row r="2506" ht="14.25" customHeight="1" x14ac:dyDescent="0.2"/>
    <row r="2507" ht="14.25" customHeight="1" x14ac:dyDescent="0.2"/>
    <row r="2508" ht="14.25" customHeight="1" x14ac:dyDescent="0.2"/>
    <row r="2509" ht="14.25" customHeight="1" x14ac:dyDescent="0.2"/>
    <row r="2510" ht="14.25" customHeight="1" x14ac:dyDescent="0.2"/>
    <row r="2511" ht="14.25" customHeight="1" x14ac:dyDescent="0.2"/>
    <row r="2512" ht="14.25" customHeight="1" x14ac:dyDescent="0.2"/>
    <row r="2513" ht="14.25" customHeight="1" x14ac:dyDescent="0.2"/>
    <row r="2514" ht="14.25" customHeight="1" x14ac:dyDescent="0.2"/>
    <row r="2515" ht="14.25" customHeight="1" x14ac:dyDescent="0.2"/>
    <row r="2516" ht="14.25" customHeight="1" x14ac:dyDescent="0.2"/>
    <row r="2517" ht="14.25" customHeight="1" x14ac:dyDescent="0.2"/>
    <row r="2518" ht="14.25" customHeight="1" x14ac:dyDescent="0.2"/>
    <row r="2519" ht="14.25" customHeight="1" x14ac:dyDescent="0.2"/>
    <row r="2520" ht="14.25" customHeight="1" x14ac:dyDescent="0.2"/>
    <row r="2521" ht="14.25" customHeight="1" x14ac:dyDescent="0.2"/>
    <row r="2522" ht="14.25" customHeight="1" x14ac:dyDescent="0.2"/>
    <row r="2523" ht="14.25" customHeight="1" x14ac:dyDescent="0.2"/>
    <row r="2524" ht="14.25" customHeight="1" x14ac:dyDescent="0.2"/>
    <row r="2525" ht="14.25" customHeight="1" x14ac:dyDescent="0.2"/>
    <row r="2526" ht="14.25" customHeight="1" x14ac:dyDescent="0.2"/>
    <row r="2527" ht="14.25" customHeight="1" x14ac:dyDescent="0.2"/>
    <row r="2528" ht="14.25" customHeight="1" x14ac:dyDescent="0.2"/>
    <row r="2529" ht="14.25" customHeight="1" x14ac:dyDescent="0.2"/>
    <row r="2530" ht="14.25" customHeight="1" x14ac:dyDescent="0.2"/>
    <row r="2531" ht="14.25" customHeight="1" x14ac:dyDescent="0.2"/>
    <row r="2532" ht="14.25" customHeight="1" x14ac:dyDescent="0.2"/>
    <row r="2533" ht="14.25" customHeight="1" x14ac:dyDescent="0.2"/>
    <row r="2534" ht="14.25" customHeight="1" x14ac:dyDescent="0.2"/>
    <row r="2535" ht="14.25" customHeight="1" x14ac:dyDescent="0.2"/>
    <row r="2536" ht="14.25" customHeight="1" x14ac:dyDescent="0.2"/>
    <row r="2537" ht="14.25" customHeight="1" x14ac:dyDescent="0.2"/>
    <row r="2538" ht="14.25" customHeight="1" x14ac:dyDescent="0.2"/>
    <row r="2539" ht="14.25" customHeight="1" x14ac:dyDescent="0.2"/>
    <row r="2540" ht="14.25" customHeight="1" x14ac:dyDescent="0.2"/>
    <row r="2541" ht="14.25" customHeight="1" x14ac:dyDescent="0.2"/>
    <row r="2542" ht="14.25" customHeight="1" x14ac:dyDescent="0.2"/>
    <row r="2543" ht="14.25" customHeight="1" x14ac:dyDescent="0.2"/>
    <row r="2544" ht="14.25" customHeight="1" x14ac:dyDescent="0.2"/>
    <row r="2545" ht="14.25" customHeight="1" x14ac:dyDescent="0.2"/>
    <row r="2546" ht="14.25" customHeight="1" x14ac:dyDescent="0.2"/>
    <row r="2547" ht="14.25" customHeight="1" x14ac:dyDescent="0.2"/>
    <row r="2548" ht="14.25" customHeight="1" x14ac:dyDescent="0.2"/>
    <row r="2549" ht="14.25" customHeight="1" x14ac:dyDescent="0.2"/>
    <row r="2550" ht="14.25" customHeight="1" x14ac:dyDescent="0.2"/>
    <row r="2551" ht="14.25" customHeight="1" x14ac:dyDescent="0.2"/>
    <row r="2552" ht="14.25" customHeight="1" x14ac:dyDescent="0.2"/>
    <row r="2553" ht="14.25" customHeight="1" x14ac:dyDescent="0.2"/>
    <row r="2554" ht="14.25" customHeight="1" x14ac:dyDescent="0.2"/>
    <row r="2555" ht="14.25" customHeight="1" x14ac:dyDescent="0.2"/>
    <row r="2556" ht="14.25" customHeight="1" x14ac:dyDescent="0.2"/>
    <row r="2557" ht="14.25" customHeight="1" x14ac:dyDescent="0.2"/>
    <row r="2558" ht="14.25" customHeight="1" x14ac:dyDescent="0.2"/>
    <row r="2559" ht="14.25" customHeight="1" x14ac:dyDescent="0.2"/>
    <row r="2560" ht="14.25" customHeight="1" x14ac:dyDescent="0.2"/>
    <row r="2561" ht="14.25" customHeight="1" x14ac:dyDescent="0.2"/>
    <row r="2562" ht="14.25" customHeight="1" x14ac:dyDescent="0.2"/>
    <row r="2563" ht="14.25" customHeight="1" x14ac:dyDescent="0.2"/>
    <row r="2564" ht="14.25" customHeight="1" x14ac:dyDescent="0.2"/>
    <row r="2565" ht="14.25" customHeight="1" x14ac:dyDescent="0.2"/>
    <row r="2566" ht="14.25" customHeight="1" x14ac:dyDescent="0.2"/>
    <row r="2567" ht="14.25" customHeight="1" x14ac:dyDescent="0.2"/>
    <row r="2568" ht="14.25" customHeight="1" x14ac:dyDescent="0.2"/>
    <row r="2569" ht="14.25" customHeight="1" x14ac:dyDescent="0.2"/>
    <row r="2570" ht="14.25" customHeight="1" x14ac:dyDescent="0.2"/>
    <row r="2571" ht="14.25" customHeight="1" x14ac:dyDescent="0.2"/>
    <row r="2572" ht="14.25" customHeight="1" x14ac:dyDescent="0.2"/>
    <row r="2573" ht="14.25" customHeight="1" x14ac:dyDescent="0.2"/>
    <row r="2574" ht="14.25" customHeight="1" x14ac:dyDescent="0.2"/>
    <row r="2575" ht="14.25" customHeight="1" x14ac:dyDescent="0.2"/>
    <row r="2576" ht="14.25" customHeight="1" x14ac:dyDescent="0.2"/>
    <row r="2577" ht="14.25" customHeight="1" x14ac:dyDescent="0.2"/>
    <row r="2578" ht="14.25" customHeight="1" x14ac:dyDescent="0.2"/>
    <row r="2579" ht="14.25" customHeight="1" x14ac:dyDescent="0.2"/>
    <row r="2580" ht="14.25" customHeight="1" x14ac:dyDescent="0.2"/>
    <row r="2581" ht="14.25" customHeight="1" x14ac:dyDescent="0.2"/>
    <row r="2582" ht="14.25" customHeight="1" x14ac:dyDescent="0.2"/>
    <row r="2583" ht="14.25" customHeight="1" x14ac:dyDescent="0.2"/>
    <row r="2584" ht="14.25" customHeight="1" x14ac:dyDescent="0.2"/>
    <row r="2585" ht="14.25" customHeight="1" x14ac:dyDescent="0.2"/>
    <row r="2586" ht="14.25" customHeight="1" x14ac:dyDescent="0.2"/>
    <row r="2587" ht="14.25" customHeight="1" x14ac:dyDescent="0.2"/>
    <row r="2588" ht="14.25" customHeight="1" x14ac:dyDescent="0.2"/>
    <row r="2589" ht="14.25" customHeight="1" x14ac:dyDescent="0.2"/>
    <row r="2590" ht="14.25" customHeight="1" x14ac:dyDescent="0.2"/>
    <row r="2591" ht="14.25" customHeight="1" x14ac:dyDescent="0.2"/>
    <row r="2592" ht="14.25" customHeight="1" x14ac:dyDescent="0.2"/>
    <row r="2593" ht="14.25" customHeight="1" x14ac:dyDescent="0.2"/>
    <row r="2594" ht="14.25" customHeight="1" x14ac:dyDescent="0.2"/>
    <row r="2595" ht="14.25" customHeight="1" x14ac:dyDescent="0.2"/>
    <row r="2596" ht="14.25" customHeight="1" x14ac:dyDescent="0.2"/>
    <row r="2597" ht="14.25" customHeight="1" x14ac:dyDescent="0.2"/>
    <row r="2598" ht="14.25" customHeight="1" x14ac:dyDescent="0.2"/>
    <row r="2599" ht="14.25" customHeight="1" x14ac:dyDescent="0.2"/>
    <row r="2600" ht="14.25" customHeight="1" x14ac:dyDescent="0.2"/>
    <row r="2601" ht="14.25" customHeight="1" x14ac:dyDescent="0.2"/>
    <row r="2602" ht="14.25" customHeight="1" x14ac:dyDescent="0.2"/>
    <row r="2603" ht="14.25" customHeight="1" x14ac:dyDescent="0.2"/>
    <row r="2604" ht="14.25" customHeight="1" x14ac:dyDescent="0.2"/>
    <row r="2605" ht="14.25" customHeight="1" x14ac:dyDescent="0.2"/>
    <row r="2606" ht="14.25" customHeight="1" x14ac:dyDescent="0.2"/>
    <row r="2607" ht="14.25" customHeight="1" x14ac:dyDescent="0.2"/>
    <row r="2608" ht="14.25" customHeight="1" x14ac:dyDescent="0.2"/>
    <row r="2609" ht="14.25" customHeight="1" x14ac:dyDescent="0.2"/>
    <row r="2610" ht="14.25" customHeight="1" x14ac:dyDescent="0.2"/>
    <row r="2611" ht="14.25" customHeight="1" x14ac:dyDescent="0.2"/>
    <row r="2612" ht="14.25" customHeight="1" x14ac:dyDescent="0.2"/>
    <row r="2613" ht="14.25" customHeight="1" x14ac:dyDescent="0.2"/>
    <row r="2614" ht="14.25" customHeight="1" x14ac:dyDescent="0.2"/>
    <row r="2615" ht="14.25" customHeight="1" x14ac:dyDescent="0.2"/>
    <row r="2616" ht="14.25" customHeight="1" x14ac:dyDescent="0.2"/>
    <row r="2617" ht="14.25" customHeight="1" x14ac:dyDescent="0.2"/>
    <row r="2618" ht="14.25" customHeight="1" x14ac:dyDescent="0.2"/>
    <row r="2619" ht="14.25" customHeight="1" x14ac:dyDescent="0.2"/>
    <row r="2620" ht="14.25" customHeight="1" x14ac:dyDescent="0.2"/>
    <row r="2621" ht="14.25" customHeight="1" x14ac:dyDescent="0.2"/>
    <row r="2622" ht="14.25" customHeight="1" x14ac:dyDescent="0.2"/>
    <row r="2623" ht="14.25" customHeight="1" x14ac:dyDescent="0.2"/>
    <row r="2624" ht="14.25" customHeight="1" x14ac:dyDescent="0.2"/>
    <row r="2625" ht="14.25" customHeight="1" x14ac:dyDescent="0.2"/>
    <row r="2626" ht="14.25" customHeight="1" x14ac:dyDescent="0.2"/>
    <row r="2627" ht="14.25" customHeight="1" x14ac:dyDescent="0.2"/>
    <row r="2628" ht="14.25" customHeight="1" x14ac:dyDescent="0.2"/>
    <row r="2629" ht="14.25" customHeight="1" x14ac:dyDescent="0.2"/>
    <row r="2630" ht="14.25" customHeight="1" x14ac:dyDescent="0.2"/>
    <row r="2631" ht="14.25" customHeight="1" x14ac:dyDescent="0.2"/>
    <row r="2632" ht="14.25" customHeight="1" x14ac:dyDescent="0.2"/>
    <row r="2633" ht="14.25" customHeight="1" x14ac:dyDescent="0.2"/>
    <row r="2634" ht="14.25" customHeight="1" x14ac:dyDescent="0.2"/>
    <row r="2635" ht="14.25" customHeight="1" x14ac:dyDescent="0.2"/>
    <row r="2636" ht="14.25" customHeight="1" x14ac:dyDescent="0.2"/>
    <row r="2637" ht="14.25" customHeight="1" x14ac:dyDescent="0.2"/>
    <row r="2638" ht="14.25" customHeight="1" x14ac:dyDescent="0.2"/>
    <row r="2639" ht="14.25" customHeight="1" x14ac:dyDescent="0.2"/>
    <row r="2640" ht="14.25" customHeight="1" x14ac:dyDescent="0.2"/>
    <row r="2641" ht="14.25" customHeight="1" x14ac:dyDescent="0.2"/>
    <row r="2642" ht="14.25" customHeight="1" x14ac:dyDescent="0.2"/>
    <row r="2643" ht="14.25" customHeight="1" x14ac:dyDescent="0.2"/>
    <row r="2644" ht="14.25" customHeight="1" x14ac:dyDescent="0.2"/>
    <row r="2645" ht="14.25" customHeight="1" x14ac:dyDescent="0.2"/>
    <row r="2646" ht="14.25" customHeight="1" x14ac:dyDescent="0.2"/>
    <row r="2647" ht="14.25" customHeight="1" x14ac:dyDescent="0.2"/>
    <row r="2648" ht="14.25" customHeight="1" x14ac:dyDescent="0.2"/>
    <row r="2649" ht="14.25" customHeight="1" x14ac:dyDescent="0.2"/>
    <row r="2650" ht="14.25" customHeight="1" x14ac:dyDescent="0.2"/>
    <row r="2651" ht="14.25" customHeight="1" x14ac:dyDescent="0.2"/>
    <row r="2652" ht="14.25" customHeight="1" x14ac:dyDescent="0.2"/>
    <row r="2653" ht="14.25" customHeight="1" x14ac:dyDescent="0.2"/>
    <row r="2654" ht="14.25" customHeight="1" x14ac:dyDescent="0.2"/>
    <row r="2655" ht="14.25" customHeight="1" x14ac:dyDescent="0.2"/>
    <row r="2656" ht="14.25" customHeight="1" x14ac:dyDescent="0.2"/>
    <row r="2657" ht="14.25" customHeight="1" x14ac:dyDescent="0.2"/>
    <row r="2658" ht="14.25" customHeight="1" x14ac:dyDescent="0.2"/>
    <row r="2659" ht="14.25" customHeight="1" x14ac:dyDescent="0.2"/>
    <row r="2660" ht="14.25" customHeight="1" x14ac:dyDescent="0.2"/>
    <row r="2661" ht="14.25" customHeight="1" x14ac:dyDescent="0.2"/>
    <row r="2662" ht="14.25" customHeight="1" x14ac:dyDescent="0.2"/>
    <row r="2663" ht="14.25" customHeight="1" x14ac:dyDescent="0.2"/>
    <row r="2664" ht="14.25" customHeight="1" x14ac:dyDescent="0.2"/>
    <row r="2665" ht="14.25" customHeight="1" x14ac:dyDescent="0.2"/>
    <row r="2666" ht="14.25" customHeight="1" x14ac:dyDescent="0.2"/>
    <row r="2667" ht="14.25" customHeight="1" x14ac:dyDescent="0.2"/>
    <row r="2668" ht="14.25" customHeight="1" x14ac:dyDescent="0.2"/>
    <row r="2669" ht="14.25" customHeight="1" x14ac:dyDescent="0.2"/>
    <row r="2670" ht="14.25" customHeight="1" x14ac:dyDescent="0.2"/>
    <row r="2671" ht="14.25" customHeight="1" x14ac:dyDescent="0.2"/>
    <row r="2672" ht="14.25" customHeight="1" x14ac:dyDescent="0.2"/>
  </sheetData>
  <sheetProtection formatCells="0" formatColumns="0" formatRows="0" insertHyperlinks="0"/>
  <mergeCells count="133">
    <mergeCell ref="BY10:BZ10"/>
    <mergeCell ref="L7:N7"/>
    <mergeCell ref="O7:Q7"/>
    <mergeCell ref="R7:T7"/>
    <mergeCell ref="U7:W7"/>
    <mergeCell ref="X7:Z7"/>
    <mergeCell ref="AA7:AC7"/>
    <mergeCell ref="CA10:CB10"/>
    <mergeCell ref="CC7:CD7"/>
    <mergeCell ref="AW10:AX10"/>
    <mergeCell ref="AY10:AZ10"/>
    <mergeCell ref="BA10:BB10"/>
    <mergeCell ref="BC10:BD10"/>
    <mergeCell ref="AW7:AX7"/>
    <mergeCell ref="AY7:AZ7"/>
    <mergeCell ref="BA7:BB7"/>
    <mergeCell ref="BC7:BD7"/>
    <mergeCell ref="AW8:AW9"/>
    <mergeCell ref="AX8:AX9"/>
    <mergeCell ref="AY8:AY9"/>
    <mergeCell ref="AZ8:AZ9"/>
    <mergeCell ref="BA8:BA9"/>
    <mergeCell ref="BB8:BB9"/>
    <mergeCell ref="BC8:BC9"/>
    <mergeCell ref="DB8:DB9"/>
    <mergeCell ref="CS8:CS9"/>
    <mergeCell ref="CC10:CD10"/>
    <mergeCell ref="CE10:CF10"/>
    <mergeCell ref="CG10:CH10"/>
    <mergeCell ref="CK10:CL10"/>
    <mergeCell ref="CO10:CP10"/>
    <mergeCell ref="CN6:CN9"/>
    <mergeCell ref="CT8:CT9"/>
    <mergeCell ref="CU8:CU9"/>
    <mergeCell ref="CX8:CX9"/>
    <mergeCell ref="CZ8:CZ9"/>
    <mergeCell ref="CE7:CF7"/>
    <mergeCell ref="BD8:BD9"/>
    <mergeCell ref="AS10:AT10"/>
    <mergeCell ref="AU10:AV10"/>
    <mergeCell ref="BO10:BP10"/>
    <mergeCell ref="CE8:CE9"/>
    <mergeCell ref="CG8:CG9"/>
    <mergeCell ref="CK8:CK9"/>
    <mergeCell ref="BW8:BW9"/>
    <mergeCell ref="BY8:BY9"/>
    <mergeCell ref="CA8:CA9"/>
    <mergeCell ref="CC8:CC9"/>
    <mergeCell ref="BE10:BF10"/>
    <mergeCell ref="BG10:BH10"/>
    <mergeCell ref="BK10:BL10"/>
    <mergeCell ref="BQ10:BR10"/>
    <mergeCell ref="BS10:BT10"/>
    <mergeCell ref="BU10:BV10"/>
    <mergeCell ref="BE8:BE9"/>
    <mergeCell ref="BF8:BF9"/>
    <mergeCell ref="BG8:BG9"/>
    <mergeCell ref="BH8:BH9"/>
    <mergeCell ref="BK8:BK9"/>
    <mergeCell ref="BL8:BL9"/>
    <mergeCell ref="BW10:BX10"/>
    <mergeCell ref="C10:D10"/>
    <mergeCell ref="F10:G10"/>
    <mergeCell ref="I10:J10"/>
    <mergeCell ref="L10:M10"/>
    <mergeCell ref="O10:P10"/>
    <mergeCell ref="R10:S10"/>
    <mergeCell ref="U10:V10"/>
    <mergeCell ref="BS8:BS9"/>
    <mergeCell ref="BU8:BU9"/>
    <mergeCell ref="U8:U9"/>
    <mergeCell ref="AJ8:AJ9"/>
    <mergeCell ref="AO8:AO9"/>
    <mergeCell ref="AP8:AP9"/>
    <mergeCell ref="AQ8:AQ9"/>
    <mergeCell ref="AR8:AR9"/>
    <mergeCell ref="AS8:AS9"/>
    <mergeCell ref="AT8:AT9"/>
    <mergeCell ref="AU8:AU9"/>
    <mergeCell ref="AV8:AV9"/>
    <mergeCell ref="BO8:BO9"/>
    <mergeCell ref="BQ8:BQ9"/>
    <mergeCell ref="AJ10:AK10"/>
    <mergeCell ref="AO10:AP10"/>
    <mergeCell ref="AQ10:AR10"/>
    <mergeCell ref="B6:B9"/>
    <mergeCell ref="AN6:AN9"/>
    <mergeCell ref="BN6:BN9"/>
    <mergeCell ref="R8:R9"/>
    <mergeCell ref="C8:C9"/>
    <mergeCell ref="F8:F9"/>
    <mergeCell ref="I8:I9"/>
    <mergeCell ref="L8:L9"/>
    <mergeCell ref="O8:O9"/>
    <mergeCell ref="BE7:BF7"/>
    <mergeCell ref="BG7:BH7"/>
    <mergeCell ref="BK7:BL7"/>
    <mergeCell ref="X8:X9"/>
    <mergeCell ref="AA8:AA9"/>
    <mergeCell ref="AD8:AD9"/>
    <mergeCell ref="AO7:AP7"/>
    <mergeCell ref="AQ7:AR7"/>
    <mergeCell ref="AS7:AT7"/>
    <mergeCell ref="AU7:AV7"/>
    <mergeCell ref="AD7:AF7"/>
    <mergeCell ref="AJ7:AL7"/>
    <mergeCell ref="C7:E7"/>
    <mergeCell ref="F7:H7"/>
    <mergeCell ref="I7:K7"/>
    <mergeCell ref="AG7:AI7"/>
    <mergeCell ref="AG8:AG9"/>
    <mergeCell ref="BI7:BJ7"/>
    <mergeCell ref="BI8:BI9"/>
    <mergeCell ref="BJ8:BJ9"/>
    <mergeCell ref="CI7:CJ7"/>
    <mergeCell ref="CI8:CI9"/>
    <mergeCell ref="DA8:DA9"/>
    <mergeCell ref="BO7:BP7"/>
    <mergeCell ref="CV8:CV9"/>
    <mergeCell ref="CW8:CW9"/>
    <mergeCell ref="CY8:CY9"/>
    <mergeCell ref="BQ7:BR7"/>
    <mergeCell ref="BS7:BT7"/>
    <mergeCell ref="BU7:BV7"/>
    <mergeCell ref="CO7:CP7"/>
    <mergeCell ref="CO8:CO9"/>
    <mergeCell ref="CQ8:CQ9"/>
    <mergeCell ref="CR8:CR9"/>
    <mergeCell ref="CG7:CH7"/>
    <mergeCell ref="CK7:CL7"/>
    <mergeCell ref="BY7:BZ7"/>
    <mergeCell ref="CA7:CB7"/>
    <mergeCell ref="BW7:BX7"/>
  </mergeCells>
  <dataValidations count="1">
    <dataValidation type="decimal" operator="greaterThanOrEqual" allowBlank="1" showInputMessage="1" showErrorMessage="1" error="Please enter non-negative number." sqref="AO11:BL30 BO11:CL29 C11:AL29 CO11:DB29" xr:uid="{00000000-0002-0000-0700-000000000000}">
      <formula1>0</formula1>
    </dataValidation>
  </dataValidations>
  <pageMargins left="0.70866141732283472" right="0.70866141732283472" top="0.74803149606299213" bottom="0.74803149606299213" header="0.31496062992125984" footer="0.31496062992125984"/>
  <pageSetup paperSize="8" scale="52" fitToWidth="2" orientation="landscape" cellComments="asDisplayed" r:id="rId1"/>
  <headerFooter>
    <oddHeader>&amp;RConfidential when completed&amp;L&amp;"Times New Roman,Regular"&amp;12&amp;K000000Central Bank of Ireland - RESTRICTED</oddHeader>
    <oddFooter>&amp;C&amp;P of &amp;N</oddFooter>
    <evenHeader>&amp;L&amp;"Times New Roman,Regular"&amp;12&amp;K000000Central Bank of Ireland - RESTRICTED</evenHeader>
    <firstHeader>&amp;L&amp;"Times New Roman,Regular"&amp;12&amp;K000000Central Bank of Ireland - RESTRICTED</firstHeader>
  </headerFooter>
  <colBreaks count="1" manualBreakCount="1">
    <brk id="64" min="1" max="3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249977111117893"/>
  </sheetPr>
  <dimension ref="A1:XFD2761"/>
  <sheetViews>
    <sheetView zoomScale="70" zoomScaleNormal="70" workbookViewId="0">
      <selection activeCell="T11" sqref="T11"/>
    </sheetView>
  </sheetViews>
  <sheetFormatPr defaultColWidth="0" defaultRowHeight="14.25" zeroHeight="1" x14ac:dyDescent="0.2"/>
  <cols>
    <col min="1" max="1" width="3.625" style="3" customWidth="1"/>
    <col min="2" max="2" width="11.625" style="3" customWidth="1"/>
    <col min="3" max="67" width="12.5" style="3" customWidth="1"/>
    <col min="68" max="68" width="10.75" style="3" customWidth="1"/>
    <col min="69" max="69" width="9" style="3" customWidth="1"/>
    <col min="70" max="16384" width="0" style="3" hidden="1"/>
  </cols>
  <sheetData>
    <row r="1" spans="1:68" x14ac:dyDescent="0.2"/>
    <row r="2" spans="1:68" ht="23.45" customHeight="1" x14ac:dyDescent="0.2">
      <c r="B2" s="2527" t="s">
        <v>1604</v>
      </c>
      <c r="C2" s="2527"/>
      <c r="D2" s="2527"/>
      <c r="F2" s="2528" t="s">
        <v>1605</v>
      </c>
      <c r="G2" s="2528"/>
      <c r="H2" s="2528"/>
    </row>
    <row r="3" spans="1:68" s="2" customFormat="1" ht="14.25" customHeight="1" x14ac:dyDescent="0.2">
      <c r="A3" s="46" t="s">
        <v>201</v>
      </c>
      <c r="B3" s="35"/>
      <c r="BP3" s="3"/>
    </row>
    <row r="4" spans="1:68" s="2" customFormat="1" ht="19.5" customHeight="1" x14ac:dyDescent="0.2">
      <c r="B4" s="1758" t="s">
        <v>1606</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109"/>
    </row>
    <row r="5" spans="1:68" ht="9.9499999999999993" customHeight="1" x14ac:dyDescent="0.2">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row>
    <row r="6" spans="1:68" s="2" customFormat="1" ht="12" customHeight="1" x14ac:dyDescent="0.2">
      <c r="B6" s="65" t="s">
        <v>221</v>
      </c>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134" t="s">
        <v>302</v>
      </c>
    </row>
    <row r="7" spans="1:68" s="2" customFormat="1" ht="12" customHeight="1" thickBot="1" x14ac:dyDescent="0.25">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row>
    <row r="8" spans="1:68" s="2" customFormat="1" ht="14.25" customHeight="1" x14ac:dyDescent="0.2">
      <c r="B8" s="2468" t="s">
        <v>114</v>
      </c>
      <c r="C8" s="135" t="s">
        <v>1</v>
      </c>
      <c r="D8" s="61" t="s">
        <v>2</v>
      </c>
      <c r="E8" s="135" t="s">
        <v>3</v>
      </c>
      <c r="F8" s="61" t="s">
        <v>86</v>
      </c>
      <c r="G8" s="135" t="s">
        <v>4</v>
      </c>
      <c r="H8" s="61" t="s">
        <v>5</v>
      </c>
      <c r="I8" s="135" t="s">
        <v>6</v>
      </c>
      <c r="J8" s="61" t="s">
        <v>7</v>
      </c>
      <c r="K8" s="135" t="s">
        <v>8</v>
      </c>
      <c r="L8" s="61" t="s">
        <v>9</v>
      </c>
      <c r="M8" s="135" t="s">
        <v>10</v>
      </c>
      <c r="N8" s="61" t="s">
        <v>11</v>
      </c>
      <c r="O8" s="135" t="s">
        <v>12</v>
      </c>
      <c r="P8" s="61" t="s">
        <v>13</v>
      </c>
      <c r="Q8" s="135" t="s">
        <v>14</v>
      </c>
      <c r="R8" s="61" t="s">
        <v>15</v>
      </c>
      <c r="S8" s="135" t="s">
        <v>16</v>
      </c>
      <c r="T8" s="61" t="s">
        <v>17</v>
      </c>
      <c r="U8" s="135" t="s">
        <v>18</v>
      </c>
      <c r="V8" s="61" t="s">
        <v>19</v>
      </c>
      <c r="W8" s="135" t="s">
        <v>20</v>
      </c>
      <c r="X8" s="61" t="s">
        <v>21</v>
      </c>
      <c r="Y8" s="135" t="s">
        <v>22</v>
      </c>
      <c r="Z8" s="61" t="s">
        <v>23</v>
      </c>
      <c r="AA8" s="135" t="s">
        <v>24</v>
      </c>
      <c r="AB8" s="61" t="s">
        <v>25</v>
      </c>
      <c r="AC8" s="135" t="s">
        <v>28</v>
      </c>
      <c r="AD8" s="61" t="s">
        <v>29</v>
      </c>
      <c r="AE8" s="135" t="s">
        <v>30</v>
      </c>
      <c r="AF8" s="61" t="s">
        <v>31</v>
      </c>
      <c r="AG8" s="135" t="s">
        <v>32</v>
      </c>
      <c r="AH8" s="61" t="s">
        <v>33</v>
      </c>
      <c r="AI8" s="135" t="s">
        <v>34</v>
      </c>
      <c r="AJ8" s="61" t="s">
        <v>35</v>
      </c>
      <c r="AK8" s="135" t="s">
        <v>88</v>
      </c>
      <c r="AL8" s="61" t="s">
        <v>112</v>
      </c>
      <c r="AM8" s="135" t="s">
        <v>113</v>
      </c>
      <c r="AN8" s="61" t="s">
        <v>223</v>
      </c>
      <c r="AO8" s="135" t="s">
        <v>337</v>
      </c>
      <c r="AP8" s="61" t="s">
        <v>1011</v>
      </c>
      <c r="AQ8" s="135" t="s">
        <v>1020</v>
      </c>
      <c r="AR8" s="61" t="s">
        <v>1523</v>
      </c>
      <c r="AS8" s="135" t="s">
        <v>1544</v>
      </c>
      <c r="AT8" s="61" t="s">
        <v>1545</v>
      </c>
      <c r="AU8" s="135" t="s">
        <v>1546</v>
      </c>
      <c r="AV8" s="61" t="s">
        <v>1547</v>
      </c>
      <c r="AW8" s="135" t="s">
        <v>1548</v>
      </c>
      <c r="AX8" s="61" t="s">
        <v>1549</v>
      </c>
      <c r="AY8" s="135" t="s">
        <v>1550</v>
      </c>
      <c r="AZ8" s="61" t="s">
        <v>1551</v>
      </c>
      <c r="BA8" s="135" t="s">
        <v>1552</v>
      </c>
      <c r="BB8" s="61" t="s">
        <v>1553</v>
      </c>
      <c r="BC8" s="54"/>
    </row>
    <row r="9" spans="1:68" s="2" customFormat="1" ht="32.1" customHeight="1" x14ac:dyDescent="0.2">
      <c r="B9" s="2460"/>
      <c r="C9" s="2571" t="s">
        <v>316</v>
      </c>
      <c r="D9" s="138"/>
      <c r="E9" s="2572" t="s">
        <v>317</v>
      </c>
      <c r="F9" s="138"/>
      <c r="G9" s="2573" t="s">
        <v>1836</v>
      </c>
      <c r="H9" s="1733"/>
      <c r="I9" s="2573" t="s">
        <v>1837</v>
      </c>
      <c r="J9" s="1733"/>
      <c r="K9" s="2573" t="s">
        <v>1838</v>
      </c>
      <c r="L9" s="1733"/>
      <c r="M9" s="2573" t="s">
        <v>1839</v>
      </c>
      <c r="N9" s="1733"/>
      <c r="O9" s="2578" t="s">
        <v>1840</v>
      </c>
      <c r="P9" s="2578" t="s">
        <v>1841</v>
      </c>
      <c r="Q9" s="2578" t="s">
        <v>1842</v>
      </c>
      <c r="R9" s="2578" t="s">
        <v>1843</v>
      </c>
      <c r="S9" s="2578" t="s">
        <v>2013</v>
      </c>
      <c r="T9" s="2578" t="s">
        <v>2014</v>
      </c>
      <c r="U9" s="2578" t="s">
        <v>1844</v>
      </c>
      <c r="V9" s="1034"/>
      <c r="W9" s="2578" t="s">
        <v>1845</v>
      </c>
      <c r="X9" s="1034"/>
      <c r="Y9" s="2578" t="s">
        <v>1846</v>
      </c>
      <c r="Z9" s="1034"/>
      <c r="AA9" s="2578" t="s">
        <v>1847</v>
      </c>
      <c r="AB9" s="1034"/>
      <c r="AC9" s="2573" t="s">
        <v>1848</v>
      </c>
      <c r="AD9" s="1733"/>
      <c r="AE9" s="2573" t="s">
        <v>1849</v>
      </c>
      <c r="AF9" s="1733"/>
      <c r="AG9" s="2573" t="s">
        <v>1850</v>
      </c>
      <c r="AH9" s="1733"/>
      <c r="AI9" s="2573" t="s">
        <v>1851</v>
      </c>
      <c r="AJ9" s="1733"/>
      <c r="AK9" s="2576" t="s">
        <v>1852</v>
      </c>
      <c r="AL9" s="2576" t="s">
        <v>1853</v>
      </c>
      <c r="AM9" s="2576" t="s">
        <v>1854</v>
      </c>
      <c r="AN9" s="2576" t="s">
        <v>1855</v>
      </c>
      <c r="AO9" s="2506" t="s">
        <v>1856</v>
      </c>
      <c r="AP9" s="2506" t="s">
        <v>1857</v>
      </c>
      <c r="AQ9" s="2576" t="s">
        <v>1858</v>
      </c>
      <c r="AR9" s="1998"/>
      <c r="AS9" s="2576" t="s">
        <v>1859</v>
      </c>
      <c r="AT9" s="1998"/>
      <c r="AU9" s="2576" t="s">
        <v>1860</v>
      </c>
      <c r="AV9" s="1998"/>
      <c r="AW9" s="2576" t="s">
        <v>1861</v>
      </c>
      <c r="AX9" s="1998"/>
      <c r="AY9" s="2576" t="s">
        <v>1862</v>
      </c>
      <c r="AZ9" s="1998"/>
      <c r="BA9" s="2576" t="s">
        <v>1863</v>
      </c>
      <c r="BB9" s="1998"/>
      <c r="BC9" s="1690"/>
    </row>
    <row r="10" spans="1:68" s="2" customFormat="1" ht="68.099999999999994" customHeight="1" x14ac:dyDescent="0.2">
      <c r="B10" s="2460"/>
      <c r="C10" s="2574"/>
      <c r="D10" s="956" t="s">
        <v>236</v>
      </c>
      <c r="E10" s="2575"/>
      <c r="F10" s="956" t="s">
        <v>236</v>
      </c>
      <c r="G10" s="2559"/>
      <c r="H10" s="2032" t="s">
        <v>236</v>
      </c>
      <c r="I10" s="2559"/>
      <c r="J10" s="2032" t="s">
        <v>236</v>
      </c>
      <c r="K10" s="2559"/>
      <c r="L10" s="2032" t="s">
        <v>236</v>
      </c>
      <c r="M10" s="2559"/>
      <c r="N10" s="2032" t="s">
        <v>236</v>
      </c>
      <c r="O10" s="2579"/>
      <c r="P10" s="2579"/>
      <c r="Q10" s="2579"/>
      <c r="R10" s="2579"/>
      <c r="S10" s="2579"/>
      <c r="T10" s="2579"/>
      <c r="U10" s="2579"/>
      <c r="V10" s="1996" t="s">
        <v>1752</v>
      </c>
      <c r="W10" s="2579"/>
      <c r="X10" s="1996" t="s">
        <v>1752</v>
      </c>
      <c r="Y10" s="2579"/>
      <c r="Z10" s="1996" t="s">
        <v>1752</v>
      </c>
      <c r="AA10" s="2579"/>
      <c r="AB10" s="1996" t="s">
        <v>1752</v>
      </c>
      <c r="AC10" s="2559"/>
      <c r="AD10" s="2237" t="s">
        <v>1752</v>
      </c>
      <c r="AE10" s="2559"/>
      <c r="AF10" s="2237" t="s">
        <v>1752</v>
      </c>
      <c r="AG10" s="2559"/>
      <c r="AH10" s="2237" t="s">
        <v>1752</v>
      </c>
      <c r="AI10" s="2559"/>
      <c r="AJ10" s="2237" t="s">
        <v>1752</v>
      </c>
      <c r="AK10" s="2577"/>
      <c r="AL10" s="2577"/>
      <c r="AM10" s="2577"/>
      <c r="AN10" s="2577"/>
      <c r="AO10" s="2579"/>
      <c r="AP10" s="2579"/>
      <c r="AQ10" s="2577"/>
      <c r="AR10" s="1999" t="s">
        <v>1752</v>
      </c>
      <c r="AS10" s="2577"/>
      <c r="AT10" s="1999" t="s">
        <v>1752</v>
      </c>
      <c r="AU10" s="2577"/>
      <c r="AV10" s="1999" t="s">
        <v>1752</v>
      </c>
      <c r="AW10" s="2577"/>
      <c r="AX10" s="1999" t="s">
        <v>1752</v>
      </c>
      <c r="AY10" s="2577"/>
      <c r="AZ10" s="1999" t="s">
        <v>1752</v>
      </c>
      <c r="BA10" s="2577"/>
      <c r="BB10" s="1999" t="s">
        <v>1752</v>
      </c>
      <c r="BC10" s="1690"/>
    </row>
    <row r="11" spans="1:68" s="48" customFormat="1" ht="27.75" customHeight="1" thickBot="1" x14ac:dyDescent="0.25">
      <c r="A11" s="47"/>
      <c r="B11" s="1689" t="s">
        <v>96</v>
      </c>
      <c r="C11" s="2582" t="s">
        <v>319</v>
      </c>
      <c r="D11" s="2583"/>
      <c r="E11" s="2584" t="s">
        <v>320</v>
      </c>
      <c r="F11" s="2585"/>
      <c r="G11" s="2586" t="s">
        <v>791</v>
      </c>
      <c r="H11" s="2587"/>
      <c r="I11" s="2586" t="s">
        <v>792</v>
      </c>
      <c r="J11" s="2588"/>
      <c r="K11" s="2586" t="s">
        <v>793</v>
      </c>
      <c r="L11" s="2587"/>
      <c r="M11" s="2586" t="s">
        <v>794</v>
      </c>
      <c r="N11" s="2587"/>
      <c r="O11" s="1745" t="s">
        <v>1576</v>
      </c>
      <c r="P11" s="1745" t="s">
        <v>1577</v>
      </c>
      <c r="Q11" s="1745" t="s">
        <v>1578</v>
      </c>
      <c r="R11" s="1745" t="s">
        <v>1579</v>
      </c>
      <c r="S11" s="1745" t="s">
        <v>1580</v>
      </c>
      <c r="T11" s="1745" t="s">
        <v>1581</v>
      </c>
      <c r="U11" s="2580" t="s">
        <v>1582</v>
      </c>
      <c r="V11" s="2581"/>
      <c r="W11" s="2580" t="s">
        <v>1583</v>
      </c>
      <c r="X11" s="2581"/>
      <c r="Y11" s="2580" t="s">
        <v>1584</v>
      </c>
      <c r="Z11" s="2581"/>
      <c r="AA11" s="2580" t="s">
        <v>1585</v>
      </c>
      <c r="AB11" s="2581"/>
      <c r="AC11" s="2589" t="s">
        <v>795</v>
      </c>
      <c r="AD11" s="2590"/>
      <c r="AE11" s="2591" t="s">
        <v>796</v>
      </c>
      <c r="AF11" s="2590"/>
      <c r="AG11" s="2589" t="s">
        <v>797</v>
      </c>
      <c r="AH11" s="2590"/>
      <c r="AI11" s="2591" t="s">
        <v>798</v>
      </c>
      <c r="AJ11" s="2590"/>
      <c r="AK11" s="1997" t="s">
        <v>1586</v>
      </c>
      <c r="AL11" s="1997" t="s">
        <v>1587</v>
      </c>
      <c r="AM11" s="1997" t="s">
        <v>1588</v>
      </c>
      <c r="AN11" s="1997" t="s">
        <v>1589</v>
      </c>
      <c r="AO11" s="1745" t="s">
        <v>1590</v>
      </c>
      <c r="AP11" s="1745" t="s">
        <v>1591</v>
      </c>
      <c r="AQ11" s="2591" t="s">
        <v>1592</v>
      </c>
      <c r="AR11" s="2590"/>
      <c r="AS11" s="2591" t="s">
        <v>1593</v>
      </c>
      <c r="AT11" s="2590"/>
      <c r="AU11" s="2591" t="s">
        <v>1594</v>
      </c>
      <c r="AV11" s="2590"/>
      <c r="AW11" s="2591" t="s">
        <v>1595</v>
      </c>
      <c r="AX11" s="2590"/>
      <c r="AY11" s="2589" t="s">
        <v>822</v>
      </c>
      <c r="AZ11" s="2590"/>
      <c r="BA11" s="2591" t="s">
        <v>823</v>
      </c>
      <c r="BB11" s="2590"/>
      <c r="BC11" s="56"/>
    </row>
    <row r="12" spans="1:68" s="2" customFormat="1" ht="14.25" customHeight="1" x14ac:dyDescent="0.2">
      <c r="A12" s="6"/>
      <c r="B12" s="75">
        <v>2002</v>
      </c>
      <c r="C12" s="2003"/>
      <c r="D12" s="1984"/>
      <c r="E12" s="1994"/>
      <c r="F12" s="1984"/>
      <c r="G12" s="1994"/>
      <c r="H12" s="1984"/>
      <c r="I12" s="1994"/>
      <c r="J12" s="1984"/>
      <c r="K12" s="1994"/>
      <c r="L12" s="1984"/>
      <c r="M12" s="1994"/>
      <c r="N12" s="1984"/>
      <c r="O12" s="1027"/>
      <c r="P12" s="1027"/>
      <c r="Q12" s="1027"/>
      <c r="R12" s="1027"/>
      <c r="S12" s="1027"/>
      <c r="T12" s="1027"/>
      <c r="U12" s="1027"/>
      <c r="V12" s="1012"/>
      <c r="W12" s="1027"/>
      <c r="X12" s="1012"/>
      <c r="Y12" s="1027"/>
      <c r="Z12" s="1012"/>
      <c r="AA12" s="1027"/>
      <c r="AB12" s="1012"/>
      <c r="AC12" s="1994"/>
      <c r="AD12" s="1984"/>
      <c r="AE12" s="1994"/>
      <c r="AF12" s="1984"/>
      <c r="AG12" s="1994"/>
      <c r="AH12" s="1984"/>
      <c r="AI12" s="1994"/>
      <c r="AJ12" s="1984"/>
      <c r="AK12" s="1953"/>
      <c r="AL12" s="1953"/>
      <c r="AM12" s="1953"/>
      <c r="AN12" s="1953"/>
      <c r="AO12" s="1027"/>
      <c r="AP12" s="1027"/>
      <c r="AQ12" s="1953"/>
      <c r="AR12" s="2000"/>
      <c r="AS12" s="1953"/>
      <c r="AT12" s="2000"/>
      <c r="AU12" s="1953"/>
      <c r="AV12" s="2000"/>
      <c r="AW12" s="1953"/>
      <c r="AX12" s="2000"/>
      <c r="AY12" s="1953"/>
      <c r="AZ12" s="2000"/>
      <c r="BA12" s="1953"/>
      <c r="BB12" s="2000"/>
      <c r="BC12" s="299"/>
    </row>
    <row r="13" spans="1:68" s="2" customFormat="1" ht="14.25" customHeight="1" x14ac:dyDescent="0.2">
      <c r="A13" s="6"/>
      <c r="B13" s="76">
        <v>2003</v>
      </c>
      <c r="C13" s="2004"/>
      <c r="D13" s="1990"/>
      <c r="E13" s="1995"/>
      <c r="F13" s="1990"/>
      <c r="G13" s="1995"/>
      <c r="H13" s="1990"/>
      <c r="I13" s="1995"/>
      <c r="J13" s="1990"/>
      <c r="K13" s="1995"/>
      <c r="L13" s="1990"/>
      <c r="M13" s="1995"/>
      <c r="N13" s="1990"/>
      <c r="O13" s="1037"/>
      <c r="P13" s="1037"/>
      <c r="Q13" s="1037"/>
      <c r="R13" s="1037"/>
      <c r="S13" s="1037"/>
      <c r="T13" s="1037"/>
      <c r="U13" s="1037"/>
      <c r="V13" s="1013"/>
      <c r="W13" s="1037"/>
      <c r="X13" s="1013"/>
      <c r="Y13" s="1037"/>
      <c r="Z13" s="1013"/>
      <c r="AA13" s="1037"/>
      <c r="AB13" s="1013"/>
      <c r="AC13" s="1995"/>
      <c r="AD13" s="1990"/>
      <c r="AE13" s="1995"/>
      <c r="AF13" s="1990"/>
      <c r="AG13" s="1995"/>
      <c r="AH13" s="1990"/>
      <c r="AI13" s="1995"/>
      <c r="AJ13" s="1990"/>
      <c r="AK13" s="1956"/>
      <c r="AL13" s="1956"/>
      <c r="AM13" s="1956"/>
      <c r="AN13" s="1956"/>
      <c r="AO13" s="1037"/>
      <c r="AP13" s="1037"/>
      <c r="AQ13" s="1956"/>
      <c r="AR13" s="2001"/>
      <c r="AS13" s="1956"/>
      <c r="AT13" s="2001"/>
      <c r="AU13" s="1956"/>
      <c r="AV13" s="2001"/>
      <c r="AW13" s="1956"/>
      <c r="AX13" s="2001"/>
      <c r="AY13" s="1956"/>
      <c r="AZ13" s="2001"/>
      <c r="BA13" s="1956"/>
      <c r="BB13" s="2001"/>
      <c r="BC13" s="299"/>
    </row>
    <row r="14" spans="1:68" s="2" customFormat="1" ht="14.25" customHeight="1" x14ac:dyDescent="0.2">
      <c r="A14" s="6"/>
      <c r="B14" s="76">
        <v>2004</v>
      </c>
      <c r="C14" s="2004"/>
      <c r="D14" s="1990"/>
      <c r="E14" s="1995"/>
      <c r="F14" s="1990"/>
      <c r="G14" s="1995"/>
      <c r="H14" s="1990"/>
      <c r="I14" s="1995"/>
      <c r="J14" s="1990"/>
      <c r="K14" s="1995"/>
      <c r="L14" s="1990"/>
      <c r="M14" s="1995"/>
      <c r="N14" s="1990"/>
      <c r="O14" s="1037"/>
      <c r="P14" s="1037"/>
      <c r="Q14" s="1037"/>
      <c r="R14" s="1037"/>
      <c r="S14" s="1037"/>
      <c r="T14" s="1037"/>
      <c r="U14" s="1037"/>
      <c r="V14" s="1013"/>
      <c r="W14" s="1037"/>
      <c r="X14" s="1013"/>
      <c r="Y14" s="1037"/>
      <c r="Z14" s="1013"/>
      <c r="AA14" s="1037"/>
      <c r="AB14" s="1013"/>
      <c r="AC14" s="1995"/>
      <c r="AD14" s="1990"/>
      <c r="AE14" s="1995"/>
      <c r="AF14" s="1990"/>
      <c r="AG14" s="1995"/>
      <c r="AH14" s="1990"/>
      <c r="AI14" s="1995"/>
      <c r="AJ14" s="1990"/>
      <c r="AK14" s="1956"/>
      <c r="AL14" s="1956"/>
      <c r="AM14" s="1956"/>
      <c r="AN14" s="1956"/>
      <c r="AO14" s="1037"/>
      <c r="AP14" s="1037"/>
      <c r="AQ14" s="1956"/>
      <c r="AR14" s="2001"/>
      <c r="AS14" s="1956"/>
      <c r="AT14" s="2001"/>
      <c r="AU14" s="1956"/>
      <c r="AV14" s="2001"/>
      <c r="AW14" s="1956"/>
      <c r="AX14" s="2001"/>
      <c r="AY14" s="1956"/>
      <c r="AZ14" s="2001"/>
      <c r="BA14" s="1956"/>
      <c r="BB14" s="2001"/>
      <c r="BC14" s="299"/>
    </row>
    <row r="15" spans="1:68" s="2" customFormat="1" ht="14.25" customHeight="1" x14ac:dyDescent="0.2">
      <c r="A15" s="6"/>
      <c r="B15" s="76">
        <v>2005</v>
      </c>
      <c r="C15" s="2004"/>
      <c r="D15" s="1990"/>
      <c r="E15" s="1995"/>
      <c r="F15" s="1990"/>
      <c r="G15" s="1995"/>
      <c r="H15" s="1990"/>
      <c r="I15" s="1995"/>
      <c r="J15" s="1990"/>
      <c r="K15" s="1995"/>
      <c r="L15" s="1990"/>
      <c r="M15" s="1995"/>
      <c r="N15" s="1990"/>
      <c r="O15" s="1037"/>
      <c r="P15" s="1037"/>
      <c r="Q15" s="1037"/>
      <c r="R15" s="1037"/>
      <c r="S15" s="1037"/>
      <c r="T15" s="1037"/>
      <c r="U15" s="1037"/>
      <c r="V15" s="1013"/>
      <c r="W15" s="1037"/>
      <c r="X15" s="1013"/>
      <c r="Y15" s="1037"/>
      <c r="Z15" s="1013"/>
      <c r="AA15" s="1037"/>
      <c r="AB15" s="1013"/>
      <c r="AC15" s="1995"/>
      <c r="AD15" s="1990"/>
      <c r="AE15" s="1995"/>
      <c r="AF15" s="1990"/>
      <c r="AG15" s="1995"/>
      <c r="AH15" s="1990"/>
      <c r="AI15" s="1995"/>
      <c r="AJ15" s="1990"/>
      <c r="AK15" s="1956"/>
      <c r="AL15" s="1956"/>
      <c r="AM15" s="1956"/>
      <c r="AN15" s="1956"/>
      <c r="AO15" s="1037"/>
      <c r="AP15" s="1037"/>
      <c r="AQ15" s="1956"/>
      <c r="AR15" s="2001"/>
      <c r="AS15" s="1956"/>
      <c r="AT15" s="2001"/>
      <c r="AU15" s="1956"/>
      <c r="AV15" s="2001"/>
      <c r="AW15" s="1956"/>
      <c r="AX15" s="2001"/>
      <c r="AY15" s="1956"/>
      <c r="AZ15" s="2001"/>
      <c r="BA15" s="1956"/>
      <c r="BB15" s="2001"/>
      <c r="BC15" s="299"/>
    </row>
    <row r="16" spans="1:68" s="2" customFormat="1" ht="14.1" customHeight="1" x14ac:dyDescent="0.2">
      <c r="A16" s="6"/>
      <c r="B16" s="76">
        <v>2006</v>
      </c>
      <c r="C16" s="2004"/>
      <c r="D16" s="1990"/>
      <c r="E16" s="1995"/>
      <c r="F16" s="1990"/>
      <c r="G16" s="1995"/>
      <c r="H16" s="1990"/>
      <c r="I16" s="1995"/>
      <c r="J16" s="1990"/>
      <c r="K16" s="1995"/>
      <c r="L16" s="1990"/>
      <c r="M16" s="1995"/>
      <c r="N16" s="1990"/>
      <c r="O16" s="1037"/>
      <c r="P16" s="1037"/>
      <c r="Q16" s="1037"/>
      <c r="R16" s="1037"/>
      <c r="S16" s="1037"/>
      <c r="T16" s="1037"/>
      <c r="U16" s="1037"/>
      <c r="V16" s="1013"/>
      <c r="W16" s="1037"/>
      <c r="X16" s="1013"/>
      <c r="Y16" s="1037"/>
      <c r="Z16" s="1013"/>
      <c r="AA16" s="1037"/>
      <c r="AB16" s="1013"/>
      <c r="AC16" s="1995"/>
      <c r="AD16" s="1990"/>
      <c r="AE16" s="1995"/>
      <c r="AF16" s="1990"/>
      <c r="AG16" s="1995"/>
      <c r="AH16" s="1990"/>
      <c r="AI16" s="1995"/>
      <c r="AJ16" s="1990"/>
      <c r="AK16" s="1956"/>
      <c r="AL16" s="1956"/>
      <c r="AM16" s="1956"/>
      <c r="AN16" s="1956"/>
      <c r="AO16" s="1037"/>
      <c r="AP16" s="1037"/>
      <c r="AQ16" s="1956"/>
      <c r="AR16" s="2001"/>
      <c r="AS16" s="1956"/>
      <c r="AT16" s="2001"/>
      <c r="AU16" s="1956"/>
      <c r="AV16" s="2001"/>
      <c r="AW16" s="1956"/>
      <c r="AX16" s="2001"/>
      <c r="AY16" s="1956"/>
      <c r="AZ16" s="2001"/>
      <c r="BA16" s="1956"/>
      <c r="BB16" s="2001"/>
      <c r="BC16" s="299"/>
    </row>
    <row r="17" spans="1:55" s="2" customFormat="1" x14ac:dyDescent="0.2">
      <c r="A17" s="6"/>
      <c r="B17" s="76">
        <v>2007</v>
      </c>
      <c r="C17" s="2004"/>
      <c r="D17" s="1990"/>
      <c r="E17" s="1995"/>
      <c r="F17" s="1990"/>
      <c r="G17" s="1995"/>
      <c r="H17" s="1990"/>
      <c r="I17" s="1995"/>
      <c r="J17" s="1990"/>
      <c r="K17" s="1995"/>
      <c r="L17" s="1990"/>
      <c r="M17" s="1995"/>
      <c r="N17" s="1990"/>
      <c r="O17" s="1037"/>
      <c r="P17" s="1037"/>
      <c r="Q17" s="1037"/>
      <c r="R17" s="1037"/>
      <c r="S17" s="1037"/>
      <c r="T17" s="1037"/>
      <c r="U17" s="1037"/>
      <c r="V17" s="1013"/>
      <c r="W17" s="1037"/>
      <c r="X17" s="1013"/>
      <c r="Y17" s="1037"/>
      <c r="Z17" s="1013"/>
      <c r="AA17" s="1037"/>
      <c r="AB17" s="1013"/>
      <c r="AC17" s="1995"/>
      <c r="AD17" s="1990"/>
      <c r="AE17" s="1995"/>
      <c r="AF17" s="1990"/>
      <c r="AG17" s="1995"/>
      <c r="AH17" s="1990"/>
      <c r="AI17" s="1995"/>
      <c r="AJ17" s="1990"/>
      <c r="AK17" s="1956"/>
      <c r="AL17" s="1956"/>
      <c r="AM17" s="1956"/>
      <c r="AN17" s="1956"/>
      <c r="AO17" s="1037"/>
      <c r="AP17" s="1037"/>
      <c r="AQ17" s="1956"/>
      <c r="AR17" s="2001"/>
      <c r="AS17" s="1956"/>
      <c r="AT17" s="2001"/>
      <c r="AU17" s="1956"/>
      <c r="AV17" s="2001"/>
      <c r="AW17" s="1956"/>
      <c r="AX17" s="2001"/>
      <c r="AY17" s="1956"/>
      <c r="AZ17" s="2001"/>
      <c r="BA17" s="1956"/>
      <c r="BB17" s="2001"/>
      <c r="BC17" s="299"/>
    </row>
    <row r="18" spans="1:55" s="2" customFormat="1" x14ac:dyDescent="0.2">
      <c r="A18" s="6"/>
      <c r="B18" s="76">
        <v>2008</v>
      </c>
      <c r="C18" s="2004"/>
      <c r="D18" s="1990"/>
      <c r="E18" s="1995"/>
      <c r="F18" s="1990"/>
      <c r="G18" s="1995"/>
      <c r="H18" s="1990"/>
      <c r="I18" s="1995"/>
      <c r="J18" s="1990"/>
      <c r="K18" s="1995"/>
      <c r="L18" s="1990"/>
      <c r="M18" s="1995"/>
      <c r="N18" s="1990"/>
      <c r="O18" s="1037"/>
      <c r="P18" s="1037"/>
      <c r="Q18" s="1037"/>
      <c r="R18" s="1037"/>
      <c r="S18" s="1037"/>
      <c r="T18" s="1037"/>
      <c r="U18" s="1037"/>
      <c r="V18" s="1013"/>
      <c r="W18" s="1037"/>
      <c r="X18" s="1013"/>
      <c r="Y18" s="1037"/>
      <c r="Z18" s="1013"/>
      <c r="AA18" s="1037"/>
      <c r="AB18" s="1013"/>
      <c r="AC18" s="1995"/>
      <c r="AD18" s="1990"/>
      <c r="AE18" s="1995"/>
      <c r="AF18" s="1990"/>
      <c r="AG18" s="1995"/>
      <c r="AH18" s="1990"/>
      <c r="AI18" s="1995"/>
      <c r="AJ18" s="1990"/>
      <c r="AK18" s="1956"/>
      <c r="AL18" s="1956"/>
      <c r="AM18" s="1956"/>
      <c r="AN18" s="1956"/>
      <c r="AO18" s="1037"/>
      <c r="AP18" s="1037"/>
      <c r="AQ18" s="1956"/>
      <c r="AR18" s="2001"/>
      <c r="AS18" s="1956"/>
      <c r="AT18" s="2001"/>
      <c r="AU18" s="1956"/>
      <c r="AV18" s="2001"/>
      <c r="AW18" s="1956"/>
      <c r="AX18" s="2001"/>
      <c r="AY18" s="1956"/>
      <c r="AZ18" s="2001"/>
      <c r="BA18" s="1956"/>
      <c r="BB18" s="2001"/>
      <c r="BC18" s="299"/>
    </row>
    <row r="19" spans="1:55" s="2" customFormat="1" x14ac:dyDescent="0.2">
      <c r="A19" s="6"/>
      <c r="B19" s="76">
        <v>2009</v>
      </c>
      <c r="C19" s="2004"/>
      <c r="D19" s="1990"/>
      <c r="E19" s="1995"/>
      <c r="F19" s="1990"/>
      <c r="G19" s="1995"/>
      <c r="H19" s="1990"/>
      <c r="I19" s="1995"/>
      <c r="J19" s="1990"/>
      <c r="K19" s="1995"/>
      <c r="L19" s="1990"/>
      <c r="M19" s="1995"/>
      <c r="N19" s="1990"/>
      <c r="O19" s="1037"/>
      <c r="P19" s="1037"/>
      <c r="Q19" s="1037"/>
      <c r="R19" s="1037"/>
      <c r="S19" s="1037"/>
      <c r="T19" s="1037"/>
      <c r="U19" s="1037"/>
      <c r="V19" s="1013"/>
      <c r="W19" s="1037"/>
      <c r="X19" s="1013"/>
      <c r="Y19" s="1037"/>
      <c r="Z19" s="1013"/>
      <c r="AA19" s="1037"/>
      <c r="AB19" s="1013"/>
      <c r="AC19" s="1995"/>
      <c r="AD19" s="1990"/>
      <c r="AE19" s="1995"/>
      <c r="AF19" s="1990"/>
      <c r="AG19" s="1995"/>
      <c r="AH19" s="1990"/>
      <c r="AI19" s="1995"/>
      <c r="AJ19" s="1990"/>
      <c r="AK19" s="1956"/>
      <c r="AL19" s="1956"/>
      <c r="AM19" s="1956"/>
      <c r="AN19" s="1956"/>
      <c r="AO19" s="1037"/>
      <c r="AP19" s="1037"/>
      <c r="AQ19" s="1956"/>
      <c r="AR19" s="2001"/>
      <c r="AS19" s="1956"/>
      <c r="AT19" s="2001"/>
      <c r="AU19" s="1956"/>
      <c r="AV19" s="2001"/>
      <c r="AW19" s="1956"/>
      <c r="AX19" s="2001"/>
      <c r="AY19" s="1956"/>
      <c r="AZ19" s="2001"/>
      <c r="BA19" s="1956"/>
      <c r="BB19" s="2001"/>
      <c r="BC19" s="299"/>
    </row>
    <row r="20" spans="1:55" s="2" customFormat="1" ht="14.25" customHeight="1" x14ac:dyDescent="0.2">
      <c r="A20" s="6"/>
      <c r="B20" s="76">
        <v>2010</v>
      </c>
      <c r="C20" s="2004"/>
      <c r="D20" s="1990"/>
      <c r="E20" s="1995"/>
      <c r="F20" s="1990"/>
      <c r="G20" s="1995"/>
      <c r="H20" s="1990"/>
      <c r="I20" s="1995"/>
      <c r="J20" s="1990"/>
      <c r="K20" s="1995"/>
      <c r="L20" s="1990"/>
      <c r="M20" s="1995"/>
      <c r="N20" s="1990"/>
      <c r="O20" s="1037"/>
      <c r="P20" s="1037"/>
      <c r="Q20" s="1037"/>
      <c r="R20" s="1037"/>
      <c r="S20" s="1037"/>
      <c r="T20" s="1037"/>
      <c r="U20" s="1037"/>
      <c r="V20" s="1013"/>
      <c r="W20" s="1037"/>
      <c r="X20" s="1013"/>
      <c r="Y20" s="1037"/>
      <c r="Z20" s="1013"/>
      <c r="AA20" s="1037"/>
      <c r="AB20" s="1013"/>
      <c r="AC20" s="1995"/>
      <c r="AD20" s="1990"/>
      <c r="AE20" s="1995"/>
      <c r="AF20" s="1990"/>
      <c r="AG20" s="1995"/>
      <c r="AH20" s="1990"/>
      <c r="AI20" s="1995"/>
      <c r="AJ20" s="1990"/>
      <c r="AK20" s="1956"/>
      <c r="AL20" s="1956"/>
      <c r="AM20" s="1956"/>
      <c r="AN20" s="1956"/>
      <c r="AO20" s="1037"/>
      <c r="AP20" s="1037"/>
      <c r="AQ20" s="1956"/>
      <c r="AR20" s="2001"/>
      <c r="AS20" s="1956"/>
      <c r="AT20" s="2001"/>
      <c r="AU20" s="1956"/>
      <c r="AV20" s="2001"/>
      <c r="AW20" s="1956"/>
      <c r="AX20" s="2001"/>
      <c r="AY20" s="1956"/>
      <c r="AZ20" s="2001"/>
      <c r="BA20" s="1956"/>
      <c r="BB20" s="2001"/>
      <c r="BC20" s="299"/>
    </row>
    <row r="21" spans="1:55" s="2" customFormat="1" x14ac:dyDescent="0.2">
      <c r="A21" s="6"/>
      <c r="B21" s="76">
        <v>2011</v>
      </c>
      <c r="C21" s="2004"/>
      <c r="D21" s="1990"/>
      <c r="E21" s="1995"/>
      <c r="F21" s="1990"/>
      <c r="G21" s="1995"/>
      <c r="H21" s="1990"/>
      <c r="I21" s="1995"/>
      <c r="J21" s="1990"/>
      <c r="K21" s="1995"/>
      <c r="L21" s="1990"/>
      <c r="M21" s="1995"/>
      <c r="N21" s="1990"/>
      <c r="O21" s="1037"/>
      <c r="P21" s="1037"/>
      <c r="Q21" s="1037"/>
      <c r="R21" s="1037"/>
      <c r="S21" s="1037"/>
      <c r="T21" s="1037"/>
      <c r="U21" s="1037"/>
      <c r="V21" s="1013"/>
      <c r="W21" s="1037"/>
      <c r="X21" s="1013"/>
      <c r="Y21" s="1037"/>
      <c r="Z21" s="1013"/>
      <c r="AA21" s="1037"/>
      <c r="AB21" s="1013"/>
      <c r="AC21" s="1995"/>
      <c r="AD21" s="1990"/>
      <c r="AE21" s="1995"/>
      <c r="AF21" s="1990"/>
      <c r="AG21" s="1995"/>
      <c r="AH21" s="1990"/>
      <c r="AI21" s="1995"/>
      <c r="AJ21" s="1990"/>
      <c r="AK21" s="1956"/>
      <c r="AL21" s="1956"/>
      <c r="AM21" s="1956"/>
      <c r="AN21" s="1956"/>
      <c r="AO21" s="1037"/>
      <c r="AP21" s="1037"/>
      <c r="AQ21" s="1956"/>
      <c r="AR21" s="2001"/>
      <c r="AS21" s="1956"/>
      <c r="AT21" s="2001"/>
      <c r="AU21" s="1956"/>
      <c r="AV21" s="2001"/>
      <c r="AW21" s="1956"/>
      <c r="AX21" s="2001"/>
      <c r="AY21" s="1956"/>
      <c r="AZ21" s="2001"/>
      <c r="BA21" s="1956"/>
      <c r="BB21" s="2001"/>
      <c r="BC21" s="299"/>
    </row>
    <row r="22" spans="1:55" s="2" customFormat="1" ht="14.25" customHeight="1" x14ac:dyDescent="0.2">
      <c r="A22" s="6"/>
      <c r="B22" s="76">
        <v>2012</v>
      </c>
      <c r="C22" s="2004"/>
      <c r="D22" s="1990"/>
      <c r="E22" s="1995"/>
      <c r="F22" s="1990"/>
      <c r="G22" s="1995"/>
      <c r="H22" s="1990"/>
      <c r="I22" s="1995"/>
      <c r="J22" s="1990"/>
      <c r="K22" s="1995"/>
      <c r="L22" s="1990"/>
      <c r="M22" s="1995"/>
      <c r="N22" s="1990"/>
      <c r="O22" s="1037"/>
      <c r="P22" s="1037"/>
      <c r="Q22" s="1037"/>
      <c r="R22" s="1037"/>
      <c r="S22" s="1037"/>
      <c r="T22" s="1037"/>
      <c r="U22" s="1037"/>
      <c r="V22" s="1013"/>
      <c r="W22" s="1037"/>
      <c r="X22" s="1013"/>
      <c r="Y22" s="1037"/>
      <c r="Z22" s="1013"/>
      <c r="AA22" s="1037"/>
      <c r="AB22" s="1013"/>
      <c r="AC22" s="1995"/>
      <c r="AD22" s="1990"/>
      <c r="AE22" s="1995"/>
      <c r="AF22" s="1990"/>
      <c r="AG22" s="1995"/>
      <c r="AH22" s="1990"/>
      <c r="AI22" s="1995"/>
      <c r="AJ22" s="1990"/>
      <c r="AK22" s="1956"/>
      <c r="AL22" s="1956"/>
      <c r="AM22" s="1956"/>
      <c r="AN22" s="1956"/>
      <c r="AO22" s="1037"/>
      <c r="AP22" s="1037"/>
      <c r="AQ22" s="1956"/>
      <c r="AR22" s="2001"/>
      <c r="AS22" s="1956"/>
      <c r="AT22" s="2001"/>
      <c r="AU22" s="1956"/>
      <c r="AV22" s="2001"/>
      <c r="AW22" s="1956"/>
      <c r="AX22" s="2001"/>
      <c r="AY22" s="1956"/>
      <c r="AZ22" s="2001"/>
      <c r="BA22" s="1956"/>
      <c r="BB22" s="2001"/>
      <c r="BC22" s="299"/>
    </row>
    <row r="23" spans="1:55" s="2" customFormat="1" x14ac:dyDescent="0.2">
      <c r="A23" s="6"/>
      <c r="B23" s="76">
        <v>2013</v>
      </c>
      <c r="C23" s="2004"/>
      <c r="D23" s="1990"/>
      <c r="E23" s="1995"/>
      <c r="F23" s="1990"/>
      <c r="G23" s="1995"/>
      <c r="H23" s="1990"/>
      <c r="I23" s="1995"/>
      <c r="J23" s="1990"/>
      <c r="K23" s="1995"/>
      <c r="L23" s="1990"/>
      <c r="M23" s="1995"/>
      <c r="N23" s="1990"/>
      <c r="O23" s="1037"/>
      <c r="P23" s="1037"/>
      <c r="Q23" s="1037"/>
      <c r="R23" s="1037"/>
      <c r="S23" s="1037"/>
      <c r="T23" s="1037"/>
      <c r="U23" s="1037"/>
      <c r="V23" s="1013"/>
      <c r="W23" s="1037"/>
      <c r="X23" s="1013"/>
      <c r="Y23" s="1037"/>
      <c r="Z23" s="1013"/>
      <c r="AA23" s="1037"/>
      <c r="AB23" s="1013"/>
      <c r="AC23" s="1995"/>
      <c r="AD23" s="1990"/>
      <c r="AE23" s="1995"/>
      <c r="AF23" s="1990"/>
      <c r="AG23" s="1995"/>
      <c r="AH23" s="1990"/>
      <c r="AI23" s="1995"/>
      <c r="AJ23" s="1990"/>
      <c r="AK23" s="1956"/>
      <c r="AL23" s="1956"/>
      <c r="AM23" s="1956"/>
      <c r="AN23" s="1956"/>
      <c r="AO23" s="1037"/>
      <c r="AP23" s="1037"/>
      <c r="AQ23" s="1956"/>
      <c r="AR23" s="2001"/>
      <c r="AS23" s="1956"/>
      <c r="AT23" s="2001"/>
      <c r="AU23" s="1956"/>
      <c r="AV23" s="2001"/>
      <c r="AW23" s="1956"/>
      <c r="AX23" s="2001"/>
      <c r="AY23" s="1956"/>
      <c r="AZ23" s="2001"/>
      <c r="BA23" s="1956"/>
      <c r="BB23" s="2001"/>
      <c r="BC23" s="299"/>
    </row>
    <row r="24" spans="1:55" s="20" customFormat="1" ht="14.25" customHeight="1" x14ac:dyDescent="0.2">
      <c r="A24" s="24"/>
      <c r="B24" s="37">
        <v>2014</v>
      </c>
      <c r="C24" s="2005"/>
      <c r="D24" s="1993"/>
      <c r="E24" s="2006"/>
      <c r="F24" s="1993"/>
      <c r="G24" s="2006"/>
      <c r="H24" s="1993"/>
      <c r="I24" s="2006"/>
      <c r="J24" s="1993"/>
      <c r="K24" s="2006"/>
      <c r="L24" s="1993"/>
      <c r="M24" s="2006"/>
      <c r="N24" s="1993"/>
      <c r="O24" s="1038"/>
      <c r="P24" s="1038"/>
      <c r="Q24" s="1038"/>
      <c r="R24" s="1038"/>
      <c r="S24" s="1038"/>
      <c r="T24" s="1038"/>
      <c r="U24" s="1038"/>
      <c r="V24" s="1014"/>
      <c r="W24" s="1038"/>
      <c r="X24" s="1014"/>
      <c r="Y24" s="1038"/>
      <c r="Z24" s="1014"/>
      <c r="AA24" s="1038"/>
      <c r="AB24" s="1014"/>
      <c r="AC24" s="2006"/>
      <c r="AD24" s="1993"/>
      <c r="AE24" s="2006"/>
      <c r="AF24" s="1993"/>
      <c r="AG24" s="2006"/>
      <c r="AH24" s="1993"/>
      <c r="AI24" s="2006"/>
      <c r="AJ24" s="1993"/>
      <c r="AK24" s="1958"/>
      <c r="AL24" s="1958"/>
      <c r="AM24" s="1958"/>
      <c r="AN24" s="1958"/>
      <c r="AO24" s="1038"/>
      <c r="AP24" s="1038"/>
      <c r="AQ24" s="1958"/>
      <c r="AR24" s="2002"/>
      <c r="AS24" s="1958"/>
      <c r="AT24" s="2002"/>
      <c r="AU24" s="1958"/>
      <c r="AV24" s="2002"/>
      <c r="AW24" s="1958"/>
      <c r="AX24" s="2002"/>
      <c r="AY24" s="1958"/>
      <c r="AZ24" s="2002"/>
      <c r="BA24" s="1958"/>
      <c r="BB24" s="2002"/>
      <c r="BC24" s="299"/>
    </row>
    <row r="25" spans="1:55" s="20" customFormat="1" x14ac:dyDescent="0.2">
      <c r="A25" s="24"/>
      <c r="B25" s="76">
        <v>2015</v>
      </c>
      <c r="C25" s="2004"/>
      <c r="D25" s="1990"/>
      <c r="E25" s="1995"/>
      <c r="F25" s="1990"/>
      <c r="G25" s="1995"/>
      <c r="H25" s="1990"/>
      <c r="I25" s="1995"/>
      <c r="J25" s="1990"/>
      <c r="K25" s="1995"/>
      <c r="L25" s="1990"/>
      <c r="M25" s="1995"/>
      <c r="N25" s="1990"/>
      <c r="O25" s="1037"/>
      <c r="P25" s="1037"/>
      <c r="Q25" s="1037"/>
      <c r="R25" s="1037"/>
      <c r="S25" s="1037"/>
      <c r="T25" s="1037"/>
      <c r="U25" s="1037"/>
      <c r="V25" s="1013"/>
      <c r="W25" s="1037"/>
      <c r="X25" s="1013"/>
      <c r="Y25" s="1037"/>
      <c r="Z25" s="1013"/>
      <c r="AA25" s="1037"/>
      <c r="AB25" s="1013"/>
      <c r="AC25" s="1995"/>
      <c r="AD25" s="1990"/>
      <c r="AE25" s="1995"/>
      <c r="AF25" s="1990"/>
      <c r="AG25" s="1995"/>
      <c r="AH25" s="1990"/>
      <c r="AI25" s="1995"/>
      <c r="AJ25" s="1990"/>
      <c r="AK25" s="1956"/>
      <c r="AL25" s="1956"/>
      <c r="AM25" s="1956"/>
      <c r="AN25" s="1956"/>
      <c r="AO25" s="1037"/>
      <c r="AP25" s="1037"/>
      <c r="AQ25" s="1956"/>
      <c r="AR25" s="2001"/>
      <c r="AS25" s="1956"/>
      <c r="AT25" s="2001"/>
      <c r="AU25" s="1956"/>
      <c r="AV25" s="2001"/>
      <c r="AW25" s="1956"/>
      <c r="AX25" s="2001"/>
      <c r="AY25" s="1956"/>
      <c r="AZ25" s="2001"/>
      <c r="BA25" s="1956"/>
      <c r="BB25" s="2001"/>
      <c r="BC25" s="299"/>
    </row>
    <row r="26" spans="1:55" s="20" customFormat="1" ht="14.25" customHeight="1" x14ac:dyDescent="0.2">
      <c r="A26" s="24"/>
      <c r="B26" s="76">
        <v>2016</v>
      </c>
      <c r="C26" s="2004"/>
      <c r="D26" s="1990"/>
      <c r="E26" s="1995"/>
      <c r="F26" s="1990"/>
      <c r="G26" s="1995"/>
      <c r="H26" s="1990"/>
      <c r="I26" s="1995"/>
      <c r="J26" s="1990"/>
      <c r="K26" s="1995"/>
      <c r="L26" s="1990"/>
      <c r="M26" s="1995"/>
      <c r="N26" s="1990"/>
      <c r="O26" s="1037"/>
      <c r="P26" s="1037"/>
      <c r="Q26" s="1037"/>
      <c r="R26" s="1037"/>
      <c r="S26" s="1037"/>
      <c r="T26" s="1037"/>
      <c r="U26" s="1037"/>
      <c r="V26" s="1013"/>
      <c r="W26" s="1037"/>
      <c r="X26" s="1013"/>
      <c r="Y26" s="1037"/>
      <c r="Z26" s="1013"/>
      <c r="AA26" s="1037"/>
      <c r="AB26" s="1013"/>
      <c r="AC26" s="1995"/>
      <c r="AD26" s="1990"/>
      <c r="AE26" s="1995"/>
      <c r="AF26" s="1990"/>
      <c r="AG26" s="1995"/>
      <c r="AH26" s="1990"/>
      <c r="AI26" s="1995"/>
      <c r="AJ26" s="1990"/>
      <c r="AK26" s="1956"/>
      <c r="AL26" s="1956"/>
      <c r="AM26" s="1956"/>
      <c r="AN26" s="1956"/>
      <c r="AO26" s="1037"/>
      <c r="AP26" s="1037"/>
      <c r="AQ26" s="1956"/>
      <c r="AR26" s="2001"/>
      <c r="AS26" s="1956"/>
      <c r="AT26" s="2001"/>
      <c r="AU26" s="1956"/>
      <c r="AV26" s="2001"/>
      <c r="AW26" s="1956"/>
      <c r="AX26" s="2001"/>
      <c r="AY26" s="1956"/>
      <c r="AZ26" s="2001"/>
      <c r="BA26" s="1956"/>
      <c r="BB26" s="2001"/>
      <c r="BC26" s="299"/>
    </row>
    <row r="27" spans="1:55" s="20" customFormat="1" ht="15" customHeight="1" x14ac:dyDescent="0.2">
      <c r="A27" s="24"/>
      <c r="B27" s="76">
        <v>2017</v>
      </c>
      <c r="C27" s="2004"/>
      <c r="D27" s="1990"/>
      <c r="E27" s="1995"/>
      <c r="F27" s="1990"/>
      <c r="G27" s="1995"/>
      <c r="H27" s="1990"/>
      <c r="I27" s="1995"/>
      <c r="J27" s="1990"/>
      <c r="K27" s="1995"/>
      <c r="L27" s="1990"/>
      <c r="M27" s="1995"/>
      <c r="N27" s="1990"/>
      <c r="O27" s="1037"/>
      <c r="P27" s="1037"/>
      <c r="Q27" s="1037"/>
      <c r="R27" s="1037"/>
      <c r="S27" s="1037"/>
      <c r="T27" s="1037"/>
      <c r="U27" s="1037"/>
      <c r="V27" s="1013"/>
      <c r="W27" s="1037"/>
      <c r="X27" s="1013"/>
      <c r="Y27" s="1037"/>
      <c r="Z27" s="1013"/>
      <c r="AA27" s="1037"/>
      <c r="AB27" s="1013"/>
      <c r="AC27" s="1995"/>
      <c r="AD27" s="1990"/>
      <c r="AE27" s="1995"/>
      <c r="AF27" s="1990"/>
      <c r="AG27" s="1995"/>
      <c r="AH27" s="1990"/>
      <c r="AI27" s="1995"/>
      <c r="AJ27" s="1990"/>
      <c r="AK27" s="1956"/>
      <c r="AL27" s="1956"/>
      <c r="AM27" s="1956"/>
      <c r="AN27" s="1956"/>
      <c r="AO27" s="1037"/>
      <c r="AP27" s="1037"/>
      <c r="AQ27" s="1956"/>
      <c r="AR27" s="2001"/>
      <c r="AS27" s="1956"/>
      <c r="AT27" s="2001"/>
      <c r="AU27" s="1956"/>
      <c r="AV27" s="2001"/>
      <c r="AW27" s="1956"/>
      <c r="AX27" s="2001"/>
      <c r="AY27" s="1956"/>
      <c r="AZ27" s="2001"/>
      <c r="BA27" s="1956"/>
      <c r="BB27" s="2001"/>
      <c r="BC27" s="299"/>
    </row>
    <row r="28" spans="1:55" s="20" customFormat="1" x14ac:dyDescent="0.2">
      <c r="A28" s="24"/>
      <c r="B28" s="76">
        <v>2018</v>
      </c>
      <c r="C28" s="2004"/>
      <c r="D28" s="1990"/>
      <c r="E28" s="1995"/>
      <c r="F28" s="1990"/>
      <c r="G28" s="1995"/>
      <c r="H28" s="1990"/>
      <c r="I28" s="1995"/>
      <c r="J28" s="1990"/>
      <c r="K28" s="1995"/>
      <c r="L28" s="1990"/>
      <c r="M28" s="1995"/>
      <c r="N28" s="1990"/>
      <c r="O28" s="1037"/>
      <c r="P28" s="1037"/>
      <c r="Q28" s="1037"/>
      <c r="R28" s="1037"/>
      <c r="S28" s="1037"/>
      <c r="T28" s="1037"/>
      <c r="U28" s="1037"/>
      <c r="V28" s="1013"/>
      <c r="W28" s="1037"/>
      <c r="X28" s="1013"/>
      <c r="Y28" s="1037"/>
      <c r="Z28" s="1013"/>
      <c r="AA28" s="1037"/>
      <c r="AB28" s="1013"/>
      <c r="AC28" s="1995"/>
      <c r="AD28" s="1990"/>
      <c r="AE28" s="1995"/>
      <c r="AF28" s="1990"/>
      <c r="AG28" s="1995"/>
      <c r="AH28" s="1990"/>
      <c r="AI28" s="1995"/>
      <c r="AJ28" s="1990"/>
      <c r="AK28" s="1956"/>
      <c r="AL28" s="1956"/>
      <c r="AM28" s="1956"/>
      <c r="AN28" s="1956"/>
      <c r="AO28" s="1037"/>
      <c r="AP28" s="1037"/>
      <c r="AQ28" s="1956"/>
      <c r="AR28" s="2001"/>
      <c r="AS28" s="1956"/>
      <c r="AT28" s="2001"/>
      <c r="AU28" s="1956"/>
      <c r="AV28" s="2001"/>
      <c r="AW28" s="1956"/>
      <c r="AX28" s="2001"/>
      <c r="AY28" s="1956"/>
      <c r="AZ28" s="2001"/>
      <c r="BA28" s="1956"/>
      <c r="BB28" s="2001"/>
      <c r="BC28" s="299"/>
    </row>
    <row r="29" spans="1:55" s="20" customFormat="1" x14ac:dyDescent="0.2">
      <c r="A29" s="24"/>
      <c r="B29" s="76">
        <v>2019</v>
      </c>
      <c r="C29" s="2004"/>
      <c r="D29" s="1990"/>
      <c r="E29" s="1995"/>
      <c r="F29" s="1990"/>
      <c r="G29" s="1995"/>
      <c r="H29" s="1990"/>
      <c r="I29" s="1995"/>
      <c r="J29" s="1990"/>
      <c r="K29" s="1995"/>
      <c r="L29" s="1990"/>
      <c r="M29" s="1995"/>
      <c r="N29" s="1990"/>
      <c r="O29" s="1995"/>
      <c r="P29" s="1995"/>
      <c r="Q29" s="1995"/>
      <c r="R29" s="1995"/>
      <c r="S29" s="1995"/>
      <c r="T29" s="1995"/>
      <c r="U29" s="1995"/>
      <c r="V29" s="1995"/>
      <c r="W29" s="1995"/>
      <c r="X29" s="1995"/>
      <c r="Y29" s="1995"/>
      <c r="Z29" s="1990"/>
      <c r="AA29" s="1995"/>
      <c r="AB29" s="1990"/>
      <c r="AC29" s="1995"/>
      <c r="AD29" s="1990"/>
      <c r="AE29" s="1995"/>
      <c r="AF29" s="1990"/>
      <c r="AG29" s="1995"/>
      <c r="AH29" s="1990"/>
      <c r="AI29" s="1995"/>
      <c r="AJ29" s="1990"/>
      <c r="AK29" s="1956"/>
      <c r="AL29" s="1956"/>
      <c r="AM29" s="1956"/>
      <c r="AN29" s="1956"/>
      <c r="AO29" s="1995"/>
      <c r="AP29" s="1995"/>
      <c r="AQ29" s="1956"/>
      <c r="AR29" s="2001"/>
      <c r="AS29" s="1956"/>
      <c r="AT29" s="2001"/>
      <c r="AU29" s="1956"/>
      <c r="AV29" s="2001"/>
      <c r="AW29" s="1956"/>
      <c r="AX29" s="2001"/>
      <c r="AY29" s="1956"/>
      <c r="AZ29" s="2001"/>
      <c r="BA29" s="1956"/>
      <c r="BB29" s="2001"/>
      <c r="BC29" s="299"/>
    </row>
    <row r="30" spans="1:55" s="1768" customFormat="1" ht="15" thickBot="1" x14ac:dyDescent="0.25">
      <c r="A30" s="24"/>
      <c r="B30" s="146">
        <v>2020</v>
      </c>
      <c r="C30" s="2007"/>
      <c r="D30" s="1987"/>
      <c r="E30" s="1992"/>
      <c r="F30" s="1987"/>
      <c r="G30" s="1992"/>
      <c r="H30" s="1987"/>
      <c r="I30" s="1992"/>
      <c r="J30" s="1987"/>
      <c r="K30" s="1992"/>
      <c r="L30" s="1987"/>
      <c r="M30" s="1992"/>
      <c r="N30" s="1987"/>
      <c r="O30" s="1995"/>
      <c r="P30" s="1995"/>
      <c r="Q30" s="1995"/>
      <c r="R30" s="1995"/>
      <c r="S30" s="1995"/>
      <c r="T30" s="1995"/>
      <c r="U30" s="1995"/>
      <c r="V30" s="1995"/>
      <c r="W30" s="1995"/>
      <c r="X30" s="1995"/>
      <c r="Y30" s="1995"/>
      <c r="Z30" s="1990"/>
      <c r="AA30" s="1995"/>
      <c r="AB30" s="1990"/>
      <c r="AC30" s="1995"/>
      <c r="AD30" s="1990"/>
      <c r="AE30" s="1995"/>
      <c r="AF30" s="1990"/>
      <c r="AG30" s="1995"/>
      <c r="AH30" s="1990"/>
      <c r="AI30" s="1995"/>
      <c r="AJ30" s="1990"/>
      <c r="AK30" s="1956"/>
      <c r="AL30" s="1956"/>
      <c r="AM30" s="1956"/>
      <c r="AN30" s="1956"/>
      <c r="AO30" s="1995"/>
      <c r="AP30" s="1995"/>
      <c r="AQ30" s="1956"/>
      <c r="AR30" s="2001"/>
      <c r="AS30" s="1956"/>
      <c r="AT30" s="2001"/>
      <c r="AU30" s="1956"/>
      <c r="AV30" s="2001"/>
      <c r="AW30" s="1956"/>
      <c r="AX30" s="2001"/>
      <c r="AY30" s="1956"/>
      <c r="AZ30" s="2001"/>
      <c r="BA30" s="1956"/>
      <c r="BB30" s="2001"/>
      <c r="BC30" s="299"/>
    </row>
    <row r="31" spans="1:55" s="20" customFormat="1" ht="78" customHeight="1" thickBot="1" x14ac:dyDescent="0.25">
      <c r="A31" s="24"/>
      <c r="B31" s="480" t="s">
        <v>1751</v>
      </c>
      <c r="C31" s="832" t="str">
        <f>IF(COUNT(C30)=0,"Please fill in value for 2020 or provide an expected submission date in the notes","")</f>
        <v>Please fill in value for 2020 or provide an expected submission date in the notes</v>
      </c>
      <c r="D31" s="1738"/>
      <c r="E31" s="821" t="str">
        <f>IF(COUNT(E30)=0,"Please fill in value for 2020 or provide an expected submission date in the notes","")</f>
        <v>Please fill in value for 2020 or provide an expected submission date in the notes</v>
      </c>
      <c r="F31" s="1738"/>
      <c r="G31" s="832" t="str">
        <f>IF(COUNT(G30)=0,"Please fill in value for 2020 or provide an expected submission date in the notes","")</f>
        <v>Please fill in value for 2020 or provide an expected submission date in the notes</v>
      </c>
      <c r="H31" s="1738"/>
      <c r="I31" s="821" t="str">
        <f>IF(COUNT(I30)=0,"Please fill in value for 2020 or provide an expected submission date in the notes","")</f>
        <v>Please fill in value for 2020 or provide an expected submission date in the notes</v>
      </c>
      <c r="J31" s="1738"/>
      <c r="K31" s="832" t="str">
        <f>IF(COUNT(K30)=0,"Please fill in value for 2020 or provide an expected submission date in the notes","")</f>
        <v>Please fill in value for 2020 or provide an expected submission date in the notes</v>
      </c>
      <c r="L31" s="1738"/>
      <c r="M31" s="821" t="str">
        <f>IF(COUNT(M30)=0,"Please fill in value for 2020 or provide an expected submission date in the notes","")</f>
        <v>Please fill in value for 2020 or provide an expected submission date in the notes</v>
      </c>
      <c r="N31" s="1738"/>
      <c r="O31" s="1740" t="str">
        <f t="shared" ref="O31:U31" si="0">IF(COUNT(O30)=0,"Please fill in value for 2020 or provide an expected submission date in the notes","")</f>
        <v>Please fill in value for 2020 or provide an expected submission date in the notes</v>
      </c>
      <c r="P31" s="1740" t="str">
        <f t="shared" si="0"/>
        <v>Please fill in value for 2020 or provide an expected submission date in the notes</v>
      </c>
      <c r="Q31" s="1740" t="str">
        <f t="shared" si="0"/>
        <v>Please fill in value for 2020 or provide an expected submission date in the notes</v>
      </c>
      <c r="R31" s="1740" t="str">
        <f t="shared" si="0"/>
        <v>Please fill in value for 2020 or provide an expected submission date in the notes</v>
      </c>
      <c r="S31" s="1740" t="str">
        <f t="shared" si="0"/>
        <v>Please fill in value for 2020 or provide an expected submission date in the notes</v>
      </c>
      <c r="T31" s="1740" t="str">
        <f t="shared" si="0"/>
        <v>Please fill in value for 2020 or provide an expected submission date in the notes</v>
      </c>
      <c r="U31" s="832" t="str">
        <f t="shared" si="0"/>
        <v>Please fill in value for 2020 or provide an expected submission date in the notes</v>
      </c>
      <c r="V31" s="1738"/>
      <c r="W31" s="821" t="str">
        <f>IF(COUNT(W30)=0,"Please fill in value for 2020 or provide an expected submission date in the notes","")</f>
        <v>Please fill in value for 2020 or provide an expected submission date in the notes</v>
      </c>
      <c r="X31" s="1738"/>
      <c r="Y31" s="832" t="str">
        <f>IF(COUNT(Y30)=0,"Please fill in value for 2020 or provide an expected submission date in the notes","")</f>
        <v>Please fill in value for 2020 or provide an expected submission date in the notes</v>
      </c>
      <c r="Z31" s="1738"/>
      <c r="AA31" s="821" t="str">
        <f>IF(COUNT(AA30)=0,"Please fill in value for 2020 or provide an expected submission date in the notes","")</f>
        <v>Please fill in value for 2020 or provide an expected submission date in the notes</v>
      </c>
      <c r="AB31" s="1738"/>
      <c r="AC31" s="832" t="str">
        <f>IF(COUNT(AC30)=0,"Please fill in value for 2020 or provide an expected submission date in the notes","")</f>
        <v>Please fill in value for 2020 or provide an expected submission date in the notes</v>
      </c>
      <c r="AD31" s="1738"/>
      <c r="AE31" s="821" t="str">
        <f>IF(COUNT(AE30)=0,"Please fill in value for 2020 or provide an expected submission date in the notes","")</f>
        <v>Please fill in value for 2020 or provide an expected submission date in the notes</v>
      </c>
      <c r="AF31" s="1738"/>
      <c r="AG31" s="832" t="str">
        <f>IF(COUNT(AG30)=0,"Please fill in value for 2020 or provide an expected submission date in the notes","")</f>
        <v>Please fill in value for 2020 or provide an expected submission date in the notes</v>
      </c>
      <c r="AH31" s="1738"/>
      <c r="AI31" s="821" t="str">
        <f>IF(COUNT(AI30)=0,"Please fill in value for 2020 or provide an expected submission date in the notes","")</f>
        <v>Please fill in value for 2020 or provide an expected submission date in the notes</v>
      </c>
      <c r="AJ31" s="1738"/>
      <c r="AK31" s="1740"/>
      <c r="AL31" s="1740"/>
      <c r="AM31" s="1740"/>
      <c r="AN31" s="1740"/>
      <c r="AO31" s="1740" t="str">
        <f t="shared" ref="AO31:AP31" si="1">IF(COUNT(AO30)=0,"Please fill in value for 2020 or provide an expected submission date in the notes","")</f>
        <v>Please fill in value for 2020 or provide an expected submission date in the notes</v>
      </c>
      <c r="AP31" s="1740" t="str">
        <f t="shared" si="1"/>
        <v>Please fill in value for 2020 or provide an expected submission date in the notes</v>
      </c>
      <c r="AQ31" s="832"/>
      <c r="AR31" s="1738"/>
      <c r="AS31" s="821"/>
      <c r="AT31" s="1738"/>
      <c r="AU31" s="832"/>
      <c r="AV31" s="1738"/>
      <c r="AW31" s="821"/>
      <c r="AX31" s="1738"/>
      <c r="AY31" s="832"/>
      <c r="AZ31" s="1738"/>
      <c r="BA31" s="821"/>
      <c r="BB31" s="1738"/>
      <c r="BC31" s="299"/>
    </row>
    <row r="32" spans="1:55" s="20" customFormat="1" ht="101.45" customHeight="1" thickBot="1" x14ac:dyDescent="0.25">
      <c r="A32" s="24"/>
      <c r="B32" s="504" t="s">
        <v>400</v>
      </c>
      <c r="C32" s="1737" t="str">
        <f>IF(COUNT(C30)&lt;&gt;0,IF(AND(C30&gt;'1 macro-mapping'!$F$34,COUNT('1 macro-mapping'!$F$34)&lt;&gt;0),CONCATENATE(C9,"&gt; Banks total assets. Please revise",""),""),"")</f>
        <v/>
      </c>
      <c r="D32" s="1739"/>
      <c r="E32" s="1737" t="str">
        <f>IF(COUNT(E30)&lt;&gt;0,IF(AND(E30&gt;'2 sup_templates'!$CP$29,COUNT('2 sup_templates'!$CP$29)&lt;&gt;0),CONCATENATE(E9,"&gt; Banks total liabilities. Please revise",""),""),"")</f>
        <v/>
      </c>
      <c r="F32" s="1739"/>
      <c r="G32" s="1737" t="str">
        <f>IF(COUNT(G30)&lt;&gt;0,IF(AND(G30&gt;'1 macro-mapping'!$F$34,COUNT('1 macro-mapping'!$F$34)&lt;&gt;0),CONCATENATE(G9,"&gt; Banks total assets. Please revise",""),""),"")</f>
        <v/>
      </c>
      <c r="H32" s="1739"/>
      <c r="I32" s="1737" t="str">
        <f>IF(COUNT(I30)&lt;&gt;0,IF(AND(I30&gt;'2 sup_templates'!$CP$29,COUNT('2 sup_templates'!$CP$29)&lt;&gt;0),CONCATENATE(I9,"&gt; Banks total liabilities. Please revise",""),""),"")</f>
        <v/>
      </c>
      <c r="J32" s="1739"/>
      <c r="K32" s="1737" t="str">
        <f>IF(COUNT(K30)&lt;&gt;0,IF(AND(K30&gt;'1 macro-mapping'!$F$34,COUNT('1 macro-mapping'!$F$34)&lt;&gt;0),CONCATENATE(K9,"&gt; Banks total assets. Please revise",""),""),"")</f>
        <v/>
      </c>
      <c r="L32" s="1739"/>
      <c r="M32" s="1737" t="str">
        <f>IF(COUNT(M30)&lt;&gt;0,IF(AND(M30&gt;'2 sup_templates'!$CP$29,COUNT('2 sup_templates'!$CP$29)&lt;&gt;0),CONCATENATE(M9,"&gt; Banks total liabilities. Please revise",""),""),"")</f>
        <v/>
      </c>
      <c r="N32" s="1739"/>
      <c r="O32" s="1740" t="str">
        <f>IF(COUNT(O30)&lt;&gt;0,IF(AND(O30&gt;'1 macro-mapping'!$F$34,COUNT('1 macro-mapping'!$F$34)&lt;&gt;0),CONCATENATE(O9,"&gt; Banks total assets. Please revise",""),""),"")</f>
        <v/>
      </c>
      <c r="P32" s="1740" t="str">
        <f>IF(COUNT(P30)&lt;&gt;0,IF(AND(P30&gt;'2 sup_templates'!$CP$29,COUNT('2 sup_templates'!$CP$29)&lt;&gt;0),CONCATENATE(P9,"&gt; Banks total liabilities. Please revise",""),""),"")</f>
        <v/>
      </c>
      <c r="Q32" s="1740" t="str">
        <f>IF(COUNT(Q30)&lt;&gt;0,IF(AND(Q30&gt;'1 macro-mapping'!$F$34,COUNT('1 macro-mapping'!$F$34)&lt;&gt;0),CONCATENATE(Q9,"&gt; Banks total assets. Please revise",""),""),"")</f>
        <v/>
      </c>
      <c r="R32" s="1740" t="str">
        <f>IF(COUNT(R30)&lt;&gt;0,IF(AND(R30&gt;'2 sup_templates'!$CP$29,COUNT('2 sup_templates'!$CP$29)&lt;&gt;0),CONCATENATE(R9,"&gt; Banks total liabilities. Please revise",""),""),"")</f>
        <v/>
      </c>
      <c r="S32" s="1740" t="str">
        <f>IF(COUNT(S30)&lt;&gt;0,IF(AND(S30&gt;'1 macro-mapping'!$F$34,COUNT('1 macro-mapping'!$F$34)&lt;&gt;0),CONCATENATE(S9,"&gt; Banks total assets. Please revise",""),""),"")</f>
        <v/>
      </c>
      <c r="T32" s="1740" t="str">
        <f>IF(COUNT(T30)&lt;&gt;0,IF(AND(T30&gt;'2 sup_templates'!$CP$29,COUNT('2 sup_templates'!$CP$29)&lt;&gt;0),CONCATENATE(T9,"&gt; Banks total liabilities. Please revise",""),""),"")</f>
        <v/>
      </c>
      <c r="U32" s="1737" t="str">
        <f>IF(COUNT(U30)&lt;&gt;0,IF(AND(U30&gt;'1 macro-mapping'!$F$34,COUNT('1 macro-mapping'!$F$34)&lt;&gt;0),CONCATENATE(U9,"&gt; Banks total assets. Please revise",""),""),"")</f>
        <v/>
      </c>
      <c r="V32" s="1739"/>
      <c r="W32" s="1737" t="str">
        <f>IF(COUNT(W30)&lt;&gt;0,IF(AND(W30&gt;'2 sup_templates'!$CP$29,COUNT('2 sup_templates'!$CP$29)&lt;&gt;0),CONCATENATE(W9,"&gt; Banks total liabilities. Please revise",""),""),"")</f>
        <v/>
      </c>
      <c r="X32" s="1739"/>
      <c r="Y32" s="1737" t="str">
        <f>IF(COUNT(Y30)&lt;&gt;0,IF(AND(Y30&gt;'1 macro-mapping'!$F$34,COUNT('1 macro-mapping'!$F$34)&lt;&gt;0),CONCATENATE(Y9,"&gt; Banks total assets. Please revise",""),""),"")</f>
        <v/>
      </c>
      <c r="Z32" s="1739"/>
      <c r="AA32" s="1737" t="str">
        <f>IF(COUNT(AA30)&lt;&gt;0,IF(AND(AA30&gt;'2 sup_templates'!$CP$29,COUNT('2 sup_templates'!$CP$29)&lt;&gt;0),CONCATENATE(AA9,"&gt; Banks total liabilities. Please revise",""),""),"")</f>
        <v/>
      </c>
      <c r="AB32" s="1739"/>
      <c r="AC32" s="1737" t="str">
        <f>IF(COUNT(AC30)&lt;&gt;0,IF(AND(AC30&gt;'1 macro-mapping'!$M$34,COUNT('1 macro-mapping'!$M$34)&lt;&gt;0),CONCATENATE(AC9,"&gt; OFIs total assets. Please revise",""),""),"")</f>
        <v/>
      </c>
      <c r="AD32" s="1739"/>
      <c r="AE32" s="1737" t="str">
        <f>IF(COUNT(AE30)&lt;&gt;0,IF(AND(AE30&gt;'2 sup_templates'!$CS$29,COUNT('2 sup_templates'!$CS$29)&lt;&gt;0),CONCATENATE(AE9,"&gt; OFIs total liabilities. Please revise",""),""),"")</f>
        <v/>
      </c>
      <c r="AF32" s="1739"/>
      <c r="AG32" s="1737" t="str">
        <f>IF(COUNT(AG30)&lt;&gt;0,IF(AND(AG30&gt;'1 macro-mapping'!$M$34,COUNT('1 macro-mapping'!$M$34)&lt;&gt;0),CONCATENATE(AG9,"&gt; OFIs total assets. Please revise",""),""),"")</f>
        <v/>
      </c>
      <c r="AH32" s="1739"/>
      <c r="AI32" s="1737" t="str">
        <f>IF(COUNT(AI30)&lt;&gt;0,IF(AND(AI30&gt;'2 sup_templates'!$CS$29,COUNT('2 sup_templates'!$CS$29)&lt;&gt;0),CONCATENATE(AI9,"&gt; OFIs total liabilities. Please revise",""),""),"")</f>
        <v/>
      </c>
      <c r="AJ32" s="1739"/>
      <c r="AK32" s="1740" t="str">
        <f>IF(COUNT(AK30)&lt;&gt;0,IF(AND(AK30&gt;'1 macro-mapping'!$M$34,COUNT('1 macro-mapping'!$M$34)&lt;&gt;0),CONCATENATE(AK9,"&gt; OFIs total assets. Please revise",""),""),"")</f>
        <v/>
      </c>
      <c r="AL32" s="1740" t="str">
        <f>IF(COUNT(AL30)&lt;&gt;0,IF(AND(AL30&gt;'2 sup_templates'!$CS$29,COUNT('2 sup_templates'!$CS$29)&lt;&gt;0),CONCATENATE(AL9,"&gt; OFIs total liabilities. Please revise",""),""),"")</f>
        <v/>
      </c>
      <c r="AM32" s="1740" t="str">
        <f>IF(COUNT(AM30)&lt;&gt;0,IF(AND(AM30&gt;'1 macro-mapping'!$M$34,COUNT('1 macro-mapping'!$M$34)&lt;&gt;0),CONCATENATE(AM9,"&gt; OFIs total assets. Please revise",""),""),"")</f>
        <v/>
      </c>
      <c r="AN32" s="1740" t="str">
        <f>IF(COUNT(AN30)&lt;&gt;0,IF(AND(AN30&gt;'2 sup_templates'!$CS$29,COUNT('2 sup_templates'!$CS$29)&lt;&gt;0),CONCATENATE(AN9,"&gt; OFIs total liabilities. Please revise",""),""),"")</f>
        <v/>
      </c>
      <c r="AO32" s="1740" t="str">
        <f>IF(COUNT(AO30)&lt;&gt;0,IF(AND(AO30&gt;'1 macro-mapping'!$M$34,COUNT('1 macro-mapping'!$M$34)&lt;&gt;0),CONCATENATE(AO9,"&gt; OFIs total assets. Please revise",""),""),"")</f>
        <v/>
      </c>
      <c r="AP32" s="1740" t="str">
        <f>IF(COUNT(AP30)&lt;&gt;0,IF(AND(AP30&gt;'2 sup_templates'!$CS$29,COUNT('2 sup_templates'!$CS$29)&lt;&gt;0),CONCATENATE(AP9,"&gt; OFIs total liabilities. Please revise",""),""),"")</f>
        <v/>
      </c>
      <c r="AQ32" s="1737" t="str">
        <f>IF(COUNT(AQ30)&lt;&gt;0,IF(AND(AQ30&gt;'1 macro-mapping'!$M$34,COUNT('1 macro-mapping'!$M$34)&lt;&gt;0),CONCATENATE(AQ9,"&gt; OFIs total assets. Please revise",""),""),"")</f>
        <v/>
      </c>
      <c r="AR32" s="1739"/>
      <c r="AS32" s="1737" t="str">
        <f>IF(COUNT(AS30)&lt;&gt;0,IF(AND(AS30&gt;'2 sup_templates'!$CS$29,COUNT('2 sup_templates'!$CS$29)&lt;&gt;0),CONCATENATE(AS9,"&gt; OFIs total liabilities. Please revise",""),""),"")</f>
        <v/>
      </c>
      <c r="AT32" s="1739"/>
      <c r="AU32" s="1737" t="str">
        <f>IF(COUNT(AU30)&lt;&gt;0,IF(AND(AU30&gt;'1 macro-mapping'!$M$34,COUNT('1 macro-mapping'!$M$34)&lt;&gt;0),CONCATENATE(AU9,"&gt; OFIs total assets. Please revise",""),""),"")</f>
        <v/>
      </c>
      <c r="AV32" s="1739"/>
      <c r="AW32" s="1737" t="str">
        <f>IF(COUNT(AW30)&lt;&gt;0,IF(AND(AW30&gt;'2 sup_templates'!$CS$29,COUNT('2 sup_templates'!$CS$29)&lt;&gt;0),CONCATENATE(AW9,"&gt; OFIs total liabilities. Please revise",""),""),"")</f>
        <v/>
      </c>
      <c r="AX32" s="1739"/>
      <c r="AY32" s="1737" t="str">
        <f>IF(COUNT(AY30)&lt;&gt;0,IF(AND(AY30&gt;'1 macro-mapping'!$I$34,COUNT('1 macro-mapping'!$I$34)&lt;&gt;0),CONCATENATE(AY9,"&gt; ICs total assets. Please revise",""),""),"")</f>
        <v/>
      </c>
      <c r="AZ32" s="1739"/>
      <c r="BA32" s="1737" t="str">
        <f>IF(COUNT(BA30)&lt;&gt;0,IF(AND(BA30&gt;'2 sup_templates'!$CQ$29,COUNT('2 sup_templates'!$CQ$29)&lt;&gt;0),CONCATENATE(BA9,"&gt; ICs total liabilities. Please revise",""),""),"")</f>
        <v/>
      </c>
      <c r="BB32" s="1739"/>
      <c r="BC32" s="299"/>
    </row>
    <row r="33" spans="1:68" s="14" customFormat="1" ht="37.5" customHeight="1" x14ac:dyDescent="0.2">
      <c r="A33" s="2"/>
      <c r="B33" s="77" t="s">
        <v>89</v>
      </c>
      <c r="C33" s="144"/>
      <c r="D33" s="120"/>
      <c r="E33" s="131"/>
      <c r="F33" s="120"/>
      <c r="G33" s="131"/>
      <c r="H33" s="120"/>
      <c r="I33" s="131"/>
      <c r="J33" s="120"/>
      <c r="K33" s="131"/>
      <c r="L33" s="120"/>
      <c r="M33" s="131"/>
      <c r="N33" s="120"/>
      <c r="O33" s="131"/>
      <c r="P33" s="131"/>
      <c r="Q33" s="131"/>
      <c r="R33" s="131"/>
      <c r="S33" s="131"/>
      <c r="T33" s="131"/>
      <c r="U33" s="131"/>
      <c r="V33" s="120"/>
      <c r="W33" s="131"/>
      <c r="X33" s="120"/>
      <c r="Y33" s="131"/>
      <c r="Z33" s="120"/>
      <c r="AA33" s="131"/>
      <c r="AB33" s="120"/>
      <c r="AC33" s="131"/>
      <c r="AD33" s="120"/>
      <c r="AE33" s="131"/>
      <c r="AF33" s="120"/>
      <c r="AG33" s="131"/>
      <c r="AH33" s="120"/>
      <c r="AI33" s="131"/>
      <c r="AJ33" s="120"/>
      <c r="AK33" s="131"/>
      <c r="AL33" s="131"/>
      <c r="AM33" s="131"/>
      <c r="AN33" s="131"/>
      <c r="AO33" s="131"/>
      <c r="AP33" s="131"/>
      <c r="AQ33" s="131"/>
      <c r="AR33" s="120"/>
      <c r="AS33" s="131"/>
      <c r="AT33" s="120"/>
      <c r="AU33" s="131"/>
      <c r="AV33" s="120"/>
      <c r="AW33" s="131"/>
      <c r="AX33" s="120"/>
      <c r="AY33" s="131"/>
      <c r="AZ33" s="120"/>
      <c r="BA33" s="131"/>
      <c r="BB33" s="120"/>
      <c r="BC33" s="300"/>
    </row>
    <row r="34" spans="1:68" ht="63.6" customHeight="1" thickBot="1" x14ac:dyDescent="0.25">
      <c r="B34" s="78" t="s">
        <v>93</v>
      </c>
      <c r="C34" s="132"/>
      <c r="D34" s="123"/>
      <c r="E34" s="132"/>
      <c r="F34" s="123"/>
      <c r="G34" s="132"/>
      <c r="H34" s="123"/>
      <c r="I34" s="132"/>
      <c r="J34" s="123"/>
      <c r="K34" s="132"/>
      <c r="L34" s="123"/>
      <c r="M34" s="132"/>
      <c r="N34" s="123"/>
      <c r="O34" s="132"/>
      <c r="P34" s="132"/>
      <c r="Q34" s="132"/>
      <c r="R34" s="132"/>
      <c r="S34" s="132"/>
      <c r="T34" s="132"/>
      <c r="U34" s="132"/>
      <c r="V34" s="123"/>
      <c r="W34" s="132"/>
      <c r="X34" s="123"/>
      <c r="Y34" s="132"/>
      <c r="Z34" s="123"/>
      <c r="AA34" s="132"/>
      <c r="AB34" s="123"/>
      <c r="AC34" s="132"/>
      <c r="AD34" s="123"/>
      <c r="AE34" s="132"/>
      <c r="AF34" s="123"/>
      <c r="AG34" s="132"/>
      <c r="AH34" s="123"/>
      <c r="AI34" s="132"/>
      <c r="AJ34" s="123"/>
      <c r="AK34" s="132"/>
      <c r="AL34" s="132"/>
      <c r="AM34" s="132"/>
      <c r="AN34" s="132"/>
      <c r="AO34" s="132"/>
      <c r="AP34" s="132"/>
      <c r="AQ34" s="132"/>
      <c r="AR34" s="123"/>
      <c r="AS34" s="132"/>
      <c r="AT34" s="123"/>
      <c r="AU34" s="132"/>
      <c r="AV34" s="123"/>
      <c r="AW34" s="132"/>
      <c r="AX34" s="123"/>
      <c r="AY34" s="132"/>
      <c r="AZ34" s="123"/>
      <c r="BA34" s="132"/>
      <c r="BB34" s="123"/>
      <c r="BC34" s="20"/>
    </row>
    <row r="35" spans="1:68" s="21" customFormat="1" ht="15.95" customHeight="1" x14ac:dyDescent="0.2">
      <c r="A35" s="19"/>
      <c r="B35" s="1004" t="s">
        <v>498</v>
      </c>
      <c r="C35" s="1004" t="s">
        <v>611</v>
      </c>
      <c r="D35" s="1004" t="s">
        <v>612</v>
      </c>
      <c r="E35" s="1004" t="s">
        <v>613</v>
      </c>
      <c r="F35" s="1004" t="s">
        <v>614</v>
      </c>
      <c r="G35" s="1004" t="s">
        <v>615</v>
      </c>
      <c r="H35" s="1004" t="s">
        <v>616</v>
      </c>
      <c r="I35" s="1004" t="s">
        <v>617</v>
      </c>
      <c r="J35" s="1004" t="s">
        <v>618</v>
      </c>
      <c r="K35" s="1004" t="s">
        <v>619</v>
      </c>
      <c r="L35" s="1004" t="s">
        <v>620</v>
      </c>
      <c r="M35" s="1004" t="s">
        <v>621</v>
      </c>
      <c r="N35" s="1004" t="s">
        <v>622</v>
      </c>
      <c r="O35" s="1004" t="s">
        <v>1524</v>
      </c>
      <c r="P35" s="1004" t="s">
        <v>1525</v>
      </c>
      <c r="Q35" s="1004" t="s">
        <v>1526</v>
      </c>
      <c r="R35" s="1004" t="s">
        <v>1527</v>
      </c>
      <c r="S35" s="1004" t="s">
        <v>1528</v>
      </c>
      <c r="T35" s="1004" t="s">
        <v>1529</v>
      </c>
      <c r="U35" s="1004" t="s">
        <v>1530</v>
      </c>
      <c r="V35" s="1004" t="s">
        <v>1531</v>
      </c>
      <c r="W35" s="1004" t="s">
        <v>1532</v>
      </c>
      <c r="X35" s="1004" t="s">
        <v>1533</v>
      </c>
      <c r="Y35" s="1004" t="s">
        <v>1534</v>
      </c>
      <c r="Z35" s="1004" t="s">
        <v>1535</v>
      </c>
      <c r="AA35" s="1004" t="s">
        <v>1536</v>
      </c>
      <c r="AB35" s="1004" t="s">
        <v>1537</v>
      </c>
      <c r="AC35" s="1004" t="s">
        <v>799</v>
      </c>
      <c r="AD35" s="1004" t="s">
        <v>800</v>
      </c>
      <c r="AE35" s="1004" t="s">
        <v>801</v>
      </c>
      <c r="AF35" s="1004" t="s">
        <v>802</v>
      </c>
      <c r="AG35" s="1004" t="s">
        <v>803</v>
      </c>
      <c r="AH35" s="1004" t="s">
        <v>804</v>
      </c>
      <c r="AI35" s="1004" t="s">
        <v>805</v>
      </c>
      <c r="AJ35" s="1004" t="s">
        <v>806</v>
      </c>
      <c r="AK35" s="1004" t="s">
        <v>1538</v>
      </c>
      <c r="AL35" s="1004" t="s">
        <v>1539</v>
      </c>
      <c r="AM35" s="1004" t="s">
        <v>1540</v>
      </c>
      <c r="AN35" s="1004" t="s">
        <v>1541</v>
      </c>
      <c r="AO35" s="1004" t="s">
        <v>1542</v>
      </c>
      <c r="AP35" s="1004" t="s">
        <v>1543</v>
      </c>
      <c r="AQ35" s="1004" t="s">
        <v>1554</v>
      </c>
      <c r="AR35" s="1004" t="s">
        <v>1555</v>
      </c>
      <c r="AS35" s="1004" t="s">
        <v>1556</v>
      </c>
      <c r="AT35" s="1004" t="s">
        <v>1557</v>
      </c>
      <c r="AU35" s="1004" t="s">
        <v>1558</v>
      </c>
      <c r="AV35" s="1004" t="s">
        <v>1559</v>
      </c>
      <c r="AW35" s="1004" t="s">
        <v>1560</v>
      </c>
      <c r="AX35" s="1004" t="s">
        <v>1561</v>
      </c>
      <c r="AY35" s="1004" t="s">
        <v>824</v>
      </c>
      <c r="AZ35" s="1004" t="s">
        <v>825</v>
      </c>
      <c r="BA35" s="1004" t="s">
        <v>826</v>
      </c>
      <c r="BB35" s="1004" t="s">
        <v>827</v>
      </c>
      <c r="BC35" s="57"/>
    </row>
    <row r="36" spans="1:68" s="73" customFormat="1" ht="15.75" customHeight="1" x14ac:dyDescent="0.2">
      <c r="A36" s="69"/>
      <c r="B36" s="21"/>
      <c r="C36" s="21"/>
      <c r="D36" s="21"/>
      <c r="E36" s="22"/>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72" t="s">
        <v>302</v>
      </c>
    </row>
    <row r="37" spans="1:68" ht="26.25" customHeight="1" x14ac:dyDescent="0.2">
      <c r="B37" s="22" t="s">
        <v>90</v>
      </c>
      <c r="C37" s="73"/>
      <c r="D37" s="73"/>
      <c r="E37" s="33"/>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29" t="s">
        <v>302</v>
      </c>
    </row>
    <row r="38" spans="1:68" ht="14.1" customHeight="1" x14ac:dyDescent="0.2">
      <c r="B38" s="21" t="s">
        <v>1829</v>
      </c>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34" t="s">
        <v>302</v>
      </c>
    </row>
    <row r="39" spans="1:68" ht="25.5" customHeight="1" x14ac:dyDescent="0.2">
      <c r="B39" s="29" t="s">
        <v>318</v>
      </c>
      <c r="E39" s="67"/>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row>
    <row r="40" spans="1:68" ht="14.25" customHeight="1" x14ac:dyDescent="0.2">
      <c r="B40" s="67"/>
      <c r="E40" s="67"/>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row>
    <row r="41" spans="1:68" ht="14.25" customHeight="1" x14ac:dyDescent="0.2">
      <c r="B41" s="29"/>
      <c r="E41" s="67"/>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row>
    <row r="42" spans="1:68" ht="14.25" customHeight="1" x14ac:dyDescent="0.2">
      <c r="B42" s="29"/>
      <c r="E42" s="67"/>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row>
    <row r="43" spans="1:68" ht="14.25" customHeight="1" x14ac:dyDescent="0.2">
      <c r="B43" s="29"/>
      <c r="E43" s="67"/>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row>
    <row r="44" spans="1:68" ht="14.25" customHeight="1" x14ac:dyDescent="0.2">
      <c r="B44" s="66" t="s">
        <v>1870</v>
      </c>
      <c r="C44" s="66"/>
      <c r="D44" s="66"/>
      <c r="E44" s="66"/>
      <c r="F44" s="66"/>
      <c r="G44" s="66"/>
      <c r="H44" s="66"/>
      <c r="I44" s="66"/>
      <c r="J44" s="66"/>
      <c r="K44" s="66"/>
      <c r="L44" s="66"/>
      <c r="M44" s="66"/>
      <c r="N44" s="66"/>
      <c r="O44" s="66"/>
      <c r="P44" s="66"/>
      <c r="Q44" s="66"/>
      <c r="R44" s="66"/>
      <c r="S44" s="66"/>
      <c r="T44" s="66"/>
      <c r="U44" s="66"/>
      <c r="V44" s="66"/>
      <c r="W44" s="66"/>
      <c r="X44" s="66"/>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row>
    <row r="45" spans="1:68" ht="14.25" customHeight="1" x14ac:dyDescent="0.2">
      <c r="B45" s="4"/>
      <c r="C45" s="4"/>
      <c r="D45" s="4"/>
      <c r="E45" s="4"/>
      <c r="F45" s="4"/>
      <c r="G45" s="4"/>
      <c r="H45" s="4"/>
      <c r="I45" s="4"/>
      <c r="J45" s="4"/>
      <c r="K45" s="4"/>
      <c r="L45" s="4"/>
      <c r="M45" s="4"/>
      <c r="N45" s="4"/>
      <c r="O45" s="4"/>
      <c r="P45" s="4"/>
      <c r="Q45" s="4"/>
      <c r="R45" s="4"/>
      <c r="S45" s="4"/>
      <c r="T45" s="4"/>
      <c r="U45" s="4"/>
      <c r="V45" s="4"/>
      <c r="W45" s="4"/>
      <c r="X45" s="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row>
    <row r="46" spans="1:68" ht="14.25" customHeight="1" x14ac:dyDescent="0.2">
      <c r="B46" s="65" t="s">
        <v>221</v>
      </c>
      <c r="C46" s="65"/>
      <c r="D46" s="65"/>
      <c r="E46" s="2"/>
      <c r="F46" s="2"/>
      <c r="G46" s="2"/>
      <c r="H46" s="2"/>
      <c r="I46" s="65"/>
      <c r="J46" s="2"/>
      <c r="K46" s="2"/>
      <c r="L46" s="2"/>
      <c r="M46" s="2"/>
      <c r="N46" s="65"/>
      <c r="O46" s="2"/>
      <c r="P46" s="65"/>
      <c r="Q46" s="65"/>
      <c r="R46" s="2"/>
      <c r="S46" s="65"/>
      <c r="T46" s="2"/>
      <c r="U46" s="65"/>
      <c r="V46" s="2"/>
      <c r="W46" s="65"/>
      <c r="X46" s="65"/>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row>
    <row r="47" spans="1:68" ht="14.25" customHeight="1" thickBot="1" x14ac:dyDescent="0.25">
      <c r="B47" s="133"/>
      <c r="C47" s="133"/>
      <c r="D47" s="11"/>
      <c r="E47" s="11"/>
      <c r="F47" s="11"/>
      <c r="G47" s="11"/>
      <c r="H47" s="11"/>
      <c r="I47" s="11"/>
      <c r="J47" s="11"/>
      <c r="K47" s="11"/>
      <c r="L47" s="11"/>
      <c r="M47" s="11"/>
      <c r="N47" s="11"/>
      <c r="O47" s="11"/>
      <c r="P47" s="11"/>
      <c r="Q47" s="11"/>
      <c r="R47" s="11"/>
      <c r="S47" s="11"/>
      <c r="T47" s="11"/>
      <c r="U47" s="11"/>
      <c r="V47" s="11"/>
      <c r="W47" s="11"/>
      <c r="X47" s="11"/>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row>
    <row r="48" spans="1:68" ht="14.25" customHeight="1" thickBot="1" x14ac:dyDescent="0.25">
      <c r="B48" s="2570" t="s">
        <v>1799</v>
      </c>
      <c r="C48" s="2570"/>
      <c r="D48" s="941"/>
      <c r="E48" s="135" t="s">
        <v>1</v>
      </c>
      <c r="F48" s="135" t="s">
        <v>2</v>
      </c>
      <c r="G48" s="135" t="s">
        <v>3</v>
      </c>
      <c r="H48" s="135" t="s">
        <v>86</v>
      </c>
      <c r="I48" s="135" t="s">
        <v>4</v>
      </c>
      <c r="J48" s="135" t="s">
        <v>5</v>
      </c>
      <c r="K48" s="135" t="s">
        <v>6</v>
      </c>
      <c r="L48" s="135" t="s">
        <v>7</v>
      </c>
      <c r="M48" s="135" t="s">
        <v>8</v>
      </c>
      <c r="N48" s="135" t="s">
        <v>9</v>
      </c>
      <c r="O48" s="135" t="s">
        <v>10</v>
      </c>
      <c r="P48" s="135" t="s">
        <v>11</v>
      </c>
      <c r="Q48" s="135" t="s">
        <v>12</v>
      </c>
      <c r="R48" s="135" t="s">
        <v>13</v>
      </c>
      <c r="S48" s="135" t="s">
        <v>14</v>
      </c>
      <c r="T48" s="135" t="s">
        <v>15</v>
      </c>
      <c r="U48" s="135" t="s">
        <v>16</v>
      </c>
      <c r="V48" s="135" t="s">
        <v>17</v>
      </c>
      <c r="W48" s="135" t="s">
        <v>18</v>
      </c>
      <c r="X48" s="135" t="s">
        <v>19</v>
      </c>
      <c r="Y48" s="2516" t="s">
        <v>20</v>
      </c>
      <c r="Z48" s="2516"/>
      <c r="AA48" s="2516"/>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row>
    <row r="49" spans="2:68" ht="14.25" customHeight="1" x14ac:dyDescent="0.2">
      <c r="B49" s="1693"/>
      <c r="C49" s="942"/>
      <c r="D49" s="942"/>
      <c r="E49" s="2571" t="s">
        <v>285</v>
      </c>
      <c r="F49" s="2572" t="s">
        <v>133</v>
      </c>
      <c r="G49" s="2572" t="s">
        <v>126</v>
      </c>
      <c r="H49" s="2568" t="s">
        <v>1572</v>
      </c>
      <c r="I49" s="2572" t="s">
        <v>127</v>
      </c>
      <c r="J49" s="138"/>
      <c r="K49" s="2573" t="s">
        <v>237</v>
      </c>
      <c r="L49" s="2573" t="s">
        <v>324</v>
      </c>
      <c r="M49" s="2573" t="s">
        <v>322</v>
      </c>
      <c r="N49" s="2573" t="s">
        <v>238</v>
      </c>
      <c r="O49" s="1733"/>
      <c r="P49" s="2558" t="s">
        <v>239</v>
      </c>
      <c r="Q49" s="1733"/>
      <c r="R49" s="2558" t="s">
        <v>240</v>
      </c>
      <c r="S49" s="1733"/>
      <c r="T49" s="2558" t="s">
        <v>315</v>
      </c>
      <c r="U49" s="1733"/>
      <c r="V49" s="2558" t="s">
        <v>338</v>
      </c>
      <c r="W49" s="1733"/>
      <c r="X49" s="2560" t="s">
        <v>1812</v>
      </c>
      <c r="Y49" s="2520" t="s">
        <v>1830</v>
      </c>
      <c r="Z49" s="2521"/>
      <c r="AA49" s="2522"/>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row>
    <row r="50" spans="2:68" ht="60.95" customHeight="1" x14ac:dyDescent="0.2">
      <c r="B50" s="1693"/>
      <c r="C50" s="942"/>
      <c r="D50" s="942"/>
      <c r="E50" s="2571"/>
      <c r="F50" s="2572"/>
      <c r="G50" s="2572"/>
      <c r="H50" s="2569"/>
      <c r="I50" s="2572"/>
      <c r="J50" s="164" t="s">
        <v>236</v>
      </c>
      <c r="K50" s="2573"/>
      <c r="L50" s="2573"/>
      <c r="M50" s="2573"/>
      <c r="N50" s="2573"/>
      <c r="O50" s="1734" t="s">
        <v>236</v>
      </c>
      <c r="P50" s="2559"/>
      <c r="Q50" s="1734" t="s">
        <v>236</v>
      </c>
      <c r="R50" s="2559"/>
      <c r="S50" s="1734" t="s">
        <v>236</v>
      </c>
      <c r="T50" s="2559"/>
      <c r="U50" s="1734" t="s">
        <v>236</v>
      </c>
      <c r="V50" s="2559"/>
      <c r="W50" s="1734" t="s">
        <v>236</v>
      </c>
      <c r="X50" s="2561"/>
      <c r="Y50" s="2523"/>
      <c r="Z50" s="2524"/>
      <c r="AA50" s="2525"/>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row>
    <row r="51" spans="2:68" ht="29.1" customHeight="1" x14ac:dyDescent="0.2">
      <c r="B51" s="2562" t="s">
        <v>96</v>
      </c>
      <c r="C51" s="2562"/>
      <c r="D51" s="2563"/>
      <c r="E51" s="281" t="s">
        <v>321</v>
      </c>
      <c r="F51" s="1694" t="s">
        <v>241</v>
      </c>
      <c r="G51" s="1694" t="s">
        <v>242</v>
      </c>
      <c r="H51" s="1730" t="s">
        <v>1573</v>
      </c>
      <c r="I51" s="2564" t="s">
        <v>243</v>
      </c>
      <c r="J51" s="2564"/>
      <c r="K51" s="1694" t="s">
        <v>244</v>
      </c>
      <c r="L51" s="1694" t="s">
        <v>245</v>
      </c>
      <c r="M51" s="1694" t="s">
        <v>323</v>
      </c>
      <c r="N51" s="2565" t="s">
        <v>325</v>
      </c>
      <c r="O51" s="2565"/>
      <c r="P51" s="2566" t="s">
        <v>246</v>
      </c>
      <c r="Q51" s="2567"/>
      <c r="R51" s="2566" t="s">
        <v>247</v>
      </c>
      <c r="S51" s="2567"/>
      <c r="T51" s="2566" t="s">
        <v>248</v>
      </c>
      <c r="U51" s="2567"/>
      <c r="V51" s="2566" t="s">
        <v>339</v>
      </c>
      <c r="W51" s="2567"/>
      <c r="X51" s="1735"/>
      <c r="Y51" s="2517"/>
      <c r="Z51" s="2518"/>
      <c r="AA51" s="2519"/>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row>
    <row r="52" spans="2:68" ht="21.95" customHeight="1" x14ac:dyDescent="0.2">
      <c r="B52" s="2539" t="s">
        <v>285</v>
      </c>
      <c r="C52" s="2539"/>
      <c r="D52" s="151" t="s">
        <v>124</v>
      </c>
      <c r="E52" s="2020"/>
      <c r="F52" s="2013" t="str">
        <f>IF(COUNTBLANK(G30)=1,"-",G30)</f>
        <v>-</v>
      </c>
      <c r="G52" s="2013" t="str">
        <f>IF(COUNTBLANK(K30)=1,"-",K30)</f>
        <v>-</v>
      </c>
      <c r="H52" s="1027"/>
      <c r="I52" s="2013" t="str">
        <f>IF(COUNTBLANK(C30)=1,"-",C30)</f>
        <v>-</v>
      </c>
      <c r="J52" s="2014" t="str">
        <f>IF(COUNTBLANK(D30)=1,"-",D30)</f>
        <v>-</v>
      </c>
      <c r="K52" s="2013" t="str">
        <f>IF(COUNTBLANK(O30)=1,"-",O30)</f>
        <v>-</v>
      </c>
      <c r="L52" s="2013" t="str">
        <f>IF(COUNTBLANK(Q30)=1,"-",Q30)</f>
        <v>-</v>
      </c>
      <c r="M52" s="2013" t="str">
        <f>IF(COUNTBLANK(S30)=1,"-",S30)</f>
        <v>-</v>
      </c>
      <c r="N52" s="2020"/>
      <c r="O52" s="2024"/>
      <c r="P52" s="2013" t="str">
        <f>IF(COUNTBLANK(U30)=1,"-",U30)</f>
        <v>-</v>
      </c>
      <c r="Q52" s="2013" t="str">
        <f>IF(COUNTBLANK(V30)=1,"-",V30)</f>
        <v>-</v>
      </c>
      <c r="R52" s="2013" t="str">
        <f>IF(COUNTBLANK(Y30)=1,"-",Y30)</f>
        <v>-</v>
      </c>
      <c r="S52" s="2013" t="str">
        <f>IF(COUNTBLANK(Z30)=1,"-",Z30)</f>
        <v>-</v>
      </c>
      <c r="T52" s="2020"/>
      <c r="U52" s="2024"/>
      <c r="V52" s="2020"/>
      <c r="W52" s="2024"/>
      <c r="X52" s="2024"/>
      <c r="Y52" s="2510"/>
      <c r="Z52" s="2511"/>
      <c r="AA52" s="2512"/>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row>
    <row r="53" spans="2:68" ht="21.95" customHeight="1" x14ac:dyDescent="0.2">
      <c r="B53" s="2541"/>
      <c r="C53" s="2541"/>
      <c r="D53" s="152" t="s">
        <v>125</v>
      </c>
      <c r="E53" s="2008" t="str">
        <f>IF(COUNTBLANK(E52)=1,"-",E52)</f>
        <v>-</v>
      </c>
      <c r="F53" s="2008" t="str">
        <f>IF(COUNTBLANK(I30)=1,"-",I30)</f>
        <v>-</v>
      </c>
      <c r="G53" s="2008" t="str">
        <f>IF(COUNTBLANK(M30)=1,"-",M30)</f>
        <v>-</v>
      </c>
      <c r="H53" s="1029"/>
      <c r="I53" s="2008" t="str">
        <f>IF(COUNTBLANK(E30)=1,"-",E30)</f>
        <v>-</v>
      </c>
      <c r="J53" s="2015" t="str">
        <f>IF(COUNTBLANK(F30)=1,"-",F30)</f>
        <v>-</v>
      </c>
      <c r="K53" s="2008" t="str">
        <f>IF(COUNTBLANK(P30)=1,"-",P30)</f>
        <v>-</v>
      </c>
      <c r="L53" s="2008" t="str">
        <f>IF(COUNTBLANK(R30)=1,"-",R30)</f>
        <v>-</v>
      </c>
      <c r="M53" s="2008" t="str">
        <f>IF(COUNTBLANK(T30)=1,"-",T30)</f>
        <v>-</v>
      </c>
      <c r="N53" s="2022"/>
      <c r="O53" s="2025"/>
      <c r="P53" s="2008" t="str">
        <f>IF(COUNTBLANK(W30)=1,"-",W30)</f>
        <v>-</v>
      </c>
      <c r="Q53" s="2008" t="str">
        <f>IF(COUNTBLANK(X30)=1,"-",X30)</f>
        <v>-</v>
      </c>
      <c r="R53" s="2008" t="str">
        <f>IF(COUNTBLANK(AA30)=1,"-",AA30)</f>
        <v>-</v>
      </c>
      <c r="S53" s="2008" t="str">
        <f>IF(COUNTBLANK(AB30)=1,"-",AB30)</f>
        <v>-</v>
      </c>
      <c r="T53" s="2022"/>
      <c r="U53" s="2025"/>
      <c r="V53" s="2022"/>
      <c r="W53" s="2025"/>
      <c r="X53" s="2025"/>
      <c r="Y53" s="2510"/>
      <c r="Z53" s="2511"/>
      <c r="AA53" s="2512"/>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row>
    <row r="54" spans="2:68" ht="21.95" customHeight="1" x14ac:dyDescent="0.2">
      <c r="B54" s="2539" t="s">
        <v>130</v>
      </c>
      <c r="C54" s="2539"/>
      <c r="D54" s="155" t="s">
        <v>124</v>
      </c>
      <c r="E54" s="2009" t="str">
        <f>IF(COUNTBLANK(F53)=1,"-",F53)</f>
        <v>-</v>
      </c>
      <c r="F54" s="2020"/>
      <c r="G54" s="1731" t="str">
        <f>IF(COUNTBLANK(AY30)=1,"-",AY30)</f>
        <v>-</v>
      </c>
      <c r="H54" s="1027"/>
      <c r="I54" s="2013" t="str">
        <f>IF(COUNTBLANK(AE30)=1,"-",AE30)</f>
        <v>-</v>
      </c>
      <c r="J54" s="2013" t="str">
        <f>IF(COUNTBLANK(AF30)=1,"-",AF30)</f>
        <v>-</v>
      </c>
      <c r="K54" s="1950"/>
      <c r="L54" s="1950"/>
      <c r="M54" s="2020"/>
      <c r="N54" s="1950"/>
      <c r="O54" s="2026"/>
      <c r="P54" s="1950"/>
      <c r="Q54" s="2026"/>
      <c r="R54" s="1950"/>
      <c r="S54" s="2026"/>
      <c r="T54" s="1950"/>
      <c r="U54" s="2026"/>
      <c r="V54" s="1950"/>
      <c r="W54" s="2026"/>
      <c r="X54" s="2026"/>
      <c r="Y54" s="2510"/>
      <c r="Z54" s="2511"/>
      <c r="AA54" s="2512"/>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row>
    <row r="55" spans="2:68" ht="21.95" customHeight="1" x14ac:dyDescent="0.2">
      <c r="B55" s="2541"/>
      <c r="C55" s="2541"/>
      <c r="D55" s="152" t="s">
        <v>125</v>
      </c>
      <c r="E55" s="2010" t="str">
        <f>IF(COUNTBLANK(F52)=1,"-",F52)</f>
        <v>-</v>
      </c>
      <c r="F55" s="2008" t="str">
        <f>IF(COUNTBLANK(F54)=1,"-",F54)</f>
        <v>-</v>
      </c>
      <c r="G55" s="1732" t="str">
        <f>IF(COUNTBLANK(BA30)=1,"-",BA30)</f>
        <v>-</v>
      </c>
      <c r="H55" s="1029"/>
      <c r="I55" s="2008" t="str">
        <f>IF(COUNTBLANK(AC30)=1,"-",AC30)</f>
        <v>-</v>
      </c>
      <c r="J55" s="2008" t="str">
        <f>IF(COUNTBLANK(AD30)=1,"-",AD30)</f>
        <v>-</v>
      </c>
      <c r="K55" s="2027"/>
      <c r="L55" s="2027"/>
      <c r="M55" s="2022"/>
      <c r="N55" s="2027"/>
      <c r="O55" s="2028"/>
      <c r="P55" s="2027"/>
      <c r="Q55" s="2028"/>
      <c r="R55" s="2027"/>
      <c r="S55" s="2028"/>
      <c r="T55" s="2027"/>
      <c r="U55" s="2028"/>
      <c r="V55" s="2027"/>
      <c r="W55" s="2028"/>
      <c r="X55" s="2028"/>
      <c r="Y55" s="2510"/>
      <c r="Z55" s="2511"/>
      <c r="AA55" s="2512"/>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row>
    <row r="56" spans="2:68" ht="21.95" customHeight="1" x14ac:dyDescent="0.2">
      <c r="B56" s="2539" t="s">
        <v>131</v>
      </c>
      <c r="C56" s="2539"/>
      <c r="D56" s="155" t="s">
        <v>124</v>
      </c>
      <c r="E56" s="2009" t="str">
        <f>IF(COUNTBLANK(G53)=1,"-",G53)</f>
        <v>-</v>
      </c>
      <c r="F56" s="1731" t="str">
        <f>IF(COUNTBLANK(G55)=1,"-",G55)</f>
        <v>-</v>
      </c>
      <c r="G56" s="2020"/>
      <c r="H56" s="1027"/>
      <c r="I56" s="2013" t="str">
        <f>IF(COUNTBLANK(AI30)=1,"-",AI30)</f>
        <v>-</v>
      </c>
      <c r="J56" s="2013" t="str">
        <f>IF(COUNTBLANK(AJ30)=1,"-",AJ30)</f>
        <v>-</v>
      </c>
      <c r="K56" s="1950"/>
      <c r="L56" s="1950"/>
      <c r="M56" s="2020"/>
      <c r="N56" s="1950"/>
      <c r="O56" s="2026"/>
      <c r="P56" s="1950"/>
      <c r="Q56" s="2026"/>
      <c r="R56" s="1950"/>
      <c r="S56" s="2026"/>
      <c r="T56" s="1950"/>
      <c r="U56" s="2026"/>
      <c r="V56" s="1950"/>
      <c r="W56" s="2026"/>
      <c r="X56" s="2026"/>
      <c r="Y56" s="2510"/>
      <c r="Z56" s="2511"/>
      <c r="AA56" s="2512"/>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row>
    <row r="57" spans="2:68" ht="21.95" customHeight="1" x14ac:dyDescent="0.2">
      <c r="B57" s="2541"/>
      <c r="C57" s="2541"/>
      <c r="D57" s="152" t="s">
        <v>125</v>
      </c>
      <c r="E57" s="2010" t="str">
        <f>IF(COUNTBLANK(G52)=1,"-",G52)</f>
        <v>-</v>
      </c>
      <c r="F57" s="1732" t="str">
        <f>IF(COUNTBLANK(G54)=1,"-",G54)</f>
        <v>-</v>
      </c>
      <c r="G57" s="2008" t="str">
        <f>IF(COUNTBLANK(G56)=1,"-",G56)</f>
        <v>-</v>
      </c>
      <c r="H57" s="1029"/>
      <c r="I57" s="2008" t="str">
        <f>IF(COUNTBLANK(AG30)=1,"-",AG30)</f>
        <v>-</v>
      </c>
      <c r="J57" s="2008" t="str">
        <f>IF(COUNTBLANK(AH30)=1,"-",AH30)</f>
        <v>-</v>
      </c>
      <c r="K57" s="2027"/>
      <c r="L57" s="2027"/>
      <c r="M57" s="2022"/>
      <c r="N57" s="2027"/>
      <c r="O57" s="2028"/>
      <c r="P57" s="2027"/>
      <c r="Q57" s="2028"/>
      <c r="R57" s="2027"/>
      <c r="S57" s="2028"/>
      <c r="T57" s="2027"/>
      <c r="U57" s="2028"/>
      <c r="V57" s="2027"/>
      <c r="W57" s="2028"/>
      <c r="X57" s="2028"/>
      <c r="Y57" s="2510"/>
      <c r="Z57" s="2511"/>
      <c r="AA57" s="2512"/>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row>
    <row r="58" spans="2:68" ht="21.95" customHeight="1" x14ac:dyDescent="0.2">
      <c r="B58" s="2539" t="s">
        <v>132</v>
      </c>
      <c r="C58" s="2539"/>
      <c r="D58" s="150" t="s">
        <v>124</v>
      </c>
      <c r="E58" s="2011" t="str">
        <f>IF(COUNTBLANK(I53)=1,"-",I53)</f>
        <v>-</v>
      </c>
      <c r="F58" s="2016" t="str">
        <f>IF(COUNTBLANK(AC30)=1,"-",AC30)</f>
        <v>-</v>
      </c>
      <c r="G58" s="2016" t="str">
        <f>IF(COUNTBLANK(I57)=1,"-",I57)</f>
        <v>-</v>
      </c>
      <c r="H58" s="1027"/>
      <c r="I58" s="2023"/>
      <c r="J58" s="2024"/>
      <c r="K58" s="1731" t="str">
        <f>IF(COUNTBLANK(AK30)=1,"-",AK30)</f>
        <v>-</v>
      </c>
      <c r="L58" s="1731" t="str">
        <f>IF(COUNTBLANK(AM30)=1,"-",AM30)</f>
        <v>-</v>
      </c>
      <c r="M58" s="2013" t="str">
        <f>IF(COUNTBLANK(AO30)=1,"-",AO30)</f>
        <v>-</v>
      </c>
      <c r="N58" s="1950"/>
      <c r="O58" s="2026"/>
      <c r="P58" s="1731" t="str">
        <f>IF(COUNTBLANK(AQ30)=1,"-",AQ30)</f>
        <v>-</v>
      </c>
      <c r="Q58" s="1731" t="str">
        <f>IF(COUNTBLANK(AR30)=1,"-",AR30)</f>
        <v>-</v>
      </c>
      <c r="R58" s="1731" t="str">
        <f>IF(COUNTBLANK(AU30)=1,"-",AU30)</f>
        <v>-</v>
      </c>
      <c r="S58" s="1731" t="str">
        <f>IF(COUNTBLANK(AV30)=1,"-",AV30)</f>
        <v>-</v>
      </c>
      <c r="T58" s="1950"/>
      <c r="U58" s="2026"/>
      <c r="V58" s="1950"/>
      <c r="W58" s="2026"/>
      <c r="X58" s="2026"/>
      <c r="Y58" s="2510"/>
      <c r="Z58" s="2511"/>
      <c r="AA58" s="2512"/>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row>
    <row r="59" spans="2:68" ht="21.95" customHeight="1" x14ac:dyDescent="0.2">
      <c r="B59" s="2541"/>
      <c r="C59" s="2541"/>
      <c r="D59" s="259" t="s">
        <v>125</v>
      </c>
      <c r="E59" s="2012" t="str">
        <f>IF(COUNTBLANK(I52)=1,"-",I52)</f>
        <v>-</v>
      </c>
      <c r="F59" s="2017" t="str">
        <f>IF(COUNTBLANK(AE30)=1,"-",AE30)</f>
        <v>-</v>
      </c>
      <c r="G59" s="2017" t="str">
        <f>IF(COUNTBLANK(I56)=1,"-",I56)</f>
        <v>-</v>
      </c>
      <c r="H59" s="1029"/>
      <c r="I59" s="2018" t="str">
        <f>IF(COUNTBLANK(I58)=1,"-",I58)</f>
        <v>-</v>
      </c>
      <c r="J59" s="2015" t="str">
        <f>IF(COUNTBLANK(J58)=1,"-",J58)</f>
        <v>-</v>
      </c>
      <c r="K59" s="1732" t="str">
        <f>IF(COUNTBLANK(AL30)=1,"-",AL30)</f>
        <v>-</v>
      </c>
      <c r="L59" s="1732" t="str">
        <f>IF(COUNTBLANK(AN30)=1,"-",AN30)</f>
        <v>-</v>
      </c>
      <c r="M59" s="2008" t="str">
        <f>IF(COUNTBLANK(AP30)=1,"-",AP30)</f>
        <v>-</v>
      </c>
      <c r="N59" s="2027"/>
      <c r="O59" s="2028"/>
      <c r="P59" s="1732" t="str">
        <f>IF(COUNTBLANK(AS30)=1,"-",AS30)</f>
        <v>-</v>
      </c>
      <c r="Q59" s="1732" t="str">
        <f>IF(COUNTBLANK(AT30)=1,"-",AT30)</f>
        <v>-</v>
      </c>
      <c r="R59" s="1732" t="str">
        <f>IF(COUNTBLANK(AW30)=1,"-",AW30)</f>
        <v>-</v>
      </c>
      <c r="S59" s="1732" t="str">
        <f>IF(COUNTBLANK(AX30)=1,"-",AX30)</f>
        <v>-</v>
      </c>
      <c r="T59" s="2027"/>
      <c r="U59" s="2028"/>
      <c r="V59" s="2027"/>
      <c r="W59" s="2028"/>
      <c r="X59" s="2028"/>
      <c r="Y59" s="2510"/>
      <c r="Z59" s="2511"/>
      <c r="AA59" s="2512"/>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row>
    <row r="60" spans="2:68" ht="21.95" customHeight="1" x14ac:dyDescent="0.2">
      <c r="B60" s="2549" t="s">
        <v>1868</v>
      </c>
      <c r="C60" s="2549"/>
      <c r="D60" s="1046" t="s">
        <v>124</v>
      </c>
      <c r="E60" s="2019"/>
      <c r="F60" s="2020"/>
      <c r="G60" s="2020"/>
      <c r="H60" s="1027"/>
      <c r="I60" s="2020"/>
      <c r="J60" s="2024"/>
      <c r="K60" s="2020"/>
      <c r="L60" s="2020"/>
      <c r="M60" s="2020"/>
      <c r="N60" s="2020"/>
      <c r="O60" s="2024"/>
      <c r="P60" s="2020"/>
      <c r="Q60" s="2024"/>
      <c r="R60" s="2020"/>
      <c r="S60" s="2024"/>
      <c r="T60" s="2020"/>
      <c r="U60" s="2024"/>
      <c r="V60" s="2020"/>
      <c r="W60" s="2024"/>
      <c r="X60" s="2024"/>
      <c r="Y60" s="2510"/>
      <c r="Z60" s="2511"/>
      <c r="AA60" s="2512"/>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row>
    <row r="61" spans="2:68" ht="21.95" customHeight="1" x14ac:dyDescent="0.2">
      <c r="B61" s="2550"/>
      <c r="C61" s="2550"/>
      <c r="D61" s="1050" t="s">
        <v>125</v>
      </c>
      <c r="E61" s="2021"/>
      <c r="F61" s="2022"/>
      <c r="G61" s="2022"/>
      <c r="H61" s="1029"/>
      <c r="I61" s="2022"/>
      <c r="J61" s="2025"/>
      <c r="K61" s="2022"/>
      <c r="L61" s="2022"/>
      <c r="M61" s="2022"/>
      <c r="N61" s="2022"/>
      <c r="O61" s="2025"/>
      <c r="P61" s="2031"/>
      <c r="Q61" s="2025"/>
      <c r="R61" s="2022"/>
      <c r="S61" s="2025"/>
      <c r="T61" s="2022"/>
      <c r="U61" s="2025"/>
      <c r="V61" s="2022"/>
      <c r="W61" s="2025"/>
      <c r="X61" s="2025"/>
      <c r="Y61" s="2510"/>
      <c r="Z61" s="2511"/>
      <c r="AA61" s="2512"/>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row>
    <row r="62" spans="2:68" ht="21.95" customHeight="1" x14ac:dyDescent="0.2">
      <c r="B62" s="2555" t="s">
        <v>1864</v>
      </c>
      <c r="C62" s="2551"/>
      <c r="D62" s="1042" t="s">
        <v>124</v>
      </c>
      <c r="E62" s="1026"/>
      <c r="F62" s="1027"/>
      <c r="G62" s="1027"/>
      <c r="H62" s="1027"/>
      <c r="I62" s="1027"/>
      <c r="J62" s="1012"/>
      <c r="K62" s="1953"/>
      <c r="L62" s="1953"/>
      <c r="M62" s="1953"/>
      <c r="N62" s="1953"/>
      <c r="O62" s="2000"/>
      <c r="P62" s="1953"/>
      <c r="Q62" s="2000"/>
      <c r="R62" s="1953"/>
      <c r="S62" s="2000"/>
      <c r="T62" s="1953"/>
      <c r="U62" s="2000"/>
      <c r="V62" s="1953"/>
      <c r="W62" s="2000"/>
      <c r="X62" s="2000"/>
      <c r="Y62" s="2510"/>
      <c r="Z62" s="2511"/>
      <c r="AA62" s="2512"/>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row>
    <row r="63" spans="2:68" ht="21.95" customHeight="1" x14ac:dyDescent="0.2">
      <c r="B63" s="2556"/>
      <c r="C63" s="2552"/>
      <c r="D63" s="1043" t="s">
        <v>125</v>
      </c>
      <c r="E63" s="1028"/>
      <c r="F63" s="1029"/>
      <c r="G63" s="1029"/>
      <c r="H63" s="1029"/>
      <c r="I63" s="1029"/>
      <c r="J63" s="1030"/>
      <c r="K63" s="2027"/>
      <c r="L63" s="2027"/>
      <c r="M63" s="2027"/>
      <c r="N63" s="2027"/>
      <c r="O63" s="2028"/>
      <c r="P63" s="2030"/>
      <c r="Q63" s="2028"/>
      <c r="R63" s="2027"/>
      <c r="S63" s="2028"/>
      <c r="T63" s="2027"/>
      <c r="U63" s="2028"/>
      <c r="V63" s="2027"/>
      <c r="W63" s="2028"/>
      <c r="X63" s="2028"/>
      <c r="Y63" s="2510"/>
      <c r="Z63" s="2511"/>
      <c r="AA63" s="2512"/>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row>
    <row r="64" spans="2:68" ht="21.95" customHeight="1" x14ac:dyDescent="0.2">
      <c r="B64" s="2556"/>
      <c r="C64" s="2551"/>
      <c r="D64" s="1041" t="s">
        <v>124</v>
      </c>
      <c r="E64" s="1026"/>
      <c r="F64" s="1027"/>
      <c r="G64" s="1027"/>
      <c r="H64" s="1027"/>
      <c r="I64" s="1027"/>
      <c r="J64" s="1012"/>
      <c r="K64" s="1953"/>
      <c r="L64" s="1953"/>
      <c r="M64" s="1953"/>
      <c r="N64" s="1953"/>
      <c r="O64" s="2000"/>
      <c r="P64" s="1953"/>
      <c r="Q64" s="2000"/>
      <c r="R64" s="1953"/>
      <c r="S64" s="2000"/>
      <c r="T64" s="1953"/>
      <c r="U64" s="2000"/>
      <c r="V64" s="1953"/>
      <c r="W64" s="2000"/>
      <c r="X64" s="2000"/>
      <c r="Y64" s="2510"/>
      <c r="Z64" s="2511"/>
      <c r="AA64" s="2512"/>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row>
    <row r="65" spans="2:68" ht="21.95" customHeight="1" x14ac:dyDescent="0.2">
      <c r="B65" s="2556"/>
      <c r="C65" s="2552"/>
      <c r="D65" s="1043" t="s">
        <v>125</v>
      </c>
      <c r="E65" s="1028"/>
      <c r="F65" s="1029"/>
      <c r="G65" s="1029"/>
      <c r="H65" s="1029"/>
      <c r="I65" s="1029"/>
      <c r="J65" s="1030"/>
      <c r="K65" s="2027"/>
      <c r="L65" s="2027"/>
      <c r="M65" s="2027"/>
      <c r="N65" s="2027"/>
      <c r="O65" s="2028"/>
      <c r="P65" s="2030"/>
      <c r="Q65" s="2028"/>
      <c r="R65" s="2027"/>
      <c r="S65" s="2028"/>
      <c r="T65" s="2027"/>
      <c r="U65" s="2028"/>
      <c r="V65" s="2027"/>
      <c r="W65" s="2028"/>
      <c r="X65" s="2028"/>
      <c r="Y65" s="2510"/>
      <c r="Z65" s="2511"/>
      <c r="AA65" s="2512"/>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row>
    <row r="66" spans="2:68" ht="21.95" customHeight="1" x14ac:dyDescent="0.2">
      <c r="B66" s="2556"/>
      <c r="C66" s="2553"/>
      <c r="D66" s="1041" t="s">
        <v>124</v>
      </c>
      <c r="E66" s="1026"/>
      <c r="F66" s="1027"/>
      <c r="G66" s="1027"/>
      <c r="H66" s="1027"/>
      <c r="I66" s="1027"/>
      <c r="J66" s="1012"/>
      <c r="K66" s="1953"/>
      <c r="L66" s="1953"/>
      <c r="M66" s="1953"/>
      <c r="N66" s="1953"/>
      <c r="O66" s="2000"/>
      <c r="P66" s="1953"/>
      <c r="Q66" s="2000"/>
      <c r="R66" s="1953"/>
      <c r="S66" s="2000"/>
      <c r="T66" s="1953"/>
      <c r="U66" s="2000"/>
      <c r="V66" s="1953"/>
      <c r="W66" s="2000"/>
      <c r="X66" s="2000"/>
      <c r="Y66" s="2510"/>
      <c r="Z66" s="2511"/>
      <c r="AA66" s="2512"/>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row>
    <row r="67" spans="2:68" ht="21.95" customHeight="1" x14ac:dyDescent="0.2">
      <c r="B67" s="2556"/>
      <c r="C67" s="2552"/>
      <c r="D67" s="1043" t="s">
        <v>125</v>
      </c>
      <c r="E67" s="1028"/>
      <c r="F67" s="1029"/>
      <c r="G67" s="1029"/>
      <c r="H67" s="1029"/>
      <c r="I67" s="1029"/>
      <c r="J67" s="1030"/>
      <c r="K67" s="2027"/>
      <c r="L67" s="2027"/>
      <c r="M67" s="2027"/>
      <c r="N67" s="2027"/>
      <c r="O67" s="2028"/>
      <c r="P67" s="2030"/>
      <c r="Q67" s="2028"/>
      <c r="R67" s="2027"/>
      <c r="S67" s="2028"/>
      <c r="T67" s="2027"/>
      <c r="U67" s="2028"/>
      <c r="V67" s="2027"/>
      <c r="W67" s="2028"/>
      <c r="X67" s="2028"/>
      <c r="Y67" s="2510"/>
      <c r="Z67" s="2511"/>
      <c r="AA67" s="2512"/>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row>
    <row r="68" spans="2:68" ht="21.95" customHeight="1" x14ac:dyDescent="0.2">
      <c r="B68" s="2556"/>
      <c r="C68" s="2551"/>
      <c r="D68" s="1044" t="s">
        <v>124</v>
      </c>
      <c r="E68" s="1026"/>
      <c r="F68" s="1027"/>
      <c r="G68" s="1027"/>
      <c r="H68" s="1027"/>
      <c r="I68" s="1027"/>
      <c r="J68" s="1012"/>
      <c r="K68" s="1953"/>
      <c r="L68" s="1953"/>
      <c r="M68" s="1953"/>
      <c r="N68" s="1953"/>
      <c r="O68" s="2000"/>
      <c r="P68" s="1953"/>
      <c r="Q68" s="2000"/>
      <c r="R68" s="1953"/>
      <c r="S68" s="2000"/>
      <c r="T68" s="1953"/>
      <c r="U68" s="2000"/>
      <c r="V68" s="1953"/>
      <c r="W68" s="2000"/>
      <c r="X68" s="2000"/>
      <c r="Y68" s="2510"/>
      <c r="Z68" s="2511"/>
      <c r="AA68" s="2512"/>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row>
    <row r="69" spans="2:68" ht="21.95" customHeight="1" x14ac:dyDescent="0.2">
      <c r="B69" s="2556"/>
      <c r="C69" s="2552"/>
      <c r="D69" s="1045" t="s">
        <v>125</v>
      </c>
      <c r="E69" s="1028"/>
      <c r="F69" s="1029"/>
      <c r="G69" s="1029"/>
      <c r="H69" s="1029"/>
      <c r="I69" s="1029"/>
      <c r="J69" s="1030"/>
      <c r="K69" s="2027"/>
      <c r="L69" s="2027"/>
      <c r="M69" s="2027"/>
      <c r="N69" s="2027"/>
      <c r="O69" s="2028"/>
      <c r="P69" s="2030"/>
      <c r="Q69" s="2028"/>
      <c r="R69" s="2027"/>
      <c r="S69" s="2028"/>
      <c r="T69" s="2027"/>
      <c r="U69" s="2028"/>
      <c r="V69" s="2027"/>
      <c r="W69" s="2028"/>
      <c r="X69" s="2028"/>
      <c r="Y69" s="2510"/>
      <c r="Z69" s="2511"/>
      <c r="AA69" s="2512"/>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row>
    <row r="70" spans="2:68" ht="21.95" customHeight="1" x14ac:dyDescent="0.2">
      <c r="B70" s="2556"/>
      <c r="C70" s="2551"/>
      <c r="D70" s="1041" t="s">
        <v>124</v>
      </c>
      <c r="E70" s="1026"/>
      <c r="F70" s="1027"/>
      <c r="G70" s="1027"/>
      <c r="H70" s="1027"/>
      <c r="I70" s="1027"/>
      <c r="J70" s="1012"/>
      <c r="K70" s="1953"/>
      <c r="L70" s="1953"/>
      <c r="M70" s="1953"/>
      <c r="N70" s="1953"/>
      <c r="O70" s="2000"/>
      <c r="P70" s="1953"/>
      <c r="Q70" s="2000"/>
      <c r="R70" s="1953"/>
      <c r="S70" s="2000"/>
      <c r="T70" s="1953"/>
      <c r="U70" s="2000"/>
      <c r="V70" s="1953"/>
      <c r="W70" s="2000"/>
      <c r="X70" s="2000"/>
      <c r="Y70" s="2510"/>
      <c r="Z70" s="2511"/>
      <c r="AA70" s="2512"/>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row>
    <row r="71" spans="2:68" ht="21.95" customHeight="1" x14ac:dyDescent="0.2">
      <c r="B71" s="2557"/>
      <c r="C71" s="2554"/>
      <c r="D71" s="1531" t="s">
        <v>125</v>
      </c>
      <c r="E71" s="1532"/>
      <c r="F71" s="1038"/>
      <c r="G71" s="1038"/>
      <c r="H71" s="1038"/>
      <c r="I71" s="1038"/>
      <c r="J71" s="1014"/>
      <c r="K71" s="1958"/>
      <c r="L71" s="1958"/>
      <c r="M71" s="1958"/>
      <c r="N71" s="1958"/>
      <c r="O71" s="2002"/>
      <c r="P71" s="1958"/>
      <c r="Q71" s="2002"/>
      <c r="R71" s="1958"/>
      <c r="S71" s="2002"/>
      <c r="T71" s="1958"/>
      <c r="U71" s="2002"/>
      <c r="V71" s="1958"/>
      <c r="W71" s="2002"/>
      <c r="X71" s="2002"/>
      <c r="Y71" s="2510"/>
      <c r="Z71" s="2511"/>
      <c r="AA71" s="2512"/>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row>
    <row r="72" spans="2:68" ht="21.95" customHeight="1" x14ac:dyDescent="0.2">
      <c r="B72" s="2539" t="s">
        <v>1865</v>
      </c>
      <c r="C72" s="2539"/>
      <c r="D72" s="155" t="s">
        <v>124</v>
      </c>
      <c r="E72" s="2019"/>
      <c r="F72" s="2020"/>
      <c r="G72" s="2020"/>
      <c r="H72" s="2020"/>
      <c r="I72" s="2020"/>
      <c r="J72" s="2024"/>
      <c r="K72" s="1950"/>
      <c r="L72" s="1950"/>
      <c r="M72" s="1950"/>
      <c r="N72" s="1950"/>
      <c r="O72" s="2026"/>
      <c r="P72" s="1950"/>
      <c r="Q72" s="2026"/>
      <c r="R72" s="1950"/>
      <c r="S72" s="2026"/>
      <c r="T72" s="1950"/>
      <c r="U72" s="2026"/>
      <c r="V72" s="1950"/>
      <c r="W72" s="2026"/>
      <c r="X72" s="2026"/>
      <c r="Y72" s="2510"/>
      <c r="Z72" s="2511"/>
      <c r="AA72" s="2512"/>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row>
    <row r="73" spans="2:68" ht="21.95" customHeight="1" x14ac:dyDescent="0.2">
      <c r="B73" s="2540"/>
      <c r="C73" s="2540"/>
      <c r="D73" s="152" t="s">
        <v>125</v>
      </c>
      <c r="E73" s="2021"/>
      <c r="F73" s="2022"/>
      <c r="G73" s="2022"/>
      <c r="H73" s="2022"/>
      <c r="I73" s="2022"/>
      <c r="J73" s="2025"/>
      <c r="K73" s="2027"/>
      <c r="L73" s="2027"/>
      <c r="M73" s="2027"/>
      <c r="N73" s="2027"/>
      <c r="O73" s="2028"/>
      <c r="P73" s="2027"/>
      <c r="Q73" s="2028"/>
      <c r="R73" s="2027"/>
      <c r="S73" s="2028"/>
      <c r="T73" s="2027"/>
      <c r="U73" s="2028"/>
      <c r="V73" s="2027"/>
      <c r="W73" s="2028"/>
      <c r="X73" s="2028"/>
      <c r="Y73" s="2510"/>
      <c r="Z73" s="2511"/>
      <c r="AA73" s="2512"/>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row>
    <row r="74" spans="2:68" ht="21.95" customHeight="1" x14ac:dyDescent="0.2">
      <c r="B74" s="2539" t="s">
        <v>1866</v>
      </c>
      <c r="C74" s="2539"/>
      <c r="D74" s="150" t="s">
        <v>124</v>
      </c>
      <c r="E74" s="2003"/>
      <c r="F74" s="1994"/>
      <c r="G74" s="1994"/>
      <c r="H74" s="1994"/>
      <c r="I74" s="2023"/>
      <c r="J74" s="2024"/>
      <c r="K74" s="1950"/>
      <c r="L74" s="1950"/>
      <c r="M74" s="1950"/>
      <c r="N74" s="1950"/>
      <c r="O74" s="2026"/>
      <c r="P74" s="1950"/>
      <c r="Q74" s="2026"/>
      <c r="R74" s="1950"/>
      <c r="S74" s="2026"/>
      <c r="T74" s="1950"/>
      <c r="U74" s="2026"/>
      <c r="V74" s="1950"/>
      <c r="W74" s="2026"/>
      <c r="X74" s="2026"/>
      <c r="Y74" s="2510"/>
      <c r="Z74" s="2511"/>
      <c r="AA74" s="2512"/>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row>
    <row r="75" spans="2:68" ht="21.95" customHeight="1" x14ac:dyDescent="0.2">
      <c r="B75" s="2541"/>
      <c r="C75" s="2541"/>
      <c r="D75" s="259" t="s">
        <v>125</v>
      </c>
      <c r="E75" s="2005"/>
      <c r="F75" s="2006"/>
      <c r="G75" s="2006"/>
      <c r="H75" s="2006"/>
      <c r="I75" s="2031"/>
      <c r="J75" s="2025"/>
      <c r="K75" s="2027"/>
      <c r="L75" s="2027"/>
      <c r="M75" s="2027"/>
      <c r="N75" s="2027"/>
      <c r="O75" s="2028"/>
      <c r="P75" s="2027"/>
      <c r="Q75" s="2028"/>
      <c r="R75" s="2027"/>
      <c r="S75" s="2028"/>
      <c r="T75" s="2027"/>
      <c r="U75" s="2028"/>
      <c r="V75" s="2027"/>
      <c r="W75" s="2028"/>
      <c r="X75" s="2028"/>
      <c r="Y75" s="2510"/>
      <c r="Z75" s="2511"/>
      <c r="AA75" s="2512"/>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row>
    <row r="76" spans="2:68" ht="21.95" customHeight="1" x14ac:dyDescent="0.2">
      <c r="B76" s="2539" t="s">
        <v>1867</v>
      </c>
      <c r="C76" s="2539"/>
      <c r="D76" s="155" t="s">
        <v>124</v>
      </c>
      <c r="E76" s="2019"/>
      <c r="F76" s="2020"/>
      <c r="G76" s="2020"/>
      <c r="H76" s="2020"/>
      <c r="I76" s="2020"/>
      <c r="J76" s="2024"/>
      <c r="K76" s="1950"/>
      <c r="L76" s="1950"/>
      <c r="M76" s="1950"/>
      <c r="N76" s="1950"/>
      <c r="O76" s="2026"/>
      <c r="P76" s="1950"/>
      <c r="Q76" s="2026"/>
      <c r="R76" s="1950"/>
      <c r="S76" s="2026"/>
      <c r="T76" s="1950"/>
      <c r="U76" s="2026"/>
      <c r="V76" s="1950"/>
      <c r="W76" s="2026"/>
      <c r="X76" s="2026"/>
      <c r="Y76" s="2510"/>
      <c r="Z76" s="2511"/>
      <c r="AA76" s="2512"/>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row>
    <row r="77" spans="2:68" ht="21.95" customHeight="1" thickBot="1" x14ac:dyDescent="0.25">
      <c r="B77" s="2541"/>
      <c r="C77" s="2541"/>
      <c r="D77" s="2249" t="s">
        <v>125</v>
      </c>
      <c r="E77" s="2021"/>
      <c r="F77" s="2022"/>
      <c r="G77" s="2022"/>
      <c r="H77" s="2022"/>
      <c r="I77" s="2022"/>
      <c r="J77" s="2025"/>
      <c r="K77" s="2027"/>
      <c r="L77" s="2027"/>
      <c r="M77" s="2027"/>
      <c r="N77" s="2027"/>
      <c r="O77" s="2028"/>
      <c r="P77" s="2030"/>
      <c r="Q77" s="2028"/>
      <c r="R77" s="2027"/>
      <c r="S77" s="2028"/>
      <c r="T77" s="2027"/>
      <c r="U77" s="2028"/>
      <c r="V77" s="2027"/>
      <c r="W77" s="2028"/>
      <c r="X77" s="2028"/>
      <c r="Y77" s="2513"/>
      <c r="Z77" s="2514"/>
      <c r="AA77" s="2515"/>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row>
    <row r="78" spans="2:68" ht="14.25" customHeight="1" x14ac:dyDescent="0.2">
      <c r="B78" s="2542" t="s">
        <v>331</v>
      </c>
      <c r="C78" s="2542"/>
      <c r="D78" s="2543"/>
      <c r="E78" s="2546"/>
      <c r="F78" s="2536"/>
      <c r="G78" s="2536"/>
      <c r="H78" s="1741"/>
      <c r="I78" s="2532"/>
      <c r="J78" s="2529"/>
      <c r="K78" s="2536"/>
      <c r="L78" s="2536"/>
      <c r="M78" s="2536"/>
      <c r="N78" s="2532"/>
      <c r="O78" s="2529"/>
      <c r="P78" s="2532"/>
      <c r="Q78" s="2529"/>
      <c r="R78" s="2532"/>
      <c r="S78" s="2529"/>
      <c r="T78" s="2532"/>
      <c r="U78" s="2529"/>
      <c r="V78" s="2532"/>
      <c r="W78" s="2529"/>
      <c r="X78" s="2529"/>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row>
    <row r="79" spans="2:68" ht="14.25" customHeight="1" x14ac:dyDescent="0.2">
      <c r="B79" s="2460"/>
      <c r="C79" s="2460"/>
      <c r="D79" s="2469"/>
      <c r="E79" s="2547"/>
      <c r="F79" s="2537"/>
      <c r="G79" s="2537"/>
      <c r="H79" s="1742"/>
      <c r="I79" s="2533"/>
      <c r="J79" s="2530"/>
      <c r="K79" s="2537"/>
      <c r="L79" s="2537"/>
      <c r="M79" s="2537"/>
      <c r="N79" s="2533"/>
      <c r="O79" s="2530"/>
      <c r="P79" s="2533"/>
      <c r="Q79" s="2530"/>
      <c r="R79" s="2533"/>
      <c r="S79" s="2530"/>
      <c r="T79" s="2533"/>
      <c r="U79" s="2530"/>
      <c r="V79" s="2533"/>
      <c r="W79" s="2530"/>
      <c r="X79" s="2530"/>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row>
    <row r="80" spans="2:68" ht="14.25" customHeight="1" thickBot="1" x14ac:dyDescent="0.25">
      <c r="B80" s="2544"/>
      <c r="C80" s="2544"/>
      <c r="D80" s="2545"/>
      <c r="E80" s="2548"/>
      <c r="F80" s="2538"/>
      <c r="G80" s="2538"/>
      <c r="H80" s="1743"/>
      <c r="I80" s="2534"/>
      <c r="J80" s="2531"/>
      <c r="K80" s="2538"/>
      <c r="L80" s="2538"/>
      <c r="M80" s="2538"/>
      <c r="N80" s="2534"/>
      <c r="O80" s="2531"/>
      <c r="P80" s="2534"/>
      <c r="Q80" s="2531"/>
      <c r="R80" s="2534"/>
      <c r="S80" s="2531"/>
      <c r="T80" s="2534"/>
      <c r="U80" s="2531"/>
      <c r="V80" s="2534"/>
      <c r="W80" s="2531"/>
      <c r="X80" s="2531"/>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row>
    <row r="81" spans="1:16384" ht="14.25" customHeight="1" x14ac:dyDescent="0.2">
      <c r="B81" s="34"/>
      <c r="D81" s="960" t="s">
        <v>498</v>
      </c>
      <c r="E81" s="969" t="s">
        <v>623</v>
      </c>
      <c r="F81" s="969" t="s">
        <v>629</v>
      </c>
      <c r="G81" s="969" t="s">
        <v>630</v>
      </c>
      <c r="H81" s="969" t="s">
        <v>1575</v>
      </c>
      <c r="I81" s="969" t="s">
        <v>631</v>
      </c>
      <c r="J81" s="969" t="s">
        <v>632</v>
      </c>
      <c r="K81" s="969" t="s">
        <v>633</v>
      </c>
      <c r="L81" s="969" t="s">
        <v>634</v>
      </c>
      <c r="M81" s="969" t="s">
        <v>635</v>
      </c>
      <c r="N81" s="969" t="s">
        <v>636</v>
      </c>
      <c r="O81" s="969" t="s">
        <v>637</v>
      </c>
      <c r="P81" s="969" t="s">
        <v>638</v>
      </c>
      <c r="Q81" s="969" t="s">
        <v>639</v>
      </c>
      <c r="R81" s="969" t="s">
        <v>640</v>
      </c>
      <c r="S81" s="969" t="s">
        <v>641</v>
      </c>
      <c r="T81" s="969" t="s">
        <v>642</v>
      </c>
      <c r="U81" s="969" t="s">
        <v>643</v>
      </c>
      <c r="V81" s="969" t="s">
        <v>644</v>
      </c>
      <c r="W81" s="969" t="s">
        <v>645</v>
      </c>
      <c r="X81" s="969" t="s">
        <v>1574</v>
      </c>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row>
    <row r="82" spans="1:16384" s="1765" customFormat="1" ht="14.25" customHeight="1" x14ac:dyDescent="0.2">
      <c r="B82" s="34"/>
      <c r="D82" s="960"/>
      <c r="E82" s="969"/>
      <c r="F82" s="969"/>
      <c r="G82" s="969"/>
      <c r="H82" s="1744"/>
      <c r="I82" s="969"/>
      <c r="J82" s="969"/>
      <c r="K82" s="969"/>
      <c r="L82" s="969"/>
      <c r="M82" s="969"/>
      <c r="N82" s="969"/>
      <c r="O82" s="969"/>
      <c r="P82" s="969"/>
      <c r="Q82" s="969"/>
      <c r="R82" s="969"/>
      <c r="S82" s="969"/>
      <c r="T82" s="969"/>
      <c r="U82" s="969"/>
      <c r="V82" s="969"/>
      <c r="W82" s="969"/>
      <c r="X82" s="174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row>
    <row r="83" spans="1:16384" ht="14.25" customHeight="1" x14ac:dyDescent="0.2">
      <c r="B83" s="2526" t="s">
        <v>1746</v>
      </c>
      <c r="C83" s="2526"/>
      <c r="D83" s="2526"/>
      <c r="E83" s="2526"/>
      <c r="F83" s="2526"/>
      <c r="G83" s="2526"/>
      <c r="H83" s="2526"/>
      <c r="I83" s="2526"/>
      <c r="J83" s="2526"/>
      <c r="K83" s="2526"/>
      <c r="L83" s="2526"/>
    </row>
    <row r="84" spans="1:16384" s="1765" customFormat="1" ht="35.450000000000003" customHeight="1" x14ac:dyDescent="0.2">
      <c r="B84" s="1917"/>
      <c r="C84" s="2328" t="s">
        <v>1747</v>
      </c>
      <c r="D84" s="2328"/>
      <c r="E84" s="2328"/>
      <c r="F84" s="2328"/>
      <c r="G84" s="2328"/>
      <c r="H84" s="2328"/>
      <c r="I84" s="2328"/>
      <c r="J84" s="2328"/>
      <c r="K84" s="2328"/>
      <c r="L84" s="2328"/>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c r="BHB84" s="1"/>
      <c r="BHC84" s="1"/>
      <c r="BHD84" s="1"/>
      <c r="BHE84" s="1"/>
      <c r="BHF84" s="1"/>
      <c r="BHG84" s="1"/>
      <c r="BHH84" s="1"/>
      <c r="BHI84" s="1"/>
      <c r="BHJ84" s="1"/>
      <c r="BHK84" s="1"/>
      <c r="BHL84" s="1"/>
      <c r="BHM84" s="1"/>
      <c r="BHN84" s="1"/>
      <c r="BHO84" s="1"/>
      <c r="BHP84" s="1"/>
      <c r="BHQ84" s="1"/>
      <c r="BHR84" s="1"/>
      <c r="BHS84" s="1"/>
      <c r="BHT84" s="1"/>
      <c r="BHU84" s="1"/>
      <c r="BHV84" s="1"/>
      <c r="BHW84" s="1"/>
      <c r="BHX84" s="1"/>
      <c r="BHY84" s="1"/>
      <c r="BHZ84" s="1"/>
      <c r="BIA84" s="1"/>
      <c r="BIB84" s="1"/>
      <c r="BIC84" s="1"/>
      <c r="BID84" s="1"/>
      <c r="BIE84" s="1"/>
      <c r="BIF84" s="1"/>
      <c r="BIG84" s="1"/>
      <c r="BIH84" s="1"/>
      <c r="BII84" s="1"/>
      <c r="BIJ84" s="1"/>
      <c r="BIK84" s="1"/>
      <c r="BIL84" s="1"/>
      <c r="BIM84" s="1"/>
      <c r="BIN84" s="1"/>
      <c r="BIO84" s="1"/>
      <c r="BIP84" s="1"/>
      <c r="BIQ84" s="1"/>
      <c r="BIR84" s="1"/>
      <c r="BIS84" s="1"/>
      <c r="BIT84" s="1"/>
      <c r="BIU84" s="1"/>
      <c r="BIV84" s="1"/>
      <c r="BIW84" s="1"/>
      <c r="BIX84" s="1"/>
      <c r="BIY84" s="1"/>
      <c r="BIZ84" s="1"/>
      <c r="BJA84" s="1"/>
      <c r="BJB84" s="1"/>
      <c r="BJC84" s="1"/>
      <c r="BJD84" s="1"/>
      <c r="BJE84" s="1"/>
      <c r="BJF84" s="1"/>
      <c r="BJG84" s="1"/>
      <c r="BJH84" s="1"/>
      <c r="BJI84" s="1"/>
      <c r="BJJ84" s="1"/>
      <c r="BJK84" s="1"/>
      <c r="BJL84" s="1"/>
      <c r="BJM84" s="1"/>
      <c r="BJN84" s="1"/>
      <c r="BJO84" s="1"/>
      <c r="BJP84" s="1"/>
      <c r="BJQ84" s="1"/>
      <c r="BJR84" s="1"/>
      <c r="BJS84" s="1"/>
      <c r="BJT84" s="1"/>
      <c r="BJU84" s="1"/>
      <c r="BJV84" s="1"/>
      <c r="BJW84" s="1"/>
      <c r="BJX84" s="1"/>
      <c r="BJY84" s="1"/>
      <c r="BJZ84" s="1"/>
      <c r="BKA84" s="1"/>
      <c r="BKB84" s="1"/>
      <c r="BKC84" s="1"/>
      <c r="BKD84" s="1"/>
      <c r="BKE84" s="1"/>
      <c r="BKF84" s="1"/>
      <c r="BKG84" s="1"/>
      <c r="BKH84" s="1"/>
      <c r="BKI84" s="1"/>
      <c r="BKJ84" s="1"/>
      <c r="BKK84" s="1"/>
      <c r="BKL84" s="1"/>
      <c r="BKM84" s="1"/>
      <c r="BKN84" s="1"/>
      <c r="BKO84" s="1"/>
      <c r="BKP84" s="1"/>
      <c r="BKQ84" s="1"/>
      <c r="BKR84" s="1"/>
      <c r="BKS84" s="1"/>
      <c r="BKT84" s="1"/>
      <c r="BKU84" s="1"/>
      <c r="BKV84" s="1"/>
      <c r="BKW84" s="1"/>
      <c r="BKX84" s="1"/>
      <c r="BKY84" s="1"/>
      <c r="BKZ84" s="1"/>
      <c r="BLA84" s="1"/>
      <c r="BLB84" s="1"/>
      <c r="BLC84" s="1"/>
      <c r="BLD84" s="1"/>
      <c r="BLE84" s="1"/>
      <c r="BLF84" s="1"/>
      <c r="BLG84" s="1"/>
      <c r="BLH84" s="1"/>
      <c r="BLI84" s="1"/>
      <c r="BLJ84" s="1"/>
      <c r="BLK84" s="1"/>
      <c r="BLL84" s="1"/>
      <c r="BLM84" s="1"/>
      <c r="BLN84" s="1"/>
      <c r="BLO84" s="1"/>
      <c r="BLP84" s="1"/>
      <c r="BLQ84" s="1"/>
      <c r="BLR84" s="1"/>
      <c r="BLS84" s="1"/>
      <c r="BLT84" s="1"/>
      <c r="BLU84" s="1"/>
      <c r="BLV84" s="1"/>
      <c r="BLW84" s="1"/>
      <c r="BLX84" s="1"/>
      <c r="BLY84" s="1"/>
      <c r="BLZ84" s="1"/>
      <c r="BMA84" s="1"/>
      <c r="BMB84" s="1"/>
      <c r="BMC84" s="1"/>
      <c r="BMD84" s="1"/>
      <c r="BME84" s="1"/>
      <c r="BMF84" s="1"/>
      <c r="BMG84" s="1"/>
      <c r="BMH84" s="1"/>
      <c r="BMI84" s="1"/>
      <c r="BMJ84" s="1"/>
      <c r="BMK84" s="1"/>
      <c r="BML84" s="1"/>
      <c r="BMM84" s="1"/>
      <c r="BMN84" s="1"/>
      <c r="BMO84" s="1"/>
      <c r="BMP84" s="1"/>
      <c r="BMQ84" s="1"/>
      <c r="BMR84" s="1"/>
      <c r="BMS84" s="1"/>
      <c r="BMT84" s="1"/>
      <c r="BMU84" s="1"/>
      <c r="BMV84" s="1"/>
      <c r="BMW84" s="1"/>
      <c r="BMX84" s="1"/>
      <c r="BMY84" s="1"/>
      <c r="BMZ84" s="1"/>
      <c r="BNA84" s="1"/>
      <c r="BNB84" s="1"/>
      <c r="BNC84" s="1"/>
      <c r="BND84" s="1"/>
      <c r="BNE84" s="1"/>
      <c r="BNF84" s="1"/>
      <c r="BNG84" s="1"/>
      <c r="BNH84" s="1"/>
      <c r="BNI84" s="1"/>
      <c r="BNJ84" s="1"/>
      <c r="BNK84" s="1"/>
      <c r="BNL84" s="1"/>
      <c r="BNM84" s="1"/>
      <c r="BNN84" s="1"/>
      <c r="BNO84" s="1"/>
      <c r="BNP84" s="1"/>
      <c r="BNQ84" s="1"/>
      <c r="BNR84" s="1"/>
      <c r="BNS84" s="1"/>
      <c r="BNT84" s="1"/>
      <c r="BNU84" s="1"/>
      <c r="BNV84" s="1"/>
      <c r="BNW84" s="1"/>
      <c r="BNX84" s="1"/>
      <c r="BNY84" s="1"/>
      <c r="BNZ84" s="1"/>
      <c r="BOA84" s="1"/>
      <c r="BOB84" s="1"/>
      <c r="BOC84" s="1"/>
      <c r="BOD84" s="1"/>
      <c r="BOE84" s="1"/>
      <c r="BOF84" s="1"/>
      <c r="BOG84" s="1"/>
      <c r="BOH84" s="1"/>
      <c r="BOI84" s="1"/>
      <c r="BOJ84" s="1"/>
      <c r="BOK84" s="1"/>
      <c r="BOL84" s="1"/>
      <c r="BOM84" s="1"/>
      <c r="BON84" s="1"/>
      <c r="BOO84" s="1"/>
      <c r="BOP84" s="1"/>
      <c r="BOQ84" s="1"/>
      <c r="BOR84" s="1"/>
      <c r="BOS84" s="1"/>
      <c r="BOT84" s="1"/>
      <c r="BOU84" s="1"/>
      <c r="BOV84" s="1"/>
      <c r="BOW84" s="1"/>
      <c r="BOX84" s="1"/>
      <c r="BOY84" s="1"/>
      <c r="BOZ84" s="1"/>
      <c r="BPA84" s="1"/>
      <c r="BPB84" s="1"/>
      <c r="BPC84" s="1"/>
      <c r="BPD84" s="1"/>
      <c r="BPE84" s="1"/>
      <c r="BPF84" s="1"/>
      <c r="BPG84" s="1"/>
      <c r="BPH84" s="1"/>
      <c r="BPI84" s="1"/>
      <c r="BPJ84" s="1"/>
      <c r="BPK84" s="1"/>
      <c r="BPL84" s="1"/>
      <c r="BPM84" s="1"/>
      <c r="BPN84" s="1"/>
      <c r="BPO84" s="1"/>
      <c r="BPP84" s="1"/>
      <c r="BPQ84" s="1"/>
      <c r="BPR84" s="1"/>
      <c r="BPS84" s="1"/>
      <c r="BPT84" s="1"/>
      <c r="BPU84" s="1"/>
      <c r="BPV84" s="1"/>
      <c r="BPW84" s="1"/>
      <c r="BPX84" s="1"/>
      <c r="BPY84" s="1"/>
      <c r="BPZ84" s="1"/>
      <c r="BQA84" s="1"/>
      <c r="BQB84" s="1"/>
      <c r="BQC84" s="1"/>
      <c r="BQD84" s="1"/>
      <c r="BQE84" s="1"/>
      <c r="BQF84" s="1"/>
      <c r="BQG84" s="1"/>
      <c r="BQH84" s="1"/>
      <c r="BQI84" s="1"/>
      <c r="BQJ84" s="1"/>
      <c r="BQK84" s="1"/>
      <c r="BQL84" s="1"/>
      <c r="BQM84" s="1"/>
      <c r="BQN84" s="1"/>
      <c r="BQO84" s="1"/>
      <c r="BQP84" s="1"/>
      <c r="BQQ84" s="1"/>
      <c r="BQR84" s="1"/>
      <c r="BQS84" s="1"/>
      <c r="BQT84" s="1"/>
      <c r="BQU84" s="1"/>
      <c r="BQV84" s="1"/>
      <c r="BQW84" s="1"/>
      <c r="BQX84" s="1"/>
      <c r="BQY84" s="1"/>
      <c r="BQZ84" s="1"/>
      <c r="BRA84" s="1"/>
      <c r="BRB84" s="1"/>
      <c r="BRC84" s="1"/>
      <c r="BRD84" s="1"/>
      <c r="BRE84" s="1"/>
      <c r="BRF84" s="1"/>
      <c r="BRG84" s="1"/>
      <c r="BRH84" s="1"/>
      <c r="BRI84" s="1"/>
      <c r="BRJ84" s="1"/>
      <c r="BRK84" s="1"/>
      <c r="BRL84" s="1"/>
      <c r="BRM84" s="1"/>
      <c r="BRN84" s="1"/>
      <c r="BRO84" s="1"/>
      <c r="BRP84" s="1"/>
      <c r="BRQ84" s="1"/>
      <c r="BRR84" s="1"/>
      <c r="BRS84" s="1"/>
      <c r="BRT84" s="1"/>
      <c r="BRU84" s="1"/>
      <c r="BRV84" s="1"/>
      <c r="BRW84" s="1"/>
      <c r="BRX84" s="1"/>
      <c r="BRY84" s="1"/>
      <c r="BRZ84" s="1"/>
      <c r="BSA84" s="1"/>
      <c r="BSB84" s="1"/>
      <c r="BSC84" s="1"/>
      <c r="BSD84" s="1"/>
      <c r="BSE84" s="1"/>
      <c r="BSF84" s="1"/>
      <c r="BSG84" s="1"/>
      <c r="BSH84" s="1"/>
      <c r="BSI84" s="1"/>
      <c r="BSJ84" s="1"/>
      <c r="BSK84" s="1"/>
      <c r="BSL84" s="1"/>
      <c r="BSM84" s="1"/>
      <c r="BSN84" s="1"/>
      <c r="BSO84" s="1"/>
      <c r="BSP84" s="1"/>
      <c r="BSQ84" s="1"/>
      <c r="BSR84" s="1"/>
      <c r="BSS84" s="1"/>
      <c r="BST84" s="1"/>
      <c r="BSU84" s="1"/>
      <c r="BSV84" s="1"/>
      <c r="BSW84" s="1"/>
      <c r="BSX84" s="1"/>
      <c r="BSY84" s="1"/>
      <c r="BSZ84" s="1"/>
      <c r="BTA84" s="1"/>
      <c r="BTB84" s="1"/>
      <c r="BTC84" s="1"/>
      <c r="BTD84" s="1"/>
      <c r="BTE84" s="1"/>
      <c r="BTF84" s="1"/>
      <c r="BTG84" s="1"/>
      <c r="BTH84" s="1"/>
      <c r="BTI84" s="1"/>
      <c r="BTJ84" s="1"/>
      <c r="BTK84" s="1"/>
      <c r="BTL84" s="1"/>
      <c r="BTM84" s="1"/>
      <c r="BTN84" s="1"/>
      <c r="BTO84" s="1"/>
      <c r="BTP84" s="1"/>
      <c r="BTQ84" s="1"/>
      <c r="BTR84" s="1"/>
      <c r="BTS84" s="1"/>
      <c r="BTT84" s="1"/>
      <c r="BTU84" s="1"/>
      <c r="BTV84" s="1"/>
      <c r="BTW84" s="1"/>
      <c r="BTX84" s="1"/>
      <c r="BTY84" s="1"/>
      <c r="BTZ84" s="1"/>
      <c r="BUA84" s="1"/>
      <c r="BUB84" s="1"/>
      <c r="BUC84" s="1"/>
      <c r="BUD84" s="1"/>
      <c r="BUE84" s="1"/>
      <c r="BUF84" s="1"/>
      <c r="BUG84" s="1"/>
      <c r="BUH84" s="1"/>
      <c r="BUI84" s="1"/>
      <c r="BUJ84" s="1"/>
      <c r="BUK84" s="1"/>
      <c r="BUL84" s="1"/>
      <c r="BUM84" s="1"/>
      <c r="BUN84" s="1"/>
      <c r="BUO84" s="1"/>
      <c r="BUP84" s="1"/>
      <c r="BUQ84" s="1"/>
      <c r="BUR84" s="1"/>
      <c r="BUS84" s="1"/>
      <c r="BUT84" s="1"/>
      <c r="BUU84" s="1"/>
      <c r="BUV84" s="1"/>
      <c r="BUW84" s="1"/>
      <c r="BUX84" s="1"/>
      <c r="BUY84" s="1"/>
      <c r="BUZ84" s="1"/>
      <c r="BVA84" s="1"/>
      <c r="BVB84" s="1"/>
      <c r="BVC84" s="1"/>
      <c r="BVD84" s="1"/>
      <c r="BVE84" s="1"/>
      <c r="BVF84" s="1"/>
      <c r="BVG84" s="1"/>
      <c r="BVH84" s="1"/>
      <c r="BVI84" s="1"/>
      <c r="BVJ84" s="1"/>
      <c r="BVK84" s="1"/>
      <c r="BVL84" s="1"/>
      <c r="BVM84" s="1"/>
      <c r="BVN84" s="1"/>
      <c r="BVO84" s="1"/>
      <c r="BVP84" s="1"/>
      <c r="BVQ84" s="1"/>
      <c r="BVR84" s="1"/>
      <c r="BVS84" s="1"/>
      <c r="BVT84" s="1"/>
      <c r="BVU84" s="1"/>
      <c r="BVV84" s="1"/>
      <c r="BVW84" s="1"/>
      <c r="BVX84" s="1"/>
      <c r="BVY84" s="1"/>
      <c r="BVZ84" s="1"/>
      <c r="BWA84" s="1"/>
      <c r="BWB84" s="1"/>
      <c r="BWC84" s="1"/>
      <c r="BWD84" s="1"/>
      <c r="BWE84" s="1"/>
      <c r="BWF84" s="1"/>
      <c r="BWG84" s="1"/>
      <c r="BWH84" s="1"/>
      <c r="BWI84" s="1"/>
      <c r="BWJ84" s="1"/>
      <c r="BWK84" s="1"/>
      <c r="BWL84" s="1"/>
      <c r="BWM84" s="1"/>
      <c r="BWN84" s="1"/>
      <c r="BWO84" s="1"/>
      <c r="BWP84" s="1"/>
      <c r="BWQ84" s="1"/>
      <c r="BWR84" s="1"/>
      <c r="BWS84" s="1"/>
      <c r="BWT84" s="1"/>
      <c r="BWU84" s="1"/>
      <c r="BWV84" s="1"/>
      <c r="BWW84" s="1"/>
      <c r="BWX84" s="1"/>
      <c r="BWY84" s="1"/>
      <c r="BWZ84" s="1"/>
      <c r="BXA84" s="1"/>
      <c r="BXB84" s="1"/>
      <c r="BXC84" s="1"/>
      <c r="BXD84" s="1"/>
      <c r="BXE84" s="1"/>
      <c r="BXF84" s="1"/>
      <c r="BXG84" s="1"/>
      <c r="BXH84" s="1"/>
      <c r="BXI84" s="1"/>
      <c r="BXJ84" s="1"/>
      <c r="BXK84" s="1"/>
      <c r="BXL84" s="1"/>
      <c r="BXM84" s="1"/>
      <c r="BXN84" s="1"/>
      <c r="BXO84" s="1"/>
      <c r="BXP84" s="1"/>
      <c r="BXQ84" s="1"/>
      <c r="BXR84" s="1"/>
      <c r="BXS84" s="1"/>
      <c r="BXT84" s="1"/>
      <c r="BXU84" s="1"/>
      <c r="BXV84" s="1"/>
      <c r="BXW84" s="1"/>
      <c r="BXX84" s="1"/>
      <c r="BXY84" s="1"/>
      <c r="BXZ84" s="1"/>
      <c r="BYA84" s="1"/>
      <c r="BYB84" s="1"/>
      <c r="BYC84" s="1"/>
      <c r="BYD84" s="1"/>
      <c r="BYE84" s="1"/>
      <c r="BYF84" s="1"/>
      <c r="BYG84" s="1"/>
      <c r="BYH84" s="1"/>
      <c r="BYI84" s="1"/>
      <c r="BYJ84" s="1"/>
      <c r="BYK84" s="1"/>
      <c r="BYL84" s="1"/>
      <c r="BYM84" s="1"/>
      <c r="BYN84" s="1"/>
      <c r="BYO84" s="1"/>
      <c r="BYP84" s="1"/>
      <c r="BYQ84" s="1"/>
      <c r="BYR84" s="1"/>
      <c r="BYS84" s="1"/>
      <c r="BYT84" s="1"/>
      <c r="BYU84" s="1"/>
      <c r="BYV84" s="1"/>
      <c r="BYW84" s="1"/>
      <c r="BYX84" s="1"/>
      <c r="BYY84" s="1"/>
      <c r="BYZ84" s="1"/>
      <c r="BZA84" s="1"/>
      <c r="BZB84" s="1"/>
      <c r="BZC84" s="1"/>
      <c r="BZD84" s="1"/>
      <c r="BZE84" s="1"/>
      <c r="BZF84" s="1"/>
      <c r="BZG84" s="1"/>
      <c r="BZH84" s="1"/>
      <c r="BZI84" s="1"/>
      <c r="BZJ84" s="1"/>
      <c r="BZK84" s="1"/>
      <c r="BZL84" s="1"/>
      <c r="BZM84" s="1"/>
      <c r="BZN84" s="1"/>
      <c r="BZO84" s="1"/>
      <c r="BZP84" s="1"/>
      <c r="BZQ84" s="1"/>
      <c r="BZR84" s="1"/>
      <c r="BZS84" s="1"/>
      <c r="BZT84" s="1"/>
      <c r="BZU84" s="1"/>
      <c r="BZV84" s="1"/>
      <c r="BZW84" s="1"/>
      <c r="BZX84" s="1"/>
      <c r="BZY84" s="1"/>
      <c r="BZZ84" s="1"/>
      <c r="CAA84" s="1"/>
      <c r="CAB84" s="1"/>
      <c r="CAC84" s="1"/>
      <c r="CAD84" s="1"/>
      <c r="CAE84" s="1"/>
      <c r="CAF84" s="1"/>
      <c r="CAG84" s="1"/>
      <c r="CAH84" s="1"/>
      <c r="CAI84" s="1"/>
      <c r="CAJ84" s="1"/>
      <c r="CAK84" s="1"/>
      <c r="CAL84" s="1"/>
      <c r="CAM84" s="1"/>
      <c r="CAN84" s="1"/>
      <c r="CAO84" s="1"/>
      <c r="CAP84" s="1"/>
      <c r="CAQ84" s="1"/>
      <c r="CAR84" s="1"/>
      <c r="CAS84" s="1"/>
      <c r="CAT84" s="1"/>
      <c r="CAU84" s="1"/>
      <c r="CAV84" s="1"/>
      <c r="CAW84" s="1"/>
      <c r="CAX84" s="1"/>
      <c r="CAY84" s="1"/>
      <c r="CAZ84" s="1"/>
      <c r="CBA84" s="1"/>
      <c r="CBB84" s="1"/>
      <c r="CBC84" s="1"/>
      <c r="CBD84" s="1"/>
      <c r="CBE84" s="1"/>
      <c r="CBF84" s="1"/>
      <c r="CBG84" s="1"/>
      <c r="CBH84" s="1"/>
      <c r="CBI84" s="1"/>
      <c r="CBJ84" s="1"/>
      <c r="CBK84" s="1"/>
      <c r="CBL84" s="1"/>
      <c r="CBM84" s="1"/>
      <c r="CBN84" s="1"/>
      <c r="CBO84" s="1"/>
      <c r="CBP84" s="1"/>
      <c r="CBQ84" s="1"/>
      <c r="CBR84" s="1"/>
      <c r="CBS84" s="1"/>
      <c r="CBT84" s="1"/>
      <c r="CBU84" s="1"/>
      <c r="CBV84" s="1"/>
      <c r="CBW84" s="1"/>
      <c r="CBX84" s="1"/>
      <c r="CBY84" s="1"/>
      <c r="CBZ84" s="1"/>
      <c r="CCA84" s="1"/>
      <c r="CCB84" s="1"/>
      <c r="CCC84" s="1"/>
      <c r="CCD84" s="1"/>
      <c r="CCE84" s="1"/>
      <c r="CCF84" s="1"/>
      <c r="CCG84" s="1"/>
      <c r="CCH84" s="1"/>
      <c r="CCI84" s="1"/>
      <c r="CCJ84" s="1"/>
      <c r="CCK84" s="1"/>
      <c r="CCL84" s="1"/>
      <c r="CCM84" s="1"/>
      <c r="CCN84" s="1"/>
      <c r="CCO84" s="1"/>
      <c r="CCP84" s="1"/>
      <c r="CCQ84" s="1"/>
      <c r="CCR84" s="1"/>
      <c r="CCS84" s="1"/>
      <c r="CCT84" s="1"/>
      <c r="CCU84" s="1"/>
      <c r="CCV84" s="1"/>
      <c r="CCW84" s="1"/>
      <c r="CCX84" s="1"/>
      <c r="CCY84" s="1"/>
      <c r="CCZ84" s="1"/>
      <c r="CDA84" s="1"/>
      <c r="CDB84" s="1"/>
      <c r="CDC84" s="1"/>
      <c r="CDD84" s="1"/>
      <c r="CDE84" s="1"/>
      <c r="CDF84" s="1"/>
      <c r="CDG84" s="1"/>
      <c r="CDH84" s="1"/>
      <c r="CDI84" s="1"/>
      <c r="CDJ84" s="1"/>
      <c r="CDK84" s="1"/>
      <c r="CDL84" s="1"/>
      <c r="CDM84" s="1"/>
      <c r="CDN84" s="1"/>
      <c r="CDO84" s="1"/>
      <c r="CDP84" s="1"/>
      <c r="CDQ84" s="1"/>
      <c r="CDR84" s="1"/>
      <c r="CDS84" s="1"/>
      <c r="CDT84" s="1"/>
      <c r="CDU84" s="1"/>
      <c r="CDV84" s="1"/>
      <c r="CDW84" s="1"/>
      <c r="CDX84" s="1"/>
      <c r="CDY84" s="1"/>
      <c r="CDZ84" s="1"/>
      <c r="CEA84" s="1"/>
      <c r="CEB84" s="1"/>
      <c r="CEC84" s="1"/>
      <c r="CED84" s="1"/>
      <c r="CEE84" s="1"/>
      <c r="CEF84" s="1"/>
      <c r="CEG84" s="1"/>
      <c r="CEH84" s="1"/>
      <c r="CEI84" s="1"/>
      <c r="CEJ84" s="1"/>
      <c r="CEK84" s="1"/>
      <c r="CEL84" s="1"/>
      <c r="CEM84" s="1"/>
      <c r="CEN84" s="1"/>
      <c r="CEO84" s="1"/>
      <c r="CEP84" s="1"/>
      <c r="CEQ84" s="1"/>
      <c r="CER84" s="1"/>
      <c r="CES84" s="1"/>
      <c r="CET84" s="1"/>
      <c r="CEU84" s="1"/>
      <c r="CEV84" s="1"/>
      <c r="CEW84" s="1"/>
      <c r="CEX84" s="1"/>
      <c r="CEY84" s="1"/>
      <c r="CEZ84" s="1"/>
      <c r="CFA84" s="1"/>
      <c r="CFB84" s="1"/>
      <c r="CFC84" s="1"/>
      <c r="CFD84" s="1"/>
      <c r="CFE84" s="1"/>
      <c r="CFF84" s="1"/>
      <c r="CFG84" s="1"/>
      <c r="CFH84" s="1"/>
      <c r="CFI84" s="1"/>
      <c r="CFJ84" s="1"/>
      <c r="CFK84" s="1"/>
      <c r="CFL84" s="1"/>
      <c r="CFM84" s="1"/>
      <c r="CFN84" s="1"/>
      <c r="CFO84" s="1"/>
      <c r="CFP84" s="1"/>
      <c r="CFQ84" s="1"/>
      <c r="CFR84" s="1"/>
      <c r="CFS84" s="1"/>
      <c r="CFT84" s="1"/>
      <c r="CFU84" s="1"/>
      <c r="CFV84" s="1"/>
      <c r="CFW84" s="1"/>
      <c r="CFX84" s="1"/>
      <c r="CFY84" s="1"/>
      <c r="CFZ84" s="1"/>
      <c r="CGA84" s="1"/>
      <c r="CGB84" s="1"/>
      <c r="CGC84" s="1"/>
      <c r="CGD84" s="1"/>
      <c r="CGE84" s="1"/>
      <c r="CGF84" s="1"/>
      <c r="CGG84" s="1"/>
      <c r="CGH84" s="1"/>
      <c r="CGI84" s="1"/>
      <c r="CGJ84" s="1"/>
      <c r="CGK84" s="1"/>
      <c r="CGL84" s="1"/>
      <c r="CGM84" s="1"/>
      <c r="CGN84" s="1"/>
      <c r="CGO84" s="1"/>
      <c r="CGP84" s="1"/>
      <c r="CGQ84" s="1"/>
      <c r="CGR84" s="1"/>
      <c r="CGS84" s="1"/>
      <c r="CGT84" s="1"/>
      <c r="CGU84" s="1"/>
      <c r="CGV84" s="1"/>
      <c r="CGW84" s="1"/>
      <c r="CGX84" s="1"/>
      <c r="CGY84" s="1"/>
      <c r="CGZ84" s="1"/>
      <c r="CHA84" s="1"/>
      <c r="CHB84" s="1"/>
      <c r="CHC84" s="1"/>
      <c r="CHD84" s="1"/>
      <c r="CHE84" s="1"/>
      <c r="CHF84" s="1"/>
      <c r="CHG84" s="1"/>
      <c r="CHH84" s="1"/>
      <c r="CHI84" s="1"/>
      <c r="CHJ84" s="1"/>
      <c r="CHK84" s="1"/>
      <c r="CHL84" s="1"/>
      <c r="CHM84" s="1"/>
      <c r="CHN84" s="1"/>
      <c r="CHO84" s="1"/>
      <c r="CHP84" s="1"/>
      <c r="CHQ84" s="1"/>
      <c r="CHR84" s="1"/>
      <c r="CHS84" s="1"/>
      <c r="CHT84" s="1"/>
      <c r="CHU84" s="1"/>
      <c r="CHV84" s="1"/>
      <c r="CHW84" s="1"/>
      <c r="CHX84" s="1"/>
      <c r="CHY84" s="1"/>
      <c r="CHZ84" s="1"/>
      <c r="CIA84" s="1"/>
      <c r="CIB84" s="1"/>
      <c r="CIC84" s="1"/>
      <c r="CID84" s="1"/>
      <c r="CIE84" s="1"/>
      <c r="CIF84" s="1"/>
      <c r="CIG84" s="1"/>
      <c r="CIH84" s="1"/>
      <c r="CII84" s="1"/>
      <c r="CIJ84" s="1"/>
      <c r="CIK84" s="1"/>
      <c r="CIL84" s="1"/>
      <c r="CIM84" s="1"/>
      <c r="CIN84" s="1"/>
      <c r="CIO84" s="1"/>
      <c r="CIP84" s="1"/>
      <c r="CIQ84" s="1"/>
      <c r="CIR84" s="1"/>
      <c r="CIS84" s="1"/>
      <c r="CIT84" s="1"/>
      <c r="CIU84" s="1"/>
      <c r="CIV84" s="1"/>
      <c r="CIW84" s="1"/>
      <c r="CIX84" s="1"/>
      <c r="CIY84" s="1"/>
      <c r="CIZ84" s="1"/>
      <c r="CJA84" s="1"/>
      <c r="CJB84" s="1"/>
      <c r="CJC84" s="1"/>
      <c r="CJD84" s="1"/>
      <c r="CJE84" s="1"/>
      <c r="CJF84" s="1"/>
      <c r="CJG84" s="1"/>
      <c r="CJH84" s="1"/>
      <c r="CJI84" s="1"/>
      <c r="CJJ84" s="1"/>
      <c r="CJK84" s="1"/>
      <c r="CJL84" s="1"/>
      <c r="CJM84" s="1"/>
      <c r="CJN84" s="1"/>
      <c r="CJO84" s="1"/>
      <c r="CJP84" s="1"/>
      <c r="CJQ84" s="1"/>
      <c r="CJR84" s="1"/>
      <c r="CJS84" s="1"/>
      <c r="CJT84" s="1"/>
      <c r="CJU84" s="1"/>
      <c r="CJV84" s="1"/>
      <c r="CJW84" s="1"/>
      <c r="CJX84" s="1"/>
      <c r="CJY84" s="1"/>
      <c r="CJZ84" s="1"/>
      <c r="CKA84" s="1"/>
      <c r="CKB84" s="1"/>
      <c r="CKC84" s="1"/>
      <c r="CKD84" s="1"/>
      <c r="CKE84" s="1"/>
      <c r="CKF84" s="1"/>
      <c r="CKG84" s="1"/>
      <c r="CKH84" s="1"/>
      <c r="CKI84" s="1"/>
      <c r="CKJ84" s="1"/>
      <c r="CKK84" s="1"/>
      <c r="CKL84" s="1"/>
      <c r="CKM84" s="1"/>
      <c r="CKN84" s="1"/>
      <c r="CKO84" s="1"/>
      <c r="CKP84" s="1"/>
      <c r="CKQ84" s="1"/>
      <c r="CKR84" s="1"/>
      <c r="CKS84" s="1"/>
      <c r="CKT84" s="1"/>
      <c r="CKU84" s="1"/>
      <c r="CKV84" s="1"/>
      <c r="CKW84" s="1"/>
      <c r="CKX84" s="1"/>
      <c r="CKY84" s="1"/>
      <c r="CKZ84" s="1"/>
      <c r="CLA84" s="1"/>
      <c r="CLB84" s="1"/>
      <c r="CLC84" s="1"/>
      <c r="CLD84" s="1"/>
      <c r="CLE84" s="1"/>
      <c r="CLF84" s="1"/>
      <c r="CLG84" s="1"/>
      <c r="CLH84" s="1"/>
      <c r="CLI84" s="1"/>
      <c r="CLJ84" s="1"/>
      <c r="CLK84" s="1"/>
      <c r="CLL84" s="1"/>
      <c r="CLM84" s="1"/>
      <c r="CLN84" s="1"/>
      <c r="CLO84" s="1"/>
      <c r="CLP84" s="1"/>
      <c r="CLQ84" s="1"/>
      <c r="CLR84" s="1"/>
      <c r="CLS84" s="1"/>
      <c r="CLT84" s="1"/>
      <c r="CLU84" s="1"/>
      <c r="CLV84" s="1"/>
      <c r="CLW84" s="1"/>
      <c r="CLX84" s="1"/>
      <c r="CLY84" s="1"/>
      <c r="CLZ84" s="1"/>
      <c r="CMA84" s="1"/>
      <c r="CMB84" s="1"/>
      <c r="CMC84" s="1"/>
      <c r="CMD84" s="1"/>
      <c r="CME84" s="1"/>
      <c r="CMF84" s="1"/>
      <c r="CMG84" s="1"/>
      <c r="CMH84" s="1"/>
      <c r="CMI84" s="1"/>
      <c r="CMJ84" s="1"/>
      <c r="CMK84" s="1"/>
      <c r="CML84" s="1"/>
      <c r="CMM84" s="1"/>
      <c r="CMN84" s="1"/>
      <c r="CMO84" s="1"/>
      <c r="CMP84" s="1"/>
      <c r="CMQ84" s="1"/>
      <c r="CMR84" s="1"/>
      <c r="CMS84" s="1"/>
      <c r="CMT84" s="1"/>
      <c r="CMU84" s="1"/>
      <c r="CMV84" s="1"/>
      <c r="CMW84" s="1"/>
      <c r="CMX84" s="1"/>
      <c r="CMY84" s="1"/>
      <c r="CMZ84" s="1"/>
      <c r="CNA84" s="1"/>
      <c r="CNB84" s="1"/>
      <c r="CNC84" s="1"/>
      <c r="CND84" s="1"/>
      <c r="CNE84" s="1"/>
      <c r="CNF84" s="1"/>
      <c r="CNG84" s="1"/>
      <c r="CNH84" s="1"/>
      <c r="CNI84" s="1"/>
      <c r="CNJ84" s="1"/>
      <c r="CNK84" s="1"/>
      <c r="CNL84" s="1"/>
      <c r="CNM84" s="1"/>
      <c r="CNN84" s="1"/>
      <c r="CNO84" s="1"/>
      <c r="CNP84" s="1"/>
      <c r="CNQ84" s="1"/>
      <c r="CNR84" s="1"/>
      <c r="CNS84" s="1"/>
      <c r="CNT84" s="1"/>
      <c r="CNU84" s="1"/>
      <c r="CNV84" s="1"/>
      <c r="CNW84" s="1"/>
      <c r="CNX84" s="1"/>
      <c r="CNY84" s="1"/>
      <c r="CNZ84" s="1"/>
      <c r="COA84" s="1"/>
      <c r="COB84" s="1"/>
      <c r="COC84" s="1"/>
      <c r="COD84" s="1"/>
      <c r="COE84" s="1"/>
      <c r="COF84" s="1"/>
      <c r="COG84" s="1"/>
      <c r="COH84" s="1"/>
      <c r="COI84" s="1"/>
      <c r="COJ84" s="1"/>
      <c r="COK84" s="1"/>
      <c r="COL84" s="1"/>
      <c r="COM84" s="1"/>
      <c r="CON84" s="1"/>
      <c r="COO84" s="1"/>
      <c r="COP84" s="1"/>
      <c r="COQ84" s="1"/>
      <c r="COR84" s="1"/>
      <c r="COS84" s="1"/>
      <c r="COT84" s="1"/>
      <c r="COU84" s="1"/>
      <c r="COV84" s="1"/>
      <c r="COW84" s="1"/>
      <c r="COX84" s="1"/>
      <c r="COY84" s="1"/>
      <c r="COZ84" s="1"/>
      <c r="CPA84" s="1"/>
      <c r="CPB84" s="1"/>
      <c r="CPC84" s="1"/>
      <c r="CPD84" s="1"/>
      <c r="CPE84" s="1"/>
      <c r="CPF84" s="1"/>
      <c r="CPG84" s="1"/>
      <c r="CPH84" s="1"/>
      <c r="CPI84" s="1"/>
      <c r="CPJ84" s="1"/>
      <c r="CPK84" s="1"/>
      <c r="CPL84" s="1"/>
      <c r="CPM84" s="1"/>
      <c r="CPN84" s="1"/>
      <c r="CPO84" s="1"/>
      <c r="CPP84" s="1"/>
      <c r="CPQ84" s="1"/>
      <c r="CPR84" s="1"/>
      <c r="CPS84" s="1"/>
      <c r="CPT84" s="1"/>
      <c r="CPU84" s="1"/>
      <c r="CPV84" s="1"/>
      <c r="CPW84" s="1"/>
      <c r="CPX84" s="1"/>
      <c r="CPY84" s="1"/>
      <c r="CPZ84" s="1"/>
      <c r="CQA84" s="1"/>
      <c r="CQB84" s="1"/>
      <c r="CQC84" s="1"/>
      <c r="CQD84" s="1"/>
      <c r="CQE84" s="1"/>
      <c r="CQF84" s="1"/>
      <c r="CQG84" s="1"/>
      <c r="CQH84" s="1"/>
      <c r="CQI84" s="1"/>
      <c r="CQJ84" s="1"/>
      <c r="CQK84" s="1"/>
      <c r="CQL84" s="1"/>
      <c r="CQM84" s="1"/>
      <c r="CQN84" s="1"/>
      <c r="CQO84" s="1"/>
      <c r="CQP84" s="1"/>
      <c r="CQQ84" s="1"/>
      <c r="CQR84" s="1"/>
      <c r="CQS84" s="1"/>
      <c r="CQT84" s="1"/>
      <c r="CQU84" s="1"/>
      <c r="CQV84" s="1"/>
      <c r="CQW84" s="1"/>
      <c r="CQX84" s="1"/>
      <c r="CQY84" s="1"/>
      <c r="CQZ84" s="1"/>
      <c r="CRA84" s="1"/>
      <c r="CRB84" s="1"/>
      <c r="CRC84" s="1"/>
      <c r="CRD84" s="1"/>
      <c r="CRE84" s="1"/>
      <c r="CRF84" s="1"/>
      <c r="CRG84" s="1"/>
      <c r="CRH84" s="1"/>
      <c r="CRI84" s="1"/>
      <c r="CRJ84" s="1"/>
      <c r="CRK84" s="1"/>
      <c r="CRL84" s="1"/>
      <c r="CRM84" s="1"/>
      <c r="CRN84" s="1"/>
      <c r="CRO84" s="1"/>
      <c r="CRP84" s="1"/>
      <c r="CRQ84" s="1"/>
      <c r="CRR84" s="1"/>
      <c r="CRS84" s="1"/>
      <c r="CRT84" s="1"/>
      <c r="CRU84" s="1"/>
      <c r="CRV84" s="1"/>
      <c r="CRW84" s="1"/>
      <c r="CRX84" s="1"/>
      <c r="CRY84" s="1"/>
      <c r="CRZ84" s="1"/>
      <c r="CSA84" s="1"/>
      <c r="CSB84" s="1"/>
      <c r="CSC84" s="1"/>
      <c r="CSD84" s="1"/>
      <c r="CSE84" s="1"/>
      <c r="CSF84" s="1"/>
      <c r="CSG84" s="1"/>
      <c r="CSH84" s="1"/>
      <c r="CSI84" s="1"/>
      <c r="CSJ84" s="1"/>
      <c r="CSK84" s="1"/>
      <c r="CSL84" s="1"/>
      <c r="CSM84" s="1"/>
      <c r="CSN84" s="1"/>
      <c r="CSO84" s="1"/>
      <c r="CSP84" s="1"/>
      <c r="CSQ84" s="1"/>
      <c r="CSR84" s="1"/>
      <c r="CSS84" s="1"/>
      <c r="CST84" s="1"/>
      <c r="CSU84" s="1"/>
      <c r="CSV84" s="1"/>
      <c r="CSW84" s="1"/>
      <c r="CSX84" s="1"/>
      <c r="CSY84" s="1"/>
      <c r="CSZ84" s="1"/>
      <c r="CTA84" s="1"/>
      <c r="CTB84" s="1"/>
      <c r="CTC84" s="1"/>
      <c r="CTD84" s="1"/>
      <c r="CTE84" s="1"/>
      <c r="CTF84" s="1"/>
      <c r="CTG84" s="1"/>
      <c r="CTH84" s="1"/>
      <c r="CTI84" s="1"/>
      <c r="CTJ84" s="1"/>
      <c r="CTK84" s="1"/>
      <c r="CTL84" s="1"/>
      <c r="CTM84" s="1"/>
      <c r="CTN84" s="1"/>
      <c r="CTO84" s="1"/>
      <c r="CTP84" s="1"/>
      <c r="CTQ84" s="1"/>
      <c r="CTR84" s="1"/>
      <c r="CTS84" s="1"/>
      <c r="CTT84" s="1"/>
      <c r="CTU84" s="1"/>
      <c r="CTV84" s="1"/>
      <c r="CTW84" s="1"/>
      <c r="CTX84" s="1"/>
      <c r="CTY84" s="1"/>
      <c r="CTZ84" s="1"/>
      <c r="CUA84" s="1"/>
      <c r="CUB84" s="1"/>
      <c r="CUC84" s="1"/>
      <c r="CUD84" s="1"/>
      <c r="CUE84" s="1"/>
      <c r="CUF84" s="1"/>
      <c r="CUG84" s="1"/>
      <c r="CUH84" s="1"/>
      <c r="CUI84" s="1"/>
      <c r="CUJ84" s="1"/>
      <c r="CUK84" s="1"/>
      <c r="CUL84" s="1"/>
      <c r="CUM84" s="1"/>
      <c r="CUN84" s="1"/>
      <c r="CUO84" s="1"/>
      <c r="CUP84" s="1"/>
      <c r="CUQ84" s="1"/>
      <c r="CUR84" s="1"/>
      <c r="CUS84" s="1"/>
      <c r="CUT84" s="1"/>
      <c r="CUU84" s="1"/>
      <c r="CUV84" s="1"/>
      <c r="CUW84" s="1"/>
      <c r="CUX84" s="1"/>
      <c r="CUY84" s="1"/>
      <c r="CUZ84" s="1"/>
      <c r="CVA84" s="1"/>
      <c r="CVB84" s="1"/>
      <c r="CVC84" s="1"/>
      <c r="CVD84" s="1"/>
      <c r="CVE84" s="1"/>
      <c r="CVF84" s="1"/>
      <c r="CVG84" s="1"/>
      <c r="CVH84" s="1"/>
      <c r="CVI84" s="1"/>
      <c r="CVJ84" s="1"/>
      <c r="CVK84" s="1"/>
      <c r="CVL84" s="1"/>
      <c r="CVM84" s="1"/>
      <c r="CVN84" s="1"/>
      <c r="CVO84" s="1"/>
      <c r="CVP84" s="1"/>
      <c r="CVQ84" s="1"/>
      <c r="CVR84" s="1"/>
      <c r="CVS84" s="1"/>
      <c r="CVT84" s="1"/>
      <c r="CVU84" s="1"/>
      <c r="CVV84" s="1"/>
      <c r="CVW84" s="1"/>
      <c r="CVX84" s="1"/>
      <c r="CVY84" s="1"/>
      <c r="CVZ84" s="1"/>
      <c r="CWA84" s="1"/>
      <c r="CWB84" s="1"/>
      <c r="CWC84" s="1"/>
      <c r="CWD84" s="1"/>
      <c r="CWE84" s="1"/>
      <c r="CWF84" s="1"/>
      <c r="CWG84" s="1"/>
      <c r="CWH84" s="1"/>
      <c r="CWI84" s="1"/>
      <c r="CWJ84" s="1"/>
      <c r="CWK84" s="1"/>
      <c r="CWL84" s="1"/>
      <c r="CWM84" s="1"/>
      <c r="CWN84" s="1"/>
      <c r="CWO84" s="1"/>
      <c r="CWP84" s="1"/>
      <c r="CWQ84" s="1"/>
      <c r="CWR84" s="1"/>
      <c r="CWS84" s="1"/>
      <c r="CWT84" s="1"/>
      <c r="CWU84" s="1"/>
      <c r="CWV84" s="1"/>
      <c r="CWW84" s="1"/>
      <c r="CWX84" s="1"/>
      <c r="CWY84" s="1"/>
      <c r="CWZ84" s="1"/>
      <c r="CXA84" s="1"/>
      <c r="CXB84" s="1"/>
      <c r="CXC84" s="1"/>
      <c r="CXD84" s="1"/>
      <c r="CXE84" s="1"/>
      <c r="CXF84" s="1"/>
      <c r="CXG84" s="1"/>
      <c r="CXH84" s="1"/>
      <c r="CXI84" s="1"/>
      <c r="CXJ84" s="1"/>
      <c r="CXK84" s="1"/>
      <c r="CXL84" s="1"/>
      <c r="CXM84" s="1"/>
      <c r="CXN84" s="1"/>
      <c r="CXO84" s="1"/>
      <c r="CXP84" s="1"/>
      <c r="CXQ84" s="1"/>
      <c r="CXR84" s="1"/>
      <c r="CXS84" s="1"/>
      <c r="CXT84" s="1"/>
      <c r="CXU84" s="1"/>
      <c r="CXV84" s="1"/>
      <c r="CXW84" s="1"/>
      <c r="CXX84" s="1"/>
      <c r="CXY84" s="1"/>
      <c r="CXZ84" s="1"/>
      <c r="CYA84" s="1"/>
      <c r="CYB84" s="1"/>
      <c r="CYC84" s="1"/>
      <c r="CYD84" s="1"/>
      <c r="CYE84" s="1"/>
      <c r="CYF84" s="1"/>
      <c r="CYG84" s="1"/>
      <c r="CYH84" s="1"/>
      <c r="CYI84" s="1"/>
      <c r="CYJ84" s="1"/>
      <c r="CYK84" s="1"/>
      <c r="CYL84" s="1"/>
      <c r="CYM84" s="1"/>
      <c r="CYN84" s="1"/>
      <c r="CYO84" s="1"/>
      <c r="CYP84" s="1"/>
      <c r="CYQ84" s="1"/>
      <c r="CYR84" s="1"/>
      <c r="CYS84" s="1"/>
      <c r="CYT84" s="1"/>
      <c r="CYU84" s="1"/>
      <c r="CYV84" s="1"/>
      <c r="CYW84" s="1"/>
      <c r="CYX84" s="1"/>
      <c r="CYY84" s="1"/>
      <c r="CYZ84" s="1"/>
      <c r="CZA84" s="1"/>
      <c r="CZB84" s="1"/>
      <c r="CZC84" s="1"/>
      <c r="CZD84" s="1"/>
      <c r="CZE84" s="1"/>
      <c r="CZF84" s="1"/>
      <c r="CZG84" s="1"/>
      <c r="CZH84" s="1"/>
      <c r="CZI84" s="1"/>
      <c r="CZJ84" s="1"/>
      <c r="CZK84" s="1"/>
      <c r="CZL84" s="1"/>
      <c r="CZM84" s="1"/>
      <c r="CZN84" s="1"/>
      <c r="CZO84" s="1"/>
      <c r="CZP84" s="1"/>
      <c r="CZQ84" s="1"/>
      <c r="CZR84" s="1"/>
      <c r="CZS84" s="1"/>
      <c r="CZT84" s="1"/>
      <c r="CZU84" s="1"/>
      <c r="CZV84" s="1"/>
      <c r="CZW84" s="1"/>
      <c r="CZX84" s="1"/>
      <c r="CZY84" s="1"/>
      <c r="CZZ84" s="1"/>
      <c r="DAA84" s="1"/>
      <c r="DAB84" s="1"/>
      <c r="DAC84" s="1"/>
      <c r="DAD84" s="1"/>
      <c r="DAE84" s="1"/>
      <c r="DAF84" s="1"/>
      <c r="DAG84" s="1"/>
      <c r="DAH84" s="1"/>
      <c r="DAI84" s="1"/>
      <c r="DAJ84" s="1"/>
      <c r="DAK84" s="1"/>
      <c r="DAL84" s="1"/>
      <c r="DAM84" s="1"/>
      <c r="DAN84" s="1"/>
      <c r="DAO84" s="1"/>
      <c r="DAP84" s="1"/>
      <c r="DAQ84" s="1"/>
      <c r="DAR84" s="1"/>
      <c r="DAS84" s="1"/>
      <c r="DAT84" s="1"/>
      <c r="DAU84" s="1"/>
      <c r="DAV84" s="1"/>
      <c r="DAW84" s="1"/>
      <c r="DAX84" s="1"/>
      <c r="DAY84" s="1"/>
      <c r="DAZ84" s="1"/>
      <c r="DBA84" s="1"/>
      <c r="DBB84" s="1"/>
      <c r="DBC84" s="1"/>
      <c r="DBD84" s="1"/>
      <c r="DBE84" s="1"/>
      <c r="DBF84" s="1"/>
      <c r="DBG84" s="1"/>
      <c r="DBH84" s="1"/>
      <c r="DBI84" s="1"/>
      <c r="DBJ84" s="1"/>
      <c r="DBK84" s="1"/>
      <c r="DBL84" s="1"/>
      <c r="DBM84" s="1"/>
      <c r="DBN84" s="1"/>
      <c r="DBO84" s="1"/>
      <c r="DBP84" s="1"/>
      <c r="DBQ84" s="1"/>
      <c r="DBR84" s="1"/>
      <c r="DBS84" s="1"/>
      <c r="DBT84" s="1"/>
      <c r="DBU84" s="1"/>
      <c r="DBV84" s="1"/>
      <c r="DBW84" s="1"/>
      <c r="DBX84" s="1"/>
      <c r="DBY84" s="1"/>
      <c r="DBZ84" s="1"/>
      <c r="DCA84" s="1"/>
      <c r="DCB84" s="1"/>
      <c r="DCC84" s="1"/>
      <c r="DCD84" s="1"/>
      <c r="DCE84" s="1"/>
      <c r="DCF84" s="1"/>
      <c r="DCG84" s="1"/>
      <c r="DCH84" s="1"/>
      <c r="DCI84" s="1"/>
      <c r="DCJ84" s="1"/>
      <c r="DCK84" s="1"/>
      <c r="DCL84" s="1"/>
      <c r="DCM84" s="1"/>
      <c r="DCN84" s="1"/>
      <c r="DCO84" s="1"/>
      <c r="DCP84" s="1"/>
      <c r="DCQ84" s="1"/>
      <c r="DCR84" s="1"/>
      <c r="DCS84" s="1"/>
      <c r="DCT84" s="1"/>
      <c r="DCU84" s="1"/>
      <c r="DCV84" s="1"/>
      <c r="DCW84" s="1"/>
      <c r="DCX84" s="1"/>
      <c r="DCY84" s="1"/>
      <c r="DCZ84" s="1"/>
      <c r="DDA84" s="1"/>
      <c r="DDB84" s="1"/>
      <c r="DDC84" s="1"/>
      <c r="DDD84" s="1"/>
      <c r="DDE84" s="1"/>
      <c r="DDF84" s="1"/>
      <c r="DDG84" s="1"/>
      <c r="DDH84" s="1"/>
      <c r="DDI84" s="1"/>
      <c r="DDJ84" s="1"/>
      <c r="DDK84" s="1"/>
      <c r="DDL84" s="1"/>
      <c r="DDM84" s="1"/>
      <c r="DDN84" s="1"/>
      <c r="DDO84" s="1"/>
      <c r="DDP84" s="1"/>
      <c r="DDQ84" s="1"/>
      <c r="DDR84" s="1"/>
      <c r="DDS84" s="1"/>
      <c r="DDT84" s="1"/>
      <c r="DDU84" s="1"/>
      <c r="DDV84" s="1"/>
      <c r="DDW84" s="1"/>
      <c r="DDX84" s="1"/>
      <c r="DDY84" s="1"/>
      <c r="DDZ84" s="1"/>
      <c r="DEA84" s="1"/>
      <c r="DEB84" s="1"/>
      <c r="DEC84" s="1"/>
      <c r="DED84" s="1"/>
      <c r="DEE84" s="1"/>
      <c r="DEF84" s="1"/>
      <c r="DEG84" s="1"/>
      <c r="DEH84" s="1"/>
      <c r="DEI84" s="1"/>
      <c r="DEJ84" s="1"/>
      <c r="DEK84" s="1"/>
      <c r="DEL84" s="1"/>
      <c r="DEM84" s="1"/>
      <c r="DEN84" s="1"/>
      <c r="DEO84" s="1"/>
      <c r="DEP84" s="1"/>
      <c r="DEQ84" s="1"/>
      <c r="DER84" s="1"/>
      <c r="DES84" s="1"/>
      <c r="DET84" s="1"/>
      <c r="DEU84" s="1"/>
      <c r="DEV84" s="1"/>
      <c r="DEW84" s="1"/>
      <c r="DEX84" s="1"/>
      <c r="DEY84" s="1"/>
      <c r="DEZ84" s="1"/>
      <c r="DFA84" s="1"/>
      <c r="DFB84" s="1"/>
      <c r="DFC84" s="1"/>
      <c r="DFD84" s="1"/>
      <c r="DFE84" s="1"/>
      <c r="DFF84" s="1"/>
      <c r="DFG84" s="1"/>
      <c r="DFH84" s="1"/>
      <c r="DFI84" s="1"/>
      <c r="DFJ84" s="1"/>
      <c r="DFK84" s="1"/>
      <c r="DFL84" s="1"/>
      <c r="DFM84" s="1"/>
      <c r="DFN84" s="1"/>
      <c r="DFO84" s="1"/>
      <c r="DFP84" s="1"/>
      <c r="DFQ84" s="1"/>
      <c r="DFR84" s="1"/>
      <c r="DFS84" s="1"/>
      <c r="DFT84" s="1"/>
      <c r="DFU84" s="1"/>
      <c r="DFV84" s="1"/>
      <c r="DFW84" s="1"/>
      <c r="DFX84" s="1"/>
      <c r="DFY84" s="1"/>
      <c r="DFZ84" s="1"/>
      <c r="DGA84" s="1"/>
      <c r="DGB84" s="1"/>
      <c r="DGC84" s="1"/>
      <c r="DGD84" s="1"/>
      <c r="DGE84" s="1"/>
      <c r="DGF84" s="1"/>
      <c r="DGG84" s="1"/>
      <c r="DGH84" s="1"/>
      <c r="DGI84" s="1"/>
      <c r="DGJ84" s="1"/>
      <c r="DGK84" s="1"/>
      <c r="DGL84" s="1"/>
      <c r="DGM84" s="1"/>
      <c r="DGN84" s="1"/>
      <c r="DGO84" s="1"/>
      <c r="DGP84" s="1"/>
      <c r="DGQ84" s="1"/>
      <c r="DGR84" s="1"/>
      <c r="DGS84" s="1"/>
      <c r="DGT84" s="1"/>
      <c r="DGU84" s="1"/>
      <c r="DGV84" s="1"/>
      <c r="DGW84" s="1"/>
      <c r="DGX84" s="1"/>
      <c r="DGY84" s="1"/>
      <c r="DGZ84" s="1"/>
      <c r="DHA84" s="1"/>
      <c r="DHB84" s="1"/>
      <c r="DHC84" s="1"/>
      <c r="DHD84" s="1"/>
      <c r="DHE84" s="1"/>
      <c r="DHF84" s="1"/>
      <c r="DHG84" s="1"/>
      <c r="DHH84" s="1"/>
      <c r="DHI84" s="1"/>
      <c r="DHJ84" s="1"/>
      <c r="DHK84" s="1"/>
      <c r="DHL84" s="1"/>
      <c r="DHM84" s="1"/>
      <c r="DHN84" s="1"/>
      <c r="DHO84" s="1"/>
      <c r="DHP84" s="1"/>
      <c r="DHQ84" s="1"/>
      <c r="DHR84" s="1"/>
      <c r="DHS84" s="1"/>
      <c r="DHT84" s="1"/>
      <c r="DHU84" s="1"/>
      <c r="DHV84" s="1"/>
      <c r="DHW84" s="1"/>
      <c r="DHX84" s="1"/>
      <c r="DHY84" s="1"/>
      <c r="DHZ84" s="1"/>
      <c r="DIA84" s="1"/>
      <c r="DIB84" s="1"/>
      <c r="DIC84" s="1"/>
      <c r="DID84" s="1"/>
      <c r="DIE84" s="1"/>
      <c r="DIF84" s="1"/>
      <c r="DIG84" s="1"/>
      <c r="DIH84" s="1"/>
      <c r="DII84" s="1"/>
      <c r="DIJ84" s="1"/>
      <c r="DIK84" s="1"/>
      <c r="DIL84" s="1"/>
      <c r="DIM84" s="1"/>
      <c r="DIN84" s="1"/>
      <c r="DIO84" s="1"/>
      <c r="DIP84" s="1"/>
      <c r="DIQ84" s="1"/>
      <c r="DIR84" s="1"/>
      <c r="DIS84" s="1"/>
      <c r="DIT84" s="1"/>
      <c r="DIU84" s="1"/>
      <c r="DIV84" s="1"/>
      <c r="DIW84" s="1"/>
      <c r="DIX84" s="1"/>
      <c r="DIY84" s="1"/>
      <c r="DIZ84" s="1"/>
      <c r="DJA84" s="1"/>
      <c r="DJB84" s="1"/>
      <c r="DJC84" s="1"/>
      <c r="DJD84" s="1"/>
      <c r="DJE84" s="1"/>
      <c r="DJF84" s="1"/>
      <c r="DJG84" s="1"/>
      <c r="DJH84" s="1"/>
      <c r="DJI84" s="1"/>
      <c r="DJJ84" s="1"/>
      <c r="DJK84" s="1"/>
      <c r="DJL84" s="1"/>
      <c r="DJM84" s="1"/>
      <c r="DJN84" s="1"/>
      <c r="DJO84" s="1"/>
      <c r="DJP84" s="1"/>
      <c r="DJQ84" s="1"/>
      <c r="DJR84" s="1"/>
      <c r="DJS84" s="1"/>
      <c r="DJT84" s="1"/>
      <c r="DJU84" s="1"/>
      <c r="DJV84" s="1"/>
      <c r="DJW84" s="1"/>
      <c r="DJX84" s="1"/>
      <c r="DJY84" s="1"/>
      <c r="DJZ84" s="1"/>
      <c r="DKA84" s="1"/>
      <c r="DKB84" s="1"/>
      <c r="DKC84" s="1"/>
      <c r="DKD84" s="1"/>
      <c r="DKE84" s="1"/>
      <c r="DKF84" s="1"/>
      <c r="DKG84" s="1"/>
      <c r="DKH84" s="1"/>
      <c r="DKI84" s="1"/>
      <c r="DKJ84" s="1"/>
      <c r="DKK84" s="1"/>
      <c r="DKL84" s="1"/>
      <c r="DKM84" s="1"/>
      <c r="DKN84" s="1"/>
      <c r="DKO84" s="1"/>
      <c r="DKP84" s="1"/>
      <c r="DKQ84" s="1"/>
      <c r="DKR84" s="1"/>
      <c r="DKS84" s="1"/>
      <c r="DKT84" s="1"/>
      <c r="DKU84" s="1"/>
      <c r="DKV84" s="1"/>
      <c r="DKW84" s="1"/>
      <c r="DKX84" s="1"/>
      <c r="DKY84" s="1"/>
      <c r="DKZ84" s="1"/>
      <c r="DLA84" s="1"/>
      <c r="DLB84" s="1"/>
      <c r="DLC84" s="1"/>
      <c r="DLD84" s="1"/>
      <c r="DLE84" s="1"/>
      <c r="DLF84" s="1"/>
      <c r="DLG84" s="1"/>
      <c r="DLH84" s="1"/>
      <c r="DLI84" s="1"/>
      <c r="DLJ84" s="1"/>
      <c r="DLK84" s="1"/>
      <c r="DLL84" s="1"/>
      <c r="DLM84" s="1"/>
      <c r="DLN84" s="1"/>
      <c r="DLO84" s="1"/>
      <c r="DLP84" s="1"/>
      <c r="DLQ84" s="1"/>
      <c r="DLR84" s="1"/>
      <c r="DLS84" s="1"/>
      <c r="DLT84" s="1"/>
      <c r="DLU84" s="1"/>
      <c r="DLV84" s="1"/>
      <c r="DLW84" s="1"/>
      <c r="DLX84" s="1"/>
      <c r="DLY84" s="1"/>
      <c r="DLZ84" s="1"/>
      <c r="DMA84" s="1"/>
      <c r="DMB84" s="1"/>
      <c r="DMC84" s="1"/>
      <c r="DMD84" s="1"/>
      <c r="DME84" s="1"/>
      <c r="DMF84" s="1"/>
      <c r="DMG84" s="1"/>
      <c r="DMH84" s="1"/>
      <c r="DMI84" s="1"/>
      <c r="DMJ84" s="1"/>
      <c r="DMK84" s="1"/>
      <c r="DML84" s="1"/>
      <c r="DMM84" s="1"/>
      <c r="DMN84" s="1"/>
      <c r="DMO84" s="1"/>
      <c r="DMP84" s="1"/>
      <c r="DMQ84" s="1"/>
      <c r="DMR84" s="1"/>
      <c r="DMS84" s="1"/>
      <c r="DMT84" s="1"/>
      <c r="DMU84" s="1"/>
      <c r="DMV84" s="1"/>
      <c r="DMW84" s="1"/>
      <c r="DMX84" s="1"/>
      <c r="DMY84" s="1"/>
      <c r="DMZ84" s="1"/>
      <c r="DNA84" s="1"/>
      <c r="DNB84" s="1"/>
      <c r="DNC84" s="1"/>
      <c r="DND84" s="1"/>
      <c r="DNE84" s="1"/>
      <c r="DNF84" s="1"/>
      <c r="DNG84" s="1"/>
      <c r="DNH84" s="1"/>
      <c r="DNI84" s="1"/>
      <c r="DNJ84" s="1"/>
      <c r="DNK84" s="1"/>
      <c r="DNL84" s="1"/>
      <c r="DNM84" s="1"/>
      <c r="DNN84" s="1"/>
      <c r="DNO84" s="1"/>
      <c r="DNP84" s="1"/>
      <c r="DNQ84" s="1"/>
      <c r="DNR84" s="1"/>
      <c r="DNS84" s="1"/>
      <c r="DNT84" s="1"/>
      <c r="DNU84" s="1"/>
      <c r="DNV84" s="1"/>
      <c r="DNW84" s="1"/>
      <c r="DNX84" s="1"/>
      <c r="DNY84" s="1"/>
      <c r="DNZ84" s="1"/>
      <c r="DOA84" s="1"/>
      <c r="DOB84" s="1"/>
      <c r="DOC84" s="1"/>
      <c r="DOD84" s="1"/>
      <c r="DOE84" s="1"/>
      <c r="DOF84" s="1"/>
      <c r="DOG84" s="1"/>
      <c r="DOH84" s="1"/>
      <c r="DOI84" s="1"/>
      <c r="DOJ84" s="1"/>
      <c r="DOK84" s="1"/>
      <c r="DOL84" s="1"/>
      <c r="DOM84" s="1"/>
      <c r="DON84" s="1"/>
      <c r="DOO84" s="1"/>
      <c r="DOP84" s="1"/>
      <c r="DOQ84" s="1"/>
      <c r="DOR84" s="1"/>
      <c r="DOS84" s="1"/>
      <c r="DOT84" s="1"/>
      <c r="DOU84" s="1"/>
      <c r="DOV84" s="1"/>
      <c r="DOW84" s="1"/>
      <c r="DOX84" s="1"/>
      <c r="DOY84" s="1"/>
      <c r="DOZ84" s="1"/>
      <c r="DPA84" s="1"/>
      <c r="DPB84" s="1"/>
      <c r="DPC84" s="1"/>
      <c r="DPD84" s="1"/>
      <c r="DPE84" s="1"/>
      <c r="DPF84" s="1"/>
      <c r="DPG84" s="1"/>
      <c r="DPH84" s="1"/>
      <c r="DPI84" s="1"/>
      <c r="DPJ84" s="1"/>
      <c r="DPK84" s="1"/>
      <c r="DPL84" s="1"/>
      <c r="DPM84" s="1"/>
      <c r="DPN84" s="1"/>
      <c r="DPO84" s="1"/>
      <c r="DPP84" s="1"/>
      <c r="DPQ84" s="1"/>
      <c r="DPR84" s="1"/>
      <c r="DPS84" s="1"/>
      <c r="DPT84" s="1"/>
      <c r="DPU84" s="1"/>
      <c r="DPV84" s="1"/>
      <c r="DPW84" s="1"/>
      <c r="DPX84" s="1"/>
      <c r="DPY84" s="1"/>
      <c r="DPZ84" s="1"/>
      <c r="DQA84" s="1"/>
      <c r="DQB84" s="1"/>
      <c r="DQC84" s="1"/>
      <c r="DQD84" s="1"/>
      <c r="DQE84" s="1"/>
      <c r="DQF84" s="1"/>
      <c r="DQG84" s="1"/>
      <c r="DQH84" s="1"/>
      <c r="DQI84" s="1"/>
      <c r="DQJ84" s="1"/>
      <c r="DQK84" s="1"/>
      <c r="DQL84" s="1"/>
      <c r="DQM84" s="1"/>
      <c r="DQN84" s="1"/>
      <c r="DQO84" s="1"/>
      <c r="DQP84" s="1"/>
      <c r="DQQ84" s="1"/>
      <c r="DQR84" s="1"/>
      <c r="DQS84" s="1"/>
      <c r="DQT84" s="1"/>
      <c r="DQU84" s="1"/>
      <c r="DQV84" s="1"/>
      <c r="DQW84" s="1"/>
      <c r="DQX84" s="1"/>
      <c r="DQY84" s="1"/>
      <c r="DQZ84" s="1"/>
      <c r="DRA84" s="1"/>
      <c r="DRB84" s="1"/>
      <c r="DRC84" s="1"/>
      <c r="DRD84" s="1"/>
      <c r="DRE84" s="1"/>
      <c r="DRF84" s="1"/>
      <c r="DRG84" s="1"/>
      <c r="DRH84" s="1"/>
      <c r="DRI84" s="1"/>
      <c r="DRJ84" s="1"/>
      <c r="DRK84" s="1"/>
      <c r="DRL84" s="1"/>
      <c r="DRM84" s="1"/>
      <c r="DRN84" s="1"/>
      <c r="DRO84" s="1"/>
      <c r="DRP84" s="1"/>
      <c r="DRQ84" s="1"/>
      <c r="DRR84" s="1"/>
      <c r="DRS84" s="1"/>
      <c r="DRT84" s="1"/>
      <c r="DRU84" s="1"/>
      <c r="DRV84" s="1"/>
      <c r="DRW84" s="1"/>
      <c r="DRX84" s="1"/>
      <c r="DRY84" s="1"/>
      <c r="DRZ84" s="1"/>
      <c r="DSA84" s="1"/>
      <c r="DSB84" s="1"/>
      <c r="DSC84" s="1"/>
      <c r="DSD84" s="1"/>
      <c r="DSE84" s="1"/>
      <c r="DSF84" s="1"/>
      <c r="DSG84" s="1"/>
      <c r="DSH84" s="1"/>
      <c r="DSI84" s="1"/>
      <c r="DSJ84" s="1"/>
      <c r="DSK84" s="1"/>
      <c r="DSL84" s="1"/>
      <c r="DSM84" s="1"/>
      <c r="DSN84" s="1"/>
      <c r="DSO84" s="1"/>
      <c r="DSP84" s="1"/>
      <c r="DSQ84" s="1"/>
      <c r="DSR84" s="1"/>
      <c r="DSS84" s="1"/>
      <c r="DST84" s="1"/>
      <c r="DSU84" s="1"/>
      <c r="DSV84" s="1"/>
      <c r="DSW84" s="1"/>
      <c r="DSX84" s="1"/>
      <c r="DSY84" s="1"/>
      <c r="DSZ84" s="1"/>
      <c r="DTA84" s="1"/>
      <c r="DTB84" s="1"/>
      <c r="DTC84" s="1"/>
      <c r="DTD84" s="1"/>
      <c r="DTE84" s="1"/>
      <c r="DTF84" s="1"/>
      <c r="DTG84" s="1"/>
      <c r="DTH84" s="1"/>
      <c r="DTI84" s="1"/>
      <c r="DTJ84" s="1"/>
      <c r="DTK84" s="1"/>
      <c r="DTL84" s="1"/>
      <c r="DTM84" s="1"/>
      <c r="DTN84" s="1"/>
      <c r="DTO84" s="1"/>
      <c r="DTP84" s="1"/>
      <c r="DTQ84" s="1"/>
      <c r="DTR84" s="1"/>
      <c r="DTS84" s="1"/>
      <c r="DTT84" s="1"/>
      <c r="DTU84" s="1"/>
      <c r="DTV84" s="1"/>
      <c r="DTW84" s="1"/>
      <c r="DTX84" s="1"/>
      <c r="DTY84" s="1"/>
      <c r="DTZ84" s="1"/>
      <c r="DUA84" s="1"/>
      <c r="DUB84" s="1"/>
      <c r="DUC84" s="1"/>
      <c r="DUD84" s="1"/>
      <c r="DUE84" s="1"/>
      <c r="DUF84" s="1"/>
      <c r="DUG84" s="1"/>
      <c r="DUH84" s="1"/>
      <c r="DUI84" s="1"/>
      <c r="DUJ84" s="1"/>
      <c r="DUK84" s="1"/>
      <c r="DUL84" s="1"/>
      <c r="DUM84" s="1"/>
      <c r="DUN84" s="1"/>
      <c r="DUO84" s="1"/>
      <c r="DUP84" s="1"/>
      <c r="DUQ84" s="1"/>
      <c r="DUR84" s="1"/>
      <c r="DUS84" s="1"/>
      <c r="DUT84" s="1"/>
      <c r="DUU84" s="1"/>
      <c r="DUV84" s="1"/>
      <c r="DUW84" s="1"/>
      <c r="DUX84" s="1"/>
      <c r="DUY84" s="1"/>
      <c r="DUZ84" s="1"/>
      <c r="DVA84" s="1"/>
      <c r="DVB84" s="1"/>
      <c r="DVC84" s="1"/>
      <c r="DVD84" s="1"/>
      <c r="DVE84" s="1"/>
      <c r="DVF84" s="1"/>
      <c r="DVG84" s="1"/>
      <c r="DVH84" s="1"/>
      <c r="DVI84" s="1"/>
      <c r="DVJ84" s="1"/>
      <c r="DVK84" s="1"/>
      <c r="DVL84" s="1"/>
      <c r="DVM84" s="1"/>
      <c r="DVN84" s="1"/>
      <c r="DVO84" s="1"/>
      <c r="DVP84" s="1"/>
      <c r="DVQ84" s="1"/>
      <c r="DVR84" s="1"/>
      <c r="DVS84" s="1"/>
      <c r="DVT84" s="1"/>
      <c r="DVU84" s="1"/>
      <c r="DVV84" s="1"/>
      <c r="DVW84" s="1"/>
      <c r="DVX84" s="1"/>
      <c r="DVY84" s="1"/>
      <c r="DVZ84" s="1"/>
      <c r="DWA84" s="1"/>
      <c r="DWB84" s="1"/>
      <c r="DWC84" s="1"/>
      <c r="DWD84" s="1"/>
      <c r="DWE84" s="1"/>
      <c r="DWF84" s="1"/>
      <c r="DWG84" s="1"/>
      <c r="DWH84" s="1"/>
      <c r="DWI84" s="1"/>
      <c r="DWJ84" s="1"/>
      <c r="DWK84" s="1"/>
      <c r="DWL84" s="1"/>
      <c r="DWM84" s="1"/>
      <c r="DWN84" s="1"/>
      <c r="DWO84" s="1"/>
      <c r="DWP84" s="1"/>
      <c r="DWQ84" s="1"/>
      <c r="DWR84" s="1"/>
      <c r="DWS84" s="1"/>
      <c r="DWT84" s="1"/>
      <c r="DWU84" s="1"/>
      <c r="DWV84" s="1"/>
      <c r="DWW84" s="1"/>
      <c r="DWX84" s="1"/>
      <c r="DWY84" s="1"/>
      <c r="DWZ84" s="1"/>
      <c r="DXA84" s="1"/>
      <c r="DXB84" s="1"/>
      <c r="DXC84" s="1"/>
      <c r="DXD84" s="1"/>
      <c r="DXE84" s="1"/>
      <c r="DXF84" s="1"/>
      <c r="DXG84" s="1"/>
      <c r="DXH84" s="1"/>
      <c r="DXI84" s="1"/>
      <c r="DXJ84" s="1"/>
      <c r="DXK84" s="1"/>
      <c r="DXL84" s="1"/>
      <c r="DXM84" s="1"/>
      <c r="DXN84" s="1"/>
      <c r="DXO84" s="1"/>
      <c r="DXP84" s="1"/>
      <c r="DXQ84" s="1"/>
      <c r="DXR84" s="1"/>
      <c r="DXS84" s="1"/>
      <c r="DXT84" s="1"/>
      <c r="DXU84" s="1"/>
      <c r="DXV84" s="1"/>
      <c r="DXW84" s="1"/>
      <c r="DXX84" s="1"/>
      <c r="DXY84" s="1"/>
      <c r="DXZ84" s="1"/>
      <c r="DYA84" s="1"/>
      <c r="DYB84" s="1"/>
      <c r="DYC84" s="1"/>
      <c r="DYD84" s="1"/>
      <c r="DYE84" s="1"/>
      <c r="DYF84" s="1"/>
      <c r="DYG84" s="1"/>
      <c r="DYH84" s="1"/>
      <c r="DYI84" s="1"/>
      <c r="DYJ84" s="1"/>
      <c r="DYK84" s="1"/>
      <c r="DYL84" s="1"/>
      <c r="DYM84" s="1"/>
      <c r="DYN84" s="1"/>
      <c r="DYO84" s="1"/>
      <c r="DYP84" s="1"/>
      <c r="DYQ84" s="1"/>
      <c r="DYR84" s="1"/>
      <c r="DYS84" s="1"/>
      <c r="DYT84" s="1"/>
      <c r="DYU84" s="1"/>
      <c r="DYV84" s="1"/>
      <c r="DYW84" s="1"/>
      <c r="DYX84" s="1"/>
      <c r="DYY84" s="1"/>
      <c r="DYZ84" s="1"/>
      <c r="DZA84" s="1"/>
      <c r="DZB84" s="1"/>
      <c r="DZC84" s="1"/>
      <c r="DZD84" s="1"/>
      <c r="DZE84" s="1"/>
      <c r="DZF84" s="1"/>
      <c r="DZG84" s="1"/>
      <c r="DZH84" s="1"/>
      <c r="DZI84" s="1"/>
      <c r="DZJ84" s="1"/>
      <c r="DZK84" s="1"/>
      <c r="DZL84" s="1"/>
      <c r="DZM84" s="1"/>
      <c r="DZN84" s="1"/>
      <c r="DZO84" s="1"/>
      <c r="DZP84" s="1"/>
      <c r="DZQ84" s="1"/>
      <c r="DZR84" s="1"/>
      <c r="DZS84" s="1"/>
      <c r="DZT84" s="1"/>
      <c r="DZU84" s="1"/>
      <c r="DZV84" s="1"/>
      <c r="DZW84" s="1"/>
      <c r="DZX84" s="1"/>
      <c r="DZY84" s="1"/>
      <c r="DZZ84" s="1"/>
      <c r="EAA84" s="1"/>
      <c r="EAB84" s="1"/>
      <c r="EAC84" s="1"/>
      <c r="EAD84" s="1"/>
      <c r="EAE84" s="1"/>
      <c r="EAF84" s="1"/>
      <c r="EAG84" s="1"/>
      <c r="EAH84" s="1"/>
      <c r="EAI84" s="1"/>
      <c r="EAJ84" s="1"/>
      <c r="EAK84" s="1"/>
      <c r="EAL84" s="1"/>
      <c r="EAM84" s="1"/>
      <c r="EAN84" s="1"/>
      <c r="EAO84" s="1"/>
      <c r="EAP84" s="1"/>
      <c r="EAQ84" s="1"/>
      <c r="EAR84" s="1"/>
      <c r="EAS84" s="1"/>
      <c r="EAT84" s="1"/>
      <c r="EAU84" s="1"/>
      <c r="EAV84" s="1"/>
      <c r="EAW84" s="1"/>
      <c r="EAX84" s="1"/>
      <c r="EAY84" s="1"/>
      <c r="EAZ84" s="1"/>
      <c r="EBA84" s="1"/>
      <c r="EBB84" s="1"/>
      <c r="EBC84" s="1"/>
      <c r="EBD84" s="1"/>
      <c r="EBE84" s="1"/>
      <c r="EBF84" s="1"/>
      <c r="EBG84" s="1"/>
      <c r="EBH84" s="1"/>
      <c r="EBI84" s="1"/>
      <c r="EBJ84" s="1"/>
      <c r="EBK84" s="1"/>
      <c r="EBL84" s="1"/>
      <c r="EBM84" s="1"/>
      <c r="EBN84" s="1"/>
      <c r="EBO84" s="1"/>
      <c r="EBP84" s="1"/>
      <c r="EBQ84" s="1"/>
      <c r="EBR84" s="1"/>
      <c r="EBS84" s="1"/>
      <c r="EBT84" s="1"/>
      <c r="EBU84" s="1"/>
      <c r="EBV84" s="1"/>
      <c r="EBW84" s="1"/>
      <c r="EBX84" s="1"/>
      <c r="EBY84" s="1"/>
      <c r="EBZ84" s="1"/>
      <c r="ECA84" s="1"/>
      <c r="ECB84" s="1"/>
      <c r="ECC84" s="1"/>
      <c r="ECD84" s="1"/>
      <c r="ECE84" s="1"/>
      <c r="ECF84" s="1"/>
      <c r="ECG84" s="1"/>
      <c r="ECH84" s="1"/>
      <c r="ECI84" s="1"/>
      <c r="ECJ84" s="1"/>
      <c r="ECK84" s="1"/>
      <c r="ECL84" s="1"/>
      <c r="ECM84" s="1"/>
      <c r="ECN84" s="1"/>
      <c r="ECO84" s="1"/>
      <c r="ECP84" s="1"/>
      <c r="ECQ84" s="1"/>
      <c r="ECR84" s="1"/>
      <c r="ECS84" s="1"/>
      <c r="ECT84" s="1"/>
      <c r="ECU84" s="1"/>
      <c r="ECV84" s="1"/>
      <c r="ECW84" s="1"/>
      <c r="ECX84" s="1"/>
      <c r="ECY84" s="1"/>
      <c r="ECZ84" s="1"/>
      <c r="EDA84" s="1"/>
      <c r="EDB84" s="1"/>
      <c r="EDC84" s="1"/>
      <c r="EDD84" s="1"/>
      <c r="EDE84" s="1"/>
      <c r="EDF84" s="1"/>
      <c r="EDG84" s="1"/>
      <c r="EDH84" s="1"/>
      <c r="EDI84" s="1"/>
      <c r="EDJ84" s="1"/>
      <c r="EDK84" s="1"/>
      <c r="EDL84" s="1"/>
      <c r="EDM84" s="1"/>
      <c r="EDN84" s="1"/>
      <c r="EDO84" s="1"/>
      <c r="EDP84" s="1"/>
      <c r="EDQ84" s="1"/>
      <c r="EDR84" s="1"/>
      <c r="EDS84" s="1"/>
      <c r="EDT84" s="1"/>
      <c r="EDU84" s="1"/>
      <c r="EDV84" s="1"/>
      <c r="EDW84" s="1"/>
      <c r="EDX84" s="1"/>
      <c r="EDY84" s="1"/>
      <c r="EDZ84" s="1"/>
      <c r="EEA84" s="1"/>
      <c r="EEB84" s="1"/>
      <c r="EEC84" s="1"/>
      <c r="EED84" s="1"/>
      <c r="EEE84" s="1"/>
      <c r="EEF84" s="1"/>
      <c r="EEG84" s="1"/>
      <c r="EEH84" s="1"/>
      <c r="EEI84" s="1"/>
      <c r="EEJ84" s="1"/>
      <c r="EEK84" s="1"/>
      <c r="EEL84" s="1"/>
      <c r="EEM84" s="1"/>
      <c r="EEN84" s="1"/>
      <c r="EEO84" s="1"/>
      <c r="EEP84" s="1"/>
      <c r="EEQ84" s="1"/>
      <c r="EER84" s="1"/>
      <c r="EES84" s="1"/>
      <c r="EET84" s="1"/>
      <c r="EEU84" s="1"/>
      <c r="EEV84" s="1"/>
      <c r="EEW84" s="1"/>
      <c r="EEX84" s="1"/>
      <c r="EEY84" s="1"/>
      <c r="EEZ84" s="1"/>
      <c r="EFA84" s="1"/>
      <c r="EFB84" s="1"/>
      <c r="EFC84" s="1"/>
      <c r="EFD84" s="1"/>
      <c r="EFE84" s="1"/>
      <c r="EFF84" s="1"/>
      <c r="EFG84" s="1"/>
      <c r="EFH84" s="1"/>
      <c r="EFI84" s="1"/>
      <c r="EFJ84" s="1"/>
      <c r="EFK84" s="1"/>
      <c r="EFL84" s="1"/>
      <c r="EFM84" s="1"/>
      <c r="EFN84" s="1"/>
      <c r="EFO84" s="1"/>
      <c r="EFP84" s="1"/>
      <c r="EFQ84" s="1"/>
      <c r="EFR84" s="1"/>
      <c r="EFS84" s="1"/>
      <c r="EFT84" s="1"/>
      <c r="EFU84" s="1"/>
      <c r="EFV84" s="1"/>
      <c r="EFW84" s="1"/>
      <c r="EFX84" s="1"/>
      <c r="EFY84" s="1"/>
      <c r="EFZ84" s="1"/>
      <c r="EGA84" s="1"/>
      <c r="EGB84" s="1"/>
      <c r="EGC84" s="1"/>
      <c r="EGD84" s="1"/>
      <c r="EGE84" s="1"/>
      <c r="EGF84" s="1"/>
      <c r="EGG84" s="1"/>
      <c r="EGH84" s="1"/>
      <c r="EGI84" s="1"/>
      <c r="EGJ84" s="1"/>
      <c r="EGK84" s="1"/>
      <c r="EGL84" s="1"/>
      <c r="EGM84" s="1"/>
      <c r="EGN84" s="1"/>
      <c r="EGO84" s="1"/>
      <c r="EGP84" s="1"/>
      <c r="EGQ84" s="1"/>
      <c r="EGR84" s="1"/>
      <c r="EGS84" s="1"/>
      <c r="EGT84" s="1"/>
      <c r="EGU84" s="1"/>
      <c r="EGV84" s="1"/>
      <c r="EGW84" s="1"/>
      <c r="EGX84" s="1"/>
      <c r="EGY84" s="1"/>
      <c r="EGZ84" s="1"/>
      <c r="EHA84" s="1"/>
      <c r="EHB84" s="1"/>
      <c r="EHC84" s="1"/>
      <c r="EHD84" s="1"/>
      <c r="EHE84" s="1"/>
      <c r="EHF84" s="1"/>
      <c r="EHG84" s="1"/>
      <c r="EHH84" s="1"/>
      <c r="EHI84" s="1"/>
      <c r="EHJ84" s="1"/>
      <c r="EHK84" s="1"/>
      <c r="EHL84" s="1"/>
      <c r="EHM84" s="1"/>
      <c r="EHN84" s="1"/>
      <c r="EHO84" s="1"/>
      <c r="EHP84" s="1"/>
      <c r="EHQ84" s="1"/>
      <c r="EHR84" s="1"/>
      <c r="EHS84" s="1"/>
      <c r="EHT84" s="1"/>
      <c r="EHU84" s="1"/>
      <c r="EHV84" s="1"/>
      <c r="EHW84" s="1"/>
      <c r="EHX84" s="1"/>
      <c r="EHY84" s="1"/>
      <c r="EHZ84" s="1"/>
      <c r="EIA84" s="1"/>
      <c r="EIB84" s="1"/>
      <c r="EIC84" s="1"/>
      <c r="EID84" s="1"/>
      <c r="EIE84" s="1"/>
      <c r="EIF84" s="1"/>
      <c r="EIG84" s="1"/>
      <c r="EIH84" s="1"/>
      <c r="EII84" s="1"/>
      <c r="EIJ84" s="1"/>
      <c r="EIK84" s="1"/>
      <c r="EIL84" s="1"/>
      <c r="EIM84" s="1"/>
      <c r="EIN84" s="1"/>
      <c r="EIO84" s="1"/>
      <c r="EIP84" s="1"/>
      <c r="EIQ84" s="1"/>
      <c r="EIR84" s="1"/>
      <c r="EIS84" s="1"/>
      <c r="EIT84" s="1"/>
      <c r="EIU84" s="1"/>
      <c r="EIV84" s="1"/>
      <c r="EIW84" s="1"/>
      <c r="EIX84" s="1"/>
      <c r="EIY84" s="1"/>
      <c r="EIZ84" s="1"/>
      <c r="EJA84" s="1"/>
      <c r="EJB84" s="1"/>
      <c r="EJC84" s="1"/>
      <c r="EJD84" s="1"/>
      <c r="EJE84" s="1"/>
      <c r="EJF84" s="1"/>
      <c r="EJG84" s="1"/>
      <c r="EJH84" s="1"/>
      <c r="EJI84" s="1"/>
      <c r="EJJ84" s="1"/>
      <c r="EJK84" s="1"/>
      <c r="EJL84" s="1"/>
      <c r="EJM84" s="1"/>
      <c r="EJN84" s="1"/>
      <c r="EJO84" s="1"/>
      <c r="EJP84" s="1"/>
      <c r="EJQ84" s="1"/>
      <c r="EJR84" s="1"/>
      <c r="EJS84" s="1"/>
      <c r="EJT84" s="1"/>
      <c r="EJU84" s="1"/>
      <c r="EJV84" s="1"/>
      <c r="EJW84" s="1"/>
      <c r="EJX84" s="1"/>
      <c r="EJY84" s="1"/>
      <c r="EJZ84" s="1"/>
      <c r="EKA84" s="1"/>
      <c r="EKB84" s="1"/>
      <c r="EKC84" s="1"/>
      <c r="EKD84" s="1"/>
      <c r="EKE84" s="1"/>
      <c r="EKF84" s="1"/>
      <c r="EKG84" s="1"/>
      <c r="EKH84" s="1"/>
      <c r="EKI84" s="1"/>
      <c r="EKJ84" s="1"/>
      <c r="EKK84" s="1"/>
      <c r="EKL84" s="1"/>
      <c r="EKM84" s="1"/>
      <c r="EKN84" s="1"/>
      <c r="EKO84" s="1"/>
      <c r="EKP84" s="1"/>
      <c r="EKQ84" s="1"/>
      <c r="EKR84" s="1"/>
      <c r="EKS84" s="1"/>
      <c r="EKT84" s="1"/>
      <c r="EKU84" s="1"/>
      <c r="EKV84" s="1"/>
      <c r="EKW84" s="1"/>
      <c r="EKX84" s="1"/>
      <c r="EKY84" s="1"/>
      <c r="EKZ84" s="1"/>
      <c r="ELA84" s="1"/>
      <c r="ELB84" s="1"/>
      <c r="ELC84" s="1"/>
      <c r="ELD84" s="1"/>
      <c r="ELE84" s="1"/>
      <c r="ELF84" s="1"/>
      <c r="ELG84" s="1"/>
      <c r="ELH84" s="1"/>
      <c r="ELI84" s="1"/>
      <c r="ELJ84" s="1"/>
      <c r="ELK84" s="1"/>
      <c r="ELL84" s="1"/>
      <c r="ELM84" s="1"/>
      <c r="ELN84" s="1"/>
      <c r="ELO84" s="1"/>
      <c r="ELP84" s="1"/>
      <c r="ELQ84" s="1"/>
      <c r="ELR84" s="1"/>
      <c r="ELS84" s="1"/>
      <c r="ELT84" s="1"/>
      <c r="ELU84" s="1"/>
      <c r="ELV84" s="1"/>
      <c r="ELW84" s="1"/>
      <c r="ELX84" s="1"/>
      <c r="ELY84" s="1"/>
      <c r="ELZ84" s="1"/>
      <c r="EMA84" s="1"/>
      <c r="EMB84" s="1"/>
      <c r="EMC84" s="1"/>
      <c r="EMD84" s="1"/>
      <c r="EME84" s="1"/>
      <c r="EMF84" s="1"/>
      <c r="EMG84" s="1"/>
      <c r="EMH84" s="1"/>
      <c r="EMI84" s="1"/>
      <c r="EMJ84" s="1"/>
      <c r="EMK84" s="1"/>
      <c r="EML84" s="1"/>
      <c r="EMM84" s="1"/>
      <c r="EMN84" s="1"/>
      <c r="EMO84" s="1"/>
      <c r="EMP84" s="1"/>
      <c r="EMQ84" s="1"/>
      <c r="EMR84" s="1"/>
      <c r="EMS84" s="1"/>
      <c r="EMT84" s="1"/>
      <c r="EMU84" s="1"/>
      <c r="EMV84" s="1"/>
      <c r="EMW84" s="1"/>
      <c r="EMX84" s="1"/>
      <c r="EMY84" s="1"/>
      <c r="EMZ84" s="1"/>
      <c r="ENA84" s="1"/>
      <c r="ENB84" s="1"/>
      <c r="ENC84" s="1"/>
      <c r="END84" s="1"/>
      <c r="ENE84" s="1"/>
      <c r="ENF84" s="1"/>
      <c r="ENG84" s="1"/>
      <c r="ENH84" s="1"/>
      <c r="ENI84" s="1"/>
      <c r="ENJ84" s="1"/>
      <c r="ENK84" s="1"/>
      <c r="ENL84" s="1"/>
      <c r="ENM84" s="1"/>
      <c r="ENN84" s="1"/>
      <c r="ENO84" s="1"/>
      <c r="ENP84" s="1"/>
      <c r="ENQ84" s="1"/>
      <c r="ENR84" s="1"/>
      <c r="ENS84" s="1"/>
      <c r="ENT84" s="1"/>
      <c r="ENU84" s="1"/>
      <c r="ENV84" s="1"/>
      <c r="ENW84" s="1"/>
      <c r="ENX84" s="1"/>
      <c r="ENY84" s="1"/>
      <c r="ENZ84" s="1"/>
      <c r="EOA84" s="1"/>
      <c r="EOB84" s="1"/>
      <c r="EOC84" s="1"/>
      <c r="EOD84" s="1"/>
      <c r="EOE84" s="1"/>
      <c r="EOF84" s="1"/>
      <c r="EOG84" s="1"/>
      <c r="EOH84" s="1"/>
      <c r="EOI84" s="1"/>
      <c r="EOJ84" s="1"/>
      <c r="EOK84" s="1"/>
      <c r="EOL84" s="1"/>
      <c r="EOM84" s="1"/>
      <c r="EON84" s="1"/>
      <c r="EOO84" s="1"/>
      <c r="EOP84" s="1"/>
      <c r="EOQ84" s="1"/>
      <c r="EOR84" s="1"/>
      <c r="EOS84" s="1"/>
      <c r="EOT84" s="1"/>
      <c r="EOU84" s="1"/>
      <c r="EOV84" s="1"/>
      <c r="EOW84" s="1"/>
      <c r="EOX84" s="1"/>
      <c r="EOY84" s="1"/>
      <c r="EOZ84" s="1"/>
      <c r="EPA84" s="1"/>
      <c r="EPB84" s="1"/>
      <c r="EPC84" s="1"/>
      <c r="EPD84" s="1"/>
      <c r="EPE84" s="1"/>
      <c r="EPF84" s="1"/>
      <c r="EPG84" s="1"/>
      <c r="EPH84" s="1"/>
      <c r="EPI84" s="1"/>
      <c r="EPJ84" s="1"/>
      <c r="EPK84" s="1"/>
      <c r="EPL84" s="1"/>
      <c r="EPM84" s="1"/>
      <c r="EPN84" s="1"/>
      <c r="EPO84" s="1"/>
      <c r="EPP84" s="1"/>
      <c r="EPQ84" s="1"/>
      <c r="EPR84" s="1"/>
      <c r="EPS84" s="1"/>
      <c r="EPT84" s="1"/>
      <c r="EPU84" s="1"/>
      <c r="EPV84" s="1"/>
      <c r="EPW84" s="1"/>
      <c r="EPX84" s="1"/>
      <c r="EPY84" s="1"/>
      <c r="EPZ84" s="1"/>
      <c r="EQA84" s="1"/>
      <c r="EQB84" s="1"/>
      <c r="EQC84" s="1"/>
      <c r="EQD84" s="1"/>
      <c r="EQE84" s="1"/>
      <c r="EQF84" s="1"/>
      <c r="EQG84" s="1"/>
      <c r="EQH84" s="1"/>
      <c r="EQI84" s="1"/>
      <c r="EQJ84" s="1"/>
      <c r="EQK84" s="1"/>
      <c r="EQL84" s="1"/>
      <c r="EQM84" s="1"/>
      <c r="EQN84" s="1"/>
      <c r="EQO84" s="1"/>
      <c r="EQP84" s="1"/>
      <c r="EQQ84" s="1"/>
      <c r="EQR84" s="1"/>
      <c r="EQS84" s="1"/>
      <c r="EQT84" s="1"/>
      <c r="EQU84" s="1"/>
      <c r="EQV84" s="1"/>
      <c r="EQW84" s="1"/>
      <c r="EQX84" s="1"/>
      <c r="EQY84" s="1"/>
      <c r="EQZ84" s="1"/>
      <c r="ERA84" s="1"/>
      <c r="ERB84" s="1"/>
      <c r="ERC84" s="1"/>
      <c r="ERD84" s="1"/>
      <c r="ERE84" s="1"/>
      <c r="ERF84" s="1"/>
      <c r="ERG84" s="1"/>
      <c r="ERH84" s="1"/>
      <c r="ERI84" s="1"/>
      <c r="ERJ84" s="1"/>
      <c r="ERK84" s="1"/>
      <c r="ERL84" s="1"/>
      <c r="ERM84" s="1"/>
      <c r="ERN84" s="1"/>
      <c r="ERO84" s="1"/>
      <c r="ERP84" s="1"/>
      <c r="ERQ84" s="1"/>
      <c r="ERR84" s="1"/>
      <c r="ERS84" s="1"/>
      <c r="ERT84" s="1"/>
      <c r="ERU84" s="1"/>
      <c r="ERV84" s="1"/>
      <c r="ERW84" s="1"/>
      <c r="ERX84" s="1"/>
      <c r="ERY84" s="1"/>
      <c r="ERZ84" s="1"/>
      <c r="ESA84" s="1"/>
      <c r="ESB84" s="1"/>
      <c r="ESC84" s="1"/>
      <c r="ESD84" s="1"/>
      <c r="ESE84" s="1"/>
      <c r="ESF84" s="1"/>
      <c r="ESG84" s="1"/>
      <c r="ESH84" s="1"/>
      <c r="ESI84" s="1"/>
      <c r="ESJ84" s="1"/>
      <c r="ESK84" s="1"/>
      <c r="ESL84" s="1"/>
      <c r="ESM84" s="1"/>
      <c r="ESN84" s="1"/>
      <c r="ESO84" s="1"/>
      <c r="ESP84" s="1"/>
      <c r="ESQ84" s="1"/>
      <c r="ESR84" s="1"/>
      <c r="ESS84" s="1"/>
      <c r="EST84" s="1"/>
      <c r="ESU84" s="1"/>
      <c r="ESV84" s="1"/>
      <c r="ESW84" s="1"/>
      <c r="ESX84" s="1"/>
      <c r="ESY84" s="1"/>
      <c r="ESZ84" s="1"/>
      <c r="ETA84" s="1"/>
      <c r="ETB84" s="1"/>
      <c r="ETC84" s="1"/>
      <c r="ETD84" s="1"/>
      <c r="ETE84" s="1"/>
      <c r="ETF84" s="1"/>
      <c r="ETG84" s="1"/>
      <c r="ETH84" s="1"/>
      <c r="ETI84" s="1"/>
      <c r="ETJ84" s="1"/>
      <c r="ETK84" s="1"/>
      <c r="ETL84" s="1"/>
      <c r="ETM84" s="1"/>
      <c r="ETN84" s="1"/>
      <c r="ETO84" s="1"/>
      <c r="ETP84" s="1"/>
      <c r="ETQ84" s="1"/>
      <c r="ETR84" s="1"/>
      <c r="ETS84" s="1"/>
      <c r="ETT84" s="1"/>
      <c r="ETU84" s="1"/>
      <c r="ETV84" s="1"/>
      <c r="ETW84" s="1"/>
      <c r="ETX84" s="1"/>
      <c r="ETY84" s="1"/>
      <c r="ETZ84" s="1"/>
      <c r="EUA84" s="1"/>
      <c r="EUB84" s="1"/>
      <c r="EUC84" s="1"/>
      <c r="EUD84" s="1"/>
      <c r="EUE84" s="1"/>
      <c r="EUF84" s="1"/>
      <c r="EUG84" s="1"/>
      <c r="EUH84" s="1"/>
      <c r="EUI84" s="1"/>
      <c r="EUJ84" s="1"/>
      <c r="EUK84" s="1"/>
      <c r="EUL84" s="1"/>
      <c r="EUM84" s="1"/>
      <c r="EUN84" s="1"/>
      <c r="EUO84" s="1"/>
      <c r="EUP84" s="1"/>
      <c r="EUQ84" s="1"/>
      <c r="EUR84" s="1"/>
      <c r="EUS84" s="1"/>
      <c r="EUT84" s="1"/>
      <c r="EUU84" s="1"/>
      <c r="EUV84" s="1"/>
      <c r="EUW84" s="1"/>
      <c r="EUX84" s="1"/>
      <c r="EUY84" s="1"/>
      <c r="EUZ84" s="1"/>
      <c r="EVA84" s="1"/>
      <c r="EVB84" s="1"/>
      <c r="EVC84" s="1"/>
      <c r="EVD84" s="1"/>
      <c r="EVE84" s="1"/>
      <c r="EVF84" s="1"/>
      <c r="EVG84" s="1"/>
      <c r="EVH84" s="1"/>
      <c r="EVI84" s="1"/>
      <c r="EVJ84" s="1"/>
      <c r="EVK84" s="1"/>
      <c r="EVL84" s="1"/>
      <c r="EVM84" s="1"/>
      <c r="EVN84" s="1"/>
      <c r="EVO84" s="1"/>
      <c r="EVP84" s="1"/>
      <c r="EVQ84" s="1"/>
      <c r="EVR84" s="1"/>
      <c r="EVS84" s="1"/>
      <c r="EVT84" s="1"/>
      <c r="EVU84" s="1"/>
      <c r="EVV84" s="1"/>
      <c r="EVW84" s="1"/>
      <c r="EVX84" s="1"/>
      <c r="EVY84" s="1"/>
      <c r="EVZ84" s="1"/>
      <c r="EWA84" s="1"/>
      <c r="EWB84" s="1"/>
      <c r="EWC84" s="1"/>
      <c r="EWD84" s="1"/>
      <c r="EWE84" s="1"/>
      <c r="EWF84" s="1"/>
      <c r="EWG84" s="1"/>
      <c r="EWH84" s="1"/>
      <c r="EWI84" s="1"/>
      <c r="EWJ84" s="1"/>
      <c r="EWK84" s="1"/>
      <c r="EWL84" s="1"/>
      <c r="EWM84" s="1"/>
      <c r="EWN84" s="1"/>
      <c r="EWO84" s="1"/>
      <c r="EWP84" s="1"/>
      <c r="EWQ84" s="1"/>
      <c r="EWR84" s="1"/>
      <c r="EWS84" s="1"/>
      <c r="EWT84" s="1"/>
      <c r="EWU84" s="1"/>
      <c r="EWV84" s="1"/>
      <c r="EWW84" s="1"/>
      <c r="EWX84" s="1"/>
      <c r="EWY84" s="1"/>
      <c r="EWZ84" s="1"/>
      <c r="EXA84" s="1"/>
      <c r="EXB84" s="1"/>
      <c r="EXC84" s="1"/>
      <c r="EXD84" s="1"/>
      <c r="EXE84" s="1"/>
      <c r="EXF84" s="1"/>
      <c r="EXG84" s="1"/>
      <c r="EXH84" s="1"/>
      <c r="EXI84" s="1"/>
      <c r="EXJ84" s="1"/>
      <c r="EXK84" s="1"/>
      <c r="EXL84" s="1"/>
      <c r="EXM84" s="1"/>
      <c r="EXN84" s="1"/>
      <c r="EXO84" s="1"/>
      <c r="EXP84" s="1"/>
      <c r="EXQ84" s="1"/>
      <c r="EXR84" s="1"/>
      <c r="EXS84" s="1"/>
      <c r="EXT84" s="1"/>
      <c r="EXU84" s="1"/>
      <c r="EXV84" s="1"/>
      <c r="EXW84" s="1"/>
      <c r="EXX84" s="1"/>
      <c r="EXY84" s="1"/>
      <c r="EXZ84" s="1"/>
      <c r="EYA84" s="1"/>
      <c r="EYB84" s="1"/>
      <c r="EYC84" s="1"/>
      <c r="EYD84" s="1"/>
      <c r="EYE84" s="1"/>
      <c r="EYF84" s="1"/>
      <c r="EYG84" s="1"/>
      <c r="EYH84" s="1"/>
      <c r="EYI84" s="1"/>
      <c r="EYJ84" s="1"/>
      <c r="EYK84" s="1"/>
      <c r="EYL84" s="1"/>
      <c r="EYM84" s="1"/>
      <c r="EYN84" s="1"/>
      <c r="EYO84" s="1"/>
      <c r="EYP84" s="1"/>
      <c r="EYQ84" s="1"/>
      <c r="EYR84" s="1"/>
      <c r="EYS84" s="1"/>
      <c r="EYT84" s="1"/>
      <c r="EYU84" s="1"/>
      <c r="EYV84" s="1"/>
      <c r="EYW84" s="1"/>
      <c r="EYX84" s="1"/>
      <c r="EYY84" s="1"/>
      <c r="EYZ84" s="1"/>
      <c r="EZA84" s="1"/>
      <c r="EZB84" s="1"/>
      <c r="EZC84" s="1"/>
      <c r="EZD84" s="1"/>
      <c r="EZE84" s="1"/>
      <c r="EZF84" s="1"/>
      <c r="EZG84" s="1"/>
      <c r="EZH84" s="1"/>
      <c r="EZI84" s="1"/>
      <c r="EZJ84" s="1"/>
      <c r="EZK84" s="1"/>
      <c r="EZL84" s="1"/>
      <c r="EZM84" s="1"/>
      <c r="EZN84" s="1"/>
      <c r="EZO84" s="1"/>
      <c r="EZP84" s="1"/>
      <c r="EZQ84" s="1"/>
      <c r="EZR84" s="1"/>
      <c r="EZS84" s="1"/>
      <c r="EZT84" s="1"/>
      <c r="EZU84" s="1"/>
      <c r="EZV84" s="1"/>
      <c r="EZW84" s="1"/>
      <c r="EZX84" s="1"/>
      <c r="EZY84" s="1"/>
      <c r="EZZ84" s="1"/>
      <c r="FAA84" s="1"/>
      <c r="FAB84" s="1"/>
      <c r="FAC84" s="1"/>
      <c r="FAD84" s="1"/>
      <c r="FAE84" s="1"/>
      <c r="FAF84" s="1"/>
      <c r="FAG84" s="1"/>
      <c r="FAH84" s="1"/>
      <c r="FAI84" s="1"/>
      <c r="FAJ84" s="1"/>
      <c r="FAK84" s="1"/>
      <c r="FAL84" s="1"/>
      <c r="FAM84" s="1"/>
      <c r="FAN84" s="1"/>
      <c r="FAO84" s="1"/>
      <c r="FAP84" s="1"/>
      <c r="FAQ84" s="1"/>
      <c r="FAR84" s="1"/>
      <c r="FAS84" s="1"/>
      <c r="FAT84" s="1"/>
      <c r="FAU84" s="1"/>
      <c r="FAV84" s="1"/>
      <c r="FAW84" s="1"/>
      <c r="FAX84" s="1"/>
      <c r="FAY84" s="1"/>
      <c r="FAZ84" s="1"/>
      <c r="FBA84" s="1"/>
      <c r="FBB84" s="1"/>
      <c r="FBC84" s="1"/>
      <c r="FBD84" s="1"/>
      <c r="FBE84" s="1"/>
      <c r="FBF84" s="1"/>
      <c r="FBG84" s="1"/>
      <c r="FBH84" s="1"/>
      <c r="FBI84" s="1"/>
      <c r="FBJ84" s="1"/>
      <c r="FBK84" s="1"/>
      <c r="FBL84" s="1"/>
      <c r="FBM84" s="1"/>
      <c r="FBN84" s="1"/>
      <c r="FBO84" s="1"/>
      <c r="FBP84" s="1"/>
      <c r="FBQ84" s="1"/>
      <c r="FBR84" s="1"/>
      <c r="FBS84" s="1"/>
      <c r="FBT84" s="1"/>
      <c r="FBU84" s="1"/>
      <c r="FBV84" s="1"/>
      <c r="FBW84" s="1"/>
      <c r="FBX84" s="1"/>
      <c r="FBY84" s="1"/>
      <c r="FBZ84" s="1"/>
      <c r="FCA84" s="1"/>
      <c r="FCB84" s="1"/>
      <c r="FCC84" s="1"/>
      <c r="FCD84" s="1"/>
      <c r="FCE84" s="1"/>
      <c r="FCF84" s="1"/>
      <c r="FCG84" s="1"/>
      <c r="FCH84" s="1"/>
      <c r="FCI84" s="1"/>
      <c r="FCJ84" s="1"/>
      <c r="FCK84" s="1"/>
      <c r="FCL84" s="1"/>
      <c r="FCM84" s="1"/>
      <c r="FCN84" s="1"/>
      <c r="FCO84" s="1"/>
      <c r="FCP84" s="1"/>
      <c r="FCQ84" s="1"/>
      <c r="FCR84" s="1"/>
      <c r="FCS84" s="1"/>
      <c r="FCT84" s="1"/>
      <c r="FCU84" s="1"/>
      <c r="FCV84" s="1"/>
      <c r="FCW84" s="1"/>
      <c r="FCX84" s="1"/>
      <c r="FCY84" s="1"/>
      <c r="FCZ84" s="1"/>
      <c r="FDA84" s="1"/>
      <c r="FDB84" s="1"/>
      <c r="FDC84" s="1"/>
      <c r="FDD84" s="1"/>
      <c r="FDE84" s="1"/>
      <c r="FDF84" s="1"/>
      <c r="FDG84" s="1"/>
      <c r="FDH84" s="1"/>
      <c r="FDI84" s="1"/>
      <c r="FDJ84" s="1"/>
      <c r="FDK84" s="1"/>
      <c r="FDL84" s="1"/>
      <c r="FDM84" s="1"/>
      <c r="FDN84" s="1"/>
      <c r="FDO84" s="1"/>
      <c r="FDP84" s="1"/>
      <c r="FDQ84" s="1"/>
      <c r="FDR84" s="1"/>
      <c r="FDS84" s="1"/>
      <c r="FDT84" s="1"/>
      <c r="FDU84" s="1"/>
      <c r="FDV84" s="1"/>
      <c r="FDW84" s="1"/>
      <c r="FDX84" s="1"/>
      <c r="FDY84" s="1"/>
      <c r="FDZ84" s="1"/>
      <c r="FEA84" s="1"/>
      <c r="FEB84" s="1"/>
      <c r="FEC84" s="1"/>
      <c r="FED84" s="1"/>
      <c r="FEE84" s="1"/>
      <c r="FEF84" s="1"/>
      <c r="FEG84" s="1"/>
      <c r="FEH84" s="1"/>
      <c r="FEI84" s="1"/>
      <c r="FEJ84" s="1"/>
      <c r="FEK84" s="1"/>
      <c r="FEL84" s="1"/>
      <c r="FEM84" s="1"/>
      <c r="FEN84" s="1"/>
      <c r="FEO84" s="1"/>
      <c r="FEP84" s="1"/>
      <c r="FEQ84" s="1"/>
      <c r="FER84" s="1"/>
      <c r="FES84" s="1"/>
      <c r="FET84" s="1"/>
      <c r="FEU84" s="1"/>
      <c r="FEV84" s="1"/>
      <c r="FEW84" s="1"/>
      <c r="FEX84" s="1"/>
      <c r="FEY84" s="1"/>
      <c r="FEZ84" s="1"/>
      <c r="FFA84" s="1"/>
      <c r="FFB84" s="1"/>
      <c r="FFC84" s="1"/>
      <c r="FFD84" s="1"/>
      <c r="FFE84" s="1"/>
      <c r="FFF84" s="1"/>
      <c r="FFG84" s="1"/>
      <c r="FFH84" s="1"/>
      <c r="FFI84" s="1"/>
      <c r="FFJ84" s="1"/>
      <c r="FFK84" s="1"/>
      <c r="FFL84" s="1"/>
      <c r="FFM84" s="1"/>
      <c r="FFN84" s="1"/>
      <c r="FFO84" s="1"/>
      <c r="FFP84" s="1"/>
      <c r="FFQ84" s="1"/>
      <c r="FFR84" s="1"/>
      <c r="FFS84" s="1"/>
      <c r="FFT84" s="1"/>
      <c r="FFU84" s="1"/>
      <c r="FFV84" s="1"/>
      <c r="FFW84" s="1"/>
      <c r="FFX84" s="1"/>
      <c r="FFY84" s="1"/>
      <c r="FFZ84" s="1"/>
      <c r="FGA84" s="1"/>
      <c r="FGB84" s="1"/>
      <c r="FGC84" s="1"/>
      <c r="FGD84" s="1"/>
      <c r="FGE84" s="1"/>
      <c r="FGF84" s="1"/>
      <c r="FGG84" s="1"/>
      <c r="FGH84" s="1"/>
      <c r="FGI84" s="1"/>
      <c r="FGJ84" s="1"/>
      <c r="FGK84" s="1"/>
      <c r="FGL84" s="1"/>
      <c r="FGM84" s="1"/>
      <c r="FGN84" s="1"/>
      <c r="FGO84" s="1"/>
      <c r="FGP84" s="1"/>
      <c r="FGQ84" s="1"/>
      <c r="FGR84" s="1"/>
      <c r="FGS84" s="1"/>
      <c r="FGT84" s="1"/>
      <c r="FGU84" s="1"/>
      <c r="FGV84" s="1"/>
      <c r="FGW84" s="1"/>
      <c r="FGX84" s="1"/>
      <c r="FGY84" s="1"/>
      <c r="FGZ84" s="1"/>
      <c r="FHA84" s="1"/>
      <c r="FHB84" s="1"/>
      <c r="FHC84" s="1"/>
      <c r="FHD84" s="1"/>
      <c r="FHE84" s="1"/>
      <c r="FHF84" s="1"/>
      <c r="FHG84" s="1"/>
      <c r="FHH84" s="1"/>
      <c r="FHI84" s="1"/>
      <c r="FHJ84" s="1"/>
      <c r="FHK84" s="1"/>
      <c r="FHL84" s="1"/>
      <c r="FHM84" s="1"/>
      <c r="FHN84" s="1"/>
      <c r="FHO84" s="1"/>
      <c r="FHP84" s="1"/>
      <c r="FHQ84" s="1"/>
      <c r="FHR84" s="1"/>
      <c r="FHS84" s="1"/>
      <c r="FHT84" s="1"/>
      <c r="FHU84" s="1"/>
      <c r="FHV84" s="1"/>
      <c r="FHW84" s="1"/>
      <c r="FHX84" s="1"/>
      <c r="FHY84" s="1"/>
      <c r="FHZ84" s="1"/>
      <c r="FIA84" s="1"/>
      <c r="FIB84" s="1"/>
      <c r="FIC84" s="1"/>
      <c r="FID84" s="1"/>
      <c r="FIE84" s="1"/>
      <c r="FIF84" s="1"/>
      <c r="FIG84" s="1"/>
      <c r="FIH84" s="1"/>
      <c r="FII84" s="1"/>
      <c r="FIJ84" s="1"/>
      <c r="FIK84" s="1"/>
      <c r="FIL84" s="1"/>
      <c r="FIM84" s="1"/>
      <c r="FIN84" s="1"/>
      <c r="FIO84" s="1"/>
      <c r="FIP84" s="1"/>
      <c r="FIQ84" s="1"/>
      <c r="FIR84" s="1"/>
      <c r="FIS84" s="1"/>
      <c r="FIT84" s="1"/>
      <c r="FIU84" s="1"/>
      <c r="FIV84" s="1"/>
      <c r="FIW84" s="1"/>
      <c r="FIX84" s="1"/>
      <c r="FIY84" s="1"/>
      <c r="FIZ84" s="1"/>
      <c r="FJA84" s="1"/>
      <c r="FJB84" s="1"/>
      <c r="FJC84" s="1"/>
      <c r="FJD84" s="1"/>
      <c r="FJE84" s="1"/>
      <c r="FJF84" s="1"/>
      <c r="FJG84" s="1"/>
      <c r="FJH84" s="1"/>
      <c r="FJI84" s="1"/>
      <c r="FJJ84" s="1"/>
      <c r="FJK84" s="1"/>
      <c r="FJL84" s="1"/>
      <c r="FJM84" s="1"/>
      <c r="FJN84" s="1"/>
      <c r="FJO84" s="1"/>
      <c r="FJP84" s="1"/>
      <c r="FJQ84" s="1"/>
      <c r="FJR84" s="1"/>
      <c r="FJS84" s="1"/>
      <c r="FJT84" s="1"/>
      <c r="FJU84" s="1"/>
      <c r="FJV84" s="1"/>
      <c r="FJW84" s="1"/>
      <c r="FJX84" s="1"/>
      <c r="FJY84" s="1"/>
      <c r="FJZ84" s="1"/>
      <c r="FKA84" s="1"/>
      <c r="FKB84" s="1"/>
      <c r="FKC84" s="1"/>
      <c r="FKD84" s="1"/>
      <c r="FKE84" s="1"/>
      <c r="FKF84" s="1"/>
      <c r="FKG84" s="1"/>
      <c r="FKH84" s="1"/>
      <c r="FKI84" s="1"/>
      <c r="FKJ84" s="1"/>
      <c r="FKK84" s="1"/>
      <c r="FKL84" s="1"/>
      <c r="FKM84" s="1"/>
      <c r="FKN84" s="1"/>
      <c r="FKO84" s="1"/>
      <c r="FKP84" s="1"/>
      <c r="FKQ84" s="1"/>
      <c r="FKR84" s="1"/>
      <c r="FKS84" s="1"/>
      <c r="FKT84" s="1"/>
      <c r="FKU84" s="1"/>
      <c r="FKV84" s="1"/>
      <c r="FKW84" s="1"/>
      <c r="FKX84" s="1"/>
      <c r="FKY84" s="1"/>
      <c r="FKZ84" s="1"/>
      <c r="FLA84" s="1"/>
      <c r="FLB84" s="1"/>
      <c r="FLC84" s="1"/>
      <c r="FLD84" s="1"/>
      <c r="FLE84" s="1"/>
      <c r="FLF84" s="1"/>
      <c r="FLG84" s="1"/>
      <c r="FLH84" s="1"/>
      <c r="FLI84" s="1"/>
      <c r="FLJ84" s="1"/>
      <c r="FLK84" s="1"/>
      <c r="FLL84" s="1"/>
      <c r="FLM84" s="1"/>
      <c r="FLN84" s="1"/>
      <c r="FLO84" s="1"/>
      <c r="FLP84" s="1"/>
      <c r="FLQ84" s="1"/>
      <c r="FLR84" s="1"/>
      <c r="FLS84" s="1"/>
      <c r="FLT84" s="1"/>
      <c r="FLU84" s="1"/>
      <c r="FLV84" s="1"/>
      <c r="FLW84" s="1"/>
      <c r="FLX84" s="1"/>
      <c r="FLY84" s="1"/>
      <c r="FLZ84" s="1"/>
      <c r="FMA84" s="1"/>
      <c r="FMB84" s="1"/>
      <c r="FMC84" s="1"/>
      <c r="FMD84" s="1"/>
      <c r="FME84" s="1"/>
      <c r="FMF84" s="1"/>
      <c r="FMG84" s="1"/>
      <c r="FMH84" s="1"/>
      <c r="FMI84" s="1"/>
      <c r="FMJ84" s="1"/>
      <c r="FMK84" s="1"/>
      <c r="FML84" s="1"/>
      <c r="FMM84" s="1"/>
      <c r="FMN84" s="1"/>
      <c r="FMO84" s="1"/>
      <c r="FMP84" s="1"/>
      <c r="FMQ84" s="1"/>
      <c r="FMR84" s="1"/>
      <c r="FMS84" s="1"/>
      <c r="FMT84" s="1"/>
      <c r="FMU84" s="1"/>
      <c r="FMV84" s="1"/>
      <c r="FMW84" s="1"/>
      <c r="FMX84" s="1"/>
      <c r="FMY84" s="1"/>
      <c r="FMZ84" s="1"/>
      <c r="FNA84" s="1"/>
      <c r="FNB84" s="1"/>
      <c r="FNC84" s="1"/>
      <c r="FND84" s="1"/>
      <c r="FNE84" s="1"/>
      <c r="FNF84" s="1"/>
      <c r="FNG84" s="1"/>
      <c r="FNH84" s="1"/>
      <c r="FNI84" s="1"/>
      <c r="FNJ84" s="1"/>
      <c r="FNK84" s="1"/>
      <c r="FNL84" s="1"/>
      <c r="FNM84" s="1"/>
      <c r="FNN84" s="1"/>
      <c r="FNO84" s="1"/>
      <c r="FNP84" s="1"/>
      <c r="FNQ84" s="1"/>
      <c r="FNR84" s="1"/>
      <c r="FNS84" s="1"/>
      <c r="FNT84" s="1"/>
      <c r="FNU84" s="1"/>
      <c r="FNV84" s="1"/>
      <c r="FNW84" s="1"/>
      <c r="FNX84" s="1"/>
      <c r="FNY84" s="1"/>
      <c r="FNZ84" s="1"/>
      <c r="FOA84" s="1"/>
      <c r="FOB84" s="1"/>
      <c r="FOC84" s="1"/>
      <c r="FOD84" s="1"/>
      <c r="FOE84" s="1"/>
      <c r="FOF84" s="1"/>
      <c r="FOG84" s="1"/>
      <c r="FOH84" s="1"/>
      <c r="FOI84" s="1"/>
      <c r="FOJ84" s="1"/>
      <c r="FOK84" s="1"/>
      <c r="FOL84" s="1"/>
      <c r="FOM84" s="1"/>
      <c r="FON84" s="1"/>
      <c r="FOO84" s="1"/>
      <c r="FOP84" s="1"/>
      <c r="FOQ84" s="1"/>
      <c r="FOR84" s="1"/>
      <c r="FOS84" s="1"/>
      <c r="FOT84" s="1"/>
      <c r="FOU84" s="1"/>
      <c r="FOV84" s="1"/>
      <c r="FOW84" s="1"/>
      <c r="FOX84" s="1"/>
      <c r="FOY84" s="1"/>
      <c r="FOZ84" s="1"/>
      <c r="FPA84" s="1"/>
      <c r="FPB84" s="1"/>
      <c r="FPC84" s="1"/>
      <c r="FPD84" s="1"/>
      <c r="FPE84" s="1"/>
      <c r="FPF84" s="1"/>
      <c r="FPG84" s="1"/>
      <c r="FPH84" s="1"/>
      <c r="FPI84" s="1"/>
      <c r="FPJ84" s="1"/>
      <c r="FPK84" s="1"/>
      <c r="FPL84" s="1"/>
      <c r="FPM84" s="1"/>
      <c r="FPN84" s="1"/>
      <c r="FPO84" s="1"/>
      <c r="FPP84" s="1"/>
      <c r="FPQ84" s="1"/>
      <c r="FPR84" s="1"/>
      <c r="FPS84" s="1"/>
      <c r="FPT84" s="1"/>
      <c r="FPU84" s="1"/>
      <c r="FPV84" s="1"/>
      <c r="FPW84" s="1"/>
      <c r="FPX84" s="1"/>
      <c r="FPY84" s="1"/>
      <c r="FPZ84" s="1"/>
      <c r="FQA84" s="1"/>
      <c r="FQB84" s="1"/>
      <c r="FQC84" s="1"/>
      <c r="FQD84" s="1"/>
      <c r="FQE84" s="1"/>
      <c r="FQF84" s="1"/>
      <c r="FQG84" s="1"/>
      <c r="FQH84" s="1"/>
      <c r="FQI84" s="1"/>
      <c r="FQJ84" s="1"/>
      <c r="FQK84" s="1"/>
      <c r="FQL84" s="1"/>
      <c r="FQM84" s="1"/>
      <c r="FQN84" s="1"/>
      <c r="FQO84" s="1"/>
      <c r="FQP84" s="1"/>
      <c r="FQQ84" s="1"/>
      <c r="FQR84" s="1"/>
      <c r="FQS84" s="1"/>
      <c r="FQT84" s="1"/>
      <c r="FQU84" s="1"/>
      <c r="FQV84" s="1"/>
      <c r="FQW84" s="1"/>
      <c r="FQX84" s="1"/>
      <c r="FQY84" s="1"/>
      <c r="FQZ84" s="1"/>
      <c r="FRA84" s="1"/>
      <c r="FRB84" s="1"/>
      <c r="FRC84" s="1"/>
      <c r="FRD84" s="1"/>
      <c r="FRE84" s="1"/>
      <c r="FRF84" s="1"/>
      <c r="FRG84" s="1"/>
      <c r="FRH84" s="1"/>
      <c r="FRI84" s="1"/>
      <c r="FRJ84" s="1"/>
      <c r="FRK84" s="1"/>
      <c r="FRL84" s="1"/>
      <c r="FRM84" s="1"/>
      <c r="FRN84" s="1"/>
      <c r="FRO84" s="1"/>
      <c r="FRP84" s="1"/>
      <c r="FRQ84" s="1"/>
      <c r="FRR84" s="1"/>
      <c r="FRS84" s="1"/>
      <c r="FRT84" s="1"/>
      <c r="FRU84" s="1"/>
      <c r="FRV84" s="1"/>
      <c r="FRW84" s="1"/>
      <c r="FRX84" s="1"/>
      <c r="FRY84" s="1"/>
      <c r="FRZ84" s="1"/>
      <c r="FSA84" s="1"/>
      <c r="FSB84" s="1"/>
      <c r="FSC84" s="1"/>
      <c r="FSD84" s="1"/>
      <c r="FSE84" s="1"/>
      <c r="FSF84" s="1"/>
      <c r="FSG84" s="1"/>
      <c r="FSH84" s="1"/>
      <c r="FSI84" s="1"/>
      <c r="FSJ84" s="1"/>
      <c r="FSK84" s="1"/>
      <c r="FSL84" s="1"/>
      <c r="FSM84" s="1"/>
      <c r="FSN84" s="1"/>
      <c r="FSO84" s="1"/>
      <c r="FSP84" s="1"/>
      <c r="FSQ84" s="1"/>
      <c r="FSR84" s="1"/>
      <c r="FSS84" s="1"/>
      <c r="FST84" s="1"/>
      <c r="FSU84" s="1"/>
      <c r="FSV84" s="1"/>
      <c r="FSW84" s="1"/>
      <c r="FSX84" s="1"/>
      <c r="FSY84" s="1"/>
      <c r="FSZ84" s="1"/>
      <c r="FTA84" s="1"/>
      <c r="FTB84" s="1"/>
      <c r="FTC84" s="1"/>
      <c r="FTD84" s="1"/>
      <c r="FTE84" s="1"/>
      <c r="FTF84" s="1"/>
      <c r="FTG84" s="1"/>
      <c r="FTH84" s="1"/>
      <c r="FTI84" s="1"/>
      <c r="FTJ84" s="1"/>
      <c r="FTK84" s="1"/>
      <c r="FTL84" s="1"/>
      <c r="FTM84" s="1"/>
      <c r="FTN84" s="1"/>
      <c r="FTO84" s="1"/>
      <c r="FTP84" s="1"/>
      <c r="FTQ84" s="1"/>
      <c r="FTR84" s="1"/>
      <c r="FTS84" s="1"/>
      <c r="FTT84" s="1"/>
      <c r="FTU84" s="1"/>
      <c r="FTV84" s="1"/>
      <c r="FTW84" s="1"/>
      <c r="FTX84" s="1"/>
      <c r="FTY84" s="1"/>
      <c r="FTZ84" s="1"/>
      <c r="FUA84" s="1"/>
      <c r="FUB84" s="1"/>
      <c r="FUC84" s="1"/>
      <c r="FUD84" s="1"/>
      <c r="FUE84" s="1"/>
      <c r="FUF84" s="1"/>
      <c r="FUG84" s="1"/>
      <c r="FUH84" s="1"/>
      <c r="FUI84" s="1"/>
      <c r="FUJ84" s="1"/>
      <c r="FUK84" s="1"/>
      <c r="FUL84" s="1"/>
      <c r="FUM84" s="1"/>
      <c r="FUN84" s="1"/>
      <c r="FUO84" s="1"/>
      <c r="FUP84" s="1"/>
      <c r="FUQ84" s="1"/>
      <c r="FUR84" s="1"/>
      <c r="FUS84" s="1"/>
      <c r="FUT84" s="1"/>
      <c r="FUU84" s="1"/>
      <c r="FUV84" s="1"/>
      <c r="FUW84" s="1"/>
      <c r="FUX84" s="1"/>
      <c r="FUY84" s="1"/>
      <c r="FUZ84" s="1"/>
      <c r="FVA84" s="1"/>
      <c r="FVB84" s="1"/>
      <c r="FVC84" s="1"/>
      <c r="FVD84" s="1"/>
      <c r="FVE84" s="1"/>
      <c r="FVF84" s="1"/>
      <c r="FVG84" s="1"/>
      <c r="FVH84" s="1"/>
      <c r="FVI84" s="1"/>
      <c r="FVJ84" s="1"/>
      <c r="FVK84" s="1"/>
      <c r="FVL84" s="1"/>
      <c r="FVM84" s="1"/>
      <c r="FVN84" s="1"/>
      <c r="FVO84" s="1"/>
      <c r="FVP84" s="1"/>
      <c r="FVQ84" s="1"/>
      <c r="FVR84" s="1"/>
      <c r="FVS84" s="1"/>
      <c r="FVT84" s="1"/>
      <c r="FVU84" s="1"/>
      <c r="FVV84" s="1"/>
      <c r="FVW84" s="1"/>
      <c r="FVX84" s="1"/>
      <c r="FVY84" s="1"/>
      <c r="FVZ84" s="1"/>
      <c r="FWA84" s="1"/>
      <c r="FWB84" s="1"/>
      <c r="FWC84" s="1"/>
      <c r="FWD84" s="1"/>
      <c r="FWE84" s="1"/>
      <c r="FWF84" s="1"/>
      <c r="FWG84" s="1"/>
      <c r="FWH84" s="1"/>
      <c r="FWI84" s="1"/>
      <c r="FWJ84" s="1"/>
      <c r="FWK84" s="1"/>
      <c r="FWL84" s="1"/>
      <c r="FWM84" s="1"/>
      <c r="FWN84" s="1"/>
      <c r="FWO84" s="1"/>
      <c r="FWP84" s="1"/>
      <c r="FWQ84" s="1"/>
      <c r="FWR84" s="1"/>
      <c r="FWS84" s="1"/>
      <c r="FWT84" s="1"/>
      <c r="FWU84" s="1"/>
      <c r="FWV84" s="1"/>
      <c r="FWW84" s="1"/>
      <c r="FWX84" s="1"/>
      <c r="FWY84" s="1"/>
      <c r="FWZ84" s="1"/>
      <c r="FXA84" s="1"/>
      <c r="FXB84" s="1"/>
      <c r="FXC84" s="1"/>
      <c r="FXD84" s="1"/>
      <c r="FXE84" s="1"/>
      <c r="FXF84" s="1"/>
      <c r="FXG84" s="1"/>
      <c r="FXH84" s="1"/>
      <c r="FXI84" s="1"/>
      <c r="FXJ84" s="1"/>
      <c r="FXK84" s="1"/>
      <c r="FXL84" s="1"/>
      <c r="FXM84" s="1"/>
      <c r="FXN84" s="1"/>
      <c r="FXO84" s="1"/>
      <c r="FXP84" s="1"/>
      <c r="FXQ84" s="1"/>
      <c r="FXR84" s="1"/>
      <c r="FXS84" s="1"/>
      <c r="FXT84" s="1"/>
      <c r="FXU84" s="1"/>
      <c r="FXV84" s="1"/>
      <c r="FXW84" s="1"/>
      <c r="FXX84" s="1"/>
      <c r="FXY84" s="1"/>
      <c r="FXZ84" s="1"/>
      <c r="FYA84" s="1"/>
      <c r="FYB84" s="1"/>
      <c r="FYC84" s="1"/>
      <c r="FYD84" s="1"/>
      <c r="FYE84" s="1"/>
      <c r="FYF84" s="1"/>
      <c r="FYG84" s="1"/>
      <c r="FYH84" s="1"/>
      <c r="FYI84" s="1"/>
      <c r="FYJ84" s="1"/>
      <c r="FYK84" s="1"/>
      <c r="FYL84" s="1"/>
      <c r="FYM84" s="1"/>
      <c r="FYN84" s="1"/>
      <c r="FYO84" s="1"/>
      <c r="FYP84" s="1"/>
      <c r="FYQ84" s="1"/>
      <c r="FYR84" s="1"/>
      <c r="FYS84" s="1"/>
      <c r="FYT84" s="1"/>
      <c r="FYU84" s="1"/>
      <c r="FYV84" s="1"/>
      <c r="FYW84" s="1"/>
      <c r="FYX84" s="1"/>
      <c r="FYY84" s="1"/>
      <c r="FYZ84" s="1"/>
      <c r="FZA84" s="1"/>
      <c r="FZB84" s="1"/>
      <c r="FZC84" s="1"/>
      <c r="FZD84" s="1"/>
      <c r="FZE84" s="1"/>
      <c r="FZF84" s="1"/>
      <c r="FZG84" s="1"/>
      <c r="FZH84" s="1"/>
      <c r="FZI84" s="1"/>
      <c r="FZJ84" s="1"/>
      <c r="FZK84" s="1"/>
      <c r="FZL84" s="1"/>
      <c r="FZM84" s="1"/>
      <c r="FZN84" s="1"/>
      <c r="FZO84" s="1"/>
      <c r="FZP84" s="1"/>
      <c r="FZQ84" s="1"/>
      <c r="FZR84" s="1"/>
      <c r="FZS84" s="1"/>
      <c r="FZT84" s="1"/>
      <c r="FZU84" s="1"/>
      <c r="FZV84" s="1"/>
      <c r="FZW84" s="1"/>
      <c r="FZX84" s="1"/>
      <c r="FZY84" s="1"/>
      <c r="FZZ84" s="1"/>
      <c r="GAA84" s="1"/>
      <c r="GAB84" s="1"/>
      <c r="GAC84" s="1"/>
      <c r="GAD84" s="1"/>
      <c r="GAE84" s="1"/>
      <c r="GAF84" s="1"/>
      <c r="GAG84" s="1"/>
      <c r="GAH84" s="1"/>
      <c r="GAI84" s="1"/>
      <c r="GAJ84" s="1"/>
      <c r="GAK84" s="1"/>
      <c r="GAL84" s="1"/>
      <c r="GAM84" s="1"/>
      <c r="GAN84" s="1"/>
      <c r="GAO84" s="1"/>
      <c r="GAP84" s="1"/>
      <c r="GAQ84" s="1"/>
      <c r="GAR84" s="1"/>
      <c r="GAS84" s="1"/>
      <c r="GAT84" s="1"/>
      <c r="GAU84" s="1"/>
      <c r="GAV84" s="1"/>
      <c r="GAW84" s="1"/>
      <c r="GAX84" s="1"/>
      <c r="GAY84" s="1"/>
      <c r="GAZ84" s="1"/>
      <c r="GBA84" s="1"/>
      <c r="GBB84" s="1"/>
      <c r="GBC84" s="1"/>
      <c r="GBD84" s="1"/>
      <c r="GBE84" s="1"/>
      <c r="GBF84" s="1"/>
      <c r="GBG84" s="1"/>
      <c r="GBH84" s="1"/>
      <c r="GBI84" s="1"/>
      <c r="GBJ84" s="1"/>
      <c r="GBK84" s="1"/>
      <c r="GBL84" s="1"/>
      <c r="GBM84" s="1"/>
      <c r="GBN84" s="1"/>
      <c r="GBO84" s="1"/>
      <c r="GBP84" s="1"/>
      <c r="GBQ84" s="1"/>
      <c r="GBR84" s="1"/>
      <c r="GBS84" s="1"/>
      <c r="GBT84" s="1"/>
      <c r="GBU84" s="1"/>
      <c r="GBV84" s="1"/>
      <c r="GBW84" s="1"/>
      <c r="GBX84" s="1"/>
      <c r="GBY84" s="1"/>
      <c r="GBZ84" s="1"/>
      <c r="GCA84" s="1"/>
      <c r="GCB84" s="1"/>
      <c r="GCC84" s="1"/>
      <c r="GCD84" s="1"/>
      <c r="GCE84" s="1"/>
      <c r="GCF84" s="1"/>
      <c r="GCG84" s="1"/>
      <c r="GCH84" s="1"/>
      <c r="GCI84" s="1"/>
      <c r="GCJ84" s="1"/>
      <c r="GCK84" s="1"/>
      <c r="GCL84" s="1"/>
      <c r="GCM84" s="1"/>
      <c r="GCN84" s="1"/>
      <c r="GCO84" s="1"/>
      <c r="GCP84" s="1"/>
      <c r="GCQ84" s="1"/>
      <c r="GCR84" s="1"/>
      <c r="GCS84" s="1"/>
      <c r="GCT84" s="1"/>
      <c r="GCU84" s="1"/>
      <c r="GCV84" s="1"/>
      <c r="GCW84" s="1"/>
      <c r="GCX84" s="1"/>
      <c r="GCY84" s="1"/>
      <c r="GCZ84" s="1"/>
      <c r="GDA84" s="1"/>
      <c r="GDB84" s="1"/>
      <c r="GDC84" s="1"/>
      <c r="GDD84" s="1"/>
      <c r="GDE84" s="1"/>
      <c r="GDF84" s="1"/>
      <c r="GDG84" s="1"/>
      <c r="GDH84" s="1"/>
      <c r="GDI84" s="1"/>
      <c r="GDJ84" s="1"/>
      <c r="GDK84" s="1"/>
      <c r="GDL84" s="1"/>
      <c r="GDM84" s="1"/>
      <c r="GDN84" s="1"/>
      <c r="GDO84" s="1"/>
      <c r="GDP84" s="1"/>
      <c r="GDQ84" s="1"/>
      <c r="GDR84" s="1"/>
      <c r="GDS84" s="1"/>
      <c r="GDT84" s="1"/>
      <c r="GDU84" s="1"/>
      <c r="GDV84" s="1"/>
      <c r="GDW84" s="1"/>
      <c r="GDX84" s="1"/>
      <c r="GDY84" s="1"/>
      <c r="GDZ84" s="1"/>
      <c r="GEA84" s="1"/>
      <c r="GEB84" s="1"/>
      <c r="GEC84" s="1"/>
      <c r="GED84" s="1"/>
      <c r="GEE84" s="1"/>
      <c r="GEF84" s="1"/>
      <c r="GEG84" s="1"/>
      <c r="GEH84" s="1"/>
      <c r="GEI84" s="1"/>
      <c r="GEJ84" s="1"/>
      <c r="GEK84" s="1"/>
      <c r="GEL84" s="1"/>
      <c r="GEM84" s="1"/>
      <c r="GEN84" s="1"/>
      <c r="GEO84" s="1"/>
      <c r="GEP84" s="1"/>
      <c r="GEQ84" s="1"/>
      <c r="GER84" s="1"/>
      <c r="GES84" s="1"/>
      <c r="GET84" s="1"/>
      <c r="GEU84" s="1"/>
      <c r="GEV84" s="1"/>
      <c r="GEW84" s="1"/>
      <c r="GEX84" s="1"/>
      <c r="GEY84" s="1"/>
      <c r="GEZ84" s="1"/>
      <c r="GFA84" s="1"/>
      <c r="GFB84" s="1"/>
      <c r="GFC84" s="1"/>
      <c r="GFD84" s="1"/>
      <c r="GFE84" s="1"/>
      <c r="GFF84" s="1"/>
      <c r="GFG84" s="1"/>
      <c r="GFH84" s="1"/>
      <c r="GFI84" s="1"/>
      <c r="GFJ84" s="1"/>
      <c r="GFK84" s="1"/>
      <c r="GFL84" s="1"/>
      <c r="GFM84" s="1"/>
      <c r="GFN84" s="1"/>
      <c r="GFO84" s="1"/>
      <c r="GFP84" s="1"/>
      <c r="GFQ84" s="1"/>
      <c r="GFR84" s="1"/>
      <c r="GFS84" s="1"/>
      <c r="GFT84" s="1"/>
      <c r="GFU84" s="1"/>
      <c r="GFV84" s="1"/>
      <c r="GFW84" s="1"/>
      <c r="GFX84" s="1"/>
      <c r="GFY84" s="1"/>
      <c r="GFZ84" s="1"/>
      <c r="GGA84" s="1"/>
      <c r="GGB84" s="1"/>
      <c r="GGC84" s="1"/>
      <c r="GGD84" s="1"/>
      <c r="GGE84" s="1"/>
      <c r="GGF84" s="1"/>
      <c r="GGG84" s="1"/>
      <c r="GGH84" s="1"/>
      <c r="GGI84" s="1"/>
      <c r="GGJ84" s="1"/>
      <c r="GGK84" s="1"/>
      <c r="GGL84" s="1"/>
      <c r="GGM84" s="1"/>
      <c r="GGN84" s="1"/>
      <c r="GGO84" s="1"/>
      <c r="GGP84" s="1"/>
      <c r="GGQ84" s="1"/>
      <c r="GGR84" s="1"/>
      <c r="GGS84" s="1"/>
      <c r="GGT84" s="1"/>
      <c r="GGU84" s="1"/>
      <c r="GGV84" s="1"/>
      <c r="GGW84" s="1"/>
      <c r="GGX84" s="1"/>
      <c r="GGY84" s="1"/>
      <c r="GGZ84" s="1"/>
      <c r="GHA84" s="1"/>
      <c r="GHB84" s="1"/>
      <c r="GHC84" s="1"/>
      <c r="GHD84" s="1"/>
      <c r="GHE84" s="1"/>
      <c r="GHF84" s="1"/>
      <c r="GHG84" s="1"/>
      <c r="GHH84" s="1"/>
      <c r="GHI84" s="1"/>
      <c r="GHJ84" s="1"/>
      <c r="GHK84" s="1"/>
      <c r="GHL84" s="1"/>
      <c r="GHM84" s="1"/>
      <c r="GHN84" s="1"/>
      <c r="GHO84" s="1"/>
      <c r="GHP84" s="1"/>
      <c r="GHQ84" s="1"/>
      <c r="GHR84" s="1"/>
      <c r="GHS84" s="1"/>
      <c r="GHT84" s="1"/>
      <c r="GHU84" s="1"/>
      <c r="GHV84" s="1"/>
      <c r="GHW84" s="1"/>
      <c r="GHX84" s="1"/>
      <c r="GHY84" s="1"/>
      <c r="GHZ84" s="1"/>
      <c r="GIA84" s="1"/>
      <c r="GIB84" s="1"/>
      <c r="GIC84" s="1"/>
      <c r="GID84" s="1"/>
      <c r="GIE84" s="1"/>
      <c r="GIF84" s="1"/>
      <c r="GIG84" s="1"/>
      <c r="GIH84" s="1"/>
      <c r="GII84" s="1"/>
      <c r="GIJ84" s="1"/>
      <c r="GIK84" s="1"/>
      <c r="GIL84" s="1"/>
      <c r="GIM84" s="1"/>
      <c r="GIN84" s="1"/>
      <c r="GIO84" s="1"/>
      <c r="GIP84" s="1"/>
      <c r="GIQ84" s="1"/>
      <c r="GIR84" s="1"/>
      <c r="GIS84" s="1"/>
      <c r="GIT84" s="1"/>
      <c r="GIU84" s="1"/>
      <c r="GIV84" s="1"/>
      <c r="GIW84" s="1"/>
      <c r="GIX84" s="1"/>
      <c r="GIY84" s="1"/>
      <c r="GIZ84" s="1"/>
      <c r="GJA84" s="1"/>
      <c r="GJB84" s="1"/>
      <c r="GJC84" s="1"/>
      <c r="GJD84" s="1"/>
      <c r="GJE84" s="1"/>
      <c r="GJF84" s="1"/>
      <c r="GJG84" s="1"/>
      <c r="GJH84" s="1"/>
      <c r="GJI84" s="1"/>
      <c r="GJJ84" s="1"/>
      <c r="GJK84" s="1"/>
      <c r="GJL84" s="1"/>
      <c r="GJM84" s="1"/>
      <c r="GJN84" s="1"/>
      <c r="GJO84" s="1"/>
      <c r="GJP84" s="1"/>
      <c r="GJQ84" s="1"/>
      <c r="GJR84" s="1"/>
      <c r="GJS84" s="1"/>
      <c r="GJT84" s="1"/>
      <c r="GJU84" s="1"/>
      <c r="GJV84" s="1"/>
      <c r="GJW84" s="1"/>
      <c r="GJX84" s="1"/>
      <c r="GJY84" s="1"/>
      <c r="GJZ84" s="1"/>
      <c r="GKA84" s="1"/>
      <c r="GKB84" s="1"/>
      <c r="GKC84" s="1"/>
      <c r="GKD84" s="1"/>
      <c r="GKE84" s="1"/>
      <c r="GKF84" s="1"/>
      <c r="GKG84" s="1"/>
      <c r="GKH84" s="1"/>
      <c r="GKI84" s="1"/>
      <c r="GKJ84" s="1"/>
      <c r="GKK84" s="1"/>
      <c r="GKL84" s="1"/>
      <c r="GKM84" s="1"/>
      <c r="GKN84" s="1"/>
      <c r="GKO84" s="1"/>
      <c r="GKP84" s="1"/>
      <c r="GKQ84" s="1"/>
      <c r="GKR84" s="1"/>
      <c r="GKS84" s="1"/>
      <c r="GKT84" s="1"/>
      <c r="GKU84" s="1"/>
      <c r="GKV84" s="1"/>
      <c r="GKW84" s="1"/>
      <c r="GKX84" s="1"/>
      <c r="GKY84" s="1"/>
      <c r="GKZ84" s="1"/>
      <c r="GLA84" s="1"/>
      <c r="GLB84" s="1"/>
      <c r="GLC84" s="1"/>
      <c r="GLD84" s="1"/>
      <c r="GLE84" s="1"/>
      <c r="GLF84" s="1"/>
      <c r="GLG84" s="1"/>
      <c r="GLH84" s="1"/>
      <c r="GLI84" s="1"/>
      <c r="GLJ84" s="1"/>
      <c r="GLK84" s="1"/>
      <c r="GLL84" s="1"/>
      <c r="GLM84" s="1"/>
      <c r="GLN84" s="1"/>
      <c r="GLO84" s="1"/>
      <c r="GLP84" s="1"/>
      <c r="GLQ84" s="1"/>
      <c r="GLR84" s="1"/>
      <c r="GLS84" s="1"/>
      <c r="GLT84" s="1"/>
      <c r="GLU84" s="1"/>
      <c r="GLV84" s="1"/>
      <c r="GLW84" s="1"/>
      <c r="GLX84" s="1"/>
      <c r="GLY84" s="1"/>
      <c r="GLZ84" s="1"/>
      <c r="GMA84" s="1"/>
      <c r="GMB84" s="1"/>
      <c r="GMC84" s="1"/>
      <c r="GMD84" s="1"/>
      <c r="GME84" s="1"/>
      <c r="GMF84" s="1"/>
      <c r="GMG84" s="1"/>
      <c r="GMH84" s="1"/>
      <c r="GMI84" s="1"/>
      <c r="GMJ84" s="1"/>
      <c r="GMK84" s="1"/>
      <c r="GML84" s="1"/>
      <c r="GMM84" s="1"/>
      <c r="GMN84" s="1"/>
      <c r="GMO84" s="1"/>
      <c r="GMP84" s="1"/>
      <c r="GMQ84" s="1"/>
      <c r="GMR84" s="1"/>
      <c r="GMS84" s="1"/>
      <c r="GMT84" s="1"/>
      <c r="GMU84" s="1"/>
      <c r="GMV84" s="1"/>
      <c r="GMW84" s="1"/>
      <c r="GMX84" s="1"/>
      <c r="GMY84" s="1"/>
      <c r="GMZ84" s="1"/>
      <c r="GNA84" s="1"/>
      <c r="GNB84" s="1"/>
      <c r="GNC84" s="1"/>
      <c r="GND84" s="1"/>
      <c r="GNE84" s="1"/>
      <c r="GNF84" s="1"/>
      <c r="GNG84" s="1"/>
      <c r="GNH84" s="1"/>
      <c r="GNI84" s="1"/>
      <c r="GNJ84" s="1"/>
      <c r="GNK84" s="1"/>
      <c r="GNL84" s="1"/>
      <c r="GNM84" s="1"/>
      <c r="GNN84" s="1"/>
      <c r="GNO84" s="1"/>
      <c r="GNP84" s="1"/>
      <c r="GNQ84" s="1"/>
      <c r="GNR84" s="1"/>
      <c r="GNS84" s="1"/>
      <c r="GNT84" s="1"/>
      <c r="GNU84" s="1"/>
      <c r="GNV84" s="1"/>
      <c r="GNW84" s="1"/>
      <c r="GNX84" s="1"/>
      <c r="GNY84" s="1"/>
      <c r="GNZ84" s="1"/>
      <c r="GOA84" s="1"/>
      <c r="GOB84" s="1"/>
      <c r="GOC84" s="1"/>
      <c r="GOD84" s="1"/>
      <c r="GOE84" s="1"/>
      <c r="GOF84" s="1"/>
      <c r="GOG84" s="1"/>
      <c r="GOH84" s="1"/>
      <c r="GOI84" s="1"/>
      <c r="GOJ84" s="1"/>
      <c r="GOK84" s="1"/>
      <c r="GOL84" s="1"/>
      <c r="GOM84" s="1"/>
      <c r="GON84" s="1"/>
      <c r="GOO84" s="1"/>
      <c r="GOP84" s="1"/>
      <c r="GOQ84" s="1"/>
      <c r="GOR84" s="1"/>
      <c r="GOS84" s="1"/>
      <c r="GOT84" s="1"/>
      <c r="GOU84" s="1"/>
      <c r="GOV84" s="1"/>
      <c r="GOW84" s="1"/>
      <c r="GOX84" s="1"/>
      <c r="GOY84" s="1"/>
      <c r="GOZ84" s="1"/>
      <c r="GPA84" s="1"/>
      <c r="GPB84" s="1"/>
      <c r="GPC84" s="1"/>
      <c r="GPD84" s="1"/>
      <c r="GPE84" s="1"/>
      <c r="GPF84" s="1"/>
      <c r="GPG84" s="1"/>
      <c r="GPH84" s="1"/>
      <c r="GPI84" s="1"/>
      <c r="GPJ84" s="1"/>
      <c r="GPK84" s="1"/>
      <c r="GPL84" s="1"/>
      <c r="GPM84" s="1"/>
      <c r="GPN84" s="1"/>
      <c r="GPO84" s="1"/>
      <c r="GPP84" s="1"/>
      <c r="GPQ84" s="1"/>
      <c r="GPR84" s="1"/>
      <c r="GPS84" s="1"/>
      <c r="GPT84" s="1"/>
      <c r="GPU84" s="1"/>
      <c r="GPV84" s="1"/>
      <c r="GPW84" s="1"/>
      <c r="GPX84" s="1"/>
      <c r="GPY84" s="1"/>
      <c r="GPZ84" s="1"/>
      <c r="GQA84" s="1"/>
      <c r="GQB84" s="1"/>
      <c r="GQC84" s="1"/>
      <c r="GQD84" s="1"/>
      <c r="GQE84" s="1"/>
      <c r="GQF84" s="1"/>
      <c r="GQG84" s="1"/>
      <c r="GQH84" s="1"/>
      <c r="GQI84" s="1"/>
      <c r="GQJ84" s="1"/>
      <c r="GQK84" s="1"/>
      <c r="GQL84" s="1"/>
      <c r="GQM84" s="1"/>
      <c r="GQN84" s="1"/>
      <c r="GQO84" s="1"/>
      <c r="GQP84" s="1"/>
      <c r="GQQ84" s="1"/>
      <c r="GQR84" s="1"/>
      <c r="GQS84" s="1"/>
      <c r="GQT84" s="1"/>
      <c r="GQU84" s="1"/>
      <c r="GQV84" s="1"/>
      <c r="GQW84" s="1"/>
      <c r="GQX84" s="1"/>
      <c r="GQY84" s="1"/>
      <c r="GQZ84" s="1"/>
      <c r="GRA84" s="1"/>
      <c r="GRB84" s="1"/>
      <c r="GRC84" s="1"/>
      <c r="GRD84" s="1"/>
      <c r="GRE84" s="1"/>
      <c r="GRF84" s="1"/>
      <c r="GRG84" s="1"/>
      <c r="GRH84" s="1"/>
      <c r="GRI84" s="1"/>
      <c r="GRJ84" s="1"/>
      <c r="GRK84" s="1"/>
      <c r="GRL84" s="1"/>
      <c r="GRM84" s="1"/>
      <c r="GRN84" s="1"/>
      <c r="GRO84" s="1"/>
      <c r="GRP84" s="1"/>
      <c r="GRQ84" s="1"/>
      <c r="GRR84" s="1"/>
      <c r="GRS84" s="1"/>
      <c r="GRT84" s="1"/>
      <c r="GRU84" s="1"/>
      <c r="GRV84" s="1"/>
      <c r="GRW84" s="1"/>
      <c r="GRX84" s="1"/>
      <c r="GRY84" s="1"/>
      <c r="GRZ84" s="1"/>
      <c r="GSA84" s="1"/>
      <c r="GSB84" s="1"/>
      <c r="GSC84" s="1"/>
      <c r="GSD84" s="1"/>
      <c r="GSE84" s="1"/>
      <c r="GSF84" s="1"/>
      <c r="GSG84" s="1"/>
      <c r="GSH84" s="1"/>
      <c r="GSI84" s="1"/>
      <c r="GSJ84" s="1"/>
      <c r="GSK84" s="1"/>
      <c r="GSL84" s="1"/>
      <c r="GSM84" s="1"/>
      <c r="GSN84" s="1"/>
      <c r="GSO84" s="1"/>
      <c r="GSP84" s="1"/>
      <c r="GSQ84" s="1"/>
      <c r="GSR84" s="1"/>
      <c r="GSS84" s="1"/>
      <c r="GST84" s="1"/>
      <c r="GSU84" s="1"/>
      <c r="GSV84" s="1"/>
      <c r="GSW84" s="1"/>
      <c r="GSX84" s="1"/>
      <c r="GSY84" s="1"/>
      <c r="GSZ84" s="1"/>
      <c r="GTA84" s="1"/>
      <c r="GTB84" s="1"/>
      <c r="GTC84" s="1"/>
      <c r="GTD84" s="1"/>
      <c r="GTE84" s="1"/>
      <c r="GTF84" s="1"/>
      <c r="GTG84" s="1"/>
      <c r="GTH84" s="1"/>
      <c r="GTI84" s="1"/>
      <c r="GTJ84" s="1"/>
      <c r="GTK84" s="1"/>
      <c r="GTL84" s="1"/>
      <c r="GTM84" s="1"/>
      <c r="GTN84" s="1"/>
      <c r="GTO84" s="1"/>
      <c r="GTP84" s="1"/>
      <c r="GTQ84" s="1"/>
      <c r="GTR84" s="1"/>
      <c r="GTS84" s="1"/>
      <c r="GTT84" s="1"/>
      <c r="GTU84" s="1"/>
      <c r="GTV84" s="1"/>
      <c r="GTW84" s="1"/>
      <c r="GTX84" s="1"/>
      <c r="GTY84" s="1"/>
      <c r="GTZ84" s="1"/>
      <c r="GUA84" s="1"/>
      <c r="GUB84" s="1"/>
      <c r="GUC84" s="1"/>
      <c r="GUD84" s="1"/>
      <c r="GUE84" s="1"/>
      <c r="GUF84" s="1"/>
      <c r="GUG84" s="1"/>
      <c r="GUH84" s="1"/>
      <c r="GUI84" s="1"/>
      <c r="GUJ84" s="1"/>
      <c r="GUK84" s="1"/>
      <c r="GUL84" s="1"/>
      <c r="GUM84" s="1"/>
      <c r="GUN84" s="1"/>
      <c r="GUO84" s="1"/>
      <c r="GUP84" s="1"/>
      <c r="GUQ84" s="1"/>
      <c r="GUR84" s="1"/>
      <c r="GUS84" s="1"/>
      <c r="GUT84" s="1"/>
      <c r="GUU84" s="1"/>
      <c r="GUV84" s="1"/>
      <c r="GUW84" s="1"/>
      <c r="GUX84" s="1"/>
      <c r="GUY84" s="1"/>
      <c r="GUZ84" s="1"/>
      <c r="GVA84" s="1"/>
      <c r="GVB84" s="1"/>
      <c r="GVC84" s="1"/>
      <c r="GVD84" s="1"/>
      <c r="GVE84" s="1"/>
      <c r="GVF84" s="1"/>
      <c r="GVG84" s="1"/>
      <c r="GVH84" s="1"/>
      <c r="GVI84" s="1"/>
      <c r="GVJ84" s="1"/>
      <c r="GVK84" s="1"/>
      <c r="GVL84" s="1"/>
      <c r="GVM84" s="1"/>
      <c r="GVN84" s="1"/>
      <c r="GVO84" s="1"/>
      <c r="GVP84" s="1"/>
      <c r="GVQ84" s="1"/>
      <c r="GVR84" s="1"/>
      <c r="GVS84" s="1"/>
      <c r="GVT84" s="1"/>
      <c r="GVU84" s="1"/>
      <c r="GVV84" s="1"/>
      <c r="GVW84" s="1"/>
      <c r="GVX84" s="1"/>
      <c r="GVY84" s="1"/>
      <c r="GVZ84" s="1"/>
      <c r="GWA84" s="1"/>
      <c r="GWB84" s="1"/>
      <c r="GWC84" s="1"/>
      <c r="GWD84" s="1"/>
      <c r="GWE84" s="1"/>
      <c r="GWF84" s="1"/>
      <c r="GWG84" s="1"/>
      <c r="GWH84" s="1"/>
      <c r="GWI84" s="1"/>
      <c r="GWJ84" s="1"/>
      <c r="GWK84" s="1"/>
      <c r="GWL84" s="1"/>
      <c r="GWM84" s="1"/>
      <c r="GWN84" s="1"/>
      <c r="GWO84" s="1"/>
      <c r="GWP84" s="1"/>
      <c r="GWQ84" s="1"/>
      <c r="GWR84" s="1"/>
      <c r="GWS84" s="1"/>
      <c r="GWT84" s="1"/>
      <c r="GWU84" s="1"/>
      <c r="GWV84" s="1"/>
      <c r="GWW84" s="1"/>
      <c r="GWX84" s="1"/>
      <c r="GWY84" s="1"/>
      <c r="GWZ84" s="1"/>
      <c r="GXA84" s="1"/>
      <c r="GXB84" s="1"/>
      <c r="GXC84" s="1"/>
      <c r="GXD84" s="1"/>
      <c r="GXE84" s="1"/>
      <c r="GXF84" s="1"/>
      <c r="GXG84" s="1"/>
      <c r="GXH84" s="1"/>
      <c r="GXI84" s="1"/>
      <c r="GXJ84" s="1"/>
      <c r="GXK84" s="1"/>
      <c r="GXL84" s="1"/>
      <c r="GXM84" s="1"/>
      <c r="GXN84" s="1"/>
      <c r="GXO84" s="1"/>
      <c r="GXP84" s="1"/>
      <c r="GXQ84" s="1"/>
      <c r="GXR84" s="1"/>
      <c r="GXS84" s="1"/>
      <c r="GXT84" s="1"/>
      <c r="GXU84" s="1"/>
      <c r="GXV84" s="1"/>
      <c r="GXW84" s="1"/>
      <c r="GXX84" s="1"/>
      <c r="GXY84" s="1"/>
      <c r="GXZ84" s="1"/>
      <c r="GYA84" s="1"/>
      <c r="GYB84" s="1"/>
      <c r="GYC84" s="1"/>
      <c r="GYD84" s="1"/>
      <c r="GYE84" s="1"/>
      <c r="GYF84" s="1"/>
      <c r="GYG84" s="1"/>
      <c r="GYH84" s="1"/>
      <c r="GYI84" s="1"/>
      <c r="GYJ84" s="1"/>
      <c r="GYK84" s="1"/>
      <c r="GYL84" s="1"/>
      <c r="GYM84" s="1"/>
      <c r="GYN84" s="1"/>
      <c r="GYO84" s="1"/>
      <c r="GYP84" s="1"/>
      <c r="GYQ84" s="1"/>
      <c r="GYR84" s="1"/>
      <c r="GYS84" s="1"/>
      <c r="GYT84" s="1"/>
      <c r="GYU84" s="1"/>
      <c r="GYV84" s="1"/>
      <c r="GYW84" s="1"/>
      <c r="GYX84" s="1"/>
      <c r="GYY84" s="1"/>
      <c r="GYZ84" s="1"/>
      <c r="GZA84" s="1"/>
      <c r="GZB84" s="1"/>
      <c r="GZC84" s="1"/>
      <c r="GZD84" s="1"/>
      <c r="GZE84" s="1"/>
      <c r="GZF84" s="1"/>
      <c r="GZG84" s="1"/>
      <c r="GZH84" s="1"/>
      <c r="GZI84" s="1"/>
      <c r="GZJ84" s="1"/>
      <c r="GZK84" s="1"/>
      <c r="GZL84" s="1"/>
      <c r="GZM84" s="1"/>
      <c r="GZN84" s="1"/>
      <c r="GZO84" s="1"/>
      <c r="GZP84" s="1"/>
      <c r="GZQ84" s="1"/>
      <c r="GZR84" s="1"/>
      <c r="GZS84" s="1"/>
      <c r="GZT84" s="1"/>
      <c r="GZU84" s="1"/>
      <c r="GZV84" s="1"/>
      <c r="GZW84" s="1"/>
      <c r="GZX84" s="1"/>
      <c r="GZY84" s="1"/>
      <c r="GZZ84" s="1"/>
      <c r="HAA84" s="1"/>
      <c r="HAB84" s="1"/>
      <c r="HAC84" s="1"/>
      <c r="HAD84" s="1"/>
      <c r="HAE84" s="1"/>
      <c r="HAF84" s="1"/>
      <c r="HAG84" s="1"/>
      <c r="HAH84" s="1"/>
      <c r="HAI84" s="1"/>
      <c r="HAJ84" s="1"/>
      <c r="HAK84" s="1"/>
      <c r="HAL84" s="1"/>
      <c r="HAM84" s="1"/>
      <c r="HAN84" s="1"/>
      <c r="HAO84" s="1"/>
      <c r="HAP84" s="1"/>
      <c r="HAQ84" s="1"/>
      <c r="HAR84" s="1"/>
      <c r="HAS84" s="1"/>
      <c r="HAT84" s="1"/>
      <c r="HAU84" s="1"/>
      <c r="HAV84" s="1"/>
      <c r="HAW84" s="1"/>
      <c r="HAX84" s="1"/>
      <c r="HAY84" s="1"/>
      <c r="HAZ84" s="1"/>
      <c r="HBA84" s="1"/>
      <c r="HBB84" s="1"/>
      <c r="HBC84" s="1"/>
      <c r="HBD84" s="1"/>
      <c r="HBE84" s="1"/>
      <c r="HBF84" s="1"/>
      <c r="HBG84" s="1"/>
      <c r="HBH84" s="1"/>
      <c r="HBI84" s="1"/>
      <c r="HBJ84" s="1"/>
      <c r="HBK84" s="1"/>
      <c r="HBL84" s="1"/>
      <c r="HBM84" s="1"/>
      <c r="HBN84" s="1"/>
      <c r="HBO84" s="1"/>
      <c r="HBP84" s="1"/>
      <c r="HBQ84" s="1"/>
      <c r="HBR84" s="1"/>
      <c r="HBS84" s="1"/>
      <c r="HBT84" s="1"/>
      <c r="HBU84" s="1"/>
      <c r="HBV84" s="1"/>
      <c r="HBW84" s="1"/>
      <c r="HBX84" s="1"/>
      <c r="HBY84" s="1"/>
      <c r="HBZ84" s="1"/>
      <c r="HCA84" s="1"/>
      <c r="HCB84" s="1"/>
      <c r="HCC84" s="1"/>
      <c r="HCD84" s="1"/>
      <c r="HCE84" s="1"/>
      <c r="HCF84" s="1"/>
      <c r="HCG84" s="1"/>
      <c r="HCH84" s="1"/>
      <c r="HCI84" s="1"/>
      <c r="HCJ84" s="1"/>
      <c r="HCK84" s="1"/>
      <c r="HCL84" s="1"/>
      <c r="HCM84" s="1"/>
      <c r="HCN84" s="1"/>
      <c r="HCO84" s="1"/>
      <c r="HCP84" s="1"/>
      <c r="HCQ84" s="1"/>
      <c r="HCR84" s="1"/>
      <c r="HCS84" s="1"/>
      <c r="HCT84" s="1"/>
      <c r="HCU84" s="1"/>
      <c r="HCV84" s="1"/>
      <c r="HCW84" s="1"/>
      <c r="HCX84" s="1"/>
      <c r="HCY84" s="1"/>
      <c r="HCZ84" s="1"/>
      <c r="HDA84" s="1"/>
      <c r="HDB84" s="1"/>
      <c r="HDC84" s="1"/>
      <c r="HDD84" s="1"/>
      <c r="HDE84" s="1"/>
      <c r="HDF84" s="1"/>
      <c r="HDG84" s="1"/>
      <c r="HDH84" s="1"/>
      <c r="HDI84" s="1"/>
      <c r="HDJ84" s="1"/>
      <c r="HDK84" s="1"/>
      <c r="HDL84" s="1"/>
      <c r="HDM84" s="1"/>
      <c r="HDN84" s="1"/>
      <c r="HDO84" s="1"/>
      <c r="HDP84" s="1"/>
      <c r="HDQ84" s="1"/>
      <c r="HDR84" s="1"/>
      <c r="HDS84" s="1"/>
      <c r="HDT84" s="1"/>
      <c r="HDU84" s="1"/>
      <c r="HDV84" s="1"/>
      <c r="HDW84" s="1"/>
      <c r="HDX84" s="1"/>
      <c r="HDY84" s="1"/>
      <c r="HDZ84" s="1"/>
      <c r="HEA84" s="1"/>
      <c r="HEB84" s="1"/>
      <c r="HEC84" s="1"/>
      <c r="HED84" s="1"/>
      <c r="HEE84" s="1"/>
      <c r="HEF84" s="1"/>
      <c r="HEG84" s="1"/>
      <c r="HEH84" s="1"/>
      <c r="HEI84" s="1"/>
      <c r="HEJ84" s="1"/>
      <c r="HEK84" s="1"/>
      <c r="HEL84" s="1"/>
      <c r="HEM84" s="1"/>
      <c r="HEN84" s="1"/>
      <c r="HEO84" s="1"/>
      <c r="HEP84" s="1"/>
      <c r="HEQ84" s="1"/>
      <c r="HER84" s="1"/>
      <c r="HES84" s="1"/>
      <c r="HET84" s="1"/>
      <c r="HEU84" s="1"/>
      <c r="HEV84" s="1"/>
      <c r="HEW84" s="1"/>
      <c r="HEX84" s="1"/>
      <c r="HEY84" s="1"/>
      <c r="HEZ84" s="1"/>
      <c r="HFA84" s="1"/>
      <c r="HFB84" s="1"/>
      <c r="HFC84" s="1"/>
      <c r="HFD84" s="1"/>
      <c r="HFE84" s="1"/>
      <c r="HFF84" s="1"/>
      <c r="HFG84" s="1"/>
      <c r="HFH84" s="1"/>
      <c r="HFI84" s="1"/>
      <c r="HFJ84" s="1"/>
      <c r="HFK84" s="1"/>
      <c r="HFL84" s="1"/>
      <c r="HFM84" s="1"/>
      <c r="HFN84" s="1"/>
      <c r="HFO84" s="1"/>
      <c r="HFP84" s="1"/>
      <c r="HFQ84" s="1"/>
      <c r="HFR84" s="1"/>
      <c r="HFS84" s="1"/>
      <c r="HFT84" s="1"/>
      <c r="HFU84" s="1"/>
      <c r="HFV84" s="1"/>
      <c r="HFW84" s="1"/>
      <c r="HFX84" s="1"/>
      <c r="HFY84" s="1"/>
      <c r="HFZ84" s="1"/>
      <c r="HGA84" s="1"/>
      <c r="HGB84" s="1"/>
      <c r="HGC84" s="1"/>
      <c r="HGD84" s="1"/>
      <c r="HGE84" s="1"/>
      <c r="HGF84" s="1"/>
      <c r="HGG84" s="1"/>
      <c r="HGH84" s="1"/>
      <c r="HGI84" s="1"/>
      <c r="HGJ84" s="1"/>
      <c r="HGK84" s="1"/>
      <c r="HGL84" s="1"/>
      <c r="HGM84" s="1"/>
      <c r="HGN84" s="1"/>
      <c r="HGO84" s="1"/>
      <c r="HGP84" s="1"/>
      <c r="HGQ84" s="1"/>
      <c r="HGR84" s="1"/>
      <c r="HGS84" s="1"/>
      <c r="HGT84" s="1"/>
      <c r="HGU84" s="1"/>
      <c r="HGV84" s="1"/>
      <c r="HGW84" s="1"/>
      <c r="HGX84" s="1"/>
      <c r="HGY84" s="1"/>
      <c r="HGZ84" s="1"/>
      <c r="HHA84" s="1"/>
      <c r="HHB84" s="1"/>
      <c r="HHC84" s="1"/>
      <c r="HHD84" s="1"/>
      <c r="HHE84" s="1"/>
      <c r="HHF84" s="1"/>
      <c r="HHG84" s="1"/>
      <c r="HHH84" s="1"/>
      <c r="HHI84" s="1"/>
      <c r="HHJ84" s="1"/>
      <c r="HHK84" s="1"/>
      <c r="HHL84" s="1"/>
      <c r="HHM84" s="1"/>
      <c r="HHN84" s="1"/>
      <c r="HHO84" s="1"/>
      <c r="HHP84" s="1"/>
      <c r="HHQ84" s="1"/>
      <c r="HHR84" s="1"/>
      <c r="HHS84" s="1"/>
      <c r="HHT84" s="1"/>
      <c r="HHU84" s="1"/>
      <c r="HHV84" s="1"/>
      <c r="HHW84" s="1"/>
      <c r="HHX84" s="1"/>
      <c r="HHY84" s="1"/>
      <c r="HHZ84" s="1"/>
      <c r="HIA84" s="1"/>
      <c r="HIB84" s="1"/>
      <c r="HIC84" s="1"/>
      <c r="HID84" s="1"/>
      <c r="HIE84" s="1"/>
      <c r="HIF84" s="1"/>
      <c r="HIG84" s="1"/>
      <c r="HIH84" s="1"/>
      <c r="HII84" s="1"/>
      <c r="HIJ84" s="1"/>
      <c r="HIK84" s="1"/>
      <c r="HIL84" s="1"/>
      <c r="HIM84" s="1"/>
      <c r="HIN84" s="1"/>
      <c r="HIO84" s="1"/>
      <c r="HIP84" s="1"/>
      <c r="HIQ84" s="1"/>
      <c r="HIR84" s="1"/>
      <c r="HIS84" s="1"/>
      <c r="HIT84" s="1"/>
      <c r="HIU84" s="1"/>
      <c r="HIV84" s="1"/>
      <c r="HIW84" s="1"/>
      <c r="HIX84" s="1"/>
      <c r="HIY84" s="1"/>
      <c r="HIZ84" s="1"/>
      <c r="HJA84" s="1"/>
      <c r="HJB84" s="1"/>
      <c r="HJC84" s="1"/>
      <c r="HJD84" s="1"/>
      <c r="HJE84" s="1"/>
      <c r="HJF84" s="1"/>
      <c r="HJG84" s="1"/>
      <c r="HJH84" s="1"/>
      <c r="HJI84" s="1"/>
      <c r="HJJ84" s="1"/>
      <c r="HJK84" s="1"/>
      <c r="HJL84" s="1"/>
      <c r="HJM84" s="1"/>
      <c r="HJN84" s="1"/>
      <c r="HJO84" s="1"/>
      <c r="HJP84" s="1"/>
      <c r="HJQ84" s="1"/>
      <c r="HJR84" s="1"/>
      <c r="HJS84" s="1"/>
      <c r="HJT84" s="1"/>
      <c r="HJU84" s="1"/>
      <c r="HJV84" s="1"/>
      <c r="HJW84" s="1"/>
      <c r="HJX84" s="1"/>
      <c r="HJY84" s="1"/>
      <c r="HJZ84" s="1"/>
      <c r="HKA84" s="1"/>
      <c r="HKB84" s="1"/>
      <c r="HKC84" s="1"/>
      <c r="HKD84" s="1"/>
      <c r="HKE84" s="1"/>
      <c r="HKF84" s="1"/>
      <c r="HKG84" s="1"/>
      <c r="HKH84" s="1"/>
      <c r="HKI84" s="1"/>
      <c r="HKJ84" s="1"/>
      <c r="HKK84" s="1"/>
      <c r="HKL84" s="1"/>
      <c r="HKM84" s="1"/>
      <c r="HKN84" s="1"/>
      <c r="HKO84" s="1"/>
      <c r="HKP84" s="1"/>
      <c r="HKQ84" s="1"/>
      <c r="HKR84" s="1"/>
      <c r="HKS84" s="1"/>
      <c r="HKT84" s="1"/>
      <c r="HKU84" s="1"/>
      <c r="HKV84" s="1"/>
      <c r="HKW84" s="1"/>
      <c r="HKX84" s="1"/>
      <c r="HKY84" s="1"/>
      <c r="HKZ84" s="1"/>
      <c r="HLA84" s="1"/>
      <c r="HLB84" s="1"/>
      <c r="HLC84" s="1"/>
      <c r="HLD84" s="1"/>
      <c r="HLE84" s="1"/>
      <c r="HLF84" s="1"/>
      <c r="HLG84" s="1"/>
      <c r="HLH84" s="1"/>
      <c r="HLI84" s="1"/>
      <c r="HLJ84" s="1"/>
      <c r="HLK84" s="1"/>
      <c r="HLL84" s="1"/>
      <c r="HLM84" s="1"/>
      <c r="HLN84" s="1"/>
      <c r="HLO84" s="1"/>
      <c r="HLP84" s="1"/>
      <c r="HLQ84" s="1"/>
      <c r="HLR84" s="1"/>
      <c r="HLS84" s="1"/>
      <c r="HLT84" s="1"/>
      <c r="HLU84" s="1"/>
      <c r="HLV84" s="1"/>
      <c r="HLW84" s="1"/>
      <c r="HLX84" s="1"/>
      <c r="HLY84" s="1"/>
      <c r="HLZ84" s="1"/>
      <c r="HMA84" s="1"/>
      <c r="HMB84" s="1"/>
      <c r="HMC84" s="1"/>
      <c r="HMD84" s="1"/>
      <c r="HME84" s="1"/>
      <c r="HMF84" s="1"/>
      <c r="HMG84" s="1"/>
      <c r="HMH84" s="1"/>
      <c r="HMI84" s="1"/>
      <c r="HMJ84" s="1"/>
      <c r="HMK84" s="1"/>
      <c r="HML84" s="1"/>
      <c r="HMM84" s="1"/>
      <c r="HMN84" s="1"/>
      <c r="HMO84" s="1"/>
      <c r="HMP84" s="1"/>
      <c r="HMQ84" s="1"/>
      <c r="HMR84" s="1"/>
      <c r="HMS84" s="1"/>
      <c r="HMT84" s="1"/>
      <c r="HMU84" s="1"/>
      <c r="HMV84" s="1"/>
      <c r="HMW84" s="1"/>
      <c r="HMX84" s="1"/>
      <c r="HMY84" s="1"/>
      <c r="HMZ84" s="1"/>
      <c r="HNA84" s="1"/>
      <c r="HNB84" s="1"/>
      <c r="HNC84" s="1"/>
      <c r="HND84" s="1"/>
      <c r="HNE84" s="1"/>
      <c r="HNF84" s="1"/>
      <c r="HNG84" s="1"/>
      <c r="HNH84" s="1"/>
      <c r="HNI84" s="1"/>
      <c r="HNJ84" s="1"/>
      <c r="HNK84" s="1"/>
      <c r="HNL84" s="1"/>
      <c r="HNM84" s="1"/>
      <c r="HNN84" s="1"/>
      <c r="HNO84" s="1"/>
      <c r="HNP84" s="1"/>
      <c r="HNQ84" s="1"/>
      <c r="HNR84" s="1"/>
      <c r="HNS84" s="1"/>
      <c r="HNT84" s="1"/>
      <c r="HNU84" s="1"/>
      <c r="HNV84" s="1"/>
      <c r="HNW84" s="1"/>
      <c r="HNX84" s="1"/>
      <c r="HNY84" s="1"/>
      <c r="HNZ84" s="1"/>
      <c r="HOA84" s="1"/>
      <c r="HOB84" s="1"/>
      <c r="HOC84" s="1"/>
      <c r="HOD84" s="1"/>
      <c r="HOE84" s="1"/>
      <c r="HOF84" s="1"/>
      <c r="HOG84" s="1"/>
      <c r="HOH84" s="1"/>
      <c r="HOI84" s="1"/>
      <c r="HOJ84" s="1"/>
      <c r="HOK84" s="1"/>
      <c r="HOL84" s="1"/>
      <c r="HOM84" s="1"/>
      <c r="HON84" s="1"/>
      <c r="HOO84" s="1"/>
      <c r="HOP84" s="1"/>
      <c r="HOQ84" s="1"/>
      <c r="HOR84" s="1"/>
      <c r="HOS84" s="1"/>
      <c r="HOT84" s="1"/>
      <c r="HOU84" s="1"/>
      <c r="HOV84" s="1"/>
      <c r="HOW84" s="1"/>
      <c r="HOX84" s="1"/>
      <c r="HOY84" s="1"/>
      <c r="HOZ84" s="1"/>
      <c r="HPA84" s="1"/>
      <c r="HPB84" s="1"/>
      <c r="HPC84" s="1"/>
      <c r="HPD84" s="1"/>
      <c r="HPE84" s="1"/>
      <c r="HPF84" s="1"/>
      <c r="HPG84" s="1"/>
      <c r="HPH84" s="1"/>
      <c r="HPI84" s="1"/>
      <c r="HPJ84" s="1"/>
      <c r="HPK84" s="1"/>
      <c r="HPL84" s="1"/>
      <c r="HPM84" s="1"/>
      <c r="HPN84" s="1"/>
      <c r="HPO84" s="1"/>
      <c r="HPP84" s="1"/>
      <c r="HPQ84" s="1"/>
      <c r="HPR84" s="1"/>
      <c r="HPS84" s="1"/>
      <c r="HPT84" s="1"/>
      <c r="HPU84" s="1"/>
      <c r="HPV84" s="1"/>
      <c r="HPW84" s="1"/>
      <c r="HPX84" s="1"/>
      <c r="HPY84" s="1"/>
      <c r="HPZ84" s="1"/>
      <c r="HQA84" s="1"/>
      <c r="HQB84" s="1"/>
      <c r="HQC84" s="1"/>
      <c r="HQD84" s="1"/>
      <c r="HQE84" s="1"/>
      <c r="HQF84" s="1"/>
      <c r="HQG84" s="1"/>
      <c r="HQH84" s="1"/>
      <c r="HQI84" s="1"/>
      <c r="HQJ84" s="1"/>
      <c r="HQK84" s="1"/>
      <c r="HQL84" s="1"/>
      <c r="HQM84" s="1"/>
      <c r="HQN84" s="1"/>
      <c r="HQO84" s="1"/>
      <c r="HQP84" s="1"/>
      <c r="HQQ84" s="1"/>
      <c r="HQR84" s="1"/>
      <c r="HQS84" s="1"/>
      <c r="HQT84" s="1"/>
      <c r="HQU84" s="1"/>
      <c r="HQV84" s="1"/>
      <c r="HQW84" s="1"/>
      <c r="HQX84" s="1"/>
      <c r="HQY84" s="1"/>
      <c r="HQZ84" s="1"/>
      <c r="HRA84" s="1"/>
      <c r="HRB84" s="1"/>
      <c r="HRC84" s="1"/>
      <c r="HRD84" s="1"/>
      <c r="HRE84" s="1"/>
      <c r="HRF84" s="1"/>
      <c r="HRG84" s="1"/>
      <c r="HRH84" s="1"/>
      <c r="HRI84" s="1"/>
      <c r="HRJ84" s="1"/>
      <c r="HRK84" s="1"/>
      <c r="HRL84" s="1"/>
      <c r="HRM84" s="1"/>
      <c r="HRN84" s="1"/>
      <c r="HRO84" s="1"/>
      <c r="HRP84" s="1"/>
      <c r="HRQ84" s="1"/>
      <c r="HRR84" s="1"/>
      <c r="HRS84" s="1"/>
      <c r="HRT84" s="1"/>
      <c r="HRU84" s="1"/>
      <c r="HRV84" s="1"/>
      <c r="HRW84" s="1"/>
      <c r="HRX84" s="1"/>
      <c r="HRY84" s="1"/>
      <c r="HRZ84" s="1"/>
      <c r="HSA84" s="1"/>
      <c r="HSB84" s="1"/>
      <c r="HSC84" s="1"/>
      <c r="HSD84" s="1"/>
      <c r="HSE84" s="1"/>
      <c r="HSF84" s="1"/>
      <c r="HSG84" s="1"/>
      <c r="HSH84" s="1"/>
      <c r="HSI84" s="1"/>
      <c r="HSJ84" s="1"/>
      <c r="HSK84" s="1"/>
      <c r="HSL84" s="1"/>
      <c r="HSM84" s="1"/>
      <c r="HSN84" s="1"/>
      <c r="HSO84" s="1"/>
      <c r="HSP84" s="1"/>
      <c r="HSQ84" s="1"/>
      <c r="HSR84" s="1"/>
      <c r="HSS84" s="1"/>
      <c r="HST84" s="1"/>
      <c r="HSU84" s="1"/>
      <c r="HSV84" s="1"/>
      <c r="HSW84" s="1"/>
      <c r="HSX84" s="1"/>
      <c r="HSY84" s="1"/>
      <c r="HSZ84" s="1"/>
      <c r="HTA84" s="1"/>
      <c r="HTB84" s="1"/>
      <c r="HTC84" s="1"/>
      <c r="HTD84" s="1"/>
      <c r="HTE84" s="1"/>
      <c r="HTF84" s="1"/>
      <c r="HTG84" s="1"/>
      <c r="HTH84" s="1"/>
      <c r="HTI84" s="1"/>
      <c r="HTJ84" s="1"/>
      <c r="HTK84" s="1"/>
      <c r="HTL84" s="1"/>
      <c r="HTM84" s="1"/>
      <c r="HTN84" s="1"/>
      <c r="HTO84" s="1"/>
      <c r="HTP84" s="1"/>
      <c r="HTQ84" s="1"/>
      <c r="HTR84" s="1"/>
      <c r="HTS84" s="1"/>
      <c r="HTT84" s="1"/>
      <c r="HTU84" s="1"/>
      <c r="HTV84" s="1"/>
      <c r="HTW84" s="1"/>
      <c r="HTX84" s="1"/>
      <c r="HTY84" s="1"/>
      <c r="HTZ84" s="1"/>
      <c r="HUA84" s="1"/>
      <c r="HUB84" s="1"/>
      <c r="HUC84" s="1"/>
      <c r="HUD84" s="1"/>
      <c r="HUE84" s="1"/>
      <c r="HUF84" s="1"/>
      <c r="HUG84" s="1"/>
      <c r="HUH84" s="1"/>
      <c r="HUI84" s="1"/>
      <c r="HUJ84" s="1"/>
      <c r="HUK84" s="1"/>
      <c r="HUL84" s="1"/>
      <c r="HUM84" s="1"/>
      <c r="HUN84" s="1"/>
      <c r="HUO84" s="1"/>
      <c r="HUP84" s="1"/>
      <c r="HUQ84" s="1"/>
      <c r="HUR84" s="1"/>
      <c r="HUS84" s="1"/>
      <c r="HUT84" s="1"/>
      <c r="HUU84" s="1"/>
      <c r="HUV84" s="1"/>
      <c r="HUW84" s="1"/>
      <c r="HUX84" s="1"/>
      <c r="HUY84" s="1"/>
      <c r="HUZ84" s="1"/>
      <c r="HVA84" s="1"/>
      <c r="HVB84" s="1"/>
      <c r="HVC84" s="1"/>
      <c r="HVD84" s="1"/>
      <c r="HVE84" s="1"/>
      <c r="HVF84" s="1"/>
      <c r="HVG84" s="1"/>
      <c r="HVH84" s="1"/>
      <c r="HVI84" s="1"/>
      <c r="HVJ84" s="1"/>
      <c r="HVK84" s="1"/>
      <c r="HVL84" s="1"/>
      <c r="HVM84" s="1"/>
      <c r="HVN84" s="1"/>
      <c r="HVO84" s="1"/>
      <c r="HVP84" s="1"/>
      <c r="HVQ84" s="1"/>
      <c r="HVR84" s="1"/>
      <c r="HVS84" s="1"/>
      <c r="HVT84" s="1"/>
      <c r="HVU84" s="1"/>
      <c r="HVV84" s="1"/>
      <c r="HVW84" s="1"/>
      <c r="HVX84" s="1"/>
      <c r="HVY84" s="1"/>
      <c r="HVZ84" s="1"/>
      <c r="HWA84" s="1"/>
      <c r="HWB84" s="1"/>
      <c r="HWC84" s="1"/>
      <c r="HWD84" s="1"/>
      <c r="HWE84" s="1"/>
      <c r="HWF84" s="1"/>
      <c r="HWG84" s="1"/>
      <c r="HWH84" s="1"/>
      <c r="HWI84" s="1"/>
      <c r="HWJ84" s="1"/>
      <c r="HWK84" s="1"/>
      <c r="HWL84" s="1"/>
      <c r="HWM84" s="1"/>
      <c r="HWN84" s="1"/>
      <c r="HWO84" s="1"/>
      <c r="HWP84" s="1"/>
      <c r="HWQ84" s="1"/>
      <c r="HWR84" s="1"/>
      <c r="HWS84" s="1"/>
      <c r="HWT84" s="1"/>
      <c r="HWU84" s="1"/>
      <c r="HWV84" s="1"/>
      <c r="HWW84" s="1"/>
      <c r="HWX84" s="1"/>
      <c r="HWY84" s="1"/>
      <c r="HWZ84" s="1"/>
      <c r="HXA84" s="1"/>
      <c r="HXB84" s="1"/>
      <c r="HXC84" s="1"/>
      <c r="HXD84" s="1"/>
      <c r="HXE84" s="1"/>
      <c r="HXF84" s="1"/>
      <c r="HXG84" s="1"/>
      <c r="HXH84" s="1"/>
      <c r="HXI84" s="1"/>
      <c r="HXJ84" s="1"/>
      <c r="HXK84" s="1"/>
      <c r="HXL84" s="1"/>
      <c r="HXM84" s="1"/>
      <c r="HXN84" s="1"/>
      <c r="HXO84" s="1"/>
      <c r="HXP84" s="1"/>
      <c r="HXQ84" s="1"/>
      <c r="HXR84" s="1"/>
      <c r="HXS84" s="1"/>
      <c r="HXT84" s="1"/>
      <c r="HXU84" s="1"/>
      <c r="HXV84" s="1"/>
      <c r="HXW84" s="1"/>
      <c r="HXX84" s="1"/>
      <c r="HXY84" s="1"/>
      <c r="HXZ84" s="1"/>
      <c r="HYA84" s="1"/>
      <c r="HYB84" s="1"/>
      <c r="HYC84" s="1"/>
      <c r="HYD84" s="1"/>
      <c r="HYE84" s="1"/>
      <c r="HYF84" s="1"/>
      <c r="HYG84" s="1"/>
      <c r="HYH84" s="1"/>
      <c r="HYI84" s="1"/>
      <c r="HYJ84" s="1"/>
      <c r="HYK84" s="1"/>
      <c r="HYL84" s="1"/>
      <c r="HYM84" s="1"/>
      <c r="HYN84" s="1"/>
      <c r="HYO84" s="1"/>
      <c r="HYP84" s="1"/>
      <c r="HYQ84" s="1"/>
      <c r="HYR84" s="1"/>
      <c r="HYS84" s="1"/>
      <c r="HYT84" s="1"/>
      <c r="HYU84" s="1"/>
      <c r="HYV84" s="1"/>
      <c r="HYW84" s="1"/>
      <c r="HYX84" s="1"/>
      <c r="HYY84" s="1"/>
      <c r="HYZ84" s="1"/>
      <c r="HZA84" s="1"/>
      <c r="HZB84" s="1"/>
      <c r="HZC84" s="1"/>
      <c r="HZD84" s="1"/>
      <c r="HZE84" s="1"/>
      <c r="HZF84" s="1"/>
      <c r="HZG84" s="1"/>
      <c r="HZH84" s="1"/>
      <c r="HZI84" s="1"/>
      <c r="HZJ84" s="1"/>
      <c r="HZK84" s="1"/>
      <c r="HZL84" s="1"/>
      <c r="HZM84" s="1"/>
      <c r="HZN84" s="1"/>
      <c r="HZO84" s="1"/>
      <c r="HZP84" s="1"/>
      <c r="HZQ84" s="1"/>
      <c r="HZR84" s="1"/>
      <c r="HZS84" s="1"/>
      <c r="HZT84" s="1"/>
      <c r="HZU84" s="1"/>
      <c r="HZV84" s="1"/>
      <c r="HZW84" s="1"/>
      <c r="HZX84" s="1"/>
      <c r="HZY84" s="1"/>
      <c r="HZZ84" s="1"/>
      <c r="IAA84" s="1"/>
      <c r="IAB84" s="1"/>
      <c r="IAC84" s="1"/>
      <c r="IAD84" s="1"/>
      <c r="IAE84" s="1"/>
      <c r="IAF84" s="1"/>
      <c r="IAG84" s="1"/>
      <c r="IAH84" s="1"/>
      <c r="IAI84" s="1"/>
      <c r="IAJ84" s="1"/>
      <c r="IAK84" s="1"/>
      <c r="IAL84" s="1"/>
      <c r="IAM84" s="1"/>
      <c r="IAN84" s="1"/>
      <c r="IAO84" s="1"/>
      <c r="IAP84" s="1"/>
      <c r="IAQ84" s="1"/>
      <c r="IAR84" s="1"/>
      <c r="IAS84" s="1"/>
      <c r="IAT84" s="1"/>
      <c r="IAU84" s="1"/>
      <c r="IAV84" s="1"/>
      <c r="IAW84" s="1"/>
      <c r="IAX84" s="1"/>
      <c r="IAY84" s="1"/>
      <c r="IAZ84" s="1"/>
      <c r="IBA84" s="1"/>
      <c r="IBB84" s="1"/>
      <c r="IBC84" s="1"/>
      <c r="IBD84" s="1"/>
      <c r="IBE84" s="1"/>
      <c r="IBF84" s="1"/>
      <c r="IBG84" s="1"/>
      <c r="IBH84" s="1"/>
      <c r="IBI84" s="1"/>
      <c r="IBJ84" s="1"/>
      <c r="IBK84" s="1"/>
      <c r="IBL84" s="1"/>
      <c r="IBM84" s="1"/>
      <c r="IBN84" s="1"/>
      <c r="IBO84" s="1"/>
      <c r="IBP84" s="1"/>
      <c r="IBQ84" s="1"/>
      <c r="IBR84" s="1"/>
      <c r="IBS84" s="1"/>
      <c r="IBT84" s="1"/>
      <c r="IBU84" s="1"/>
      <c r="IBV84" s="1"/>
      <c r="IBW84" s="1"/>
      <c r="IBX84" s="1"/>
      <c r="IBY84" s="1"/>
      <c r="IBZ84" s="1"/>
      <c r="ICA84" s="1"/>
      <c r="ICB84" s="1"/>
      <c r="ICC84" s="1"/>
      <c r="ICD84" s="1"/>
      <c r="ICE84" s="1"/>
      <c r="ICF84" s="1"/>
      <c r="ICG84" s="1"/>
      <c r="ICH84" s="1"/>
      <c r="ICI84" s="1"/>
      <c r="ICJ84" s="1"/>
      <c r="ICK84" s="1"/>
      <c r="ICL84" s="1"/>
      <c r="ICM84" s="1"/>
      <c r="ICN84" s="1"/>
      <c r="ICO84" s="1"/>
      <c r="ICP84" s="1"/>
      <c r="ICQ84" s="1"/>
      <c r="ICR84" s="1"/>
      <c r="ICS84" s="1"/>
      <c r="ICT84" s="1"/>
      <c r="ICU84" s="1"/>
      <c r="ICV84" s="1"/>
      <c r="ICW84" s="1"/>
      <c r="ICX84" s="1"/>
      <c r="ICY84" s="1"/>
      <c r="ICZ84" s="1"/>
      <c r="IDA84" s="1"/>
      <c r="IDB84" s="1"/>
      <c r="IDC84" s="1"/>
      <c r="IDD84" s="1"/>
      <c r="IDE84" s="1"/>
      <c r="IDF84" s="1"/>
      <c r="IDG84" s="1"/>
      <c r="IDH84" s="1"/>
      <c r="IDI84" s="1"/>
      <c r="IDJ84" s="1"/>
      <c r="IDK84" s="1"/>
      <c r="IDL84" s="1"/>
      <c r="IDM84" s="1"/>
      <c r="IDN84" s="1"/>
      <c r="IDO84" s="1"/>
      <c r="IDP84" s="1"/>
      <c r="IDQ84" s="1"/>
      <c r="IDR84" s="1"/>
      <c r="IDS84" s="1"/>
      <c r="IDT84" s="1"/>
      <c r="IDU84" s="1"/>
      <c r="IDV84" s="1"/>
      <c r="IDW84" s="1"/>
      <c r="IDX84" s="1"/>
      <c r="IDY84" s="1"/>
      <c r="IDZ84" s="1"/>
      <c r="IEA84" s="1"/>
      <c r="IEB84" s="1"/>
      <c r="IEC84" s="1"/>
      <c r="IED84" s="1"/>
      <c r="IEE84" s="1"/>
      <c r="IEF84" s="1"/>
      <c r="IEG84" s="1"/>
      <c r="IEH84" s="1"/>
      <c r="IEI84" s="1"/>
      <c r="IEJ84" s="1"/>
      <c r="IEK84" s="1"/>
      <c r="IEL84" s="1"/>
      <c r="IEM84" s="1"/>
      <c r="IEN84" s="1"/>
      <c r="IEO84" s="1"/>
      <c r="IEP84" s="1"/>
      <c r="IEQ84" s="1"/>
      <c r="IER84" s="1"/>
      <c r="IES84" s="1"/>
      <c r="IET84" s="1"/>
      <c r="IEU84" s="1"/>
      <c r="IEV84" s="1"/>
      <c r="IEW84" s="1"/>
      <c r="IEX84" s="1"/>
      <c r="IEY84" s="1"/>
      <c r="IEZ84" s="1"/>
      <c r="IFA84" s="1"/>
      <c r="IFB84" s="1"/>
      <c r="IFC84" s="1"/>
      <c r="IFD84" s="1"/>
      <c r="IFE84" s="1"/>
      <c r="IFF84" s="1"/>
      <c r="IFG84" s="1"/>
      <c r="IFH84" s="1"/>
      <c r="IFI84" s="1"/>
      <c r="IFJ84" s="1"/>
      <c r="IFK84" s="1"/>
      <c r="IFL84" s="1"/>
      <c r="IFM84" s="1"/>
      <c r="IFN84" s="1"/>
      <c r="IFO84" s="1"/>
      <c r="IFP84" s="1"/>
      <c r="IFQ84" s="1"/>
      <c r="IFR84" s="1"/>
      <c r="IFS84" s="1"/>
      <c r="IFT84" s="1"/>
      <c r="IFU84" s="1"/>
      <c r="IFV84" s="1"/>
      <c r="IFW84" s="1"/>
      <c r="IFX84" s="1"/>
      <c r="IFY84" s="1"/>
      <c r="IFZ84" s="1"/>
      <c r="IGA84" s="1"/>
      <c r="IGB84" s="1"/>
      <c r="IGC84" s="1"/>
      <c r="IGD84" s="1"/>
      <c r="IGE84" s="1"/>
      <c r="IGF84" s="1"/>
      <c r="IGG84" s="1"/>
      <c r="IGH84" s="1"/>
      <c r="IGI84" s="1"/>
      <c r="IGJ84" s="1"/>
      <c r="IGK84" s="1"/>
      <c r="IGL84" s="1"/>
      <c r="IGM84" s="1"/>
      <c r="IGN84" s="1"/>
      <c r="IGO84" s="1"/>
      <c r="IGP84" s="1"/>
      <c r="IGQ84" s="1"/>
      <c r="IGR84" s="1"/>
      <c r="IGS84" s="1"/>
      <c r="IGT84" s="1"/>
      <c r="IGU84" s="1"/>
      <c r="IGV84" s="1"/>
      <c r="IGW84" s="1"/>
      <c r="IGX84" s="1"/>
      <c r="IGY84" s="1"/>
      <c r="IGZ84" s="1"/>
      <c r="IHA84" s="1"/>
      <c r="IHB84" s="1"/>
      <c r="IHC84" s="1"/>
      <c r="IHD84" s="1"/>
      <c r="IHE84" s="1"/>
      <c r="IHF84" s="1"/>
      <c r="IHG84" s="1"/>
      <c r="IHH84" s="1"/>
      <c r="IHI84" s="1"/>
      <c r="IHJ84" s="1"/>
      <c r="IHK84" s="1"/>
      <c r="IHL84" s="1"/>
      <c r="IHM84" s="1"/>
      <c r="IHN84" s="1"/>
      <c r="IHO84" s="1"/>
      <c r="IHP84" s="1"/>
      <c r="IHQ84" s="1"/>
      <c r="IHR84" s="1"/>
      <c r="IHS84" s="1"/>
      <c r="IHT84" s="1"/>
      <c r="IHU84" s="1"/>
      <c r="IHV84" s="1"/>
      <c r="IHW84" s="1"/>
      <c r="IHX84" s="1"/>
      <c r="IHY84" s="1"/>
      <c r="IHZ84" s="1"/>
      <c r="IIA84" s="1"/>
      <c r="IIB84" s="1"/>
      <c r="IIC84" s="1"/>
      <c r="IID84" s="1"/>
      <c r="IIE84" s="1"/>
      <c r="IIF84" s="1"/>
      <c r="IIG84" s="1"/>
      <c r="IIH84" s="1"/>
      <c r="III84" s="1"/>
      <c r="IIJ84" s="1"/>
      <c r="IIK84" s="1"/>
      <c r="IIL84" s="1"/>
      <c r="IIM84" s="1"/>
      <c r="IIN84" s="1"/>
      <c r="IIO84" s="1"/>
      <c r="IIP84" s="1"/>
      <c r="IIQ84" s="1"/>
      <c r="IIR84" s="1"/>
      <c r="IIS84" s="1"/>
      <c r="IIT84" s="1"/>
      <c r="IIU84" s="1"/>
      <c r="IIV84" s="1"/>
      <c r="IIW84" s="1"/>
      <c r="IIX84" s="1"/>
      <c r="IIY84" s="1"/>
      <c r="IIZ84" s="1"/>
      <c r="IJA84" s="1"/>
      <c r="IJB84" s="1"/>
      <c r="IJC84" s="1"/>
      <c r="IJD84" s="1"/>
      <c r="IJE84" s="1"/>
      <c r="IJF84" s="1"/>
      <c r="IJG84" s="1"/>
      <c r="IJH84" s="1"/>
      <c r="IJI84" s="1"/>
      <c r="IJJ84" s="1"/>
      <c r="IJK84" s="1"/>
      <c r="IJL84" s="1"/>
      <c r="IJM84" s="1"/>
      <c r="IJN84" s="1"/>
      <c r="IJO84" s="1"/>
      <c r="IJP84" s="1"/>
      <c r="IJQ84" s="1"/>
      <c r="IJR84" s="1"/>
      <c r="IJS84" s="1"/>
      <c r="IJT84" s="1"/>
      <c r="IJU84" s="1"/>
      <c r="IJV84" s="1"/>
      <c r="IJW84" s="1"/>
      <c r="IJX84" s="1"/>
      <c r="IJY84" s="1"/>
      <c r="IJZ84" s="1"/>
      <c r="IKA84" s="1"/>
      <c r="IKB84" s="1"/>
      <c r="IKC84" s="1"/>
      <c r="IKD84" s="1"/>
      <c r="IKE84" s="1"/>
      <c r="IKF84" s="1"/>
      <c r="IKG84" s="1"/>
      <c r="IKH84" s="1"/>
      <c r="IKI84" s="1"/>
      <c r="IKJ84" s="1"/>
      <c r="IKK84" s="1"/>
      <c r="IKL84" s="1"/>
      <c r="IKM84" s="1"/>
      <c r="IKN84" s="1"/>
      <c r="IKO84" s="1"/>
      <c r="IKP84" s="1"/>
      <c r="IKQ84" s="1"/>
      <c r="IKR84" s="1"/>
      <c r="IKS84" s="1"/>
      <c r="IKT84" s="1"/>
      <c r="IKU84" s="1"/>
      <c r="IKV84" s="1"/>
      <c r="IKW84" s="1"/>
      <c r="IKX84" s="1"/>
      <c r="IKY84" s="1"/>
      <c r="IKZ84" s="1"/>
      <c r="ILA84" s="1"/>
      <c r="ILB84" s="1"/>
      <c r="ILC84" s="1"/>
      <c r="ILD84" s="1"/>
      <c r="ILE84" s="1"/>
      <c r="ILF84" s="1"/>
      <c r="ILG84" s="1"/>
      <c r="ILH84" s="1"/>
      <c r="ILI84" s="1"/>
      <c r="ILJ84" s="1"/>
      <c r="ILK84" s="1"/>
      <c r="ILL84" s="1"/>
      <c r="ILM84" s="1"/>
      <c r="ILN84" s="1"/>
      <c r="ILO84" s="1"/>
      <c r="ILP84" s="1"/>
      <c r="ILQ84" s="1"/>
      <c r="ILR84" s="1"/>
      <c r="ILS84" s="1"/>
      <c r="ILT84" s="1"/>
      <c r="ILU84" s="1"/>
      <c r="ILV84" s="1"/>
      <c r="ILW84" s="1"/>
      <c r="ILX84" s="1"/>
      <c r="ILY84" s="1"/>
      <c r="ILZ84" s="1"/>
      <c r="IMA84" s="1"/>
      <c r="IMB84" s="1"/>
      <c r="IMC84" s="1"/>
      <c r="IMD84" s="1"/>
      <c r="IME84" s="1"/>
      <c r="IMF84" s="1"/>
      <c r="IMG84" s="1"/>
      <c r="IMH84" s="1"/>
      <c r="IMI84" s="1"/>
      <c r="IMJ84" s="1"/>
      <c r="IMK84" s="1"/>
      <c r="IML84" s="1"/>
      <c r="IMM84" s="1"/>
      <c r="IMN84" s="1"/>
      <c r="IMO84" s="1"/>
      <c r="IMP84" s="1"/>
      <c r="IMQ84" s="1"/>
      <c r="IMR84" s="1"/>
      <c r="IMS84" s="1"/>
      <c r="IMT84" s="1"/>
      <c r="IMU84" s="1"/>
      <c r="IMV84" s="1"/>
      <c r="IMW84" s="1"/>
      <c r="IMX84" s="1"/>
      <c r="IMY84" s="1"/>
      <c r="IMZ84" s="1"/>
      <c r="INA84" s="1"/>
      <c r="INB84" s="1"/>
      <c r="INC84" s="1"/>
      <c r="IND84" s="1"/>
      <c r="INE84" s="1"/>
      <c r="INF84" s="1"/>
      <c r="ING84" s="1"/>
      <c r="INH84" s="1"/>
      <c r="INI84" s="1"/>
      <c r="INJ84" s="1"/>
      <c r="INK84" s="1"/>
      <c r="INL84" s="1"/>
      <c r="INM84" s="1"/>
      <c r="INN84" s="1"/>
      <c r="INO84" s="1"/>
      <c r="INP84" s="1"/>
      <c r="INQ84" s="1"/>
      <c r="INR84" s="1"/>
      <c r="INS84" s="1"/>
      <c r="INT84" s="1"/>
      <c r="INU84" s="1"/>
      <c r="INV84" s="1"/>
      <c r="INW84" s="1"/>
      <c r="INX84" s="1"/>
      <c r="INY84" s="1"/>
      <c r="INZ84" s="1"/>
      <c r="IOA84" s="1"/>
      <c r="IOB84" s="1"/>
      <c r="IOC84" s="1"/>
      <c r="IOD84" s="1"/>
      <c r="IOE84" s="1"/>
      <c r="IOF84" s="1"/>
      <c r="IOG84" s="1"/>
      <c r="IOH84" s="1"/>
      <c r="IOI84" s="1"/>
      <c r="IOJ84" s="1"/>
      <c r="IOK84" s="1"/>
      <c r="IOL84" s="1"/>
      <c r="IOM84" s="1"/>
      <c r="ION84" s="1"/>
      <c r="IOO84" s="1"/>
      <c r="IOP84" s="1"/>
      <c r="IOQ84" s="1"/>
      <c r="IOR84" s="1"/>
      <c r="IOS84" s="1"/>
      <c r="IOT84" s="1"/>
      <c r="IOU84" s="1"/>
      <c r="IOV84" s="1"/>
      <c r="IOW84" s="1"/>
      <c r="IOX84" s="1"/>
      <c r="IOY84" s="1"/>
      <c r="IOZ84" s="1"/>
      <c r="IPA84" s="1"/>
      <c r="IPB84" s="1"/>
      <c r="IPC84" s="1"/>
      <c r="IPD84" s="1"/>
      <c r="IPE84" s="1"/>
      <c r="IPF84" s="1"/>
      <c r="IPG84" s="1"/>
      <c r="IPH84" s="1"/>
      <c r="IPI84" s="1"/>
      <c r="IPJ84" s="1"/>
      <c r="IPK84" s="1"/>
      <c r="IPL84" s="1"/>
      <c r="IPM84" s="1"/>
      <c r="IPN84" s="1"/>
      <c r="IPO84" s="1"/>
      <c r="IPP84" s="1"/>
      <c r="IPQ84" s="1"/>
      <c r="IPR84" s="1"/>
      <c r="IPS84" s="1"/>
      <c r="IPT84" s="1"/>
      <c r="IPU84" s="1"/>
      <c r="IPV84" s="1"/>
      <c r="IPW84" s="1"/>
      <c r="IPX84" s="1"/>
      <c r="IPY84" s="1"/>
      <c r="IPZ84" s="1"/>
      <c r="IQA84" s="1"/>
      <c r="IQB84" s="1"/>
      <c r="IQC84" s="1"/>
      <c r="IQD84" s="1"/>
      <c r="IQE84" s="1"/>
      <c r="IQF84" s="1"/>
      <c r="IQG84" s="1"/>
      <c r="IQH84" s="1"/>
      <c r="IQI84" s="1"/>
      <c r="IQJ84" s="1"/>
      <c r="IQK84" s="1"/>
      <c r="IQL84" s="1"/>
      <c r="IQM84" s="1"/>
      <c r="IQN84" s="1"/>
      <c r="IQO84" s="1"/>
      <c r="IQP84" s="1"/>
      <c r="IQQ84" s="1"/>
      <c r="IQR84" s="1"/>
      <c r="IQS84" s="1"/>
      <c r="IQT84" s="1"/>
      <c r="IQU84" s="1"/>
      <c r="IQV84" s="1"/>
      <c r="IQW84" s="1"/>
      <c r="IQX84" s="1"/>
      <c r="IQY84" s="1"/>
      <c r="IQZ84" s="1"/>
      <c r="IRA84" s="1"/>
      <c r="IRB84" s="1"/>
      <c r="IRC84" s="1"/>
      <c r="IRD84" s="1"/>
      <c r="IRE84" s="1"/>
      <c r="IRF84" s="1"/>
      <c r="IRG84" s="1"/>
      <c r="IRH84" s="1"/>
      <c r="IRI84" s="1"/>
      <c r="IRJ84" s="1"/>
      <c r="IRK84" s="1"/>
      <c r="IRL84" s="1"/>
      <c r="IRM84" s="1"/>
      <c r="IRN84" s="1"/>
      <c r="IRO84" s="1"/>
      <c r="IRP84" s="1"/>
      <c r="IRQ84" s="1"/>
      <c r="IRR84" s="1"/>
      <c r="IRS84" s="1"/>
      <c r="IRT84" s="1"/>
      <c r="IRU84" s="1"/>
      <c r="IRV84" s="1"/>
      <c r="IRW84" s="1"/>
      <c r="IRX84" s="1"/>
      <c r="IRY84" s="1"/>
      <c r="IRZ84" s="1"/>
      <c r="ISA84" s="1"/>
      <c r="ISB84" s="1"/>
      <c r="ISC84" s="1"/>
      <c r="ISD84" s="1"/>
      <c r="ISE84" s="1"/>
      <c r="ISF84" s="1"/>
      <c r="ISG84" s="1"/>
      <c r="ISH84" s="1"/>
      <c r="ISI84" s="1"/>
      <c r="ISJ84" s="1"/>
      <c r="ISK84" s="1"/>
      <c r="ISL84" s="1"/>
      <c r="ISM84" s="1"/>
      <c r="ISN84" s="1"/>
      <c r="ISO84" s="1"/>
      <c r="ISP84" s="1"/>
      <c r="ISQ84" s="1"/>
      <c r="ISR84" s="1"/>
      <c r="ISS84" s="1"/>
      <c r="IST84" s="1"/>
      <c r="ISU84" s="1"/>
      <c r="ISV84" s="1"/>
      <c r="ISW84" s="1"/>
      <c r="ISX84" s="1"/>
      <c r="ISY84" s="1"/>
      <c r="ISZ84" s="1"/>
      <c r="ITA84" s="1"/>
      <c r="ITB84" s="1"/>
      <c r="ITC84" s="1"/>
      <c r="ITD84" s="1"/>
      <c r="ITE84" s="1"/>
      <c r="ITF84" s="1"/>
      <c r="ITG84" s="1"/>
      <c r="ITH84" s="1"/>
      <c r="ITI84" s="1"/>
      <c r="ITJ84" s="1"/>
      <c r="ITK84" s="1"/>
      <c r="ITL84" s="1"/>
      <c r="ITM84" s="1"/>
      <c r="ITN84" s="1"/>
      <c r="ITO84" s="1"/>
      <c r="ITP84" s="1"/>
      <c r="ITQ84" s="1"/>
      <c r="ITR84" s="1"/>
      <c r="ITS84" s="1"/>
      <c r="ITT84" s="1"/>
      <c r="ITU84" s="1"/>
      <c r="ITV84" s="1"/>
      <c r="ITW84" s="1"/>
      <c r="ITX84" s="1"/>
      <c r="ITY84" s="1"/>
      <c r="ITZ84" s="1"/>
      <c r="IUA84" s="1"/>
      <c r="IUB84" s="1"/>
      <c r="IUC84" s="1"/>
      <c r="IUD84" s="1"/>
      <c r="IUE84" s="1"/>
      <c r="IUF84" s="1"/>
      <c r="IUG84" s="1"/>
      <c r="IUH84" s="1"/>
      <c r="IUI84" s="1"/>
      <c r="IUJ84" s="1"/>
      <c r="IUK84" s="1"/>
      <c r="IUL84" s="1"/>
      <c r="IUM84" s="1"/>
      <c r="IUN84" s="1"/>
      <c r="IUO84" s="1"/>
      <c r="IUP84" s="1"/>
      <c r="IUQ84" s="1"/>
      <c r="IUR84" s="1"/>
      <c r="IUS84" s="1"/>
      <c r="IUT84" s="1"/>
      <c r="IUU84" s="1"/>
      <c r="IUV84" s="1"/>
      <c r="IUW84" s="1"/>
      <c r="IUX84" s="1"/>
      <c r="IUY84" s="1"/>
      <c r="IUZ84" s="1"/>
      <c r="IVA84" s="1"/>
      <c r="IVB84" s="1"/>
      <c r="IVC84" s="1"/>
      <c r="IVD84" s="1"/>
      <c r="IVE84" s="1"/>
      <c r="IVF84" s="1"/>
      <c r="IVG84" s="1"/>
      <c r="IVH84" s="1"/>
      <c r="IVI84" s="1"/>
      <c r="IVJ84" s="1"/>
      <c r="IVK84" s="1"/>
      <c r="IVL84" s="1"/>
      <c r="IVM84" s="1"/>
      <c r="IVN84" s="1"/>
      <c r="IVO84" s="1"/>
      <c r="IVP84" s="1"/>
      <c r="IVQ84" s="1"/>
      <c r="IVR84" s="1"/>
      <c r="IVS84" s="1"/>
      <c r="IVT84" s="1"/>
      <c r="IVU84" s="1"/>
      <c r="IVV84" s="1"/>
      <c r="IVW84" s="1"/>
      <c r="IVX84" s="1"/>
      <c r="IVY84" s="1"/>
      <c r="IVZ84" s="1"/>
      <c r="IWA84" s="1"/>
      <c r="IWB84" s="1"/>
      <c r="IWC84" s="1"/>
      <c r="IWD84" s="1"/>
      <c r="IWE84" s="1"/>
      <c r="IWF84" s="1"/>
      <c r="IWG84" s="1"/>
      <c r="IWH84" s="1"/>
      <c r="IWI84" s="1"/>
      <c r="IWJ84" s="1"/>
      <c r="IWK84" s="1"/>
      <c r="IWL84" s="1"/>
      <c r="IWM84" s="1"/>
      <c r="IWN84" s="1"/>
      <c r="IWO84" s="1"/>
      <c r="IWP84" s="1"/>
      <c r="IWQ84" s="1"/>
      <c r="IWR84" s="1"/>
      <c r="IWS84" s="1"/>
      <c r="IWT84" s="1"/>
      <c r="IWU84" s="1"/>
      <c r="IWV84" s="1"/>
      <c r="IWW84" s="1"/>
      <c r="IWX84" s="1"/>
      <c r="IWY84" s="1"/>
      <c r="IWZ84" s="1"/>
      <c r="IXA84" s="1"/>
      <c r="IXB84" s="1"/>
      <c r="IXC84" s="1"/>
      <c r="IXD84" s="1"/>
      <c r="IXE84" s="1"/>
      <c r="IXF84" s="1"/>
      <c r="IXG84" s="1"/>
      <c r="IXH84" s="1"/>
      <c r="IXI84" s="1"/>
      <c r="IXJ84" s="1"/>
      <c r="IXK84" s="1"/>
      <c r="IXL84" s="1"/>
      <c r="IXM84" s="1"/>
      <c r="IXN84" s="1"/>
      <c r="IXO84" s="1"/>
      <c r="IXP84" s="1"/>
      <c r="IXQ84" s="1"/>
      <c r="IXR84" s="1"/>
      <c r="IXS84" s="1"/>
      <c r="IXT84" s="1"/>
      <c r="IXU84" s="1"/>
      <c r="IXV84" s="1"/>
      <c r="IXW84" s="1"/>
      <c r="IXX84" s="1"/>
      <c r="IXY84" s="1"/>
      <c r="IXZ84" s="1"/>
      <c r="IYA84" s="1"/>
      <c r="IYB84" s="1"/>
      <c r="IYC84" s="1"/>
      <c r="IYD84" s="1"/>
      <c r="IYE84" s="1"/>
      <c r="IYF84" s="1"/>
      <c r="IYG84" s="1"/>
      <c r="IYH84" s="1"/>
      <c r="IYI84" s="1"/>
      <c r="IYJ84" s="1"/>
      <c r="IYK84" s="1"/>
      <c r="IYL84" s="1"/>
      <c r="IYM84" s="1"/>
      <c r="IYN84" s="1"/>
      <c r="IYO84" s="1"/>
      <c r="IYP84" s="1"/>
      <c r="IYQ84" s="1"/>
      <c r="IYR84" s="1"/>
      <c r="IYS84" s="1"/>
      <c r="IYT84" s="1"/>
      <c r="IYU84" s="1"/>
      <c r="IYV84" s="1"/>
      <c r="IYW84" s="1"/>
      <c r="IYX84" s="1"/>
      <c r="IYY84" s="1"/>
      <c r="IYZ84" s="1"/>
      <c r="IZA84" s="1"/>
      <c r="IZB84" s="1"/>
      <c r="IZC84" s="1"/>
      <c r="IZD84" s="1"/>
      <c r="IZE84" s="1"/>
      <c r="IZF84" s="1"/>
      <c r="IZG84" s="1"/>
      <c r="IZH84" s="1"/>
      <c r="IZI84" s="1"/>
      <c r="IZJ84" s="1"/>
      <c r="IZK84" s="1"/>
      <c r="IZL84" s="1"/>
      <c r="IZM84" s="1"/>
      <c r="IZN84" s="1"/>
      <c r="IZO84" s="1"/>
      <c r="IZP84" s="1"/>
      <c r="IZQ84" s="1"/>
      <c r="IZR84" s="1"/>
      <c r="IZS84" s="1"/>
      <c r="IZT84" s="1"/>
      <c r="IZU84" s="1"/>
      <c r="IZV84" s="1"/>
      <c r="IZW84" s="1"/>
      <c r="IZX84" s="1"/>
      <c r="IZY84" s="1"/>
      <c r="IZZ84" s="1"/>
      <c r="JAA84" s="1"/>
      <c r="JAB84" s="1"/>
      <c r="JAC84" s="1"/>
      <c r="JAD84" s="1"/>
      <c r="JAE84" s="1"/>
      <c r="JAF84" s="1"/>
      <c r="JAG84" s="1"/>
      <c r="JAH84" s="1"/>
      <c r="JAI84" s="1"/>
      <c r="JAJ84" s="1"/>
      <c r="JAK84" s="1"/>
      <c r="JAL84" s="1"/>
      <c r="JAM84" s="1"/>
      <c r="JAN84" s="1"/>
      <c r="JAO84" s="1"/>
      <c r="JAP84" s="1"/>
      <c r="JAQ84" s="1"/>
      <c r="JAR84" s="1"/>
      <c r="JAS84" s="1"/>
      <c r="JAT84" s="1"/>
      <c r="JAU84" s="1"/>
      <c r="JAV84" s="1"/>
      <c r="JAW84" s="1"/>
      <c r="JAX84" s="1"/>
      <c r="JAY84" s="1"/>
      <c r="JAZ84" s="1"/>
      <c r="JBA84" s="1"/>
      <c r="JBB84" s="1"/>
      <c r="JBC84" s="1"/>
      <c r="JBD84" s="1"/>
      <c r="JBE84" s="1"/>
      <c r="JBF84" s="1"/>
      <c r="JBG84" s="1"/>
      <c r="JBH84" s="1"/>
      <c r="JBI84" s="1"/>
      <c r="JBJ84" s="1"/>
      <c r="JBK84" s="1"/>
      <c r="JBL84" s="1"/>
      <c r="JBM84" s="1"/>
      <c r="JBN84" s="1"/>
      <c r="JBO84" s="1"/>
      <c r="JBP84" s="1"/>
      <c r="JBQ84" s="1"/>
      <c r="JBR84" s="1"/>
      <c r="JBS84" s="1"/>
      <c r="JBT84" s="1"/>
      <c r="JBU84" s="1"/>
      <c r="JBV84" s="1"/>
      <c r="JBW84" s="1"/>
      <c r="JBX84" s="1"/>
      <c r="JBY84" s="1"/>
      <c r="JBZ84" s="1"/>
      <c r="JCA84" s="1"/>
      <c r="JCB84" s="1"/>
      <c r="JCC84" s="1"/>
      <c r="JCD84" s="1"/>
      <c r="JCE84" s="1"/>
      <c r="JCF84" s="1"/>
      <c r="JCG84" s="1"/>
      <c r="JCH84" s="1"/>
      <c r="JCI84" s="1"/>
      <c r="JCJ84" s="1"/>
      <c r="JCK84" s="1"/>
      <c r="JCL84" s="1"/>
      <c r="JCM84" s="1"/>
      <c r="JCN84" s="1"/>
      <c r="JCO84" s="1"/>
      <c r="JCP84" s="1"/>
      <c r="JCQ84" s="1"/>
      <c r="JCR84" s="1"/>
      <c r="JCS84" s="1"/>
      <c r="JCT84" s="1"/>
      <c r="JCU84" s="1"/>
      <c r="JCV84" s="1"/>
      <c r="JCW84" s="1"/>
      <c r="JCX84" s="1"/>
      <c r="JCY84" s="1"/>
      <c r="JCZ84" s="1"/>
      <c r="JDA84" s="1"/>
      <c r="JDB84" s="1"/>
      <c r="JDC84" s="1"/>
      <c r="JDD84" s="1"/>
      <c r="JDE84" s="1"/>
      <c r="JDF84" s="1"/>
      <c r="JDG84" s="1"/>
      <c r="JDH84" s="1"/>
      <c r="JDI84" s="1"/>
      <c r="JDJ84" s="1"/>
      <c r="JDK84" s="1"/>
      <c r="JDL84" s="1"/>
      <c r="JDM84" s="1"/>
      <c r="JDN84" s="1"/>
      <c r="JDO84" s="1"/>
      <c r="JDP84" s="1"/>
      <c r="JDQ84" s="1"/>
      <c r="JDR84" s="1"/>
      <c r="JDS84" s="1"/>
      <c r="JDT84" s="1"/>
      <c r="JDU84" s="1"/>
      <c r="JDV84" s="1"/>
      <c r="JDW84" s="1"/>
      <c r="JDX84" s="1"/>
      <c r="JDY84" s="1"/>
      <c r="JDZ84" s="1"/>
      <c r="JEA84" s="1"/>
      <c r="JEB84" s="1"/>
      <c r="JEC84" s="1"/>
      <c r="JED84" s="1"/>
      <c r="JEE84" s="1"/>
      <c r="JEF84" s="1"/>
      <c r="JEG84" s="1"/>
      <c r="JEH84" s="1"/>
      <c r="JEI84" s="1"/>
      <c r="JEJ84" s="1"/>
      <c r="JEK84" s="1"/>
      <c r="JEL84" s="1"/>
      <c r="JEM84" s="1"/>
      <c r="JEN84" s="1"/>
      <c r="JEO84" s="1"/>
      <c r="JEP84" s="1"/>
      <c r="JEQ84" s="1"/>
      <c r="JER84" s="1"/>
      <c r="JES84" s="1"/>
      <c r="JET84" s="1"/>
      <c r="JEU84" s="1"/>
      <c r="JEV84" s="1"/>
      <c r="JEW84" s="1"/>
      <c r="JEX84" s="1"/>
      <c r="JEY84" s="1"/>
      <c r="JEZ84" s="1"/>
      <c r="JFA84" s="1"/>
      <c r="JFB84" s="1"/>
      <c r="JFC84" s="1"/>
      <c r="JFD84" s="1"/>
      <c r="JFE84" s="1"/>
      <c r="JFF84" s="1"/>
      <c r="JFG84" s="1"/>
      <c r="JFH84" s="1"/>
      <c r="JFI84" s="1"/>
      <c r="JFJ84" s="1"/>
      <c r="JFK84" s="1"/>
      <c r="JFL84" s="1"/>
      <c r="JFM84" s="1"/>
      <c r="JFN84" s="1"/>
      <c r="JFO84" s="1"/>
      <c r="JFP84" s="1"/>
      <c r="JFQ84" s="1"/>
      <c r="JFR84" s="1"/>
      <c r="JFS84" s="1"/>
      <c r="JFT84" s="1"/>
      <c r="JFU84" s="1"/>
      <c r="JFV84" s="1"/>
      <c r="JFW84" s="1"/>
      <c r="JFX84" s="1"/>
      <c r="JFY84" s="1"/>
      <c r="JFZ84" s="1"/>
      <c r="JGA84" s="1"/>
      <c r="JGB84" s="1"/>
      <c r="JGC84" s="1"/>
      <c r="JGD84" s="1"/>
      <c r="JGE84" s="1"/>
      <c r="JGF84" s="1"/>
      <c r="JGG84" s="1"/>
      <c r="JGH84" s="1"/>
      <c r="JGI84" s="1"/>
      <c r="JGJ84" s="1"/>
      <c r="JGK84" s="1"/>
      <c r="JGL84" s="1"/>
      <c r="JGM84" s="1"/>
      <c r="JGN84" s="1"/>
      <c r="JGO84" s="1"/>
      <c r="JGP84" s="1"/>
      <c r="JGQ84" s="1"/>
      <c r="JGR84" s="1"/>
      <c r="JGS84" s="1"/>
      <c r="JGT84" s="1"/>
      <c r="JGU84" s="1"/>
      <c r="JGV84" s="1"/>
      <c r="JGW84" s="1"/>
      <c r="JGX84" s="1"/>
      <c r="JGY84" s="1"/>
      <c r="JGZ84" s="1"/>
      <c r="JHA84" s="1"/>
      <c r="JHB84" s="1"/>
      <c r="JHC84" s="1"/>
      <c r="JHD84" s="1"/>
      <c r="JHE84" s="1"/>
      <c r="JHF84" s="1"/>
      <c r="JHG84" s="1"/>
      <c r="JHH84" s="1"/>
      <c r="JHI84" s="1"/>
      <c r="JHJ84" s="1"/>
      <c r="JHK84" s="1"/>
      <c r="JHL84" s="1"/>
      <c r="JHM84" s="1"/>
      <c r="JHN84" s="1"/>
      <c r="JHO84" s="1"/>
      <c r="JHP84" s="1"/>
      <c r="JHQ84" s="1"/>
      <c r="JHR84" s="1"/>
      <c r="JHS84" s="1"/>
      <c r="JHT84" s="1"/>
      <c r="JHU84" s="1"/>
      <c r="JHV84" s="1"/>
      <c r="JHW84" s="1"/>
      <c r="JHX84" s="1"/>
      <c r="JHY84" s="1"/>
      <c r="JHZ84" s="1"/>
      <c r="JIA84" s="1"/>
      <c r="JIB84" s="1"/>
      <c r="JIC84" s="1"/>
      <c r="JID84" s="1"/>
      <c r="JIE84" s="1"/>
      <c r="JIF84" s="1"/>
      <c r="JIG84" s="1"/>
      <c r="JIH84" s="1"/>
      <c r="JII84" s="1"/>
      <c r="JIJ84" s="1"/>
      <c r="JIK84" s="1"/>
      <c r="JIL84" s="1"/>
      <c r="JIM84" s="1"/>
      <c r="JIN84" s="1"/>
      <c r="JIO84" s="1"/>
      <c r="JIP84" s="1"/>
      <c r="JIQ84" s="1"/>
      <c r="JIR84" s="1"/>
      <c r="JIS84" s="1"/>
      <c r="JIT84" s="1"/>
      <c r="JIU84" s="1"/>
      <c r="JIV84" s="1"/>
      <c r="JIW84" s="1"/>
      <c r="JIX84" s="1"/>
      <c r="JIY84" s="1"/>
      <c r="JIZ84" s="1"/>
      <c r="JJA84" s="1"/>
      <c r="JJB84" s="1"/>
      <c r="JJC84" s="1"/>
      <c r="JJD84" s="1"/>
      <c r="JJE84" s="1"/>
      <c r="JJF84" s="1"/>
      <c r="JJG84" s="1"/>
      <c r="JJH84" s="1"/>
      <c r="JJI84" s="1"/>
      <c r="JJJ84" s="1"/>
      <c r="JJK84" s="1"/>
      <c r="JJL84" s="1"/>
      <c r="JJM84" s="1"/>
      <c r="JJN84" s="1"/>
      <c r="JJO84" s="1"/>
      <c r="JJP84" s="1"/>
      <c r="JJQ84" s="1"/>
      <c r="JJR84" s="1"/>
      <c r="JJS84" s="1"/>
      <c r="JJT84" s="1"/>
      <c r="JJU84" s="1"/>
      <c r="JJV84" s="1"/>
      <c r="JJW84" s="1"/>
      <c r="JJX84" s="1"/>
      <c r="JJY84" s="1"/>
      <c r="JJZ84" s="1"/>
      <c r="JKA84" s="1"/>
      <c r="JKB84" s="1"/>
      <c r="JKC84" s="1"/>
      <c r="JKD84" s="1"/>
      <c r="JKE84" s="1"/>
      <c r="JKF84" s="1"/>
      <c r="JKG84" s="1"/>
      <c r="JKH84" s="1"/>
      <c r="JKI84" s="1"/>
      <c r="JKJ84" s="1"/>
      <c r="JKK84" s="1"/>
      <c r="JKL84" s="1"/>
      <c r="JKM84" s="1"/>
      <c r="JKN84" s="1"/>
      <c r="JKO84" s="1"/>
      <c r="JKP84" s="1"/>
      <c r="JKQ84" s="1"/>
      <c r="JKR84" s="1"/>
      <c r="JKS84" s="1"/>
      <c r="JKT84" s="1"/>
      <c r="JKU84" s="1"/>
      <c r="JKV84" s="1"/>
      <c r="JKW84" s="1"/>
      <c r="JKX84" s="1"/>
      <c r="JKY84" s="1"/>
      <c r="JKZ84" s="1"/>
      <c r="JLA84" s="1"/>
      <c r="JLB84" s="1"/>
      <c r="JLC84" s="1"/>
      <c r="JLD84" s="1"/>
      <c r="JLE84" s="1"/>
      <c r="JLF84" s="1"/>
      <c r="JLG84" s="1"/>
      <c r="JLH84" s="1"/>
      <c r="JLI84" s="1"/>
      <c r="JLJ84" s="1"/>
      <c r="JLK84" s="1"/>
      <c r="JLL84" s="1"/>
      <c r="JLM84" s="1"/>
      <c r="JLN84" s="1"/>
      <c r="JLO84" s="1"/>
      <c r="JLP84" s="1"/>
      <c r="JLQ84" s="1"/>
      <c r="JLR84" s="1"/>
      <c r="JLS84" s="1"/>
      <c r="JLT84" s="1"/>
      <c r="JLU84" s="1"/>
      <c r="JLV84" s="1"/>
      <c r="JLW84" s="1"/>
      <c r="JLX84" s="1"/>
      <c r="JLY84" s="1"/>
      <c r="JLZ84" s="1"/>
      <c r="JMA84" s="1"/>
      <c r="JMB84" s="1"/>
      <c r="JMC84" s="1"/>
      <c r="JMD84" s="1"/>
      <c r="JME84" s="1"/>
      <c r="JMF84" s="1"/>
      <c r="JMG84" s="1"/>
      <c r="JMH84" s="1"/>
      <c r="JMI84" s="1"/>
      <c r="JMJ84" s="1"/>
      <c r="JMK84" s="1"/>
      <c r="JML84" s="1"/>
      <c r="JMM84" s="1"/>
      <c r="JMN84" s="1"/>
      <c r="JMO84" s="1"/>
      <c r="JMP84" s="1"/>
      <c r="JMQ84" s="1"/>
      <c r="JMR84" s="1"/>
      <c r="JMS84" s="1"/>
      <c r="JMT84" s="1"/>
      <c r="JMU84" s="1"/>
      <c r="JMV84" s="1"/>
      <c r="JMW84" s="1"/>
      <c r="JMX84" s="1"/>
      <c r="JMY84" s="1"/>
      <c r="JMZ84" s="1"/>
      <c r="JNA84" s="1"/>
      <c r="JNB84" s="1"/>
      <c r="JNC84" s="1"/>
      <c r="JND84" s="1"/>
      <c r="JNE84" s="1"/>
      <c r="JNF84" s="1"/>
      <c r="JNG84" s="1"/>
      <c r="JNH84" s="1"/>
      <c r="JNI84" s="1"/>
      <c r="JNJ84" s="1"/>
      <c r="JNK84" s="1"/>
      <c r="JNL84" s="1"/>
      <c r="JNM84" s="1"/>
      <c r="JNN84" s="1"/>
      <c r="JNO84" s="1"/>
      <c r="JNP84" s="1"/>
      <c r="JNQ84" s="1"/>
      <c r="JNR84" s="1"/>
      <c r="JNS84" s="1"/>
      <c r="JNT84" s="1"/>
      <c r="JNU84" s="1"/>
      <c r="JNV84" s="1"/>
      <c r="JNW84" s="1"/>
      <c r="JNX84" s="1"/>
      <c r="JNY84" s="1"/>
      <c r="JNZ84" s="1"/>
      <c r="JOA84" s="1"/>
      <c r="JOB84" s="1"/>
      <c r="JOC84" s="1"/>
      <c r="JOD84" s="1"/>
      <c r="JOE84" s="1"/>
      <c r="JOF84" s="1"/>
      <c r="JOG84" s="1"/>
      <c r="JOH84" s="1"/>
      <c r="JOI84" s="1"/>
      <c r="JOJ84" s="1"/>
      <c r="JOK84" s="1"/>
      <c r="JOL84" s="1"/>
      <c r="JOM84" s="1"/>
      <c r="JON84" s="1"/>
      <c r="JOO84" s="1"/>
      <c r="JOP84" s="1"/>
      <c r="JOQ84" s="1"/>
      <c r="JOR84" s="1"/>
      <c r="JOS84" s="1"/>
      <c r="JOT84" s="1"/>
      <c r="JOU84" s="1"/>
      <c r="JOV84" s="1"/>
      <c r="JOW84" s="1"/>
      <c r="JOX84" s="1"/>
      <c r="JOY84" s="1"/>
      <c r="JOZ84" s="1"/>
      <c r="JPA84" s="1"/>
      <c r="JPB84" s="1"/>
      <c r="JPC84" s="1"/>
      <c r="JPD84" s="1"/>
      <c r="JPE84" s="1"/>
      <c r="JPF84" s="1"/>
      <c r="JPG84" s="1"/>
      <c r="JPH84" s="1"/>
      <c r="JPI84" s="1"/>
      <c r="JPJ84" s="1"/>
      <c r="JPK84" s="1"/>
      <c r="JPL84" s="1"/>
      <c r="JPM84" s="1"/>
      <c r="JPN84" s="1"/>
      <c r="JPO84" s="1"/>
      <c r="JPP84" s="1"/>
      <c r="JPQ84" s="1"/>
      <c r="JPR84" s="1"/>
      <c r="JPS84" s="1"/>
      <c r="JPT84" s="1"/>
      <c r="JPU84" s="1"/>
      <c r="JPV84" s="1"/>
      <c r="JPW84" s="1"/>
      <c r="JPX84" s="1"/>
      <c r="JPY84" s="1"/>
      <c r="JPZ84" s="1"/>
      <c r="JQA84" s="1"/>
      <c r="JQB84" s="1"/>
      <c r="JQC84" s="1"/>
      <c r="JQD84" s="1"/>
      <c r="JQE84" s="1"/>
      <c r="JQF84" s="1"/>
      <c r="JQG84" s="1"/>
      <c r="JQH84" s="1"/>
      <c r="JQI84" s="1"/>
      <c r="JQJ84" s="1"/>
      <c r="JQK84" s="1"/>
      <c r="JQL84" s="1"/>
      <c r="JQM84" s="1"/>
      <c r="JQN84" s="1"/>
      <c r="JQO84" s="1"/>
      <c r="JQP84" s="1"/>
      <c r="JQQ84" s="1"/>
      <c r="JQR84" s="1"/>
      <c r="JQS84" s="1"/>
      <c r="JQT84" s="1"/>
      <c r="JQU84" s="1"/>
      <c r="JQV84" s="1"/>
      <c r="JQW84" s="1"/>
      <c r="JQX84" s="1"/>
      <c r="JQY84" s="1"/>
      <c r="JQZ84" s="1"/>
      <c r="JRA84" s="1"/>
      <c r="JRB84" s="1"/>
      <c r="JRC84" s="1"/>
      <c r="JRD84" s="1"/>
      <c r="JRE84" s="1"/>
      <c r="JRF84" s="1"/>
      <c r="JRG84" s="1"/>
      <c r="JRH84" s="1"/>
      <c r="JRI84" s="1"/>
      <c r="JRJ84" s="1"/>
      <c r="JRK84" s="1"/>
      <c r="JRL84" s="1"/>
      <c r="JRM84" s="1"/>
      <c r="JRN84" s="1"/>
      <c r="JRO84" s="1"/>
      <c r="JRP84" s="1"/>
      <c r="JRQ84" s="1"/>
      <c r="JRR84" s="1"/>
      <c r="JRS84" s="1"/>
      <c r="JRT84" s="1"/>
      <c r="JRU84" s="1"/>
      <c r="JRV84" s="1"/>
      <c r="JRW84" s="1"/>
      <c r="JRX84" s="1"/>
      <c r="JRY84" s="1"/>
      <c r="JRZ84" s="1"/>
      <c r="JSA84" s="1"/>
      <c r="JSB84" s="1"/>
      <c r="JSC84" s="1"/>
      <c r="JSD84" s="1"/>
      <c r="JSE84" s="1"/>
      <c r="JSF84" s="1"/>
      <c r="JSG84" s="1"/>
      <c r="JSH84" s="1"/>
      <c r="JSI84" s="1"/>
      <c r="JSJ84" s="1"/>
      <c r="JSK84" s="1"/>
      <c r="JSL84" s="1"/>
      <c r="JSM84" s="1"/>
      <c r="JSN84" s="1"/>
      <c r="JS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c r="KDR84" s="1"/>
      <c r="KDS84" s="1"/>
      <c r="KDT84" s="1"/>
      <c r="KDU84" s="1"/>
      <c r="KDV84" s="1"/>
      <c r="KDW84" s="1"/>
      <c r="KDX84" s="1"/>
      <c r="KDY84" s="1"/>
      <c r="KDZ84" s="1"/>
      <c r="KEA84" s="1"/>
      <c r="KEB84" s="1"/>
      <c r="KEC84" s="1"/>
      <c r="KED84" s="1"/>
      <c r="KEE84" s="1"/>
      <c r="KEF84" s="1"/>
      <c r="KEG84" s="1"/>
      <c r="KEH84" s="1"/>
      <c r="KEI84" s="1"/>
      <c r="KEJ84" s="1"/>
      <c r="KEK84" s="1"/>
      <c r="KEL84" s="1"/>
      <c r="KEM84" s="1"/>
      <c r="KEN84" s="1"/>
      <c r="KEO84" s="1"/>
      <c r="KEP84" s="1"/>
      <c r="KEQ84" s="1"/>
      <c r="KER84" s="1"/>
      <c r="KES84" s="1"/>
      <c r="KET84" s="1"/>
      <c r="KEU84" s="1"/>
      <c r="KEV84" s="1"/>
      <c r="KEW84" s="1"/>
      <c r="KEX84" s="1"/>
      <c r="KEY84" s="1"/>
      <c r="KEZ84" s="1"/>
      <c r="KFA84" s="1"/>
      <c r="KFB84" s="1"/>
      <c r="KFC84" s="1"/>
      <c r="KFD84" s="1"/>
      <c r="KFE84" s="1"/>
      <c r="KFF84" s="1"/>
      <c r="KFG84" s="1"/>
      <c r="KFH84" s="1"/>
      <c r="KFI84" s="1"/>
      <c r="KFJ84" s="1"/>
      <c r="KFK84" s="1"/>
      <c r="KFL84" s="1"/>
      <c r="KFM84" s="1"/>
      <c r="KFN84" s="1"/>
      <c r="KFO84" s="1"/>
      <c r="KFP84" s="1"/>
      <c r="KFQ84" s="1"/>
      <c r="KFR84" s="1"/>
      <c r="KFS84" s="1"/>
      <c r="KFT84" s="1"/>
      <c r="KFU84" s="1"/>
      <c r="KFV84" s="1"/>
      <c r="KFW84" s="1"/>
      <c r="KFX84" s="1"/>
      <c r="KFY84" s="1"/>
      <c r="KFZ84" s="1"/>
      <c r="KGA84" s="1"/>
      <c r="KGB84" s="1"/>
      <c r="KGC84" s="1"/>
      <c r="KGD84" s="1"/>
      <c r="KGE84" s="1"/>
      <c r="KGF84" s="1"/>
      <c r="KGG84" s="1"/>
      <c r="KGH84" s="1"/>
      <c r="KGI84" s="1"/>
      <c r="KGJ84" s="1"/>
      <c r="KGK84" s="1"/>
      <c r="KGL84" s="1"/>
      <c r="KGM84" s="1"/>
      <c r="KGN84" s="1"/>
      <c r="KGO84" s="1"/>
      <c r="KGP84" s="1"/>
      <c r="KGQ84" s="1"/>
      <c r="KGR84" s="1"/>
      <c r="KGS84" s="1"/>
      <c r="KGT84" s="1"/>
      <c r="KGU84" s="1"/>
      <c r="KGV84" s="1"/>
      <c r="KGW84" s="1"/>
      <c r="KGX84" s="1"/>
      <c r="KGY84" s="1"/>
      <c r="KGZ84" s="1"/>
      <c r="KHA84" s="1"/>
      <c r="KHB84" s="1"/>
      <c r="KHC84" s="1"/>
      <c r="KHD84" s="1"/>
      <c r="KHE84" s="1"/>
      <c r="KHF84" s="1"/>
      <c r="KHG84" s="1"/>
      <c r="KHH84" s="1"/>
      <c r="KHI84" s="1"/>
      <c r="KHJ84" s="1"/>
      <c r="KHK84" s="1"/>
      <c r="KHL84" s="1"/>
      <c r="KHM84" s="1"/>
      <c r="KHN84" s="1"/>
      <c r="KHO84" s="1"/>
      <c r="KHP84" s="1"/>
      <c r="KHQ84" s="1"/>
      <c r="KHR84" s="1"/>
      <c r="KHS84" s="1"/>
      <c r="KHT84" s="1"/>
      <c r="KHU84" s="1"/>
      <c r="KHV84" s="1"/>
      <c r="KHW84" s="1"/>
      <c r="KHX84" s="1"/>
      <c r="KHY84" s="1"/>
      <c r="KHZ84" s="1"/>
      <c r="KIA84" s="1"/>
      <c r="KIB84" s="1"/>
      <c r="KIC84" s="1"/>
      <c r="KID84" s="1"/>
      <c r="KIE84" s="1"/>
      <c r="KIF84" s="1"/>
      <c r="KIG84" s="1"/>
      <c r="KIH84" s="1"/>
      <c r="KII84" s="1"/>
      <c r="KIJ84" s="1"/>
      <c r="KIK84" s="1"/>
      <c r="KIL84" s="1"/>
      <c r="KIM84" s="1"/>
      <c r="KIN84" s="1"/>
      <c r="KIO84" s="1"/>
      <c r="KIP84" s="1"/>
      <c r="KIQ84" s="1"/>
      <c r="KIR84" s="1"/>
      <c r="KIS84" s="1"/>
      <c r="KIT84" s="1"/>
      <c r="KIU84" s="1"/>
      <c r="KIV84" s="1"/>
      <c r="KIW84" s="1"/>
      <c r="KIX84" s="1"/>
      <c r="KIY84" s="1"/>
      <c r="KIZ84" s="1"/>
      <c r="KJA84" s="1"/>
      <c r="KJB84" s="1"/>
      <c r="KJC84" s="1"/>
      <c r="KJD84" s="1"/>
      <c r="KJE84" s="1"/>
      <c r="KJF84" s="1"/>
      <c r="KJG84" s="1"/>
      <c r="KJH84" s="1"/>
      <c r="KJI84" s="1"/>
      <c r="KJJ84" s="1"/>
      <c r="KJK84" s="1"/>
      <c r="KJL84" s="1"/>
      <c r="KJM84" s="1"/>
      <c r="KJN84" s="1"/>
      <c r="KJO84" s="1"/>
      <c r="KJP84" s="1"/>
      <c r="KJQ84" s="1"/>
      <c r="KJR84" s="1"/>
      <c r="KJS84" s="1"/>
      <c r="KJT84" s="1"/>
      <c r="KJU84" s="1"/>
      <c r="KJV84" s="1"/>
      <c r="KJW84" s="1"/>
      <c r="KJX84" s="1"/>
      <c r="KJY84" s="1"/>
      <c r="KJZ84" s="1"/>
      <c r="KKA84" s="1"/>
      <c r="KKB84" s="1"/>
      <c r="KKC84" s="1"/>
      <c r="KKD84" s="1"/>
      <c r="KKE84" s="1"/>
      <c r="KKF84" s="1"/>
      <c r="KKG84" s="1"/>
      <c r="KKH84" s="1"/>
      <c r="KKI84" s="1"/>
      <c r="KKJ84" s="1"/>
      <c r="KKK84" s="1"/>
      <c r="KKL84" s="1"/>
      <c r="KKM84" s="1"/>
      <c r="KKN84" s="1"/>
      <c r="KKO84" s="1"/>
      <c r="KKP84" s="1"/>
      <c r="KKQ84" s="1"/>
      <c r="KKR84" s="1"/>
      <c r="KKS84" s="1"/>
      <c r="KKT84" s="1"/>
      <c r="KKU84" s="1"/>
      <c r="KKV84" s="1"/>
      <c r="KKW84" s="1"/>
      <c r="KKX84" s="1"/>
      <c r="KKY84" s="1"/>
      <c r="KKZ84" s="1"/>
      <c r="KLA84" s="1"/>
      <c r="KLB84" s="1"/>
      <c r="KLC84" s="1"/>
      <c r="KLD84" s="1"/>
      <c r="KLE84" s="1"/>
      <c r="KLF84" s="1"/>
      <c r="KLG84" s="1"/>
      <c r="KLH84" s="1"/>
      <c r="KLI84" s="1"/>
      <c r="KLJ84" s="1"/>
      <c r="KLK84" s="1"/>
      <c r="KLL84" s="1"/>
      <c r="KLM84" s="1"/>
      <c r="KLN84" s="1"/>
      <c r="KLO84" s="1"/>
      <c r="KLP84" s="1"/>
      <c r="KLQ84" s="1"/>
      <c r="KLR84" s="1"/>
      <c r="KLS84" s="1"/>
      <c r="KLT84" s="1"/>
      <c r="KLU84" s="1"/>
      <c r="KLV84" s="1"/>
      <c r="KLW84" s="1"/>
      <c r="KLX84" s="1"/>
      <c r="KLY84" s="1"/>
      <c r="KLZ84" s="1"/>
      <c r="KMA84" s="1"/>
      <c r="KMB84" s="1"/>
      <c r="KMC84" s="1"/>
      <c r="KMD84" s="1"/>
      <c r="KME84" s="1"/>
      <c r="KMF84" s="1"/>
      <c r="KMG84" s="1"/>
      <c r="KMH84" s="1"/>
      <c r="KMI84" s="1"/>
      <c r="KMJ84" s="1"/>
      <c r="KMK84" s="1"/>
      <c r="KML84" s="1"/>
      <c r="KMM84" s="1"/>
      <c r="KMN84" s="1"/>
      <c r="KMO84" s="1"/>
      <c r="KMP84" s="1"/>
      <c r="KMQ84" s="1"/>
      <c r="KMR84" s="1"/>
      <c r="KMS84" s="1"/>
      <c r="KMT84" s="1"/>
      <c r="KMU84" s="1"/>
      <c r="KMV84" s="1"/>
      <c r="KMW84" s="1"/>
      <c r="KMX84" s="1"/>
      <c r="KMY84" s="1"/>
      <c r="KMZ84" s="1"/>
      <c r="KNA84" s="1"/>
      <c r="KNB84" s="1"/>
      <c r="KNC84" s="1"/>
      <c r="KND84" s="1"/>
      <c r="KNE84" s="1"/>
      <c r="KNF84" s="1"/>
      <c r="KNG84" s="1"/>
      <c r="KNH84" s="1"/>
      <c r="KNI84" s="1"/>
      <c r="KNJ84" s="1"/>
      <c r="KNK84" s="1"/>
      <c r="KNL84" s="1"/>
      <c r="KNM84" s="1"/>
      <c r="KNN84" s="1"/>
      <c r="KNO84" s="1"/>
      <c r="KNP84" s="1"/>
      <c r="KNQ84" s="1"/>
      <c r="KNR84" s="1"/>
      <c r="KNS84" s="1"/>
      <c r="KNT84" s="1"/>
      <c r="KNU84" s="1"/>
      <c r="KNV84" s="1"/>
      <c r="KNW84" s="1"/>
      <c r="KNX84" s="1"/>
      <c r="KNY84" s="1"/>
      <c r="KNZ84" s="1"/>
      <c r="KOA84" s="1"/>
      <c r="KOB84" s="1"/>
      <c r="KOC84" s="1"/>
      <c r="KOD84" s="1"/>
      <c r="KOE84" s="1"/>
      <c r="KOF84" s="1"/>
      <c r="KOG84" s="1"/>
      <c r="KOH84" s="1"/>
      <c r="KOI84" s="1"/>
      <c r="KOJ84" s="1"/>
      <c r="KOK84" s="1"/>
      <c r="KOL84" s="1"/>
      <c r="KOM84" s="1"/>
      <c r="KON84" s="1"/>
      <c r="KOO84" s="1"/>
      <c r="KOP84" s="1"/>
      <c r="KOQ84" s="1"/>
      <c r="KOR84" s="1"/>
      <c r="KOS84" s="1"/>
      <c r="KOT84" s="1"/>
      <c r="KOU84" s="1"/>
      <c r="KOV84" s="1"/>
      <c r="KOW84" s="1"/>
      <c r="KOX84" s="1"/>
      <c r="KOY84" s="1"/>
      <c r="KOZ84" s="1"/>
      <c r="KPA84" s="1"/>
      <c r="KPB84" s="1"/>
      <c r="KPC84" s="1"/>
      <c r="KPD84" s="1"/>
      <c r="KPE84" s="1"/>
      <c r="KPF84" s="1"/>
      <c r="KPG84" s="1"/>
      <c r="KPH84" s="1"/>
      <c r="KPI84" s="1"/>
      <c r="KPJ84" s="1"/>
      <c r="KPK84" s="1"/>
      <c r="KPL84" s="1"/>
      <c r="KPM84" s="1"/>
      <c r="KPN84" s="1"/>
      <c r="KPO84" s="1"/>
      <c r="KPP84" s="1"/>
      <c r="KPQ84" s="1"/>
      <c r="KPR84" s="1"/>
      <c r="KPS84" s="1"/>
      <c r="KPT84" s="1"/>
      <c r="KPU84" s="1"/>
      <c r="KPV84" s="1"/>
      <c r="KPW84" s="1"/>
      <c r="KPX84" s="1"/>
      <c r="KPY84" s="1"/>
      <c r="KPZ84" s="1"/>
      <c r="KQA84" s="1"/>
      <c r="KQB84" s="1"/>
      <c r="KQC84" s="1"/>
      <c r="KQD84" s="1"/>
      <c r="KQE84" s="1"/>
      <c r="KQF84" s="1"/>
      <c r="KQG84" s="1"/>
      <c r="KQH84" s="1"/>
      <c r="KQI84" s="1"/>
      <c r="KQJ84" s="1"/>
      <c r="KQK84" s="1"/>
      <c r="KQL84" s="1"/>
      <c r="KQM84" s="1"/>
      <c r="KQN84" s="1"/>
      <c r="KQO84" s="1"/>
      <c r="KQP84" s="1"/>
      <c r="KQQ84" s="1"/>
      <c r="KQR84" s="1"/>
      <c r="KQS84" s="1"/>
      <c r="KQT84" s="1"/>
      <c r="KQU84" s="1"/>
      <c r="KQV84" s="1"/>
      <c r="KQW84" s="1"/>
      <c r="KQX84" s="1"/>
      <c r="KQY84" s="1"/>
      <c r="KQZ84" s="1"/>
      <c r="KRA84" s="1"/>
      <c r="KRB84" s="1"/>
      <c r="KRC84" s="1"/>
      <c r="KRD84" s="1"/>
      <c r="KRE84" s="1"/>
      <c r="KRF84" s="1"/>
      <c r="KRG84" s="1"/>
      <c r="KRH84" s="1"/>
      <c r="KRI84" s="1"/>
      <c r="KRJ84" s="1"/>
      <c r="KRK84" s="1"/>
      <c r="KRL84" s="1"/>
      <c r="KRM84" s="1"/>
      <c r="KRN84" s="1"/>
      <c r="KRO84" s="1"/>
      <c r="KRP84" s="1"/>
      <c r="KRQ84" s="1"/>
      <c r="KRR84" s="1"/>
      <c r="KRS84" s="1"/>
      <c r="KRT84" s="1"/>
      <c r="KRU84" s="1"/>
      <c r="KRV84" s="1"/>
      <c r="KRW84" s="1"/>
      <c r="KRX84" s="1"/>
      <c r="KRY84" s="1"/>
      <c r="KRZ84" s="1"/>
      <c r="KSA84" s="1"/>
      <c r="KSB84" s="1"/>
      <c r="KSC84" s="1"/>
      <c r="KSD84" s="1"/>
      <c r="KSE84" s="1"/>
      <c r="KSF84" s="1"/>
      <c r="KSG84" s="1"/>
      <c r="KSH84" s="1"/>
      <c r="KSI84" s="1"/>
      <c r="KSJ84" s="1"/>
      <c r="KSK84" s="1"/>
      <c r="KSL84" s="1"/>
      <c r="KSM84" s="1"/>
      <c r="KSN84" s="1"/>
      <c r="KSO84" s="1"/>
      <c r="KSP84" s="1"/>
      <c r="KSQ84" s="1"/>
      <c r="KSR84" s="1"/>
      <c r="KSS84" s="1"/>
      <c r="KST84" s="1"/>
      <c r="KSU84" s="1"/>
      <c r="KSV84" s="1"/>
      <c r="KSW84" s="1"/>
      <c r="KSX84" s="1"/>
      <c r="KSY84" s="1"/>
      <c r="KSZ84" s="1"/>
      <c r="KTA84" s="1"/>
      <c r="KTB84" s="1"/>
      <c r="KTC84" s="1"/>
      <c r="KTD84" s="1"/>
      <c r="KTE84" s="1"/>
      <c r="KTF84" s="1"/>
      <c r="KTG84" s="1"/>
      <c r="KTH84" s="1"/>
      <c r="KTI84" s="1"/>
      <c r="KTJ84" s="1"/>
      <c r="KTK84" s="1"/>
      <c r="KTL84" s="1"/>
      <c r="KTM84" s="1"/>
      <c r="KTN84" s="1"/>
      <c r="KTO84" s="1"/>
      <c r="KTP84" s="1"/>
      <c r="KTQ84" s="1"/>
      <c r="KTR84" s="1"/>
      <c r="KTS84" s="1"/>
      <c r="KTT84" s="1"/>
      <c r="KTU84" s="1"/>
      <c r="KTV84" s="1"/>
      <c r="KTW84" s="1"/>
      <c r="KTX84" s="1"/>
      <c r="KTY84" s="1"/>
      <c r="KTZ84" s="1"/>
      <c r="KUA84" s="1"/>
      <c r="KUB84" s="1"/>
      <c r="KUC84" s="1"/>
      <c r="KUD84" s="1"/>
      <c r="KUE84" s="1"/>
      <c r="KUF84" s="1"/>
      <c r="KUG84" s="1"/>
      <c r="KUH84" s="1"/>
      <c r="KUI84" s="1"/>
      <c r="KUJ84" s="1"/>
      <c r="KUK84" s="1"/>
      <c r="KUL84" s="1"/>
      <c r="KUM84" s="1"/>
      <c r="KUN84" s="1"/>
      <c r="KUO84" s="1"/>
      <c r="KUP84" s="1"/>
      <c r="KUQ84" s="1"/>
      <c r="KUR84" s="1"/>
      <c r="KUS84" s="1"/>
      <c r="KUT84" s="1"/>
      <c r="KUU84" s="1"/>
      <c r="KUV84" s="1"/>
      <c r="KUW84" s="1"/>
      <c r="KUX84" s="1"/>
      <c r="KUY84" s="1"/>
      <c r="KUZ84" s="1"/>
      <c r="KVA84" s="1"/>
      <c r="KVB84" s="1"/>
      <c r="KVC84" s="1"/>
      <c r="KVD84" s="1"/>
      <c r="KVE84" s="1"/>
      <c r="KVF84" s="1"/>
      <c r="KVG84" s="1"/>
      <c r="KVH84" s="1"/>
      <c r="KVI84" s="1"/>
      <c r="KVJ84" s="1"/>
      <c r="KVK84" s="1"/>
      <c r="KVL84" s="1"/>
      <c r="KVM84" s="1"/>
      <c r="KVN84" s="1"/>
      <c r="KVO84" s="1"/>
      <c r="KVP84" s="1"/>
      <c r="KVQ84" s="1"/>
      <c r="KVR84" s="1"/>
      <c r="KVS84" s="1"/>
      <c r="KVT84" s="1"/>
      <c r="KVU84" s="1"/>
      <c r="KVV84" s="1"/>
      <c r="KVW84" s="1"/>
      <c r="KVX84" s="1"/>
      <c r="KVY84" s="1"/>
      <c r="KVZ84" s="1"/>
      <c r="KWA84" s="1"/>
      <c r="KWB84" s="1"/>
      <c r="KWC84" s="1"/>
      <c r="KWD84" s="1"/>
      <c r="KWE84" s="1"/>
      <c r="KWF84" s="1"/>
      <c r="KWG84" s="1"/>
      <c r="KWH84" s="1"/>
      <c r="KWI84" s="1"/>
      <c r="KWJ84" s="1"/>
      <c r="KWK84" s="1"/>
      <c r="KWL84" s="1"/>
      <c r="KWM84" s="1"/>
      <c r="KWN84" s="1"/>
      <c r="KWO84" s="1"/>
      <c r="KWP84" s="1"/>
      <c r="KWQ84" s="1"/>
      <c r="KWR84" s="1"/>
      <c r="KWS84" s="1"/>
      <c r="KWT84" s="1"/>
      <c r="KWU84" s="1"/>
      <c r="KWV84" s="1"/>
      <c r="KWW84" s="1"/>
      <c r="KWX84" s="1"/>
      <c r="KWY84" s="1"/>
      <c r="KWZ84" s="1"/>
      <c r="KXA84" s="1"/>
      <c r="KXB84" s="1"/>
      <c r="KXC84" s="1"/>
      <c r="KXD84" s="1"/>
      <c r="KXE84" s="1"/>
      <c r="KXF84" s="1"/>
      <c r="KXG84" s="1"/>
      <c r="KXH84" s="1"/>
      <c r="KXI84" s="1"/>
      <c r="KXJ84" s="1"/>
      <c r="KXK84" s="1"/>
      <c r="KXL84" s="1"/>
      <c r="KXM84" s="1"/>
      <c r="KXN84" s="1"/>
      <c r="KXO84" s="1"/>
      <c r="KXP84" s="1"/>
      <c r="KXQ84" s="1"/>
      <c r="KXR84" s="1"/>
      <c r="KXS84" s="1"/>
      <c r="KXT84" s="1"/>
      <c r="KXU84" s="1"/>
      <c r="KXV84" s="1"/>
      <c r="KXW84" s="1"/>
      <c r="KXX84" s="1"/>
      <c r="KXY84" s="1"/>
      <c r="KXZ84" s="1"/>
      <c r="KYA84" s="1"/>
      <c r="KYB84" s="1"/>
      <c r="KYC84" s="1"/>
      <c r="KYD84" s="1"/>
      <c r="KYE84" s="1"/>
      <c r="KYF84" s="1"/>
      <c r="KYG84" s="1"/>
      <c r="KYH84" s="1"/>
      <c r="KYI84" s="1"/>
      <c r="KYJ84" s="1"/>
      <c r="KYK84" s="1"/>
      <c r="KYL84" s="1"/>
      <c r="KYM84" s="1"/>
      <c r="KYN84" s="1"/>
      <c r="KYO84" s="1"/>
      <c r="KYP84" s="1"/>
      <c r="KYQ84" s="1"/>
      <c r="KYR84" s="1"/>
      <c r="KYS84" s="1"/>
      <c r="KYT84" s="1"/>
      <c r="KYU84" s="1"/>
      <c r="KYV84" s="1"/>
      <c r="KYW84" s="1"/>
      <c r="KYX84" s="1"/>
      <c r="KYY84" s="1"/>
      <c r="KYZ84" s="1"/>
      <c r="KZA84" s="1"/>
      <c r="KZB84" s="1"/>
      <c r="KZC84" s="1"/>
      <c r="KZD84" s="1"/>
      <c r="KZE84" s="1"/>
      <c r="KZF84" s="1"/>
      <c r="KZG84" s="1"/>
      <c r="KZH84" s="1"/>
      <c r="KZI84" s="1"/>
      <c r="KZJ84" s="1"/>
      <c r="KZK84" s="1"/>
      <c r="KZL84" s="1"/>
      <c r="KZM84" s="1"/>
      <c r="KZN84" s="1"/>
      <c r="KZO84" s="1"/>
      <c r="KZP84" s="1"/>
      <c r="KZQ84" s="1"/>
      <c r="KZR84" s="1"/>
      <c r="KZS84" s="1"/>
      <c r="KZT84" s="1"/>
      <c r="KZU84" s="1"/>
      <c r="KZV84" s="1"/>
      <c r="KZW84" s="1"/>
      <c r="KZX84" s="1"/>
      <c r="KZY84" s="1"/>
      <c r="KZZ84" s="1"/>
      <c r="LAA84" s="1"/>
      <c r="LAB84" s="1"/>
      <c r="LAC84" s="1"/>
      <c r="LAD84" s="1"/>
      <c r="LAE84" s="1"/>
      <c r="LAF84" s="1"/>
      <c r="LAG84" s="1"/>
      <c r="LAH84" s="1"/>
      <c r="LAI84" s="1"/>
      <c r="LAJ84" s="1"/>
      <c r="LAK84" s="1"/>
      <c r="LAL84" s="1"/>
      <c r="LAM84" s="1"/>
      <c r="LAN84" s="1"/>
      <c r="LAO84" s="1"/>
      <c r="LAP84" s="1"/>
      <c r="LAQ84" s="1"/>
      <c r="LAR84" s="1"/>
      <c r="LAS84" s="1"/>
      <c r="LAT84" s="1"/>
      <c r="LAU84" s="1"/>
      <c r="LAV84" s="1"/>
      <c r="LAW84" s="1"/>
      <c r="LAX84" s="1"/>
      <c r="LAY84" s="1"/>
      <c r="LAZ84" s="1"/>
      <c r="LBA84" s="1"/>
      <c r="LBB84" s="1"/>
      <c r="LBC84" s="1"/>
      <c r="LBD84" s="1"/>
      <c r="LBE84" s="1"/>
      <c r="LBF84" s="1"/>
      <c r="LBG84" s="1"/>
      <c r="LBH84" s="1"/>
      <c r="LBI84" s="1"/>
      <c r="LBJ84" s="1"/>
      <c r="LBK84" s="1"/>
      <c r="LBL84" s="1"/>
      <c r="LBM84" s="1"/>
      <c r="LBN84" s="1"/>
      <c r="LBO84" s="1"/>
      <c r="LBP84" s="1"/>
      <c r="LBQ84" s="1"/>
      <c r="LBR84" s="1"/>
      <c r="LBS84" s="1"/>
      <c r="LBT84" s="1"/>
      <c r="LBU84" s="1"/>
      <c r="LBV84" s="1"/>
      <c r="LBW84" s="1"/>
      <c r="LBX84" s="1"/>
      <c r="LBY84" s="1"/>
      <c r="LBZ84" s="1"/>
      <c r="LCA84" s="1"/>
      <c r="LCB84" s="1"/>
      <c r="LCC84" s="1"/>
      <c r="LCD84" s="1"/>
      <c r="LCE84" s="1"/>
      <c r="LCF84" s="1"/>
      <c r="LCG84" s="1"/>
      <c r="LCH84" s="1"/>
      <c r="LCI84" s="1"/>
      <c r="LCJ84" s="1"/>
      <c r="LCK84" s="1"/>
      <c r="LCL84" s="1"/>
      <c r="LCM84" s="1"/>
      <c r="LCN84" s="1"/>
      <c r="LCO84" s="1"/>
      <c r="LCP84" s="1"/>
      <c r="LCQ84" s="1"/>
      <c r="LCR84" s="1"/>
      <c r="LCS84" s="1"/>
      <c r="LCT84" s="1"/>
      <c r="LCU84" s="1"/>
      <c r="LCV84" s="1"/>
      <c r="LCW84" s="1"/>
      <c r="LCX84" s="1"/>
      <c r="LCY84" s="1"/>
      <c r="LCZ84" s="1"/>
      <c r="LDA84" s="1"/>
      <c r="LDB84" s="1"/>
      <c r="LDC84" s="1"/>
      <c r="LDD84" s="1"/>
      <c r="LDE84" s="1"/>
      <c r="LDF84" s="1"/>
      <c r="LDG84" s="1"/>
      <c r="LDH84" s="1"/>
      <c r="LDI84" s="1"/>
      <c r="LDJ84" s="1"/>
      <c r="LDK84" s="1"/>
      <c r="LDL84" s="1"/>
      <c r="LDM84" s="1"/>
      <c r="LDN84" s="1"/>
      <c r="LDO84" s="1"/>
      <c r="LDP84" s="1"/>
      <c r="LDQ84" s="1"/>
      <c r="LDR84" s="1"/>
      <c r="LDS84" s="1"/>
      <c r="LDT84" s="1"/>
      <c r="LDU84" s="1"/>
      <c r="LDV84" s="1"/>
      <c r="LDW84" s="1"/>
      <c r="LDX84" s="1"/>
      <c r="LDY84" s="1"/>
      <c r="LDZ84" s="1"/>
      <c r="LEA84" s="1"/>
      <c r="LEB84" s="1"/>
      <c r="LEC84" s="1"/>
      <c r="LED84" s="1"/>
      <c r="LEE84" s="1"/>
      <c r="LEF84" s="1"/>
      <c r="LEG84" s="1"/>
      <c r="LEH84" s="1"/>
      <c r="LEI84" s="1"/>
      <c r="LEJ84" s="1"/>
      <c r="LEK84" s="1"/>
      <c r="LEL84" s="1"/>
      <c r="LEM84" s="1"/>
      <c r="LEN84" s="1"/>
      <c r="LEO84" s="1"/>
      <c r="LEP84" s="1"/>
      <c r="LEQ84" s="1"/>
      <c r="LER84" s="1"/>
      <c r="LES84" s="1"/>
      <c r="LET84" s="1"/>
      <c r="LEU84" s="1"/>
      <c r="LEV84" s="1"/>
      <c r="LEW84" s="1"/>
      <c r="LEX84" s="1"/>
      <c r="LEY84" s="1"/>
      <c r="LEZ84" s="1"/>
      <c r="LFA84" s="1"/>
      <c r="LFB84" s="1"/>
      <c r="LFC84" s="1"/>
      <c r="LFD84" s="1"/>
      <c r="LFE84" s="1"/>
      <c r="LFF84" s="1"/>
      <c r="LFG84" s="1"/>
      <c r="LFH84" s="1"/>
      <c r="LFI84" s="1"/>
      <c r="LFJ84" s="1"/>
      <c r="LFK84" s="1"/>
      <c r="LFL84" s="1"/>
      <c r="LFM84" s="1"/>
      <c r="LFN84" s="1"/>
      <c r="LFO84" s="1"/>
      <c r="LFP84" s="1"/>
      <c r="LFQ84" s="1"/>
      <c r="LFR84" s="1"/>
      <c r="LFS84" s="1"/>
      <c r="LFT84" s="1"/>
      <c r="LFU84" s="1"/>
      <c r="LFV84" s="1"/>
      <c r="LFW84" s="1"/>
      <c r="LFX84" s="1"/>
      <c r="LFY84" s="1"/>
      <c r="LFZ84" s="1"/>
      <c r="LGA84" s="1"/>
      <c r="LGB84" s="1"/>
      <c r="LGC84" s="1"/>
      <c r="LGD84" s="1"/>
      <c r="LGE84" s="1"/>
      <c r="LGF84" s="1"/>
      <c r="LGG84" s="1"/>
      <c r="LGH84" s="1"/>
      <c r="LGI84" s="1"/>
      <c r="LGJ84" s="1"/>
      <c r="LGK84" s="1"/>
      <c r="LGL84" s="1"/>
      <c r="LGM84" s="1"/>
      <c r="LGN84" s="1"/>
      <c r="LGO84" s="1"/>
      <c r="LGP84" s="1"/>
      <c r="LGQ84" s="1"/>
      <c r="LGR84" s="1"/>
      <c r="LGS84" s="1"/>
      <c r="LGT84" s="1"/>
      <c r="LGU84" s="1"/>
      <c r="LGV84" s="1"/>
      <c r="LGW84" s="1"/>
      <c r="LGX84" s="1"/>
      <c r="LGY84" s="1"/>
      <c r="LGZ84" s="1"/>
      <c r="LHA84" s="1"/>
      <c r="LHB84" s="1"/>
      <c r="LHC84" s="1"/>
      <c r="LHD84" s="1"/>
      <c r="LHE84" s="1"/>
      <c r="LHF84" s="1"/>
      <c r="LHG84" s="1"/>
      <c r="LHH84" s="1"/>
      <c r="LHI84" s="1"/>
      <c r="LHJ84" s="1"/>
      <c r="LHK84" s="1"/>
      <c r="LHL84" s="1"/>
      <c r="LHM84" s="1"/>
      <c r="LHN84" s="1"/>
      <c r="LHO84" s="1"/>
      <c r="LHP84" s="1"/>
      <c r="LHQ84" s="1"/>
      <c r="LHR84" s="1"/>
      <c r="LHS84" s="1"/>
      <c r="LHT84" s="1"/>
      <c r="LHU84" s="1"/>
      <c r="LHV84" s="1"/>
      <c r="LHW84" s="1"/>
      <c r="LHX84" s="1"/>
      <c r="LHY84" s="1"/>
      <c r="LHZ84" s="1"/>
      <c r="LIA84" s="1"/>
      <c r="LIB84" s="1"/>
      <c r="LIC84" s="1"/>
      <c r="LID84" s="1"/>
      <c r="LIE84" s="1"/>
      <c r="LIF84" s="1"/>
      <c r="LIG84" s="1"/>
      <c r="LIH84" s="1"/>
      <c r="LII84" s="1"/>
      <c r="LIJ84" s="1"/>
      <c r="LIK84" s="1"/>
      <c r="LIL84" s="1"/>
      <c r="LIM84" s="1"/>
      <c r="LIN84" s="1"/>
      <c r="LIO84" s="1"/>
      <c r="LIP84" s="1"/>
      <c r="LIQ84" s="1"/>
      <c r="LIR84" s="1"/>
      <c r="LIS84" s="1"/>
      <c r="LIT84" s="1"/>
      <c r="LIU84" s="1"/>
      <c r="LIV84" s="1"/>
      <c r="LIW84" s="1"/>
      <c r="LIX84" s="1"/>
      <c r="LIY84" s="1"/>
      <c r="LIZ84" s="1"/>
      <c r="LJA84" s="1"/>
      <c r="LJB84" s="1"/>
      <c r="LJC84" s="1"/>
      <c r="LJD84" s="1"/>
      <c r="LJE84" s="1"/>
      <c r="LJF84" s="1"/>
      <c r="LJG84" s="1"/>
      <c r="LJH84" s="1"/>
      <c r="LJI84" s="1"/>
      <c r="LJJ84" s="1"/>
      <c r="LJK84" s="1"/>
      <c r="LJL84" s="1"/>
      <c r="LJM84" s="1"/>
      <c r="LJN84" s="1"/>
      <c r="LJO84" s="1"/>
      <c r="LJP84" s="1"/>
      <c r="LJQ84" s="1"/>
      <c r="LJR84" s="1"/>
      <c r="LJS84" s="1"/>
      <c r="LJT84" s="1"/>
      <c r="LJU84" s="1"/>
      <c r="LJV84" s="1"/>
      <c r="LJW84" s="1"/>
      <c r="LJX84" s="1"/>
      <c r="LJY84" s="1"/>
      <c r="LJZ84" s="1"/>
      <c r="LKA84" s="1"/>
      <c r="LKB84" s="1"/>
      <c r="LKC84" s="1"/>
      <c r="LKD84" s="1"/>
      <c r="LKE84" s="1"/>
      <c r="LKF84" s="1"/>
      <c r="LKG84" s="1"/>
      <c r="LKH84" s="1"/>
      <c r="LKI84" s="1"/>
      <c r="LKJ84" s="1"/>
      <c r="LKK84" s="1"/>
      <c r="LKL84" s="1"/>
      <c r="LKM84" s="1"/>
      <c r="LKN84" s="1"/>
      <c r="LKO84" s="1"/>
      <c r="LKP84" s="1"/>
      <c r="LKQ84" s="1"/>
      <c r="LKR84" s="1"/>
      <c r="LKS84" s="1"/>
      <c r="LKT84" s="1"/>
      <c r="LKU84" s="1"/>
      <c r="LKV84" s="1"/>
      <c r="LKW84" s="1"/>
      <c r="LKX84" s="1"/>
      <c r="LKY84" s="1"/>
      <c r="LKZ84" s="1"/>
      <c r="LLA84" s="1"/>
      <c r="LLB84" s="1"/>
      <c r="LLC84" s="1"/>
      <c r="LLD84" s="1"/>
      <c r="LLE84" s="1"/>
      <c r="LLF84" s="1"/>
      <c r="LLG84" s="1"/>
      <c r="LLH84" s="1"/>
      <c r="LLI84" s="1"/>
      <c r="LLJ84" s="1"/>
      <c r="LLK84" s="1"/>
      <c r="LLL84" s="1"/>
      <c r="LLM84" s="1"/>
      <c r="LLN84" s="1"/>
      <c r="LLO84" s="1"/>
      <c r="LLP84" s="1"/>
      <c r="LLQ84" s="1"/>
      <c r="LLR84" s="1"/>
      <c r="LLS84" s="1"/>
      <c r="LLT84" s="1"/>
      <c r="LLU84" s="1"/>
      <c r="LLV84" s="1"/>
      <c r="LLW84" s="1"/>
      <c r="LLX84" s="1"/>
      <c r="LLY84" s="1"/>
      <c r="LLZ84" s="1"/>
      <c r="LMA84" s="1"/>
      <c r="LMB84" s="1"/>
      <c r="LMC84" s="1"/>
      <c r="LMD84" s="1"/>
      <c r="LME84" s="1"/>
      <c r="LMF84" s="1"/>
      <c r="LMG84" s="1"/>
      <c r="LMH84" s="1"/>
      <c r="LMI84" s="1"/>
      <c r="LMJ84" s="1"/>
      <c r="LMK84" s="1"/>
      <c r="LML84" s="1"/>
      <c r="LMM84" s="1"/>
      <c r="LMN84" s="1"/>
      <c r="LMO84" s="1"/>
      <c r="LMP84" s="1"/>
      <c r="LMQ84" s="1"/>
      <c r="LMR84" s="1"/>
      <c r="LMS84" s="1"/>
      <c r="LMT84" s="1"/>
      <c r="LMU84" s="1"/>
      <c r="LMV84" s="1"/>
      <c r="LMW84" s="1"/>
      <c r="LMX84" s="1"/>
      <c r="LMY84" s="1"/>
      <c r="LMZ84" s="1"/>
      <c r="LNA84" s="1"/>
      <c r="LNB84" s="1"/>
      <c r="LNC84" s="1"/>
      <c r="LND84" s="1"/>
      <c r="LNE84" s="1"/>
      <c r="LNF84" s="1"/>
      <c r="LNG84" s="1"/>
      <c r="LNH84" s="1"/>
      <c r="LNI84" s="1"/>
      <c r="LNJ84" s="1"/>
      <c r="LNK84" s="1"/>
      <c r="LNL84" s="1"/>
      <c r="LNM84" s="1"/>
      <c r="LNN84" s="1"/>
      <c r="LNO84" s="1"/>
      <c r="LNP84" s="1"/>
      <c r="LNQ84" s="1"/>
      <c r="LNR84" s="1"/>
      <c r="LNS84" s="1"/>
      <c r="LNT84" s="1"/>
      <c r="LNU84" s="1"/>
      <c r="LNV84" s="1"/>
      <c r="LNW84" s="1"/>
      <c r="LNX84" s="1"/>
      <c r="LNY84" s="1"/>
      <c r="LNZ84" s="1"/>
      <c r="LOA84" s="1"/>
      <c r="LOB84" s="1"/>
      <c r="LOC84" s="1"/>
      <c r="LOD84" s="1"/>
      <c r="LOE84" s="1"/>
      <c r="LOF84" s="1"/>
      <c r="LOG84" s="1"/>
      <c r="LOH84" s="1"/>
      <c r="LOI84" s="1"/>
      <c r="LOJ84" s="1"/>
      <c r="LOK84" s="1"/>
      <c r="LOL84" s="1"/>
      <c r="LOM84" s="1"/>
      <c r="LON84" s="1"/>
      <c r="LOO84" s="1"/>
      <c r="LOP84" s="1"/>
      <c r="LOQ84" s="1"/>
      <c r="LOR84" s="1"/>
      <c r="LOS84" s="1"/>
      <c r="LOT84" s="1"/>
      <c r="LOU84" s="1"/>
      <c r="LOV84" s="1"/>
      <c r="LOW84" s="1"/>
      <c r="LOX84" s="1"/>
      <c r="LOY84" s="1"/>
      <c r="LOZ84" s="1"/>
      <c r="LPA84" s="1"/>
      <c r="LPB84" s="1"/>
      <c r="LPC84" s="1"/>
      <c r="LPD84" s="1"/>
      <c r="LPE84" s="1"/>
      <c r="LPF84" s="1"/>
      <c r="LPG84" s="1"/>
      <c r="LPH84" s="1"/>
      <c r="LPI84" s="1"/>
      <c r="LPJ84" s="1"/>
      <c r="LPK84" s="1"/>
      <c r="LPL84" s="1"/>
      <c r="LPM84" s="1"/>
      <c r="LPN84" s="1"/>
      <c r="LPO84" s="1"/>
      <c r="LPP84" s="1"/>
      <c r="LPQ84" s="1"/>
      <c r="LPR84" s="1"/>
      <c r="LPS84" s="1"/>
      <c r="LPT84" s="1"/>
      <c r="LPU84" s="1"/>
      <c r="LPV84" s="1"/>
      <c r="LPW84" s="1"/>
      <c r="LPX84" s="1"/>
      <c r="LPY84" s="1"/>
      <c r="LPZ84" s="1"/>
      <c r="LQA84" s="1"/>
      <c r="LQB84" s="1"/>
      <c r="LQC84" s="1"/>
      <c r="LQD84" s="1"/>
      <c r="LQE84" s="1"/>
      <c r="LQF84" s="1"/>
      <c r="LQG84" s="1"/>
      <c r="LQH84" s="1"/>
      <c r="LQI84" s="1"/>
      <c r="LQJ84" s="1"/>
      <c r="LQK84" s="1"/>
      <c r="LQL84" s="1"/>
      <c r="LQM84" s="1"/>
      <c r="LQN84" s="1"/>
      <c r="LQO84" s="1"/>
      <c r="LQP84" s="1"/>
      <c r="LQQ84" s="1"/>
      <c r="LQR84" s="1"/>
      <c r="LQS84" s="1"/>
      <c r="LQT84" s="1"/>
      <c r="LQU84" s="1"/>
      <c r="LQV84" s="1"/>
      <c r="LQW84" s="1"/>
      <c r="LQX84" s="1"/>
      <c r="LQY84" s="1"/>
      <c r="LQZ84" s="1"/>
      <c r="LRA84" s="1"/>
      <c r="LRB84" s="1"/>
      <c r="LRC84" s="1"/>
      <c r="LRD84" s="1"/>
      <c r="LRE84" s="1"/>
      <c r="LRF84" s="1"/>
      <c r="LRG84" s="1"/>
      <c r="LRH84" s="1"/>
      <c r="LRI84" s="1"/>
      <c r="LRJ84" s="1"/>
      <c r="LRK84" s="1"/>
      <c r="LRL84" s="1"/>
      <c r="LRM84" s="1"/>
      <c r="LRN84" s="1"/>
      <c r="LRO84" s="1"/>
      <c r="LRP84" s="1"/>
      <c r="LRQ84" s="1"/>
      <c r="LRR84" s="1"/>
      <c r="LRS84" s="1"/>
      <c r="LRT84" s="1"/>
      <c r="LRU84" s="1"/>
      <c r="LRV84" s="1"/>
      <c r="LRW84" s="1"/>
      <c r="LRX84" s="1"/>
      <c r="LRY84" s="1"/>
      <c r="LRZ84" s="1"/>
      <c r="LSA84" s="1"/>
      <c r="LSB84" s="1"/>
      <c r="LSC84" s="1"/>
      <c r="LSD84" s="1"/>
      <c r="LSE84" s="1"/>
      <c r="LSF84" s="1"/>
      <c r="LSG84" s="1"/>
      <c r="LSH84" s="1"/>
      <c r="LSI84" s="1"/>
      <c r="LSJ84" s="1"/>
      <c r="LSK84" s="1"/>
      <c r="LSL84" s="1"/>
      <c r="LSM84" s="1"/>
      <c r="LSN84" s="1"/>
      <c r="LSO84" s="1"/>
      <c r="LSP84" s="1"/>
      <c r="LSQ84" s="1"/>
      <c r="LSR84" s="1"/>
      <c r="LSS84" s="1"/>
      <c r="LST84" s="1"/>
      <c r="LSU84" s="1"/>
      <c r="LSV84" s="1"/>
      <c r="LSW84" s="1"/>
      <c r="LSX84" s="1"/>
      <c r="LSY84" s="1"/>
      <c r="LSZ84" s="1"/>
      <c r="LTA84" s="1"/>
      <c r="LTB84" s="1"/>
      <c r="LTC84" s="1"/>
      <c r="LTD84" s="1"/>
      <c r="LTE84" s="1"/>
      <c r="LTF84" s="1"/>
      <c r="LTG84" s="1"/>
      <c r="LTH84" s="1"/>
      <c r="LTI84" s="1"/>
      <c r="LTJ84" s="1"/>
      <c r="LTK84" s="1"/>
      <c r="LTL84" s="1"/>
      <c r="LTM84" s="1"/>
      <c r="LTN84" s="1"/>
      <c r="LTO84" s="1"/>
      <c r="LTP84" s="1"/>
      <c r="LTQ84" s="1"/>
      <c r="LTR84" s="1"/>
      <c r="LTS84" s="1"/>
      <c r="LTT84" s="1"/>
      <c r="LTU84" s="1"/>
      <c r="LTV84" s="1"/>
      <c r="LTW84" s="1"/>
      <c r="LTX84" s="1"/>
      <c r="LTY84" s="1"/>
      <c r="LTZ84" s="1"/>
      <c r="LUA84" s="1"/>
      <c r="LUB84" s="1"/>
      <c r="LUC84" s="1"/>
      <c r="LUD84" s="1"/>
      <c r="LUE84" s="1"/>
      <c r="LUF84" s="1"/>
      <c r="LUG84" s="1"/>
      <c r="LUH84" s="1"/>
      <c r="LUI84" s="1"/>
      <c r="LUJ84" s="1"/>
      <c r="LUK84" s="1"/>
      <c r="LUL84" s="1"/>
      <c r="LUM84" s="1"/>
      <c r="LUN84" s="1"/>
      <c r="LUO84" s="1"/>
      <c r="LUP84" s="1"/>
      <c r="LUQ84" s="1"/>
      <c r="LUR84" s="1"/>
      <c r="LUS84" s="1"/>
      <c r="LUT84" s="1"/>
      <c r="LUU84" s="1"/>
      <c r="LUV84" s="1"/>
      <c r="LUW84" s="1"/>
      <c r="LUX84" s="1"/>
      <c r="LUY84" s="1"/>
      <c r="LUZ84" s="1"/>
      <c r="LVA84" s="1"/>
      <c r="LVB84" s="1"/>
      <c r="LVC84" s="1"/>
      <c r="LVD84" s="1"/>
      <c r="LVE84" s="1"/>
      <c r="LVF84" s="1"/>
      <c r="LVG84" s="1"/>
      <c r="LVH84" s="1"/>
      <c r="LVI84" s="1"/>
      <c r="LVJ84" s="1"/>
      <c r="LVK84" s="1"/>
      <c r="LVL84" s="1"/>
      <c r="LVM84" s="1"/>
      <c r="LVN84" s="1"/>
      <c r="LVO84" s="1"/>
      <c r="LVP84" s="1"/>
      <c r="LVQ84" s="1"/>
      <c r="LVR84" s="1"/>
      <c r="LVS84" s="1"/>
      <c r="LVT84" s="1"/>
      <c r="LVU84" s="1"/>
      <c r="LVV84" s="1"/>
      <c r="LVW84" s="1"/>
      <c r="LVX84" s="1"/>
      <c r="LVY84" s="1"/>
      <c r="LVZ84" s="1"/>
      <c r="LWA84" s="1"/>
      <c r="LWB84" s="1"/>
      <c r="LWC84" s="1"/>
      <c r="LWD84" s="1"/>
      <c r="LWE84" s="1"/>
      <c r="LWF84" s="1"/>
      <c r="LWG84" s="1"/>
      <c r="LWH84" s="1"/>
      <c r="LWI84" s="1"/>
      <c r="LWJ84" s="1"/>
      <c r="LWK84" s="1"/>
      <c r="LWL84" s="1"/>
      <c r="LWM84" s="1"/>
      <c r="LWN84" s="1"/>
      <c r="LWO84" s="1"/>
      <c r="LWP84" s="1"/>
      <c r="LWQ84" s="1"/>
      <c r="LWR84" s="1"/>
      <c r="LWS84" s="1"/>
      <c r="LWT84" s="1"/>
      <c r="LWU84" s="1"/>
      <c r="LWV84" s="1"/>
      <c r="LWW84" s="1"/>
      <c r="LWX84" s="1"/>
      <c r="LWY84" s="1"/>
      <c r="LWZ84" s="1"/>
      <c r="LXA84" s="1"/>
      <c r="LXB84" s="1"/>
      <c r="LXC84" s="1"/>
      <c r="LXD84" s="1"/>
      <c r="LXE84" s="1"/>
      <c r="LXF84" s="1"/>
      <c r="LXG84" s="1"/>
      <c r="LXH84" s="1"/>
      <c r="LXI84" s="1"/>
      <c r="LXJ84" s="1"/>
      <c r="LXK84" s="1"/>
      <c r="LXL84" s="1"/>
      <c r="LXM84" s="1"/>
      <c r="LXN84" s="1"/>
      <c r="LXO84" s="1"/>
      <c r="LXP84" s="1"/>
      <c r="LXQ84" s="1"/>
      <c r="LXR84" s="1"/>
      <c r="LXS84" s="1"/>
      <c r="LXT84" s="1"/>
      <c r="LXU84" s="1"/>
      <c r="LXV84" s="1"/>
      <c r="LXW84" s="1"/>
      <c r="LXX84" s="1"/>
      <c r="LXY84" s="1"/>
      <c r="LXZ84" s="1"/>
      <c r="LYA84" s="1"/>
      <c r="LYB84" s="1"/>
      <c r="LYC84" s="1"/>
      <c r="LYD84" s="1"/>
      <c r="LYE84" s="1"/>
      <c r="LYF84" s="1"/>
      <c r="LYG84" s="1"/>
      <c r="LYH84" s="1"/>
      <c r="LYI84" s="1"/>
      <c r="LYJ84" s="1"/>
      <c r="LYK84" s="1"/>
      <c r="LYL84" s="1"/>
      <c r="LYM84" s="1"/>
      <c r="LYN84" s="1"/>
      <c r="LYO84" s="1"/>
      <c r="LYP84" s="1"/>
      <c r="LYQ84" s="1"/>
      <c r="LYR84" s="1"/>
      <c r="LYS84" s="1"/>
      <c r="LYT84" s="1"/>
      <c r="LYU84" s="1"/>
      <c r="LYV84" s="1"/>
      <c r="LYW84" s="1"/>
      <c r="LYX84" s="1"/>
      <c r="LYY84" s="1"/>
      <c r="LYZ84" s="1"/>
      <c r="LZA84" s="1"/>
      <c r="LZB84" s="1"/>
      <c r="LZC84" s="1"/>
      <c r="LZD84" s="1"/>
      <c r="LZE84" s="1"/>
      <c r="LZF84" s="1"/>
      <c r="LZG84" s="1"/>
      <c r="LZH84" s="1"/>
      <c r="LZI84" s="1"/>
      <c r="LZJ84" s="1"/>
      <c r="LZK84" s="1"/>
      <c r="LZL84" s="1"/>
      <c r="LZM84" s="1"/>
      <c r="LZN84" s="1"/>
      <c r="LZO84" s="1"/>
      <c r="LZP84" s="1"/>
      <c r="LZQ84" s="1"/>
      <c r="LZR84" s="1"/>
      <c r="LZS84" s="1"/>
      <c r="LZT84" s="1"/>
      <c r="LZU84" s="1"/>
      <c r="LZV84" s="1"/>
      <c r="LZW84" s="1"/>
      <c r="LZX84" s="1"/>
      <c r="LZY84" s="1"/>
      <c r="LZZ84" s="1"/>
      <c r="MAA84" s="1"/>
      <c r="MAB84" s="1"/>
      <c r="MAC84" s="1"/>
      <c r="MAD84" s="1"/>
      <c r="MAE84" s="1"/>
      <c r="MAF84" s="1"/>
      <c r="MAG84" s="1"/>
      <c r="MAH84" s="1"/>
      <c r="MAI84" s="1"/>
      <c r="MAJ84" s="1"/>
      <c r="MAK84" s="1"/>
      <c r="MAL84" s="1"/>
      <c r="MAM84" s="1"/>
      <c r="MAN84" s="1"/>
      <c r="MAO84" s="1"/>
      <c r="MAP84" s="1"/>
      <c r="MAQ84" s="1"/>
      <c r="MAR84" s="1"/>
      <c r="MAS84" s="1"/>
      <c r="MAT84" s="1"/>
      <c r="MAU84" s="1"/>
      <c r="MAV84" s="1"/>
      <c r="MAW84" s="1"/>
      <c r="MAX84" s="1"/>
      <c r="MAY84" s="1"/>
      <c r="MAZ84" s="1"/>
      <c r="MBA84" s="1"/>
      <c r="MBB84" s="1"/>
      <c r="MBC84" s="1"/>
      <c r="MBD84" s="1"/>
      <c r="MBE84" s="1"/>
      <c r="MBF84" s="1"/>
      <c r="MBG84" s="1"/>
      <c r="MBH84" s="1"/>
      <c r="MBI84" s="1"/>
      <c r="MBJ84" s="1"/>
      <c r="MBK84" s="1"/>
      <c r="MBL84" s="1"/>
      <c r="MBM84" s="1"/>
      <c r="MBN84" s="1"/>
      <c r="MBO84" s="1"/>
      <c r="MBP84" s="1"/>
      <c r="MBQ84" s="1"/>
      <c r="MBR84" s="1"/>
      <c r="MBS84" s="1"/>
      <c r="MBT84" s="1"/>
      <c r="MBU84" s="1"/>
      <c r="MBV84" s="1"/>
      <c r="MBW84" s="1"/>
      <c r="MBX84" s="1"/>
      <c r="MBY84" s="1"/>
      <c r="MBZ84" s="1"/>
      <c r="MCA84" s="1"/>
      <c r="MCB84" s="1"/>
      <c r="MCC84" s="1"/>
      <c r="MCD84" s="1"/>
      <c r="MCE84" s="1"/>
      <c r="MCF84" s="1"/>
      <c r="MCG84" s="1"/>
      <c r="MCH84" s="1"/>
      <c r="MCI84" s="1"/>
      <c r="MCJ84" s="1"/>
      <c r="MCK84" s="1"/>
      <c r="MCL84" s="1"/>
      <c r="MCM84" s="1"/>
      <c r="MCN84" s="1"/>
      <c r="MCO84" s="1"/>
      <c r="MCP84" s="1"/>
      <c r="MCQ84" s="1"/>
      <c r="MCR84" s="1"/>
      <c r="MCS84" s="1"/>
      <c r="MCT84" s="1"/>
      <c r="MCU84" s="1"/>
      <c r="MCV84" s="1"/>
      <c r="MCW84" s="1"/>
      <c r="MCX84" s="1"/>
      <c r="MCY84" s="1"/>
      <c r="MCZ84" s="1"/>
      <c r="MDA84" s="1"/>
      <c r="MDB84" s="1"/>
      <c r="MDC84" s="1"/>
      <c r="MDD84" s="1"/>
      <c r="MDE84" s="1"/>
      <c r="MDF84" s="1"/>
      <c r="MDG84" s="1"/>
      <c r="MDH84" s="1"/>
      <c r="MDI84" s="1"/>
      <c r="MDJ84" s="1"/>
      <c r="MDK84" s="1"/>
      <c r="MDL84" s="1"/>
      <c r="MDM84" s="1"/>
      <c r="MDN84" s="1"/>
      <c r="MDO84" s="1"/>
      <c r="MDP84" s="1"/>
      <c r="MDQ84" s="1"/>
      <c r="MDR84" s="1"/>
      <c r="MDS84" s="1"/>
      <c r="MDT84" s="1"/>
      <c r="MDU84" s="1"/>
      <c r="MDV84" s="1"/>
      <c r="MDW84" s="1"/>
      <c r="MDX84" s="1"/>
      <c r="MDY84" s="1"/>
      <c r="MDZ84" s="1"/>
      <c r="MEA84" s="1"/>
      <c r="MEB84" s="1"/>
      <c r="MEC84" s="1"/>
      <c r="MED84" s="1"/>
      <c r="MEE84" s="1"/>
      <c r="MEF84" s="1"/>
      <c r="MEG84" s="1"/>
      <c r="MEH84" s="1"/>
      <c r="MEI84" s="1"/>
      <c r="MEJ84" s="1"/>
      <c r="MEK84" s="1"/>
      <c r="MEL84" s="1"/>
      <c r="MEM84" s="1"/>
      <c r="MEN84" s="1"/>
      <c r="MEO84" s="1"/>
      <c r="MEP84" s="1"/>
      <c r="MEQ84" s="1"/>
      <c r="MER84" s="1"/>
      <c r="MES84" s="1"/>
      <c r="MET84" s="1"/>
      <c r="MEU84" s="1"/>
      <c r="MEV84" s="1"/>
      <c r="MEW84" s="1"/>
      <c r="MEX84" s="1"/>
      <c r="MEY84" s="1"/>
      <c r="MEZ84" s="1"/>
      <c r="MFA84" s="1"/>
      <c r="MFB84" s="1"/>
      <c r="MFC84" s="1"/>
      <c r="MFD84" s="1"/>
      <c r="MFE84" s="1"/>
      <c r="MFF84" s="1"/>
      <c r="MFG84" s="1"/>
      <c r="MFH84" s="1"/>
      <c r="MFI84" s="1"/>
      <c r="MFJ84" s="1"/>
      <c r="MFK84" s="1"/>
      <c r="MFL84" s="1"/>
      <c r="MFM84" s="1"/>
      <c r="MFN84" s="1"/>
      <c r="MFO84" s="1"/>
      <c r="MFP84" s="1"/>
      <c r="MFQ84" s="1"/>
      <c r="MFR84" s="1"/>
      <c r="MFS84" s="1"/>
      <c r="MFT84" s="1"/>
      <c r="MFU84" s="1"/>
      <c r="MFV84" s="1"/>
      <c r="MFW84" s="1"/>
      <c r="MFX84" s="1"/>
      <c r="MFY84" s="1"/>
      <c r="MFZ84" s="1"/>
      <c r="MGA84" s="1"/>
      <c r="MGB84" s="1"/>
      <c r="MGC84" s="1"/>
      <c r="MGD84" s="1"/>
      <c r="MGE84" s="1"/>
      <c r="MGF84" s="1"/>
      <c r="MGG84" s="1"/>
      <c r="MGH84" s="1"/>
      <c r="MGI84" s="1"/>
      <c r="MGJ84" s="1"/>
      <c r="MGK84" s="1"/>
      <c r="MGL84" s="1"/>
      <c r="MGM84" s="1"/>
      <c r="MGN84" s="1"/>
      <c r="MGO84" s="1"/>
      <c r="MGP84" s="1"/>
      <c r="MGQ84" s="1"/>
      <c r="MGR84" s="1"/>
      <c r="MGS84" s="1"/>
      <c r="MGT84" s="1"/>
      <c r="MGU84" s="1"/>
      <c r="MGV84" s="1"/>
      <c r="MGW84" s="1"/>
      <c r="MGX84" s="1"/>
      <c r="MGY84" s="1"/>
      <c r="MGZ84" s="1"/>
      <c r="MHA84" s="1"/>
      <c r="MHB84" s="1"/>
      <c r="MHC84" s="1"/>
      <c r="MHD84" s="1"/>
      <c r="MHE84" s="1"/>
      <c r="MHF84" s="1"/>
      <c r="MHG84" s="1"/>
      <c r="MHH84" s="1"/>
      <c r="MHI84" s="1"/>
      <c r="MHJ84" s="1"/>
      <c r="MHK84" s="1"/>
      <c r="MHL84" s="1"/>
      <c r="MHM84" s="1"/>
      <c r="MHN84" s="1"/>
      <c r="MHO84" s="1"/>
      <c r="MHP84" s="1"/>
      <c r="MHQ84" s="1"/>
      <c r="MHR84" s="1"/>
      <c r="MHS84" s="1"/>
      <c r="MHT84" s="1"/>
      <c r="MHU84" s="1"/>
      <c r="MHV84" s="1"/>
      <c r="MHW84" s="1"/>
      <c r="MHX84" s="1"/>
      <c r="MHY84" s="1"/>
      <c r="MHZ84" s="1"/>
      <c r="MIA84" s="1"/>
      <c r="MIB84" s="1"/>
      <c r="MIC84" s="1"/>
      <c r="MID84" s="1"/>
      <c r="MIE84" s="1"/>
      <c r="MIF84" s="1"/>
      <c r="MIG84" s="1"/>
      <c r="MIH84" s="1"/>
      <c r="MII84" s="1"/>
      <c r="MIJ84" s="1"/>
      <c r="MIK84" s="1"/>
      <c r="MIL84" s="1"/>
      <c r="MIM84" s="1"/>
      <c r="MIN84" s="1"/>
      <c r="MIO84" s="1"/>
      <c r="MIP84" s="1"/>
      <c r="MIQ84" s="1"/>
      <c r="MIR84" s="1"/>
      <c r="MIS84" s="1"/>
      <c r="MIT84" s="1"/>
      <c r="MIU84" s="1"/>
      <c r="MIV84" s="1"/>
      <c r="MIW84" s="1"/>
      <c r="MIX84" s="1"/>
      <c r="MIY84" s="1"/>
      <c r="MIZ84" s="1"/>
      <c r="MJA84" s="1"/>
      <c r="MJB84" s="1"/>
      <c r="MJC84" s="1"/>
      <c r="MJD84" s="1"/>
      <c r="MJE84" s="1"/>
      <c r="MJF84" s="1"/>
      <c r="MJG84" s="1"/>
      <c r="MJH84" s="1"/>
      <c r="MJI84" s="1"/>
      <c r="MJJ84" s="1"/>
      <c r="MJK84" s="1"/>
      <c r="MJL84" s="1"/>
      <c r="MJM84" s="1"/>
      <c r="MJN84" s="1"/>
      <c r="MJO84" s="1"/>
      <c r="MJP84" s="1"/>
      <c r="MJQ84" s="1"/>
      <c r="MJR84" s="1"/>
      <c r="MJS84" s="1"/>
      <c r="MJT84" s="1"/>
      <c r="MJU84" s="1"/>
      <c r="MJV84" s="1"/>
      <c r="MJW84" s="1"/>
      <c r="MJX84" s="1"/>
      <c r="MJY84" s="1"/>
      <c r="MJZ84" s="1"/>
      <c r="MKA84" s="1"/>
      <c r="MKB84" s="1"/>
      <c r="MKC84" s="1"/>
      <c r="MKD84" s="1"/>
      <c r="MKE84" s="1"/>
      <c r="MKF84" s="1"/>
      <c r="MKG84" s="1"/>
      <c r="MKH84" s="1"/>
      <c r="MKI84" s="1"/>
      <c r="MKJ84" s="1"/>
      <c r="MKK84" s="1"/>
      <c r="MKL84" s="1"/>
      <c r="MKM84" s="1"/>
      <c r="MKN84" s="1"/>
      <c r="MKO84" s="1"/>
      <c r="MKP84" s="1"/>
      <c r="MKQ84" s="1"/>
      <c r="MKR84" s="1"/>
      <c r="MKS84" s="1"/>
      <c r="MKT84" s="1"/>
      <c r="MKU84" s="1"/>
      <c r="MKV84" s="1"/>
      <c r="MKW84" s="1"/>
      <c r="MKX84" s="1"/>
      <c r="MKY84" s="1"/>
      <c r="MKZ84" s="1"/>
      <c r="MLA84" s="1"/>
      <c r="MLB84" s="1"/>
      <c r="MLC84" s="1"/>
      <c r="MLD84" s="1"/>
      <c r="MLE84" s="1"/>
      <c r="MLF84" s="1"/>
      <c r="MLG84" s="1"/>
      <c r="MLH84" s="1"/>
      <c r="MLI84" s="1"/>
      <c r="MLJ84" s="1"/>
      <c r="MLK84" s="1"/>
      <c r="MLL84" s="1"/>
      <c r="MLM84" s="1"/>
      <c r="MLN84" s="1"/>
      <c r="MLO84" s="1"/>
      <c r="MLP84" s="1"/>
      <c r="MLQ84" s="1"/>
      <c r="MLR84" s="1"/>
      <c r="MLS84" s="1"/>
      <c r="MLT84" s="1"/>
      <c r="MLU84" s="1"/>
      <c r="MLV84" s="1"/>
      <c r="MLW84" s="1"/>
      <c r="MLX84" s="1"/>
      <c r="MLY84" s="1"/>
      <c r="MLZ84" s="1"/>
      <c r="MMA84" s="1"/>
      <c r="MMB84" s="1"/>
      <c r="MMC84" s="1"/>
      <c r="MMD84" s="1"/>
      <c r="MME84" s="1"/>
      <c r="MMF84" s="1"/>
      <c r="MMG84" s="1"/>
      <c r="MMH84" s="1"/>
      <c r="MMI84" s="1"/>
      <c r="MMJ84" s="1"/>
      <c r="MMK84" s="1"/>
      <c r="MML84" s="1"/>
      <c r="MMM84" s="1"/>
      <c r="MMN84" s="1"/>
      <c r="MMO84" s="1"/>
      <c r="MMP84" s="1"/>
      <c r="MMQ84" s="1"/>
      <c r="MMR84" s="1"/>
      <c r="MMS84" s="1"/>
      <c r="MMT84" s="1"/>
      <c r="MMU84" s="1"/>
      <c r="MMV84" s="1"/>
      <c r="MMW84" s="1"/>
      <c r="MMX84" s="1"/>
      <c r="MMY84" s="1"/>
      <c r="MMZ84" s="1"/>
      <c r="MNA84" s="1"/>
      <c r="MNB84" s="1"/>
      <c r="MNC84" s="1"/>
      <c r="MND84" s="1"/>
      <c r="MNE84" s="1"/>
      <c r="MNF84" s="1"/>
      <c r="MNG84" s="1"/>
      <c r="MNH84" s="1"/>
      <c r="MNI84" s="1"/>
      <c r="MNJ84" s="1"/>
      <c r="MNK84" s="1"/>
      <c r="MNL84" s="1"/>
      <c r="MNM84" s="1"/>
      <c r="MNN84" s="1"/>
      <c r="MNO84" s="1"/>
      <c r="MNP84" s="1"/>
      <c r="MNQ84" s="1"/>
      <c r="MNR84" s="1"/>
      <c r="MNS84" s="1"/>
      <c r="MNT84" s="1"/>
      <c r="MNU84" s="1"/>
      <c r="MNV84" s="1"/>
      <c r="MNW84" s="1"/>
      <c r="MNX84" s="1"/>
      <c r="MNY84" s="1"/>
      <c r="MNZ84" s="1"/>
      <c r="MOA84" s="1"/>
      <c r="MOB84" s="1"/>
      <c r="MOC84" s="1"/>
      <c r="MOD84" s="1"/>
      <c r="MOE84" s="1"/>
      <c r="MOF84" s="1"/>
      <c r="MOG84" s="1"/>
      <c r="MOH84" s="1"/>
      <c r="MOI84" s="1"/>
      <c r="MOJ84" s="1"/>
      <c r="MOK84" s="1"/>
      <c r="MOL84" s="1"/>
      <c r="MOM84" s="1"/>
      <c r="MON84" s="1"/>
      <c r="MOO84" s="1"/>
      <c r="MOP84" s="1"/>
      <c r="MOQ84" s="1"/>
      <c r="MOR84" s="1"/>
      <c r="MOS84" s="1"/>
      <c r="MOT84" s="1"/>
      <c r="MOU84" s="1"/>
      <c r="MOV84" s="1"/>
      <c r="MOW84" s="1"/>
      <c r="MOX84" s="1"/>
      <c r="MOY84" s="1"/>
      <c r="MOZ84" s="1"/>
      <c r="MPA84" s="1"/>
      <c r="MPB84" s="1"/>
      <c r="MPC84" s="1"/>
      <c r="MPD84" s="1"/>
      <c r="MPE84" s="1"/>
      <c r="MPF84" s="1"/>
      <c r="MPG84" s="1"/>
      <c r="MPH84" s="1"/>
      <c r="MPI84" s="1"/>
      <c r="MPJ84" s="1"/>
      <c r="MPK84" s="1"/>
      <c r="MPL84" s="1"/>
      <c r="MPM84" s="1"/>
      <c r="MPN84" s="1"/>
      <c r="MPO84" s="1"/>
      <c r="MPP84" s="1"/>
      <c r="MPQ84" s="1"/>
      <c r="MPR84" s="1"/>
      <c r="MPS84" s="1"/>
      <c r="MPT84" s="1"/>
      <c r="MPU84" s="1"/>
      <c r="MPV84" s="1"/>
      <c r="MPW84" s="1"/>
      <c r="MPX84" s="1"/>
      <c r="MPY84" s="1"/>
      <c r="MPZ84" s="1"/>
      <c r="MQA84" s="1"/>
      <c r="MQB84" s="1"/>
      <c r="MQC84" s="1"/>
      <c r="MQD84" s="1"/>
      <c r="MQE84" s="1"/>
      <c r="MQF84" s="1"/>
      <c r="MQG84" s="1"/>
      <c r="MQH84" s="1"/>
      <c r="MQI84" s="1"/>
      <c r="MQJ84" s="1"/>
      <c r="MQK84" s="1"/>
      <c r="MQL84" s="1"/>
      <c r="MQM84" s="1"/>
      <c r="MQN84" s="1"/>
      <c r="MQO84" s="1"/>
      <c r="MQP84" s="1"/>
      <c r="MQQ84" s="1"/>
      <c r="MQR84" s="1"/>
      <c r="MQS84" s="1"/>
      <c r="MQT84" s="1"/>
      <c r="MQU84" s="1"/>
      <c r="MQV84" s="1"/>
      <c r="MQW84" s="1"/>
      <c r="MQX84" s="1"/>
      <c r="MQY84" s="1"/>
      <c r="MQZ84" s="1"/>
      <c r="MRA84" s="1"/>
      <c r="MRB84" s="1"/>
      <c r="MRC84" s="1"/>
      <c r="MRD84" s="1"/>
      <c r="MRE84" s="1"/>
      <c r="MRF84" s="1"/>
      <c r="MRG84" s="1"/>
      <c r="MRH84" s="1"/>
      <c r="MRI84" s="1"/>
      <c r="MRJ84" s="1"/>
      <c r="MRK84" s="1"/>
      <c r="MRL84" s="1"/>
      <c r="MRM84" s="1"/>
      <c r="MRN84" s="1"/>
      <c r="MRO84" s="1"/>
      <c r="MRP84" s="1"/>
      <c r="MRQ84" s="1"/>
      <c r="MRR84" s="1"/>
      <c r="MRS84" s="1"/>
      <c r="MRT84" s="1"/>
      <c r="MRU84" s="1"/>
      <c r="MRV84" s="1"/>
      <c r="MRW84" s="1"/>
      <c r="MRX84" s="1"/>
      <c r="MRY84" s="1"/>
      <c r="MRZ84" s="1"/>
      <c r="MSA84" s="1"/>
      <c r="MSB84" s="1"/>
      <c r="MSC84" s="1"/>
      <c r="MSD84" s="1"/>
      <c r="MSE84" s="1"/>
      <c r="MSF84" s="1"/>
      <c r="MSG84" s="1"/>
      <c r="MSH84" s="1"/>
      <c r="MSI84" s="1"/>
      <c r="MSJ84" s="1"/>
      <c r="MSK84" s="1"/>
      <c r="MSL84" s="1"/>
      <c r="MSM84" s="1"/>
      <c r="MSN84" s="1"/>
      <c r="MSO84" s="1"/>
      <c r="MSP84" s="1"/>
      <c r="MSQ84" s="1"/>
      <c r="MSR84" s="1"/>
      <c r="MSS84" s="1"/>
      <c r="MST84" s="1"/>
      <c r="MSU84" s="1"/>
      <c r="MSV84" s="1"/>
      <c r="MSW84" s="1"/>
      <c r="MSX84" s="1"/>
      <c r="MSY84" s="1"/>
      <c r="MSZ84" s="1"/>
      <c r="MTA84" s="1"/>
      <c r="MTB84" s="1"/>
      <c r="MTC84" s="1"/>
      <c r="MTD84" s="1"/>
      <c r="MTE84" s="1"/>
      <c r="MTF84" s="1"/>
      <c r="MTG84" s="1"/>
      <c r="MTH84" s="1"/>
      <c r="MTI84" s="1"/>
      <c r="MTJ84" s="1"/>
      <c r="MTK84" s="1"/>
      <c r="MTL84" s="1"/>
      <c r="MTM84" s="1"/>
      <c r="MTN84" s="1"/>
      <c r="MTO84" s="1"/>
      <c r="MTP84" s="1"/>
      <c r="MTQ84" s="1"/>
      <c r="MTR84" s="1"/>
      <c r="MTS84" s="1"/>
      <c r="MTT84" s="1"/>
      <c r="MTU84" s="1"/>
      <c r="MTV84" s="1"/>
      <c r="MTW84" s="1"/>
      <c r="MTX84" s="1"/>
      <c r="MTY84" s="1"/>
      <c r="MTZ84" s="1"/>
      <c r="MUA84" s="1"/>
      <c r="MUB84" s="1"/>
      <c r="MUC84" s="1"/>
      <c r="MUD84" s="1"/>
      <c r="MUE84" s="1"/>
      <c r="MUF84" s="1"/>
      <c r="MUG84" s="1"/>
      <c r="MUH84" s="1"/>
      <c r="MUI84" s="1"/>
      <c r="MUJ84" s="1"/>
      <c r="MUK84" s="1"/>
      <c r="MUL84" s="1"/>
      <c r="MUM84" s="1"/>
      <c r="MUN84" s="1"/>
      <c r="MUO84" s="1"/>
      <c r="MUP84" s="1"/>
      <c r="MUQ84" s="1"/>
      <c r="MUR84" s="1"/>
      <c r="MUS84" s="1"/>
      <c r="MUT84" s="1"/>
      <c r="MUU84" s="1"/>
      <c r="MUV84" s="1"/>
      <c r="MUW84" s="1"/>
      <c r="MUX84" s="1"/>
      <c r="MUY84" s="1"/>
      <c r="MUZ84" s="1"/>
      <c r="MVA84" s="1"/>
      <c r="MVB84" s="1"/>
      <c r="MVC84" s="1"/>
      <c r="MVD84" s="1"/>
      <c r="MVE84" s="1"/>
      <c r="MVF84" s="1"/>
      <c r="MVG84" s="1"/>
      <c r="MVH84" s="1"/>
      <c r="MVI84" s="1"/>
      <c r="MVJ84" s="1"/>
      <c r="MVK84" s="1"/>
      <c r="MVL84" s="1"/>
      <c r="MVM84" s="1"/>
      <c r="MVN84" s="1"/>
      <c r="MVO84" s="1"/>
      <c r="MVP84" s="1"/>
      <c r="MVQ84" s="1"/>
      <c r="MVR84" s="1"/>
      <c r="MVS84" s="1"/>
      <c r="MVT84" s="1"/>
      <c r="MVU84" s="1"/>
      <c r="MVV84" s="1"/>
      <c r="MVW84" s="1"/>
      <c r="MVX84" s="1"/>
      <c r="MVY84" s="1"/>
      <c r="MVZ84" s="1"/>
      <c r="MWA84" s="1"/>
      <c r="MWB84" s="1"/>
      <c r="MWC84" s="1"/>
      <c r="MWD84" s="1"/>
      <c r="MWE84" s="1"/>
      <c r="MWF84" s="1"/>
      <c r="MWG84" s="1"/>
      <c r="MWH84" s="1"/>
      <c r="MWI84" s="1"/>
      <c r="MWJ84" s="1"/>
      <c r="MWK84" s="1"/>
      <c r="MWL84" s="1"/>
      <c r="MWM84" s="1"/>
      <c r="MWN84" s="1"/>
      <c r="MWO84" s="1"/>
      <c r="MWP84" s="1"/>
      <c r="MWQ84" s="1"/>
      <c r="MWR84" s="1"/>
      <c r="MWS84" s="1"/>
      <c r="MWT84" s="1"/>
      <c r="MWU84" s="1"/>
      <c r="MWV84" s="1"/>
      <c r="MWW84" s="1"/>
      <c r="MWX84" s="1"/>
      <c r="MWY84" s="1"/>
      <c r="MWZ84" s="1"/>
      <c r="MXA84" s="1"/>
      <c r="MXB84" s="1"/>
      <c r="MXC84" s="1"/>
      <c r="MXD84" s="1"/>
      <c r="MXE84" s="1"/>
      <c r="MXF84" s="1"/>
      <c r="MXG84" s="1"/>
      <c r="MXH84" s="1"/>
      <c r="MXI84" s="1"/>
      <c r="MXJ84" s="1"/>
      <c r="MXK84" s="1"/>
      <c r="MXL84" s="1"/>
      <c r="MXM84" s="1"/>
      <c r="MXN84" s="1"/>
      <c r="MXO84" s="1"/>
      <c r="MXP84" s="1"/>
      <c r="MXQ84" s="1"/>
      <c r="MXR84" s="1"/>
      <c r="MXS84" s="1"/>
      <c r="MXT84" s="1"/>
      <c r="MXU84" s="1"/>
      <c r="MXV84" s="1"/>
      <c r="MXW84" s="1"/>
      <c r="MXX84" s="1"/>
      <c r="MXY84" s="1"/>
      <c r="MXZ84" s="1"/>
      <c r="MYA84" s="1"/>
      <c r="MYB84" s="1"/>
      <c r="MYC84" s="1"/>
      <c r="MYD84" s="1"/>
      <c r="MYE84" s="1"/>
      <c r="MYF84" s="1"/>
      <c r="MYG84" s="1"/>
      <c r="MYH84" s="1"/>
      <c r="MYI84" s="1"/>
      <c r="MYJ84" s="1"/>
      <c r="MYK84" s="1"/>
      <c r="MYL84" s="1"/>
      <c r="MYM84" s="1"/>
      <c r="MYN84" s="1"/>
      <c r="MYO84" s="1"/>
      <c r="MYP84" s="1"/>
      <c r="MYQ84" s="1"/>
      <c r="MYR84" s="1"/>
      <c r="MYS84" s="1"/>
      <c r="MYT84" s="1"/>
      <c r="MYU84" s="1"/>
      <c r="MYV84" s="1"/>
      <c r="MYW84" s="1"/>
      <c r="MYX84" s="1"/>
      <c r="MYY84" s="1"/>
      <c r="MYZ84" s="1"/>
      <c r="MZA84" s="1"/>
      <c r="MZB84" s="1"/>
      <c r="MZC84" s="1"/>
      <c r="MZD84" s="1"/>
      <c r="MZE84" s="1"/>
      <c r="MZF84" s="1"/>
      <c r="MZG84" s="1"/>
      <c r="MZH84" s="1"/>
      <c r="MZI84" s="1"/>
      <c r="MZJ84" s="1"/>
      <c r="MZK84" s="1"/>
      <c r="MZL84" s="1"/>
      <c r="MZM84" s="1"/>
      <c r="MZN84" s="1"/>
      <c r="MZO84" s="1"/>
      <c r="MZP84" s="1"/>
      <c r="MZQ84" s="1"/>
      <c r="MZR84" s="1"/>
      <c r="MZS84" s="1"/>
      <c r="MZT84" s="1"/>
      <c r="MZU84" s="1"/>
      <c r="MZV84" s="1"/>
      <c r="MZW84" s="1"/>
      <c r="MZX84" s="1"/>
      <c r="MZY84" s="1"/>
      <c r="MZZ84" s="1"/>
      <c r="NAA84" s="1"/>
      <c r="NAB84" s="1"/>
      <c r="NAC84" s="1"/>
      <c r="NAD84" s="1"/>
      <c r="NAE84" s="1"/>
      <c r="NAF84" s="1"/>
      <c r="NAG84" s="1"/>
      <c r="NAH84" s="1"/>
      <c r="NAI84" s="1"/>
      <c r="NAJ84" s="1"/>
      <c r="NAK84" s="1"/>
      <c r="NAL84" s="1"/>
      <c r="NAM84" s="1"/>
      <c r="NAN84" s="1"/>
      <c r="NAO84" s="1"/>
      <c r="NAP84" s="1"/>
      <c r="NAQ84" s="1"/>
      <c r="NAR84" s="1"/>
      <c r="NAS84" s="1"/>
      <c r="NAT84" s="1"/>
      <c r="NAU84" s="1"/>
      <c r="NAV84" s="1"/>
      <c r="NAW84" s="1"/>
      <c r="NAX84" s="1"/>
      <c r="NAY84" s="1"/>
      <c r="NAZ84" s="1"/>
      <c r="NBA84" s="1"/>
      <c r="NBB84" s="1"/>
      <c r="NBC84" s="1"/>
      <c r="NBD84" s="1"/>
      <c r="NBE84" s="1"/>
      <c r="NBF84" s="1"/>
      <c r="NBG84" s="1"/>
      <c r="NBH84" s="1"/>
      <c r="NBI84" s="1"/>
      <c r="NBJ84" s="1"/>
      <c r="NBK84" s="1"/>
      <c r="NBL84" s="1"/>
      <c r="NBM84" s="1"/>
      <c r="NBN84" s="1"/>
      <c r="NBO84" s="1"/>
      <c r="NBP84" s="1"/>
      <c r="NBQ84" s="1"/>
      <c r="NBR84" s="1"/>
      <c r="NBS84" s="1"/>
      <c r="NBT84" s="1"/>
      <c r="NBU84" s="1"/>
      <c r="NBV84" s="1"/>
      <c r="NBW84" s="1"/>
      <c r="NBX84" s="1"/>
      <c r="NBY84" s="1"/>
      <c r="NBZ84" s="1"/>
      <c r="NCA84" s="1"/>
      <c r="NCB84" s="1"/>
      <c r="NCC84" s="1"/>
      <c r="NCD84" s="1"/>
      <c r="NCE84" s="1"/>
      <c r="NCF84" s="1"/>
      <c r="NCG84" s="1"/>
      <c r="NCH84" s="1"/>
      <c r="NCI84" s="1"/>
      <c r="NCJ84" s="1"/>
      <c r="NCK84" s="1"/>
      <c r="NCL84" s="1"/>
      <c r="NCM84" s="1"/>
      <c r="NCN84" s="1"/>
      <c r="NCO84" s="1"/>
      <c r="NCP84" s="1"/>
      <c r="NCQ84" s="1"/>
      <c r="NCR84" s="1"/>
      <c r="NCS84" s="1"/>
      <c r="NCT84" s="1"/>
      <c r="NCU84" s="1"/>
      <c r="NCV84" s="1"/>
      <c r="NCW84" s="1"/>
      <c r="NCX84" s="1"/>
      <c r="NCY84" s="1"/>
      <c r="NCZ84" s="1"/>
      <c r="NDA84" s="1"/>
      <c r="NDB84" s="1"/>
      <c r="NDC84" s="1"/>
      <c r="NDD84" s="1"/>
      <c r="NDE84" s="1"/>
      <c r="NDF84" s="1"/>
      <c r="NDG84" s="1"/>
      <c r="NDH84" s="1"/>
      <c r="NDI84" s="1"/>
      <c r="NDJ84" s="1"/>
      <c r="NDK84" s="1"/>
      <c r="NDL84" s="1"/>
      <c r="NDM84" s="1"/>
      <c r="NDN84" s="1"/>
      <c r="NDO84" s="1"/>
      <c r="NDP84" s="1"/>
      <c r="NDQ84" s="1"/>
      <c r="NDR84" s="1"/>
      <c r="NDS84" s="1"/>
      <c r="NDT84" s="1"/>
      <c r="NDU84" s="1"/>
      <c r="NDV84" s="1"/>
      <c r="NDW84" s="1"/>
      <c r="NDX84" s="1"/>
      <c r="NDY84" s="1"/>
      <c r="NDZ84" s="1"/>
      <c r="NEA84" s="1"/>
      <c r="NEB84" s="1"/>
      <c r="NEC84" s="1"/>
      <c r="NED84" s="1"/>
      <c r="NEE84" s="1"/>
      <c r="NEF84" s="1"/>
      <c r="NEG84" s="1"/>
      <c r="NEH84" s="1"/>
      <c r="NEI84" s="1"/>
      <c r="NEJ84" s="1"/>
      <c r="NEK84" s="1"/>
      <c r="NEL84" s="1"/>
      <c r="NEM84" s="1"/>
      <c r="NEN84" s="1"/>
      <c r="NEO84" s="1"/>
      <c r="NEP84" s="1"/>
      <c r="NEQ84" s="1"/>
      <c r="NER84" s="1"/>
      <c r="NES84" s="1"/>
      <c r="NET84" s="1"/>
      <c r="NEU84" s="1"/>
      <c r="NEV84" s="1"/>
      <c r="NEW84" s="1"/>
      <c r="NEX84" s="1"/>
      <c r="NEY84" s="1"/>
      <c r="NEZ84" s="1"/>
      <c r="NFA84" s="1"/>
      <c r="NFB84" s="1"/>
      <c r="NFC84" s="1"/>
      <c r="NFD84" s="1"/>
      <c r="NFE84" s="1"/>
      <c r="NFF84" s="1"/>
      <c r="NFG84" s="1"/>
      <c r="NFH84" s="1"/>
      <c r="NFI84" s="1"/>
      <c r="NFJ84" s="1"/>
      <c r="NFK84" s="1"/>
      <c r="NFL84" s="1"/>
      <c r="NFM84" s="1"/>
      <c r="NFN84" s="1"/>
      <c r="NFO84" s="1"/>
      <c r="NFP84" s="1"/>
      <c r="NFQ84" s="1"/>
      <c r="NFR84" s="1"/>
      <c r="NFS84" s="1"/>
      <c r="NFT84" s="1"/>
      <c r="NFU84" s="1"/>
      <c r="NFV84" s="1"/>
      <c r="NFW84" s="1"/>
      <c r="NFX84" s="1"/>
      <c r="NFY84" s="1"/>
      <c r="NFZ84" s="1"/>
      <c r="NGA84" s="1"/>
      <c r="NGB84" s="1"/>
      <c r="NGC84" s="1"/>
      <c r="NGD84" s="1"/>
      <c r="NGE84" s="1"/>
      <c r="NGF84" s="1"/>
      <c r="NGG84" s="1"/>
      <c r="NGH84" s="1"/>
      <c r="NGI84" s="1"/>
      <c r="NGJ84" s="1"/>
      <c r="NGK84" s="1"/>
      <c r="NGL84" s="1"/>
      <c r="NGM84" s="1"/>
      <c r="NGN84" s="1"/>
      <c r="NGO84" s="1"/>
      <c r="NGP84" s="1"/>
      <c r="NGQ84" s="1"/>
      <c r="NGR84" s="1"/>
      <c r="NGS84" s="1"/>
      <c r="NGT84" s="1"/>
      <c r="NGU84" s="1"/>
      <c r="NGV84" s="1"/>
      <c r="NGW84" s="1"/>
      <c r="NGX84" s="1"/>
      <c r="NGY84" s="1"/>
      <c r="NGZ84" s="1"/>
      <c r="NHA84" s="1"/>
      <c r="NHB84" s="1"/>
      <c r="NHC84" s="1"/>
      <c r="NHD84" s="1"/>
      <c r="NHE84" s="1"/>
      <c r="NHF84" s="1"/>
      <c r="NHG84" s="1"/>
      <c r="NHH84" s="1"/>
      <c r="NHI84" s="1"/>
      <c r="NHJ84" s="1"/>
      <c r="NHK84" s="1"/>
      <c r="NHL84" s="1"/>
      <c r="NHM84" s="1"/>
      <c r="NHN84" s="1"/>
      <c r="NHO84" s="1"/>
      <c r="NHP84" s="1"/>
      <c r="NHQ84" s="1"/>
      <c r="NHR84" s="1"/>
      <c r="NHS84" s="1"/>
      <c r="NHT84" s="1"/>
      <c r="NHU84" s="1"/>
      <c r="NHV84" s="1"/>
      <c r="NHW84" s="1"/>
      <c r="NHX84" s="1"/>
      <c r="NHY84" s="1"/>
      <c r="NHZ84" s="1"/>
      <c r="NIA84" s="1"/>
      <c r="NIB84" s="1"/>
      <c r="NIC84" s="1"/>
      <c r="NID84" s="1"/>
      <c r="NIE84" s="1"/>
      <c r="NIF84" s="1"/>
      <c r="NIG84" s="1"/>
      <c r="NIH84" s="1"/>
      <c r="NII84" s="1"/>
      <c r="NIJ84" s="1"/>
      <c r="NIK84" s="1"/>
      <c r="NIL84" s="1"/>
      <c r="NIM84" s="1"/>
      <c r="NIN84" s="1"/>
      <c r="NIO84" s="1"/>
      <c r="NIP84" s="1"/>
      <c r="NIQ84" s="1"/>
      <c r="NIR84" s="1"/>
      <c r="NIS84" s="1"/>
      <c r="NIT84" s="1"/>
      <c r="NIU84" s="1"/>
      <c r="NIV84" s="1"/>
      <c r="NIW84" s="1"/>
      <c r="NIX84" s="1"/>
      <c r="NIY84" s="1"/>
      <c r="NIZ84" s="1"/>
      <c r="NJA84" s="1"/>
      <c r="NJB84" s="1"/>
      <c r="NJC84" s="1"/>
      <c r="NJD84" s="1"/>
      <c r="NJE84" s="1"/>
      <c r="NJF84" s="1"/>
      <c r="NJG84" s="1"/>
      <c r="NJH84" s="1"/>
      <c r="NJI84" s="1"/>
      <c r="NJJ84" s="1"/>
      <c r="NJK84" s="1"/>
      <c r="NJL84" s="1"/>
      <c r="NJM84" s="1"/>
      <c r="NJN84" s="1"/>
      <c r="NJO84" s="1"/>
      <c r="NJP84" s="1"/>
      <c r="NJQ84" s="1"/>
      <c r="NJR84" s="1"/>
      <c r="NJS84" s="1"/>
      <c r="NJT84" s="1"/>
      <c r="NJU84" s="1"/>
      <c r="NJV84" s="1"/>
      <c r="NJW84" s="1"/>
      <c r="NJX84" s="1"/>
      <c r="NJY84" s="1"/>
      <c r="NJZ84" s="1"/>
      <c r="NKA84" s="1"/>
      <c r="NKB84" s="1"/>
      <c r="NKC84" s="1"/>
      <c r="NKD84" s="1"/>
      <c r="NKE84" s="1"/>
      <c r="NKF84" s="1"/>
      <c r="NKG84" s="1"/>
      <c r="NKH84" s="1"/>
      <c r="NKI84" s="1"/>
      <c r="NKJ84" s="1"/>
      <c r="NKK84" s="1"/>
      <c r="NKL84" s="1"/>
      <c r="NKM84" s="1"/>
      <c r="NKN84" s="1"/>
      <c r="NKO84" s="1"/>
      <c r="NKP84" s="1"/>
      <c r="NKQ84" s="1"/>
      <c r="NKR84" s="1"/>
      <c r="NKS84" s="1"/>
      <c r="NKT84" s="1"/>
      <c r="NKU84" s="1"/>
      <c r="NKV84" s="1"/>
      <c r="NKW84" s="1"/>
      <c r="NKX84" s="1"/>
      <c r="NKY84" s="1"/>
      <c r="NKZ84" s="1"/>
      <c r="NLA84" s="1"/>
      <c r="NLB84" s="1"/>
      <c r="NLC84" s="1"/>
      <c r="NLD84" s="1"/>
      <c r="NLE84" s="1"/>
      <c r="NLF84" s="1"/>
      <c r="NLG84" s="1"/>
      <c r="NLH84" s="1"/>
      <c r="NLI84" s="1"/>
      <c r="NLJ84" s="1"/>
      <c r="NLK84" s="1"/>
      <c r="NLL84" s="1"/>
      <c r="NLM84" s="1"/>
      <c r="NLN84" s="1"/>
      <c r="NLO84" s="1"/>
      <c r="NLP84" s="1"/>
      <c r="NLQ84" s="1"/>
      <c r="NLR84" s="1"/>
      <c r="NLS84" s="1"/>
      <c r="NLT84" s="1"/>
      <c r="NLU84" s="1"/>
      <c r="NLV84" s="1"/>
      <c r="NLW84" s="1"/>
      <c r="NLX84" s="1"/>
      <c r="NLY84" s="1"/>
      <c r="NLZ84" s="1"/>
      <c r="NMA84" s="1"/>
      <c r="NMB84" s="1"/>
      <c r="NMC84" s="1"/>
      <c r="NMD84" s="1"/>
      <c r="NME84" s="1"/>
      <c r="NMF84" s="1"/>
      <c r="NMG84" s="1"/>
      <c r="NMH84" s="1"/>
      <c r="NMI84" s="1"/>
      <c r="NMJ84" s="1"/>
      <c r="NMK84" s="1"/>
      <c r="NML84" s="1"/>
      <c r="NMM84" s="1"/>
      <c r="NMN84" s="1"/>
      <c r="NMO84" s="1"/>
      <c r="NMP84" s="1"/>
      <c r="NMQ84" s="1"/>
      <c r="NMR84" s="1"/>
      <c r="NMS84" s="1"/>
      <c r="NMT84" s="1"/>
      <c r="NMU84" s="1"/>
      <c r="NMV84" s="1"/>
      <c r="NMW84" s="1"/>
      <c r="NMX84" s="1"/>
      <c r="NMY84" s="1"/>
      <c r="NMZ84" s="1"/>
      <c r="NNA84" s="1"/>
      <c r="NNB84" s="1"/>
      <c r="NNC84" s="1"/>
      <c r="NND84" s="1"/>
      <c r="NNE84" s="1"/>
      <c r="NNF84" s="1"/>
      <c r="NNG84" s="1"/>
      <c r="NNH84" s="1"/>
      <c r="NNI84" s="1"/>
      <c r="NNJ84" s="1"/>
      <c r="NNK84" s="1"/>
      <c r="NNL84" s="1"/>
      <c r="NNM84" s="1"/>
      <c r="NNN84" s="1"/>
      <c r="NNO84" s="1"/>
      <c r="NNP84" s="1"/>
      <c r="NNQ84" s="1"/>
      <c r="NNR84" s="1"/>
      <c r="NNS84" s="1"/>
      <c r="NNT84" s="1"/>
      <c r="NNU84" s="1"/>
      <c r="NNV84" s="1"/>
      <c r="NNW84" s="1"/>
      <c r="NNX84" s="1"/>
      <c r="NNY84" s="1"/>
      <c r="NNZ84" s="1"/>
      <c r="NOA84" s="1"/>
      <c r="NOB84" s="1"/>
      <c r="NOC84" s="1"/>
      <c r="NOD84" s="1"/>
      <c r="NOE84" s="1"/>
      <c r="NOF84" s="1"/>
      <c r="NOG84" s="1"/>
      <c r="NOH84" s="1"/>
      <c r="NOI84" s="1"/>
      <c r="NOJ84" s="1"/>
      <c r="NOK84" s="1"/>
      <c r="NOL84" s="1"/>
      <c r="NOM84" s="1"/>
      <c r="NON84" s="1"/>
      <c r="NOO84" s="1"/>
      <c r="NOP84" s="1"/>
      <c r="NOQ84" s="1"/>
      <c r="NOR84" s="1"/>
      <c r="NOS84" s="1"/>
      <c r="NOT84" s="1"/>
      <c r="NOU84" s="1"/>
      <c r="NOV84" s="1"/>
      <c r="NOW84" s="1"/>
      <c r="NOX84" s="1"/>
      <c r="NOY84" s="1"/>
      <c r="NOZ84" s="1"/>
      <c r="NPA84" s="1"/>
      <c r="NPB84" s="1"/>
      <c r="NPC84" s="1"/>
      <c r="NPD84" s="1"/>
      <c r="NPE84" s="1"/>
      <c r="NPF84" s="1"/>
      <c r="NPG84" s="1"/>
      <c r="NPH84" s="1"/>
      <c r="NPI84" s="1"/>
      <c r="NPJ84" s="1"/>
      <c r="NPK84" s="1"/>
      <c r="NPL84" s="1"/>
      <c r="NPM84" s="1"/>
      <c r="NPN84" s="1"/>
      <c r="NPO84" s="1"/>
      <c r="NPP84" s="1"/>
      <c r="NPQ84" s="1"/>
      <c r="NPR84" s="1"/>
      <c r="NPS84" s="1"/>
      <c r="NPT84" s="1"/>
      <c r="NPU84" s="1"/>
      <c r="NPV84" s="1"/>
      <c r="NPW84" s="1"/>
      <c r="NPX84" s="1"/>
      <c r="NPY84" s="1"/>
      <c r="NPZ84" s="1"/>
      <c r="NQA84" s="1"/>
      <c r="NQB84" s="1"/>
      <c r="NQC84" s="1"/>
      <c r="NQD84" s="1"/>
      <c r="NQE84" s="1"/>
      <c r="NQF84" s="1"/>
      <c r="NQG84" s="1"/>
      <c r="NQH84" s="1"/>
      <c r="NQI84" s="1"/>
      <c r="NQJ84" s="1"/>
      <c r="NQK84" s="1"/>
      <c r="NQL84" s="1"/>
      <c r="NQM84" s="1"/>
      <c r="NQN84" s="1"/>
      <c r="NQO84" s="1"/>
      <c r="NQP84" s="1"/>
      <c r="NQQ84" s="1"/>
      <c r="NQR84" s="1"/>
      <c r="NQS84" s="1"/>
      <c r="NQT84" s="1"/>
      <c r="NQU84" s="1"/>
      <c r="NQV84" s="1"/>
      <c r="NQW84" s="1"/>
      <c r="NQX84" s="1"/>
      <c r="NQY84" s="1"/>
      <c r="NQZ84" s="1"/>
      <c r="NRA84" s="1"/>
      <c r="NRB84" s="1"/>
      <c r="NRC84" s="1"/>
      <c r="NRD84" s="1"/>
      <c r="NRE84" s="1"/>
      <c r="NRF84" s="1"/>
      <c r="NRG84" s="1"/>
      <c r="NRH84" s="1"/>
      <c r="NRI84" s="1"/>
      <c r="NRJ84" s="1"/>
      <c r="NRK84" s="1"/>
      <c r="NRL84" s="1"/>
      <c r="NRM84" s="1"/>
      <c r="NRN84" s="1"/>
      <c r="NRO84" s="1"/>
      <c r="NRP84" s="1"/>
      <c r="NRQ84" s="1"/>
      <c r="NRR84" s="1"/>
      <c r="NRS84" s="1"/>
      <c r="NRT84" s="1"/>
      <c r="NRU84" s="1"/>
      <c r="NRV84" s="1"/>
      <c r="NRW84" s="1"/>
      <c r="NRX84" s="1"/>
      <c r="NRY84" s="1"/>
      <c r="NRZ84" s="1"/>
      <c r="NSA84" s="1"/>
      <c r="NSB84" s="1"/>
      <c r="NSC84" s="1"/>
      <c r="NSD84" s="1"/>
      <c r="NSE84" s="1"/>
      <c r="NSF84" s="1"/>
      <c r="NSG84" s="1"/>
      <c r="NSH84" s="1"/>
      <c r="NSI84" s="1"/>
      <c r="NSJ84" s="1"/>
      <c r="NSK84" s="1"/>
      <c r="NSL84" s="1"/>
      <c r="NSM84" s="1"/>
      <c r="NSN84" s="1"/>
      <c r="NSO84" s="1"/>
      <c r="NSP84" s="1"/>
      <c r="NSQ84" s="1"/>
      <c r="NSR84" s="1"/>
      <c r="NSS84" s="1"/>
      <c r="NST84" s="1"/>
      <c r="NSU84" s="1"/>
      <c r="NSV84" s="1"/>
      <c r="NSW84" s="1"/>
      <c r="NSX84" s="1"/>
      <c r="NSY84" s="1"/>
      <c r="NSZ84" s="1"/>
      <c r="NTA84" s="1"/>
      <c r="NTB84" s="1"/>
      <c r="NTC84" s="1"/>
      <c r="NTD84" s="1"/>
      <c r="NTE84" s="1"/>
      <c r="NTF84" s="1"/>
      <c r="NTG84" s="1"/>
      <c r="NTH84" s="1"/>
      <c r="NTI84" s="1"/>
      <c r="NTJ84" s="1"/>
      <c r="NTK84" s="1"/>
      <c r="NTL84" s="1"/>
      <c r="NTM84" s="1"/>
      <c r="NTN84" s="1"/>
      <c r="NTO84" s="1"/>
      <c r="NTP84" s="1"/>
      <c r="NTQ84" s="1"/>
      <c r="NTR84" s="1"/>
      <c r="NTS84" s="1"/>
      <c r="NTT84" s="1"/>
      <c r="NTU84" s="1"/>
      <c r="NTV84" s="1"/>
      <c r="NTW84" s="1"/>
      <c r="NTX84" s="1"/>
      <c r="NTY84" s="1"/>
      <c r="NTZ84" s="1"/>
      <c r="NUA84" s="1"/>
      <c r="NUB84" s="1"/>
      <c r="NUC84" s="1"/>
      <c r="NUD84" s="1"/>
      <c r="NUE84" s="1"/>
      <c r="NUF84" s="1"/>
      <c r="NUG84" s="1"/>
      <c r="NUH84" s="1"/>
      <c r="NUI84" s="1"/>
      <c r="NUJ84" s="1"/>
      <c r="NUK84" s="1"/>
      <c r="NUL84" s="1"/>
      <c r="NUM84" s="1"/>
      <c r="NUN84" s="1"/>
      <c r="NUO84" s="1"/>
      <c r="NUP84" s="1"/>
      <c r="NUQ84" s="1"/>
      <c r="NUR84" s="1"/>
      <c r="NUS84" s="1"/>
      <c r="NUT84" s="1"/>
      <c r="NUU84" s="1"/>
      <c r="NUV84" s="1"/>
      <c r="NUW84" s="1"/>
      <c r="NUX84" s="1"/>
      <c r="NUY84" s="1"/>
      <c r="NUZ84" s="1"/>
      <c r="NVA84" s="1"/>
      <c r="NVB84" s="1"/>
      <c r="NVC84" s="1"/>
      <c r="NVD84" s="1"/>
      <c r="NVE84" s="1"/>
      <c r="NVF84" s="1"/>
      <c r="NVG84" s="1"/>
      <c r="NVH84" s="1"/>
      <c r="NVI84" s="1"/>
      <c r="NVJ84" s="1"/>
      <c r="NVK84" s="1"/>
      <c r="NVL84" s="1"/>
      <c r="NVM84" s="1"/>
      <c r="NVN84" s="1"/>
      <c r="NVO84" s="1"/>
      <c r="NVP84" s="1"/>
      <c r="NVQ84" s="1"/>
      <c r="NVR84" s="1"/>
      <c r="NVS84" s="1"/>
      <c r="NVT84" s="1"/>
      <c r="NVU84" s="1"/>
      <c r="NVV84" s="1"/>
      <c r="NVW84" s="1"/>
      <c r="NVX84" s="1"/>
      <c r="NVY84" s="1"/>
      <c r="NVZ84" s="1"/>
      <c r="NWA84" s="1"/>
      <c r="NWB84" s="1"/>
      <c r="NWC84" s="1"/>
      <c r="NWD84" s="1"/>
      <c r="NWE84" s="1"/>
      <c r="NWF84" s="1"/>
      <c r="NWG84" s="1"/>
      <c r="NWH84" s="1"/>
      <c r="NWI84" s="1"/>
      <c r="NWJ84" s="1"/>
      <c r="NWK84" s="1"/>
      <c r="NWL84" s="1"/>
      <c r="NWM84" s="1"/>
      <c r="NWN84" s="1"/>
      <c r="NWO84" s="1"/>
      <c r="NWP84" s="1"/>
      <c r="NWQ84" s="1"/>
      <c r="NWR84" s="1"/>
      <c r="NWS84" s="1"/>
      <c r="NWT84" s="1"/>
      <c r="NWU84" s="1"/>
      <c r="NWV84" s="1"/>
      <c r="NWW84" s="1"/>
      <c r="NWX84" s="1"/>
      <c r="NWY84" s="1"/>
      <c r="NWZ84" s="1"/>
      <c r="NXA84" s="1"/>
      <c r="NXB84" s="1"/>
      <c r="NXC84" s="1"/>
      <c r="NXD84" s="1"/>
      <c r="NXE84" s="1"/>
      <c r="NXF84" s="1"/>
      <c r="NXG84" s="1"/>
      <c r="NXH84" s="1"/>
      <c r="NXI84" s="1"/>
      <c r="NXJ84" s="1"/>
      <c r="NXK84" s="1"/>
      <c r="NXL84" s="1"/>
      <c r="NXM84" s="1"/>
      <c r="NXN84" s="1"/>
      <c r="NXO84" s="1"/>
      <c r="NXP84" s="1"/>
      <c r="NXQ84" s="1"/>
      <c r="NXR84" s="1"/>
      <c r="NXS84" s="1"/>
      <c r="NXT84" s="1"/>
      <c r="NXU84" s="1"/>
      <c r="NXV84" s="1"/>
      <c r="NXW84" s="1"/>
      <c r="NXX84" s="1"/>
      <c r="NXY84" s="1"/>
      <c r="NXZ84" s="1"/>
      <c r="NYA84" s="1"/>
      <c r="NYB84" s="1"/>
      <c r="NYC84" s="1"/>
      <c r="NYD84" s="1"/>
      <c r="NYE84" s="1"/>
      <c r="NYF84" s="1"/>
      <c r="NYG84" s="1"/>
      <c r="NYH84" s="1"/>
      <c r="NYI84" s="1"/>
      <c r="NYJ84" s="1"/>
      <c r="NYK84" s="1"/>
      <c r="NYL84" s="1"/>
      <c r="NYM84" s="1"/>
      <c r="NYN84" s="1"/>
      <c r="NYO84" s="1"/>
      <c r="NYP84" s="1"/>
      <c r="NYQ84" s="1"/>
      <c r="NYR84" s="1"/>
      <c r="NYS84" s="1"/>
      <c r="NYT84" s="1"/>
      <c r="NYU84" s="1"/>
      <c r="NYV84" s="1"/>
      <c r="NYW84" s="1"/>
      <c r="NYX84" s="1"/>
      <c r="NYY84" s="1"/>
      <c r="NYZ84" s="1"/>
      <c r="NZA84" s="1"/>
      <c r="NZB84" s="1"/>
      <c r="NZC84" s="1"/>
      <c r="NZD84" s="1"/>
      <c r="NZE84" s="1"/>
      <c r="NZF84" s="1"/>
      <c r="NZG84" s="1"/>
      <c r="NZH84" s="1"/>
      <c r="NZI84" s="1"/>
      <c r="NZJ84" s="1"/>
      <c r="NZK84" s="1"/>
      <c r="NZL84" s="1"/>
      <c r="NZM84" s="1"/>
      <c r="NZN84" s="1"/>
      <c r="NZO84" s="1"/>
      <c r="NZP84" s="1"/>
      <c r="NZQ84" s="1"/>
      <c r="NZR84" s="1"/>
      <c r="NZS84" s="1"/>
      <c r="NZT84" s="1"/>
      <c r="NZU84" s="1"/>
      <c r="NZV84" s="1"/>
      <c r="NZW84" s="1"/>
      <c r="NZX84" s="1"/>
      <c r="NZY84" s="1"/>
      <c r="NZZ84" s="1"/>
      <c r="OAA84" s="1"/>
      <c r="OAB84" s="1"/>
      <c r="OAC84" s="1"/>
      <c r="OAD84" s="1"/>
      <c r="OAE84" s="1"/>
      <c r="OAF84" s="1"/>
      <c r="OAG84" s="1"/>
      <c r="OAH84" s="1"/>
      <c r="OAI84" s="1"/>
      <c r="OAJ84" s="1"/>
      <c r="OAK84" s="1"/>
      <c r="OAL84" s="1"/>
      <c r="OAM84" s="1"/>
      <c r="OAN84" s="1"/>
      <c r="OAO84" s="1"/>
      <c r="OAP84" s="1"/>
      <c r="OAQ84" s="1"/>
      <c r="OAR84" s="1"/>
      <c r="OAS84" s="1"/>
      <c r="OAT84" s="1"/>
      <c r="OAU84" s="1"/>
      <c r="OAV84" s="1"/>
      <c r="OAW84" s="1"/>
      <c r="OAX84" s="1"/>
      <c r="OAY84" s="1"/>
      <c r="OAZ84" s="1"/>
      <c r="OBA84" s="1"/>
      <c r="OBB84" s="1"/>
      <c r="OBC84" s="1"/>
      <c r="OBD84" s="1"/>
      <c r="OBE84" s="1"/>
      <c r="OBF84" s="1"/>
      <c r="OBG84" s="1"/>
      <c r="OBH84" s="1"/>
      <c r="OBI84" s="1"/>
      <c r="OBJ84" s="1"/>
      <c r="OBK84" s="1"/>
      <c r="OBL84" s="1"/>
      <c r="OBM84" s="1"/>
      <c r="OBN84" s="1"/>
      <c r="OBO84" s="1"/>
      <c r="OBP84" s="1"/>
      <c r="OBQ84" s="1"/>
      <c r="OBR84" s="1"/>
      <c r="OBS84" s="1"/>
      <c r="OBT84" s="1"/>
      <c r="OBU84" s="1"/>
      <c r="OBV84" s="1"/>
      <c r="OBW84" s="1"/>
      <c r="OBX84" s="1"/>
      <c r="OBY84" s="1"/>
      <c r="OBZ84" s="1"/>
      <c r="OCA84" s="1"/>
      <c r="OCB84" s="1"/>
      <c r="OCC84" s="1"/>
      <c r="OCD84" s="1"/>
      <c r="OCE84" s="1"/>
      <c r="OCF84" s="1"/>
      <c r="OCG84" s="1"/>
      <c r="OCH84" s="1"/>
      <c r="OCI84" s="1"/>
      <c r="OCJ84" s="1"/>
      <c r="OCK84" s="1"/>
      <c r="OCL84" s="1"/>
      <c r="OCM84" s="1"/>
      <c r="OCN84" s="1"/>
      <c r="OCO84" s="1"/>
      <c r="OCP84" s="1"/>
      <c r="OCQ84" s="1"/>
      <c r="OCR84" s="1"/>
      <c r="OCS84" s="1"/>
      <c r="OCT84" s="1"/>
      <c r="OCU84" s="1"/>
      <c r="OCV84" s="1"/>
      <c r="OCW84" s="1"/>
      <c r="OCX84" s="1"/>
      <c r="OCY84" s="1"/>
      <c r="OCZ84" s="1"/>
      <c r="ODA84" s="1"/>
      <c r="ODB84" s="1"/>
      <c r="ODC84" s="1"/>
      <c r="ODD84" s="1"/>
      <c r="ODE84" s="1"/>
      <c r="ODF84" s="1"/>
      <c r="ODG84" s="1"/>
      <c r="ODH84" s="1"/>
      <c r="ODI84" s="1"/>
      <c r="ODJ84" s="1"/>
      <c r="ODK84" s="1"/>
      <c r="ODL84" s="1"/>
      <c r="ODM84" s="1"/>
      <c r="ODN84" s="1"/>
      <c r="ODO84" s="1"/>
      <c r="ODP84" s="1"/>
      <c r="ODQ84" s="1"/>
      <c r="ODR84" s="1"/>
      <c r="ODS84" s="1"/>
      <c r="ODT84" s="1"/>
      <c r="ODU84" s="1"/>
      <c r="ODV84" s="1"/>
      <c r="ODW84" s="1"/>
      <c r="ODX84" s="1"/>
      <c r="ODY84" s="1"/>
      <c r="ODZ84" s="1"/>
      <c r="OEA84" s="1"/>
      <c r="OEB84" s="1"/>
      <c r="OEC84" s="1"/>
      <c r="OED84" s="1"/>
      <c r="OEE84" s="1"/>
      <c r="OEF84" s="1"/>
      <c r="OEG84" s="1"/>
      <c r="OEH84" s="1"/>
      <c r="OEI84" s="1"/>
      <c r="OEJ84" s="1"/>
      <c r="OEK84" s="1"/>
      <c r="OEL84" s="1"/>
      <c r="OEM84" s="1"/>
      <c r="OEN84" s="1"/>
      <c r="OEO84" s="1"/>
      <c r="OEP84" s="1"/>
      <c r="OEQ84" s="1"/>
      <c r="OER84" s="1"/>
      <c r="OES84" s="1"/>
      <c r="OET84" s="1"/>
      <c r="OEU84" s="1"/>
      <c r="OEV84" s="1"/>
      <c r="OEW84" s="1"/>
      <c r="OEX84" s="1"/>
      <c r="OEY84" s="1"/>
      <c r="OEZ84" s="1"/>
      <c r="OFA84" s="1"/>
      <c r="OFB84" s="1"/>
      <c r="OFC84" s="1"/>
      <c r="OFD84" s="1"/>
      <c r="OFE84" s="1"/>
      <c r="OFF84" s="1"/>
      <c r="OFG84" s="1"/>
      <c r="OFH84" s="1"/>
      <c r="OFI84" s="1"/>
      <c r="OFJ84" s="1"/>
      <c r="OFK84" s="1"/>
      <c r="OFL84" s="1"/>
      <c r="OFM84" s="1"/>
      <c r="OFN84" s="1"/>
      <c r="OFO84" s="1"/>
      <c r="OFP84" s="1"/>
      <c r="OFQ84" s="1"/>
      <c r="OFR84" s="1"/>
      <c r="OFS84" s="1"/>
      <c r="OFT84" s="1"/>
      <c r="OFU84" s="1"/>
      <c r="OFV84" s="1"/>
      <c r="OFW84" s="1"/>
      <c r="OFX84" s="1"/>
      <c r="OFY84" s="1"/>
      <c r="OFZ84" s="1"/>
      <c r="OGA84" s="1"/>
      <c r="OGB84" s="1"/>
      <c r="OGC84" s="1"/>
      <c r="OGD84" s="1"/>
      <c r="OGE84" s="1"/>
      <c r="OGF84" s="1"/>
      <c r="OGG84" s="1"/>
      <c r="OGH84" s="1"/>
      <c r="OGI84" s="1"/>
      <c r="OGJ84" s="1"/>
      <c r="OGK84" s="1"/>
      <c r="OGL84" s="1"/>
      <c r="OGM84" s="1"/>
      <c r="OGN84" s="1"/>
      <c r="OGO84" s="1"/>
      <c r="OGP84" s="1"/>
      <c r="OGQ84" s="1"/>
      <c r="OGR84" s="1"/>
      <c r="OGS84" s="1"/>
      <c r="OGT84" s="1"/>
      <c r="OGU84" s="1"/>
      <c r="OGV84" s="1"/>
      <c r="OGW84" s="1"/>
      <c r="OGX84" s="1"/>
      <c r="OGY84" s="1"/>
      <c r="OGZ84" s="1"/>
      <c r="OHA84" s="1"/>
      <c r="OHB84" s="1"/>
      <c r="OHC84" s="1"/>
      <c r="OHD84" s="1"/>
      <c r="OHE84" s="1"/>
      <c r="OHF84" s="1"/>
      <c r="OHG84" s="1"/>
      <c r="OHH84" s="1"/>
      <c r="OHI84" s="1"/>
      <c r="OHJ84" s="1"/>
      <c r="OHK84" s="1"/>
      <c r="OHL84" s="1"/>
      <c r="OHM84" s="1"/>
      <c r="OHN84" s="1"/>
      <c r="OHO84" s="1"/>
      <c r="OHP84" s="1"/>
      <c r="OHQ84" s="1"/>
      <c r="OHR84" s="1"/>
      <c r="OHS84" s="1"/>
      <c r="OHT84" s="1"/>
      <c r="OHU84" s="1"/>
      <c r="OHV84" s="1"/>
      <c r="OHW84" s="1"/>
      <c r="OHX84" s="1"/>
      <c r="OHY84" s="1"/>
      <c r="OHZ84" s="1"/>
      <c r="OIA84" s="1"/>
      <c r="OIB84" s="1"/>
      <c r="OIC84" s="1"/>
      <c r="OID84" s="1"/>
      <c r="OIE84" s="1"/>
      <c r="OIF84" s="1"/>
      <c r="OIG84" s="1"/>
      <c r="OIH84" s="1"/>
      <c r="OII84" s="1"/>
      <c r="OIJ84" s="1"/>
      <c r="OIK84" s="1"/>
      <c r="OIL84" s="1"/>
      <c r="OIM84" s="1"/>
      <c r="OIN84" s="1"/>
      <c r="OIO84" s="1"/>
      <c r="OIP84" s="1"/>
      <c r="OIQ84" s="1"/>
      <c r="OIR84" s="1"/>
      <c r="OIS84" s="1"/>
      <c r="OIT84" s="1"/>
      <c r="OIU84" s="1"/>
      <c r="OIV84" s="1"/>
      <c r="OIW84" s="1"/>
      <c r="OIX84" s="1"/>
      <c r="OIY84" s="1"/>
      <c r="OIZ84" s="1"/>
      <c r="OJA84" s="1"/>
      <c r="OJB84" s="1"/>
      <c r="OJC84" s="1"/>
      <c r="OJD84" s="1"/>
      <c r="OJE84" s="1"/>
      <c r="OJF84" s="1"/>
      <c r="OJG84" s="1"/>
      <c r="OJH84" s="1"/>
      <c r="OJI84" s="1"/>
      <c r="OJJ84" s="1"/>
      <c r="OJK84" s="1"/>
      <c r="OJL84" s="1"/>
      <c r="OJM84" s="1"/>
      <c r="OJN84" s="1"/>
      <c r="OJO84" s="1"/>
      <c r="OJP84" s="1"/>
      <c r="OJQ84" s="1"/>
      <c r="OJR84" s="1"/>
      <c r="OJS84" s="1"/>
      <c r="OJT84" s="1"/>
      <c r="OJU84" s="1"/>
      <c r="OJV84" s="1"/>
      <c r="OJW84" s="1"/>
      <c r="OJX84" s="1"/>
      <c r="OJY84" s="1"/>
      <c r="OJZ84" s="1"/>
      <c r="OKA84" s="1"/>
      <c r="OKB84" s="1"/>
      <c r="OKC84" s="1"/>
      <c r="OKD84" s="1"/>
      <c r="OKE84" s="1"/>
      <c r="OKF84" s="1"/>
      <c r="OKG84" s="1"/>
      <c r="OKH84" s="1"/>
      <c r="OKI84" s="1"/>
      <c r="OKJ84" s="1"/>
      <c r="OKK84" s="1"/>
      <c r="OKL84" s="1"/>
      <c r="OKM84" s="1"/>
      <c r="OKN84" s="1"/>
      <c r="OKO84" s="1"/>
      <c r="OKP84" s="1"/>
      <c r="OKQ84" s="1"/>
      <c r="OKR84" s="1"/>
      <c r="OKS84" s="1"/>
      <c r="OKT84" s="1"/>
      <c r="OKU84" s="1"/>
      <c r="OKV84" s="1"/>
      <c r="OKW84" s="1"/>
      <c r="OKX84" s="1"/>
      <c r="OKY84" s="1"/>
      <c r="OKZ84" s="1"/>
      <c r="OLA84" s="1"/>
      <c r="OLB84" s="1"/>
      <c r="OLC84" s="1"/>
      <c r="OLD84" s="1"/>
      <c r="OLE84" s="1"/>
      <c r="OLF84" s="1"/>
      <c r="OLG84" s="1"/>
      <c r="OLH84" s="1"/>
      <c r="OLI84" s="1"/>
      <c r="OLJ84" s="1"/>
      <c r="OLK84" s="1"/>
      <c r="OLL84" s="1"/>
      <c r="OLM84" s="1"/>
      <c r="OLN84" s="1"/>
      <c r="OLO84" s="1"/>
      <c r="OLP84" s="1"/>
      <c r="OLQ84" s="1"/>
      <c r="OLR84" s="1"/>
      <c r="OLS84" s="1"/>
      <c r="OLT84" s="1"/>
      <c r="OLU84" s="1"/>
      <c r="OLV84" s="1"/>
      <c r="OLW84" s="1"/>
      <c r="OLX84" s="1"/>
      <c r="OLY84" s="1"/>
      <c r="OLZ84" s="1"/>
      <c r="OMA84" s="1"/>
      <c r="OMB84" s="1"/>
      <c r="OMC84" s="1"/>
      <c r="OMD84" s="1"/>
      <c r="OME84" s="1"/>
      <c r="OMF84" s="1"/>
      <c r="OMG84" s="1"/>
      <c r="OMH84" s="1"/>
      <c r="OMI84" s="1"/>
      <c r="OMJ84" s="1"/>
      <c r="OMK84" s="1"/>
      <c r="OML84" s="1"/>
      <c r="OMM84" s="1"/>
      <c r="OMN84" s="1"/>
      <c r="OMO84" s="1"/>
      <c r="OMP84" s="1"/>
      <c r="OMQ84" s="1"/>
      <c r="OMR84" s="1"/>
      <c r="OMS84" s="1"/>
      <c r="OMT84" s="1"/>
      <c r="OMU84" s="1"/>
      <c r="OMV84" s="1"/>
      <c r="OMW84" s="1"/>
      <c r="OMX84" s="1"/>
      <c r="OMY84" s="1"/>
      <c r="OMZ84" s="1"/>
      <c r="ONA84" s="1"/>
      <c r="ONB84" s="1"/>
      <c r="ONC84" s="1"/>
      <c r="OND84" s="1"/>
      <c r="ONE84" s="1"/>
      <c r="ONF84" s="1"/>
      <c r="ONG84" s="1"/>
      <c r="ONH84" s="1"/>
      <c r="ONI84" s="1"/>
      <c r="ONJ84" s="1"/>
      <c r="ONK84" s="1"/>
      <c r="ONL84" s="1"/>
      <c r="ONM84" s="1"/>
      <c r="ONN84" s="1"/>
      <c r="ONO84" s="1"/>
      <c r="ONP84" s="1"/>
      <c r="ONQ84" s="1"/>
      <c r="ONR84" s="1"/>
      <c r="ONS84" s="1"/>
      <c r="ONT84" s="1"/>
      <c r="ONU84" s="1"/>
      <c r="ONV84" s="1"/>
      <c r="ONW84" s="1"/>
      <c r="ONX84" s="1"/>
      <c r="ONY84" s="1"/>
      <c r="ONZ84" s="1"/>
      <c r="OOA84" s="1"/>
      <c r="OOB84" s="1"/>
      <c r="OOC84" s="1"/>
      <c r="OOD84" s="1"/>
      <c r="OOE84" s="1"/>
      <c r="OOF84" s="1"/>
      <c r="OOG84" s="1"/>
      <c r="OOH84" s="1"/>
      <c r="OOI84" s="1"/>
      <c r="OOJ84" s="1"/>
      <c r="OOK84" s="1"/>
      <c r="OOL84" s="1"/>
      <c r="OOM84" s="1"/>
      <c r="OON84" s="1"/>
      <c r="OOO84" s="1"/>
      <c r="OOP84" s="1"/>
      <c r="OOQ84" s="1"/>
      <c r="OOR84" s="1"/>
      <c r="OOS84" s="1"/>
      <c r="OOT84" s="1"/>
      <c r="OOU84" s="1"/>
      <c r="OOV84" s="1"/>
      <c r="OOW84" s="1"/>
      <c r="OOX84" s="1"/>
      <c r="OOY84" s="1"/>
      <c r="OOZ84" s="1"/>
      <c r="OPA84" s="1"/>
      <c r="OPB84" s="1"/>
      <c r="OPC84" s="1"/>
      <c r="OPD84" s="1"/>
      <c r="OPE84" s="1"/>
      <c r="OPF84" s="1"/>
      <c r="OPG84" s="1"/>
      <c r="OPH84" s="1"/>
      <c r="OPI84" s="1"/>
      <c r="OPJ84" s="1"/>
      <c r="OPK84" s="1"/>
      <c r="OPL84" s="1"/>
      <c r="OPM84" s="1"/>
      <c r="OPN84" s="1"/>
      <c r="OPO84" s="1"/>
      <c r="OPP84" s="1"/>
      <c r="OPQ84" s="1"/>
      <c r="OPR84" s="1"/>
      <c r="OPS84" s="1"/>
      <c r="OPT84" s="1"/>
      <c r="OPU84" s="1"/>
      <c r="OPV84" s="1"/>
      <c r="OPW84" s="1"/>
      <c r="OPX84" s="1"/>
      <c r="OPY84" s="1"/>
      <c r="OPZ84" s="1"/>
      <c r="OQA84" s="1"/>
      <c r="OQB84" s="1"/>
      <c r="OQC84" s="1"/>
      <c r="OQD84" s="1"/>
      <c r="OQE84" s="1"/>
      <c r="OQF84" s="1"/>
      <c r="OQG84" s="1"/>
      <c r="OQH84" s="1"/>
      <c r="OQI84" s="1"/>
      <c r="OQJ84" s="1"/>
      <c r="OQK84" s="1"/>
      <c r="OQL84" s="1"/>
      <c r="OQM84" s="1"/>
      <c r="OQN84" s="1"/>
      <c r="OQO84" s="1"/>
      <c r="OQP84" s="1"/>
      <c r="OQQ84" s="1"/>
      <c r="OQR84" s="1"/>
      <c r="OQS84" s="1"/>
      <c r="OQT84" s="1"/>
      <c r="OQU84" s="1"/>
      <c r="OQV84" s="1"/>
      <c r="OQW84" s="1"/>
      <c r="OQX84" s="1"/>
      <c r="OQY84" s="1"/>
      <c r="OQZ84" s="1"/>
      <c r="ORA84" s="1"/>
      <c r="ORB84" s="1"/>
      <c r="ORC84" s="1"/>
      <c r="ORD84" s="1"/>
      <c r="ORE84" s="1"/>
      <c r="ORF84" s="1"/>
      <c r="ORG84" s="1"/>
      <c r="ORH84" s="1"/>
      <c r="ORI84" s="1"/>
      <c r="ORJ84" s="1"/>
      <c r="ORK84" s="1"/>
      <c r="ORL84" s="1"/>
      <c r="ORM84" s="1"/>
      <c r="ORN84" s="1"/>
      <c r="ORO84" s="1"/>
      <c r="ORP84" s="1"/>
      <c r="ORQ84" s="1"/>
      <c r="ORR84" s="1"/>
      <c r="ORS84" s="1"/>
      <c r="ORT84" s="1"/>
      <c r="ORU84" s="1"/>
      <c r="ORV84" s="1"/>
      <c r="ORW84" s="1"/>
      <c r="ORX84" s="1"/>
      <c r="ORY84" s="1"/>
      <c r="ORZ84" s="1"/>
      <c r="OSA84" s="1"/>
      <c r="OSB84" s="1"/>
      <c r="OSC84" s="1"/>
      <c r="OSD84" s="1"/>
      <c r="OSE84" s="1"/>
      <c r="OSF84" s="1"/>
      <c r="OSG84" s="1"/>
      <c r="OSH84" s="1"/>
      <c r="OSI84" s="1"/>
      <c r="OSJ84" s="1"/>
      <c r="OSK84" s="1"/>
      <c r="OSL84" s="1"/>
      <c r="OSM84" s="1"/>
      <c r="OSN84" s="1"/>
      <c r="OSO84" s="1"/>
      <c r="OSP84" s="1"/>
      <c r="OSQ84" s="1"/>
      <c r="OSR84" s="1"/>
      <c r="OSS84" s="1"/>
      <c r="OST84" s="1"/>
      <c r="OSU84" s="1"/>
      <c r="OSV84" s="1"/>
      <c r="OSW84" s="1"/>
      <c r="OSX84" s="1"/>
      <c r="OSY84" s="1"/>
      <c r="OSZ84" s="1"/>
      <c r="OTA84" s="1"/>
      <c r="OTB84" s="1"/>
      <c r="OTC84" s="1"/>
      <c r="OTD84" s="1"/>
      <c r="OTE84" s="1"/>
      <c r="OTF84" s="1"/>
      <c r="OTG84" s="1"/>
      <c r="OTH84" s="1"/>
      <c r="OTI84" s="1"/>
      <c r="OTJ84" s="1"/>
      <c r="OTK84" s="1"/>
      <c r="OTL84" s="1"/>
      <c r="OTM84" s="1"/>
      <c r="OTN84" s="1"/>
      <c r="OTO84" s="1"/>
      <c r="OTP84" s="1"/>
      <c r="OTQ84" s="1"/>
      <c r="OTR84" s="1"/>
      <c r="OTS84" s="1"/>
      <c r="OTT84" s="1"/>
      <c r="OTU84" s="1"/>
      <c r="OTV84" s="1"/>
      <c r="OTW84" s="1"/>
      <c r="OTX84" s="1"/>
      <c r="OTY84" s="1"/>
      <c r="OTZ84" s="1"/>
      <c r="OUA84" s="1"/>
      <c r="OUB84" s="1"/>
      <c r="OUC84" s="1"/>
      <c r="OUD84" s="1"/>
      <c r="OUE84" s="1"/>
      <c r="OUF84" s="1"/>
      <c r="OUG84" s="1"/>
      <c r="OUH84" s="1"/>
      <c r="OUI84" s="1"/>
      <c r="OUJ84" s="1"/>
      <c r="OUK84" s="1"/>
      <c r="OUL84" s="1"/>
      <c r="OUM84" s="1"/>
      <c r="OUN84" s="1"/>
      <c r="OUO84" s="1"/>
      <c r="OUP84" s="1"/>
      <c r="OUQ84" s="1"/>
      <c r="OUR84" s="1"/>
      <c r="OUS84" s="1"/>
      <c r="OUT84" s="1"/>
      <c r="OUU84" s="1"/>
      <c r="OUV84" s="1"/>
      <c r="OUW84" s="1"/>
      <c r="OUX84" s="1"/>
      <c r="OUY84" s="1"/>
      <c r="OUZ84" s="1"/>
      <c r="OVA84" s="1"/>
      <c r="OVB84" s="1"/>
      <c r="OVC84" s="1"/>
      <c r="OVD84" s="1"/>
      <c r="OVE84" s="1"/>
      <c r="OVF84" s="1"/>
      <c r="OVG84" s="1"/>
      <c r="OVH84" s="1"/>
      <c r="OVI84" s="1"/>
      <c r="OVJ84" s="1"/>
      <c r="OVK84" s="1"/>
      <c r="OVL84" s="1"/>
      <c r="OVM84" s="1"/>
      <c r="OVN84" s="1"/>
      <c r="OVO84" s="1"/>
      <c r="OVP84" s="1"/>
      <c r="OVQ84" s="1"/>
      <c r="OVR84" s="1"/>
      <c r="OVS84" s="1"/>
      <c r="OVT84" s="1"/>
      <c r="OVU84" s="1"/>
      <c r="OVV84" s="1"/>
      <c r="OVW84" s="1"/>
      <c r="OVX84" s="1"/>
      <c r="OVY84" s="1"/>
      <c r="OVZ84" s="1"/>
      <c r="OWA84" s="1"/>
      <c r="OWB84" s="1"/>
      <c r="OWC84" s="1"/>
      <c r="OWD84" s="1"/>
      <c r="OWE84" s="1"/>
      <c r="OWF84" s="1"/>
      <c r="OWG84" s="1"/>
      <c r="OWH84" s="1"/>
      <c r="OWI84" s="1"/>
      <c r="OWJ84" s="1"/>
      <c r="OWK84" s="1"/>
      <c r="OWL84" s="1"/>
      <c r="OWM84" s="1"/>
      <c r="OWN84" s="1"/>
      <c r="OWO84" s="1"/>
      <c r="OWP84" s="1"/>
      <c r="OWQ84" s="1"/>
      <c r="OWR84" s="1"/>
      <c r="OWS84" s="1"/>
      <c r="OWT84" s="1"/>
      <c r="OWU84" s="1"/>
      <c r="OWV84" s="1"/>
      <c r="OWW84" s="1"/>
      <c r="OWX84" s="1"/>
      <c r="OWY84" s="1"/>
      <c r="OWZ84" s="1"/>
      <c r="OXA84" s="1"/>
      <c r="OXB84" s="1"/>
      <c r="OXC84" s="1"/>
      <c r="OXD84" s="1"/>
      <c r="OXE84" s="1"/>
      <c r="OXF84" s="1"/>
      <c r="OXG84" s="1"/>
      <c r="OXH84" s="1"/>
      <c r="OXI84" s="1"/>
      <c r="OXJ84" s="1"/>
      <c r="OXK84" s="1"/>
      <c r="OXL84" s="1"/>
      <c r="OXM84" s="1"/>
      <c r="OXN84" s="1"/>
      <c r="OXO84" s="1"/>
      <c r="OXP84" s="1"/>
      <c r="OXQ84" s="1"/>
      <c r="OXR84" s="1"/>
      <c r="OXS84" s="1"/>
      <c r="OXT84" s="1"/>
      <c r="OXU84" s="1"/>
      <c r="OXV84" s="1"/>
      <c r="OXW84" s="1"/>
      <c r="OXX84" s="1"/>
      <c r="OXY84" s="1"/>
      <c r="OXZ84" s="1"/>
      <c r="OYA84" s="1"/>
      <c r="OYB84" s="1"/>
      <c r="OYC84" s="1"/>
      <c r="OYD84" s="1"/>
      <c r="OYE84" s="1"/>
      <c r="OYF84" s="1"/>
      <c r="OYG84" s="1"/>
      <c r="OYH84" s="1"/>
      <c r="OYI84" s="1"/>
      <c r="OYJ84" s="1"/>
      <c r="OYK84" s="1"/>
      <c r="OYL84" s="1"/>
      <c r="OYM84" s="1"/>
      <c r="OYN84" s="1"/>
      <c r="OYO84" s="1"/>
      <c r="OYP84" s="1"/>
      <c r="OYQ84" s="1"/>
      <c r="OYR84" s="1"/>
      <c r="OYS84" s="1"/>
      <c r="OYT84" s="1"/>
      <c r="OYU84" s="1"/>
      <c r="OYV84" s="1"/>
      <c r="OYW84" s="1"/>
      <c r="OYX84" s="1"/>
      <c r="OYY84" s="1"/>
      <c r="OYZ84" s="1"/>
      <c r="OZA84" s="1"/>
      <c r="OZB84" s="1"/>
      <c r="OZC84" s="1"/>
      <c r="OZD84" s="1"/>
      <c r="OZE84" s="1"/>
      <c r="OZF84" s="1"/>
      <c r="OZG84" s="1"/>
      <c r="OZH84" s="1"/>
      <c r="OZI84" s="1"/>
      <c r="OZJ84" s="1"/>
      <c r="OZK84" s="1"/>
      <c r="OZL84" s="1"/>
      <c r="OZM84" s="1"/>
      <c r="OZN84" s="1"/>
      <c r="OZO84" s="1"/>
      <c r="OZP84" s="1"/>
      <c r="OZQ84" s="1"/>
      <c r="OZR84" s="1"/>
      <c r="OZS84" s="1"/>
      <c r="OZT84" s="1"/>
      <c r="OZU84" s="1"/>
      <c r="OZV84" s="1"/>
      <c r="OZW84" s="1"/>
      <c r="OZX84" s="1"/>
      <c r="OZY84" s="1"/>
      <c r="OZZ84" s="1"/>
      <c r="PAA84" s="1"/>
      <c r="PAB84" s="1"/>
      <c r="PAC84" s="1"/>
      <c r="PAD84" s="1"/>
      <c r="PAE84" s="1"/>
      <c r="PAF84" s="1"/>
      <c r="PAG84" s="1"/>
      <c r="PAH84" s="1"/>
      <c r="PAI84" s="1"/>
      <c r="PAJ84" s="1"/>
      <c r="PAK84" s="1"/>
      <c r="PAL84" s="1"/>
      <c r="PAM84" s="1"/>
      <c r="PAN84" s="1"/>
      <c r="PAO84" s="1"/>
      <c r="PAP84" s="1"/>
      <c r="PAQ84" s="1"/>
      <c r="PAR84" s="1"/>
      <c r="PAS84" s="1"/>
      <c r="PAT84" s="1"/>
      <c r="PAU84" s="1"/>
      <c r="PAV84" s="1"/>
      <c r="PAW84" s="1"/>
      <c r="PAX84" s="1"/>
      <c r="PAY84" s="1"/>
      <c r="PAZ84" s="1"/>
      <c r="PBA84" s="1"/>
      <c r="PBB84" s="1"/>
      <c r="PBC84" s="1"/>
      <c r="PBD84" s="1"/>
      <c r="PBE84" s="1"/>
      <c r="PBF84" s="1"/>
      <c r="PBG84" s="1"/>
      <c r="PBH84" s="1"/>
      <c r="PBI84" s="1"/>
      <c r="PBJ84" s="1"/>
      <c r="PBK84" s="1"/>
      <c r="PBL84" s="1"/>
      <c r="PBM84" s="1"/>
      <c r="PBN84" s="1"/>
      <c r="PBO84" s="1"/>
      <c r="PBP84" s="1"/>
      <c r="PBQ84" s="1"/>
      <c r="PBR84" s="1"/>
      <c r="PBS84" s="1"/>
      <c r="PBT84" s="1"/>
      <c r="PBU84" s="1"/>
      <c r="PBV84" s="1"/>
      <c r="PBW84" s="1"/>
      <c r="PBX84" s="1"/>
      <c r="PBY84" s="1"/>
      <c r="PBZ84" s="1"/>
      <c r="PCA84" s="1"/>
      <c r="PCB84" s="1"/>
      <c r="PCC84" s="1"/>
      <c r="PCD84" s="1"/>
      <c r="PCE84" s="1"/>
      <c r="PCF84" s="1"/>
      <c r="PCG84" s="1"/>
      <c r="PCH84" s="1"/>
      <c r="PCI84" s="1"/>
      <c r="PCJ84" s="1"/>
      <c r="PCK84" s="1"/>
      <c r="PCL84" s="1"/>
      <c r="PCM84" s="1"/>
      <c r="PCN84" s="1"/>
      <c r="PCO84" s="1"/>
      <c r="PCP84" s="1"/>
      <c r="PCQ84" s="1"/>
      <c r="PCR84" s="1"/>
      <c r="PCS84" s="1"/>
      <c r="PCT84" s="1"/>
      <c r="PCU84" s="1"/>
      <c r="PCV84" s="1"/>
      <c r="PCW84" s="1"/>
      <c r="PCX84" s="1"/>
      <c r="PCY84" s="1"/>
      <c r="PCZ84" s="1"/>
      <c r="PDA84" s="1"/>
      <c r="PDB84" s="1"/>
      <c r="PDC84" s="1"/>
      <c r="PDD84" s="1"/>
      <c r="PDE84" s="1"/>
      <c r="PDF84" s="1"/>
      <c r="PDG84" s="1"/>
      <c r="PDH84" s="1"/>
      <c r="PDI84" s="1"/>
      <c r="PDJ84" s="1"/>
      <c r="PDK84" s="1"/>
      <c r="PDL84" s="1"/>
      <c r="PDM84" s="1"/>
      <c r="PDN84" s="1"/>
      <c r="PDO84" s="1"/>
      <c r="PDP84" s="1"/>
      <c r="PDQ84" s="1"/>
      <c r="PDR84" s="1"/>
      <c r="PDS84" s="1"/>
      <c r="PDT84" s="1"/>
      <c r="PDU84" s="1"/>
      <c r="PDV84" s="1"/>
      <c r="PDW84" s="1"/>
      <c r="PDX84" s="1"/>
      <c r="PDY84" s="1"/>
      <c r="PDZ84" s="1"/>
      <c r="PEA84" s="1"/>
      <c r="PEB84" s="1"/>
      <c r="PEC84" s="1"/>
      <c r="PED84" s="1"/>
      <c r="PEE84" s="1"/>
      <c r="PEF84" s="1"/>
      <c r="PEG84" s="1"/>
      <c r="PEH84" s="1"/>
      <c r="PEI84" s="1"/>
      <c r="PEJ84" s="1"/>
      <c r="PEK84" s="1"/>
      <c r="PEL84" s="1"/>
      <c r="PEM84" s="1"/>
      <c r="PEN84" s="1"/>
      <c r="PEO84" s="1"/>
      <c r="PEP84" s="1"/>
      <c r="PEQ84" s="1"/>
      <c r="PER84" s="1"/>
      <c r="PES84" s="1"/>
      <c r="PET84" s="1"/>
      <c r="PEU84" s="1"/>
      <c r="PEV84" s="1"/>
      <c r="PEW84" s="1"/>
      <c r="PEX84" s="1"/>
      <c r="PEY84" s="1"/>
      <c r="PEZ84" s="1"/>
      <c r="PFA84" s="1"/>
      <c r="PFB84" s="1"/>
      <c r="PFC84" s="1"/>
      <c r="PFD84" s="1"/>
      <c r="PFE84" s="1"/>
      <c r="PFF84" s="1"/>
      <c r="PFG84" s="1"/>
      <c r="PFH84" s="1"/>
      <c r="PFI84" s="1"/>
      <c r="PFJ84" s="1"/>
      <c r="PFK84" s="1"/>
      <c r="PFL84" s="1"/>
      <c r="PFM84" s="1"/>
      <c r="PFN84" s="1"/>
      <c r="PFO84" s="1"/>
      <c r="PFP84" s="1"/>
      <c r="PFQ84" s="1"/>
      <c r="PFR84" s="1"/>
      <c r="PFS84" s="1"/>
      <c r="PFT84" s="1"/>
      <c r="PFU84" s="1"/>
      <c r="PFV84" s="1"/>
      <c r="PFW84" s="1"/>
      <c r="PFX84" s="1"/>
      <c r="PFY84" s="1"/>
      <c r="PFZ84" s="1"/>
      <c r="PGA84" s="1"/>
      <c r="PGB84" s="1"/>
      <c r="PGC84" s="1"/>
      <c r="PGD84" s="1"/>
      <c r="PGE84" s="1"/>
      <c r="PGF84" s="1"/>
      <c r="PGG84" s="1"/>
      <c r="PGH84" s="1"/>
      <c r="PGI84" s="1"/>
      <c r="PGJ84" s="1"/>
      <c r="PGK84" s="1"/>
      <c r="PGL84" s="1"/>
      <c r="PGM84" s="1"/>
      <c r="PGN84" s="1"/>
      <c r="PGO84" s="1"/>
      <c r="PGP84" s="1"/>
      <c r="PGQ84" s="1"/>
      <c r="PGR84" s="1"/>
      <c r="PGS84" s="1"/>
      <c r="PGT84" s="1"/>
      <c r="PGU84" s="1"/>
      <c r="PGV84" s="1"/>
      <c r="PGW84" s="1"/>
      <c r="PGX84" s="1"/>
      <c r="PGY84" s="1"/>
      <c r="PGZ84" s="1"/>
      <c r="PHA84" s="1"/>
      <c r="PHB84" s="1"/>
      <c r="PHC84" s="1"/>
      <c r="PHD84" s="1"/>
      <c r="PHE84" s="1"/>
      <c r="PHF84" s="1"/>
      <c r="PHG84" s="1"/>
      <c r="PHH84" s="1"/>
      <c r="PHI84" s="1"/>
      <c r="PHJ84" s="1"/>
      <c r="PHK84" s="1"/>
      <c r="PHL84" s="1"/>
      <c r="PHM84" s="1"/>
      <c r="PHN84" s="1"/>
      <c r="PHO84" s="1"/>
      <c r="PHP84" s="1"/>
      <c r="PHQ84" s="1"/>
      <c r="PHR84" s="1"/>
      <c r="PHS84" s="1"/>
      <c r="PHT84" s="1"/>
      <c r="PHU84" s="1"/>
      <c r="PHV84" s="1"/>
      <c r="PHW84" s="1"/>
      <c r="PHX84" s="1"/>
      <c r="PHY84" s="1"/>
      <c r="PHZ84" s="1"/>
      <c r="PIA84" s="1"/>
      <c r="PIB84" s="1"/>
      <c r="PIC84" s="1"/>
      <c r="PID84" s="1"/>
      <c r="PIE84" s="1"/>
      <c r="PIF84" s="1"/>
      <c r="PIG84" s="1"/>
      <c r="PIH84" s="1"/>
      <c r="PII84" s="1"/>
      <c r="PIJ84" s="1"/>
      <c r="PIK84" s="1"/>
      <c r="PIL84" s="1"/>
      <c r="PIM84" s="1"/>
      <c r="PIN84" s="1"/>
      <c r="PIO84" s="1"/>
      <c r="PIP84" s="1"/>
      <c r="PIQ84" s="1"/>
      <c r="PIR84" s="1"/>
      <c r="PIS84" s="1"/>
      <c r="PIT84" s="1"/>
      <c r="PIU84" s="1"/>
      <c r="PIV84" s="1"/>
      <c r="PIW84" s="1"/>
      <c r="PIX84" s="1"/>
      <c r="PIY84" s="1"/>
      <c r="PIZ84" s="1"/>
      <c r="PJA84" s="1"/>
      <c r="PJB84" s="1"/>
      <c r="PJC84" s="1"/>
      <c r="PJD84" s="1"/>
      <c r="PJE84" s="1"/>
      <c r="PJF84" s="1"/>
      <c r="PJG84" s="1"/>
      <c r="PJH84" s="1"/>
      <c r="PJI84" s="1"/>
      <c r="PJJ84" s="1"/>
      <c r="PJK84" s="1"/>
      <c r="PJL84" s="1"/>
      <c r="PJM84" s="1"/>
      <c r="PJN84" s="1"/>
      <c r="PJO84" s="1"/>
      <c r="PJP84" s="1"/>
      <c r="PJQ84" s="1"/>
      <c r="PJR84" s="1"/>
      <c r="PJS84" s="1"/>
      <c r="PJT84" s="1"/>
      <c r="PJU84" s="1"/>
      <c r="PJV84" s="1"/>
      <c r="PJW84" s="1"/>
      <c r="PJX84" s="1"/>
      <c r="PJY84" s="1"/>
      <c r="PJZ84" s="1"/>
      <c r="PKA84" s="1"/>
      <c r="PKB84" s="1"/>
      <c r="PKC84" s="1"/>
      <c r="PKD84" s="1"/>
      <c r="PKE84" s="1"/>
      <c r="PKF84" s="1"/>
      <c r="PKG84" s="1"/>
      <c r="PKH84" s="1"/>
      <c r="PKI84" s="1"/>
      <c r="PKJ84" s="1"/>
      <c r="PKK84" s="1"/>
      <c r="PKL84" s="1"/>
      <c r="PKM84" s="1"/>
      <c r="PKN84" s="1"/>
      <c r="PKO84" s="1"/>
      <c r="PKP84" s="1"/>
      <c r="PKQ84" s="1"/>
      <c r="PKR84" s="1"/>
      <c r="PKS84" s="1"/>
      <c r="PKT84" s="1"/>
      <c r="PKU84" s="1"/>
      <c r="PKV84" s="1"/>
      <c r="PKW84" s="1"/>
      <c r="PKX84" s="1"/>
      <c r="PKY84" s="1"/>
      <c r="PKZ84" s="1"/>
      <c r="PLA84" s="1"/>
      <c r="PLB84" s="1"/>
      <c r="PLC84" s="1"/>
      <c r="PLD84" s="1"/>
      <c r="PLE84" s="1"/>
      <c r="PLF84" s="1"/>
      <c r="PLG84" s="1"/>
      <c r="PLH84" s="1"/>
      <c r="PLI84" s="1"/>
      <c r="PLJ84" s="1"/>
      <c r="PLK84" s="1"/>
      <c r="PLL84" s="1"/>
      <c r="PLM84" s="1"/>
      <c r="PLN84" s="1"/>
      <c r="PLO84" s="1"/>
      <c r="PLP84" s="1"/>
      <c r="PLQ84" s="1"/>
      <c r="PLR84" s="1"/>
      <c r="PLS84" s="1"/>
      <c r="PLT84" s="1"/>
      <c r="PLU84" s="1"/>
      <c r="PLV84" s="1"/>
      <c r="PLW84" s="1"/>
      <c r="PLX84" s="1"/>
      <c r="PLY84" s="1"/>
      <c r="PLZ84" s="1"/>
      <c r="PMA84" s="1"/>
      <c r="PMB84" s="1"/>
      <c r="PMC84" s="1"/>
      <c r="PMD84" s="1"/>
      <c r="PME84" s="1"/>
      <c r="PMF84" s="1"/>
      <c r="PMG84" s="1"/>
      <c r="PMH84" s="1"/>
      <c r="PMI84" s="1"/>
      <c r="PMJ84" s="1"/>
      <c r="PMK84" s="1"/>
      <c r="PML84" s="1"/>
      <c r="PMM84" s="1"/>
      <c r="PMN84" s="1"/>
      <c r="PMO84" s="1"/>
      <c r="PMP84" s="1"/>
      <c r="PMQ84" s="1"/>
      <c r="PMR84" s="1"/>
      <c r="PMS84" s="1"/>
      <c r="PMT84" s="1"/>
      <c r="PMU84" s="1"/>
      <c r="PMV84" s="1"/>
      <c r="PMW84" s="1"/>
      <c r="PMX84" s="1"/>
      <c r="PMY84" s="1"/>
      <c r="PMZ84" s="1"/>
      <c r="PNA84" s="1"/>
      <c r="PNB84" s="1"/>
      <c r="PNC84" s="1"/>
      <c r="PND84" s="1"/>
      <c r="PNE84" s="1"/>
      <c r="PNF84" s="1"/>
      <c r="PNG84" s="1"/>
      <c r="PNH84" s="1"/>
      <c r="PNI84" s="1"/>
      <c r="PNJ84" s="1"/>
      <c r="PNK84" s="1"/>
      <c r="PNL84" s="1"/>
      <c r="PNM84" s="1"/>
      <c r="PNN84" s="1"/>
      <c r="PNO84" s="1"/>
      <c r="PNP84" s="1"/>
      <c r="PNQ84" s="1"/>
      <c r="PNR84" s="1"/>
      <c r="PNS84" s="1"/>
      <c r="PNT84" s="1"/>
      <c r="PNU84" s="1"/>
      <c r="PNV84" s="1"/>
      <c r="PNW84" s="1"/>
      <c r="PNX84" s="1"/>
      <c r="PNY84" s="1"/>
      <c r="PNZ84" s="1"/>
      <c r="POA84" s="1"/>
      <c r="POB84" s="1"/>
      <c r="POC84" s="1"/>
      <c r="POD84" s="1"/>
      <c r="POE84" s="1"/>
      <c r="POF84" s="1"/>
      <c r="POG84" s="1"/>
      <c r="POH84" s="1"/>
      <c r="POI84" s="1"/>
      <c r="POJ84" s="1"/>
      <c r="POK84" s="1"/>
      <c r="POL84" s="1"/>
      <c r="POM84" s="1"/>
      <c r="PON84" s="1"/>
      <c r="POO84" s="1"/>
      <c r="POP84" s="1"/>
      <c r="POQ84" s="1"/>
      <c r="POR84" s="1"/>
      <c r="POS84" s="1"/>
      <c r="POT84" s="1"/>
      <c r="POU84" s="1"/>
      <c r="POV84" s="1"/>
      <c r="POW84" s="1"/>
      <c r="POX84" s="1"/>
      <c r="POY84" s="1"/>
      <c r="POZ84" s="1"/>
      <c r="PPA84" s="1"/>
      <c r="PPB84" s="1"/>
      <c r="PPC84" s="1"/>
      <c r="PPD84" s="1"/>
      <c r="PPE84" s="1"/>
      <c r="PPF84" s="1"/>
      <c r="PPG84" s="1"/>
      <c r="PPH84" s="1"/>
      <c r="PPI84" s="1"/>
      <c r="PPJ84" s="1"/>
      <c r="PPK84" s="1"/>
      <c r="PPL84" s="1"/>
      <c r="PPM84" s="1"/>
      <c r="PPN84" s="1"/>
      <c r="PPO84" s="1"/>
      <c r="PPP84" s="1"/>
      <c r="PPQ84" s="1"/>
      <c r="PPR84" s="1"/>
      <c r="PPS84" s="1"/>
      <c r="PPT84" s="1"/>
      <c r="PPU84" s="1"/>
      <c r="PPV84" s="1"/>
      <c r="PPW84" s="1"/>
      <c r="PPX84" s="1"/>
      <c r="PPY84" s="1"/>
      <c r="PPZ84" s="1"/>
      <c r="PQA84" s="1"/>
      <c r="PQB84" s="1"/>
      <c r="PQC84" s="1"/>
      <c r="PQD84" s="1"/>
      <c r="PQE84" s="1"/>
      <c r="PQF84" s="1"/>
      <c r="PQG84" s="1"/>
      <c r="PQH84" s="1"/>
      <c r="PQI84" s="1"/>
      <c r="PQJ84" s="1"/>
      <c r="PQK84" s="1"/>
      <c r="PQL84" s="1"/>
      <c r="PQM84" s="1"/>
      <c r="PQN84" s="1"/>
      <c r="PQO84" s="1"/>
      <c r="PQP84" s="1"/>
      <c r="PQQ84" s="1"/>
      <c r="PQR84" s="1"/>
      <c r="PQS84" s="1"/>
      <c r="PQT84" s="1"/>
      <c r="PQU84" s="1"/>
      <c r="PQV84" s="1"/>
      <c r="PQW84" s="1"/>
      <c r="PQX84" s="1"/>
      <c r="PQY84" s="1"/>
      <c r="PQZ84" s="1"/>
      <c r="PRA84" s="1"/>
      <c r="PRB84" s="1"/>
      <c r="PRC84" s="1"/>
      <c r="PRD84" s="1"/>
      <c r="PRE84" s="1"/>
      <c r="PRF84" s="1"/>
      <c r="PRG84" s="1"/>
      <c r="PRH84" s="1"/>
      <c r="PRI84" s="1"/>
      <c r="PRJ84" s="1"/>
      <c r="PRK84" s="1"/>
      <c r="PRL84" s="1"/>
      <c r="PRM84" s="1"/>
      <c r="PRN84" s="1"/>
      <c r="PRO84" s="1"/>
      <c r="PRP84" s="1"/>
      <c r="PRQ84" s="1"/>
      <c r="PRR84" s="1"/>
      <c r="PRS84" s="1"/>
      <c r="PRT84" s="1"/>
      <c r="PRU84" s="1"/>
      <c r="PRV84" s="1"/>
      <c r="PRW84" s="1"/>
      <c r="PRX84" s="1"/>
      <c r="PRY84" s="1"/>
      <c r="PRZ84" s="1"/>
      <c r="PSA84" s="1"/>
      <c r="PSB84" s="1"/>
      <c r="PSC84" s="1"/>
      <c r="PSD84" s="1"/>
      <c r="PSE84" s="1"/>
      <c r="PSF84" s="1"/>
      <c r="PSG84" s="1"/>
      <c r="PSH84" s="1"/>
      <c r="PSI84" s="1"/>
      <c r="PSJ84" s="1"/>
      <c r="PSK84" s="1"/>
      <c r="PSL84" s="1"/>
      <c r="PSM84" s="1"/>
      <c r="PSN84" s="1"/>
      <c r="PSO84" s="1"/>
      <c r="PSP84" s="1"/>
      <c r="PSQ84" s="1"/>
      <c r="PSR84" s="1"/>
      <c r="PSS84" s="1"/>
      <c r="PST84" s="1"/>
      <c r="PSU84" s="1"/>
      <c r="PSV84" s="1"/>
      <c r="PSW84" s="1"/>
      <c r="PSX84" s="1"/>
      <c r="PSY84" s="1"/>
      <c r="PSZ84" s="1"/>
      <c r="PTA84" s="1"/>
      <c r="PTB84" s="1"/>
      <c r="PTC84" s="1"/>
      <c r="PTD84" s="1"/>
      <c r="PTE84" s="1"/>
      <c r="PTF84" s="1"/>
      <c r="PTG84" s="1"/>
      <c r="PTH84" s="1"/>
      <c r="PTI84" s="1"/>
      <c r="PTJ84" s="1"/>
      <c r="PTK84" s="1"/>
      <c r="PTL84" s="1"/>
      <c r="PTM84" s="1"/>
      <c r="PTN84" s="1"/>
      <c r="PTO84" s="1"/>
      <c r="PTP84" s="1"/>
      <c r="PTQ84" s="1"/>
      <c r="PTR84" s="1"/>
      <c r="PTS84" s="1"/>
      <c r="PTT84" s="1"/>
      <c r="PTU84" s="1"/>
      <c r="PTV84" s="1"/>
      <c r="PTW84" s="1"/>
      <c r="PTX84" s="1"/>
      <c r="PTY84" s="1"/>
      <c r="PTZ84" s="1"/>
      <c r="PUA84" s="1"/>
      <c r="PUB84" s="1"/>
      <c r="PUC84" s="1"/>
      <c r="PUD84" s="1"/>
      <c r="PUE84" s="1"/>
      <c r="PUF84" s="1"/>
      <c r="PUG84" s="1"/>
      <c r="PUH84" s="1"/>
      <c r="PUI84" s="1"/>
      <c r="PUJ84" s="1"/>
      <c r="PUK84" s="1"/>
      <c r="PUL84" s="1"/>
      <c r="PUM84" s="1"/>
      <c r="PUN84" s="1"/>
      <c r="PUO84" s="1"/>
      <c r="PUP84" s="1"/>
      <c r="PUQ84" s="1"/>
      <c r="PUR84" s="1"/>
      <c r="PUS84" s="1"/>
      <c r="PUT84" s="1"/>
      <c r="PUU84" s="1"/>
      <c r="PUV84" s="1"/>
      <c r="PUW84" s="1"/>
      <c r="PUX84" s="1"/>
      <c r="PUY84" s="1"/>
      <c r="PUZ84" s="1"/>
      <c r="PVA84" s="1"/>
      <c r="PVB84" s="1"/>
      <c r="PVC84" s="1"/>
      <c r="PVD84" s="1"/>
      <c r="PVE84" s="1"/>
      <c r="PVF84" s="1"/>
      <c r="PVG84" s="1"/>
      <c r="PVH84" s="1"/>
      <c r="PVI84" s="1"/>
      <c r="PVJ84" s="1"/>
      <c r="PVK84" s="1"/>
      <c r="PVL84" s="1"/>
      <c r="PVM84" s="1"/>
      <c r="PVN84" s="1"/>
      <c r="PVO84" s="1"/>
      <c r="PVP84" s="1"/>
      <c r="PVQ84" s="1"/>
      <c r="PVR84" s="1"/>
      <c r="PVS84" s="1"/>
      <c r="PVT84" s="1"/>
      <c r="PVU84" s="1"/>
      <c r="PVV84" s="1"/>
      <c r="PVW84" s="1"/>
      <c r="PVX84" s="1"/>
      <c r="PVY84" s="1"/>
      <c r="PVZ84" s="1"/>
      <c r="PWA84" s="1"/>
      <c r="PWB84" s="1"/>
      <c r="PWC84" s="1"/>
      <c r="PWD84" s="1"/>
      <c r="PWE84" s="1"/>
      <c r="PWF84" s="1"/>
      <c r="PWG84" s="1"/>
      <c r="PWH84" s="1"/>
      <c r="PWI84" s="1"/>
      <c r="PWJ84" s="1"/>
      <c r="PWK84" s="1"/>
      <c r="PWL84" s="1"/>
      <c r="PWM84" s="1"/>
      <c r="PWN84" s="1"/>
      <c r="PWO84" s="1"/>
      <c r="PWP84" s="1"/>
      <c r="PWQ84" s="1"/>
      <c r="PWR84" s="1"/>
      <c r="PWS84" s="1"/>
      <c r="PWT84" s="1"/>
      <c r="PWU84" s="1"/>
      <c r="PWV84" s="1"/>
      <c r="PWW84" s="1"/>
      <c r="PWX84" s="1"/>
      <c r="PWY84" s="1"/>
      <c r="PWZ84" s="1"/>
      <c r="PXA84" s="1"/>
      <c r="PXB84" s="1"/>
      <c r="PXC84" s="1"/>
      <c r="PXD84" s="1"/>
      <c r="PXE84" s="1"/>
      <c r="PXF84" s="1"/>
      <c r="PXG84" s="1"/>
      <c r="PXH84" s="1"/>
      <c r="PXI84" s="1"/>
      <c r="PXJ84" s="1"/>
      <c r="PXK84" s="1"/>
      <c r="PXL84" s="1"/>
      <c r="PXM84" s="1"/>
      <c r="PXN84" s="1"/>
      <c r="PXO84" s="1"/>
      <c r="PXP84" s="1"/>
      <c r="PXQ84" s="1"/>
      <c r="PXR84" s="1"/>
      <c r="PXS84" s="1"/>
      <c r="PXT84" s="1"/>
      <c r="PXU84" s="1"/>
      <c r="PXV84" s="1"/>
      <c r="PXW84" s="1"/>
      <c r="PXX84" s="1"/>
      <c r="PXY84" s="1"/>
      <c r="PXZ84" s="1"/>
      <c r="PYA84" s="1"/>
      <c r="PYB84" s="1"/>
      <c r="PYC84" s="1"/>
      <c r="PYD84" s="1"/>
      <c r="PYE84" s="1"/>
      <c r="PYF84" s="1"/>
      <c r="PYG84" s="1"/>
      <c r="PYH84" s="1"/>
      <c r="PYI84" s="1"/>
      <c r="PYJ84" s="1"/>
      <c r="PYK84" s="1"/>
      <c r="PYL84" s="1"/>
      <c r="PYM84" s="1"/>
      <c r="PYN84" s="1"/>
      <c r="PYO84" s="1"/>
      <c r="PYP84" s="1"/>
      <c r="PYQ84" s="1"/>
      <c r="PYR84" s="1"/>
      <c r="PYS84" s="1"/>
      <c r="PYT84" s="1"/>
      <c r="PYU84" s="1"/>
      <c r="PYV84" s="1"/>
      <c r="PYW84" s="1"/>
      <c r="PYX84" s="1"/>
      <c r="PYY84" s="1"/>
      <c r="PYZ84" s="1"/>
      <c r="PZA84" s="1"/>
      <c r="PZB84" s="1"/>
      <c r="PZC84" s="1"/>
      <c r="PZD84" s="1"/>
      <c r="PZE84" s="1"/>
      <c r="PZF84" s="1"/>
      <c r="PZG84" s="1"/>
      <c r="PZH84" s="1"/>
      <c r="PZI84" s="1"/>
      <c r="PZJ84" s="1"/>
      <c r="PZK84" s="1"/>
      <c r="PZL84" s="1"/>
      <c r="PZM84" s="1"/>
      <c r="PZN84" s="1"/>
      <c r="PZO84" s="1"/>
      <c r="PZP84" s="1"/>
      <c r="PZQ84" s="1"/>
      <c r="PZR84" s="1"/>
      <c r="PZS84" s="1"/>
      <c r="PZT84" s="1"/>
      <c r="PZU84" s="1"/>
      <c r="PZV84" s="1"/>
      <c r="PZW84" s="1"/>
      <c r="PZX84" s="1"/>
      <c r="PZY84" s="1"/>
      <c r="PZZ84" s="1"/>
      <c r="QAA84" s="1"/>
      <c r="QAB84" s="1"/>
      <c r="QAC84" s="1"/>
      <c r="QAD84" s="1"/>
      <c r="QAE84" s="1"/>
      <c r="QAF84" s="1"/>
      <c r="QAG84" s="1"/>
      <c r="QAH84" s="1"/>
      <c r="QAI84" s="1"/>
      <c r="QAJ84" s="1"/>
      <c r="QAK84" s="1"/>
      <c r="QAL84" s="1"/>
      <c r="QAM84" s="1"/>
      <c r="QAN84" s="1"/>
      <c r="QAO84" s="1"/>
      <c r="QAP84" s="1"/>
      <c r="QAQ84" s="1"/>
      <c r="QAR84" s="1"/>
      <c r="QAS84" s="1"/>
      <c r="QAT84" s="1"/>
      <c r="QAU84" s="1"/>
      <c r="QAV84" s="1"/>
      <c r="QAW84" s="1"/>
      <c r="QAX84" s="1"/>
      <c r="QAY84" s="1"/>
      <c r="QAZ84" s="1"/>
      <c r="QBA84" s="1"/>
      <c r="QBB84" s="1"/>
      <c r="QBC84" s="1"/>
      <c r="QBD84" s="1"/>
      <c r="QBE84" s="1"/>
      <c r="QBF84" s="1"/>
      <c r="QBG84" s="1"/>
      <c r="QBH84" s="1"/>
      <c r="QBI84" s="1"/>
      <c r="QBJ84" s="1"/>
      <c r="QBK84" s="1"/>
      <c r="QBL84" s="1"/>
      <c r="QBM84" s="1"/>
      <c r="QBN84" s="1"/>
      <c r="QBO84" s="1"/>
      <c r="QBP84" s="1"/>
      <c r="QBQ84" s="1"/>
      <c r="QBR84" s="1"/>
      <c r="QBS84" s="1"/>
      <c r="QBT84" s="1"/>
      <c r="QBU84" s="1"/>
      <c r="QBV84" s="1"/>
      <c r="QBW84" s="1"/>
      <c r="QBX84" s="1"/>
      <c r="QBY84" s="1"/>
      <c r="QBZ84" s="1"/>
      <c r="QCA84" s="1"/>
      <c r="QCB84" s="1"/>
      <c r="QCC84" s="1"/>
      <c r="QCD84" s="1"/>
      <c r="QCE84" s="1"/>
      <c r="QCF84" s="1"/>
      <c r="QCG84" s="1"/>
      <c r="QCH84" s="1"/>
      <c r="QCI84" s="1"/>
      <c r="QCJ84" s="1"/>
      <c r="QCK84" s="1"/>
      <c r="QCL84" s="1"/>
      <c r="QCM84" s="1"/>
      <c r="QCN84" s="1"/>
      <c r="QCO84" s="1"/>
      <c r="QCP84" s="1"/>
      <c r="QCQ84" s="1"/>
      <c r="QCR84" s="1"/>
      <c r="QCS84" s="1"/>
      <c r="QCT84" s="1"/>
      <c r="QCU84" s="1"/>
      <c r="QCV84" s="1"/>
      <c r="QCW84" s="1"/>
      <c r="QCX84" s="1"/>
      <c r="QCY84" s="1"/>
      <c r="QCZ84" s="1"/>
      <c r="QDA84" s="1"/>
      <c r="QDB84" s="1"/>
      <c r="QDC84" s="1"/>
      <c r="QDD84" s="1"/>
      <c r="QDE84" s="1"/>
      <c r="QDF84" s="1"/>
      <c r="QDG84" s="1"/>
      <c r="QDH84" s="1"/>
      <c r="QDI84" s="1"/>
      <c r="QDJ84" s="1"/>
      <c r="QDK84" s="1"/>
      <c r="QDL84" s="1"/>
      <c r="QDM84" s="1"/>
      <c r="QDN84" s="1"/>
      <c r="QDO84" s="1"/>
      <c r="QDP84" s="1"/>
      <c r="QDQ84" s="1"/>
      <c r="QDR84" s="1"/>
      <c r="QDS84" s="1"/>
      <c r="QDT84" s="1"/>
      <c r="QDU84" s="1"/>
      <c r="QDV84" s="1"/>
      <c r="QDW84" s="1"/>
      <c r="QDX84" s="1"/>
      <c r="QDY84" s="1"/>
      <c r="QDZ84" s="1"/>
      <c r="QEA84" s="1"/>
      <c r="QEB84" s="1"/>
      <c r="QEC84" s="1"/>
      <c r="QED84" s="1"/>
      <c r="QEE84" s="1"/>
      <c r="QEF84" s="1"/>
      <c r="QEG84" s="1"/>
      <c r="QEH84" s="1"/>
      <c r="QEI84" s="1"/>
      <c r="QEJ84" s="1"/>
      <c r="QEK84" s="1"/>
      <c r="QEL84" s="1"/>
      <c r="QEM84" s="1"/>
      <c r="QEN84" s="1"/>
      <c r="QEO84" s="1"/>
      <c r="QEP84" s="1"/>
      <c r="QEQ84" s="1"/>
      <c r="QER84" s="1"/>
      <c r="QES84" s="1"/>
      <c r="QET84" s="1"/>
      <c r="QEU84" s="1"/>
      <c r="QEV84" s="1"/>
      <c r="QEW84" s="1"/>
      <c r="QEX84" s="1"/>
      <c r="QEY84" s="1"/>
      <c r="QEZ84" s="1"/>
      <c r="QFA84" s="1"/>
      <c r="QFB84" s="1"/>
      <c r="QFC84" s="1"/>
      <c r="QFD84" s="1"/>
      <c r="QFE84" s="1"/>
      <c r="QFF84" s="1"/>
      <c r="QFG84" s="1"/>
      <c r="QFH84" s="1"/>
      <c r="QFI84" s="1"/>
      <c r="QFJ84" s="1"/>
      <c r="QFK84" s="1"/>
      <c r="QFL84" s="1"/>
      <c r="QFM84" s="1"/>
      <c r="QFN84" s="1"/>
      <c r="QFO84" s="1"/>
      <c r="QFP84" s="1"/>
      <c r="QFQ84" s="1"/>
      <c r="QFR84" s="1"/>
      <c r="QFS84" s="1"/>
      <c r="QFT84" s="1"/>
      <c r="QFU84" s="1"/>
      <c r="QFV84" s="1"/>
      <c r="QFW84" s="1"/>
      <c r="QFX84" s="1"/>
      <c r="QFY84" s="1"/>
      <c r="QFZ84" s="1"/>
      <c r="QGA84" s="1"/>
      <c r="QGB84" s="1"/>
      <c r="QGC84" s="1"/>
      <c r="QGD84" s="1"/>
      <c r="QGE84" s="1"/>
      <c r="QGF84" s="1"/>
      <c r="QGG84" s="1"/>
      <c r="QGH84" s="1"/>
      <c r="QGI84" s="1"/>
      <c r="QGJ84" s="1"/>
      <c r="QGK84" s="1"/>
      <c r="QGL84" s="1"/>
      <c r="QGM84" s="1"/>
      <c r="QGN84" s="1"/>
      <c r="QGO84" s="1"/>
      <c r="QGP84" s="1"/>
      <c r="QGQ84" s="1"/>
      <c r="QGR84" s="1"/>
      <c r="QGS84" s="1"/>
      <c r="QGT84" s="1"/>
      <c r="QGU84" s="1"/>
      <c r="QGV84" s="1"/>
      <c r="QGW84" s="1"/>
      <c r="QGX84" s="1"/>
      <c r="QGY84" s="1"/>
      <c r="QGZ84" s="1"/>
      <c r="QHA84" s="1"/>
      <c r="QHB84" s="1"/>
      <c r="QHC84" s="1"/>
      <c r="QHD84" s="1"/>
      <c r="QHE84" s="1"/>
      <c r="QHF84" s="1"/>
      <c r="QHG84" s="1"/>
      <c r="QHH84" s="1"/>
      <c r="QHI84" s="1"/>
      <c r="QHJ84" s="1"/>
      <c r="QHK84" s="1"/>
      <c r="QHL84" s="1"/>
      <c r="QHM84" s="1"/>
      <c r="QHN84" s="1"/>
      <c r="QHO84" s="1"/>
      <c r="QHP84" s="1"/>
      <c r="QHQ84" s="1"/>
      <c r="QHR84" s="1"/>
      <c r="QHS84" s="1"/>
      <c r="QHT84" s="1"/>
      <c r="QHU84" s="1"/>
      <c r="QHV84" s="1"/>
      <c r="QHW84" s="1"/>
      <c r="QHX84" s="1"/>
      <c r="QHY84" s="1"/>
      <c r="QHZ84" s="1"/>
      <c r="QIA84" s="1"/>
      <c r="QIB84" s="1"/>
      <c r="QIC84" s="1"/>
      <c r="QID84" s="1"/>
      <c r="QIE84" s="1"/>
      <c r="QIF84" s="1"/>
      <c r="QIG84" s="1"/>
      <c r="QIH84" s="1"/>
      <c r="QII84" s="1"/>
      <c r="QIJ84" s="1"/>
      <c r="QIK84" s="1"/>
      <c r="QIL84" s="1"/>
      <c r="QIM84" s="1"/>
      <c r="QIN84" s="1"/>
      <c r="QIO84" s="1"/>
      <c r="QIP84" s="1"/>
      <c r="QIQ84" s="1"/>
      <c r="QIR84" s="1"/>
      <c r="QIS84" s="1"/>
      <c r="QIT84" s="1"/>
      <c r="QIU84" s="1"/>
      <c r="QIV84" s="1"/>
      <c r="QIW84" s="1"/>
      <c r="QIX84" s="1"/>
      <c r="QIY84" s="1"/>
      <c r="QIZ84" s="1"/>
      <c r="QJA84" s="1"/>
      <c r="QJB84" s="1"/>
      <c r="QJC84" s="1"/>
      <c r="QJD84" s="1"/>
      <c r="QJE84" s="1"/>
      <c r="QJF84" s="1"/>
      <c r="QJG84" s="1"/>
      <c r="QJH84" s="1"/>
      <c r="QJI84" s="1"/>
      <c r="QJJ84" s="1"/>
      <c r="QJK84" s="1"/>
      <c r="QJL84" s="1"/>
      <c r="QJM84" s="1"/>
      <c r="QJN84" s="1"/>
      <c r="QJO84" s="1"/>
      <c r="QJP84" s="1"/>
      <c r="QJQ84" s="1"/>
      <c r="QJR84" s="1"/>
      <c r="QJS84" s="1"/>
      <c r="QJT84" s="1"/>
      <c r="QJU84" s="1"/>
      <c r="QJV84" s="1"/>
      <c r="QJW84" s="1"/>
      <c r="QJX84" s="1"/>
      <c r="QJY84" s="1"/>
      <c r="QJZ84" s="1"/>
      <c r="QKA84" s="1"/>
      <c r="QKB84" s="1"/>
      <c r="QKC84" s="1"/>
      <c r="QKD84" s="1"/>
      <c r="QKE84" s="1"/>
      <c r="QKF84" s="1"/>
      <c r="QKG84" s="1"/>
      <c r="QKH84" s="1"/>
      <c r="QKI84" s="1"/>
      <c r="QKJ84" s="1"/>
      <c r="QKK84" s="1"/>
      <c r="QKL84" s="1"/>
      <c r="QKM84" s="1"/>
      <c r="QKN84" s="1"/>
      <c r="QKO84" s="1"/>
      <c r="QKP84" s="1"/>
      <c r="QKQ84" s="1"/>
      <c r="QKR84" s="1"/>
      <c r="QKS84" s="1"/>
      <c r="QKT84" s="1"/>
      <c r="QKU84" s="1"/>
      <c r="QKV84" s="1"/>
      <c r="QKW84" s="1"/>
      <c r="QKX84" s="1"/>
      <c r="QKY84" s="1"/>
      <c r="QKZ84" s="1"/>
      <c r="QLA84" s="1"/>
      <c r="QLB84" s="1"/>
      <c r="QLC84" s="1"/>
      <c r="QLD84" s="1"/>
      <c r="QLE84" s="1"/>
      <c r="QLF84" s="1"/>
      <c r="QLG84" s="1"/>
      <c r="QLH84" s="1"/>
      <c r="QLI84" s="1"/>
      <c r="QLJ84" s="1"/>
      <c r="QLK84" s="1"/>
      <c r="QLL84" s="1"/>
      <c r="QLM84" s="1"/>
      <c r="QLN84" s="1"/>
      <c r="QLO84" s="1"/>
      <c r="QLP84" s="1"/>
      <c r="QLQ84" s="1"/>
      <c r="QLR84" s="1"/>
      <c r="QLS84" s="1"/>
      <c r="QLT84" s="1"/>
      <c r="QLU84" s="1"/>
      <c r="QLV84" s="1"/>
      <c r="QLW84" s="1"/>
      <c r="QLX84" s="1"/>
      <c r="QLY84" s="1"/>
      <c r="QLZ84" s="1"/>
      <c r="QMA84" s="1"/>
      <c r="QMB84" s="1"/>
      <c r="QMC84" s="1"/>
      <c r="QMD84" s="1"/>
      <c r="QME84" s="1"/>
      <c r="QMF84" s="1"/>
      <c r="QMG84" s="1"/>
      <c r="QMH84" s="1"/>
      <c r="QMI84" s="1"/>
      <c r="QMJ84" s="1"/>
      <c r="QMK84" s="1"/>
      <c r="QML84" s="1"/>
      <c r="QMM84" s="1"/>
      <c r="QMN84" s="1"/>
      <c r="QMO84" s="1"/>
      <c r="QMP84" s="1"/>
      <c r="QMQ84" s="1"/>
      <c r="QMR84" s="1"/>
      <c r="QMS84" s="1"/>
      <c r="QMT84" s="1"/>
      <c r="QMU84" s="1"/>
      <c r="QMV84" s="1"/>
      <c r="QMW84" s="1"/>
      <c r="QMX84" s="1"/>
      <c r="QMY84" s="1"/>
      <c r="QMZ84" s="1"/>
      <c r="QNA84" s="1"/>
      <c r="QNB84" s="1"/>
      <c r="QNC84" s="1"/>
      <c r="QND84" s="1"/>
      <c r="QNE84" s="1"/>
      <c r="QNF84" s="1"/>
      <c r="QNG84" s="1"/>
      <c r="QNH84" s="1"/>
      <c r="QNI84" s="1"/>
      <c r="QNJ84" s="1"/>
      <c r="QNK84" s="1"/>
      <c r="QNL84" s="1"/>
      <c r="QNM84" s="1"/>
      <c r="QNN84" s="1"/>
      <c r="QNO84" s="1"/>
      <c r="QNP84" s="1"/>
      <c r="QNQ84" s="1"/>
      <c r="QNR84" s="1"/>
      <c r="QNS84" s="1"/>
      <c r="QNT84" s="1"/>
      <c r="QNU84" s="1"/>
      <c r="QNV84" s="1"/>
      <c r="QNW84" s="1"/>
      <c r="QNX84" s="1"/>
      <c r="QNY84" s="1"/>
      <c r="QNZ84" s="1"/>
      <c r="QOA84" s="1"/>
      <c r="QOB84" s="1"/>
      <c r="QOC84" s="1"/>
      <c r="QOD84" s="1"/>
      <c r="QOE84" s="1"/>
      <c r="QOF84" s="1"/>
      <c r="QOG84" s="1"/>
      <c r="QOH84" s="1"/>
      <c r="QOI84" s="1"/>
      <c r="QOJ84" s="1"/>
      <c r="QOK84" s="1"/>
      <c r="QOL84" s="1"/>
      <c r="QOM84" s="1"/>
      <c r="QON84" s="1"/>
      <c r="QOO84" s="1"/>
      <c r="QOP84" s="1"/>
      <c r="QOQ84" s="1"/>
      <c r="QOR84" s="1"/>
      <c r="QOS84" s="1"/>
      <c r="QOT84" s="1"/>
      <c r="QOU84" s="1"/>
      <c r="QOV84" s="1"/>
      <c r="QOW84" s="1"/>
      <c r="QOX84" s="1"/>
      <c r="QOY84" s="1"/>
      <c r="QOZ84" s="1"/>
      <c r="QPA84" s="1"/>
      <c r="QPB84" s="1"/>
      <c r="QPC84" s="1"/>
      <c r="QPD84" s="1"/>
      <c r="QPE84" s="1"/>
      <c r="QPF84" s="1"/>
      <c r="QPG84" s="1"/>
      <c r="QPH84" s="1"/>
      <c r="QPI84" s="1"/>
      <c r="QPJ84" s="1"/>
      <c r="QPK84" s="1"/>
      <c r="QPL84" s="1"/>
      <c r="QPM84" s="1"/>
      <c r="QPN84" s="1"/>
      <c r="QPO84" s="1"/>
      <c r="QPP84" s="1"/>
      <c r="QPQ84" s="1"/>
      <c r="QPR84" s="1"/>
      <c r="QPS84" s="1"/>
      <c r="QPT84" s="1"/>
      <c r="QPU84" s="1"/>
      <c r="QPV84" s="1"/>
      <c r="QPW84" s="1"/>
      <c r="QPX84" s="1"/>
      <c r="QPY84" s="1"/>
      <c r="QPZ84" s="1"/>
      <c r="QQA84" s="1"/>
      <c r="QQB84" s="1"/>
      <c r="QQC84" s="1"/>
      <c r="QQD84" s="1"/>
      <c r="QQE84" s="1"/>
      <c r="QQF84" s="1"/>
      <c r="QQG84" s="1"/>
      <c r="QQH84" s="1"/>
      <c r="QQI84" s="1"/>
      <c r="QQJ84" s="1"/>
      <c r="QQK84" s="1"/>
      <c r="QQL84" s="1"/>
      <c r="QQM84" s="1"/>
      <c r="QQN84" s="1"/>
      <c r="QQO84" s="1"/>
      <c r="QQP84" s="1"/>
      <c r="QQQ84" s="1"/>
      <c r="QQR84" s="1"/>
      <c r="QQS84" s="1"/>
      <c r="QQT84" s="1"/>
      <c r="QQU84" s="1"/>
      <c r="QQV84" s="1"/>
      <c r="QQW84" s="1"/>
      <c r="QQX84" s="1"/>
      <c r="QQY84" s="1"/>
      <c r="QQZ84" s="1"/>
      <c r="QRA84" s="1"/>
      <c r="QRB84" s="1"/>
      <c r="QRC84" s="1"/>
      <c r="QRD84" s="1"/>
      <c r="QRE84" s="1"/>
      <c r="QRF84" s="1"/>
      <c r="QRG84" s="1"/>
      <c r="QRH84" s="1"/>
      <c r="QRI84" s="1"/>
      <c r="QRJ84" s="1"/>
      <c r="QRK84" s="1"/>
      <c r="QRL84" s="1"/>
      <c r="QRM84" s="1"/>
      <c r="QRN84" s="1"/>
      <c r="QRO84" s="1"/>
      <c r="QRP84" s="1"/>
      <c r="QRQ84" s="1"/>
      <c r="QRR84" s="1"/>
      <c r="QRS84" s="1"/>
      <c r="QRT84" s="1"/>
      <c r="QRU84" s="1"/>
      <c r="QRV84" s="1"/>
      <c r="QRW84" s="1"/>
      <c r="QRX84" s="1"/>
      <c r="QRY84" s="1"/>
      <c r="QRZ84" s="1"/>
      <c r="QSA84" s="1"/>
      <c r="QSB84" s="1"/>
      <c r="QSC84" s="1"/>
      <c r="QSD84" s="1"/>
      <c r="QSE84" s="1"/>
      <c r="QSF84" s="1"/>
      <c r="QSG84" s="1"/>
      <c r="QSH84" s="1"/>
      <c r="QSI84" s="1"/>
      <c r="QSJ84" s="1"/>
      <c r="QSK84" s="1"/>
      <c r="QSL84" s="1"/>
      <c r="QSM84" s="1"/>
      <c r="QSN84" s="1"/>
      <c r="QSO84" s="1"/>
      <c r="QSP84" s="1"/>
      <c r="QSQ84" s="1"/>
      <c r="QSR84" s="1"/>
      <c r="QSS84" s="1"/>
      <c r="QST84" s="1"/>
      <c r="QSU84" s="1"/>
      <c r="QSV84" s="1"/>
      <c r="QSW84" s="1"/>
      <c r="QSX84" s="1"/>
      <c r="QSY84" s="1"/>
      <c r="QSZ84" s="1"/>
      <c r="QTA84" s="1"/>
      <c r="QTB84" s="1"/>
      <c r="QTC84" s="1"/>
      <c r="QTD84" s="1"/>
      <c r="QTE84" s="1"/>
      <c r="QTF84" s="1"/>
      <c r="QTG84" s="1"/>
      <c r="QTH84" s="1"/>
      <c r="QTI84" s="1"/>
      <c r="QTJ84" s="1"/>
      <c r="QTK84" s="1"/>
      <c r="QTL84" s="1"/>
      <c r="QTM84" s="1"/>
      <c r="QTN84" s="1"/>
      <c r="QTO84" s="1"/>
      <c r="QTP84" s="1"/>
      <c r="QTQ84" s="1"/>
      <c r="QTR84" s="1"/>
      <c r="QTS84" s="1"/>
      <c r="QTT84" s="1"/>
      <c r="QTU84" s="1"/>
      <c r="QTV84" s="1"/>
      <c r="QTW84" s="1"/>
      <c r="QTX84" s="1"/>
      <c r="QTY84" s="1"/>
      <c r="QTZ84" s="1"/>
      <c r="QUA84" s="1"/>
      <c r="QUB84" s="1"/>
      <c r="QUC84" s="1"/>
      <c r="QUD84" s="1"/>
      <c r="QUE84" s="1"/>
      <c r="QUF84" s="1"/>
      <c r="QUG84" s="1"/>
      <c r="QUH84" s="1"/>
      <c r="QUI84" s="1"/>
      <c r="QUJ84" s="1"/>
      <c r="QUK84" s="1"/>
      <c r="QUL84" s="1"/>
      <c r="QUM84" s="1"/>
      <c r="QUN84" s="1"/>
      <c r="QUO84" s="1"/>
      <c r="QUP84" s="1"/>
      <c r="QUQ84" s="1"/>
      <c r="QUR84" s="1"/>
      <c r="QUS84" s="1"/>
      <c r="QUT84" s="1"/>
      <c r="QUU84" s="1"/>
      <c r="QUV84" s="1"/>
      <c r="QUW84" s="1"/>
      <c r="QUX84" s="1"/>
      <c r="QUY84" s="1"/>
      <c r="QUZ84" s="1"/>
      <c r="QVA84" s="1"/>
      <c r="QVB84" s="1"/>
      <c r="QVC84" s="1"/>
      <c r="QVD84" s="1"/>
      <c r="QVE84" s="1"/>
      <c r="QVF84" s="1"/>
      <c r="QVG84" s="1"/>
      <c r="QVH84" s="1"/>
      <c r="QVI84" s="1"/>
      <c r="QVJ84" s="1"/>
      <c r="QVK84" s="1"/>
      <c r="QVL84" s="1"/>
      <c r="QVM84" s="1"/>
      <c r="QVN84" s="1"/>
      <c r="QVO84" s="1"/>
      <c r="QVP84" s="1"/>
      <c r="QVQ84" s="1"/>
      <c r="QVR84" s="1"/>
      <c r="QVS84" s="1"/>
      <c r="QVT84" s="1"/>
      <c r="QVU84" s="1"/>
      <c r="QVV84" s="1"/>
      <c r="QVW84" s="1"/>
      <c r="QVX84" s="1"/>
      <c r="QVY84" s="1"/>
      <c r="QVZ84" s="1"/>
      <c r="QWA84" s="1"/>
      <c r="QWB84" s="1"/>
      <c r="QWC84" s="1"/>
      <c r="QWD84" s="1"/>
      <c r="QWE84" s="1"/>
      <c r="QWF84" s="1"/>
      <c r="QWG84" s="1"/>
      <c r="QWH84" s="1"/>
      <c r="QWI84" s="1"/>
      <c r="QWJ84" s="1"/>
      <c r="QWK84" s="1"/>
      <c r="QWL84" s="1"/>
      <c r="QWM84" s="1"/>
      <c r="QWN84" s="1"/>
      <c r="QWO84" s="1"/>
      <c r="QWP84" s="1"/>
      <c r="QWQ84" s="1"/>
      <c r="QWR84" s="1"/>
      <c r="QWS84" s="1"/>
      <c r="QWT84" s="1"/>
      <c r="QWU84" s="1"/>
      <c r="QWV84" s="1"/>
      <c r="QWW84" s="1"/>
      <c r="QWX84" s="1"/>
      <c r="QWY84" s="1"/>
      <c r="QWZ84" s="1"/>
      <c r="QXA84" s="1"/>
      <c r="QXB84" s="1"/>
      <c r="QXC84" s="1"/>
      <c r="QXD84" s="1"/>
      <c r="QXE84" s="1"/>
      <c r="QXF84" s="1"/>
      <c r="QXG84" s="1"/>
      <c r="QXH84" s="1"/>
      <c r="QXI84" s="1"/>
      <c r="QXJ84" s="1"/>
      <c r="QXK84" s="1"/>
      <c r="QXL84" s="1"/>
      <c r="QXM84" s="1"/>
      <c r="QXN84" s="1"/>
      <c r="QXO84" s="1"/>
      <c r="QXP84" s="1"/>
      <c r="QXQ84" s="1"/>
      <c r="QXR84" s="1"/>
      <c r="QXS84" s="1"/>
      <c r="QXT84" s="1"/>
      <c r="QXU84" s="1"/>
      <c r="QXV84" s="1"/>
      <c r="QXW84" s="1"/>
      <c r="QXX84" s="1"/>
      <c r="QXY84" s="1"/>
      <c r="QXZ84" s="1"/>
      <c r="QYA84" s="1"/>
      <c r="QYB84" s="1"/>
      <c r="QYC84" s="1"/>
      <c r="QYD84" s="1"/>
      <c r="QYE84" s="1"/>
      <c r="QYF84" s="1"/>
      <c r="QYG84" s="1"/>
      <c r="QYH84" s="1"/>
      <c r="QYI84" s="1"/>
      <c r="QYJ84" s="1"/>
      <c r="QYK84" s="1"/>
      <c r="QYL84" s="1"/>
      <c r="QYM84" s="1"/>
      <c r="QYN84" s="1"/>
      <c r="QYO84" s="1"/>
      <c r="QYP84" s="1"/>
      <c r="QYQ84" s="1"/>
      <c r="QYR84" s="1"/>
      <c r="QYS84" s="1"/>
      <c r="QYT84" s="1"/>
      <c r="QYU84" s="1"/>
      <c r="QYV84" s="1"/>
      <c r="QYW84" s="1"/>
      <c r="QYX84" s="1"/>
      <c r="QYY84" s="1"/>
      <c r="QYZ84" s="1"/>
      <c r="QZA84" s="1"/>
      <c r="QZB84" s="1"/>
      <c r="QZC84" s="1"/>
      <c r="QZD84" s="1"/>
      <c r="QZE84" s="1"/>
      <c r="QZF84" s="1"/>
      <c r="QZG84" s="1"/>
      <c r="QZH84" s="1"/>
      <c r="QZI84" s="1"/>
      <c r="QZJ84" s="1"/>
      <c r="QZK84" s="1"/>
      <c r="QZL84" s="1"/>
      <c r="QZM84" s="1"/>
      <c r="QZN84" s="1"/>
      <c r="QZO84" s="1"/>
      <c r="QZP84" s="1"/>
      <c r="QZQ84" s="1"/>
      <c r="QZR84" s="1"/>
      <c r="QZS84" s="1"/>
      <c r="QZT84" s="1"/>
      <c r="QZU84" s="1"/>
      <c r="QZV84" s="1"/>
      <c r="QZW84" s="1"/>
      <c r="QZX84" s="1"/>
      <c r="QZY84" s="1"/>
      <c r="QZZ84" s="1"/>
      <c r="RAA84" s="1"/>
      <c r="RAB84" s="1"/>
      <c r="RAC84" s="1"/>
      <c r="RAD84" s="1"/>
      <c r="RAE84" s="1"/>
      <c r="RAF84" s="1"/>
      <c r="RAG84" s="1"/>
      <c r="RAH84" s="1"/>
      <c r="RAI84" s="1"/>
      <c r="RAJ84" s="1"/>
      <c r="RAK84" s="1"/>
      <c r="RAL84" s="1"/>
      <c r="RAM84" s="1"/>
      <c r="RAN84" s="1"/>
      <c r="RAO84" s="1"/>
      <c r="RAP84" s="1"/>
      <c r="RAQ84" s="1"/>
      <c r="RAR84" s="1"/>
      <c r="RAS84" s="1"/>
      <c r="RAT84" s="1"/>
      <c r="RAU84" s="1"/>
      <c r="RAV84" s="1"/>
      <c r="RAW84" s="1"/>
      <c r="RAX84" s="1"/>
      <c r="RAY84" s="1"/>
      <c r="RAZ84" s="1"/>
      <c r="RBA84" s="1"/>
      <c r="RBB84" s="1"/>
      <c r="RBC84" s="1"/>
      <c r="RBD84" s="1"/>
      <c r="RBE84" s="1"/>
      <c r="RBF84" s="1"/>
      <c r="RBG84" s="1"/>
      <c r="RBH84" s="1"/>
      <c r="RBI84" s="1"/>
      <c r="RBJ84" s="1"/>
      <c r="RBK84" s="1"/>
      <c r="RBL84" s="1"/>
      <c r="RBM84" s="1"/>
      <c r="RBN84" s="1"/>
      <c r="RBO84" s="1"/>
      <c r="RBP84" s="1"/>
      <c r="RBQ84" s="1"/>
      <c r="RBR84" s="1"/>
      <c r="RBS84" s="1"/>
      <c r="RBT84" s="1"/>
      <c r="RBU84" s="1"/>
      <c r="RBV84" s="1"/>
      <c r="RBW84" s="1"/>
      <c r="RBX84" s="1"/>
      <c r="RBY84" s="1"/>
      <c r="RBZ84" s="1"/>
      <c r="RCA84" s="1"/>
      <c r="RCB84" s="1"/>
      <c r="RCC84" s="1"/>
      <c r="RCD84" s="1"/>
      <c r="RCE84" s="1"/>
      <c r="RCF84" s="1"/>
      <c r="RCG84" s="1"/>
      <c r="RCH84" s="1"/>
      <c r="RCI84" s="1"/>
      <c r="RCJ84" s="1"/>
      <c r="RCK84" s="1"/>
      <c r="RCL84" s="1"/>
      <c r="RCM84" s="1"/>
      <c r="RCN84" s="1"/>
      <c r="RCO84" s="1"/>
      <c r="RCP84" s="1"/>
      <c r="RCQ84" s="1"/>
      <c r="RCR84" s="1"/>
      <c r="RCS84" s="1"/>
      <c r="RCT84" s="1"/>
      <c r="RCU84" s="1"/>
      <c r="RCV84" s="1"/>
      <c r="RCW84" s="1"/>
      <c r="RCX84" s="1"/>
      <c r="RCY84" s="1"/>
      <c r="RCZ84" s="1"/>
      <c r="RDA84" s="1"/>
      <c r="RDB84" s="1"/>
      <c r="RDC84" s="1"/>
      <c r="RDD84" s="1"/>
      <c r="RDE84" s="1"/>
      <c r="RDF84" s="1"/>
      <c r="RDG84" s="1"/>
      <c r="RDH84" s="1"/>
      <c r="RDI84" s="1"/>
      <c r="RDJ84" s="1"/>
      <c r="RDK84" s="1"/>
      <c r="RDL84" s="1"/>
      <c r="RDM84" s="1"/>
      <c r="RDN84" s="1"/>
      <c r="RDO84" s="1"/>
      <c r="RDP84" s="1"/>
      <c r="RDQ84" s="1"/>
      <c r="RDR84" s="1"/>
      <c r="RDS84" s="1"/>
      <c r="RDT84" s="1"/>
      <c r="RDU84" s="1"/>
      <c r="RDV84" s="1"/>
      <c r="RDW84" s="1"/>
      <c r="RDX84" s="1"/>
      <c r="RDY84" s="1"/>
      <c r="RDZ84" s="1"/>
      <c r="REA84" s="1"/>
      <c r="REB84" s="1"/>
      <c r="REC84" s="1"/>
      <c r="RED84" s="1"/>
      <c r="REE84" s="1"/>
      <c r="REF84" s="1"/>
      <c r="REG84" s="1"/>
      <c r="REH84" s="1"/>
      <c r="REI84" s="1"/>
      <c r="REJ84" s="1"/>
      <c r="REK84" s="1"/>
      <c r="REL84" s="1"/>
      <c r="REM84" s="1"/>
      <c r="REN84" s="1"/>
      <c r="REO84" s="1"/>
      <c r="REP84" s="1"/>
      <c r="REQ84" s="1"/>
      <c r="RER84" s="1"/>
      <c r="RES84" s="1"/>
      <c r="RET84" s="1"/>
      <c r="REU84" s="1"/>
      <c r="REV84" s="1"/>
      <c r="REW84" s="1"/>
      <c r="REX84" s="1"/>
      <c r="REY84" s="1"/>
      <c r="REZ84" s="1"/>
      <c r="RFA84" s="1"/>
      <c r="RFB84" s="1"/>
      <c r="RFC84" s="1"/>
      <c r="RFD84" s="1"/>
      <c r="RFE84" s="1"/>
      <c r="RFF84" s="1"/>
      <c r="RFG84" s="1"/>
      <c r="RFH84" s="1"/>
      <c r="RFI84" s="1"/>
      <c r="RFJ84" s="1"/>
      <c r="RFK84" s="1"/>
      <c r="RFL84" s="1"/>
      <c r="RFM84" s="1"/>
      <c r="RFN84" s="1"/>
      <c r="RFO84" s="1"/>
      <c r="RFP84" s="1"/>
      <c r="RFQ84" s="1"/>
      <c r="RFR84" s="1"/>
      <c r="RFS84" s="1"/>
      <c r="RFT84" s="1"/>
      <c r="RFU84" s="1"/>
      <c r="RFV84" s="1"/>
      <c r="RFW84" s="1"/>
      <c r="RFX84" s="1"/>
      <c r="RFY84" s="1"/>
      <c r="RFZ84" s="1"/>
      <c r="RGA84" s="1"/>
      <c r="RGB84" s="1"/>
      <c r="RGC84" s="1"/>
      <c r="RGD84" s="1"/>
      <c r="RGE84" s="1"/>
      <c r="RGF84" s="1"/>
      <c r="RGG84" s="1"/>
      <c r="RGH84" s="1"/>
      <c r="RGI84" s="1"/>
      <c r="RGJ84" s="1"/>
      <c r="RGK84" s="1"/>
      <c r="RGL84" s="1"/>
      <c r="RGM84" s="1"/>
      <c r="RGN84" s="1"/>
      <c r="RGO84" s="1"/>
      <c r="RGP84" s="1"/>
      <c r="RGQ84" s="1"/>
      <c r="RGR84" s="1"/>
      <c r="RGS84" s="1"/>
      <c r="RGT84" s="1"/>
      <c r="RGU84" s="1"/>
      <c r="RGV84" s="1"/>
      <c r="RGW84" s="1"/>
      <c r="RGX84" s="1"/>
      <c r="RGY84" s="1"/>
      <c r="RGZ84" s="1"/>
      <c r="RHA84" s="1"/>
      <c r="RHB84" s="1"/>
      <c r="RHC84" s="1"/>
      <c r="RHD84" s="1"/>
      <c r="RHE84" s="1"/>
      <c r="RHF84" s="1"/>
      <c r="RHG84" s="1"/>
      <c r="RHH84" s="1"/>
      <c r="RHI84" s="1"/>
      <c r="RHJ84" s="1"/>
      <c r="RHK84" s="1"/>
      <c r="RHL84" s="1"/>
      <c r="RHM84" s="1"/>
      <c r="RHN84" s="1"/>
      <c r="RHO84" s="1"/>
      <c r="RHP84" s="1"/>
      <c r="RHQ84" s="1"/>
      <c r="RHR84" s="1"/>
      <c r="RHS84" s="1"/>
      <c r="RHT84" s="1"/>
      <c r="RHU84" s="1"/>
      <c r="RHV84" s="1"/>
      <c r="RHW84" s="1"/>
      <c r="RHX84" s="1"/>
      <c r="RHY84" s="1"/>
      <c r="RHZ84" s="1"/>
      <c r="RIA84" s="1"/>
      <c r="RIB84" s="1"/>
      <c r="RIC84" s="1"/>
      <c r="RID84" s="1"/>
      <c r="RIE84" s="1"/>
      <c r="RIF84" s="1"/>
      <c r="RIG84" s="1"/>
      <c r="RIH84" s="1"/>
      <c r="RII84" s="1"/>
      <c r="RIJ84" s="1"/>
      <c r="RIK84" s="1"/>
      <c r="RIL84" s="1"/>
      <c r="RIM84" s="1"/>
      <c r="RIN84" s="1"/>
      <c r="RIO84" s="1"/>
      <c r="RIP84" s="1"/>
      <c r="RIQ84" s="1"/>
      <c r="RIR84" s="1"/>
      <c r="RIS84" s="1"/>
      <c r="RIT84" s="1"/>
      <c r="RIU84" s="1"/>
      <c r="RIV84" s="1"/>
      <c r="RIW84" s="1"/>
      <c r="RIX84" s="1"/>
      <c r="RIY84" s="1"/>
      <c r="RIZ84" s="1"/>
      <c r="RJA84" s="1"/>
      <c r="RJB84" s="1"/>
      <c r="RJC84" s="1"/>
      <c r="RJD84" s="1"/>
      <c r="RJE84" s="1"/>
      <c r="RJF84" s="1"/>
      <c r="RJG84" s="1"/>
      <c r="RJH84" s="1"/>
      <c r="RJI84" s="1"/>
      <c r="RJJ84" s="1"/>
      <c r="RJK84" s="1"/>
      <c r="RJL84" s="1"/>
      <c r="RJM84" s="1"/>
      <c r="RJN84" s="1"/>
      <c r="RJO84" s="1"/>
      <c r="RJP84" s="1"/>
      <c r="RJQ84" s="1"/>
      <c r="RJR84" s="1"/>
      <c r="RJS84" s="1"/>
      <c r="RJT84" s="1"/>
      <c r="RJU84" s="1"/>
      <c r="RJV84" s="1"/>
      <c r="RJW84" s="1"/>
      <c r="RJX84" s="1"/>
      <c r="RJY84" s="1"/>
      <c r="RJZ84" s="1"/>
      <c r="RKA84" s="1"/>
      <c r="RKB84" s="1"/>
      <c r="RKC84" s="1"/>
      <c r="RKD84" s="1"/>
      <c r="RKE84" s="1"/>
      <c r="RKF84" s="1"/>
      <c r="RKG84" s="1"/>
      <c r="RKH84" s="1"/>
      <c r="RKI84" s="1"/>
      <c r="RKJ84" s="1"/>
      <c r="RKK84" s="1"/>
      <c r="RKL84" s="1"/>
      <c r="RKM84" s="1"/>
      <c r="RKN84" s="1"/>
      <c r="RKO84" s="1"/>
      <c r="RKP84" s="1"/>
      <c r="RKQ84" s="1"/>
      <c r="RKR84" s="1"/>
      <c r="RKS84" s="1"/>
      <c r="RKT84" s="1"/>
      <c r="RKU84" s="1"/>
      <c r="RKV84" s="1"/>
      <c r="RKW84" s="1"/>
      <c r="RKX84" s="1"/>
      <c r="RKY84" s="1"/>
      <c r="RKZ84" s="1"/>
      <c r="RLA84" s="1"/>
      <c r="RLB84" s="1"/>
      <c r="RLC84" s="1"/>
      <c r="RLD84" s="1"/>
      <c r="RLE84" s="1"/>
      <c r="RLF84" s="1"/>
      <c r="RLG84" s="1"/>
      <c r="RLH84" s="1"/>
      <c r="RLI84" s="1"/>
      <c r="RLJ84" s="1"/>
      <c r="RLK84" s="1"/>
      <c r="RLL84" s="1"/>
      <c r="RLM84" s="1"/>
      <c r="RLN84" s="1"/>
      <c r="RLO84" s="1"/>
      <c r="RLP84" s="1"/>
      <c r="RLQ84" s="1"/>
      <c r="RLR84" s="1"/>
      <c r="RLS84" s="1"/>
      <c r="RLT84" s="1"/>
      <c r="RLU84" s="1"/>
      <c r="RLV84" s="1"/>
      <c r="RLW84" s="1"/>
      <c r="RLX84" s="1"/>
      <c r="RLY84" s="1"/>
      <c r="RLZ84" s="1"/>
      <c r="RMA84" s="1"/>
      <c r="RMB84" s="1"/>
      <c r="RMC84" s="1"/>
      <c r="RMD84" s="1"/>
      <c r="RME84" s="1"/>
      <c r="RMF84" s="1"/>
      <c r="RMG84" s="1"/>
      <c r="RMH84" s="1"/>
      <c r="RMI84" s="1"/>
      <c r="RMJ84" s="1"/>
      <c r="RMK84" s="1"/>
      <c r="RML84" s="1"/>
      <c r="RMM84" s="1"/>
      <c r="RMN84" s="1"/>
      <c r="RMO84" s="1"/>
      <c r="RMP84" s="1"/>
      <c r="RMQ84" s="1"/>
      <c r="RMR84" s="1"/>
      <c r="RMS84" s="1"/>
      <c r="RMT84" s="1"/>
      <c r="RMU84" s="1"/>
      <c r="RMV84" s="1"/>
      <c r="RMW84" s="1"/>
      <c r="RMX84" s="1"/>
      <c r="RMY84" s="1"/>
      <c r="RMZ84" s="1"/>
      <c r="RNA84" s="1"/>
      <c r="RNB84" s="1"/>
      <c r="RNC84" s="1"/>
      <c r="RND84" s="1"/>
      <c r="RNE84" s="1"/>
      <c r="RNF84" s="1"/>
      <c r="RNG84" s="1"/>
      <c r="RNH84" s="1"/>
      <c r="RNI84" s="1"/>
      <c r="RNJ84" s="1"/>
      <c r="RNK84" s="1"/>
      <c r="RNL84" s="1"/>
      <c r="RNM84" s="1"/>
      <c r="RNN84" s="1"/>
      <c r="RNO84" s="1"/>
      <c r="RNP84" s="1"/>
      <c r="RNQ84" s="1"/>
      <c r="RNR84" s="1"/>
      <c r="RNS84" s="1"/>
      <c r="RNT84" s="1"/>
      <c r="RNU84" s="1"/>
      <c r="RNV84" s="1"/>
      <c r="RNW84" s="1"/>
      <c r="RNX84" s="1"/>
      <c r="RNY84" s="1"/>
      <c r="RNZ84" s="1"/>
      <c r="ROA84" s="1"/>
      <c r="ROB84" s="1"/>
      <c r="ROC84" s="1"/>
      <c r="ROD84" s="1"/>
      <c r="ROE84" s="1"/>
      <c r="ROF84" s="1"/>
      <c r="ROG84" s="1"/>
      <c r="ROH84" s="1"/>
      <c r="ROI84" s="1"/>
      <c r="ROJ84" s="1"/>
      <c r="ROK84" s="1"/>
      <c r="ROL84" s="1"/>
      <c r="ROM84" s="1"/>
      <c r="RON84" s="1"/>
      <c r="ROO84" s="1"/>
      <c r="ROP84" s="1"/>
      <c r="ROQ84" s="1"/>
      <c r="ROR84" s="1"/>
      <c r="ROS84" s="1"/>
      <c r="ROT84" s="1"/>
      <c r="ROU84" s="1"/>
      <c r="ROV84" s="1"/>
      <c r="ROW84" s="1"/>
      <c r="ROX84" s="1"/>
      <c r="ROY84" s="1"/>
      <c r="ROZ84" s="1"/>
      <c r="RPA84" s="1"/>
      <c r="RPB84" s="1"/>
      <c r="RPC84" s="1"/>
      <c r="RPD84" s="1"/>
      <c r="RPE84" s="1"/>
      <c r="RPF84" s="1"/>
      <c r="RPG84" s="1"/>
      <c r="RPH84" s="1"/>
      <c r="RPI84" s="1"/>
      <c r="RPJ84" s="1"/>
      <c r="RPK84" s="1"/>
      <c r="RPL84" s="1"/>
      <c r="RPM84" s="1"/>
      <c r="RPN84" s="1"/>
      <c r="RPO84" s="1"/>
      <c r="RPP84" s="1"/>
      <c r="RPQ84" s="1"/>
      <c r="RPR84" s="1"/>
      <c r="RPS84" s="1"/>
      <c r="RPT84" s="1"/>
      <c r="RPU84" s="1"/>
      <c r="RPV84" s="1"/>
      <c r="RPW84" s="1"/>
      <c r="RPX84" s="1"/>
      <c r="RPY84" s="1"/>
      <c r="RPZ84" s="1"/>
      <c r="RQA84" s="1"/>
      <c r="RQB84" s="1"/>
      <c r="RQC84" s="1"/>
      <c r="RQD84" s="1"/>
      <c r="RQE84" s="1"/>
      <c r="RQF84" s="1"/>
      <c r="RQG84" s="1"/>
      <c r="RQH84" s="1"/>
      <c r="RQI84" s="1"/>
      <c r="RQJ84" s="1"/>
      <c r="RQK84" s="1"/>
      <c r="RQL84" s="1"/>
      <c r="RQM84" s="1"/>
      <c r="RQN84" s="1"/>
      <c r="RQO84" s="1"/>
      <c r="RQP84" s="1"/>
      <c r="RQQ84" s="1"/>
      <c r="RQR84" s="1"/>
      <c r="RQS84" s="1"/>
      <c r="RQT84" s="1"/>
      <c r="RQU84" s="1"/>
      <c r="RQV84" s="1"/>
      <c r="RQW84" s="1"/>
      <c r="RQX84" s="1"/>
      <c r="RQY84" s="1"/>
      <c r="RQZ84" s="1"/>
      <c r="RRA84" s="1"/>
      <c r="RRB84" s="1"/>
      <c r="RRC84" s="1"/>
      <c r="RRD84" s="1"/>
      <c r="RRE84" s="1"/>
      <c r="RRF84" s="1"/>
      <c r="RRG84" s="1"/>
      <c r="RRH84" s="1"/>
      <c r="RRI84" s="1"/>
      <c r="RRJ84" s="1"/>
      <c r="RRK84" s="1"/>
      <c r="RRL84" s="1"/>
      <c r="RRM84" s="1"/>
      <c r="RRN84" s="1"/>
      <c r="RRO84" s="1"/>
      <c r="RRP84" s="1"/>
      <c r="RRQ84" s="1"/>
      <c r="RRR84" s="1"/>
      <c r="RRS84" s="1"/>
      <c r="RRT84" s="1"/>
      <c r="RRU84" s="1"/>
      <c r="RRV84" s="1"/>
      <c r="RRW84" s="1"/>
      <c r="RRX84" s="1"/>
      <c r="RRY84" s="1"/>
      <c r="RRZ84" s="1"/>
      <c r="RSA84" s="1"/>
      <c r="RSB84" s="1"/>
      <c r="RSC84" s="1"/>
      <c r="RSD84" s="1"/>
      <c r="RSE84" s="1"/>
      <c r="RSF84" s="1"/>
      <c r="RSG84" s="1"/>
      <c r="RSH84" s="1"/>
      <c r="RSI84" s="1"/>
      <c r="RSJ84" s="1"/>
      <c r="RSK84" s="1"/>
      <c r="RSL84" s="1"/>
      <c r="RSM84" s="1"/>
      <c r="RSN84" s="1"/>
      <c r="RSO84" s="1"/>
      <c r="RSP84" s="1"/>
      <c r="RSQ84" s="1"/>
      <c r="RSR84" s="1"/>
      <c r="RSS84" s="1"/>
      <c r="RST84" s="1"/>
      <c r="RSU84" s="1"/>
      <c r="RSV84" s="1"/>
      <c r="RSW84" s="1"/>
      <c r="RSX84" s="1"/>
      <c r="RSY84" s="1"/>
      <c r="RSZ84" s="1"/>
      <c r="RTA84" s="1"/>
      <c r="RTB84" s="1"/>
      <c r="RTC84" s="1"/>
      <c r="RTD84" s="1"/>
      <c r="RTE84" s="1"/>
      <c r="RTF84" s="1"/>
      <c r="RTG84" s="1"/>
      <c r="RTH84" s="1"/>
      <c r="RTI84" s="1"/>
      <c r="RTJ84" s="1"/>
      <c r="RTK84" s="1"/>
      <c r="RTL84" s="1"/>
      <c r="RTM84" s="1"/>
      <c r="RTN84" s="1"/>
      <c r="RTO84" s="1"/>
      <c r="RTP84" s="1"/>
      <c r="RTQ84" s="1"/>
      <c r="RTR84" s="1"/>
      <c r="RTS84" s="1"/>
      <c r="RTT84" s="1"/>
      <c r="RTU84" s="1"/>
      <c r="RTV84" s="1"/>
      <c r="RTW84" s="1"/>
      <c r="RTX84" s="1"/>
      <c r="RTY84" s="1"/>
      <c r="RTZ84" s="1"/>
      <c r="RUA84" s="1"/>
      <c r="RUB84" s="1"/>
      <c r="RUC84" s="1"/>
      <c r="RUD84" s="1"/>
      <c r="RUE84" s="1"/>
      <c r="RUF84" s="1"/>
      <c r="RUG84" s="1"/>
      <c r="RUH84" s="1"/>
      <c r="RUI84" s="1"/>
      <c r="RUJ84" s="1"/>
      <c r="RUK84" s="1"/>
      <c r="RUL84" s="1"/>
      <c r="RUM84" s="1"/>
      <c r="RUN84" s="1"/>
      <c r="RUO84" s="1"/>
      <c r="RUP84" s="1"/>
      <c r="RUQ84" s="1"/>
      <c r="RUR84" s="1"/>
      <c r="RUS84" s="1"/>
      <c r="RUT84" s="1"/>
      <c r="RUU84" s="1"/>
      <c r="RUV84" s="1"/>
      <c r="RUW84" s="1"/>
      <c r="RUX84" s="1"/>
      <c r="RUY84" s="1"/>
      <c r="RUZ84" s="1"/>
      <c r="RVA84" s="1"/>
      <c r="RVB84" s="1"/>
      <c r="RVC84" s="1"/>
      <c r="RVD84" s="1"/>
      <c r="RVE84" s="1"/>
      <c r="RVF84" s="1"/>
      <c r="RVG84" s="1"/>
      <c r="RVH84" s="1"/>
      <c r="RVI84" s="1"/>
      <c r="RVJ84" s="1"/>
      <c r="RVK84" s="1"/>
      <c r="RVL84" s="1"/>
      <c r="RVM84" s="1"/>
      <c r="RVN84" s="1"/>
      <c r="RVO84" s="1"/>
      <c r="RVP84" s="1"/>
      <c r="RVQ84" s="1"/>
      <c r="RVR84" s="1"/>
      <c r="RVS84" s="1"/>
      <c r="RVT84" s="1"/>
      <c r="RVU84" s="1"/>
      <c r="RVV84" s="1"/>
      <c r="RVW84" s="1"/>
      <c r="RVX84" s="1"/>
      <c r="RVY84" s="1"/>
      <c r="RVZ84" s="1"/>
      <c r="RWA84" s="1"/>
      <c r="RWB84" s="1"/>
      <c r="RWC84" s="1"/>
      <c r="RWD84" s="1"/>
      <c r="RWE84" s="1"/>
      <c r="RWF84" s="1"/>
      <c r="RWG84" s="1"/>
      <c r="RWH84" s="1"/>
      <c r="RWI84" s="1"/>
      <c r="RWJ84" s="1"/>
      <c r="RWK84" s="1"/>
      <c r="RWL84" s="1"/>
      <c r="RWM84" s="1"/>
      <c r="RWN84" s="1"/>
      <c r="RWO84" s="1"/>
      <c r="RWP84" s="1"/>
      <c r="RWQ84" s="1"/>
      <c r="RWR84" s="1"/>
      <c r="RWS84" s="1"/>
      <c r="RWT84" s="1"/>
      <c r="RWU84" s="1"/>
      <c r="RWV84" s="1"/>
      <c r="RWW84" s="1"/>
      <c r="RWX84" s="1"/>
      <c r="RWY84" s="1"/>
      <c r="RWZ84" s="1"/>
      <c r="RXA84" s="1"/>
      <c r="RXB84" s="1"/>
      <c r="RXC84" s="1"/>
      <c r="RXD84" s="1"/>
      <c r="RXE84" s="1"/>
      <c r="RXF84" s="1"/>
      <c r="RXG84" s="1"/>
      <c r="RXH84" s="1"/>
      <c r="RXI84" s="1"/>
      <c r="RXJ84" s="1"/>
      <c r="RXK84" s="1"/>
      <c r="RXL84" s="1"/>
      <c r="RXM84" s="1"/>
      <c r="RXN84" s="1"/>
      <c r="RXO84" s="1"/>
      <c r="RXP84" s="1"/>
      <c r="RXQ84" s="1"/>
      <c r="RXR84" s="1"/>
      <c r="RXS84" s="1"/>
      <c r="RXT84" s="1"/>
      <c r="RXU84" s="1"/>
      <c r="RXV84" s="1"/>
      <c r="RXW84" s="1"/>
      <c r="RXX84" s="1"/>
      <c r="RXY84" s="1"/>
      <c r="RXZ84" s="1"/>
      <c r="RYA84" s="1"/>
      <c r="RYB84" s="1"/>
      <c r="RYC84" s="1"/>
      <c r="RYD84" s="1"/>
      <c r="RYE84" s="1"/>
      <c r="RYF84" s="1"/>
      <c r="RYG84" s="1"/>
      <c r="RYH84" s="1"/>
      <c r="RYI84" s="1"/>
      <c r="RYJ84" s="1"/>
      <c r="RYK84" s="1"/>
      <c r="RYL84" s="1"/>
      <c r="RYM84" s="1"/>
      <c r="RYN84" s="1"/>
      <c r="RYO84" s="1"/>
      <c r="RYP84" s="1"/>
      <c r="RYQ84" s="1"/>
      <c r="RYR84" s="1"/>
      <c r="RYS84" s="1"/>
      <c r="RYT84" s="1"/>
      <c r="RYU84" s="1"/>
      <c r="RYV84" s="1"/>
      <c r="RYW84" s="1"/>
      <c r="RYX84" s="1"/>
      <c r="RYY84" s="1"/>
      <c r="RYZ84" s="1"/>
      <c r="RZA84" s="1"/>
      <c r="RZB84" s="1"/>
      <c r="RZC84" s="1"/>
      <c r="RZD84" s="1"/>
      <c r="RZE84" s="1"/>
      <c r="RZF84" s="1"/>
      <c r="RZG84" s="1"/>
      <c r="RZH84" s="1"/>
      <c r="RZI84" s="1"/>
      <c r="RZJ84" s="1"/>
      <c r="RZK84" s="1"/>
      <c r="RZL84" s="1"/>
      <c r="RZM84" s="1"/>
      <c r="RZN84" s="1"/>
      <c r="RZO84" s="1"/>
      <c r="RZP84" s="1"/>
      <c r="RZQ84" s="1"/>
      <c r="RZR84" s="1"/>
      <c r="RZS84" s="1"/>
      <c r="RZT84" s="1"/>
      <c r="RZU84" s="1"/>
      <c r="RZV84" s="1"/>
      <c r="RZW84" s="1"/>
      <c r="RZX84" s="1"/>
      <c r="RZY84" s="1"/>
      <c r="RZZ84" s="1"/>
      <c r="SAA84" s="1"/>
      <c r="SAB84" s="1"/>
      <c r="SAC84" s="1"/>
      <c r="SAD84" s="1"/>
      <c r="SAE84" s="1"/>
      <c r="SAF84" s="1"/>
      <c r="SAG84" s="1"/>
      <c r="SAH84" s="1"/>
      <c r="SAI84" s="1"/>
      <c r="SAJ84" s="1"/>
      <c r="SAK84" s="1"/>
      <c r="SAL84" s="1"/>
      <c r="SAM84" s="1"/>
      <c r="SAN84" s="1"/>
      <c r="SAO84" s="1"/>
      <c r="SAP84" s="1"/>
      <c r="SAQ84" s="1"/>
      <c r="SAR84" s="1"/>
      <c r="SAS84" s="1"/>
      <c r="SAT84" s="1"/>
      <c r="SAU84" s="1"/>
      <c r="SAV84" s="1"/>
      <c r="SAW84" s="1"/>
      <c r="SAX84" s="1"/>
      <c r="SAY84" s="1"/>
      <c r="SAZ84" s="1"/>
      <c r="SBA84" s="1"/>
      <c r="SBB84" s="1"/>
      <c r="SBC84" s="1"/>
      <c r="SBD84" s="1"/>
      <c r="SBE84" s="1"/>
      <c r="SBF84" s="1"/>
      <c r="SBG84" s="1"/>
      <c r="SBH84" s="1"/>
      <c r="SBI84" s="1"/>
      <c r="SBJ84" s="1"/>
      <c r="SBK84" s="1"/>
      <c r="SBL84" s="1"/>
      <c r="SBM84" s="1"/>
      <c r="SBN84" s="1"/>
      <c r="SBO84" s="1"/>
      <c r="SBP84" s="1"/>
      <c r="SBQ84" s="1"/>
      <c r="SBR84" s="1"/>
      <c r="SBS84" s="1"/>
      <c r="SBT84" s="1"/>
      <c r="SBU84" s="1"/>
      <c r="SBV84" s="1"/>
      <c r="SBW84" s="1"/>
      <c r="SBX84" s="1"/>
      <c r="SBY84" s="1"/>
      <c r="SBZ84" s="1"/>
      <c r="SCA84" s="1"/>
      <c r="SCB84" s="1"/>
      <c r="SCC84" s="1"/>
      <c r="SCD84" s="1"/>
      <c r="SCE84" s="1"/>
      <c r="SCF84" s="1"/>
      <c r="SCG84" s="1"/>
      <c r="SCH84" s="1"/>
      <c r="SCI84" s="1"/>
      <c r="SCJ84" s="1"/>
      <c r="SCK84" s="1"/>
      <c r="SCL84" s="1"/>
      <c r="SCM84" s="1"/>
      <c r="SCN84" s="1"/>
      <c r="SCO84" s="1"/>
      <c r="SCP84" s="1"/>
      <c r="SCQ84" s="1"/>
      <c r="SCR84" s="1"/>
      <c r="SCS84" s="1"/>
      <c r="SCT84" s="1"/>
      <c r="SCU84" s="1"/>
      <c r="SCV84" s="1"/>
      <c r="SCW84" s="1"/>
      <c r="SCX84" s="1"/>
      <c r="SCY84" s="1"/>
      <c r="SCZ84" s="1"/>
      <c r="SDA84" s="1"/>
      <c r="SDB84" s="1"/>
      <c r="SDC84" s="1"/>
      <c r="SDD84" s="1"/>
      <c r="SDE84" s="1"/>
      <c r="SDF84" s="1"/>
      <c r="SDG84" s="1"/>
      <c r="SDH84" s="1"/>
      <c r="SDI84" s="1"/>
      <c r="SDJ84" s="1"/>
      <c r="SDK84" s="1"/>
      <c r="SDL84" s="1"/>
      <c r="SDM84" s="1"/>
      <c r="SDN84" s="1"/>
      <c r="SDO84" s="1"/>
      <c r="SDP84" s="1"/>
      <c r="SDQ84" s="1"/>
      <c r="SDR84" s="1"/>
      <c r="SDS84" s="1"/>
      <c r="SDT84" s="1"/>
      <c r="SDU84" s="1"/>
      <c r="SDV84" s="1"/>
      <c r="SDW84" s="1"/>
      <c r="SDX84" s="1"/>
      <c r="SDY84" s="1"/>
      <c r="SDZ84" s="1"/>
      <c r="SEA84" s="1"/>
      <c r="SEB84" s="1"/>
      <c r="SEC84" s="1"/>
      <c r="SED84" s="1"/>
      <c r="SEE84" s="1"/>
      <c r="SEF84" s="1"/>
      <c r="SEG84" s="1"/>
      <c r="SEH84" s="1"/>
      <c r="SEI84" s="1"/>
      <c r="SEJ84" s="1"/>
      <c r="SEK84" s="1"/>
      <c r="SEL84" s="1"/>
      <c r="SEM84" s="1"/>
      <c r="SEN84" s="1"/>
      <c r="SEO84" s="1"/>
      <c r="SEP84" s="1"/>
      <c r="SEQ84" s="1"/>
      <c r="SER84" s="1"/>
      <c r="SES84" s="1"/>
      <c r="SET84" s="1"/>
      <c r="SEU84" s="1"/>
      <c r="SEV84" s="1"/>
      <c r="SEW84" s="1"/>
      <c r="SEX84" s="1"/>
      <c r="SEY84" s="1"/>
      <c r="SEZ84" s="1"/>
      <c r="SFA84" s="1"/>
      <c r="SFB84" s="1"/>
      <c r="SFC84" s="1"/>
      <c r="SFD84" s="1"/>
      <c r="SFE84" s="1"/>
      <c r="SFF84" s="1"/>
      <c r="SFG84" s="1"/>
      <c r="SFH84" s="1"/>
      <c r="SFI84" s="1"/>
      <c r="SFJ84" s="1"/>
      <c r="SFK84" s="1"/>
      <c r="SFL84" s="1"/>
      <c r="SFM84" s="1"/>
      <c r="SFN84" s="1"/>
      <c r="SFO84" s="1"/>
      <c r="SFP84" s="1"/>
      <c r="SFQ84" s="1"/>
      <c r="SFR84" s="1"/>
      <c r="SFS84" s="1"/>
      <c r="SFT84" s="1"/>
      <c r="SFU84" s="1"/>
      <c r="SFV84" s="1"/>
      <c r="SFW84" s="1"/>
      <c r="SFX84" s="1"/>
      <c r="SFY84" s="1"/>
      <c r="SFZ84" s="1"/>
      <c r="SGA84" s="1"/>
      <c r="SGB84" s="1"/>
      <c r="SGC84" s="1"/>
      <c r="SGD84" s="1"/>
      <c r="SGE84" s="1"/>
      <c r="SGF84" s="1"/>
      <c r="SGG84" s="1"/>
      <c r="SGH84" s="1"/>
      <c r="SGI84" s="1"/>
      <c r="SGJ84" s="1"/>
      <c r="SGK84" s="1"/>
      <c r="SGL84" s="1"/>
      <c r="SGM84" s="1"/>
      <c r="SGN84" s="1"/>
      <c r="SGO84" s="1"/>
      <c r="SGP84" s="1"/>
      <c r="SGQ84" s="1"/>
      <c r="SGR84" s="1"/>
      <c r="SGS84" s="1"/>
      <c r="SGT84" s="1"/>
      <c r="SGU84" s="1"/>
      <c r="SGV84" s="1"/>
      <c r="SGW84" s="1"/>
      <c r="SGX84" s="1"/>
      <c r="SGY84" s="1"/>
      <c r="SGZ84" s="1"/>
      <c r="SHA84" s="1"/>
      <c r="SHB84" s="1"/>
      <c r="SHC84" s="1"/>
      <c r="SHD84" s="1"/>
      <c r="SHE84" s="1"/>
      <c r="SHF84" s="1"/>
      <c r="SHG84" s="1"/>
      <c r="SHH84" s="1"/>
      <c r="SHI84" s="1"/>
      <c r="SHJ84" s="1"/>
      <c r="SHK84" s="1"/>
      <c r="SHL84" s="1"/>
      <c r="SHM84" s="1"/>
      <c r="SHN84" s="1"/>
      <c r="SHO84" s="1"/>
      <c r="SHP84" s="1"/>
      <c r="SHQ84" s="1"/>
      <c r="SHR84" s="1"/>
      <c r="SHS84" s="1"/>
      <c r="SHT84" s="1"/>
      <c r="SHU84" s="1"/>
      <c r="SHV84" s="1"/>
      <c r="SHW84" s="1"/>
      <c r="SHX84" s="1"/>
      <c r="SHY84" s="1"/>
      <c r="SHZ84" s="1"/>
      <c r="SIA84" s="1"/>
      <c r="SIB84" s="1"/>
      <c r="SIC84" s="1"/>
      <c r="SID84" s="1"/>
      <c r="SIE84" s="1"/>
      <c r="SIF84" s="1"/>
      <c r="SIG84" s="1"/>
      <c r="SIH84" s="1"/>
      <c r="SII84" s="1"/>
      <c r="SIJ84" s="1"/>
      <c r="SIK84" s="1"/>
      <c r="SIL84" s="1"/>
      <c r="SIM84" s="1"/>
      <c r="SIN84" s="1"/>
      <c r="SIO84" s="1"/>
      <c r="SIP84" s="1"/>
      <c r="SIQ84" s="1"/>
      <c r="SIR84" s="1"/>
      <c r="SIS84" s="1"/>
      <c r="SIT84" s="1"/>
      <c r="SIU84" s="1"/>
      <c r="SIV84" s="1"/>
      <c r="SIW84" s="1"/>
      <c r="SIX84" s="1"/>
      <c r="SIY84" s="1"/>
      <c r="SIZ84" s="1"/>
      <c r="SJA84" s="1"/>
      <c r="SJB84" s="1"/>
      <c r="SJC84" s="1"/>
      <c r="SJD84" s="1"/>
      <c r="SJE84" s="1"/>
      <c r="SJF84" s="1"/>
      <c r="SJG84" s="1"/>
      <c r="SJH84" s="1"/>
      <c r="SJI84" s="1"/>
      <c r="SJJ84" s="1"/>
      <c r="SJK84" s="1"/>
      <c r="SJL84" s="1"/>
      <c r="SJM84" s="1"/>
      <c r="SJN84" s="1"/>
      <c r="SJO84" s="1"/>
      <c r="SJP84" s="1"/>
      <c r="SJQ84" s="1"/>
      <c r="SJR84" s="1"/>
      <c r="SJS84" s="1"/>
      <c r="SJT84" s="1"/>
      <c r="SJU84" s="1"/>
      <c r="SJV84" s="1"/>
      <c r="SJW84" s="1"/>
      <c r="SJX84" s="1"/>
      <c r="SJY84" s="1"/>
      <c r="SJZ84" s="1"/>
      <c r="SKA84" s="1"/>
      <c r="SKB84" s="1"/>
      <c r="SKC84" s="1"/>
      <c r="SKD84" s="1"/>
      <c r="SKE84" s="1"/>
      <c r="SKF84" s="1"/>
      <c r="SKG84" s="1"/>
      <c r="SKH84" s="1"/>
      <c r="SKI84" s="1"/>
      <c r="SKJ84" s="1"/>
      <c r="SKK84" s="1"/>
      <c r="SKL84" s="1"/>
      <c r="SKM84" s="1"/>
      <c r="SKN84" s="1"/>
      <c r="SKO84" s="1"/>
      <c r="SKP84" s="1"/>
      <c r="SKQ84" s="1"/>
      <c r="SKR84" s="1"/>
      <c r="SKS84" s="1"/>
      <c r="SKT84" s="1"/>
      <c r="SKU84" s="1"/>
      <c r="SKV84" s="1"/>
      <c r="SKW84" s="1"/>
      <c r="SKX84" s="1"/>
      <c r="SKY84" s="1"/>
      <c r="SKZ84" s="1"/>
      <c r="SLA84" s="1"/>
      <c r="SLB84" s="1"/>
      <c r="SLC84" s="1"/>
      <c r="SLD84" s="1"/>
      <c r="SLE84" s="1"/>
      <c r="SLF84" s="1"/>
      <c r="SLG84" s="1"/>
      <c r="SLH84" s="1"/>
      <c r="SLI84" s="1"/>
      <c r="SLJ84" s="1"/>
      <c r="SLK84" s="1"/>
      <c r="SLL84" s="1"/>
      <c r="SLM84" s="1"/>
      <c r="SLN84" s="1"/>
      <c r="SLO84" s="1"/>
      <c r="SLP84" s="1"/>
      <c r="SLQ84" s="1"/>
      <c r="SLR84" s="1"/>
      <c r="SLS84" s="1"/>
      <c r="SLT84" s="1"/>
      <c r="SLU84" s="1"/>
      <c r="SLV84" s="1"/>
      <c r="SLW84" s="1"/>
      <c r="SLX84" s="1"/>
      <c r="SLY84" s="1"/>
      <c r="SLZ84" s="1"/>
      <c r="SMA84" s="1"/>
      <c r="SMB84" s="1"/>
      <c r="SMC84" s="1"/>
      <c r="SMD84" s="1"/>
      <c r="SME84" s="1"/>
      <c r="SMF84" s="1"/>
      <c r="SMG84" s="1"/>
      <c r="SMH84" s="1"/>
      <c r="SMI84" s="1"/>
      <c r="SMJ84" s="1"/>
      <c r="SMK84" s="1"/>
      <c r="SML84" s="1"/>
      <c r="SMM84" s="1"/>
      <c r="SMN84" s="1"/>
      <c r="SMO84" s="1"/>
      <c r="SMP84" s="1"/>
      <c r="SMQ84" s="1"/>
      <c r="SMR84" s="1"/>
      <c r="SMS84" s="1"/>
      <c r="SMT84" s="1"/>
      <c r="SMU84" s="1"/>
      <c r="SMV84" s="1"/>
      <c r="SMW84" s="1"/>
      <c r="SMX84" s="1"/>
      <c r="SMY84" s="1"/>
      <c r="SMZ84" s="1"/>
      <c r="SNA84" s="1"/>
      <c r="SNB84" s="1"/>
      <c r="SNC84" s="1"/>
      <c r="SND84" s="1"/>
      <c r="SNE84" s="1"/>
      <c r="SNF84" s="1"/>
      <c r="SNG84" s="1"/>
      <c r="SNH84" s="1"/>
      <c r="SNI84" s="1"/>
      <c r="SNJ84" s="1"/>
      <c r="SNK84" s="1"/>
      <c r="SNL84" s="1"/>
      <c r="SNM84" s="1"/>
      <c r="SNN84" s="1"/>
      <c r="SNO84" s="1"/>
      <c r="SNP84" s="1"/>
      <c r="SNQ84" s="1"/>
      <c r="SNR84" s="1"/>
      <c r="SNS84" s="1"/>
      <c r="SNT84" s="1"/>
      <c r="SNU84" s="1"/>
      <c r="SNV84" s="1"/>
      <c r="SNW84" s="1"/>
      <c r="SNX84" s="1"/>
      <c r="SNY84" s="1"/>
      <c r="SNZ84" s="1"/>
      <c r="SOA84" s="1"/>
      <c r="SOB84" s="1"/>
      <c r="SOC84" s="1"/>
      <c r="SOD84" s="1"/>
      <c r="SOE84" s="1"/>
      <c r="SOF84" s="1"/>
      <c r="SOG84" s="1"/>
      <c r="SOH84" s="1"/>
      <c r="SOI84" s="1"/>
      <c r="SOJ84" s="1"/>
      <c r="SOK84" s="1"/>
      <c r="SOL84" s="1"/>
      <c r="SOM84" s="1"/>
      <c r="SON84" s="1"/>
      <c r="SOO84" s="1"/>
      <c r="SOP84" s="1"/>
      <c r="SOQ84" s="1"/>
      <c r="SOR84" s="1"/>
      <c r="SOS84" s="1"/>
      <c r="SOT84" s="1"/>
      <c r="SOU84" s="1"/>
      <c r="SOV84" s="1"/>
      <c r="SOW84" s="1"/>
      <c r="SOX84" s="1"/>
      <c r="SOY84" s="1"/>
      <c r="SOZ84" s="1"/>
      <c r="SPA84" s="1"/>
      <c r="SPB84" s="1"/>
      <c r="SPC84" s="1"/>
      <c r="SPD84" s="1"/>
      <c r="SPE84" s="1"/>
      <c r="SPF84" s="1"/>
      <c r="SPG84" s="1"/>
      <c r="SPH84" s="1"/>
      <c r="SPI84" s="1"/>
      <c r="SPJ84" s="1"/>
      <c r="SPK84" s="1"/>
      <c r="SPL84" s="1"/>
      <c r="SPM84" s="1"/>
      <c r="SPN84" s="1"/>
      <c r="SPO84" s="1"/>
      <c r="SPP84" s="1"/>
      <c r="SPQ84" s="1"/>
      <c r="SPR84" s="1"/>
      <c r="SPS84" s="1"/>
      <c r="SPT84" s="1"/>
      <c r="SPU84" s="1"/>
      <c r="SPV84" s="1"/>
      <c r="SPW84" s="1"/>
      <c r="SPX84" s="1"/>
      <c r="SPY84" s="1"/>
      <c r="SPZ84" s="1"/>
      <c r="SQA84" s="1"/>
      <c r="SQB84" s="1"/>
      <c r="SQC84" s="1"/>
      <c r="SQD84" s="1"/>
      <c r="SQE84" s="1"/>
      <c r="SQF84" s="1"/>
      <c r="SQG84" s="1"/>
      <c r="SQH84" s="1"/>
      <c r="SQI84" s="1"/>
      <c r="SQJ84" s="1"/>
      <c r="SQK84" s="1"/>
      <c r="SQL84" s="1"/>
      <c r="SQM84" s="1"/>
      <c r="SQN84" s="1"/>
      <c r="SQO84" s="1"/>
      <c r="SQP84" s="1"/>
      <c r="SQQ84" s="1"/>
      <c r="SQR84" s="1"/>
      <c r="SQS84" s="1"/>
      <c r="SQT84" s="1"/>
      <c r="SQU84" s="1"/>
      <c r="SQV84" s="1"/>
      <c r="SQW84" s="1"/>
      <c r="SQX84" s="1"/>
      <c r="SQY84" s="1"/>
      <c r="SQZ84" s="1"/>
      <c r="SRA84" s="1"/>
      <c r="SRB84" s="1"/>
      <c r="SRC84" s="1"/>
      <c r="SRD84" s="1"/>
      <c r="SRE84" s="1"/>
      <c r="SRF84" s="1"/>
      <c r="SRG84" s="1"/>
      <c r="SRH84" s="1"/>
      <c r="SRI84" s="1"/>
      <c r="SRJ84" s="1"/>
      <c r="SRK84" s="1"/>
      <c r="SRL84" s="1"/>
      <c r="SRM84" s="1"/>
      <c r="SRN84" s="1"/>
      <c r="SRO84" s="1"/>
      <c r="SRP84" s="1"/>
      <c r="SRQ84" s="1"/>
      <c r="SRR84" s="1"/>
      <c r="SRS84" s="1"/>
      <c r="SRT84" s="1"/>
      <c r="SRU84" s="1"/>
      <c r="SRV84" s="1"/>
      <c r="SRW84" s="1"/>
      <c r="SRX84" s="1"/>
      <c r="SRY84" s="1"/>
      <c r="SRZ84" s="1"/>
      <c r="SSA84" s="1"/>
      <c r="SSB84" s="1"/>
      <c r="SSC84" s="1"/>
      <c r="SSD84" s="1"/>
      <c r="SSE84" s="1"/>
      <c r="SSF84" s="1"/>
      <c r="SSG84" s="1"/>
      <c r="SSH84" s="1"/>
      <c r="SSI84" s="1"/>
      <c r="SSJ84" s="1"/>
      <c r="SSK84" s="1"/>
      <c r="SSL84" s="1"/>
      <c r="SSM84" s="1"/>
      <c r="SSN84" s="1"/>
      <c r="SSO84" s="1"/>
      <c r="SSP84" s="1"/>
      <c r="SSQ84" s="1"/>
      <c r="SSR84" s="1"/>
      <c r="SSS84" s="1"/>
      <c r="SST84" s="1"/>
      <c r="SSU84" s="1"/>
      <c r="SSV84" s="1"/>
      <c r="SSW84" s="1"/>
      <c r="SSX84" s="1"/>
      <c r="SSY84" s="1"/>
      <c r="SSZ84" s="1"/>
      <c r="STA84" s="1"/>
      <c r="STB84" s="1"/>
      <c r="STC84" s="1"/>
      <c r="STD84" s="1"/>
      <c r="STE84" s="1"/>
      <c r="STF84" s="1"/>
      <c r="STG84" s="1"/>
      <c r="STH84" s="1"/>
      <c r="STI84" s="1"/>
      <c r="STJ84" s="1"/>
      <c r="STK84" s="1"/>
      <c r="STL84" s="1"/>
      <c r="STM84" s="1"/>
      <c r="STN84" s="1"/>
      <c r="STO84" s="1"/>
      <c r="STP84" s="1"/>
      <c r="STQ84" s="1"/>
      <c r="STR84" s="1"/>
      <c r="STS84" s="1"/>
      <c r="STT84" s="1"/>
      <c r="STU84" s="1"/>
      <c r="STV84" s="1"/>
      <c r="STW84" s="1"/>
      <c r="STX84" s="1"/>
      <c r="STY84" s="1"/>
      <c r="STZ84" s="1"/>
      <c r="SUA84" s="1"/>
      <c r="SUB84" s="1"/>
      <c r="SUC84" s="1"/>
      <c r="SUD84" s="1"/>
      <c r="SUE84" s="1"/>
      <c r="SUF84" s="1"/>
      <c r="SUG84" s="1"/>
      <c r="SUH84" s="1"/>
      <c r="SUI84" s="1"/>
      <c r="SUJ84" s="1"/>
      <c r="SUK84" s="1"/>
      <c r="SUL84" s="1"/>
      <c r="SUM84" s="1"/>
      <c r="SUN84" s="1"/>
      <c r="SUO84" s="1"/>
      <c r="SUP84" s="1"/>
      <c r="SUQ84" s="1"/>
      <c r="SUR84" s="1"/>
      <c r="SUS84" s="1"/>
      <c r="SUT84" s="1"/>
      <c r="SUU84" s="1"/>
      <c r="SUV84" s="1"/>
      <c r="SUW84" s="1"/>
      <c r="SUX84" s="1"/>
      <c r="SUY84" s="1"/>
      <c r="SUZ84" s="1"/>
      <c r="SVA84" s="1"/>
      <c r="SVB84" s="1"/>
      <c r="SVC84" s="1"/>
      <c r="SVD84" s="1"/>
      <c r="SVE84" s="1"/>
      <c r="SVF84" s="1"/>
      <c r="SVG84" s="1"/>
      <c r="SVH84" s="1"/>
      <c r="SVI84" s="1"/>
      <c r="SVJ84" s="1"/>
      <c r="SVK84" s="1"/>
      <c r="SVL84" s="1"/>
      <c r="SVM84" s="1"/>
      <c r="SVN84" s="1"/>
      <c r="SVO84" s="1"/>
      <c r="SVP84" s="1"/>
      <c r="SVQ84" s="1"/>
      <c r="SVR84" s="1"/>
      <c r="SVS84" s="1"/>
      <c r="SVT84" s="1"/>
      <c r="SVU84" s="1"/>
      <c r="SVV84" s="1"/>
      <c r="SVW84" s="1"/>
      <c r="SVX84" s="1"/>
      <c r="SVY84" s="1"/>
      <c r="SVZ84" s="1"/>
      <c r="SWA84" s="1"/>
      <c r="SWB84" s="1"/>
      <c r="SWC84" s="1"/>
      <c r="SWD84" s="1"/>
      <c r="SWE84" s="1"/>
      <c r="SWF84" s="1"/>
      <c r="SWG84" s="1"/>
      <c r="SWH84" s="1"/>
      <c r="SWI84" s="1"/>
      <c r="SWJ84" s="1"/>
      <c r="SWK84" s="1"/>
      <c r="SWL84" s="1"/>
      <c r="SWM84" s="1"/>
      <c r="SWN84" s="1"/>
      <c r="SWO84" s="1"/>
      <c r="SWP84" s="1"/>
      <c r="SWQ84" s="1"/>
      <c r="SWR84" s="1"/>
      <c r="SWS84" s="1"/>
      <c r="SWT84" s="1"/>
      <c r="SWU84" s="1"/>
      <c r="SWV84" s="1"/>
      <c r="SWW84" s="1"/>
      <c r="SWX84" s="1"/>
      <c r="SWY84" s="1"/>
      <c r="SWZ84" s="1"/>
      <c r="SXA84" s="1"/>
      <c r="SXB84" s="1"/>
      <c r="SXC84" s="1"/>
      <c r="SXD84" s="1"/>
      <c r="SXE84" s="1"/>
      <c r="SXF84" s="1"/>
      <c r="SXG84" s="1"/>
      <c r="SXH84" s="1"/>
      <c r="SXI84" s="1"/>
      <c r="SXJ84" s="1"/>
      <c r="SXK84" s="1"/>
      <c r="SXL84" s="1"/>
      <c r="SXM84" s="1"/>
      <c r="SXN84" s="1"/>
      <c r="SXO84" s="1"/>
      <c r="SXP84" s="1"/>
      <c r="SXQ84" s="1"/>
      <c r="SXR84" s="1"/>
      <c r="SXS84" s="1"/>
      <c r="SXT84" s="1"/>
      <c r="SXU84" s="1"/>
      <c r="SXV84" s="1"/>
      <c r="SXW84" s="1"/>
      <c r="SXX84" s="1"/>
      <c r="SXY84" s="1"/>
      <c r="SXZ84" s="1"/>
      <c r="SYA84" s="1"/>
      <c r="SYB84" s="1"/>
      <c r="SYC84" s="1"/>
      <c r="SYD84" s="1"/>
      <c r="SYE84" s="1"/>
      <c r="SYF84" s="1"/>
      <c r="SYG84" s="1"/>
      <c r="SYH84" s="1"/>
      <c r="SYI84" s="1"/>
      <c r="SYJ84" s="1"/>
      <c r="SYK84" s="1"/>
      <c r="SYL84" s="1"/>
      <c r="SYM84" s="1"/>
      <c r="SYN84" s="1"/>
      <c r="SYO84" s="1"/>
      <c r="SYP84" s="1"/>
      <c r="SYQ84" s="1"/>
      <c r="SYR84" s="1"/>
      <c r="SYS84" s="1"/>
      <c r="SYT84" s="1"/>
      <c r="SYU84" s="1"/>
      <c r="SYV84" s="1"/>
      <c r="SYW84" s="1"/>
      <c r="SYX84" s="1"/>
      <c r="SYY84" s="1"/>
      <c r="SYZ84" s="1"/>
      <c r="SZA84" s="1"/>
      <c r="SZB84" s="1"/>
      <c r="SZC84" s="1"/>
      <c r="SZD84" s="1"/>
      <c r="SZE84" s="1"/>
      <c r="SZF84" s="1"/>
      <c r="SZG84" s="1"/>
      <c r="SZH84" s="1"/>
      <c r="SZI84" s="1"/>
      <c r="SZJ84" s="1"/>
      <c r="SZK84" s="1"/>
      <c r="SZL84" s="1"/>
      <c r="SZM84" s="1"/>
      <c r="SZN84" s="1"/>
      <c r="SZO84" s="1"/>
      <c r="SZP84" s="1"/>
      <c r="SZQ84" s="1"/>
      <c r="SZR84" s="1"/>
      <c r="SZS84" s="1"/>
      <c r="SZT84" s="1"/>
      <c r="SZU84" s="1"/>
      <c r="SZV84" s="1"/>
      <c r="SZW84" s="1"/>
      <c r="SZX84" s="1"/>
      <c r="SZY84" s="1"/>
      <c r="SZZ84" s="1"/>
      <c r="TAA84" s="1"/>
      <c r="TAB84" s="1"/>
      <c r="TAC84" s="1"/>
      <c r="TAD84" s="1"/>
      <c r="TAE84" s="1"/>
      <c r="TAF84" s="1"/>
      <c r="TAG84" s="1"/>
      <c r="TAH84" s="1"/>
      <c r="TAI84" s="1"/>
      <c r="TAJ84" s="1"/>
      <c r="TAK84" s="1"/>
      <c r="TAL84" s="1"/>
      <c r="TAM84" s="1"/>
      <c r="TAN84" s="1"/>
      <c r="TAO84" s="1"/>
      <c r="TAP84" s="1"/>
      <c r="TAQ84" s="1"/>
      <c r="TAR84" s="1"/>
      <c r="TAS84" s="1"/>
      <c r="TAT84" s="1"/>
      <c r="TAU84" s="1"/>
      <c r="TAV84" s="1"/>
      <c r="TAW84" s="1"/>
      <c r="TAX84" s="1"/>
      <c r="TAY84" s="1"/>
      <c r="TAZ84" s="1"/>
      <c r="TBA84" s="1"/>
      <c r="TBB84" s="1"/>
      <c r="TBC84" s="1"/>
      <c r="TBD84" s="1"/>
      <c r="TBE84" s="1"/>
      <c r="TBF84" s="1"/>
      <c r="TBG84" s="1"/>
      <c r="TBH84" s="1"/>
      <c r="TBI84" s="1"/>
      <c r="TBJ84" s="1"/>
      <c r="TBK84" s="1"/>
      <c r="TBL84" s="1"/>
      <c r="TBM84" s="1"/>
      <c r="TBN84" s="1"/>
      <c r="TBO84" s="1"/>
      <c r="TBP84" s="1"/>
      <c r="TBQ84" s="1"/>
      <c r="TBR84" s="1"/>
      <c r="TBS84" s="1"/>
      <c r="TBT84" s="1"/>
      <c r="TBU84" s="1"/>
      <c r="TBV84" s="1"/>
      <c r="TBW84" s="1"/>
      <c r="TBX84" s="1"/>
      <c r="TBY84" s="1"/>
      <c r="TBZ84" s="1"/>
      <c r="TCA84" s="1"/>
      <c r="TCB84" s="1"/>
      <c r="TCC84" s="1"/>
      <c r="TCD84" s="1"/>
      <c r="TCE84" s="1"/>
      <c r="TCF84" s="1"/>
      <c r="TCG84" s="1"/>
      <c r="TCH84" s="1"/>
      <c r="TCI84" s="1"/>
      <c r="TCJ84" s="1"/>
      <c r="TCK84" s="1"/>
      <c r="TCL84" s="1"/>
      <c r="TCM84" s="1"/>
      <c r="TCN84" s="1"/>
      <c r="TCO84" s="1"/>
      <c r="TCP84" s="1"/>
      <c r="TCQ84" s="1"/>
      <c r="TCR84" s="1"/>
      <c r="TCS84" s="1"/>
      <c r="TCT84" s="1"/>
      <c r="TCU84" s="1"/>
      <c r="TCV84" s="1"/>
      <c r="TCW84" s="1"/>
      <c r="TCX84" s="1"/>
      <c r="TCY84" s="1"/>
      <c r="TCZ84" s="1"/>
      <c r="TDA84" s="1"/>
      <c r="TDB84" s="1"/>
      <c r="TDC84" s="1"/>
      <c r="TDD84" s="1"/>
      <c r="TDE84" s="1"/>
      <c r="TDF84" s="1"/>
      <c r="TDG84" s="1"/>
      <c r="TDH84" s="1"/>
      <c r="TDI84" s="1"/>
      <c r="TDJ84" s="1"/>
      <c r="TDK84" s="1"/>
      <c r="TDL84" s="1"/>
      <c r="TDM84" s="1"/>
      <c r="TDN84" s="1"/>
      <c r="TDO84" s="1"/>
      <c r="TDP84" s="1"/>
      <c r="TDQ84" s="1"/>
      <c r="TDR84" s="1"/>
      <c r="TDS84" s="1"/>
      <c r="TDT84" s="1"/>
      <c r="TDU84" s="1"/>
      <c r="TDV84" s="1"/>
      <c r="TDW84" s="1"/>
      <c r="TDX84" s="1"/>
      <c r="TDY84" s="1"/>
      <c r="TDZ84" s="1"/>
      <c r="TEA84" s="1"/>
      <c r="TEB84" s="1"/>
      <c r="TEC84" s="1"/>
      <c r="TED84" s="1"/>
      <c r="TEE84" s="1"/>
      <c r="TEF84" s="1"/>
      <c r="TEG84" s="1"/>
      <c r="TEH84" s="1"/>
      <c r="TEI84" s="1"/>
      <c r="TEJ84" s="1"/>
      <c r="TEK84" s="1"/>
      <c r="TEL84" s="1"/>
      <c r="TEM84" s="1"/>
      <c r="TEN84" s="1"/>
      <c r="TEO84" s="1"/>
      <c r="TEP84" s="1"/>
      <c r="TEQ84" s="1"/>
      <c r="TER84" s="1"/>
      <c r="TES84" s="1"/>
      <c r="TET84" s="1"/>
      <c r="TEU84" s="1"/>
      <c r="TEV84" s="1"/>
      <c r="TEW84" s="1"/>
      <c r="TEX84" s="1"/>
      <c r="TEY84" s="1"/>
      <c r="TEZ84" s="1"/>
      <c r="TFA84" s="1"/>
      <c r="TFB84" s="1"/>
      <c r="TFC84" s="1"/>
      <c r="TFD84" s="1"/>
      <c r="TFE84" s="1"/>
      <c r="TFF84" s="1"/>
      <c r="TFG84" s="1"/>
      <c r="TFH84" s="1"/>
      <c r="TFI84" s="1"/>
      <c r="TFJ84" s="1"/>
      <c r="TFK84" s="1"/>
      <c r="TFL84" s="1"/>
      <c r="TFM84" s="1"/>
      <c r="TFN84" s="1"/>
      <c r="TFO84" s="1"/>
      <c r="TFP84" s="1"/>
      <c r="TFQ84" s="1"/>
      <c r="TFR84" s="1"/>
      <c r="TFS84" s="1"/>
      <c r="TFT84" s="1"/>
      <c r="TFU84" s="1"/>
      <c r="TFV84" s="1"/>
      <c r="TFW84" s="1"/>
      <c r="TFX84" s="1"/>
      <c r="TFY84" s="1"/>
      <c r="TFZ84" s="1"/>
      <c r="TGA84" s="1"/>
      <c r="TGB84" s="1"/>
      <c r="TGC84" s="1"/>
      <c r="TGD84" s="1"/>
      <c r="TGE84" s="1"/>
      <c r="TGF84" s="1"/>
      <c r="TGG84" s="1"/>
      <c r="TGH84" s="1"/>
      <c r="TGI84" s="1"/>
      <c r="TGJ84" s="1"/>
      <c r="TGK84" s="1"/>
      <c r="TGL84" s="1"/>
      <c r="TGM84" s="1"/>
      <c r="TGN84" s="1"/>
      <c r="TGO84" s="1"/>
      <c r="TGP84" s="1"/>
      <c r="TGQ84" s="1"/>
      <c r="TGR84" s="1"/>
      <c r="TGS84" s="1"/>
      <c r="TGT84" s="1"/>
      <c r="TGU84" s="1"/>
      <c r="TGV84" s="1"/>
      <c r="TGW84" s="1"/>
      <c r="TGX84" s="1"/>
      <c r="TGY84" s="1"/>
      <c r="TGZ84" s="1"/>
      <c r="THA84" s="1"/>
      <c r="THB84" s="1"/>
      <c r="THC84" s="1"/>
      <c r="THD84" s="1"/>
      <c r="THE84" s="1"/>
      <c r="THF84" s="1"/>
      <c r="THG84" s="1"/>
      <c r="THH84" s="1"/>
      <c r="THI84" s="1"/>
      <c r="THJ84" s="1"/>
      <c r="THK84" s="1"/>
      <c r="THL84" s="1"/>
      <c r="THM84" s="1"/>
      <c r="THN84" s="1"/>
      <c r="THO84" s="1"/>
      <c r="THP84" s="1"/>
      <c r="THQ84" s="1"/>
      <c r="THR84" s="1"/>
      <c r="THS84" s="1"/>
      <c r="THT84" s="1"/>
      <c r="THU84" s="1"/>
      <c r="THV84" s="1"/>
      <c r="THW84" s="1"/>
      <c r="THX84" s="1"/>
      <c r="THY84" s="1"/>
      <c r="THZ84" s="1"/>
      <c r="TIA84" s="1"/>
      <c r="TIB84" s="1"/>
      <c r="TIC84" s="1"/>
      <c r="TID84" s="1"/>
      <c r="TIE84" s="1"/>
      <c r="TIF84" s="1"/>
      <c r="TIG84" s="1"/>
      <c r="TIH84" s="1"/>
      <c r="TII84" s="1"/>
      <c r="TIJ84" s="1"/>
      <c r="TIK84" s="1"/>
      <c r="TIL84" s="1"/>
      <c r="TIM84" s="1"/>
      <c r="TIN84" s="1"/>
      <c r="TIO84" s="1"/>
      <c r="TIP84" s="1"/>
      <c r="TIQ84" s="1"/>
      <c r="TIR84" s="1"/>
      <c r="TIS84" s="1"/>
      <c r="TIT84" s="1"/>
      <c r="TIU84" s="1"/>
      <c r="TIV84" s="1"/>
      <c r="TIW84" s="1"/>
      <c r="TIX84" s="1"/>
      <c r="TIY84" s="1"/>
      <c r="TIZ84" s="1"/>
      <c r="TJA84" s="1"/>
      <c r="TJB84" s="1"/>
      <c r="TJC84" s="1"/>
      <c r="TJD84" s="1"/>
      <c r="TJE84" s="1"/>
      <c r="TJF84" s="1"/>
      <c r="TJG84" s="1"/>
      <c r="TJH84" s="1"/>
      <c r="TJI84" s="1"/>
      <c r="TJJ84" s="1"/>
      <c r="TJK84" s="1"/>
      <c r="TJL84" s="1"/>
      <c r="TJM84" s="1"/>
      <c r="TJN84" s="1"/>
      <c r="TJO84" s="1"/>
      <c r="TJP84" s="1"/>
      <c r="TJQ84" s="1"/>
      <c r="TJR84" s="1"/>
      <c r="TJS84" s="1"/>
      <c r="TJT84" s="1"/>
      <c r="TJU84" s="1"/>
      <c r="TJV84" s="1"/>
      <c r="TJW84" s="1"/>
      <c r="TJX84" s="1"/>
      <c r="TJY84" s="1"/>
      <c r="TJZ84" s="1"/>
      <c r="TKA84" s="1"/>
      <c r="TKB84" s="1"/>
      <c r="TKC84" s="1"/>
      <c r="TKD84" s="1"/>
      <c r="TKE84" s="1"/>
      <c r="TKF84" s="1"/>
      <c r="TKG84" s="1"/>
      <c r="TKH84" s="1"/>
      <c r="TKI84" s="1"/>
      <c r="TKJ84" s="1"/>
      <c r="TKK84" s="1"/>
      <c r="TKL84" s="1"/>
      <c r="TKM84" s="1"/>
      <c r="TKN84" s="1"/>
      <c r="TKO84" s="1"/>
      <c r="TKP84" s="1"/>
      <c r="TKQ84" s="1"/>
      <c r="TKR84" s="1"/>
      <c r="TKS84" s="1"/>
      <c r="TKT84" s="1"/>
      <c r="TKU84" s="1"/>
      <c r="TKV84" s="1"/>
      <c r="TKW84" s="1"/>
      <c r="TKX84" s="1"/>
      <c r="TKY84" s="1"/>
      <c r="TKZ84" s="1"/>
      <c r="TLA84" s="1"/>
      <c r="TLB84" s="1"/>
      <c r="TLC84" s="1"/>
      <c r="TLD84" s="1"/>
      <c r="TLE84" s="1"/>
      <c r="TLF84" s="1"/>
      <c r="TLG84" s="1"/>
      <c r="TLH84" s="1"/>
      <c r="TLI84" s="1"/>
      <c r="TLJ84" s="1"/>
      <c r="TLK84" s="1"/>
      <c r="TLL84" s="1"/>
      <c r="TLM84" s="1"/>
      <c r="TLN84" s="1"/>
      <c r="TLO84" s="1"/>
      <c r="TLP84" s="1"/>
      <c r="TLQ84" s="1"/>
      <c r="TLR84" s="1"/>
      <c r="TLS84" s="1"/>
      <c r="TLT84" s="1"/>
      <c r="TLU84" s="1"/>
      <c r="TLV84" s="1"/>
      <c r="TLW84" s="1"/>
      <c r="TLX84" s="1"/>
      <c r="TLY84" s="1"/>
      <c r="TLZ84" s="1"/>
      <c r="TMA84" s="1"/>
      <c r="TMB84" s="1"/>
      <c r="TMC84" s="1"/>
      <c r="TMD84" s="1"/>
      <c r="TME84" s="1"/>
      <c r="TMF84" s="1"/>
      <c r="TMG84" s="1"/>
      <c r="TMH84" s="1"/>
      <c r="TMI84" s="1"/>
      <c r="TMJ84" s="1"/>
      <c r="TMK84" s="1"/>
      <c r="TML84" s="1"/>
      <c r="TMM84" s="1"/>
      <c r="TMN84" s="1"/>
      <c r="TMO84" s="1"/>
      <c r="TMP84" s="1"/>
      <c r="TMQ84" s="1"/>
      <c r="TMR84" s="1"/>
      <c r="TMS84" s="1"/>
      <c r="TMT84" s="1"/>
      <c r="TMU84" s="1"/>
      <c r="TMV84" s="1"/>
      <c r="TMW84" s="1"/>
      <c r="TMX84" s="1"/>
      <c r="TMY84" s="1"/>
      <c r="TMZ84" s="1"/>
      <c r="TNA84" s="1"/>
      <c r="TNB84" s="1"/>
      <c r="TNC84" s="1"/>
      <c r="TND84" s="1"/>
      <c r="TNE84" s="1"/>
      <c r="TNF84" s="1"/>
      <c r="TNG84" s="1"/>
      <c r="TNH84" s="1"/>
      <c r="TNI84" s="1"/>
      <c r="TNJ84" s="1"/>
      <c r="TNK84" s="1"/>
      <c r="TNL84" s="1"/>
      <c r="TNM84" s="1"/>
      <c r="TNN84" s="1"/>
      <c r="TNO84" s="1"/>
      <c r="TNP84" s="1"/>
      <c r="TNQ84" s="1"/>
      <c r="TNR84" s="1"/>
      <c r="TNS84" s="1"/>
      <c r="TNT84" s="1"/>
      <c r="TNU84" s="1"/>
      <c r="TNV84" s="1"/>
      <c r="TNW84" s="1"/>
      <c r="TNX84" s="1"/>
      <c r="TNY84" s="1"/>
      <c r="TNZ84" s="1"/>
      <c r="TOA84" s="1"/>
      <c r="TOB84" s="1"/>
      <c r="TOC84" s="1"/>
      <c r="TOD84" s="1"/>
      <c r="TOE84" s="1"/>
      <c r="TOF84" s="1"/>
      <c r="TOG84" s="1"/>
      <c r="TOH84" s="1"/>
      <c r="TOI84" s="1"/>
      <c r="TOJ84" s="1"/>
      <c r="TOK84" s="1"/>
      <c r="TOL84" s="1"/>
      <c r="TOM84" s="1"/>
      <c r="TON84" s="1"/>
      <c r="TOO84" s="1"/>
      <c r="TOP84" s="1"/>
      <c r="TOQ84" s="1"/>
      <c r="TOR84" s="1"/>
      <c r="TOS84" s="1"/>
      <c r="TOT84" s="1"/>
      <c r="TOU84" s="1"/>
      <c r="TOV84" s="1"/>
      <c r="TOW84" s="1"/>
      <c r="TOX84" s="1"/>
      <c r="TOY84" s="1"/>
      <c r="TOZ84" s="1"/>
      <c r="TPA84" s="1"/>
      <c r="TPB84" s="1"/>
      <c r="TPC84" s="1"/>
      <c r="TPD84" s="1"/>
      <c r="TPE84" s="1"/>
      <c r="TPF84" s="1"/>
      <c r="TPG84" s="1"/>
      <c r="TPH84" s="1"/>
      <c r="TPI84" s="1"/>
      <c r="TPJ84" s="1"/>
      <c r="TPK84" s="1"/>
      <c r="TPL84" s="1"/>
      <c r="TPM84" s="1"/>
      <c r="TPN84" s="1"/>
      <c r="TPO84" s="1"/>
      <c r="TPP84" s="1"/>
      <c r="TPQ84" s="1"/>
      <c r="TPR84" s="1"/>
      <c r="TPS84" s="1"/>
      <c r="TPT84" s="1"/>
      <c r="TPU84" s="1"/>
      <c r="TPV84" s="1"/>
      <c r="TPW84" s="1"/>
      <c r="TPX84" s="1"/>
      <c r="TPY84" s="1"/>
      <c r="TPZ84" s="1"/>
      <c r="TQA84" s="1"/>
      <c r="TQB84" s="1"/>
      <c r="TQC84" s="1"/>
      <c r="TQD84" s="1"/>
      <c r="TQE84" s="1"/>
      <c r="TQF84" s="1"/>
      <c r="TQG84" s="1"/>
      <c r="TQH84" s="1"/>
      <c r="TQI84" s="1"/>
      <c r="TQJ84" s="1"/>
      <c r="TQK84" s="1"/>
      <c r="TQL84" s="1"/>
      <c r="TQM84" s="1"/>
      <c r="TQN84" s="1"/>
      <c r="TQO84" s="1"/>
      <c r="TQP84" s="1"/>
      <c r="TQQ84" s="1"/>
      <c r="TQR84" s="1"/>
      <c r="TQS84" s="1"/>
      <c r="TQT84" s="1"/>
      <c r="TQU84" s="1"/>
      <c r="TQV84" s="1"/>
      <c r="TQW84" s="1"/>
      <c r="TQX84" s="1"/>
      <c r="TQY84" s="1"/>
      <c r="TQZ84" s="1"/>
      <c r="TRA84" s="1"/>
      <c r="TRB84" s="1"/>
      <c r="TRC84" s="1"/>
      <c r="TRD84" s="1"/>
      <c r="TRE84" s="1"/>
      <c r="TRF84" s="1"/>
      <c r="TRG84" s="1"/>
      <c r="TRH84" s="1"/>
      <c r="TRI84" s="1"/>
      <c r="TRJ84" s="1"/>
      <c r="TRK84" s="1"/>
      <c r="TRL84" s="1"/>
      <c r="TRM84" s="1"/>
      <c r="TRN84" s="1"/>
      <c r="TRO84" s="1"/>
      <c r="TRP84" s="1"/>
      <c r="TRQ84" s="1"/>
      <c r="TRR84" s="1"/>
      <c r="TRS84" s="1"/>
      <c r="TRT84" s="1"/>
      <c r="TRU84" s="1"/>
      <c r="TRV84" s="1"/>
      <c r="TRW84" s="1"/>
      <c r="TRX84" s="1"/>
      <c r="TRY84" s="1"/>
      <c r="TRZ84" s="1"/>
      <c r="TSA84" s="1"/>
      <c r="TSB84" s="1"/>
      <c r="TSC84" s="1"/>
      <c r="TSD84" s="1"/>
      <c r="TSE84" s="1"/>
      <c r="TSF84" s="1"/>
      <c r="TSG84" s="1"/>
      <c r="TSH84" s="1"/>
      <c r="TSI84" s="1"/>
      <c r="TSJ84" s="1"/>
      <c r="TSK84" s="1"/>
      <c r="TSL84" s="1"/>
      <c r="TSM84" s="1"/>
      <c r="TSN84" s="1"/>
      <c r="TSO84" s="1"/>
      <c r="TSP84" s="1"/>
      <c r="TSQ84" s="1"/>
      <c r="TSR84" s="1"/>
      <c r="TSS84" s="1"/>
      <c r="TST84" s="1"/>
      <c r="TSU84" s="1"/>
      <c r="TSV84" s="1"/>
      <c r="TSW84" s="1"/>
      <c r="TSX84" s="1"/>
      <c r="TSY84" s="1"/>
      <c r="TSZ84" s="1"/>
      <c r="TTA84" s="1"/>
      <c r="TTB84" s="1"/>
      <c r="TTC84" s="1"/>
      <c r="TTD84" s="1"/>
      <c r="TTE84" s="1"/>
      <c r="TTF84" s="1"/>
      <c r="TTG84" s="1"/>
      <c r="TTH84" s="1"/>
      <c r="TTI84" s="1"/>
      <c r="TTJ84" s="1"/>
      <c r="TTK84" s="1"/>
      <c r="TTL84" s="1"/>
      <c r="TTM84" s="1"/>
      <c r="TTN84" s="1"/>
      <c r="TTO84" s="1"/>
      <c r="TTP84" s="1"/>
      <c r="TTQ84" s="1"/>
      <c r="TTR84" s="1"/>
      <c r="TTS84" s="1"/>
      <c r="TTT84" s="1"/>
      <c r="TTU84" s="1"/>
      <c r="TTV84" s="1"/>
      <c r="TTW84" s="1"/>
      <c r="TTX84" s="1"/>
      <c r="TTY84" s="1"/>
      <c r="TTZ84" s="1"/>
      <c r="TUA84" s="1"/>
      <c r="TUB84" s="1"/>
      <c r="TUC84" s="1"/>
      <c r="TUD84" s="1"/>
      <c r="TUE84" s="1"/>
      <c r="TUF84" s="1"/>
      <c r="TUG84" s="1"/>
      <c r="TUH84" s="1"/>
      <c r="TUI84" s="1"/>
      <c r="TUJ84" s="1"/>
      <c r="TUK84" s="1"/>
      <c r="TUL84" s="1"/>
      <c r="TUM84" s="1"/>
      <c r="TUN84" s="1"/>
      <c r="TUO84" s="1"/>
      <c r="TUP84" s="1"/>
      <c r="TUQ84" s="1"/>
      <c r="TUR84" s="1"/>
      <c r="TUS84" s="1"/>
      <c r="TUT84" s="1"/>
      <c r="TUU84" s="1"/>
      <c r="TUV84" s="1"/>
      <c r="TUW84" s="1"/>
      <c r="TUX84" s="1"/>
      <c r="TUY84" s="1"/>
      <c r="TUZ84" s="1"/>
      <c r="TVA84" s="1"/>
      <c r="TVB84" s="1"/>
      <c r="TVC84" s="1"/>
      <c r="TVD84" s="1"/>
      <c r="TVE84" s="1"/>
      <c r="TVF84" s="1"/>
      <c r="TVG84" s="1"/>
      <c r="TVH84" s="1"/>
      <c r="TVI84" s="1"/>
      <c r="TVJ84" s="1"/>
      <c r="TVK84" s="1"/>
      <c r="TVL84" s="1"/>
      <c r="TVM84" s="1"/>
      <c r="TVN84" s="1"/>
      <c r="TVO84" s="1"/>
      <c r="TVP84" s="1"/>
      <c r="TVQ84" s="1"/>
      <c r="TVR84" s="1"/>
      <c r="TVS84" s="1"/>
      <c r="TVT84" s="1"/>
      <c r="TVU84" s="1"/>
      <c r="TVV84" s="1"/>
      <c r="TVW84" s="1"/>
      <c r="TVX84" s="1"/>
      <c r="TVY84" s="1"/>
      <c r="TVZ84" s="1"/>
      <c r="TWA84" s="1"/>
      <c r="TWB84" s="1"/>
      <c r="TWC84" s="1"/>
      <c r="TWD84" s="1"/>
      <c r="TWE84" s="1"/>
      <c r="TWF84" s="1"/>
      <c r="TWG84" s="1"/>
      <c r="TWH84" s="1"/>
      <c r="TWI84" s="1"/>
      <c r="TWJ84" s="1"/>
      <c r="TWK84" s="1"/>
      <c r="TWL84" s="1"/>
      <c r="TWM84" s="1"/>
      <c r="TWN84" s="1"/>
      <c r="TWO84" s="1"/>
      <c r="TWP84" s="1"/>
      <c r="TWQ84" s="1"/>
      <c r="TWR84" s="1"/>
      <c r="TWS84" s="1"/>
      <c r="TWT84" s="1"/>
      <c r="TWU84" s="1"/>
      <c r="TWV84" s="1"/>
      <c r="TWW84" s="1"/>
      <c r="TWX84" s="1"/>
      <c r="TWY84" s="1"/>
      <c r="TWZ84" s="1"/>
      <c r="TXA84" s="1"/>
      <c r="TXB84" s="1"/>
      <c r="TXC84" s="1"/>
      <c r="TXD84" s="1"/>
      <c r="TXE84" s="1"/>
      <c r="TXF84" s="1"/>
      <c r="TXG84" s="1"/>
      <c r="TXH84" s="1"/>
      <c r="TXI84" s="1"/>
      <c r="TXJ84" s="1"/>
      <c r="TXK84" s="1"/>
      <c r="TXL84" s="1"/>
      <c r="TXM84" s="1"/>
      <c r="TXN84" s="1"/>
      <c r="TXO84" s="1"/>
      <c r="TXP84" s="1"/>
      <c r="TXQ84" s="1"/>
      <c r="TXR84" s="1"/>
      <c r="TXS84" s="1"/>
      <c r="TXT84" s="1"/>
      <c r="TXU84" s="1"/>
      <c r="TXV84" s="1"/>
      <c r="TXW84" s="1"/>
      <c r="TXX84" s="1"/>
      <c r="TXY84" s="1"/>
      <c r="TXZ84" s="1"/>
      <c r="TYA84" s="1"/>
      <c r="TYB84" s="1"/>
      <c r="TYC84" s="1"/>
      <c r="TYD84" s="1"/>
      <c r="TYE84" s="1"/>
      <c r="TYF84" s="1"/>
      <c r="TYG84" s="1"/>
      <c r="TYH84" s="1"/>
      <c r="TYI84" s="1"/>
      <c r="TYJ84" s="1"/>
      <c r="TYK84" s="1"/>
      <c r="TYL84" s="1"/>
      <c r="TYM84" s="1"/>
      <c r="TYN84" s="1"/>
      <c r="TYO84" s="1"/>
      <c r="TYP84" s="1"/>
      <c r="TYQ84" s="1"/>
      <c r="TYR84" s="1"/>
      <c r="TYS84" s="1"/>
      <c r="TYT84" s="1"/>
      <c r="TYU84" s="1"/>
      <c r="TYV84" s="1"/>
      <c r="TYW84" s="1"/>
      <c r="TYX84" s="1"/>
      <c r="TYY84" s="1"/>
      <c r="TYZ84" s="1"/>
      <c r="TZA84" s="1"/>
      <c r="TZB84" s="1"/>
      <c r="TZC84" s="1"/>
      <c r="TZD84" s="1"/>
      <c r="TZE84" s="1"/>
      <c r="TZF84" s="1"/>
      <c r="TZG84" s="1"/>
      <c r="TZH84" s="1"/>
      <c r="TZI84" s="1"/>
      <c r="TZJ84" s="1"/>
      <c r="TZK84" s="1"/>
      <c r="TZL84" s="1"/>
      <c r="TZM84" s="1"/>
      <c r="TZN84" s="1"/>
      <c r="TZO84" s="1"/>
      <c r="TZP84" s="1"/>
      <c r="TZQ84" s="1"/>
      <c r="TZR84" s="1"/>
      <c r="TZS84" s="1"/>
      <c r="TZT84" s="1"/>
      <c r="TZU84" s="1"/>
      <c r="TZV84" s="1"/>
      <c r="TZW84" s="1"/>
      <c r="TZX84" s="1"/>
      <c r="TZY84" s="1"/>
      <c r="TZZ84" s="1"/>
      <c r="UAA84" s="1"/>
      <c r="UAB84" s="1"/>
      <c r="UAC84" s="1"/>
      <c r="UAD84" s="1"/>
      <c r="UAE84" s="1"/>
      <c r="UAF84" s="1"/>
      <c r="UAG84" s="1"/>
      <c r="UAH84" s="1"/>
      <c r="UAI84" s="1"/>
      <c r="UAJ84" s="1"/>
      <c r="UAK84" s="1"/>
      <c r="UAL84" s="1"/>
      <c r="UAM84" s="1"/>
      <c r="UAN84" s="1"/>
      <c r="UAO84" s="1"/>
      <c r="UAP84" s="1"/>
      <c r="UAQ84" s="1"/>
      <c r="UAR84" s="1"/>
      <c r="UAS84" s="1"/>
      <c r="UAT84" s="1"/>
      <c r="UAU84" s="1"/>
      <c r="UAV84" s="1"/>
      <c r="UAW84" s="1"/>
      <c r="UAX84" s="1"/>
      <c r="UAY84" s="1"/>
      <c r="UAZ84" s="1"/>
      <c r="UBA84" s="1"/>
      <c r="UBB84" s="1"/>
      <c r="UBC84" s="1"/>
      <c r="UBD84" s="1"/>
      <c r="UBE84" s="1"/>
      <c r="UBF84" s="1"/>
      <c r="UBG84" s="1"/>
      <c r="UBH84" s="1"/>
      <c r="UBI84" s="1"/>
      <c r="UBJ84" s="1"/>
      <c r="UBK84" s="1"/>
      <c r="UBL84" s="1"/>
      <c r="UBM84" s="1"/>
      <c r="UBN84" s="1"/>
      <c r="UBO84" s="1"/>
      <c r="UBP84" s="1"/>
      <c r="UBQ84" s="1"/>
      <c r="UBR84" s="1"/>
      <c r="UBS84" s="1"/>
      <c r="UBT84" s="1"/>
      <c r="UBU84" s="1"/>
      <c r="UBV84" s="1"/>
      <c r="UBW84" s="1"/>
      <c r="UBX84" s="1"/>
      <c r="UBY84" s="1"/>
      <c r="UBZ84" s="1"/>
      <c r="UCA84" s="1"/>
      <c r="UCB84" s="1"/>
      <c r="UCC84" s="1"/>
      <c r="UCD84" s="1"/>
      <c r="UCE84" s="1"/>
      <c r="UCF84" s="1"/>
      <c r="UCG84" s="1"/>
      <c r="UCH84" s="1"/>
      <c r="UCI84" s="1"/>
      <c r="UCJ84" s="1"/>
      <c r="UCK84" s="1"/>
      <c r="UCL84" s="1"/>
      <c r="UCM84" s="1"/>
      <c r="UCN84" s="1"/>
      <c r="UCO84" s="1"/>
      <c r="UCP84" s="1"/>
      <c r="UCQ84" s="1"/>
      <c r="UCR84" s="1"/>
      <c r="UCS84" s="1"/>
      <c r="UCT84" s="1"/>
      <c r="UCU84" s="1"/>
      <c r="UCV84" s="1"/>
      <c r="UCW84" s="1"/>
      <c r="UCX84" s="1"/>
      <c r="UCY84" s="1"/>
      <c r="UCZ84" s="1"/>
      <c r="UDA84" s="1"/>
      <c r="UDB84" s="1"/>
      <c r="UDC84" s="1"/>
      <c r="UDD84" s="1"/>
      <c r="UDE84" s="1"/>
      <c r="UDF84" s="1"/>
      <c r="UDG84" s="1"/>
      <c r="UDH84" s="1"/>
      <c r="UDI84" s="1"/>
      <c r="UDJ84" s="1"/>
      <c r="UDK84" s="1"/>
      <c r="UDL84" s="1"/>
      <c r="UDM84" s="1"/>
      <c r="UDN84" s="1"/>
      <c r="UDO84" s="1"/>
      <c r="UDP84" s="1"/>
      <c r="UDQ84" s="1"/>
      <c r="UDR84" s="1"/>
      <c r="UDS84" s="1"/>
      <c r="UDT84" s="1"/>
      <c r="UDU84" s="1"/>
      <c r="UDV84" s="1"/>
      <c r="UDW84" s="1"/>
      <c r="UDX84" s="1"/>
      <c r="UDY84" s="1"/>
      <c r="UDZ84" s="1"/>
      <c r="UEA84" s="1"/>
      <c r="UEB84" s="1"/>
      <c r="UEC84" s="1"/>
      <c r="UED84" s="1"/>
      <c r="UEE84" s="1"/>
      <c r="UEF84" s="1"/>
      <c r="UEG84" s="1"/>
      <c r="UEH84" s="1"/>
      <c r="UEI84" s="1"/>
      <c r="UEJ84" s="1"/>
      <c r="UEK84" s="1"/>
      <c r="UEL84" s="1"/>
      <c r="UEM84" s="1"/>
      <c r="UEN84" s="1"/>
      <c r="UEO84" s="1"/>
      <c r="UEP84" s="1"/>
      <c r="UEQ84" s="1"/>
      <c r="UER84" s="1"/>
      <c r="UES84" s="1"/>
      <c r="UET84" s="1"/>
      <c r="UEU84" s="1"/>
      <c r="UEV84" s="1"/>
      <c r="UEW84" s="1"/>
      <c r="UEX84" s="1"/>
      <c r="UEY84" s="1"/>
      <c r="UEZ84" s="1"/>
      <c r="UFA84" s="1"/>
      <c r="UFB84" s="1"/>
      <c r="UFC84" s="1"/>
      <c r="UFD84" s="1"/>
      <c r="UFE84" s="1"/>
      <c r="UFF84" s="1"/>
      <c r="UFG84" s="1"/>
      <c r="UFH84" s="1"/>
      <c r="UFI84" s="1"/>
      <c r="UFJ84" s="1"/>
      <c r="UFK84" s="1"/>
      <c r="UFL84" s="1"/>
      <c r="UFM84" s="1"/>
      <c r="UFN84" s="1"/>
      <c r="UFO84" s="1"/>
      <c r="UFP84" s="1"/>
      <c r="UFQ84" s="1"/>
      <c r="UFR84" s="1"/>
      <c r="UFS84" s="1"/>
      <c r="UFT84" s="1"/>
      <c r="UFU84" s="1"/>
      <c r="UFV84" s="1"/>
      <c r="UFW84" s="1"/>
      <c r="UFX84" s="1"/>
      <c r="UFY84" s="1"/>
      <c r="UFZ84" s="1"/>
      <c r="UGA84" s="1"/>
      <c r="UGB84" s="1"/>
      <c r="UGC84" s="1"/>
      <c r="UGD84" s="1"/>
      <c r="UGE84" s="1"/>
      <c r="UGF84" s="1"/>
      <c r="UGG84" s="1"/>
      <c r="UGH84" s="1"/>
      <c r="UGI84" s="1"/>
      <c r="UGJ84" s="1"/>
      <c r="UGK84" s="1"/>
      <c r="UGL84" s="1"/>
      <c r="UGM84" s="1"/>
      <c r="UGN84" s="1"/>
      <c r="UGO84" s="1"/>
      <c r="UGP84" s="1"/>
      <c r="UGQ84" s="1"/>
      <c r="UGR84" s="1"/>
      <c r="UGS84" s="1"/>
      <c r="UGT84" s="1"/>
      <c r="UGU84" s="1"/>
      <c r="UGV84" s="1"/>
      <c r="UGW84" s="1"/>
      <c r="UGX84" s="1"/>
      <c r="UGY84" s="1"/>
      <c r="UGZ84" s="1"/>
      <c r="UHA84" s="1"/>
      <c r="UHB84" s="1"/>
      <c r="UHC84" s="1"/>
      <c r="UHD84" s="1"/>
      <c r="UHE84" s="1"/>
      <c r="UHF84" s="1"/>
      <c r="UHG84" s="1"/>
      <c r="UHH84" s="1"/>
      <c r="UHI84" s="1"/>
      <c r="UHJ84" s="1"/>
      <c r="UHK84" s="1"/>
      <c r="UHL84" s="1"/>
      <c r="UHM84" s="1"/>
      <c r="UHN84" s="1"/>
      <c r="UHO84" s="1"/>
      <c r="UHP84" s="1"/>
      <c r="UHQ84" s="1"/>
      <c r="UHR84" s="1"/>
      <c r="UHS84" s="1"/>
      <c r="UHT84" s="1"/>
      <c r="UHU84" s="1"/>
      <c r="UHV84" s="1"/>
      <c r="UHW84" s="1"/>
      <c r="UHX84" s="1"/>
      <c r="UHY84" s="1"/>
      <c r="UHZ84" s="1"/>
      <c r="UIA84" s="1"/>
      <c r="UIB84" s="1"/>
      <c r="UIC84" s="1"/>
      <c r="UID84" s="1"/>
      <c r="UIE84" s="1"/>
      <c r="UIF84" s="1"/>
      <c r="UIG84" s="1"/>
      <c r="UIH84" s="1"/>
      <c r="UII84" s="1"/>
      <c r="UIJ84" s="1"/>
      <c r="UIK84" s="1"/>
      <c r="UIL84" s="1"/>
      <c r="UIM84" s="1"/>
      <c r="UIN84" s="1"/>
      <c r="UIO84" s="1"/>
      <c r="UIP84" s="1"/>
      <c r="UIQ84" s="1"/>
      <c r="UIR84" s="1"/>
      <c r="UIS84" s="1"/>
      <c r="UIT84" s="1"/>
      <c r="UIU84" s="1"/>
      <c r="UIV84" s="1"/>
      <c r="UIW84" s="1"/>
      <c r="UIX84" s="1"/>
      <c r="UIY84" s="1"/>
      <c r="UIZ84" s="1"/>
      <c r="UJA84" s="1"/>
      <c r="UJB84" s="1"/>
      <c r="UJC84" s="1"/>
      <c r="UJD84" s="1"/>
      <c r="UJE84" s="1"/>
      <c r="UJF84" s="1"/>
      <c r="UJG84" s="1"/>
      <c r="UJH84" s="1"/>
      <c r="UJI84" s="1"/>
      <c r="UJJ84" s="1"/>
      <c r="UJK84" s="1"/>
      <c r="UJL84" s="1"/>
      <c r="UJM84" s="1"/>
      <c r="UJN84" s="1"/>
      <c r="UJO84" s="1"/>
      <c r="UJP84" s="1"/>
      <c r="UJQ84" s="1"/>
      <c r="UJR84" s="1"/>
      <c r="UJS84" s="1"/>
      <c r="UJT84" s="1"/>
      <c r="UJU84" s="1"/>
      <c r="UJV84" s="1"/>
      <c r="UJW84" s="1"/>
      <c r="UJX84" s="1"/>
      <c r="UJY84" s="1"/>
      <c r="UJZ84" s="1"/>
      <c r="UKA84" s="1"/>
      <c r="UKB84" s="1"/>
      <c r="UKC84" s="1"/>
      <c r="UKD84" s="1"/>
      <c r="UKE84" s="1"/>
      <c r="UKF84" s="1"/>
      <c r="UKG84" s="1"/>
      <c r="UKH84" s="1"/>
      <c r="UKI84" s="1"/>
      <c r="UKJ84" s="1"/>
      <c r="UKK84" s="1"/>
      <c r="UKL84" s="1"/>
      <c r="UKM84" s="1"/>
      <c r="UKN84" s="1"/>
      <c r="UKO84" s="1"/>
      <c r="UKP84" s="1"/>
      <c r="UKQ84" s="1"/>
      <c r="UKR84" s="1"/>
      <c r="UKS84" s="1"/>
      <c r="UKT84" s="1"/>
      <c r="UKU84" s="1"/>
      <c r="UKV84" s="1"/>
      <c r="UKW84" s="1"/>
      <c r="UKX84" s="1"/>
      <c r="UKY84" s="1"/>
      <c r="UKZ84" s="1"/>
      <c r="ULA84" s="1"/>
      <c r="ULB84" s="1"/>
      <c r="ULC84" s="1"/>
      <c r="ULD84" s="1"/>
      <c r="ULE84" s="1"/>
      <c r="ULF84" s="1"/>
      <c r="ULG84" s="1"/>
      <c r="ULH84" s="1"/>
      <c r="ULI84" s="1"/>
      <c r="ULJ84" s="1"/>
      <c r="ULK84" s="1"/>
      <c r="ULL84" s="1"/>
      <c r="ULM84" s="1"/>
      <c r="ULN84" s="1"/>
      <c r="ULO84" s="1"/>
      <c r="ULP84" s="1"/>
      <c r="ULQ84" s="1"/>
      <c r="ULR84" s="1"/>
      <c r="ULS84" s="1"/>
      <c r="ULT84" s="1"/>
      <c r="ULU84" s="1"/>
      <c r="ULV84" s="1"/>
      <c r="ULW84" s="1"/>
      <c r="ULX84" s="1"/>
      <c r="ULY84" s="1"/>
      <c r="ULZ84" s="1"/>
      <c r="UMA84" s="1"/>
      <c r="UMB84" s="1"/>
      <c r="UMC84" s="1"/>
      <c r="UMD84" s="1"/>
      <c r="UME84" s="1"/>
      <c r="UMF84" s="1"/>
      <c r="UMG84" s="1"/>
      <c r="UMH84" s="1"/>
      <c r="UMI84" s="1"/>
      <c r="UMJ84" s="1"/>
      <c r="UMK84" s="1"/>
      <c r="UML84" s="1"/>
      <c r="UMM84" s="1"/>
      <c r="UMN84" s="1"/>
      <c r="UMO84" s="1"/>
      <c r="UMP84" s="1"/>
      <c r="UMQ84" s="1"/>
      <c r="UMR84" s="1"/>
      <c r="UMS84" s="1"/>
      <c r="UMT84" s="1"/>
      <c r="UMU84" s="1"/>
      <c r="UMV84" s="1"/>
      <c r="UMW84" s="1"/>
      <c r="UMX84" s="1"/>
      <c r="UMY84" s="1"/>
      <c r="UMZ84" s="1"/>
      <c r="UNA84" s="1"/>
      <c r="UNB84" s="1"/>
      <c r="UNC84" s="1"/>
      <c r="UND84" s="1"/>
      <c r="UNE84" s="1"/>
      <c r="UNF84" s="1"/>
      <c r="UNG84" s="1"/>
      <c r="UNH84" s="1"/>
      <c r="UNI84" s="1"/>
      <c r="UNJ84" s="1"/>
      <c r="UNK84" s="1"/>
      <c r="UNL84" s="1"/>
      <c r="UNM84" s="1"/>
      <c r="UNN84" s="1"/>
      <c r="UNO84" s="1"/>
      <c r="UNP84" s="1"/>
      <c r="UNQ84" s="1"/>
      <c r="UNR84" s="1"/>
      <c r="UNS84" s="1"/>
      <c r="UNT84" s="1"/>
      <c r="UNU84" s="1"/>
      <c r="UNV84" s="1"/>
      <c r="UNW84" s="1"/>
      <c r="UNX84" s="1"/>
      <c r="UNY84" s="1"/>
      <c r="UNZ84" s="1"/>
      <c r="UOA84" s="1"/>
      <c r="UOB84" s="1"/>
      <c r="UOC84" s="1"/>
      <c r="UOD84" s="1"/>
      <c r="UOE84" s="1"/>
      <c r="UOF84" s="1"/>
      <c r="UOG84" s="1"/>
      <c r="UOH84" s="1"/>
      <c r="UOI84" s="1"/>
      <c r="UOJ84" s="1"/>
      <c r="UOK84" s="1"/>
      <c r="UOL84" s="1"/>
      <c r="UOM84" s="1"/>
      <c r="UON84" s="1"/>
      <c r="UOO84" s="1"/>
      <c r="UOP84" s="1"/>
      <c r="UOQ84" s="1"/>
      <c r="UOR84" s="1"/>
      <c r="UOS84" s="1"/>
      <c r="UOT84" s="1"/>
      <c r="UOU84" s="1"/>
      <c r="UOV84" s="1"/>
      <c r="UOW84" s="1"/>
      <c r="UOX84" s="1"/>
      <c r="UOY84" s="1"/>
      <c r="UOZ84" s="1"/>
      <c r="UPA84" s="1"/>
      <c r="UPB84" s="1"/>
      <c r="UPC84" s="1"/>
      <c r="UPD84" s="1"/>
      <c r="UPE84" s="1"/>
      <c r="UPF84" s="1"/>
      <c r="UPG84" s="1"/>
      <c r="UPH84" s="1"/>
      <c r="UPI84" s="1"/>
      <c r="UPJ84" s="1"/>
      <c r="UPK84" s="1"/>
      <c r="UPL84" s="1"/>
      <c r="UPM84" s="1"/>
      <c r="UPN84" s="1"/>
      <c r="UPO84" s="1"/>
      <c r="UPP84" s="1"/>
      <c r="UPQ84" s="1"/>
      <c r="UPR84" s="1"/>
      <c r="UPS84" s="1"/>
      <c r="UPT84" s="1"/>
      <c r="UPU84" s="1"/>
      <c r="UPV84" s="1"/>
      <c r="UPW84" s="1"/>
      <c r="UPX84" s="1"/>
      <c r="UPY84" s="1"/>
      <c r="UPZ84" s="1"/>
      <c r="UQA84" s="1"/>
      <c r="UQB84" s="1"/>
      <c r="UQC84" s="1"/>
      <c r="UQD84" s="1"/>
      <c r="UQE84" s="1"/>
      <c r="UQF84" s="1"/>
      <c r="UQG84" s="1"/>
      <c r="UQH84" s="1"/>
      <c r="UQI84" s="1"/>
      <c r="UQJ84" s="1"/>
      <c r="UQK84" s="1"/>
      <c r="UQL84" s="1"/>
      <c r="UQM84" s="1"/>
      <c r="UQN84" s="1"/>
      <c r="UQO84" s="1"/>
      <c r="UQP84" s="1"/>
      <c r="UQQ84" s="1"/>
      <c r="UQR84" s="1"/>
      <c r="UQS84" s="1"/>
      <c r="UQT84" s="1"/>
      <c r="UQU84" s="1"/>
      <c r="UQV84" s="1"/>
      <c r="UQW84" s="1"/>
      <c r="UQX84" s="1"/>
      <c r="UQY84" s="1"/>
      <c r="UQZ84" s="1"/>
      <c r="URA84" s="1"/>
      <c r="URB84" s="1"/>
      <c r="URC84" s="1"/>
      <c r="URD84" s="1"/>
      <c r="URE84" s="1"/>
      <c r="URF84" s="1"/>
      <c r="URG84" s="1"/>
      <c r="URH84" s="1"/>
      <c r="URI84" s="1"/>
      <c r="URJ84" s="1"/>
      <c r="URK84" s="1"/>
      <c r="URL84" s="1"/>
      <c r="URM84" s="1"/>
      <c r="URN84" s="1"/>
      <c r="URO84" s="1"/>
      <c r="URP84" s="1"/>
      <c r="URQ84" s="1"/>
      <c r="URR84" s="1"/>
      <c r="URS84" s="1"/>
      <c r="URT84" s="1"/>
      <c r="URU84" s="1"/>
      <c r="URV84" s="1"/>
      <c r="URW84" s="1"/>
      <c r="URX84" s="1"/>
      <c r="URY84" s="1"/>
      <c r="URZ84" s="1"/>
      <c r="USA84" s="1"/>
      <c r="USB84" s="1"/>
      <c r="USC84" s="1"/>
      <c r="USD84" s="1"/>
      <c r="USE84" s="1"/>
      <c r="USF84" s="1"/>
      <c r="USG84" s="1"/>
      <c r="USH84" s="1"/>
      <c r="USI84" s="1"/>
      <c r="USJ84" s="1"/>
      <c r="USK84" s="1"/>
      <c r="USL84" s="1"/>
      <c r="USM84" s="1"/>
      <c r="USN84" s="1"/>
      <c r="USO84" s="1"/>
      <c r="USP84" s="1"/>
      <c r="USQ84" s="1"/>
      <c r="USR84" s="1"/>
      <c r="USS84" s="1"/>
      <c r="UST84" s="1"/>
      <c r="USU84" s="1"/>
      <c r="USV84" s="1"/>
      <c r="USW84" s="1"/>
      <c r="USX84" s="1"/>
      <c r="USY84" s="1"/>
      <c r="USZ84" s="1"/>
      <c r="UTA84" s="1"/>
      <c r="UTB84" s="1"/>
      <c r="UTC84" s="1"/>
      <c r="UTD84" s="1"/>
      <c r="UTE84" s="1"/>
      <c r="UTF84" s="1"/>
      <c r="UTG84" s="1"/>
      <c r="UTH84" s="1"/>
      <c r="UTI84" s="1"/>
      <c r="UTJ84" s="1"/>
      <c r="UTK84" s="1"/>
      <c r="UTL84" s="1"/>
      <c r="UTM84" s="1"/>
      <c r="UTN84" s="1"/>
      <c r="UTO84" s="1"/>
      <c r="UTP84" s="1"/>
      <c r="UTQ84" s="1"/>
      <c r="UTR84" s="1"/>
      <c r="UTS84" s="1"/>
      <c r="UTT84" s="1"/>
      <c r="UTU84" s="1"/>
      <c r="UTV84" s="1"/>
      <c r="UTW84" s="1"/>
      <c r="UTX84" s="1"/>
      <c r="UTY84" s="1"/>
      <c r="UTZ84" s="1"/>
      <c r="UUA84" s="1"/>
      <c r="UUB84" s="1"/>
      <c r="UUC84" s="1"/>
      <c r="UUD84" s="1"/>
      <c r="UUE84" s="1"/>
      <c r="UUF84" s="1"/>
      <c r="UUG84" s="1"/>
      <c r="UUH84" s="1"/>
      <c r="UUI84" s="1"/>
      <c r="UUJ84" s="1"/>
      <c r="UUK84" s="1"/>
      <c r="UUL84" s="1"/>
      <c r="UUM84" s="1"/>
      <c r="UUN84" s="1"/>
      <c r="UUO84" s="1"/>
      <c r="UUP84" s="1"/>
      <c r="UUQ84" s="1"/>
      <c r="UUR84" s="1"/>
      <c r="UUS84" s="1"/>
      <c r="UUT84" s="1"/>
      <c r="UUU84" s="1"/>
      <c r="UUV84" s="1"/>
      <c r="UUW84" s="1"/>
      <c r="UUX84" s="1"/>
      <c r="UUY84" s="1"/>
      <c r="UUZ84" s="1"/>
      <c r="UVA84" s="1"/>
      <c r="UVB84" s="1"/>
      <c r="UVC84" s="1"/>
      <c r="UVD84" s="1"/>
      <c r="UVE84" s="1"/>
      <c r="UVF84" s="1"/>
      <c r="UVG84" s="1"/>
      <c r="UVH84" s="1"/>
      <c r="UVI84" s="1"/>
      <c r="UVJ84" s="1"/>
      <c r="UVK84" s="1"/>
      <c r="UVL84" s="1"/>
      <c r="UVM84" s="1"/>
      <c r="UVN84" s="1"/>
      <c r="UVO84" s="1"/>
      <c r="UVP84" s="1"/>
      <c r="UVQ84" s="1"/>
      <c r="UVR84" s="1"/>
      <c r="UVS84" s="1"/>
      <c r="UVT84" s="1"/>
      <c r="UVU84" s="1"/>
      <c r="UVV84" s="1"/>
      <c r="UVW84" s="1"/>
      <c r="UVX84" s="1"/>
      <c r="UVY84" s="1"/>
      <c r="UVZ84" s="1"/>
      <c r="UWA84" s="1"/>
      <c r="UWB84" s="1"/>
      <c r="UWC84" s="1"/>
      <c r="UWD84" s="1"/>
      <c r="UWE84" s="1"/>
      <c r="UWF84" s="1"/>
      <c r="UWG84" s="1"/>
      <c r="UWH84" s="1"/>
      <c r="UWI84" s="1"/>
      <c r="UWJ84" s="1"/>
      <c r="UWK84" s="1"/>
      <c r="UWL84" s="1"/>
      <c r="UWM84" s="1"/>
      <c r="UWN84" s="1"/>
      <c r="UWO84" s="1"/>
      <c r="UWP84" s="1"/>
      <c r="UWQ84" s="1"/>
      <c r="UWR84" s="1"/>
      <c r="UWS84" s="1"/>
      <c r="UWT84" s="1"/>
      <c r="UWU84" s="1"/>
      <c r="UWV84" s="1"/>
      <c r="UWW84" s="1"/>
      <c r="UWX84" s="1"/>
      <c r="UWY84" s="1"/>
      <c r="UWZ84" s="1"/>
      <c r="UXA84" s="1"/>
      <c r="UXB84" s="1"/>
      <c r="UXC84" s="1"/>
      <c r="UXD84" s="1"/>
      <c r="UXE84" s="1"/>
      <c r="UXF84" s="1"/>
      <c r="UXG84" s="1"/>
      <c r="UXH84" s="1"/>
      <c r="UXI84" s="1"/>
      <c r="UXJ84" s="1"/>
      <c r="UXK84" s="1"/>
      <c r="UXL84" s="1"/>
      <c r="UXM84" s="1"/>
      <c r="UXN84" s="1"/>
      <c r="UXO84" s="1"/>
      <c r="UXP84" s="1"/>
      <c r="UXQ84" s="1"/>
      <c r="UXR84" s="1"/>
      <c r="UXS84" s="1"/>
      <c r="UXT84" s="1"/>
      <c r="UXU84" s="1"/>
      <c r="UXV84" s="1"/>
      <c r="UXW84" s="1"/>
      <c r="UXX84" s="1"/>
      <c r="UXY84" s="1"/>
      <c r="UXZ84" s="1"/>
      <c r="UYA84" s="1"/>
      <c r="UYB84" s="1"/>
      <c r="UYC84" s="1"/>
      <c r="UYD84" s="1"/>
      <c r="UYE84" s="1"/>
      <c r="UYF84" s="1"/>
      <c r="UYG84" s="1"/>
      <c r="UYH84" s="1"/>
      <c r="UYI84" s="1"/>
      <c r="UYJ84" s="1"/>
      <c r="UYK84" s="1"/>
      <c r="UYL84" s="1"/>
      <c r="UYM84" s="1"/>
      <c r="UYN84" s="1"/>
      <c r="UYO84" s="1"/>
      <c r="UYP84" s="1"/>
      <c r="UYQ84" s="1"/>
      <c r="UYR84" s="1"/>
      <c r="UYS84" s="1"/>
      <c r="UYT84" s="1"/>
      <c r="UYU84" s="1"/>
      <c r="UYV84" s="1"/>
      <c r="UYW84" s="1"/>
      <c r="UYX84" s="1"/>
      <c r="UYY84" s="1"/>
      <c r="UYZ84" s="1"/>
      <c r="UZA84" s="1"/>
      <c r="UZB84" s="1"/>
      <c r="UZC84" s="1"/>
      <c r="UZD84" s="1"/>
      <c r="UZE84" s="1"/>
      <c r="UZF84" s="1"/>
      <c r="UZG84" s="1"/>
      <c r="UZH84" s="1"/>
      <c r="UZI84" s="1"/>
      <c r="UZJ84" s="1"/>
      <c r="UZK84" s="1"/>
      <c r="UZL84" s="1"/>
      <c r="UZM84" s="1"/>
      <c r="UZN84" s="1"/>
      <c r="UZO84" s="1"/>
      <c r="UZP84" s="1"/>
      <c r="UZQ84" s="1"/>
      <c r="UZR84" s="1"/>
      <c r="UZS84" s="1"/>
      <c r="UZT84" s="1"/>
      <c r="UZU84" s="1"/>
      <c r="UZV84" s="1"/>
      <c r="UZW84" s="1"/>
      <c r="UZX84" s="1"/>
      <c r="UZY84" s="1"/>
      <c r="UZZ84" s="1"/>
      <c r="VAA84" s="1"/>
      <c r="VAB84" s="1"/>
      <c r="VAC84" s="1"/>
      <c r="VAD84" s="1"/>
      <c r="VAE84" s="1"/>
      <c r="VAF84" s="1"/>
      <c r="VAG84" s="1"/>
      <c r="VAH84" s="1"/>
      <c r="VAI84" s="1"/>
      <c r="VAJ84" s="1"/>
      <c r="VAK84" s="1"/>
      <c r="VAL84" s="1"/>
      <c r="VAM84" s="1"/>
      <c r="VAN84" s="1"/>
      <c r="VAO84" s="1"/>
      <c r="VAP84" s="1"/>
      <c r="VAQ84" s="1"/>
      <c r="VAR84" s="1"/>
      <c r="VAS84" s="1"/>
      <c r="VAT84" s="1"/>
      <c r="VAU84" s="1"/>
      <c r="VAV84" s="1"/>
      <c r="VAW84" s="1"/>
      <c r="VAX84" s="1"/>
      <c r="VAY84" s="1"/>
      <c r="VAZ84" s="1"/>
      <c r="VBA84" s="1"/>
      <c r="VBB84" s="1"/>
      <c r="VBC84" s="1"/>
      <c r="VBD84" s="1"/>
      <c r="VBE84" s="1"/>
      <c r="VBF84" s="1"/>
      <c r="VBG84" s="1"/>
      <c r="VBH84" s="1"/>
      <c r="VBI84" s="1"/>
      <c r="VBJ84" s="1"/>
      <c r="VBK84" s="1"/>
      <c r="VBL84" s="1"/>
      <c r="VBM84" s="1"/>
      <c r="VBN84" s="1"/>
      <c r="VBO84" s="1"/>
      <c r="VBP84" s="1"/>
      <c r="VBQ84" s="1"/>
      <c r="VBR84" s="1"/>
      <c r="VBS84" s="1"/>
      <c r="VBT84" s="1"/>
      <c r="VBU84" s="1"/>
      <c r="VBV84" s="1"/>
      <c r="VBW84" s="1"/>
      <c r="VBX84" s="1"/>
      <c r="VBY84" s="1"/>
      <c r="VBZ84" s="1"/>
      <c r="VCA84" s="1"/>
      <c r="VCB84" s="1"/>
      <c r="VCC84" s="1"/>
      <c r="VCD84" s="1"/>
      <c r="VCE84" s="1"/>
      <c r="VCF84" s="1"/>
      <c r="VCG84" s="1"/>
      <c r="VCH84" s="1"/>
      <c r="VCI84" s="1"/>
      <c r="VCJ84" s="1"/>
      <c r="VCK84" s="1"/>
      <c r="VCL84" s="1"/>
      <c r="VCM84" s="1"/>
      <c r="VCN84" s="1"/>
      <c r="VCO84" s="1"/>
      <c r="VCP84" s="1"/>
      <c r="VCQ84" s="1"/>
      <c r="VCR84" s="1"/>
      <c r="VCS84" s="1"/>
      <c r="VCT84" s="1"/>
      <c r="VCU84" s="1"/>
      <c r="VCV84" s="1"/>
      <c r="VCW84" s="1"/>
      <c r="VCX84" s="1"/>
      <c r="VCY84" s="1"/>
      <c r="VCZ84" s="1"/>
      <c r="VDA84" s="1"/>
      <c r="VDB84" s="1"/>
      <c r="VDC84" s="1"/>
      <c r="VDD84" s="1"/>
      <c r="VDE84" s="1"/>
      <c r="VDF84" s="1"/>
      <c r="VDG84" s="1"/>
      <c r="VDH84" s="1"/>
      <c r="VDI84" s="1"/>
      <c r="VDJ84" s="1"/>
      <c r="VDK84" s="1"/>
      <c r="VDL84" s="1"/>
      <c r="VDM84" s="1"/>
      <c r="VDN84" s="1"/>
      <c r="VDO84" s="1"/>
      <c r="VDP84" s="1"/>
      <c r="VDQ84" s="1"/>
      <c r="VDR84" s="1"/>
      <c r="VDS84" s="1"/>
      <c r="VDT84" s="1"/>
      <c r="VDU84" s="1"/>
      <c r="VDV84" s="1"/>
      <c r="VDW84" s="1"/>
      <c r="VDX84" s="1"/>
      <c r="VDY84" s="1"/>
      <c r="VDZ84" s="1"/>
      <c r="VEA84" s="1"/>
      <c r="VEB84" s="1"/>
      <c r="VEC84" s="1"/>
      <c r="VED84" s="1"/>
      <c r="VEE84" s="1"/>
      <c r="VEF84" s="1"/>
      <c r="VEG84" s="1"/>
      <c r="VEH84" s="1"/>
      <c r="VEI84" s="1"/>
      <c r="VEJ84" s="1"/>
      <c r="VEK84" s="1"/>
      <c r="VEL84" s="1"/>
      <c r="VEM84" s="1"/>
      <c r="VEN84" s="1"/>
      <c r="VEO84" s="1"/>
      <c r="VEP84" s="1"/>
      <c r="VEQ84" s="1"/>
      <c r="VER84" s="1"/>
      <c r="VES84" s="1"/>
      <c r="VET84" s="1"/>
      <c r="VEU84" s="1"/>
      <c r="VEV84" s="1"/>
      <c r="VEW84" s="1"/>
      <c r="VEX84" s="1"/>
      <c r="VEY84" s="1"/>
      <c r="VEZ84" s="1"/>
      <c r="VFA84" s="1"/>
      <c r="VFB84" s="1"/>
      <c r="VFC84" s="1"/>
      <c r="VFD84" s="1"/>
      <c r="VFE84" s="1"/>
      <c r="VFF84" s="1"/>
      <c r="VFG84" s="1"/>
      <c r="VFH84" s="1"/>
      <c r="VFI84" s="1"/>
      <c r="VFJ84" s="1"/>
      <c r="VFK84" s="1"/>
      <c r="VFL84" s="1"/>
      <c r="VFM84" s="1"/>
      <c r="VFN84" s="1"/>
      <c r="VFO84" s="1"/>
      <c r="VFP84" s="1"/>
      <c r="VFQ84" s="1"/>
      <c r="VFR84" s="1"/>
      <c r="VFS84" s="1"/>
      <c r="VFT84" s="1"/>
      <c r="VFU84" s="1"/>
      <c r="VFV84" s="1"/>
      <c r="VFW84" s="1"/>
      <c r="VFX84" s="1"/>
      <c r="VFY84" s="1"/>
      <c r="VFZ84" s="1"/>
      <c r="VGA84" s="1"/>
      <c r="VGB84" s="1"/>
      <c r="VGC84" s="1"/>
      <c r="VGD84" s="1"/>
      <c r="VGE84" s="1"/>
      <c r="VGF84" s="1"/>
      <c r="VGG84" s="1"/>
      <c r="VGH84" s="1"/>
      <c r="VGI84" s="1"/>
      <c r="VGJ84" s="1"/>
      <c r="VGK84" s="1"/>
      <c r="VGL84" s="1"/>
      <c r="VGM84" s="1"/>
      <c r="VGN84" s="1"/>
      <c r="VGO84" s="1"/>
      <c r="VGP84" s="1"/>
      <c r="VGQ84" s="1"/>
      <c r="VGR84" s="1"/>
      <c r="VGS84" s="1"/>
      <c r="VGT84" s="1"/>
      <c r="VGU84" s="1"/>
      <c r="VGV84" s="1"/>
      <c r="VGW84" s="1"/>
      <c r="VGX84" s="1"/>
      <c r="VGY84" s="1"/>
      <c r="VGZ84" s="1"/>
      <c r="VHA84" s="1"/>
      <c r="VHB84" s="1"/>
      <c r="VHC84" s="1"/>
      <c r="VHD84" s="1"/>
      <c r="VHE84" s="1"/>
      <c r="VHF84" s="1"/>
      <c r="VHG84" s="1"/>
      <c r="VHH84" s="1"/>
      <c r="VHI84" s="1"/>
      <c r="VHJ84" s="1"/>
      <c r="VHK84" s="1"/>
      <c r="VHL84" s="1"/>
      <c r="VHM84" s="1"/>
      <c r="VHN84" s="1"/>
      <c r="VHO84" s="1"/>
      <c r="VHP84" s="1"/>
      <c r="VHQ84" s="1"/>
      <c r="VHR84" s="1"/>
      <c r="VHS84" s="1"/>
      <c r="VHT84" s="1"/>
      <c r="VHU84" s="1"/>
      <c r="VHV84" s="1"/>
      <c r="VHW84" s="1"/>
      <c r="VHX84" s="1"/>
      <c r="VHY84" s="1"/>
      <c r="VHZ84" s="1"/>
      <c r="VIA84" s="1"/>
      <c r="VIB84" s="1"/>
      <c r="VIC84" s="1"/>
      <c r="VID84" s="1"/>
      <c r="VIE84" s="1"/>
      <c r="VIF84" s="1"/>
      <c r="VIG84" s="1"/>
      <c r="VIH84" s="1"/>
      <c r="VII84" s="1"/>
      <c r="VIJ84" s="1"/>
      <c r="VIK84" s="1"/>
      <c r="VIL84" s="1"/>
      <c r="VIM84" s="1"/>
      <c r="VIN84" s="1"/>
      <c r="VIO84" s="1"/>
      <c r="VIP84" s="1"/>
      <c r="VIQ84" s="1"/>
      <c r="VIR84" s="1"/>
      <c r="VIS84" s="1"/>
      <c r="VIT84" s="1"/>
      <c r="VIU84" s="1"/>
      <c r="VIV84" s="1"/>
      <c r="VIW84" s="1"/>
      <c r="VIX84" s="1"/>
      <c r="VIY84" s="1"/>
      <c r="VIZ84" s="1"/>
      <c r="VJA84" s="1"/>
      <c r="VJB84" s="1"/>
      <c r="VJC84" s="1"/>
      <c r="VJD84" s="1"/>
      <c r="VJE84" s="1"/>
      <c r="VJF84" s="1"/>
      <c r="VJG84" s="1"/>
      <c r="VJH84" s="1"/>
      <c r="VJI84" s="1"/>
      <c r="VJJ84" s="1"/>
      <c r="VJK84" s="1"/>
      <c r="VJL84" s="1"/>
      <c r="VJM84" s="1"/>
      <c r="VJN84" s="1"/>
      <c r="VJO84" s="1"/>
      <c r="VJP84" s="1"/>
      <c r="VJQ84" s="1"/>
      <c r="VJR84" s="1"/>
      <c r="VJS84" s="1"/>
      <c r="VJT84" s="1"/>
      <c r="VJU84" s="1"/>
      <c r="VJV84" s="1"/>
      <c r="VJW84" s="1"/>
      <c r="VJX84" s="1"/>
      <c r="VJY84" s="1"/>
      <c r="VJZ84" s="1"/>
      <c r="VKA84" s="1"/>
      <c r="VKB84" s="1"/>
      <c r="VKC84" s="1"/>
      <c r="VKD84" s="1"/>
      <c r="VKE84" s="1"/>
      <c r="VKF84" s="1"/>
      <c r="VKG84" s="1"/>
      <c r="VKH84" s="1"/>
      <c r="VKI84" s="1"/>
      <c r="VKJ84" s="1"/>
      <c r="VKK84" s="1"/>
      <c r="VKL84" s="1"/>
      <c r="VKM84" s="1"/>
      <c r="VKN84" s="1"/>
      <c r="VKO84" s="1"/>
      <c r="VKP84" s="1"/>
      <c r="VKQ84" s="1"/>
      <c r="VKR84" s="1"/>
      <c r="VKS84" s="1"/>
      <c r="VKT84" s="1"/>
      <c r="VKU84" s="1"/>
      <c r="VKV84" s="1"/>
      <c r="VKW84" s="1"/>
      <c r="VKX84" s="1"/>
      <c r="VKY84" s="1"/>
      <c r="VKZ84" s="1"/>
      <c r="VLA84" s="1"/>
      <c r="VLB84" s="1"/>
      <c r="VLC84" s="1"/>
      <c r="VLD84" s="1"/>
      <c r="VLE84" s="1"/>
      <c r="VLF84" s="1"/>
      <c r="VLG84" s="1"/>
      <c r="VLH84" s="1"/>
      <c r="VLI84" s="1"/>
      <c r="VLJ84" s="1"/>
      <c r="VLK84" s="1"/>
      <c r="VLL84" s="1"/>
      <c r="VLM84" s="1"/>
      <c r="VLN84" s="1"/>
      <c r="VLO84" s="1"/>
      <c r="VLP84" s="1"/>
      <c r="VLQ84" s="1"/>
      <c r="VLR84" s="1"/>
      <c r="VLS84" s="1"/>
      <c r="VLT84" s="1"/>
      <c r="VLU84" s="1"/>
      <c r="VLV84" s="1"/>
      <c r="VLW84" s="1"/>
      <c r="VLX84" s="1"/>
      <c r="VLY84" s="1"/>
      <c r="VLZ84" s="1"/>
      <c r="VMA84" s="1"/>
      <c r="VMB84" s="1"/>
      <c r="VMC84" s="1"/>
      <c r="VMD84" s="1"/>
      <c r="VME84" s="1"/>
      <c r="VMF84" s="1"/>
      <c r="VMG84" s="1"/>
      <c r="VMH84" s="1"/>
      <c r="VMI84" s="1"/>
      <c r="VMJ84" s="1"/>
      <c r="VMK84" s="1"/>
      <c r="VML84" s="1"/>
      <c r="VMM84" s="1"/>
      <c r="VMN84" s="1"/>
      <c r="VMO84" s="1"/>
      <c r="VMP84" s="1"/>
      <c r="VMQ84" s="1"/>
      <c r="VMR84" s="1"/>
      <c r="VMS84" s="1"/>
      <c r="VMT84" s="1"/>
      <c r="VMU84" s="1"/>
      <c r="VMV84" s="1"/>
      <c r="VMW84" s="1"/>
      <c r="VMX84" s="1"/>
      <c r="VMY84" s="1"/>
      <c r="VMZ84" s="1"/>
      <c r="VNA84" s="1"/>
      <c r="VNB84" s="1"/>
      <c r="VNC84" s="1"/>
      <c r="VND84" s="1"/>
      <c r="VNE84" s="1"/>
      <c r="VNF84" s="1"/>
      <c r="VNG84" s="1"/>
      <c r="VNH84" s="1"/>
      <c r="VNI84" s="1"/>
      <c r="VNJ84" s="1"/>
      <c r="VNK84" s="1"/>
      <c r="VNL84" s="1"/>
      <c r="VNM84" s="1"/>
      <c r="VNN84" s="1"/>
      <c r="VNO84" s="1"/>
      <c r="VNP84" s="1"/>
      <c r="VNQ84" s="1"/>
      <c r="VNR84" s="1"/>
      <c r="VNS84" s="1"/>
      <c r="VNT84" s="1"/>
      <c r="VNU84" s="1"/>
      <c r="VNV84" s="1"/>
      <c r="VNW84" s="1"/>
      <c r="VNX84" s="1"/>
      <c r="VNY84" s="1"/>
      <c r="VNZ84" s="1"/>
      <c r="VOA84" s="1"/>
      <c r="VOB84" s="1"/>
      <c r="VOC84" s="1"/>
      <c r="VOD84" s="1"/>
      <c r="VOE84" s="1"/>
      <c r="VOF84" s="1"/>
      <c r="VOG84" s="1"/>
      <c r="VOH84" s="1"/>
      <c r="VOI84" s="1"/>
      <c r="VOJ84" s="1"/>
      <c r="VOK84" s="1"/>
      <c r="VOL84" s="1"/>
      <c r="VOM84" s="1"/>
      <c r="VON84" s="1"/>
      <c r="VOO84" s="1"/>
      <c r="VOP84" s="1"/>
      <c r="VOQ84" s="1"/>
      <c r="VOR84" s="1"/>
      <c r="VOS84" s="1"/>
      <c r="VOT84" s="1"/>
      <c r="VOU84" s="1"/>
      <c r="VOV84" s="1"/>
      <c r="VOW84" s="1"/>
      <c r="VOX84" s="1"/>
      <c r="VOY84" s="1"/>
      <c r="VOZ84" s="1"/>
      <c r="VPA84" s="1"/>
      <c r="VPB84" s="1"/>
      <c r="VPC84" s="1"/>
      <c r="VPD84" s="1"/>
      <c r="VPE84" s="1"/>
      <c r="VPF84" s="1"/>
      <c r="VPG84" s="1"/>
      <c r="VPH84" s="1"/>
      <c r="VPI84" s="1"/>
      <c r="VPJ84" s="1"/>
      <c r="VPK84" s="1"/>
      <c r="VPL84" s="1"/>
      <c r="VPM84" s="1"/>
      <c r="VPN84" s="1"/>
      <c r="VPO84" s="1"/>
      <c r="VPP84" s="1"/>
      <c r="VPQ84" s="1"/>
      <c r="VPR84" s="1"/>
      <c r="VPS84" s="1"/>
      <c r="VPT84" s="1"/>
      <c r="VPU84" s="1"/>
      <c r="VPV84" s="1"/>
      <c r="VPW84" s="1"/>
      <c r="VPX84" s="1"/>
      <c r="VPY84" s="1"/>
      <c r="VPZ84" s="1"/>
      <c r="VQA84" s="1"/>
      <c r="VQB84" s="1"/>
      <c r="VQC84" s="1"/>
      <c r="VQD84" s="1"/>
      <c r="VQE84" s="1"/>
      <c r="VQF84" s="1"/>
      <c r="VQG84" s="1"/>
      <c r="VQH84" s="1"/>
      <c r="VQI84" s="1"/>
      <c r="VQJ84" s="1"/>
      <c r="VQK84" s="1"/>
      <c r="VQL84" s="1"/>
      <c r="VQM84" s="1"/>
      <c r="VQN84" s="1"/>
      <c r="VQO84" s="1"/>
      <c r="VQP84" s="1"/>
      <c r="VQQ84" s="1"/>
      <c r="VQR84" s="1"/>
      <c r="VQS84" s="1"/>
      <c r="VQT84" s="1"/>
      <c r="VQU84" s="1"/>
      <c r="VQV84" s="1"/>
      <c r="VQW84" s="1"/>
      <c r="VQX84" s="1"/>
      <c r="VQY84" s="1"/>
      <c r="VQZ84" s="1"/>
      <c r="VRA84" s="1"/>
      <c r="VRB84" s="1"/>
      <c r="VRC84" s="1"/>
      <c r="VRD84" s="1"/>
      <c r="VRE84" s="1"/>
      <c r="VRF84" s="1"/>
      <c r="VRG84" s="1"/>
      <c r="VRH84" s="1"/>
      <c r="VRI84" s="1"/>
      <c r="VRJ84" s="1"/>
      <c r="VRK84" s="1"/>
      <c r="VRL84" s="1"/>
      <c r="VRM84" s="1"/>
      <c r="VRN84" s="1"/>
      <c r="VRO84" s="1"/>
      <c r="VRP84" s="1"/>
      <c r="VRQ84" s="1"/>
      <c r="VRR84" s="1"/>
      <c r="VRS84" s="1"/>
      <c r="VRT84" s="1"/>
      <c r="VRU84" s="1"/>
      <c r="VRV84" s="1"/>
      <c r="VRW84" s="1"/>
      <c r="VRX84" s="1"/>
      <c r="VRY84" s="1"/>
      <c r="VRZ84" s="1"/>
      <c r="VSA84" s="1"/>
      <c r="VSB84" s="1"/>
      <c r="VSC84" s="1"/>
      <c r="VSD84" s="1"/>
      <c r="VSE84" s="1"/>
      <c r="VSF84" s="1"/>
      <c r="VSG84" s="1"/>
      <c r="VSH84" s="1"/>
      <c r="VSI84" s="1"/>
      <c r="VSJ84" s="1"/>
      <c r="VSK84" s="1"/>
      <c r="VSL84" s="1"/>
      <c r="VSM84" s="1"/>
      <c r="VSN84" s="1"/>
      <c r="VSO84" s="1"/>
      <c r="VSP84" s="1"/>
      <c r="VSQ84" s="1"/>
      <c r="VSR84" s="1"/>
      <c r="VSS84" s="1"/>
      <c r="VST84" s="1"/>
      <c r="VSU84" s="1"/>
      <c r="VSV84" s="1"/>
      <c r="VSW84" s="1"/>
      <c r="VSX84" s="1"/>
      <c r="VSY84" s="1"/>
      <c r="VSZ84" s="1"/>
      <c r="VTA84" s="1"/>
      <c r="VTB84" s="1"/>
      <c r="VTC84" s="1"/>
      <c r="VTD84" s="1"/>
      <c r="VTE84" s="1"/>
      <c r="VTF84" s="1"/>
      <c r="VTG84" s="1"/>
      <c r="VTH84" s="1"/>
      <c r="VTI84" s="1"/>
      <c r="VTJ84" s="1"/>
      <c r="VTK84" s="1"/>
      <c r="VTL84" s="1"/>
      <c r="VTM84" s="1"/>
      <c r="VTN84" s="1"/>
      <c r="VTO84" s="1"/>
      <c r="VTP84" s="1"/>
      <c r="VTQ84" s="1"/>
      <c r="VTR84" s="1"/>
      <c r="VTS84" s="1"/>
      <c r="VTT84" s="1"/>
      <c r="VTU84" s="1"/>
      <c r="VTV84" s="1"/>
      <c r="VTW84" s="1"/>
      <c r="VTX84" s="1"/>
      <c r="VTY84" s="1"/>
      <c r="VTZ84" s="1"/>
      <c r="VUA84" s="1"/>
      <c r="VUB84" s="1"/>
      <c r="VUC84" s="1"/>
      <c r="VUD84" s="1"/>
      <c r="VUE84" s="1"/>
      <c r="VUF84" s="1"/>
      <c r="VUG84" s="1"/>
      <c r="VUH84" s="1"/>
      <c r="VUI84" s="1"/>
      <c r="VUJ84" s="1"/>
      <c r="VUK84" s="1"/>
      <c r="VUL84" s="1"/>
      <c r="VUM84" s="1"/>
      <c r="VUN84" s="1"/>
      <c r="VUO84" s="1"/>
      <c r="VUP84" s="1"/>
      <c r="VUQ84" s="1"/>
      <c r="VUR84" s="1"/>
      <c r="VUS84" s="1"/>
      <c r="VUT84" s="1"/>
      <c r="VUU84" s="1"/>
      <c r="VUV84" s="1"/>
      <c r="VUW84" s="1"/>
      <c r="VUX84" s="1"/>
      <c r="VUY84" s="1"/>
      <c r="VUZ84" s="1"/>
      <c r="VVA84" s="1"/>
      <c r="VVB84" s="1"/>
      <c r="VVC84" s="1"/>
      <c r="VVD84" s="1"/>
      <c r="VVE84" s="1"/>
      <c r="VVF84" s="1"/>
      <c r="VVG84" s="1"/>
      <c r="VVH84" s="1"/>
      <c r="VVI84" s="1"/>
      <c r="VVJ84" s="1"/>
      <c r="VVK84" s="1"/>
      <c r="VVL84" s="1"/>
      <c r="VVM84" s="1"/>
      <c r="VVN84" s="1"/>
      <c r="VVO84" s="1"/>
      <c r="VVP84" s="1"/>
      <c r="VVQ84" s="1"/>
      <c r="VVR84" s="1"/>
      <c r="VVS84" s="1"/>
      <c r="VVT84" s="1"/>
      <c r="VVU84" s="1"/>
      <c r="VVV84" s="1"/>
      <c r="VVW84" s="1"/>
      <c r="VVX84" s="1"/>
      <c r="VVY84" s="1"/>
      <c r="VVZ84" s="1"/>
      <c r="VWA84" s="1"/>
      <c r="VWB84" s="1"/>
      <c r="VWC84" s="1"/>
      <c r="VWD84" s="1"/>
      <c r="VWE84" s="1"/>
      <c r="VWF84" s="1"/>
      <c r="VWG84" s="1"/>
      <c r="VWH84" s="1"/>
      <c r="VWI84" s="1"/>
      <c r="VWJ84" s="1"/>
      <c r="VWK84" s="1"/>
      <c r="VWL84" s="1"/>
      <c r="VWM84" s="1"/>
      <c r="VWN84" s="1"/>
      <c r="VWO84" s="1"/>
      <c r="VWP84" s="1"/>
      <c r="VWQ84" s="1"/>
      <c r="VWR84" s="1"/>
      <c r="VWS84" s="1"/>
      <c r="VWT84" s="1"/>
      <c r="VWU84" s="1"/>
      <c r="VWV84" s="1"/>
      <c r="VWW84" s="1"/>
      <c r="VWX84" s="1"/>
      <c r="VWY84" s="1"/>
      <c r="VWZ84" s="1"/>
      <c r="VXA84" s="1"/>
      <c r="VXB84" s="1"/>
      <c r="VXC84" s="1"/>
      <c r="VXD84" s="1"/>
      <c r="VXE84" s="1"/>
      <c r="VXF84" s="1"/>
      <c r="VXG84" s="1"/>
      <c r="VXH84" s="1"/>
      <c r="VXI84" s="1"/>
      <c r="VXJ84" s="1"/>
      <c r="VXK84" s="1"/>
      <c r="VXL84" s="1"/>
      <c r="VXM84" s="1"/>
      <c r="VXN84" s="1"/>
      <c r="VXO84" s="1"/>
      <c r="VXP84" s="1"/>
      <c r="VXQ84" s="1"/>
      <c r="VXR84" s="1"/>
      <c r="VXS84" s="1"/>
      <c r="VXT84" s="1"/>
      <c r="VXU84" s="1"/>
      <c r="VXV84" s="1"/>
      <c r="VXW84" s="1"/>
      <c r="VXX84" s="1"/>
      <c r="VXY84" s="1"/>
      <c r="VXZ84" s="1"/>
      <c r="VYA84" s="1"/>
      <c r="VYB84" s="1"/>
      <c r="VYC84" s="1"/>
      <c r="VYD84" s="1"/>
      <c r="VYE84" s="1"/>
      <c r="VYF84" s="1"/>
      <c r="VYG84" s="1"/>
      <c r="VYH84" s="1"/>
      <c r="VYI84" s="1"/>
      <c r="VYJ84" s="1"/>
      <c r="VYK84" s="1"/>
      <c r="VYL84" s="1"/>
      <c r="VYM84" s="1"/>
      <c r="VYN84" s="1"/>
      <c r="VYO84" s="1"/>
      <c r="VYP84" s="1"/>
      <c r="VYQ84" s="1"/>
      <c r="VYR84" s="1"/>
      <c r="VYS84" s="1"/>
      <c r="VYT84" s="1"/>
      <c r="VYU84" s="1"/>
      <c r="VYV84" s="1"/>
      <c r="VYW84" s="1"/>
      <c r="VYX84" s="1"/>
      <c r="VYY84" s="1"/>
      <c r="VYZ84" s="1"/>
      <c r="VZA84" s="1"/>
      <c r="VZB84" s="1"/>
      <c r="VZC84" s="1"/>
      <c r="VZD84" s="1"/>
      <c r="VZE84" s="1"/>
      <c r="VZF84" s="1"/>
      <c r="VZG84" s="1"/>
      <c r="VZH84" s="1"/>
      <c r="VZI84" s="1"/>
      <c r="VZJ84" s="1"/>
      <c r="VZK84" s="1"/>
      <c r="VZL84" s="1"/>
      <c r="VZM84" s="1"/>
      <c r="VZN84" s="1"/>
      <c r="VZO84" s="1"/>
      <c r="VZP84" s="1"/>
      <c r="VZQ84" s="1"/>
      <c r="VZR84" s="1"/>
      <c r="VZS84" s="1"/>
      <c r="VZT84" s="1"/>
      <c r="VZU84" s="1"/>
      <c r="VZV84" s="1"/>
      <c r="VZW84" s="1"/>
      <c r="VZX84" s="1"/>
      <c r="VZY84" s="1"/>
      <c r="VZZ84" s="1"/>
      <c r="WAA84" s="1"/>
      <c r="WAB84" s="1"/>
      <c r="WAC84" s="1"/>
      <c r="WAD84" s="1"/>
      <c r="WAE84" s="1"/>
      <c r="WAF84" s="1"/>
      <c r="WAG84" s="1"/>
      <c r="WAH84" s="1"/>
      <c r="WAI84" s="1"/>
      <c r="WAJ84" s="1"/>
      <c r="WAK84" s="1"/>
      <c r="WAL84" s="1"/>
      <c r="WAM84" s="1"/>
      <c r="WAN84" s="1"/>
      <c r="WAO84" s="1"/>
      <c r="WAP84" s="1"/>
      <c r="WAQ84" s="1"/>
      <c r="WAR84" s="1"/>
      <c r="WAS84" s="1"/>
      <c r="WAT84" s="1"/>
      <c r="WAU84" s="1"/>
      <c r="WAV84" s="1"/>
      <c r="WAW84" s="1"/>
      <c r="WAX84" s="1"/>
      <c r="WAY84" s="1"/>
      <c r="WAZ84" s="1"/>
      <c r="WBA84" s="1"/>
      <c r="WBB84" s="1"/>
      <c r="WBC84" s="1"/>
      <c r="WBD84" s="1"/>
      <c r="WBE84" s="1"/>
      <c r="WBF84" s="1"/>
      <c r="WBG84" s="1"/>
      <c r="WBH84" s="1"/>
      <c r="WBI84" s="1"/>
      <c r="WBJ84" s="1"/>
      <c r="WBK84" s="1"/>
      <c r="WBL84" s="1"/>
      <c r="WBM84" s="1"/>
      <c r="WBN84" s="1"/>
      <c r="WBO84" s="1"/>
      <c r="WBP84" s="1"/>
      <c r="WBQ84" s="1"/>
      <c r="WBR84" s="1"/>
      <c r="WBS84" s="1"/>
      <c r="WBT84" s="1"/>
      <c r="WBU84" s="1"/>
      <c r="WBV84" s="1"/>
      <c r="WBW84" s="1"/>
      <c r="WBX84" s="1"/>
      <c r="WBY84" s="1"/>
      <c r="WBZ84" s="1"/>
      <c r="WCA84" s="1"/>
      <c r="WCB84" s="1"/>
      <c r="WCC84" s="1"/>
      <c r="WCD84" s="1"/>
      <c r="WCE84" s="1"/>
      <c r="WCF84" s="1"/>
      <c r="WCG84" s="1"/>
      <c r="WCH84" s="1"/>
      <c r="WCI84" s="1"/>
      <c r="WCJ84" s="1"/>
      <c r="WCK84" s="1"/>
      <c r="WCL84" s="1"/>
      <c r="WCM84" s="1"/>
      <c r="WCN84" s="1"/>
      <c r="WCO84" s="1"/>
      <c r="WCP84" s="1"/>
      <c r="WCQ84" s="1"/>
      <c r="WCR84" s="1"/>
      <c r="WCS84" s="1"/>
      <c r="WCT84" s="1"/>
      <c r="WCU84" s="1"/>
      <c r="WCV84" s="1"/>
      <c r="WCW84" s="1"/>
      <c r="WCX84" s="1"/>
      <c r="WCY84" s="1"/>
      <c r="WCZ84" s="1"/>
      <c r="WDA84" s="1"/>
      <c r="WDB84" s="1"/>
      <c r="WDC84" s="1"/>
      <c r="WDD84" s="1"/>
      <c r="WDE84" s="1"/>
      <c r="WDF84" s="1"/>
      <c r="WDG84" s="1"/>
      <c r="WDH84" s="1"/>
      <c r="WDI84" s="1"/>
      <c r="WDJ84" s="1"/>
      <c r="WDK84" s="1"/>
      <c r="WDL84" s="1"/>
      <c r="WDM84" s="1"/>
      <c r="WDN84" s="1"/>
      <c r="WDO84" s="1"/>
      <c r="WDP84" s="1"/>
      <c r="WDQ84" s="1"/>
      <c r="WDR84" s="1"/>
      <c r="WDS84" s="1"/>
      <c r="WDT84" s="1"/>
      <c r="WDU84" s="1"/>
      <c r="WDV84" s="1"/>
      <c r="WDW84" s="1"/>
      <c r="WDX84" s="1"/>
      <c r="WDY84" s="1"/>
      <c r="WDZ84" s="1"/>
      <c r="WEA84" s="1"/>
      <c r="WEB84" s="1"/>
      <c r="WEC84" s="1"/>
      <c r="WED84" s="1"/>
      <c r="WEE84" s="1"/>
      <c r="WEF84" s="1"/>
      <c r="WEG84" s="1"/>
      <c r="WEH84" s="1"/>
      <c r="WEI84" s="1"/>
      <c r="WEJ84" s="1"/>
      <c r="WEK84" s="1"/>
      <c r="WEL84" s="1"/>
      <c r="WEM84" s="1"/>
      <c r="WEN84" s="1"/>
      <c r="WEO84" s="1"/>
      <c r="WEP84" s="1"/>
      <c r="WEQ84" s="1"/>
      <c r="WER84" s="1"/>
      <c r="WES84" s="1"/>
      <c r="WET84" s="1"/>
      <c r="WEU84" s="1"/>
      <c r="WEV84" s="1"/>
      <c r="WEW84" s="1"/>
      <c r="WEX84" s="1"/>
      <c r="WEY84" s="1"/>
      <c r="WEZ84" s="1"/>
      <c r="WFA84" s="1"/>
      <c r="WFB84" s="1"/>
      <c r="WFC84" s="1"/>
      <c r="WFD84" s="1"/>
      <c r="WFE84" s="1"/>
      <c r="WFF84" s="1"/>
      <c r="WFG84" s="1"/>
      <c r="WFH84" s="1"/>
      <c r="WFI84" s="1"/>
      <c r="WFJ84" s="1"/>
      <c r="WFK84" s="1"/>
      <c r="WFL84" s="1"/>
      <c r="WFM84" s="1"/>
      <c r="WFN84" s="1"/>
      <c r="WFO84" s="1"/>
      <c r="WFP84" s="1"/>
      <c r="WFQ84" s="1"/>
      <c r="WFR84" s="1"/>
      <c r="WFS84" s="1"/>
      <c r="WFT84" s="1"/>
      <c r="WFU84" s="1"/>
      <c r="WFV84" s="1"/>
      <c r="WFW84" s="1"/>
      <c r="WFX84" s="1"/>
      <c r="WFY84" s="1"/>
      <c r="WFZ84" s="1"/>
      <c r="WGA84" s="1"/>
      <c r="WGB84" s="1"/>
      <c r="WGC84" s="1"/>
      <c r="WGD84" s="1"/>
      <c r="WGE84" s="1"/>
      <c r="WGF84" s="1"/>
      <c r="WGG84" s="1"/>
      <c r="WGH84" s="1"/>
      <c r="WGI84" s="1"/>
      <c r="WGJ84" s="1"/>
      <c r="WGK84" s="1"/>
      <c r="WGL84" s="1"/>
      <c r="WGM84" s="1"/>
      <c r="WGN84" s="1"/>
      <c r="WGO84" s="1"/>
      <c r="WGP84" s="1"/>
      <c r="WGQ84" s="1"/>
      <c r="WGR84" s="1"/>
      <c r="WGS84" s="1"/>
      <c r="WGT84" s="1"/>
      <c r="WGU84" s="1"/>
      <c r="WGV84" s="1"/>
      <c r="WGW84" s="1"/>
      <c r="WGX84" s="1"/>
      <c r="WGY84" s="1"/>
      <c r="WGZ84" s="1"/>
      <c r="WHA84" s="1"/>
      <c r="WHB84" s="1"/>
      <c r="WHC84" s="1"/>
      <c r="WHD84" s="1"/>
      <c r="WHE84" s="1"/>
      <c r="WHF84" s="1"/>
      <c r="WHG84" s="1"/>
      <c r="WHH84" s="1"/>
      <c r="WHI84" s="1"/>
      <c r="WHJ84" s="1"/>
      <c r="WHK84" s="1"/>
      <c r="WHL84" s="1"/>
      <c r="WHM84" s="1"/>
      <c r="WHN84" s="1"/>
      <c r="WHO84" s="1"/>
      <c r="WHP84" s="1"/>
      <c r="WHQ84" s="1"/>
      <c r="WHR84" s="1"/>
      <c r="WHS84" s="1"/>
      <c r="WHT84" s="1"/>
      <c r="WHU84" s="1"/>
      <c r="WHV84" s="1"/>
      <c r="WHW84" s="1"/>
      <c r="WHX84" s="1"/>
      <c r="WHY84" s="1"/>
      <c r="WHZ84" s="1"/>
      <c r="WIA84" s="1"/>
      <c r="WIB84" s="1"/>
      <c r="WIC84" s="1"/>
      <c r="WID84" s="1"/>
      <c r="WIE84" s="1"/>
      <c r="WIF84" s="1"/>
      <c r="WIG84" s="1"/>
      <c r="WIH84" s="1"/>
      <c r="WII84" s="1"/>
      <c r="WIJ84" s="1"/>
      <c r="WIK84" s="1"/>
      <c r="WIL84" s="1"/>
      <c r="WIM84" s="1"/>
      <c r="WIN84" s="1"/>
      <c r="WIO84" s="1"/>
      <c r="WIP84" s="1"/>
      <c r="WIQ84" s="1"/>
      <c r="WIR84" s="1"/>
      <c r="WIS84" s="1"/>
      <c r="WIT84" s="1"/>
      <c r="WIU84" s="1"/>
      <c r="WIV84" s="1"/>
      <c r="WIW84" s="1"/>
      <c r="WIX84" s="1"/>
      <c r="WIY84" s="1"/>
      <c r="WIZ84" s="1"/>
      <c r="WJA84" s="1"/>
      <c r="WJB84" s="1"/>
      <c r="WJC84" s="1"/>
      <c r="WJD84" s="1"/>
      <c r="WJE84" s="1"/>
      <c r="WJF84" s="1"/>
      <c r="WJG84" s="1"/>
      <c r="WJH84" s="1"/>
      <c r="WJI84" s="1"/>
      <c r="WJJ84" s="1"/>
      <c r="WJK84" s="1"/>
      <c r="WJL84" s="1"/>
      <c r="WJM84" s="1"/>
      <c r="WJN84" s="1"/>
      <c r="WJO84" s="1"/>
      <c r="WJP84" s="1"/>
      <c r="WJQ84" s="1"/>
      <c r="WJR84" s="1"/>
      <c r="WJS84" s="1"/>
      <c r="WJT84" s="1"/>
      <c r="WJU84" s="1"/>
      <c r="WJV84" s="1"/>
      <c r="WJW84" s="1"/>
      <c r="WJX84" s="1"/>
      <c r="WJY84" s="1"/>
      <c r="WJZ84" s="1"/>
      <c r="WKA84" s="1"/>
      <c r="WKB84" s="1"/>
      <c r="WKC84" s="1"/>
      <c r="WKD84" s="1"/>
      <c r="WKE84" s="1"/>
      <c r="WKF84" s="1"/>
      <c r="WKG84" s="1"/>
      <c r="WKH84" s="1"/>
      <c r="WKI84" s="1"/>
      <c r="WKJ84" s="1"/>
      <c r="WKK84" s="1"/>
      <c r="WKL84" s="1"/>
      <c r="WKM84" s="1"/>
      <c r="WKN84" s="1"/>
      <c r="WKO84" s="1"/>
      <c r="WKP84" s="1"/>
      <c r="WKQ84" s="1"/>
      <c r="WKR84" s="1"/>
      <c r="WKS84" s="1"/>
      <c r="WKT84" s="1"/>
      <c r="WKU84" s="1"/>
      <c r="WKV84" s="1"/>
      <c r="WKW84" s="1"/>
      <c r="WKX84" s="1"/>
      <c r="WKY84" s="1"/>
      <c r="WKZ84" s="1"/>
      <c r="WLA84" s="1"/>
      <c r="WLB84" s="1"/>
      <c r="WLC84" s="1"/>
      <c r="WLD84" s="1"/>
      <c r="WLE84" s="1"/>
      <c r="WLF84" s="1"/>
      <c r="WLG84" s="1"/>
      <c r="WLH84" s="1"/>
      <c r="WLI84" s="1"/>
      <c r="WLJ84" s="1"/>
      <c r="WLK84" s="1"/>
      <c r="WLL84" s="1"/>
      <c r="WLM84" s="1"/>
      <c r="WLN84" s="1"/>
      <c r="WLO84" s="1"/>
      <c r="WLP84" s="1"/>
      <c r="WLQ84" s="1"/>
      <c r="WLR84" s="1"/>
      <c r="WLS84" s="1"/>
      <c r="WLT84" s="1"/>
      <c r="WLU84" s="1"/>
      <c r="WLV84" s="1"/>
      <c r="WLW84" s="1"/>
      <c r="WLX84" s="1"/>
      <c r="WLY84" s="1"/>
      <c r="WLZ84" s="1"/>
      <c r="WMA84" s="1"/>
      <c r="WMB84" s="1"/>
      <c r="WMC84" s="1"/>
      <c r="WMD84" s="1"/>
      <c r="WME84" s="1"/>
      <c r="WMF84" s="1"/>
      <c r="WMG84" s="1"/>
      <c r="WMH84" s="1"/>
      <c r="WMI84" s="1"/>
      <c r="WMJ84" s="1"/>
      <c r="WMK84" s="1"/>
      <c r="WML84" s="1"/>
      <c r="WMM84" s="1"/>
      <c r="WMN84" s="1"/>
      <c r="WMO84" s="1"/>
      <c r="WMP84" s="1"/>
      <c r="WMQ84" s="1"/>
      <c r="WMR84" s="1"/>
      <c r="WMS84" s="1"/>
      <c r="WMT84" s="1"/>
      <c r="WMU84" s="1"/>
      <c r="WMV84" s="1"/>
      <c r="WMW84" s="1"/>
      <c r="WMX84" s="1"/>
      <c r="WMY84" s="1"/>
      <c r="WMZ84" s="1"/>
      <c r="WNA84" s="1"/>
      <c r="WNB84" s="1"/>
      <c r="WNC84" s="1"/>
      <c r="WND84" s="1"/>
      <c r="WNE84" s="1"/>
      <c r="WNF84" s="1"/>
      <c r="WNG84" s="1"/>
      <c r="WNH84" s="1"/>
      <c r="WNI84" s="1"/>
      <c r="WNJ84" s="1"/>
      <c r="WNK84" s="1"/>
      <c r="WNL84" s="1"/>
      <c r="WNM84" s="1"/>
      <c r="WNN84" s="1"/>
      <c r="WNO84" s="1"/>
      <c r="WNP84" s="1"/>
      <c r="WNQ84" s="1"/>
      <c r="WNR84" s="1"/>
      <c r="WNS84" s="1"/>
      <c r="WNT84" s="1"/>
      <c r="WNU84" s="1"/>
      <c r="WNV84" s="1"/>
      <c r="WNW84" s="1"/>
      <c r="WNX84" s="1"/>
      <c r="WNY84" s="1"/>
      <c r="WNZ84" s="1"/>
      <c r="WOA84" s="1"/>
      <c r="WOB84" s="1"/>
      <c r="WOC84" s="1"/>
      <c r="WOD84" s="1"/>
      <c r="WOE84" s="1"/>
      <c r="WOF84" s="1"/>
      <c r="WOG84" s="1"/>
      <c r="WOH84" s="1"/>
      <c r="WOI84" s="1"/>
      <c r="WOJ84" s="1"/>
      <c r="WOK84" s="1"/>
      <c r="WOL84" s="1"/>
      <c r="WOM84" s="1"/>
      <c r="WON84" s="1"/>
      <c r="WOO84" s="1"/>
      <c r="WOP84" s="1"/>
      <c r="WOQ84" s="1"/>
      <c r="WOR84" s="1"/>
      <c r="WOS84" s="1"/>
      <c r="WOT84" s="1"/>
      <c r="WOU84" s="1"/>
      <c r="WOV84" s="1"/>
      <c r="WOW84" s="1"/>
      <c r="WOX84" s="1"/>
      <c r="WOY84" s="1"/>
      <c r="WOZ84" s="1"/>
      <c r="WPA84" s="1"/>
      <c r="WPB84" s="1"/>
      <c r="WPC84" s="1"/>
      <c r="WPD84" s="1"/>
      <c r="WPE84" s="1"/>
      <c r="WPF84" s="1"/>
      <c r="WPG84" s="1"/>
      <c r="WPH84" s="1"/>
      <c r="WPI84" s="1"/>
      <c r="WPJ84" s="1"/>
      <c r="WPK84" s="1"/>
      <c r="WPL84" s="1"/>
      <c r="WPM84" s="1"/>
      <c r="WPN84" s="1"/>
      <c r="WPO84" s="1"/>
      <c r="WPP84" s="1"/>
      <c r="WPQ84" s="1"/>
      <c r="WPR84" s="1"/>
      <c r="WPS84" s="1"/>
      <c r="WPT84" s="1"/>
      <c r="WPU84" s="1"/>
      <c r="WPV84" s="1"/>
      <c r="WPW84" s="1"/>
      <c r="WPX84" s="1"/>
      <c r="WPY84" s="1"/>
      <c r="WPZ84" s="1"/>
      <c r="WQA84" s="1"/>
      <c r="WQB84" s="1"/>
      <c r="WQC84" s="1"/>
      <c r="WQD84" s="1"/>
      <c r="WQE84" s="1"/>
      <c r="WQF84" s="1"/>
      <c r="WQG84" s="1"/>
      <c r="WQH84" s="1"/>
      <c r="WQI84" s="1"/>
      <c r="WQJ84" s="1"/>
      <c r="WQK84" s="1"/>
      <c r="WQL84" s="1"/>
      <c r="WQM84" s="1"/>
      <c r="WQN84" s="1"/>
      <c r="WQO84" s="1"/>
      <c r="WQP84" s="1"/>
      <c r="WQQ84" s="1"/>
      <c r="WQR84" s="1"/>
      <c r="WQS84" s="1"/>
      <c r="WQT84" s="1"/>
      <c r="WQU84" s="1"/>
      <c r="WQV84" s="1"/>
      <c r="WQW84" s="1"/>
      <c r="WQX84" s="1"/>
      <c r="WQY84" s="1"/>
      <c r="WQZ84" s="1"/>
      <c r="WRA84" s="1"/>
      <c r="WRB84" s="1"/>
      <c r="WRC84" s="1"/>
      <c r="WRD84" s="1"/>
      <c r="WRE84" s="1"/>
      <c r="WRF84" s="1"/>
      <c r="WRG84" s="1"/>
      <c r="WRH84" s="1"/>
      <c r="WRI84" s="1"/>
      <c r="WRJ84" s="1"/>
      <c r="WRK84" s="1"/>
      <c r="WRL84" s="1"/>
      <c r="WRM84" s="1"/>
      <c r="WRN84" s="1"/>
      <c r="WRO84" s="1"/>
      <c r="WRP84" s="1"/>
      <c r="WRQ84" s="1"/>
      <c r="WRR84" s="1"/>
      <c r="WRS84" s="1"/>
      <c r="WRT84" s="1"/>
      <c r="WRU84" s="1"/>
      <c r="WRV84" s="1"/>
      <c r="WRW84" s="1"/>
      <c r="WRX84" s="1"/>
      <c r="WRY84" s="1"/>
      <c r="WRZ84" s="1"/>
      <c r="WSA84" s="1"/>
      <c r="WSB84" s="1"/>
      <c r="WSC84" s="1"/>
      <c r="WSD84" s="1"/>
      <c r="WSE84" s="1"/>
      <c r="WSF84" s="1"/>
      <c r="WSG84" s="1"/>
      <c r="WSH84" s="1"/>
      <c r="WSI84" s="1"/>
      <c r="WSJ84" s="1"/>
      <c r="WSK84" s="1"/>
      <c r="WSL84" s="1"/>
      <c r="WSM84" s="1"/>
      <c r="WSN84" s="1"/>
      <c r="WSO84" s="1"/>
      <c r="WSP84" s="1"/>
      <c r="WSQ84" s="1"/>
      <c r="WSR84" s="1"/>
      <c r="WSS84" s="1"/>
      <c r="WST84" s="1"/>
      <c r="WSU84" s="1"/>
      <c r="WSV84" s="1"/>
      <c r="WSW84" s="1"/>
      <c r="WSX84" s="1"/>
      <c r="WSY84" s="1"/>
      <c r="WSZ84" s="1"/>
      <c r="WTA84" s="1"/>
      <c r="WTB84" s="1"/>
      <c r="WTC84" s="1"/>
      <c r="WTD84" s="1"/>
      <c r="WTE84" s="1"/>
      <c r="WTF84" s="1"/>
      <c r="WTG84" s="1"/>
      <c r="WTH84" s="1"/>
      <c r="WTI84" s="1"/>
      <c r="WTJ84" s="1"/>
      <c r="WTK84" s="1"/>
      <c r="WTL84" s="1"/>
      <c r="WTM84" s="1"/>
      <c r="WTN84" s="1"/>
      <c r="WTO84" s="1"/>
      <c r="WTP84" s="1"/>
      <c r="WTQ84" s="1"/>
      <c r="WTR84" s="1"/>
      <c r="WTS84" s="1"/>
      <c r="WTT84" s="1"/>
      <c r="WTU84" s="1"/>
      <c r="WTV84" s="1"/>
      <c r="WTW84" s="1"/>
      <c r="WTX84" s="1"/>
      <c r="WTY84" s="1"/>
      <c r="WTZ84" s="1"/>
      <c r="WUA84" s="1"/>
      <c r="WUB84" s="1"/>
      <c r="WUC84" s="1"/>
      <c r="WUD84" s="1"/>
      <c r="WUE84" s="1"/>
      <c r="WUF84" s="1"/>
      <c r="WUG84" s="1"/>
      <c r="WUH84" s="1"/>
      <c r="WUI84" s="1"/>
      <c r="WUJ84" s="1"/>
      <c r="WUK84" s="1"/>
      <c r="WUL84" s="1"/>
      <c r="WUM84" s="1"/>
      <c r="WUN84" s="1"/>
      <c r="WUO84" s="1"/>
      <c r="WUP84" s="1"/>
      <c r="WUQ84" s="1"/>
      <c r="WUR84" s="1"/>
      <c r="WUS84" s="1"/>
      <c r="WUT84" s="1"/>
      <c r="WUU84" s="1"/>
      <c r="WUV84" s="1"/>
      <c r="WUW84" s="1"/>
      <c r="WUX84" s="1"/>
      <c r="WUY84" s="1"/>
      <c r="WUZ84" s="1"/>
      <c r="WVA84" s="1"/>
      <c r="WVB84" s="1"/>
      <c r="WVC84" s="1"/>
      <c r="WVD84" s="1"/>
      <c r="WVE84" s="1"/>
      <c r="WVF84" s="1"/>
      <c r="WVG84" s="1"/>
      <c r="WVH84" s="1"/>
      <c r="WVI84" s="1"/>
      <c r="WVJ84" s="1"/>
      <c r="WVK84" s="1"/>
      <c r="WVL84" s="1"/>
      <c r="WVM84" s="1"/>
      <c r="WVN84" s="1"/>
      <c r="WVO84" s="1"/>
      <c r="WVP84" s="1"/>
      <c r="WVQ84" s="1"/>
      <c r="WVR84" s="1"/>
      <c r="WVS84" s="1"/>
      <c r="WVT84" s="1"/>
      <c r="WVU84" s="1"/>
      <c r="WVV84" s="1"/>
      <c r="WVW84" s="1"/>
      <c r="WVX84" s="1"/>
      <c r="WVY84" s="1"/>
      <c r="WVZ84" s="1"/>
      <c r="WWA84" s="1"/>
      <c r="WWB84" s="1"/>
      <c r="WWC84" s="1"/>
      <c r="WWD84" s="1"/>
      <c r="WWE84" s="1"/>
      <c r="WWF84" s="1"/>
      <c r="WWG84" s="1"/>
      <c r="WWH84" s="1"/>
      <c r="WWI84" s="1"/>
      <c r="WWJ84" s="1"/>
      <c r="WWK84" s="1"/>
      <c r="WWL84" s="1"/>
      <c r="WWM84" s="1"/>
      <c r="WWN84" s="1"/>
      <c r="WWO84" s="1"/>
      <c r="WWP84" s="1"/>
      <c r="WWQ84" s="1"/>
      <c r="WWR84" s="1"/>
      <c r="WWS84" s="1"/>
      <c r="WWT84" s="1"/>
      <c r="WWU84" s="1"/>
      <c r="WWV84" s="1"/>
      <c r="WWW84" s="1"/>
      <c r="WWX84" s="1"/>
      <c r="WWY84" s="1"/>
      <c r="WWZ84" s="1"/>
      <c r="WXA84" s="1"/>
      <c r="WXB84" s="1"/>
      <c r="WXC84" s="1"/>
      <c r="WXD84" s="1"/>
      <c r="WXE84" s="1"/>
      <c r="WXF84" s="1"/>
      <c r="WXG84" s="1"/>
      <c r="WXH84" s="1"/>
      <c r="WXI84" s="1"/>
      <c r="WXJ84" s="1"/>
      <c r="WXK84" s="1"/>
      <c r="WXL84" s="1"/>
      <c r="WXM84" s="1"/>
      <c r="WXN84" s="1"/>
      <c r="WXO84" s="1"/>
      <c r="WXP84" s="1"/>
      <c r="WXQ84" s="1"/>
      <c r="WXR84" s="1"/>
      <c r="WXS84" s="1"/>
      <c r="WXT84" s="1"/>
      <c r="WXU84" s="1"/>
      <c r="WXV84" s="1"/>
      <c r="WXW84" s="1"/>
      <c r="WXX84" s="1"/>
      <c r="WXY84" s="1"/>
      <c r="WXZ84" s="1"/>
      <c r="WYA84" s="1"/>
      <c r="WYB84" s="1"/>
      <c r="WYC84" s="1"/>
      <c r="WYD84" s="1"/>
      <c r="WYE84" s="1"/>
      <c r="WYF84" s="1"/>
      <c r="WYG84" s="1"/>
      <c r="WYH84" s="1"/>
      <c r="WYI84" s="1"/>
      <c r="WYJ84" s="1"/>
      <c r="WYK84" s="1"/>
      <c r="WYL84" s="1"/>
      <c r="WYM84" s="1"/>
      <c r="WYN84" s="1"/>
      <c r="WYO84" s="1"/>
      <c r="WYP84" s="1"/>
      <c r="WYQ84" s="1"/>
      <c r="WYR84" s="1"/>
      <c r="WYS84" s="1"/>
      <c r="WYT84" s="1"/>
      <c r="WYU84" s="1"/>
      <c r="WYV84" s="1"/>
      <c r="WYW84" s="1"/>
      <c r="WYX84" s="1"/>
      <c r="WYY84" s="1"/>
      <c r="WYZ84" s="1"/>
      <c r="WZA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c r="XFD84" s="1"/>
    </row>
    <row r="85" spans="1:16384" s="1765" customFormat="1" ht="35.450000000000003" customHeight="1" x14ac:dyDescent="0.2">
      <c r="B85" s="1671"/>
      <c r="C85" s="2319" t="s">
        <v>1750</v>
      </c>
      <c r="D85" s="2319"/>
      <c r="E85" s="2319"/>
      <c r="F85" s="2319"/>
      <c r="G85" s="2319"/>
      <c r="H85" s="2319"/>
      <c r="I85" s="2319"/>
      <c r="J85" s="2319"/>
      <c r="K85" s="2319"/>
      <c r="L85" s="2319"/>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c r="XFD85" s="1"/>
    </row>
    <row r="86" spans="1:16384" s="2106" customFormat="1" ht="35.450000000000003" customHeight="1" x14ac:dyDescent="0.2">
      <c r="A86" s="1765"/>
      <c r="B86" s="1914"/>
      <c r="C86" s="2319" t="s">
        <v>1801</v>
      </c>
      <c r="D86" s="2319"/>
      <c r="E86" s="2319"/>
      <c r="F86" s="2319"/>
      <c r="G86" s="2319"/>
      <c r="H86" s="2319"/>
      <c r="I86" s="2319"/>
      <c r="J86" s="2319"/>
      <c r="K86" s="2319"/>
      <c r="L86" s="2319"/>
      <c r="M86" s="1915"/>
      <c r="N86" s="1915"/>
      <c r="O86" s="1915"/>
      <c r="P86" s="1915"/>
      <c r="Q86" s="1915"/>
      <c r="R86" s="1915"/>
      <c r="S86" s="1915"/>
      <c r="T86" s="1915"/>
      <c r="U86" s="1915"/>
      <c r="V86" s="1915"/>
      <c r="W86" s="1915"/>
      <c r="X86" s="1915"/>
      <c r="Y86" s="1915"/>
      <c r="Z86" s="1915"/>
      <c r="AA86" s="1915"/>
      <c r="AB86" s="1915"/>
      <c r="AC86" s="1915"/>
      <c r="AD86" s="1915"/>
      <c r="AE86" s="1915"/>
      <c r="AF86" s="1915"/>
      <c r="AG86" s="1915"/>
      <c r="AH86" s="1915"/>
      <c r="AI86" s="1915"/>
      <c r="AJ86" s="1915"/>
      <c r="AK86" s="1915"/>
      <c r="AL86" s="1915"/>
      <c r="AM86" s="1915"/>
      <c r="AN86" s="1915"/>
      <c r="AO86" s="1915"/>
      <c r="AP86" s="1915"/>
      <c r="AQ86" s="1915"/>
      <c r="AR86" s="1915"/>
      <c r="AS86" s="1915"/>
      <c r="AT86" s="1915"/>
      <c r="AU86" s="1915"/>
      <c r="AV86" s="1915"/>
      <c r="AW86" s="1915"/>
      <c r="AX86" s="1915"/>
      <c r="AY86" s="1915"/>
      <c r="AZ86" s="1915"/>
      <c r="BA86" s="1915"/>
      <c r="BB86" s="1915"/>
      <c r="BC86" s="1915"/>
      <c r="BD86" s="1915"/>
      <c r="BE86" s="1915"/>
      <c r="BF86" s="1915"/>
      <c r="BG86" s="1915"/>
      <c r="BH86" s="1915"/>
      <c r="BI86" s="1915"/>
      <c r="BJ86" s="1915"/>
      <c r="BK86" s="1915"/>
      <c r="BL86" s="1915"/>
      <c r="BM86" s="1915"/>
      <c r="BN86" s="1915"/>
      <c r="BO86" s="1915"/>
      <c r="BP86" s="1915"/>
      <c r="BQ86" s="1915"/>
      <c r="BR86" s="1915"/>
      <c r="BS86" s="1915"/>
      <c r="BT86" s="1915"/>
      <c r="BU86" s="1915"/>
      <c r="BV86" s="1915"/>
      <c r="BW86" s="1915"/>
      <c r="BX86" s="1915"/>
      <c r="BY86" s="1915"/>
      <c r="BZ86" s="1915"/>
      <c r="CA86" s="1915"/>
      <c r="CB86" s="1915"/>
      <c r="CC86" s="1915"/>
      <c r="CD86" s="1915"/>
      <c r="CE86" s="1915"/>
      <c r="CF86" s="1915"/>
      <c r="CG86" s="1915"/>
      <c r="CH86" s="1915"/>
      <c r="CI86" s="1915"/>
      <c r="CJ86" s="1915"/>
      <c r="CK86" s="1915"/>
      <c r="CL86" s="1915"/>
      <c r="CM86" s="1915"/>
      <c r="CN86" s="1915"/>
      <c r="CO86" s="1915"/>
      <c r="CP86" s="1915"/>
      <c r="CQ86" s="1915"/>
      <c r="CR86" s="1915"/>
      <c r="CS86" s="1915"/>
      <c r="CT86" s="1915"/>
      <c r="CU86" s="1915"/>
      <c r="CV86" s="1915"/>
      <c r="CW86" s="1915"/>
      <c r="CX86" s="1915"/>
      <c r="CY86" s="1915"/>
      <c r="CZ86" s="1915"/>
      <c r="DA86" s="1915"/>
      <c r="DB86" s="1915"/>
      <c r="DC86" s="1915"/>
      <c r="DD86" s="1915"/>
      <c r="DE86" s="1915"/>
      <c r="DF86" s="1915"/>
      <c r="DG86" s="1915"/>
      <c r="DH86" s="1915"/>
      <c r="DI86" s="1915"/>
      <c r="DJ86" s="1915"/>
      <c r="DK86" s="1915"/>
      <c r="DL86" s="1915"/>
      <c r="DM86" s="1915"/>
      <c r="DN86" s="1915"/>
      <c r="DO86" s="1915"/>
      <c r="DP86" s="1915"/>
      <c r="DQ86" s="1915"/>
      <c r="DR86" s="1915"/>
      <c r="DS86" s="1915"/>
      <c r="DT86" s="1915"/>
      <c r="DU86" s="1915"/>
      <c r="DV86" s="1915"/>
      <c r="DW86" s="1915"/>
      <c r="DX86" s="1915"/>
      <c r="DY86" s="1915"/>
      <c r="DZ86" s="1915"/>
      <c r="EA86" s="1915"/>
      <c r="EB86" s="1915"/>
      <c r="EC86" s="1915"/>
      <c r="ED86" s="1915"/>
      <c r="EE86" s="1915"/>
      <c r="EF86" s="1915"/>
      <c r="EG86" s="1915"/>
      <c r="EH86" s="1915"/>
      <c r="EI86" s="1915"/>
      <c r="EJ86" s="1915"/>
      <c r="EK86" s="1915"/>
      <c r="EL86" s="1915"/>
      <c r="EM86" s="1915"/>
      <c r="EN86" s="1915"/>
      <c r="EO86" s="1915"/>
      <c r="EP86" s="1915"/>
      <c r="EQ86" s="1915"/>
      <c r="ER86" s="1915"/>
      <c r="ES86" s="1915"/>
      <c r="ET86" s="1915"/>
      <c r="EU86" s="1915"/>
      <c r="EV86" s="1915"/>
      <c r="EW86" s="1915"/>
      <c r="EX86" s="1915"/>
      <c r="EY86" s="1915"/>
      <c r="EZ86" s="1915"/>
      <c r="FA86" s="1915"/>
      <c r="FB86" s="1915"/>
      <c r="FC86" s="1915"/>
      <c r="FD86" s="1915"/>
      <c r="FE86" s="1915"/>
      <c r="FF86" s="1915"/>
      <c r="FG86" s="1915"/>
      <c r="FH86" s="1915"/>
      <c r="FI86" s="1915"/>
      <c r="FJ86" s="1915"/>
      <c r="FK86" s="1915"/>
      <c r="FL86" s="1915"/>
      <c r="FM86" s="1915"/>
      <c r="FN86" s="1915"/>
      <c r="FO86" s="1915"/>
      <c r="FP86" s="1915"/>
      <c r="FQ86" s="1915"/>
      <c r="FR86" s="1915"/>
      <c r="FS86" s="1915"/>
      <c r="FT86" s="1915"/>
      <c r="FU86" s="1915"/>
      <c r="FV86" s="1915"/>
      <c r="FW86" s="1915"/>
      <c r="FX86" s="1915"/>
      <c r="FY86" s="1915"/>
      <c r="FZ86" s="1915"/>
      <c r="GA86" s="1915"/>
      <c r="GB86" s="1915"/>
      <c r="GC86" s="1915"/>
      <c r="GD86" s="1915"/>
      <c r="GE86" s="1915"/>
      <c r="GF86" s="1915"/>
      <c r="GG86" s="1915"/>
      <c r="GH86" s="1915"/>
      <c r="GI86" s="1915"/>
      <c r="GJ86" s="1915"/>
      <c r="GK86" s="1915"/>
      <c r="GL86" s="1915"/>
      <c r="GM86" s="1915"/>
      <c r="GN86" s="1915"/>
      <c r="GO86" s="1915"/>
      <c r="GP86" s="1915"/>
      <c r="GQ86" s="1915"/>
      <c r="GR86" s="1915"/>
      <c r="GS86" s="1915"/>
      <c r="GT86" s="1915"/>
      <c r="GU86" s="1915"/>
      <c r="GV86" s="1915"/>
      <c r="GW86" s="1915"/>
      <c r="GX86" s="1915"/>
      <c r="GY86" s="1915"/>
      <c r="GZ86" s="1915"/>
      <c r="HA86" s="1915"/>
      <c r="HB86" s="1915"/>
      <c r="HC86" s="1915"/>
      <c r="HD86" s="1915"/>
      <c r="HE86" s="1915"/>
      <c r="HF86" s="1915"/>
      <c r="HG86" s="1915"/>
      <c r="HH86" s="1915"/>
      <c r="HI86" s="1915"/>
      <c r="HJ86" s="1915"/>
      <c r="HK86" s="1915"/>
      <c r="HL86" s="1915"/>
      <c r="HM86" s="1915"/>
      <c r="HN86" s="1915"/>
      <c r="HO86" s="1915"/>
      <c r="HP86" s="1915"/>
      <c r="HQ86" s="1915"/>
      <c r="HR86" s="1915"/>
      <c r="HS86" s="1915"/>
      <c r="HT86" s="1915"/>
      <c r="HU86" s="1915"/>
      <c r="HV86" s="1915"/>
      <c r="HW86" s="1915"/>
      <c r="HX86" s="1915"/>
      <c r="HY86" s="1915"/>
      <c r="HZ86" s="1915"/>
      <c r="IA86" s="1915"/>
      <c r="IB86" s="1915"/>
      <c r="IC86" s="1915"/>
      <c r="ID86" s="1915"/>
      <c r="IE86" s="1915"/>
      <c r="IF86" s="1915"/>
      <c r="IG86" s="1915"/>
      <c r="IH86" s="1915"/>
      <c r="II86" s="1915"/>
      <c r="IJ86" s="1915"/>
      <c r="IK86" s="1915"/>
      <c r="IL86" s="1915"/>
      <c r="IM86" s="1915"/>
      <c r="IN86" s="1915"/>
      <c r="IO86" s="1915"/>
      <c r="IP86" s="1915"/>
      <c r="IQ86" s="1915"/>
      <c r="IR86" s="1915"/>
      <c r="IS86" s="1915"/>
      <c r="IT86" s="1915"/>
      <c r="IU86" s="1915"/>
      <c r="IV86" s="1915"/>
      <c r="IW86" s="1915"/>
      <c r="IX86" s="1915"/>
      <c r="IY86" s="1915"/>
      <c r="IZ86" s="1915"/>
      <c r="JA86" s="1915"/>
      <c r="JB86" s="1915"/>
      <c r="JC86" s="1915"/>
      <c r="JD86" s="1915"/>
      <c r="JE86" s="1915"/>
      <c r="JF86" s="1915"/>
      <c r="JG86" s="1915"/>
      <c r="JH86" s="1915"/>
      <c r="JI86" s="1915"/>
      <c r="JJ86" s="1915"/>
      <c r="JK86" s="1915"/>
      <c r="JL86" s="1915"/>
      <c r="JM86" s="1915"/>
      <c r="JN86" s="1915"/>
      <c r="JO86" s="1915"/>
      <c r="JP86" s="1915"/>
      <c r="JQ86" s="1915"/>
      <c r="JR86" s="1915"/>
      <c r="JS86" s="1915"/>
      <c r="JT86" s="1915"/>
      <c r="JU86" s="1915"/>
      <c r="JV86" s="1915"/>
      <c r="JW86" s="1915"/>
      <c r="JX86" s="1915"/>
      <c r="JY86" s="1915"/>
      <c r="JZ86" s="1915"/>
      <c r="KA86" s="1915"/>
      <c r="KB86" s="1915"/>
      <c r="KC86" s="1915"/>
      <c r="KD86" s="1915"/>
      <c r="KE86" s="1915"/>
      <c r="KF86" s="1915"/>
      <c r="KG86" s="1915"/>
      <c r="KH86" s="1915"/>
      <c r="KI86" s="1915"/>
      <c r="KJ86" s="1915"/>
      <c r="KK86" s="1915"/>
      <c r="KL86" s="1915"/>
      <c r="KM86" s="1915"/>
      <c r="KN86" s="1915"/>
      <c r="KO86" s="1915"/>
      <c r="KP86" s="1915"/>
      <c r="KQ86" s="1915"/>
      <c r="KR86" s="1915"/>
      <c r="KS86" s="1915"/>
      <c r="KT86" s="1915"/>
      <c r="KU86" s="1915"/>
      <c r="KV86" s="1915"/>
      <c r="KW86" s="1915"/>
      <c r="KX86" s="1915"/>
      <c r="KY86" s="1915"/>
      <c r="KZ86" s="1915"/>
      <c r="LA86" s="1915"/>
      <c r="LB86" s="1915"/>
      <c r="LC86" s="1915"/>
      <c r="LD86" s="1915"/>
      <c r="LE86" s="1915"/>
      <c r="LF86" s="1915"/>
      <c r="LG86" s="1915"/>
      <c r="LH86" s="1915"/>
      <c r="LI86" s="1915"/>
      <c r="LJ86" s="1915"/>
      <c r="LK86" s="1915"/>
      <c r="LL86" s="1915"/>
      <c r="LM86" s="1915"/>
      <c r="LN86" s="1915"/>
      <c r="LO86" s="1915"/>
      <c r="LP86" s="1915"/>
      <c r="LQ86" s="1915"/>
      <c r="LR86" s="1915"/>
      <c r="LS86" s="1915"/>
      <c r="LT86" s="1915"/>
      <c r="LU86" s="1915"/>
      <c r="LV86" s="1915"/>
      <c r="LW86" s="1915"/>
      <c r="LX86" s="1915"/>
      <c r="LY86" s="1915"/>
      <c r="LZ86" s="1915"/>
      <c r="MA86" s="1915"/>
      <c r="MB86" s="1915"/>
      <c r="MC86" s="1915"/>
      <c r="MD86" s="1915"/>
      <c r="ME86" s="1915"/>
      <c r="MF86" s="1915"/>
      <c r="MG86" s="1915"/>
      <c r="MH86" s="1915"/>
      <c r="MI86" s="1915"/>
      <c r="MJ86" s="1915"/>
      <c r="MK86" s="1915"/>
      <c r="ML86" s="1915"/>
      <c r="MM86" s="1915"/>
      <c r="MN86" s="1915"/>
      <c r="MO86" s="1915"/>
      <c r="MP86" s="1915"/>
      <c r="MQ86" s="1915"/>
      <c r="MR86" s="1915"/>
      <c r="MS86" s="1915"/>
      <c r="MT86" s="1915"/>
      <c r="MU86" s="1915"/>
      <c r="MV86" s="1915"/>
      <c r="MW86" s="1915"/>
      <c r="MX86" s="1915"/>
      <c r="MY86" s="1915"/>
      <c r="MZ86" s="1915"/>
      <c r="NA86" s="1915"/>
      <c r="NB86" s="1915"/>
      <c r="NC86" s="1915"/>
      <c r="ND86" s="1915"/>
      <c r="NE86" s="1915"/>
      <c r="NF86" s="1915"/>
      <c r="NG86" s="1915"/>
      <c r="NH86" s="1915"/>
      <c r="NI86" s="1915"/>
      <c r="NJ86" s="1915"/>
      <c r="NK86" s="1915"/>
      <c r="NL86" s="1915"/>
      <c r="NM86" s="1915"/>
      <c r="NN86" s="1915"/>
      <c r="NO86" s="1915"/>
      <c r="NP86" s="1915"/>
      <c r="NQ86" s="1915"/>
      <c r="NR86" s="1915"/>
      <c r="NS86" s="1915"/>
      <c r="NT86" s="1915"/>
      <c r="NU86" s="1915"/>
      <c r="NV86" s="1915"/>
      <c r="NW86" s="1915"/>
      <c r="NX86" s="1915"/>
      <c r="NY86" s="1915"/>
      <c r="NZ86" s="1915"/>
      <c r="OA86" s="1915"/>
      <c r="OB86" s="1915"/>
      <c r="OC86" s="1915"/>
      <c r="OD86" s="1915"/>
      <c r="OE86" s="1915"/>
      <c r="OF86" s="1915"/>
      <c r="OG86" s="1915"/>
      <c r="OH86" s="1915"/>
      <c r="OI86" s="1915"/>
      <c r="OJ86" s="1915"/>
      <c r="OK86" s="1915"/>
      <c r="OL86" s="1915"/>
      <c r="OM86" s="1915"/>
      <c r="ON86" s="1915"/>
      <c r="OO86" s="1915"/>
      <c r="OP86" s="1915"/>
      <c r="OQ86" s="1915"/>
      <c r="OR86" s="1915"/>
      <c r="OS86" s="1915"/>
      <c r="OT86" s="1915"/>
      <c r="OU86" s="1915"/>
      <c r="OV86" s="1915"/>
      <c r="OW86" s="1915"/>
      <c r="OX86" s="1915"/>
      <c r="OY86" s="1915"/>
      <c r="OZ86" s="1915"/>
      <c r="PA86" s="1915"/>
      <c r="PB86" s="1915"/>
      <c r="PC86" s="1915"/>
      <c r="PD86" s="1915"/>
      <c r="PE86" s="1915"/>
      <c r="PF86" s="1915"/>
      <c r="PG86" s="1915"/>
      <c r="PH86" s="1915"/>
      <c r="PI86" s="1915"/>
      <c r="PJ86" s="1915"/>
      <c r="PK86" s="1915"/>
      <c r="PL86" s="1915"/>
      <c r="PM86" s="1915"/>
      <c r="PN86" s="1915"/>
      <c r="PO86" s="1915"/>
      <c r="PP86" s="1915"/>
      <c r="PQ86" s="1915"/>
      <c r="PR86" s="1915"/>
      <c r="PS86" s="1915"/>
      <c r="PT86" s="1915"/>
      <c r="PU86" s="1915"/>
      <c r="PV86" s="1915"/>
      <c r="PW86" s="1915"/>
      <c r="PX86" s="1915"/>
      <c r="PY86" s="1915"/>
      <c r="PZ86" s="1915"/>
      <c r="QA86" s="1915"/>
      <c r="QB86" s="1915"/>
      <c r="QC86" s="1915"/>
      <c r="QD86" s="1915"/>
      <c r="QE86" s="1915"/>
      <c r="QF86" s="1915"/>
      <c r="QG86" s="1915"/>
      <c r="QH86" s="1915"/>
      <c r="QI86" s="1915"/>
      <c r="QJ86" s="1915"/>
      <c r="QK86" s="1915"/>
      <c r="QL86" s="1915"/>
      <c r="QM86" s="1915"/>
      <c r="QN86" s="1915"/>
      <c r="QO86" s="1915"/>
      <c r="QP86" s="1915"/>
      <c r="QQ86" s="1915"/>
      <c r="QR86" s="1915"/>
      <c r="QS86" s="1915"/>
      <c r="QT86" s="1915"/>
      <c r="QU86" s="1915"/>
      <c r="QV86" s="1915"/>
      <c r="QW86" s="1915"/>
      <c r="QX86" s="1915"/>
      <c r="QY86" s="1915"/>
      <c r="QZ86" s="1915"/>
      <c r="RA86" s="1915"/>
      <c r="RB86" s="1915"/>
      <c r="RC86" s="1915"/>
      <c r="RD86" s="1915"/>
      <c r="RE86" s="1915"/>
      <c r="RF86" s="1915"/>
      <c r="RG86" s="1915"/>
      <c r="RH86" s="1915"/>
      <c r="RI86" s="1915"/>
      <c r="RJ86" s="1915"/>
      <c r="RK86" s="1915"/>
      <c r="RL86" s="1915"/>
      <c r="RM86" s="1915"/>
      <c r="RN86" s="1915"/>
      <c r="RO86" s="1915"/>
      <c r="RP86" s="1915"/>
      <c r="RQ86" s="1915"/>
      <c r="RR86" s="1915"/>
      <c r="RS86" s="1915"/>
      <c r="RT86" s="1915"/>
      <c r="RU86" s="1915"/>
      <c r="RV86" s="1915"/>
      <c r="RW86" s="1915"/>
      <c r="RX86" s="1915"/>
      <c r="RY86" s="1915"/>
      <c r="RZ86" s="1915"/>
      <c r="SA86" s="1915"/>
      <c r="SB86" s="1915"/>
      <c r="SC86" s="1915"/>
      <c r="SD86" s="1915"/>
      <c r="SE86" s="1915"/>
      <c r="SF86" s="1915"/>
      <c r="SG86" s="1915"/>
      <c r="SH86" s="1915"/>
      <c r="SI86" s="1915"/>
      <c r="SJ86" s="1915"/>
      <c r="SK86" s="1915"/>
      <c r="SL86" s="1915"/>
      <c r="SM86" s="1915"/>
      <c r="SN86" s="1915"/>
      <c r="SO86" s="1915"/>
      <c r="SP86" s="1915"/>
      <c r="SQ86" s="1915"/>
      <c r="SR86" s="1915"/>
      <c r="SS86" s="1915"/>
      <c r="ST86" s="1915"/>
      <c r="SU86" s="1915"/>
      <c r="SV86" s="1915"/>
      <c r="SW86" s="1915"/>
      <c r="SX86" s="1915"/>
      <c r="SY86" s="1915"/>
      <c r="SZ86" s="1915"/>
      <c r="TA86" s="1915"/>
      <c r="TB86" s="1915"/>
      <c r="TC86" s="1915"/>
      <c r="TD86" s="1915"/>
      <c r="TE86" s="1915"/>
      <c r="TF86" s="1915"/>
      <c r="TG86" s="1915"/>
      <c r="TH86" s="1915"/>
      <c r="TI86" s="1915"/>
      <c r="TJ86" s="1915"/>
      <c r="TK86" s="1915"/>
      <c r="TL86" s="1915"/>
      <c r="TM86" s="1915"/>
      <c r="TN86" s="1915"/>
      <c r="TO86" s="1915"/>
      <c r="TP86" s="1915"/>
      <c r="TQ86" s="1915"/>
      <c r="TR86" s="1915"/>
      <c r="TS86" s="1915"/>
      <c r="TT86" s="1915"/>
      <c r="TU86" s="1915"/>
      <c r="TV86" s="1915"/>
      <c r="TW86" s="1915"/>
      <c r="TX86" s="1915"/>
      <c r="TY86" s="1915"/>
      <c r="TZ86" s="1915"/>
      <c r="UA86" s="1915"/>
      <c r="UB86" s="1915"/>
      <c r="UC86" s="1915"/>
      <c r="UD86" s="1915"/>
      <c r="UE86" s="1915"/>
      <c r="UF86" s="1915"/>
      <c r="UG86" s="1915"/>
      <c r="UH86" s="1915"/>
      <c r="UI86" s="1915"/>
      <c r="UJ86" s="1915"/>
      <c r="UK86" s="1915"/>
      <c r="UL86" s="1915"/>
      <c r="UM86" s="1915"/>
      <c r="UN86" s="1915"/>
      <c r="UO86" s="1915"/>
      <c r="UP86" s="1915"/>
      <c r="UQ86" s="1915"/>
      <c r="UR86" s="1915"/>
      <c r="US86" s="1915"/>
      <c r="UT86" s="1915"/>
      <c r="UU86" s="1915"/>
      <c r="UV86" s="1915"/>
      <c r="UW86" s="1915"/>
      <c r="UX86" s="1915"/>
      <c r="UY86" s="1915"/>
      <c r="UZ86" s="1915"/>
      <c r="VA86" s="1915"/>
      <c r="VB86" s="1915"/>
      <c r="VC86" s="1915"/>
      <c r="VD86" s="1915"/>
      <c r="VE86" s="1915"/>
      <c r="VF86" s="1915"/>
      <c r="VG86" s="1915"/>
      <c r="VH86" s="1915"/>
      <c r="VI86" s="1915"/>
      <c r="VJ86" s="1915"/>
      <c r="VK86" s="1915"/>
      <c r="VL86" s="1915"/>
      <c r="VM86" s="1915"/>
      <c r="VN86" s="1915"/>
      <c r="VO86" s="1915"/>
      <c r="VP86" s="1915"/>
      <c r="VQ86" s="1915"/>
      <c r="VR86" s="1915"/>
      <c r="VS86" s="1915"/>
      <c r="VT86" s="1915"/>
      <c r="VU86" s="1915"/>
      <c r="VV86" s="1915"/>
      <c r="VW86" s="1915"/>
      <c r="VX86" s="1915"/>
      <c r="VY86" s="1915"/>
      <c r="VZ86" s="1915"/>
      <c r="WA86" s="1915"/>
      <c r="WB86" s="1915"/>
      <c r="WC86" s="1915"/>
      <c r="WD86" s="1915"/>
      <c r="WE86" s="1915"/>
      <c r="WF86" s="1915"/>
      <c r="WG86" s="1915"/>
      <c r="WH86" s="1915"/>
      <c r="WI86" s="1915"/>
      <c r="WJ86" s="1915"/>
      <c r="WK86" s="1915"/>
      <c r="WL86" s="1915"/>
      <c r="WM86" s="1915"/>
      <c r="WN86" s="1915"/>
      <c r="WO86" s="1915"/>
      <c r="WP86" s="1915"/>
      <c r="WQ86" s="1915"/>
      <c r="WR86" s="1915"/>
      <c r="WS86" s="1915"/>
      <c r="WT86" s="1915"/>
      <c r="WU86" s="1915"/>
      <c r="WV86" s="1915"/>
      <c r="WW86" s="1915"/>
      <c r="WX86" s="1915"/>
      <c r="WY86" s="1915"/>
      <c r="WZ86" s="1915"/>
      <c r="XA86" s="1915"/>
      <c r="XB86" s="1915"/>
      <c r="XC86" s="1915"/>
      <c r="XD86" s="1915"/>
      <c r="XE86" s="1915"/>
      <c r="XF86" s="1915"/>
      <c r="XG86" s="1915"/>
      <c r="XH86" s="1915"/>
      <c r="XI86" s="1915"/>
      <c r="XJ86" s="1915"/>
      <c r="XK86" s="1915"/>
      <c r="XL86" s="1915"/>
      <c r="XM86" s="1915"/>
      <c r="XN86" s="1915"/>
      <c r="XO86" s="1915"/>
      <c r="XP86" s="1915"/>
      <c r="XQ86" s="1915"/>
      <c r="XR86" s="1915"/>
      <c r="XS86" s="1915"/>
      <c r="XT86" s="1915"/>
      <c r="XU86" s="1915"/>
      <c r="XV86" s="1915"/>
      <c r="XW86" s="1915"/>
      <c r="XX86" s="1915"/>
      <c r="XY86" s="1915"/>
      <c r="XZ86" s="1915"/>
      <c r="YA86" s="1915"/>
      <c r="YB86" s="1915"/>
      <c r="YC86" s="1915"/>
      <c r="YD86" s="1915"/>
      <c r="YE86" s="1915"/>
      <c r="YF86" s="1915"/>
      <c r="YG86" s="1915"/>
      <c r="YH86" s="1915"/>
      <c r="YI86" s="1915"/>
      <c r="YJ86" s="1915"/>
      <c r="YK86" s="1915"/>
      <c r="YL86" s="1915"/>
      <c r="YM86" s="1915"/>
      <c r="YN86" s="1915"/>
      <c r="YO86" s="1915"/>
      <c r="YP86" s="1915"/>
      <c r="YQ86" s="1915"/>
      <c r="YR86" s="1915"/>
      <c r="YS86" s="1915"/>
      <c r="YT86" s="1915"/>
      <c r="YU86" s="1915"/>
      <c r="YV86" s="1915"/>
      <c r="YW86" s="1915"/>
      <c r="YX86" s="1915"/>
      <c r="YY86" s="1915"/>
      <c r="YZ86" s="1915"/>
      <c r="ZA86" s="1915"/>
      <c r="ZB86" s="1915"/>
      <c r="ZC86" s="1915"/>
      <c r="ZD86" s="1915"/>
      <c r="ZE86" s="1915"/>
      <c r="ZF86" s="1915"/>
      <c r="ZG86" s="1915"/>
      <c r="ZH86" s="1915"/>
      <c r="ZI86" s="1915"/>
      <c r="ZJ86" s="1915"/>
      <c r="ZK86" s="1915"/>
      <c r="ZL86" s="1915"/>
      <c r="ZM86" s="1915"/>
      <c r="ZN86" s="1915"/>
      <c r="ZO86" s="1915"/>
      <c r="ZP86" s="1915"/>
      <c r="ZQ86" s="1915"/>
      <c r="ZR86" s="1915"/>
      <c r="ZS86" s="1915"/>
      <c r="ZT86" s="1915"/>
      <c r="ZU86" s="1915"/>
      <c r="ZV86" s="1915"/>
      <c r="ZW86" s="1915"/>
      <c r="ZX86" s="1915"/>
      <c r="ZY86" s="1915"/>
      <c r="ZZ86" s="1915"/>
      <c r="AAA86" s="1915"/>
      <c r="AAB86" s="1915"/>
      <c r="AAC86" s="1915"/>
      <c r="AAD86" s="1915"/>
      <c r="AAE86" s="1915"/>
      <c r="AAF86" s="1915"/>
      <c r="AAG86" s="1915"/>
      <c r="AAH86" s="1915"/>
      <c r="AAI86" s="1915"/>
      <c r="AAJ86" s="1915"/>
      <c r="AAK86" s="1915"/>
      <c r="AAL86" s="1915"/>
      <c r="AAM86" s="1915"/>
      <c r="AAN86" s="1915"/>
      <c r="AAO86" s="1915"/>
      <c r="AAP86" s="1915"/>
      <c r="AAQ86" s="1915"/>
      <c r="AAR86" s="1915"/>
      <c r="AAS86" s="1915"/>
      <c r="AAT86" s="1915"/>
      <c r="AAU86" s="1915"/>
      <c r="AAV86" s="1915"/>
      <c r="AAW86" s="1915"/>
      <c r="AAX86" s="1915"/>
      <c r="AAY86" s="1915"/>
      <c r="AAZ86" s="1915"/>
      <c r="ABA86" s="1915"/>
      <c r="ABB86" s="1915"/>
      <c r="ABC86" s="1915"/>
      <c r="ABD86" s="1915"/>
      <c r="ABE86" s="1915"/>
      <c r="ABF86" s="1915"/>
      <c r="ABG86" s="1915"/>
      <c r="ABH86" s="1915"/>
      <c r="ABI86" s="1915"/>
      <c r="ABJ86" s="1915"/>
      <c r="ABK86" s="1915"/>
      <c r="ABL86" s="1915"/>
      <c r="ABM86" s="1915"/>
      <c r="ABN86" s="1915"/>
      <c r="ABO86" s="1915"/>
      <c r="ABP86" s="1915"/>
      <c r="ABQ86" s="1915"/>
      <c r="ABR86" s="1915"/>
      <c r="ABS86" s="1915"/>
      <c r="ABT86" s="1915"/>
      <c r="ABU86" s="1915"/>
      <c r="ABV86" s="1915"/>
      <c r="ABW86" s="1915"/>
      <c r="ABX86" s="1915"/>
      <c r="ABY86" s="1915"/>
      <c r="ABZ86" s="1915"/>
      <c r="ACA86" s="1915"/>
      <c r="ACB86" s="1915"/>
      <c r="ACC86" s="1915"/>
      <c r="ACD86" s="1915"/>
      <c r="ACE86" s="1915"/>
      <c r="ACF86" s="1915"/>
      <c r="ACG86" s="1915"/>
      <c r="ACH86" s="1915"/>
      <c r="ACI86" s="1915"/>
      <c r="ACJ86" s="1915"/>
      <c r="ACK86" s="1915"/>
      <c r="ACL86" s="1915"/>
      <c r="ACM86" s="1915"/>
      <c r="ACN86" s="1915"/>
      <c r="ACO86" s="1915"/>
      <c r="ACP86" s="1915"/>
      <c r="ACQ86" s="1915"/>
      <c r="ACR86" s="1915"/>
      <c r="ACS86" s="1915"/>
      <c r="ACT86" s="1915"/>
      <c r="ACU86" s="1915"/>
      <c r="ACV86" s="1915"/>
      <c r="ACW86" s="1915"/>
      <c r="ACX86" s="1915"/>
      <c r="ACY86" s="1915"/>
      <c r="ACZ86" s="1915"/>
      <c r="ADA86" s="1915"/>
      <c r="ADB86" s="1915"/>
      <c r="ADC86" s="1915"/>
      <c r="ADD86" s="1915"/>
      <c r="ADE86" s="1915"/>
      <c r="ADF86" s="1915"/>
      <c r="ADG86" s="1915"/>
      <c r="ADH86" s="1915"/>
      <c r="ADI86" s="1915"/>
      <c r="ADJ86" s="1915"/>
      <c r="ADK86" s="1915"/>
      <c r="ADL86" s="1915"/>
      <c r="ADM86" s="1915"/>
      <c r="ADN86" s="1915"/>
      <c r="ADO86" s="1915"/>
      <c r="ADP86" s="1915"/>
      <c r="ADQ86" s="1915"/>
      <c r="ADR86" s="1915"/>
      <c r="ADS86" s="1915"/>
      <c r="ADT86" s="1915"/>
      <c r="ADU86" s="1915"/>
      <c r="ADV86" s="1915"/>
      <c r="ADW86" s="1915"/>
      <c r="ADX86" s="1915"/>
      <c r="ADY86" s="1915"/>
      <c r="ADZ86" s="1915"/>
      <c r="AEA86" s="1915"/>
      <c r="AEB86" s="1915"/>
      <c r="AEC86" s="1915"/>
      <c r="AED86" s="1915"/>
      <c r="AEE86" s="1915"/>
      <c r="AEF86" s="1915"/>
      <c r="AEG86" s="1915"/>
      <c r="AEH86" s="1915"/>
      <c r="AEI86" s="1915"/>
      <c r="AEJ86" s="1915"/>
      <c r="AEK86" s="1915"/>
      <c r="AEL86" s="1915"/>
      <c r="AEM86" s="1915"/>
      <c r="AEN86" s="1915"/>
      <c r="AEO86" s="1915"/>
      <c r="AEP86" s="1915"/>
      <c r="AEQ86" s="1915"/>
      <c r="AER86" s="1915"/>
      <c r="AES86" s="1915"/>
      <c r="AET86" s="1915"/>
      <c r="AEU86" s="1915"/>
      <c r="AEV86" s="1915"/>
      <c r="AEW86" s="1915"/>
      <c r="AEX86" s="1915"/>
      <c r="AEY86" s="1915"/>
      <c r="AEZ86" s="1915"/>
      <c r="AFA86" s="1915"/>
      <c r="AFB86" s="1915"/>
      <c r="AFC86" s="1915"/>
      <c r="AFD86" s="1915"/>
      <c r="AFE86" s="1915"/>
      <c r="AFF86" s="1915"/>
      <c r="AFG86" s="1915"/>
      <c r="AFH86" s="1915"/>
      <c r="AFI86" s="1915"/>
      <c r="AFJ86" s="1915"/>
      <c r="AFK86" s="1915"/>
      <c r="AFL86" s="1915"/>
      <c r="AFM86" s="1915"/>
      <c r="AFN86" s="1915"/>
      <c r="AFO86" s="1915"/>
      <c r="AFP86" s="1915"/>
      <c r="AFQ86" s="1915"/>
      <c r="AFR86" s="1915"/>
      <c r="AFS86" s="1915"/>
      <c r="AFT86" s="1915"/>
      <c r="AFU86" s="1915"/>
      <c r="AFV86" s="1915"/>
      <c r="AFW86" s="1915"/>
      <c r="AFX86" s="1915"/>
      <c r="AFY86" s="1915"/>
      <c r="AFZ86" s="1915"/>
      <c r="AGA86" s="1915"/>
      <c r="AGB86" s="1915"/>
      <c r="AGC86" s="1915"/>
      <c r="AGD86" s="1915"/>
      <c r="AGE86" s="1915"/>
      <c r="AGF86" s="1915"/>
      <c r="AGG86" s="1915"/>
      <c r="AGH86" s="1915"/>
      <c r="AGI86" s="1915"/>
      <c r="AGJ86" s="1915"/>
      <c r="AGK86" s="1915"/>
      <c r="AGL86" s="1915"/>
      <c r="AGM86" s="1915"/>
      <c r="AGN86" s="1915"/>
      <c r="AGO86" s="1915"/>
      <c r="AGP86" s="1915"/>
      <c r="AGQ86" s="1915"/>
      <c r="AGR86" s="1915"/>
      <c r="AGS86" s="1915"/>
      <c r="AGT86" s="1915"/>
      <c r="AGU86" s="1915"/>
      <c r="AGV86" s="1915"/>
      <c r="AGW86" s="1915"/>
      <c r="AGX86" s="1915"/>
      <c r="AGY86" s="1915"/>
      <c r="AGZ86" s="1915"/>
      <c r="AHA86" s="1915"/>
      <c r="AHB86" s="1915"/>
      <c r="AHC86" s="1915"/>
      <c r="AHD86" s="1915"/>
      <c r="AHE86" s="1915"/>
      <c r="AHF86" s="1915"/>
      <c r="AHG86" s="1915"/>
      <c r="AHH86" s="1915"/>
      <c r="AHI86" s="1915"/>
      <c r="AHJ86" s="1915"/>
      <c r="AHK86" s="1915"/>
      <c r="AHL86" s="1915"/>
      <c r="AHM86" s="1915"/>
      <c r="AHN86" s="1915"/>
      <c r="AHO86" s="1915"/>
      <c r="AHP86" s="1915"/>
      <c r="AHQ86" s="1915"/>
      <c r="AHR86" s="1915"/>
      <c r="AHS86" s="1915"/>
      <c r="AHT86" s="1915"/>
      <c r="AHU86" s="1915"/>
      <c r="AHV86" s="1915"/>
      <c r="AHW86" s="1915"/>
      <c r="AHX86" s="1915"/>
      <c r="AHY86" s="1915"/>
      <c r="AHZ86" s="1915"/>
      <c r="AIA86" s="1915"/>
      <c r="AIB86" s="1915"/>
      <c r="AIC86" s="1915"/>
      <c r="AID86" s="1915"/>
      <c r="AIE86" s="1915"/>
      <c r="AIF86" s="1915"/>
      <c r="AIG86" s="1915"/>
      <c r="AIH86" s="1915"/>
      <c r="AII86" s="1915"/>
      <c r="AIJ86" s="1915"/>
      <c r="AIK86" s="1915"/>
      <c r="AIL86" s="1915"/>
      <c r="AIM86" s="1915"/>
      <c r="AIN86" s="1915"/>
      <c r="AIO86" s="1915"/>
      <c r="AIP86" s="1915"/>
      <c r="AIQ86" s="1915"/>
      <c r="AIR86" s="1915"/>
      <c r="AIS86" s="1915"/>
      <c r="AIT86" s="1915"/>
      <c r="AIU86" s="1915"/>
      <c r="AIV86" s="1915"/>
      <c r="AIW86" s="1915"/>
      <c r="AIX86" s="1915"/>
      <c r="AIY86" s="1915"/>
      <c r="AIZ86" s="1915"/>
      <c r="AJA86" s="1915"/>
      <c r="AJB86" s="1915"/>
      <c r="AJC86" s="1915"/>
      <c r="AJD86" s="1915"/>
      <c r="AJE86" s="1915"/>
      <c r="AJF86" s="1915"/>
      <c r="AJG86" s="1915"/>
      <c r="AJH86" s="1915"/>
      <c r="AJI86" s="1915"/>
      <c r="AJJ86" s="1915"/>
      <c r="AJK86" s="1915"/>
      <c r="AJL86" s="1915"/>
      <c r="AJM86" s="1915"/>
      <c r="AJN86" s="1915"/>
      <c r="AJO86" s="1915"/>
      <c r="AJP86" s="1915"/>
      <c r="AJQ86" s="1915"/>
      <c r="AJR86" s="1915"/>
      <c r="AJS86" s="1915"/>
      <c r="AJT86" s="1915"/>
      <c r="AJU86" s="1915"/>
      <c r="AJV86" s="1915"/>
      <c r="AJW86" s="1915"/>
      <c r="AJX86" s="1915"/>
      <c r="AJY86" s="1915"/>
      <c r="AJZ86" s="1915"/>
      <c r="AKA86" s="1915"/>
      <c r="AKB86" s="1915"/>
      <c r="AKC86" s="1915"/>
      <c r="AKD86" s="1915"/>
      <c r="AKE86" s="1915"/>
      <c r="AKF86" s="1915"/>
      <c r="AKG86" s="1915"/>
      <c r="AKH86" s="1915"/>
      <c r="AKI86" s="1915"/>
      <c r="AKJ86" s="1915"/>
      <c r="AKK86" s="1915"/>
      <c r="AKL86" s="1915"/>
      <c r="AKM86" s="1915"/>
      <c r="AKN86" s="1915"/>
      <c r="AKO86" s="1915"/>
      <c r="AKP86" s="1915"/>
      <c r="AKQ86" s="1915"/>
      <c r="AKR86" s="1915"/>
      <c r="AKS86" s="1915"/>
      <c r="AKT86" s="1915"/>
      <c r="AKU86" s="1915"/>
      <c r="AKV86" s="1915"/>
      <c r="AKW86" s="1915"/>
      <c r="AKX86" s="1915"/>
      <c r="AKY86" s="1915"/>
      <c r="AKZ86" s="1915"/>
      <c r="ALA86" s="1915"/>
      <c r="ALB86" s="1915"/>
      <c r="ALC86" s="1915"/>
      <c r="ALD86" s="1915"/>
      <c r="ALE86" s="1915"/>
      <c r="ALF86" s="1915"/>
      <c r="ALG86" s="1915"/>
      <c r="ALH86" s="1915"/>
      <c r="ALI86" s="1915"/>
      <c r="ALJ86" s="1915"/>
      <c r="ALK86" s="1915"/>
      <c r="ALL86" s="1915"/>
      <c r="ALM86" s="1915"/>
      <c r="ALN86" s="1915"/>
      <c r="ALO86" s="1915"/>
      <c r="ALP86" s="1915"/>
      <c r="ALQ86" s="1915"/>
      <c r="ALR86" s="1915"/>
      <c r="ALS86" s="1915"/>
      <c r="ALT86" s="1915"/>
      <c r="ALU86" s="1915"/>
      <c r="ALV86" s="1915"/>
      <c r="ALW86" s="1915"/>
      <c r="ALX86" s="1915"/>
      <c r="ALY86" s="1915"/>
      <c r="ALZ86" s="1915"/>
      <c r="AMA86" s="1915"/>
      <c r="AMB86" s="1915"/>
      <c r="AMC86" s="1915"/>
      <c r="AMD86" s="1915"/>
      <c r="AME86" s="1915"/>
      <c r="AMF86" s="1915"/>
      <c r="AMG86" s="1915"/>
      <c r="AMH86" s="1915"/>
      <c r="AMI86" s="1915"/>
      <c r="AMJ86" s="1915"/>
      <c r="AMK86" s="1915"/>
      <c r="AML86" s="1915"/>
      <c r="AMM86" s="1915"/>
      <c r="AMN86" s="1915"/>
      <c r="AMO86" s="1915"/>
      <c r="AMP86" s="1915"/>
      <c r="AMQ86" s="1915"/>
      <c r="AMR86" s="1915"/>
      <c r="AMS86" s="1915"/>
      <c r="AMT86" s="1915"/>
      <c r="AMU86" s="1915"/>
      <c r="AMV86" s="1915"/>
      <c r="AMW86" s="1915"/>
      <c r="AMX86" s="1915"/>
      <c r="AMY86" s="1915"/>
      <c r="AMZ86" s="1915"/>
      <c r="ANA86" s="1915"/>
      <c r="ANB86" s="1915"/>
      <c r="ANC86" s="1915"/>
      <c r="AND86" s="1915"/>
      <c r="ANE86" s="1915"/>
      <c r="ANF86" s="1915"/>
      <c r="ANG86" s="1915"/>
      <c r="ANH86" s="1915"/>
      <c r="ANI86" s="1915"/>
      <c r="ANJ86" s="1915"/>
      <c r="ANK86" s="1915"/>
      <c r="ANL86" s="1915"/>
      <c r="ANM86" s="1915"/>
      <c r="ANN86" s="1915"/>
      <c r="ANO86" s="1915"/>
      <c r="ANP86" s="1915"/>
      <c r="ANQ86" s="1915"/>
      <c r="ANR86" s="1915"/>
      <c r="ANS86" s="1915"/>
      <c r="ANT86" s="1915"/>
      <c r="ANU86" s="1915"/>
      <c r="ANV86" s="1915"/>
      <c r="ANW86" s="1915"/>
      <c r="ANX86" s="1915"/>
      <c r="ANY86" s="1915"/>
      <c r="ANZ86" s="1915"/>
      <c r="AOA86" s="1915"/>
      <c r="AOB86" s="1915"/>
      <c r="AOC86" s="1915"/>
      <c r="AOD86" s="1915"/>
      <c r="AOE86" s="1915"/>
      <c r="AOF86" s="1915"/>
      <c r="AOG86" s="1915"/>
      <c r="AOH86" s="1915"/>
      <c r="AOI86" s="1915"/>
      <c r="AOJ86" s="1915"/>
      <c r="AOK86" s="1915"/>
      <c r="AOL86" s="1915"/>
      <c r="AOM86" s="1915"/>
      <c r="AON86" s="1915"/>
      <c r="AOO86" s="1915"/>
      <c r="AOP86" s="1915"/>
      <c r="AOQ86" s="1915"/>
      <c r="AOR86" s="1915"/>
      <c r="AOS86" s="1915"/>
      <c r="AOT86" s="1915"/>
      <c r="AOU86" s="1915"/>
      <c r="AOV86" s="1915"/>
      <c r="AOW86" s="1915"/>
      <c r="AOX86" s="1915"/>
      <c r="AOY86" s="1915"/>
      <c r="AOZ86" s="1915"/>
      <c r="APA86" s="1915"/>
      <c r="APB86" s="1915"/>
      <c r="APC86" s="1915"/>
      <c r="APD86" s="1915"/>
      <c r="APE86" s="1915"/>
      <c r="APF86" s="1915"/>
      <c r="APG86" s="1915"/>
      <c r="APH86" s="1915"/>
      <c r="API86" s="1915"/>
      <c r="APJ86" s="1915"/>
      <c r="APK86" s="1915"/>
      <c r="APL86" s="1915"/>
      <c r="APM86" s="1915"/>
      <c r="APN86" s="1915"/>
      <c r="APO86" s="1915"/>
      <c r="APP86" s="1915"/>
      <c r="APQ86" s="1915"/>
      <c r="APR86" s="1915"/>
      <c r="APS86" s="1915"/>
      <c r="APT86" s="1915"/>
      <c r="APU86" s="1915"/>
      <c r="APV86" s="1915"/>
      <c r="APW86" s="1915"/>
      <c r="APX86" s="1915"/>
      <c r="APY86" s="1915"/>
      <c r="APZ86" s="1915"/>
      <c r="AQA86" s="1915"/>
      <c r="AQB86" s="1915"/>
      <c r="AQC86" s="1915"/>
      <c r="AQD86" s="1915"/>
      <c r="AQE86" s="1915"/>
      <c r="AQF86" s="1915"/>
      <c r="AQG86" s="1915"/>
      <c r="AQH86" s="1915"/>
      <c r="AQI86" s="1915"/>
      <c r="AQJ86" s="1915"/>
      <c r="AQK86" s="1915"/>
      <c r="AQL86" s="1915"/>
      <c r="AQM86" s="1915"/>
      <c r="AQN86" s="1915"/>
      <c r="AQO86" s="1915"/>
      <c r="AQP86" s="1915"/>
      <c r="AQQ86" s="1915"/>
      <c r="AQR86" s="1915"/>
      <c r="AQS86" s="1915"/>
      <c r="AQT86" s="1915"/>
      <c r="AQU86" s="1915"/>
      <c r="AQV86" s="1915"/>
      <c r="AQW86" s="1915"/>
      <c r="AQX86" s="1915"/>
      <c r="AQY86" s="1915"/>
      <c r="AQZ86" s="1915"/>
      <c r="ARA86" s="1915"/>
      <c r="ARB86" s="1915"/>
      <c r="ARC86" s="1915"/>
      <c r="ARD86" s="1915"/>
      <c r="ARE86" s="1915"/>
      <c r="ARF86" s="1915"/>
      <c r="ARG86" s="1915"/>
      <c r="ARH86" s="1915"/>
      <c r="ARI86" s="1915"/>
      <c r="ARJ86" s="1915"/>
      <c r="ARK86" s="1915"/>
      <c r="ARL86" s="1915"/>
      <c r="ARM86" s="1915"/>
      <c r="ARN86" s="1915"/>
      <c r="ARO86" s="1915"/>
      <c r="ARP86" s="1915"/>
      <c r="ARQ86" s="1915"/>
      <c r="ARR86" s="1915"/>
      <c r="ARS86" s="1915"/>
      <c r="ART86" s="1915"/>
      <c r="ARU86" s="1915"/>
      <c r="ARV86" s="1915"/>
      <c r="ARW86" s="1915"/>
      <c r="ARX86" s="1915"/>
      <c r="ARY86" s="1915"/>
      <c r="ARZ86" s="1915"/>
      <c r="ASA86" s="1915"/>
      <c r="ASB86" s="1915"/>
      <c r="ASC86" s="1915"/>
      <c r="ASD86" s="1915"/>
      <c r="ASE86" s="1915"/>
      <c r="ASF86" s="1915"/>
      <c r="ASG86" s="1915"/>
      <c r="ASH86" s="1915"/>
      <c r="ASI86" s="1915"/>
      <c r="ASJ86" s="1915"/>
      <c r="ASK86" s="1915"/>
      <c r="ASL86" s="1915"/>
      <c r="ASM86" s="1915"/>
      <c r="ASN86" s="1915"/>
      <c r="ASO86" s="1915"/>
      <c r="ASP86" s="1915"/>
      <c r="ASQ86" s="1915"/>
      <c r="ASR86" s="1915"/>
      <c r="ASS86" s="1915"/>
      <c r="AST86" s="1915"/>
      <c r="ASU86" s="1915"/>
      <c r="ASV86" s="1915"/>
      <c r="ASW86" s="1915"/>
      <c r="ASX86" s="1915"/>
      <c r="ASY86" s="1915"/>
      <c r="ASZ86" s="1915"/>
      <c r="ATA86" s="1915"/>
      <c r="ATB86" s="1915"/>
      <c r="ATC86" s="1915"/>
      <c r="ATD86" s="1915"/>
      <c r="ATE86" s="1915"/>
      <c r="ATF86" s="1915"/>
      <c r="ATG86" s="1915"/>
      <c r="ATH86" s="1915"/>
      <c r="ATI86" s="1915"/>
      <c r="ATJ86" s="1915"/>
      <c r="ATK86" s="1915"/>
      <c r="ATL86" s="1915"/>
      <c r="ATM86" s="1915"/>
      <c r="ATN86" s="1915"/>
      <c r="ATO86" s="1915"/>
      <c r="ATP86" s="1915"/>
      <c r="ATQ86" s="1915"/>
      <c r="ATR86" s="1915"/>
      <c r="ATS86" s="1915"/>
      <c r="ATT86" s="1915"/>
      <c r="ATU86" s="1915"/>
      <c r="ATV86" s="1915"/>
      <c r="ATW86" s="1915"/>
      <c r="ATX86" s="1915"/>
      <c r="ATY86" s="1915"/>
      <c r="ATZ86" s="1915"/>
      <c r="AUA86" s="1915"/>
      <c r="AUB86" s="1915"/>
      <c r="AUC86" s="1915"/>
      <c r="AUD86" s="1915"/>
      <c r="AUE86" s="1915"/>
      <c r="AUF86" s="1915"/>
      <c r="AUG86" s="1915"/>
      <c r="AUH86" s="1915"/>
      <c r="AUI86" s="1915"/>
      <c r="AUJ86" s="1915"/>
      <c r="AUK86" s="1915"/>
      <c r="AUL86" s="1915"/>
      <c r="AUM86" s="1915"/>
      <c r="AUN86" s="1915"/>
      <c r="AUO86" s="1915"/>
      <c r="AUP86" s="1915"/>
      <c r="AUQ86" s="1915"/>
      <c r="AUR86" s="1915"/>
      <c r="AUS86" s="1915"/>
      <c r="AUT86" s="1915"/>
      <c r="AUU86" s="1915"/>
      <c r="AUV86" s="1915"/>
      <c r="AUW86" s="1915"/>
      <c r="AUX86" s="1915"/>
      <c r="AUY86" s="1915"/>
      <c r="AUZ86" s="1915"/>
      <c r="AVA86" s="1915"/>
      <c r="AVB86" s="1915"/>
      <c r="AVC86" s="1915"/>
      <c r="AVD86" s="1915"/>
      <c r="AVE86" s="1915"/>
      <c r="AVF86" s="1915"/>
      <c r="AVG86" s="1915"/>
      <c r="AVH86" s="1915"/>
      <c r="AVI86" s="1915"/>
      <c r="AVJ86" s="1915"/>
      <c r="AVK86" s="1915"/>
      <c r="AVL86" s="1915"/>
      <c r="AVM86" s="1915"/>
      <c r="AVN86" s="1915"/>
      <c r="AVO86" s="1915"/>
      <c r="AVP86" s="1915"/>
      <c r="AVQ86" s="1915"/>
      <c r="AVR86" s="1915"/>
      <c r="AVS86" s="1915"/>
      <c r="AVT86" s="1915"/>
      <c r="AVU86" s="1915"/>
      <c r="AVV86" s="1915"/>
      <c r="AVW86" s="1915"/>
      <c r="AVX86" s="1915"/>
      <c r="AVY86" s="1915"/>
      <c r="AVZ86" s="1915"/>
      <c r="AWA86" s="1915"/>
      <c r="AWB86" s="1915"/>
      <c r="AWC86" s="1915"/>
      <c r="AWD86" s="1915"/>
      <c r="AWE86" s="1915"/>
      <c r="AWF86" s="1915"/>
      <c r="AWG86" s="1915"/>
      <c r="AWH86" s="1915"/>
      <c r="AWI86" s="1915"/>
      <c r="AWJ86" s="1915"/>
      <c r="AWK86" s="1915"/>
      <c r="AWL86" s="1915"/>
      <c r="AWM86" s="1915"/>
      <c r="AWN86" s="1915"/>
      <c r="AWO86" s="1915"/>
      <c r="AWP86" s="1915"/>
      <c r="AWQ86" s="1915"/>
      <c r="AWR86" s="1915"/>
      <c r="AWS86" s="1915"/>
      <c r="AWT86" s="1915"/>
      <c r="AWU86" s="1915"/>
      <c r="AWV86" s="1915"/>
      <c r="AWW86" s="1915"/>
      <c r="AWX86" s="1915"/>
      <c r="AWY86" s="1915"/>
      <c r="AWZ86" s="1915"/>
      <c r="AXA86" s="1915"/>
      <c r="AXB86" s="1915"/>
      <c r="AXC86" s="1915"/>
      <c r="AXD86" s="1915"/>
      <c r="AXE86" s="1915"/>
      <c r="AXF86" s="1915"/>
      <c r="AXG86" s="1915"/>
      <c r="AXH86" s="1915"/>
      <c r="AXI86" s="1915"/>
      <c r="AXJ86" s="1915"/>
      <c r="AXK86" s="1915"/>
      <c r="AXL86" s="1915"/>
      <c r="AXM86" s="1915"/>
      <c r="AXN86" s="1915"/>
      <c r="AXO86" s="1915"/>
      <c r="AXP86" s="1915"/>
      <c r="AXQ86" s="1915"/>
      <c r="AXR86" s="1915"/>
      <c r="AXS86" s="1915"/>
      <c r="AXT86" s="1915"/>
      <c r="AXU86" s="1915"/>
      <c r="AXV86" s="1915"/>
      <c r="AXW86" s="1915"/>
      <c r="AXX86" s="1915"/>
      <c r="AXY86" s="1915"/>
      <c r="AXZ86" s="1915"/>
      <c r="AYA86" s="1915"/>
      <c r="AYB86" s="1915"/>
      <c r="AYC86" s="1915"/>
      <c r="AYD86" s="1915"/>
      <c r="AYE86" s="1915"/>
      <c r="AYF86" s="1915"/>
      <c r="AYG86" s="1915"/>
      <c r="AYH86" s="1915"/>
      <c r="AYI86" s="1915"/>
      <c r="AYJ86" s="1915"/>
      <c r="AYK86" s="1915"/>
      <c r="AYL86" s="1915"/>
      <c r="AYM86" s="1915"/>
      <c r="AYN86" s="1915"/>
      <c r="AYO86" s="1915"/>
      <c r="AYP86" s="1915"/>
      <c r="AYQ86" s="1915"/>
      <c r="AYR86" s="1915"/>
      <c r="AYS86" s="1915"/>
      <c r="AYT86" s="1915"/>
      <c r="AYU86" s="1915"/>
      <c r="AYV86" s="1915"/>
      <c r="AYW86" s="1915"/>
      <c r="AYX86" s="1915"/>
      <c r="AYY86" s="1915"/>
      <c r="AYZ86" s="1915"/>
      <c r="AZA86" s="1915"/>
      <c r="AZB86" s="1915"/>
      <c r="AZC86" s="1915"/>
      <c r="AZD86" s="1915"/>
      <c r="AZE86" s="1915"/>
      <c r="AZF86" s="1915"/>
      <c r="AZG86" s="1915"/>
      <c r="AZH86" s="1915"/>
      <c r="AZI86" s="1915"/>
      <c r="AZJ86" s="1915"/>
      <c r="AZK86" s="1915"/>
      <c r="AZL86" s="1915"/>
      <c r="AZM86" s="1915"/>
      <c r="AZN86" s="1915"/>
      <c r="AZO86" s="1915"/>
      <c r="AZP86" s="1915"/>
      <c r="AZQ86" s="1915"/>
      <c r="AZR86" s="1915"/>
      <c r="AZS86" s="1915"/>
      <c r="AZT86" s="1915"/>
      <c r="AZU86" s="1915"/>
      <c r="AZV86" s="1915"/>
      <c r="AZW86" s="1915"/>
      <c r="AZX86" s="1915"/>
      <c r="AZY86" s="1915"/>
      <c r="AZZ86" s="1915"/>
      <c r="BAA86" s="1915"/>
      <c r="BAB86" s="1915"/>
      <c r="BAC86" s="1915"/>
      <c r="BAD86" s="1915"/>
      <c r="BAE86" s="1915"/>
      <c r="BAF86" s="1915"/>
      <c r="BAG86" s="1915"/>
      <c r="BAH86" s="1915"/>
      <c r="BAI86" s="1915"/>
      <c r="BAJ86" s="1915"/>
      <c r="BAK86" s="1915"/>
      <c r="BAL86" s="1915"/>
      <c r="BAM86" s="1915"/>
      <c r="BAN86" s="1915"/>
      <c r="BAO86" s="1915"/>
      <c r="BAP86" s="1915"/>
      <c r="BAQ86" s="1915"/>
      <c r="BAR86" s="1915"/>
      <c r="BAS86" s="1915"/>
      <c r="BAT86" s="1915"/>
      <c r="BAU86" s="1915"/>
      <c r="BAV86" s="1915"/>
      <c r="BAW86" s="1915"/>
      <c r="BAX86" s="1915"/>
      <c r="BAY86" s="1915"/>
      <c r="BAZ86" s="1915"/>
      <c r="BBA86" s="1915"/>
      <c r="BBB86" s="1915"/>
      <c r="BBC86" s="1915"/>
      <c r="BBD86" s="1915"/>
      <c r="BBE86" s="1915"/>
      <c r="BBF86" s="1915"/>
      <c r="BBG86" s="1915"/>
      <c r="BBH86" s="1915"/>
      <c r="BBI86" s="1915"/>
      <c r="BBJ86" s="1915"/>
      <c r="BBK86" s="1915"/>
      <c r="BBL86" s="1915"/>
      <c r="BBM86" s="1915"/>
      <c r="BBN86" s="1915"/>
      <c r="BBO86" s="1915"/>
      <c r="BBP86" s="1915"/>
      <c r="BBQ86" s="1915"/>
      <c r="BBR86" s="1915"/>
      <c r="BBS86" s="1915"/>
      <c r="BBT86" s="1915"/>
      <c r="BBU86" s="1915"/>
      <c r="BBV86" s="1915"/>
      <c r="BBW86" s="1915"/>
      <c r="BBX86" s="1915"/>
      <c r="BBY86" s="1915"/>
      <c r="BBZ86" s="1915"/>
      <c r="BCA86" s="1915"/>
      <c r="BCB86" s="1915"/>
      <c r="BCC86" s="1915"/>
      <c r="BCD86" s="1915"/>
      <c r="BCE86" s="1915"/>
      <c r="BCF86" s="1915"/>
      <c r="BCG86" s="1915"/>
      <c r="BCH86" s="1915"/>
      <c r="BCI86" s="1915"/>
      <c r="BCJ86" s="1915"/>
      <c r="BCK86" s="1915"/>
      <c r="BCL86" s="1915"/>
      <c r="BCM86" s="1915"/>
      <c r="BCN86" s="1915"/>
      <c r="BCO86" s="1915"/>
      <c r="BCP86" s="1915"/>
      <c r="BCQ86" s="1915"/>
      <c r="BCR86" s="1915"/>
      <c r="BCS86" s="1915"/>
      <c r="BCT86" s="1915"/>
      <c r="BCU86" s="1915"/>
      <c r="BCV86" s="1915"/>
      <c r="BCW86" s="1915"/>
      <c r="BCX86" s="1915"/>
      <c r="BCY86" s="1915"/>
      <c r="BCZ86" s="1915"/>
      <c r="BDA86" s="1915"/>
      <c r="BDB86" s="1915"/>
      <c r="BDC86" s="1915"/>
      <c r="BDD86" s="1915"/>
      <c r="BDE86" s="1915"/>
      <c r="BDF86" s="1915"/>
      <c r="BDG86" s="1915"/>
      <c r="BDH86" s="1915"/>
      <c r="BDI86" s="1915"/>
      <c r="BDJ86" s="1915"/>
      <c r="BDK86" s="1915"/>
      <c r="BDL86" s="1915"/>
      <c r="BDM86" s="1915"/>
      <c r="BDN86" s="1915"/>
      <c r="BDO86" s="1915"/>
      <c r="BDP86" s="1915"/>
      <c r="BDQ86" s="1915"/>
      <c r="BDR86" s="1915"/>
      <c r="BDS86" s="1915"/>
      <c r="BDT86" s="1915"/>
      <c r="BDU86" s="1915"/>
      <c r="BDV86" s="1915"/>
      <c r="BDW86" s="1915"/>
      <c r="BDX86" s="1915"/>
      <c r="BDY86" s="1915"/>
      <c r="BDZ86" s="1915"/>
      <c r="BEA86" s="1915"/>
      <c r="BEB86" s="1915"/>
      <c r="BEC86" s="1915"/>
      <c r="BED86" s="1915"/>
      <c r="BEE86" s="1915"/>
      <c r="BEF86" s="1915"/>
      <c r="BEG86" s="1915"/>
      <c r="BEH86" s="1915"/>
      <c r="BEI86" s="1915"/>
      <c r="BEJ86" s="1915"/>
      <c r="BEK86" s="1915"/>
      <c r="BEL86" s="1915"/>
      <c r="BEM86" s="1915"/>
      <c r="BEN86" s="1915"/>
      <c r="BEO86" s="1915"/>
      <c r="BEP86" s="1915"/>
      <c r="BEQ86" s="1915"/>
      <c r="BER86" s="1915"/>
      <c r="BES86" s="1915"/>
      <c r="BET86" s="1915"/>
      <c r="BEU86" s="1915"/>
      <c r="BEV86" s="1915"/>
      <c r="BEW86" s="1915"/>
      <c r="BEX86" s="1915"/>
      <c r="BEY86" s="1915"/>
      <c r="BEZ86" s="1915"/>
      <c r="BFA86" s="1915"/>
      <c r="BFB86" s="1915"/>
      <c r="BFC86" s="1915"/>
      <c r="BFD86" s="1915"/>
      <c r="BFE86" s="1915"/>
      <c r="BFF86" s="1915"/>
      <c r="BFG86" s="1915"/>
      <c r="BFH86" s="1915"/>
      <c r="BFI86" s="1915"/>
      <c r="BFJ86" s="1915"/>
      <c r="BFK86" s="1915"/>
      <c r="BFL86" s="1915"/>
      <c r="BFM86" s="1915"/>
      <c r="BFN86" s="1915"/>
      <c r="BFO86" s="1915"/>
      <c r="BFP86" s="1915"/>
      <c r="BFQ86" s="1915"/>
      <c r="BFR86" s="1915"/>
      <c r="BFS86" s="1915"/>
      <c r="BFT86" s="1915"/>
      <c r="BFU86" s="1915"/>
      <c r="BFV86" s="1915"/>
      <c r="BFW86" s="1915"/>
      <c r="BFX86" s="1915"/>
      <c r="BFY86" s="1915"/>
      <c r="BFZ86" s="1915"/>
      <c r="BGA86" s="1915"/>
      <c r="BGB86" s="1915"/>
      <c r="BGC86" s="1915"/>
      <c r="BGD86" s="1915"/>
      <c r="BGE86" s="1915"/>
      <c r="BGF86" s="1915"/>
      <c r="BGG86" s="1915"/>
      <c r="BGH86" s="1915"/>
      <c r="BGI86" s="1915"/>
      <c r="BGJ86" s="1915"/>
      <c r="BGK86" s="1915"/>
      <c r="BGL86" s="1915"/>
      <c r="BGM86" s="1915"/>
      <c r="BGN86" s="1915"/>
      <c r="BGO86" s="1915"/>
      <c r="BGP86" s="1915"/>
      <c r="BGQ86" s="1915"/>
      <c r="BGR86" s="1915"/>
      <c r="BGS86" s="1915"/>
      <c r="BGT86" s="1915"/>
      <c r="BGU86" s="1915"/>
      <c r="BGV86" s="1915"/>
      <c r="BGW86" s="1915"/>
      <c r="BGX86" s="1915"/>
      <c r="BGY86" s="1915"/>
      <c r="BGZ86" s="1915"/>
      <c r="BHA86" s="1915"/>
      <c r="BHB86" s="1915"/>
      <c r="BHC86" s="1915"/>
      <c r="BHD86" s="1915"/>
      <c r="BHE86" s="1915"/>
      <c r="BHF86" s="1915"/>
      <c r="BHG86" s="1915"/>
      <c r="BHH86" s="1915"/>
      <c r="BHI86" s="1915"/>
      <c r="BHJ86" s="1915"/>
      <c r="BHK86" s="1915"/>
      <c r="BHL86" s="1915"/>
      <c r="BHM86" s="1915"/>
      <c r="BHN86" s="1915"/>
      <c r="BHO86" s="1915"/>
      <c r="BHP86" s="1915"/>
      <c r="BHQ86" s="1915"/>
      <c r="BHR86" s="1915"/>
      <c r="BHS86" s="1915"/>
      <c r="BHT86" s="1915"/>
      <c r="BHU86" s="1915"/>
      <c r="BHV86" s="1915"/>
      <c r="BHW86" s="1915"/>
      <c r="BHX86" s="1915"/>
      <c r="BHY86" s="1915"/>
      <c r="BHZ86" s="1915"/>
      <c r="BIA86" s="1915"/>
      <c r="BIB86" s="1915"/>
      <c r="BIC86" s="1915"/>
      <c r="BID86" s="1915"/>
      <c r="BIE86" s="1915"/>
      <c r="BIF86" s="1915"/>
      <c r="BIG86" s="1915"/>
      <c r="BIH86" s="1915"/>
      <c r="BII86" s="1915"/>
      <c r="BIJ86" s="1915"/>
      <c r="BIK86" s="1915"/>
      <c r="BIL86" s="1915"/>
      <c r="BIM86" s="1915"/>
      <c r="BIN86" s="1915"/>
      <c r="BIO86" s="1915"/>
      <c r="BIP86" s="1915"/>
      <c r="BIQ86" s="1915"/>
      <c r="BIR86" s="1915"/>
      <c r="BIS86" s="1915"/>
      <c r="BIT86" s="1915"/>
      <c r="BIU86" s="1915"/>
      <c r="BIV86" s="1915"/>
      <c r="BIW86" s="1915"/>
      <c r="BIX86" s="1915"/>
      <c r="BIY86" s="1915"/>
      <c r="BIZ86" s="1915"/>
      <c r="BJA86" s="1915"/>
      <c r="BJB86" s="1915"/>
      <c r="BJC86" s="1915"/>
      <c r="BJD86" s="1915"/>
      <c r="BJE86" s="1915"/>
      <c r="BJF86" s="1915"/>
      <c r="BJG86" s="1915"/>
      <c r="BJH86" s="1915"/>
      <c r="BJI86" s="1915"/>
      <c r="BJJ86" s="1915"/>
      <c r="BJK86" s="1915"/>
      <c r="BJL86" s="1915"/>
      <c r="BJM86" s="1915"/>
      <c r="BJN86" s="1915"/>
      <c r="BJO86" s="1915"/>
      <c r="BJP86" s="1915"/>
      <c r="BJQ86" s="1915"/>
      <c r="BJR86" s="1915"/>
      <c r="BJS86" s="1915"/>
      <c r="BJT86" s="1915"/>
      <c r="BJU86" s="1915"/>
      <c r="BJV86" s="1915"/>
      <c r="BJW86" s="1915"/>
      <c r="BJX86" s="1915"/>
      <c r="BJY86" s="1915"/>
      <c r="BJZ86" s="1915"/>
      <c r="BKA86" s="1915"/>
      <c r="BKB86" s="1915"/>
      <c r="BKC86" s="1915"/>
      <c r="BKD86" s="1915"/>
      <c r="BKE86" s="1915"/>
      <c r="BKF86" s="1915"/>
      <c r="BKG86" s="1915"/>
      <c r="BKH86" s="1915"/>
      <c r="BKI86" s="1915"/>
      <c r="BKJ86" s="1915"/>
      <c r="BKK86" s="1915"/>
      <c r="BKL86" s="1915"/>
      <c r="BKM86" s="1915"/>
      <c r="BKN86" s="1915"/>
      <c r="BKO86" s="1915"/>
      <c r="BKP86" s="1915"/>
      <c r="BKQ86" s="1915"/>
      <c r="BKR86" s="1915"/>
      <c r="BKS86" s="1915"/>
      <c r="BKT86" s="1915"/>
      <c r="BKU86" s="1915"/>
      <c r="BKV86" s="1915"/>
      <c r="BKW86" s="1915"/>
      <c r="BKX86" s="1915"/>
      <c r="BKY86" s="1915"/>
      <c r="BKZ86" s="1915"/>
      <c r="BLA86" s="1915"/>
      <c r="BLB86" s="1915"/>
      <c r="BLC86" s="1915"/>
      <c r="BLD86" s="1915"/>
      <c r="BLE86" s="1915"/>
      <c r="BLF86" s="1915"/>
      <c r="BLG86" s="1915"/>
      <c r="BLH86" s="1915"/>
      <c r="BLI86" s="1915"/>
      <c r="BLJ86" s="1915"/>
      <c r="BLK86" s="1915"/>
      <c r="BLL86" s="1915"/>
      <c r="BLM86" s="1915"/>
      <c r="BLN86" s="1915"/>
      <c r="BLO86" s="1915"/>
      <c r="BLP86" s="1915"/>
      <c r="BLQ86" s="1915"/>
      <c r="BLR86" s="1915"/>
      <c r="BLS86" s="1915"/>
      <c r="BLT86" s="1915"/>
      <c r="BLU86" s="1915"/>
      <c r="BLV86" s="1915"/>
      <c r="BLW86" s="1915"/>
      <c r="BLX86" s="1915"/>
      <c r="BLY86" s="1915"/>
      <c r="BLZ86" s="1915"/>
      <c r="BMA86" s="1915"/>
      <c r="BMB86" s="1915"/>
      <c r="BMC86" s="1915"/>
      <c r="BMD86" s="1915"/>
      <c r="BME86" s="1915"/>
      <c r="BMF86" s="1915"/>
      <c r="BMG86" s="1915"/>
      <c r="BMH86" s="1915"/>
      <c r="BMI86" s="1915"/>
      <c r="BMJ86" s="1915"/>
      <c r="BMK86" s="1915"/>
      <c r="BML86" s="1915"/>
      <c r="BMM86" s="1915"/>
      <c r="BMN86" s="1915"/>
      <c r="BMO86" s="1915"/>
      <c r="BMP86" s="1915"/>
      <c r="BMQ86" s="1915"/>
      <c r="BMR86" s="1915"/>
      <c r="BMS86" s="1915"/>
      <c r="BMT86" s="1915"/>
      <c r="BMU86" s="1915"/>
      <c r="BMV86" s="1915"/>
      <c r="BMW86" s="1915"/>
      <c r="BMX86" s="1915"/>
      <c r="BMY86" s="1915"/>
      <c r="BMZ86" s="1915"/>
      <c r="BNA86" s="1915"/>
      <c r="BNB86" s="1915"/>
      <c r="BNC86" s="1915"/>
      <c r="BND86" s="1915"/>
      <c r="BNE86" s="1915"/>
      <c r="BNF86" s="1915"/>
      <c r="BNG86" s="1915"/>
      <c r="BNH86" s="1915"/>
      <c r="BNI86" s="1915"/>
      <c r="BNJ86" s="1915"/>
      <c r="BNK86" s="1915"/>
      <c r="BNL86" s="1915"/>
      <c r="BNM86" s="1915"/>
      <c r="BNN86" s="1915"/>
      <c r="BNO86" s="1915"/>
      <c r="BNP86" s="1915"/>
      <c r="BNQ86" s="1915"/>
      <c r="BNR86" s="1915"/>
      <c r="BNS86" s="1915"/>
      <c r="BNT86" s="1915"/>
      <c r="BNU86" s="1915"/>
      <c r="BNV86" s="1915"/>
      <c r="BNW86" s="1915"/>
      <c r="BNX86" s="1915"/>
      <c r="BNY86" s="1915"/>
      <c r="BNZ86" s="1915"/>
      <c r="BOA86" s="1915"/>
      <c r="BOB86" s="1915"/>
      <c r="BOC86" s="1915"/>
      <c r="BOD86" s="1915"/>
      <c r="BOE86" s="1915"/>
      <c r="BOF86" s="1915"/>
      <c r="BOG86" s="1915"/>
      <c r="BOH86" s="1915"/>
      <c r="BOI86" s="1915"/>
      <c r="BOJ86" s="1915"/>
      <c r="BOK86" s="1915"/>
      <c r="BOL86" s="1915"/>
      <c r="BOM86" s="1915"/>
      <c r="BON86" s="1915"/>
      <c r="BOO86" s="1915"/>
      <c r="BOP86" s="1915"/>
      <c r="BOQ86" s="1915"/>
      <c r="BOR86" s="1915"/>
      <c r="BOS86" s="1915"/>
      <c r="BOT86" s="1915"/>
      <c r="BOU86" s="1915"/>
      <c r="BOV86" s="1915"/>
      <c r="BOW86" s="1915"/>
      <c r="BOX86" s="1915"/>
      <c r="BOY86" s="1915"/>
      <c r="BOZ86" s="1915"/>
      <c r="BPA86" s="1915"/>
      <c r="BPB86" s="1915"/>
      <c r="BPC86" s="1915"/>
      <c r="BPD86" s="1915"/>
      <c r="BPE86" s="1915"/>
      <c r="BPF86" s="1915"/>
      <c r="BPG86" s="1915"/>
      <c r="BPH86" s="1915"/>
      <c r="BPI86" s="1915"/>
      <c r="BPJ86" s="1915"/>
      <c r="BPK86" s="1915"/>
      <c r="BPL86" s="1915"/>
      <c r="BPM86" s="1915"/>
      <c r="BPN86" s="1915"/>
      <c r="BPO86" s="1915"/>
      <c r="BPP86" s="1915"/>
      <c r="BPQ86" s="1915"/>
      <c r="BPR86" s="1915"/>
      <c r="BPS86" s="1915"/>
      <c r="BPT86" s="1915"/>
      <c r="BPU86" s="1915"/>
      <c r="BPV86" s="1915"/>
      <c r="BPW86" s="1915"/>
      <c r="BPX86" s="1915"/>
      <c r="BPY86" s="1915"/>
      <c r="BPZ86" s="1915"/>
      <c r="BQA86" s="1915"/>
      <c r="BQB86" s="1915"/>
      <c r="BQC86" s="1915"/>
      <c r="BQD86" s="1915"/>
      <c r="BQE86" s="1915"/>
      <c r="BQF86" s="1915"/>
      <c r="BQG86" s="1915"/>
      <c r="BQH86" s="1915"/>
      <c r="BQI86" s="1915"/>
      <c r="BQJ86" s="1915"/>
      <c r="BQK86" s="1915"/>
      <c r="BQL86" s="1915"/>
      <c r="BQM86" s="1915"/>
      <c r="BQN86" s="1915"/>
      <c r="BQO86" s="1915"/>
      <c r="BQP86" s="1915"/>
      <c r="BQQ86" s="1915"/>
      <c r="BQR86" s="1915"/>
      <c r="BQS86" s="1915"/>
      <c r="BQT86" s="1915"/>
      <c r="BQU86" s="1915"/>
      <c r="BQV86" s="1915"/>
      <c r="BQW86" s="1915"/>
      <c r="BQX86" s="1915"/>
      <c r="BQY86" s="1915"/>
      <c r="BQZ86" s="1915"/>
      <c r="BRA86" s="1915"/>
      <c r="BRB86" s="1915"/>
      <c r="BRC86" s="1915"/>
      <c r="BRD86" s="1915"/>
      <c r="BRE86" s="1915"/>
      <c r="BRF86" s="1915"/>
      <c r="BRG86" s="1915"/>
      <c r="BRH86" s="1915"/>
      <c r="BRI86" s="1915"/>
      <c r="BRJ86" s="1915"/>
      <c r="BRK86" s="1915"/>
      <c r="BRL86" s="1915"/>
      <c r="BRM86" s="1915"/>
      <c r="BRN86" s="1915"/>
      <c r="BRO86" s="1915"/>
      <c r="BRP86" s="1915"/>
      <c r="BRQ86" s="1915"/>
      <c r="BRR86" s="1915"/>
      <c r="BRS86" s="1915"/>
      <c r="BRT86" s="1915"/>
      <c r="BRU86" s="1915"/>
      <c r="BRV86" s="1915"/>
      <c r="BRW86" s="1915"/>
      <c r="BRX86" s="1915"/>
      <c r="BRY86" s="1915"/>
      <c r="BRZ86" s="1915"/>
      <c r="BSA86" s="1915"/>
      <c r="BSB86" s="1915"/>
      <c r="BSC86" s="1915"/>
      <c r="BSD86" s="1915"/>
      <c r="BSE86" s="1915"/>
      <c r="BSF86" s="1915"/>
      <c r="BSG86" s="1915"/>
      <c r="BSH86" s="1915"/>
      <c r="BSI86" s="1915"/>
      <c r="BSJ86" s="1915"/>
      <c r="BSK86" s="1915"/>
      <c r="BSL86" s="1915"/>
      <c r="BSM86" s="1915"/>
      <c r="BSN86" s="1915"/>
      <c r="BSO86" s="1915"/>
      <c r="BSP86" s="1915"/>
      <c r="BSQ86" s="1915"/>
      <c r="BSR86" s="1915"/>
      <c r="BSS86" s="1915"/>
      <c r="BST86" s="1915"/>
      <c r="BSU86" s="1915"/>
      <c r="BSV86" s="1915"/>
      <c r="BSW86" s="1915"/>
      <c r="BSX86" s="1915"/>
      <c r="BSY86" s="1915"/>
      <c r="BSZ86" s="1915"/>
      <c r="BTA86" s="1915"/>
      <c r="BTB86" s="1915"/>
      <c r="BTC86" s="1915"/>
      <c r="BTD86" s="1915"/>
      <c r="BTE86" s="1915"/>
      <c r="BTF86" s="1915"/>
      <c r="BTG86" s="1915"/>
      <c r="BTH86" s="1915"/>
      <c r="BTI86" s="1915"/>
      <c r="BTJ86" s="1915"/>
      <c r="BTK86" s="1915"/>
      <c r="BTL86" s="1915"/>
      <c r="BTM86" s="1915"/>
      <c r="BTN86" s="1915"/>
      <c r="BTO86" s="1915"/>
      <c r="BTP86" s="1915"/>
      <c r="BTQ86" s="1915"/>
      <c r="BTR86" s="1915"/>
      <c r="BTS86" s="1915"/>
      <c r="BTT86" s="1915"/>
      <c r="BTU86" s="1915"/>
      <c r="BTV86" s="1915"/>
      <c r="BTW86" s="1915"/>
      <c r="BTX86" s="1915"/>
      <c r="BTY86" s="1915"/>
      <c r="BTZ86" s="1915"/>
      <c r="BUA86" s="1915"/>
      <c r="BUB86" s="1915"/>
      <c r="BUC86" s="1915"/>
      <c r="BUD86" s="1915"/>
      <c r="BUE86" s="1915"/>
      <c r="BUF86" s="1915"/>
      <c r="BUG86" s="1915"/>
      <c r="BUH86" s="1915"/>
      <c r="BUI86" s="1915"/>
      <c r="BUJ86" s="1915"/>
      <c r="BUK86" s="1915"/>
      <c r="BUL86" s="1915"/>
      <c r="BUM86" s="1915"/>
      <c r="BUN86" s="1915"/>
      <c r="BUO86" s="1915"/>
      <c r="BUP86" s="1915"/>
      <c r="BUQ86" s="1915"/>
      <c r="BUR86" s="1915"/>
      <c r="BUS86" s="1915"/>
      <c r="BUT86" s="1915"/>
      <c r="BUU86" s="1915"/>
      <c r="BUV86" s="1915"/>
      <c r="BUW86" s="1915"/>
      <c r="BUX86" s="1915"/>
      <c r="BUY86" s="1915"/>
      <c r="BUZ86" s="1915"/>
      <c r="BVA86" s="1915"/>
      <c r="BVB86" s="1915"/>
      <c r="BVC86" s="1915"/>
      <c r="BVD86" s="1915"/>
      <c r="BVE86" s="1915"/>
      <c r="BVF86" s="1915"/>
      <c r="BVG86" s="1915"/>
      <c r="BVH86" s="1915"/>
      <c r="BVI86" s="1915"/>
      <c r="BVJ86" s="1915"/>
      <c r="BVK86" s="1915"/>
      <c r="BVL86" s="1915"/>
      <c r="BVM86" s="1915"/>
      <c r="BVN86" s="1915"/>
      <c r="BVO86" s="1915"/>
      <c r="BVP86" s="1915"/>
      <c r="BVQ86" s="1915"/>
      <c r="BVR86" s="1915"/>
      <c r="BVS86" s="1915"/>
      <c r="BVT86" s="1915"/>
      <c r="BVU86" s="1915"/>
      <c r="BVV86" s="1915"/>
      <c r="BVW86" s="1915"/>
      <c r="BVX86" s="1915"/>
      <c r="BVY86" s="1915"/>
      <c r="BVZ86" s="1915"/>
      <c r="BWA86" s="1915"/>
      <c r="BWB86" s="1915"/>
      <c r="BWC86" s="1915"/>
      <c r="BWD86" s="1915"/>
      <c r="BWE86" s="1915"/>
      <c r="BWF86" s="1915"/>
      <c r="BWG86" s="1915"/>
      <c r="BWH86" s="1915"/>
      <c r="BWI86" s="1915"/>
      <c r="BWJ86" s="1915"/>
      <c r="BWK86" s="1915"/>
      <c r="BWL86" s="1915"/>
      <c r="BWM86" s="1915"/>
      <c r="BWN86" s="1915"/>
      <c r="BWO86" s="1915"/>
      <c r="BWP86" s="1915"/>
      <c r="BWQ86" s="1915"/>
      <c r="BWR86" s="1915"/>
      <c r="BWS86" s="1915"/>
      <c r="BWT86" s="1915"/>
      <c r="BWU86" s="1915"/>
      <c r="BWV86" s="1915"/>
      <c r="BWW86" s="1915"/>
      <c r="BWX86" s="1915"/>
      <c r="BWY86" s="1915"/>
      <c r="BWZ86" s="1915"/>
      <c r="BXA86" s="1915"/>
      <c r="BXB86" s="1915"/>
      <c r="BXC86" s="1915"/>
      <c r="BXD86" s="1915"/>
      <c r="BXE86" s="1915"/>
      <c r="BXF86" s="1915"/>
      <c r="BXG86" s="1915"/>
      <c r="BXH86" s="1915"/>
      <c r="BXI86" s="1915"/>
      <c r="BXJ86" s="1915"/>
      <c r="BXK86" s="1915"/>
      <c r="BXL86" s="1915"/>
      <c r="BXM86" s="1915"/>
      <c r="BXN86" s="1915"/>
      <c r="BXO86" s="1915"/>
      <c r="BXP86" s="1915"/>
      <c r="BXQ86" s="1915"/>
      <c r="BXR86" s="1915"/>
      <c r="BXS86" s="1915"/>
      <c r="BXT86" s="1915"/>
      <c r="BXU86" s="1915"/>
      <c r="BXV86" s="1915"/>
      <c r="BXW86" s="1915"/>
      <c r="BXX86" s="1915"/>
      <c r="BXY86" s="1915"/>
      <c r="BXZ86" s="1915"/>
      <c r="BYA86" s="1915"/>
      <c r="BYB86" s="1915"/>
      <c r="BYC86" s="1915"/>
      <c r="BYD86" s="1915"/>
      <c r="BYE86" s="1915"/>
      <c r="BYF86" s="1915"/>
      <c r="BYG86" s="1915"/>
      <c r="BYH86" s="1915"/>
      <c r="BYI86" s="1915"/>
      <c r="BYJ86" s="1915"/>
      <c r="BYK86" s="1915"/>
      <c r="BYL86" s="1915"/>
      <c r="BYM86" s="1915"/>
      <c r="BYN86" s="1915"/>
      <c r="BYO86" s="1915"/>
      <c r="BYP86" s="1915"/>
      <c r="BYQ86" s="1915"/>
      <c r="BYR86" s="1915"/>
      <c r="BYS86" s="1915"/>
      <c r="BYT86" s="1915"/>
      <c r="BYU86" s="1915"/>
      <c r="BYV86" s="1915"/>
      <c r="BYW86" s="1915"/>
      <c r="BYX86" s="1915"/>
      <c r="BYY86" s="1915"/>
      <c r="BYZ86" s="1915"/>
      <c r="BZA86" s="1915"/>
      <c r="BZB86" s="1915"/>
      <c r="BZC86" s="1915"/>
      <c r="BZD86" s="1915"/>
      <c r="BZE86" s="1915"/>
      <c r="BZF86" s="1915"/>
      <c r="BZG86" s="1915"/>
      <c r="BZH86" s="1915"/>
      <c r="BZI86" s="1915"/>
      <c r="BZJ86" s="1915"/>
      <c r="BZK86" s="1915"/>
      <c r="BZL86" s="1915"/>
      <c r="BZM86" s="1915"/>
      <c r="BZN86" s="1915"/>
      <c r="BZO86" s="1915"/>
      <c r="BZP86" s="1915"/>
      <c r="BZQ86" s="1915"/>
      <c r="BZR86" s="1915"/>
      <c r="BZS86" s="1915"/>
      <c r="BZT86" s="1915"/>
      <c r="BZU86" s="1915"/>
      <c r="BZV86" s="1915"/>
      <c r="BZW86" s="1915"/>
      <c r="BZX86" s="1915"/>
      <c r="BZY86" s="1915"/>
      <c r="BZZ86" s="1915"/>
      <c r="CAA86" s="1915"/>
      <c r="CAB86" s="1915"/>
      <c r="CAC86" s="1915"/>
      <c r="CAD86" s="1915"/>
      <c r="CAE86" s="1915"/>
      <c r="CAF86" s="1915"/>
      <c r="CAG86" s="1915"/>
      <c r="CAH86" s="1915"/>
      <c r="CAI86" s="1915"/>
      <c r="CAJ86" s="1915"/>
      <c r="CAK86" s="1915"/>
      <c r="CAL86" s="1915"/>
      <c r="CAM86" s="1915"/>
      <c r="CAN86" s="1915"/>
      <c r="CAO86" s="1915"/>
      <c r="CAP86" s="1915"/>
      <c r="CAQ86" s="1915"/>
      <c r="CAR86" s="1915"/>
      <c r="CAS86" s="1915"/>
      <c r="CAT86" s="1915"/>
      <c r="CAU86" s="1915"/>
      <c r="CAV86" s="1915"/>
      <c r="CAW86" s="1915"/>
      <c r="CAX86" s="1915"/>
      <c r="CAY86" s="1915"/>
      <c r="CAZ86" s="1915"/>
      <c r="CBA86" s="1915"/>
      <c r="CBB86" s="1915"/>
      <c r="CBC86" s="1915"/>
      <c r="CBD86" s="1915"/>
      <c r="CBE86" s="1915"/>
      <c r="CBF86" s="1915"/>
      <c r="CBG86" s="1915"/>
      <c r="CBH86" s="1915"/>
      <c r="CBI86" s="1915"/>
      <c r="CBJ86" s="1915"/>
      <c r="CBK86" s="1915"/>
      <c r="CBL86" s="1915"/>
      <c r="CBM86" s="1915"/>
      <c r="CBN86" s="1915"/>
      <c r="CBO86" s="1915"/>
      <c r="CBP86" s="1915"/>
      <c r="CBQ86" s="1915"/>
      <c r="CBR86" s="1915"/>
      <c r="CBS86" s="1915"/>
      <c r="CBT86" s="1915"/>
      <c r="CBU86" s="1915"/>
      <c r="CBV86" s="1915"/>
      <c r="CBW86" s="1915"/>
      <c r="CBX86" s="1915"/>
      <c r="CBY86" s="1915"/>
      <c r="CBZ86" s="1915"/>
      <c r="CCA86" s="1915"/>
      <c r="CCB86" s="1915"/>
      <c r="CCC86" s="1915"/>
      <c r="CCD86" s="1915"/>
      <c r="CCE86" s="1915"/>
      <c r="CCF86" s="1915"/>
      <c r="CCG86" s="1915"/>
      <c r="CCH86" s="1915"/>
      <c r="CCI86" s="1915"/>
      <c r="CCJ86" s="1915"/>
      <c r="CCK86" s="1915"/>
      <c r="CCL86" s="1915"/>
      <c r="CCM86" s="1915"/>
      <c r="CCN86" s="1915"/>
      <c r="CCO86" s="1915"/>
      <c r="CCP86" s="1915"/>
      <c r="CCQ86" s="1915"/>
      <c r="CCR86" s="1915"/>
      <c r="CCS86" s="1915"/>
      <c r="CCT86" s="1915"/>
      <c r="CCU86" s="1915"/>
      <c r="CCV86" s="1915"/>
      <c r="CCW86" s="1915"/>
      <c r="CCX86" s="1915"/>
      <c r="CCY86" s="1915"/>
      <c r="CCZ86" s="1915"/>
      <c r="CDA86" s="1915"/>
      <c r="CDB86" s="1915"/>
      <c r="CDC86" s="1915"/>
      <c r="CDD86" s="1915"/>
      <c r="CDE86" s="1915"/>
      <c r="CDF86" s="1915"/>
      <c r="CDG86" s="1915"/>
      <c r="CDH86" s="1915"/>
      <c r="CDI86" s="1915"/>
      <c r="CDJ86" s="1915"/>
      <c r="CDK86" s="1915"/>
      <c r="CDL86" s="1915"/>
      <c r="CDM86" s="1915"/>
      <c r="CDN86" s="1915"/>
      <c r="CDO86" s="1915"/>
      <c r="CDP86" s="1915"/>
      <c r="CDQ86" s="1915"/>
      <c r="CDR86" s="1915"/>
      <c r="CDS86" s="1915"/>
      <c r="CDT86" s="1915"/>
      <c r="CDU86" s="1915"/>
      <c r="CDV86" s="1915"/>
      <c r="CDW86" s="1915"/>
      <c r="CDX86" s="1915"/>
      <c r="CDY86" s="1915"/>
      <c r="CDZ86" s="1915"/>
      <c r="CEA86" s="1915"/>
      <c r="CEB86" s="1915"/>
      <c r="CEC86" s="1915"/>
      <c r="CED86" s="1915"/>
      <c r="CEE86" s="1915"/>
      <c r="CEF86" s="1915"/>
      <c r="CEG86" s="1915"/>
      <c r="CEH86" s="1915"/>
      <c r="CEI86" s="1915"/>
      <c r="CEJ86" s="1915"/>
      <c r="CEK86" s="1915"/>
      <c r="CEL86" s="1915"/>
      <c r="CEM86" s="1915"/>
      <c r="CEN86" s="1915"/>
      <c r="CEO86" s="1915"/>
      <c r="CEP86" s="1915"/>
      <c r="CEQ86" s="1915"/>
      <c r="CER86" s="1915"/>
      <c r="CES86" s="1915"/>
      <c r="CET86" s="1915"/>
      <c r="CEU86" s="1915"/>
      <c r="CEV86" s="1915"/>
      <c r="CEW86" s="1915"/>
      <c r="CEX86" s="1915"/>
      <c r="CEY86" s="1915"/>
      <c r="CEZ86" s="1915"/>
      <c r="CFA86" s="1915"/>
      <c r="CFB86" s="1915"/>
      <c r="CFC86" s="1915"/>
      <c r="CFD86" s="1915"/>
      <c r="CFE86" s="1915"/>
      <c r="CFF86" s="1915"/>
      <c r="CFG86" s="1915"/>
      <c r="CFH86" s="1915"/>
      <c r="CFI86" s="1915"/>
      <c r="CFJ86" s="1915"/>
      <c r="CFK86" s="1915"/>
      <c r="CFL86" s="1915"/>
      <c r="CFM86" s="1915"/>
      <c r="CFN86" s="1915"/>
      <c r="CFO86" s="1915"/>
      <c r="CFP86" s="1915"/>
      <c r="CFQ86" s="1915"/>
      <c r="CFR86" s="1915"/>
      <c r="CFS86" s="1915"/>
      <c r="CFT86" s="1915"/>
      <c r="CFU86" s="1915"/>
      <c r="CFV86" s="1915"/>
      <c r="CFW86" s="1915"/>
      <c r="CFX86" s="1915"/>
      <c r="CFY86" s="1915"/>
      <c r="CFZ86" s="1915"/>
      <c r="CGA86" s="1915"/>
      <c r="CGB86" s="1915"/>
      <c r="CGC86" s="1915"/>
      <c r="CGD86" s="1915"/>
      <c r="CGE86" s="1915"/>
      <c r="CGF86" s="1915"/>
      <c r="CGG86" s="1915"/>
      <c r="CGH86" s="1915"/>
      <c r="CGI86" s="1915"/>
      <c r="CGJ86" s="1915"/>
      <c r="CGK86" s="1915"/>
      <c r="CGL86" s="1915"/>
      <c r="CGM86" s="1915"/>
      <c r="CGN86" s="1915"/>
      <c r="CGO86" s="1915"/>
      <c r="CGP86" s="1915"/>
      <c r="CGQ86" s="1915"/>
      <c r="CGR86" s="1915"/>
      <c r="CGS86" s="1915"/>
      <c r="CGT86" s="1915"/>
      <c r="CGU86" s="1915"/>
      <c r="CGV86" s="1915"/>
      <c r="CGW86" s="1915"/>
      <c r="CGX86" s="1915"/>
      <c r="CGY86" s="1915"/>
      <c r="CGZ86" s="1915"/>
      <c r="CHA86" s="1915"/>
      <c r="CHB86" s="1915"/>
      <c r="CHC86" s="1915"/>
      <c r="CHD86" s="1915"/>
      <c r="CHE86" s="1915"/>
      <c r="CHF86" s="1915"/>
      <c r="CHG86" s="1915"/>
      <c r="CHH86" s="1915"/>
      <c r="CHI86" s="1915"/>
      <c r="CHJ86" s="1915"/>
      <c r="CHK86" s="1915"/>
      <c r="CHL86" s="1915"/>
      <c r="CHM86" s="1915"/>
      <c r="CHN86" s="1915"/>
      <c r="CHO86" s="1915"/>
      <c r="CHP86" s="1915"/>
      <c r="CHQ86" s="1915"/>
      <c r="CHR86" s="1915"/>
      <c r="CHS86" s="1915"/>
      <c r="CHT86" s="1915"/>
      <c r="CHU86" s="1915"/>
      <c r="CHV86" s="1915"/>
      <c r="CHW86" s="1915"/>
      <c r="CHX86" s="1915"/>
      <c r="CHY86" s="1915"/>
      <c r="CHZ86" s="1915"/>
      <c r="CIA86" s="1915"/>
      <c r="CIB86" s="1915"/>
      <c r="CIC86" s="1915"/>
      <c r="CID86" s="1915"/>
      <c r="CIE86" s="1915"/>
      <c r="CIF86" s="1915"/>
      <c r="CIG86" s="1915"/>
      <c r="CIH86" s="1915"/>
      <c r="CII86" s="1915"/>
      <c r="CIJ86" s="1915"/>
      <c r="CIK86" s="1915"/>
      <c r="CIL86" s="1915"/>
      <c r="CIM86" s="1915"/>
      <c r="CIN86" s="1915"/>
      <c r="CIO86" s="1915"/>
      <c r="CIP86" s="1915"/>
      <c r="CIQ86" s="1915"/>
      <c r="CIR86" s="1915"/>
      <c r="CIS86" s="1915"/>
      <c r="CIT86" s="1915"/>
      <c r="CIU86" s="1915"/>
      <c r="CIV86" s="1915"/>
      <c r="CIW86" s="1915"/>
      <c r="CIX86" s="1915"/>
      <c r="CIY86" s="1915"/>
      <c r="CIZ86" s="1915"/>
      <c r="CJA86" s="1915"/>
      <c r="CJB86" s="1915"/>
      <c r="CJC86" s="1915"/>
      <c r="CJD86" s="1915"/>
      <c r="CJE86" s="1915"/>
      <c r="CJF86" s="1915"/>
      <c r="CJG86" s="1915"/>
      <c r="CJH86" s="1915"/>
      <c r="CJI86" s="1915"/>
      <c r="CJJ86" s="1915"/>
      <c r="CJK86" s="1915"/>
      <c r="CJL86" s="1915"/>
      <c r="CJM86" s="1915"/>
      <c r="CJN86" s="1915"/>
      <c r="CJO86" s="1915"/>
      <c r="CJP86" s="1915"/>
      <c r="CJQ86" s="1915"/>
      <c r="CJR86" s="1915"/>
      <c r="CJS86" s="1915"/>
      <c r="CJT86" s="1915"/>
      <c r="CJU86" s="1915"/>
      <c r="CJV86" s="1915"/>
      <c r="CJW86" s="1915"/>
      <c r="CJX86" s="1915"/>
      <c r="CJY86" s="1915"/>
      <c r="CJZ86" s="1915"/>
      <c r="CKA86" s="1915"/>
      <c r="CKB86" s="1915"/>
      <c r="CKC86" s="1915"/>
      <c r="CKD86" s="1915"/>
      <c r="CKE86" s="1915"/>
      <c r="CKF86" s="1915"/>
      <c r="CKG86" s="1915"/>
      <c r="CKH86" s="1915"/>
      <c r="CKI86" s="1915"/>
      <c r="CKJ86" s="1915"/>
      <c r="CKK86" s="1915"/>
      <c r="CKL86" s="1915"/>
      <c r="CKM86" s="1915"/>
      <c r="CKN86" s="1915"/>
      <c r="CKO86" s="1915"/>
      <c r="CKP86" s="1915"/>
      <c r="CKQ86" s="1915"/>
      <c r="CKR86" s="1915"/>
      <c r="CKS86" s="1915"/>
      <c r="CKT86" s="1915"/>
      <c r="CKU86" s="1915"/>
      <c r="CKV86" s="1915"/>
      <c r="CKW86" s="1915"/>
      <c r="CKX86" s="1915"/>
      <c r="CKY86" s="1915"/>
      <c r="CKZ86" s="1915"/>
      <c r="CLA86" s="1915"/>
      <c r="CLB86" s="1915"/>
      <c r="CLC86" s="1915"/>
      <c r="CLD86" s="1915"/>
      <c r="CLE86" s="1915"/>
      <c r="CLF86" s="1915"/>
      <c r="CLG86" s="1915"/>
      <c r="CLH86" s="1915"/>
      <c r="CLI86" s="1915"/>
      <c r="CLJ86" s="1915"/>
      <c r="CLK86" s="1915"/>
      <c r="CLL86" s="1915"/>
      <c r="CLM86" s="1915"/>
      <c r="CLN86" s="1915"/>
      <c r="CLO86" s="1915"/>
      <c r="CLP86" s="1915"/>
      <c r="CLQ86" s="1915"/>
      <c r="CLR86" s="1915"/>
      <c r="CLS86" s="1915"/>
      <c r="CLT86" s="1915"/>
      <c r="CLU86" s="1915"/>
      <c r="CLV86" s="1915"/>
      <c r="CLW86" s="1915"/>
      <c r="CLX86" s="1915"/>
      <c r="CLY86" s="1915"/>
      <c r="CLZ86" s="1915"/>
      <c r="CMA86" s="1915"/>
      <c r="CMB86" s="1915"/>
      <c r="CMC86" s="1915"/>
      <c r="CMD86" s="1915"/>
      <c r="CME86" s="1915"/>
      <c r="CMF86" s="1915"/>
      <c r="CMG86" s="1915"/>
      <c r="CMH86" s="1915"/>
      <c r="CMI86" s="1915"/>
      <c r="CMJ86" s="1915"/>
      <c r="CMK86" s="1915"/>
      <c r="CML86" s="1915"/>
      <c r="CMM86" s="1915"/>
      <c r="CMN86" s="1915"/>
      <c r="CMO86" s="1915"/>
      <c r="CMP86" s="1915"/>
      <c r="CMQ86" s="1915"/>
      <c r="CMR86" s="1915"/>
      <c r="CMS86" s="1915"/>
      <c r="CMT86" s="1915"/>
      <c r="CMU86" s="1915"/>
      <c r="CMV86" s="1915"/>
      <c r="CMW86" s="1915"/>
      <c r="CMX86" s="1915"/>
      <c r="CMY86" s="1915"/>
      <c r="CMZ86" s="1915"/>
      <c r="CNA86" s="1915"/>
      <c r="CNB86" s="1915"/>
      <c r="CNC86" s="1915"/>
      <c r="CND86" s="1915"/>
      <c r="CNE86" s="1915"/>
      <c r="CNF86" s="1915"/>
      <c r="CNG86" s="1915"/>
      <c r="CNH86" s="1915"/>
      <c r="CNI86" s="1915"/>
      <c r="CNJ86" s="1915"/>
      <c r="CNK86" s="1915"/>
      <c r="CNL86" s="1915"/>
      <c r="CNM86" s="1915"/>
      <c r="CNN86" s="1915"/>
      <c r="CNO86" s="1915"/>
      <c r="CNP86" s="1915"/>
      <c r="CNQ86" s="1915"/>
      <c r="CNR86" s="1915"/>
      <c r="CNS86" s="1915"/>
      <c r="CNT86" s="1915"/>
      <c r="CNU86" s="1915"/>
      <c r="CNV86" s="1915"/>
      <c r="CNW86" s="1915"/>
      <c r="CNX86" s="1915"/>
      <c r="CNY86" s="1915"/>
      <c r="CNZ86" s="1915"/>
      <c r="COA86" s="1915"/>
      <c r="COB86" s="1915"/>
      <c r="COC86" s="1915"/>
      <c r="COD86" s="1915"/>
      <c r="COE86" s="1915"/>
      <c r="COF86" s="1915"/>
      <c r="COG86" s="1915"/>
      <c r="COH86" s="1915"/>
      <c r="COI86" s="1915"/>
      <c r="COJ86" s="1915"/>
      <c r="COK86" s="1915"/>
      <c r="COL86" s="1915"/>
      <c r="COM86" s="1915"/>
      <c r="CON86" s="1915"/>
      <c r="COO86" s="1915"/>
      <c r="COP86" s="1915"/>
      <c r="COQ86" s="1915"/>
      <c r="COR86" s="1915"/>
      <c r="COS86" s="1915"/>
      <c r="COT86" s="1915"/>
      <c r="COU86" s="1915"/>
      <c r="COV86" s="1915"/>
      <c r="COW86" s="1915"/>
      <c r="COX86" s="1915"/>
      <c r="COY86" s="1915"/>
      <c r="COZ86" s="1915"/>
      <c r="CPA86" s="1915"/>
      <c r="CPB86" s="1915"/>
      <c r="CPC86" s="1915"/>
      <c r="CPD86" s="1915"/>
      <c r="CPE86" s="1915"/>
      <c r="CPF86" s="1915"/>
      <c r="CPG86" s="1915"/>
      <c r="CPH86" s="1915"/>
      <c r="CPI86" s="1915"/>
      <c r="CPJ86" s="1915"/>
      <c r="CPK86" s="1915"/>
      <c r="CPL86" s="1915"/>
      <c r="CPM86" s="1915"/>
      <c r="CPN86" s="1915"/>
      <c r="CPO86" s="1915"/>
      <c r="CPP86" s="1915"/>
      <c r="CPQ86" s="1915"/>
      <c r="CPR86" s="1915"/>
      <c r="CPS86" s="1915"/>
      <c r="CPT86" s="1915"/>
      <c r="CPU86" s="1915"/>
      <c r="CPV86" s="1915"/>
      <c r="CPW86" s="1915"/>
      <c r="CPX86" s="1915"/>
      <c r="CPY86" s="1915"/>
      <c r="CPZ86" s="1915"/>
      <c r="CQA86" s="1915"/>
      <c r="CQB86" s="1915"/>
      <c r="CQC86" s="1915"/>
      <c r="CQD86" s="1915"/>
      <c r="CQE86" s="1915"/>
      <c r="CQF86" s="1915"/>
      <c r="CQG86" s="1915"/>
      <c r="CQH86" s="1915"/>
      <c r="CQI86" s="1915"/>
      <c r="CQJ86" s="1915"/>
      <c r="CQK86" s="1915"/>
      <c r="CQL86" s="1915"/>
      <c r="CQM86" s="1915"/>
      <c r="CQN86" s="1915"/>
      <c r="CQO86" s="1915"/>
      <c r="CQP86" s="1915"/>
      <c r="CQQ86" s="1915"/>
      <c r="CQR86" s="1915"/>
      <c r="CQS86" s="1915"/>
      <c r="CQT86" s="1915"/>
      <c r="CQU86" s="1915"/>
      <c r="CQV86" s="1915"/>
      <c r="CQW86" s="1915"/>
      <c r="CQX86" s="1915"/>
      <c r="CQY86" s="1915"/>
      <c r="CQZ86" s="1915"/>
      <c r="CRA86" s="1915"/>
      <c r="CRB86" s="1915"/>
      <c r="CRC86" s="1915"/>
      <c r="CRD86" s="1915"/>
      <c r="CRE86" s="1915"/>
      <c r="CRF86" s="1915"/>
      <c r="CRG86" s="1915"/>
      <c r="CRH86" s="1915"/>
      <c r="CRI86" s="1915"/>
      <c r="CRJ86" s="1915"/>
      <c r="CRK86" s="1915"/>
      <c r="CRL86" s="1915"/>
      <c r="CRM86" s="1915"/>
      <c r="CRN86" s="1915"/>
      <c r="CRO86" s="1915"/>
      <c r="CRP86" s="1915"/>
      <c r="CRQ86" s="1915"/>
      <c r="CRR86" s="1915"/>
      <c r="CRS86" s="1915"/>
      <c r="CRT86" s="1915"/>
      <c r="CRU86" s="1915"/>
      <c r="CRV86" s="1915"/>
      <c r="CRW86" s="1915"/>
      <c r="CRX86" s="1915"/>
      <c r="CRY86" s="1915"/>
      <c r="CRZ86" s="1915"/>
      <c r="CSA86" s="1915"/>
      <c r="CSB86" s="1915"/>
      <c r="CSC86" s="1915"/>
      <c r="CSD86" s="1915"/>
      <c r="CSE86" s="1915"/>
      <c r="CSF86" s="1915"/>
      <c r="CSG86" s="1915"/>
      <c r="CSH86" s="1915"/>
      <c r="CSI86" s="1915"/>
      <c r="CSJ86" s="1915"/>
      <c r="CSK86" s="1915"/>
      <c r="CSL86" s="1915"/>
      <c r="CSM86" s="1915"/>
      <c r="CSN86" s="1915"/>
      <c r="CSO86" s="1915"/>
      <c r="CSP86" s="1915"/>
      <c r="CSQ86" s="1915"/>
      <c r="CSR86" s="1915"/>
      <c r="CSS86" s="1915"/>
      <c r="CST86" s="1915"/>
      <c r="CSU86" s="1915"/>
      <c r="CSV86" s="1915"/>
      <c r="CSW86" s="1915"/>
      <c r="CSX86" s="1915"/>
      <c r="CSY86" s="1915"/>
      <c r="CSZ86" s="1915"/>
      <c r="CTA86" s="1915"/>
      <c r="CTB86" s="1915"/>
      <c r="CTC86" s="1915"/>
      <c r="CTD86" s="1915"/>
      <c r="CTE86" s="1915"/>
      <c r="CTF86" s="1915"/>
      <c r="CTG86" s="1915"/>
      <c r="CTH86" s="1915"/>
      <c r="CTI86" s="1915"/>
      <c r="CTJ86" s="1915"/>
      <c r="CTK86" s="1915"/>
      <c r="CTL86" s="1915"/>
      <c r="CTM86" s="1915"/>
      <c r="CTN86" s="1915"/>
      <c r="CTO86" s="1915"/>
      <c r="CTP86" s="1915"/>
      <c r="CTQ86" s="1915"/>
      <c r="CTR86" s="1915"/>
      <c r="CTS86" s="1915"/>
      <c r="CTT86" s="1915"/>
      <c r="CTU86" s="1915"/>
      <c r="CTV86" s="1915"/>
      <c r="CTW86" s="1915"/>
      <c r="CTX86" s="1915"/>
      <c r="CTY86" s="1915"/>
      <c r="CTZ86" s="1915"/>
      <c r="CUA86" s="1915"/>
      <c r="CUB86" s="1915"/>
      <c r="CUC86" s="1915"/>
      <c r="CUD86" s="1915"/>
      <c r="CUE86" s="1915"/>
      <c r="CUF86" s="1915"/>
      <c r="CUG86" s="1915"/>
      <c r="CUH86" s="1915"/>
      <c r="CUI86" s="1915"/>
      <c r="CUJ86" s="1915"/>
      <c r="CUK86" s="1915"/>
      <c r="CUL86" s="1915"/>
      <c r="CUM86" s="1915"/>
      <c r="CUN86" s="1915"/>
      <c r="CUO86" s="1915"/>
      <c r="CUP86" s="1915"/>
      <c r="CUQ86" s="1915"/>
      <c r="CUR86" s="1915"/>
      <c r="CUS86" s="1915"/>
      <c r="CUT86" s="1915"/>
      <c r="CUU86" s="1915"/>
      <c r="CUV86" s="1915"/>
      <c r="CUW86" s="1915"/>
      <c r="CUX86" s="1915"/>
      <c r="CUY86" s="1915"/>
      <c r="CUZ86" s="1915"/>
      <c r="CVA86" s="1915"/>
      <c r="CVB86" s="1915"/>
      <c r="CVC86" s="1915"/>
      <c r="CVD86" s="1915"/>
      <c r="CVE86" s="1915"/>
      <c r="CVF86" s="1915"/>
      <c r="CVG86" s="1915"/>
      <c r="CVH86" s="1915"/>
      <c r="CVI86" s="1915"/>
      <c r="CVJ86" s="1915"/>
      <c r="CVK86" s="1915"/>
      <c r="CVL86" s="1915"/>
      <c r="CVM86" s="1915"/>
      <c r="CVN86" s="1915"/>
      <c r="CVO86" s="1915"/>
      <c r="CVP86" s="1915"/>
      <c r="CVQ86" s="1915"/>
      <c r="CVR86" s="1915"/>
      <c r="CVS86" s="1915"/>
      <c r="CVT86" s="1915"/>
      <c r="CVU86" s="1915"/>
      <c r="CVV86" s="1915"/>
      <c r="CVW86" s="1915"/>
      <c r="CVX86" s="1915"/>
      <c r="CVY86" s="1915"/>
      <c r="CVZ86" s="1915"/>
      <c r="CWA86" s="1915"/>
      <c r="CWB86" s="1915"/>
      <c r="CWC86" s="1915"/>
      <c r="CWD86" s="1915"/>
      <c r="CWE86" s="1915"/>
      <c r="CWF86" s="1915"/>
      <c r="CWG86" s="1915"/>
      <c r="CWH86" s="1915"/>
      <c r="CWI86" s="1915"/>
      <c r="CWJ86" s="1915"/>
      <c r="CWK86" s="1915"/>
      <c r="CWL86" s="1915"/>
      <c r="CWM86" s="1915"/>
      <c r="CWN86" s="1915"/>
      <c r="CWO86" s="1915"/>
      <c r="CWP86" s="1915"/>
      <c r="CWQ86" s="1915"/>
      <c r="CWR86" s="1915"/>
      <c r="CWS86" s="1915"/>
      <c r="CWT86" s="1915"/>
      <c r="CWU86" s="1915"/>
      <c r="CWV86" s="1915"/>
      <c r="CWW86" s="1915"/>
      <c r="CWX86" s="1915"/>
      <c r="CWY86" s="1915"/>
      <c r="CWZ86" s="1915"/>
      <c r="CXA86" s="1915"/>
      <c r="CXB86" s="1915"/>
      <c r="CXC86" s="1915"/>
      <c r="CXD86" s="1915"/>
      <c r="CXE86" s="1915"/>
      <c r="CXF86" s="1915"/>
      <c r="CXG86" s="1915"/>
      <c r="CXH86" s="1915"/>
      <c r="CXI86" s="1915"/>
      <c r="CXJ86" s="1915"/>
      <c r="CXK86" s="1915"/>
      <c r="CXL86" s="1915"/>
      <c r="CXM86" s="1915"/>
      <c r="CXN86" s="1915"/>
      <c r="CXO86" s="1915"/>
      <c r="CXP86" s="1915"/>
      <c r="CXQ86" s="1915"/>
      <c r="CXR86" s="1915"/>
      <c r="CXS86" s="1915"/>
      <c r="CXT86" s="1915"/>
      <c r="CXU86" s="1915"/>
      <c r="CXV86" s="1915"/>
      <c r="CXW86" s="1915"/>
      <c r="CXX86" s="1915"/>
      <c r="CXY86" s="1915"/>
      <c r="CXZ86" s="1915"/>
      <c r="CYA86" s="1915"/>
      <c r="CYB86" s="1915"/>
      <c r="CYC86" s="1915"/>
      <c r="CYD86" s="1915"/>
      <c r="CYE86" s="1915"/>
      <c r="CYF86" s="1915"/>
      <c r="CYG86" s="1915"/>
      <c r="CYH86" s="1915"/>
      <c r="CYI86" s="1915"/>
      <c r="CYJ86" s="1915"/>
      <c r="CYK86" s="1915"/>
      <c r="CYL86" s="1915"/>
      <c r="CYM86" s="1915"/>
      <c r="CYN86" s="1915"/>
      <c r="CYO86" s="1915"/>
      <c r="CYP86" s="1915"/>
      <c r="CYQ86" s="1915"/>
      <c r="CYR86" s="1915"/>
      <c r="CYS86" s="1915"/>
      <c r="CYT86" s="1915"/>
      <c r="CYU86" s="1915"/>
      <c r="CYV86" s="1915"/>
      <c r="CYW86" s="1915"/>
      <c r="CYX86" s="1915"/>
      <c r="CYY86" s="1915"/>
      <c r="CYZ86" s="1915"/>
      <c r="CZA86" s="1915"/>
      <c r="CZB86" s="1915"/>
      <c r="CZC86" s="1915"/>
      <c r="CZD86" s="1915"/>
      <c r="CZE86" s="1915"/>
      <c r="CZF86" s="1915"/>
      <c r="CZG86" s="1915"/>
      <c r="CZH86" s="1915"/>
      <c r="CZI86" s="1915"/>
      <c r="CZJ86" s="1915"/>
      <c r="CZK86" s="1915"/>
      <c r="CZL86" s="1915"/>
      <c r="CZM86" s="1915"/>
      <c r="CZN86" s="1915"/>
      <c r="CZO86" s="1915"/>
      <c r="CZP86" s="1915"/>
      <c r="CZQ86" s="1915"/>
      <c r="CZR86" s="1915"/>
      <c r="CZS86" s="1915"/>
      <c r="CZT86" s="1915"/>
      <c r="CZU86" s="1915"/>
      <c r="CZV86" s="1915"/>
      <c r="CZW86" s="1915"/>
      <c r="CZX86" s="1915"/>
      <c r="CZY86" s="1915"/>
      <c r="CZZ86" s="1915"/>
      <c r="DAA86" s="1915"/>
      <c r="DAB86" s="1915"/>
      <c r="DAC86" s="1915"/>
      <c r="DAD86" s="1915"/>
      <c r="DAE86" s="1915"/>
      <c r="DAF86" s="1915"/>
      <c r="DAG86" s="1915"/>
      <c r="DAH86" s="1915"/>
      <c r="DAI86" s="1915"/>
      <c r="DAJ86" s="1915"/>
      <c r="DAK86" s="1915"/>
      <c r="DAL86" s="1915"/>
      <c r="DAM86" s="1915"/>
      <c r="DAN86" s="1915"/>
      <c r="DAO86" s="1915"/>
      <c r="DAP86" s="1915"/>
      <c r="DAQ86" s="1915"/>
      <c r="DAR86" s="1915"/>
      <c r="DAS86" s="1915"/>
      <c r="DAT86" s="1915"/>
      <c r="DAU86" s="1915"/>
      <c r="DAV86" s="1915"/>
      <c r="DAW86" s="1915"/>
      <c r="DAX86" s="1915"/>
      <c r="DAY86" s="1915"/>
      <c r="DAZ86" s="1915"/>
      <c r="DBA86" s="1915"/>
      <c r="DBB86" s="1915"/>
      <c r="DBC86" s="1915"/>
      <c r="DBD86" s="1915"/>
      <c r="DBE86" s="1915"/>
      <c r="DBF86" s="1915"/>
      <c r="DBG86" s="1915"/>
      <c r="DBH86" s="1915"/>
      <c r="DBI86" s="1915"/>
      <c r="DBJ86" s="1915"/>
      <c r="DBK86" s="1915"/>
      <c r="DBL86" s="1915"/>
      <c r="DBM86" s="1915"/>
      <c r="DBN86" s="1915"/>
      <c r="DBO86" s="1915"/>
      <c r="DBP86" s="1915"/>
      <c r="DBQ86" s="1915"/>
      <c r="DBR86" s="1915"/>
      <c r="DBS86" s="1915"/>
      <c r="DBT86" s="1915"/>
      <c r="DBU86" s="1915"/>
      <c r="DBV86" s="1915"/>
      <c r="DBW86" s="1915"/>
      <c r="DBX86" s="1915"/>
      <c r="DBY86" s="1915"/>
      <c r="DBZ86" s="1915"/>
      <c r="DCA86" s="1915"/>
      <c r="DCB86" s="1915"/>
      <c r="DCC86" s="1915"/>
      <c r="DCD86" s="1915"/>
      <c r="DCE86" s="1915"/>
      <c r="DCF86" s="1915"/>
      <c r="DCG86" s="1915"/>
      <c r="DCH86" s="1915"/>
      <c r="DCI86" s="1915"/>
      <c r="DCJ86" s="1915"/>
      <c r="DCK86" s="1915"/>
      <c r="DCL86" s="1915"/>
      <c r="DCM86" s="1915"/>
      <c r="DCN86" s="1915"/>
      <c r="DCO86" s="1915"/>
      <c r="DCP86" s="1915"/>
      <c r="DCQ86" s="1915"/>
      <c r="DCR86" s="1915"/>
      <c r="DCS86" s="1915"/>
      <c r="DCT86" s="1915"/>
      <c r="DCU86" s="1915"/>
      <c r="DCV86" s="1915"/>
      <c r="DCW86" s="1915"/>
      <c r="DCX86" s="1915"/>
      <c r="DCY86" s="1915"/>
      <c r="DCZ86" s="1915"/>
      <c r="DDA86" s="1915"/>
      <c r="DDB86" s="1915"/>
      <c r="DDC86" s="1915"/>
      <c r="DDD86" s="1915"/>
      <c r="DDE86" s="1915"/>
      <c r="DDF86" s="1915"/>
      <c r="DDG86" s="1915"/>
      <c r="DDH86" s="1915"/>
      <c r="DDI86" s="1915"/>
      <c r="DDJ86" s="1915"/>
      <c r="DDK86" s="1915"/>
      <c r="DDL86" s="1915"/>
      <c r="DDM86" s="1915"/>
      <c r="DDN86" s="1915"/>
      <c r="DDO86" s="1915"/>
      <c r="DDP86" s="1915"/>
      <c r="DDQ86" s="1915"/>
      <c r="DDR86" s="1915"/>
      <c r="DDS86" s="1915"/>
      <c r="DDT86" s="1915"/>
      <c r="DDU86" s="1915"/>
      <c r="DDV86" s="1915"/>
      <c r="DDW86" s="1915"/>
      <c r="DDX86" s="1915"/>
      <c r="DDY86" s="1915"/>
      <c r="DDZ86" s="1915"/>
      <c r="DEA86" s="1915"/>
      <c r="DEB86" s="1915"/>
      <c r="DEC86" s="1915"/>
      <c r="DED86" s="1915"/>
      <c r="DEE86" s="1915"/>
      <c r="DEF86" s="1915"/>
      <c r="DEG86" s="1915"/>
      <c r="DEH86" s="1915"/>
      <c r="DEI86" s="1915"/>
      <c r="DEJ86" s="1915"/>
      <c r="DEK86" s="1915"/>
      <c r="DEL86" s="1915"/>
      <c r="DEM86" s="1915"/>
      <c r="DEN86" s="1915"/>
      <c r="DEO86" s="1915"/>
      <c r="DEP86" s="1915"/>
      <c r="DEQ86" s="1915"/>
      <c r="DER86" s="1915"/>
      <c r="DES86" s="1915"/>
      <c r="DET86" s="1915"/>
      <c r="DEU86" s="1915"/>
      <c r="DEV86" s="1915"/>
      <c r="DEW86" s="1915"/>
      <c r="DEX86" s="1915"/>
      <c r="DEY86" s="1915"/>
      <c r="DEZ86" s="1915"/>
      <c r="DFA86" s="1915"/>
      <c r="DFB86" s="1915"/>
      <c r="DFC86" s="1915"/>
      <c r="DFD86" s="1915"/>
      <c r="DFE86" s="1915"/>
      <c r="DFF86" s="1915"/>
      <c r="DFG86" s="1915"/>
      <c r="DFH86" s="1915"/>
      <c r="DFI86" s="1915"/>
      <c r="DFJ86" s="1915"/>
      <c r="DFK86" s="1915"/>
      <c r="DFL86" s="1915"/>
      <c r="DFM86" s="1915"/>
      <c r="DFN86" s="1915"/>
      <c r="DFO86" s="1915"/>
      <c r="DFP86" s="1915"/>
      <c r="DFQ86" s="1915"/>
      <c r="DFR86" s="1915"/>
      <c r="DFS86" s="1915"/>
      <c r="DFT86" s="1915"/>
      <c r="DFU86" s="1915"/>
      <c r="DFV86" s="1915"/>
      <c r="DFW86" s="1915"/>
      <c r="DFX86" s="1915"/>
      <c r="DFY86" s="1915"/>
      <c r="DFZ86" s="1915"/>
      <c r="DGA86" s="1915"/>
      <c r="DGB86" s="1915"/>
      <c r="DGC86" s="1915"/>
      <c r="DGD86" s="1915"/>
      <c r="DGE86" s="1915"/>
      <c r="DGF86" s="1915"/>
      <c r="DGG86" s="1915"/>
      <c r="DGH86" s="1915"/>
      <c r="DGI86" s="1915"/>
      <c r="DGJ86" s="1915"/>
      <c r="DGK86" s="1915"/>
      <c r="DGL86" s="1915"/>
      <c r="DGM86" s="1915"/>
      <c r="DGN86" s="1915"/>
      <c r="DGO86" s="1915"/>
      <c r="DGP86" s="1915"/>
      <c r="DGQ86" s="1915"/>
      <c r="DGR86" s="1915"/>
      <c r="DGS86" s="1915"/>
      <c r="DGT86" s="1915"/>
      <c r="DGU86" s="1915"/>
      <c r="DGV86" s="1915"/>
      <c r="DGW86" s="1915"/>
      <c r="DGX86" s="1915"/>
      <c r="DGY86" s="1915"/>
      <c r="DGZ86" s="1915"/>
      <c r="DHA86" s="1915"/>
      <c r="DHB86" s="1915"/>
      <c r="DHC86" s="1915"/>
      <c r="DHD86" s="1915"/>
      <c r="DHE86" s="1915"/>
      <c r="DHF86" s="1915"/>
      <c r="DHG86" s="1915"/>
      <c r="DHH86" s="1915"/>
      <c r="DHI86" s="1915"/>
      <c r="DHJ86" s="1915"/>
      <c r="DHK86" s="1915"/>
      <c r="DHL86" s="1915"/>
      <c r="DHM86" s="1915"/>
      <c r="DHN86" s="1915"/>
      <c r="DHO86" s="1915"/>
      <c r="DHP86" s="1915"/>
      <c r="DHQ86" s="1915"/>
      <c r="DHR86" s="1915"/>
      <c r="DHS86" s="1915"/>
      <c r="DHT86" s="1915"/>
      <c r="DHU86" s="1915"/>
      <c r="DHV86" s="1915"/>
      <c r="DHW86" s="1915"/>
      <c r="DHX86" s="1915"/>
      <c r="DHY86" s="1915"/>
      <c r="DHZ86" s="1915"/>
      <c r="DIA86" s="1915"/>
      <c r="DIB86" s="1915"/>
      <c r="DIC86" s="1915"/>
      <c r="DID86" s="1915"/>
      <c r="DIE86" s="1915"/>
      <c r="DIF86" s="1915"/>
      <c r="DIG86" s="1915"/>
      <c r="DIH86" s="1915"/>
      <c r="DII86" s="1915"/>
      <c r="DIJ86" s="1915"/>
      <c r="DIK86" s="1915"/>
      <c r="DIL86" s="1915"/>
      <c r="DIM86" s="1915"/>
      <c r="DIN86" s="1915"/>
      <c r="DIO86" s="1915"/>
      <c r="DIP86" s="1915"/>
      <c r="DIQ86" s="1915"/>
      <c r="DIR86" s="1915"/>
      <c r="DIS86" s="1915"/>
      <c r="DIT86" s="1915"/>
      <c r="DIU86" s="1915"/>
      <c r="DIV86" s="1915"/>
      <c r="DIW86" s="1915"/>
      <c r="DIX86" s="1915"/>
      <c r="DIY86" s="1915"/>
      <c r="DIZ86" s="1915"/>
      <c r="DJA86" s="1915"/>
      <c r="DJB86" s="1915"/>
      <c r="DJC86" s="1915"/>
      <c r="DJD86" s="1915"/>
      <c r="DJE86" s="1915"/>
      <c r="DJF86" s="1915"/>
      <c r="DJG86" s="1915"/>
      <c r="DJH86" s="1915"/>
      <c r="DJI86" s="1915"/>
      <c r="DJJ86" s="1915"/>
      <c r="DJK86" s="1915"/>
      <c r="DJL86" s="1915"/>
      <c r="DJM86" s="1915"/>
      <c r="DJN86" s="1915"/>
      <c r="DJO86" s="1915"/>
      <c r="DJP86" s="1915"/>
      <c r="DJQ86" s="1915"/>
      <c r="DJR86" s="1915"/>
      <c r="DJS86" s="1915"/>
      <c r="DJT86" s="1915"/>
      <c r="DJU86" s="1915"/>
      <c r="DJV86" s="1915"/>
      <c r="DJW86" s="1915"/>
      <c r="DJX86" s="1915"/>
      <c r="DJY86" s="1915"/>
      <c r="DJZ86" s="1915"/>
      <c r="DKA86" s="1915"/>
      <c r="DKB86" s="1915"/>
      <c r="DKC86" s="1915"/>
      <c r="DKD86" s="1915"/>
      <c r="DKE86" s="1915"/>
      <c r="DKF86" s="1915"/>
      <c r="DKG86" s="1915"/>
      <c r="DKH86" s="1915"/>
      <c r="DKI86" s="1915"/>
      <c r="DKJ86" s="1915"/>
      <c r="DKK86" s="1915"/>
      <c r="DKL86" s="1915"/>
      <c r="DKM86" s="1915"/>
      <c r="DKN86" s="1915"/>
      <c r="DKO86" s="1915"/>
      <c r="DKP86" s="1915"/>
      <c r="DKQ86" s="1915"/>
      <c r="DKR86" s="1915"/>
      <c r="DKS86" s="1915"/>
      <c r="DKT86" s="1915"/>
      <c r="DKU86" s="1915"/>
      <c r="DKV86" s="1915"/>
      <c r="DKW86" s="1915"/>
      <c r="DKX86" s="1915"/>
      <c r="DKY86" s="1915"/>
      <c r="DKZ86" s="1915"/>
      <c r="DLA86" s="1915"/>
      <c r="DLB86" s="1915"/>
      <c r="DLC86" s="1915"/>
      <c r="DLD86" s="1915"/>
      <c r="DLE86" s="1915"/>
      <c r="DLF86" s="1915"/>
      <c r="DLG86" s="1915"/>
      <c r="DLH86" s="1915"/>
      <c r="DLI86" s="1915"/>
      <c r="DLJ86" s="1915"/>
      <c r="DLK86" s="1915"/>
      <c r="DLL86" s="1915"/>
      <c r="DLM86" s="1915"/>
      <c r="DLN86" s="1915"/>
      <c r="DLO86" s="1915"/>
      <c r="DLP86" s="1915"/>
      <c r="DLQ86" s="1915"/>
      <c r="DLR86" s="1915"/>
      <c r="DLS86" s="1915"/>
      <c r="DLT86" s="1915"/>
      <c r="DLU86" s="1915"/>
      <c r="DLV86" s="1915"/>
      <c r="DLW86" s="1915"/>
      <c r="DLX86" s="1915"/>
      <c r="DLY86" s="1915"/>
      <c r="DLZ86" s="1915"/>
      <c r="DMA86" s="1915"/>
      <c r="DMB86" s="1915"/>
      <c r="DMC86" s="1915"/>
      <c r="DMD86" s="1915"/>
      <c r="DME86" s="1915"/>
      <c r="DMF86" s="1915"/>
      <c r="DMG86" s="1915"/>
      <c r="DMH86" s="1915"/>
      <c r="DMI86" s="1915"/>
      <c r="DMJ86" s="1915"/>
      <c r="DMK86" s="1915"/>
      <c r="DML86" s="1915"/>
      <c r="DMM86" s="1915"/>
      <c r="DMN86" s="1915"/>
      <c r="DMO86" s="1915"/>
      <c r="DMP86" s="1915"/>
      <c r="DMQ86" s="1915"/>
      <c r="DMR86" s="1915"/>
      <c r="DMS86" s="1915"/>
      <c r="DMT86" s="1915"/>
      <c r="DMU86" s="1915"/>
      <c r="DMV86" s="1915"/>
      <c r="DMW86" s="1915"/>
      <c r="DMX86" s="1915"/>
      <c r="DMY86" s="1915"/>
      <c r="DMZ86" s="1915"/>
      <c r="DNA86" s="1915"/>
      <c r="DNB86" s="1915"/>
      <c r="DNC86" s="1915"/>
      <c r="DND86" s="1915"/>
      <c r="DNE86" s="1915"/>
      <c r="DNF86" s="1915"/>
      <c r="DNG86" s="1915"/>
      <c r="DNH86" s="1915"/>
      <c r="DNI86" s="1915"/>
      <c r="DNJ86" s="1915"/>
      <c r="DNK86" s="1915"/>
      <c r="DNL86" s="1915"/>
      <c r="DNM86" s="1915"/>
      <c r="DNN86" s="1915"/>
      <c r="DNO86" s="1915"/>
      <c r="DNP86" s="1915"/>
      <c r="DNQ86" s="1915"/>
      <c r="DNR86" s="1915"/>
      <c r="DNS86" s="1915"/>
      <c r="DNT86" s="1915"/>
      <c r="DNU86" s="1915"/>
      <c r="DNV86" s="1915"/>
      <c r="DNW86" s="1915"/>
      <c r="DNX86" s="1915"/>
      <c r="DNY86" s="1915"/>
      <c r="DNZ86" s="1915"/>
      <c r="DOA86" s="1915"/>
      <c r="DOB86" s="1915"/>
      <c r="DOC86" s="1915"/>
      <c r="DOD86" s="1915"/>
      <c r="DOE86" s="1915"/>
      <c r="DOF86" s="1915"/>
      <c r="DOG86" s="1915"/>
      <c r="DOH86" s="1915"/>
      <c r="DOI86" s="1915"/>
      <c r="DOJ86" s="1915"/>
      <c r="DOK86" s="1915"/>
      <c r="DOL86" s="1915"/>
      <c r="DOM86" s="1915"/>
      <c r="DON86" s="1915"/>
      <c r="DOO86" s="1915"/>
      <c r="DOP86" s="1915"/>
      <c r="DOQ86" s="1915"/>
      <c r="DOR86" s="1915"/>
      <c r="DOS86" s="1915"/>
      <c r="DOT86" s="1915"/>
      <c r="DOU86" s="1915"/>
      <c r="DOV86" s="1915"/>
      <c r="DOW86" s="1915"/>
      <c r="DOX86" s="1915"/>
      <c r="DOY86" s="1915"/>
      <c r="DOZ86" s="1915"/>
      <c r="DPA86" s="1915"/>
      <c r="DPB86" s="1915"/>
      <c r="DPC86" s="1915"/>
      <c r="DPD86" s="1915"/>
      <c r="DPE86" s="1915"/>
      <c r="DPF86" s="1915"/>
      <c r="DPG86" s="1915"/>
      <c r="DPH86" s="1915"/>
      <c r="DPI86" s="1915"/>
      <c r="DPJ86" s="1915"/>
      <c r="DPK86" s="1915"/>
      <c r="DPL86" s="1915"/>
      <c r="DPM86" s="1915"/>
      <c r="DPN86" s="1915"/>
      <c r="DPO86" s="1915"/>
      <c r="DPP86" s="1915"/>
      <c r="DPQ86" s="1915"/>
      <c r="DPR86" s="1915"/>
      <c r="DPS86" s="1915"/>
      <c r="DPT86" s="1915"/>
      <c r="DPU86" s="1915"/>
      <c r="DPV86" s="1915"/>
      <c r="DPW86" s="1915"/>
      <c r="DPX86" s="1915"/>
      <c r="DPY86" s="1915"/>
      <c r="DPZ86" s="1915"/>
      <c r="DQA86" s="1915"/>
      <c r="DQB86" s="1915"/>
      <c r="DQC86" s="1915"/>
      <c r="DQD86" s="1915"/>
      <c r="DQE86" s="1915"/>
      <c r="DQF86" s="1915"/>
      <c r="DQG86" s="1915"/>
      <c r="DQH86" s="1915"/>
      <c r="DQI86" s="1915"/>
      <c r="DQJ86" s="1915"/>
      <c r="DQK86" s="1915"/>
      <c r="DQL86" s="1915"/>
      <c r="DQM86" s="1915"/>
      <c r="DQN86" s="1915"/>
      <c r="DQO86" s="1915"/>
      <c r="DQP86" s="1915"/>
      <c r="DQQ86" s="1915"/>
      <c r="DQR86" s="1915"/>
      <c r="DQS86" s="1915"/>
      <c r="DQT86" s="1915"/>
      <c r="DQU86" s="1915"/>
      <c r="DQV86" s="1915"/>
      <c r="DQW86" s="1915"/>
      <c r="DQX86" s="1915"/>
      <c r="DQY86" s="1915"/>
      <c r="DQZ86" s="1915"/>
      <c r="DRA86" s="1915"/>
      <c r="DRB86" s="1915"/>
      <c r="DRC86" s="1915"/>
      <c r="DRD86" s="1915"/>
      <c r="DRE86" s="1915"/>
      <c r="DRF86" s="1915"/>
      <c r="DRG86" s="1915"/>
      <c r="DRH86" s="1915"/>
      <c r="DRI86" s="1915"/>
      <c r="DRJ86" s="1915"/>
      <c r="DRK86" s="1915"/>
      <c r="DRL86" s="1915"/>
      <c r="DRM86" s="1915"/>
      <c r="DRN86" s="1915"/>
      <c r="DRO86" s="1915"/>
      <c r="DRP86" s="1915"/>
      <c r="DRQ86" s="1915"/>
      <c r="DRR86" s="1915"/>
      <c r="DRS86" s="1915"/>
      <c r="DRT86" s="1915"/>
      <c r="DRU86" s="1915"/>
      <c r="DRV86" s="1915"/>
      <c r="DRW86" s="1915"/>
      <c r="DRX86" s="1915"/>
      <c r="DRY86" s="1915"/>
      <c r="DRZ86" s="1915"/>
      <c r="DSA86" s="1915"/>
      <c r="DSB86" s="1915"/>
      <c r="DSC86" s="1915"/>
      <c r="DSD86" s="1915"/>
      <c r="DSE86" s="1915"/>
      <c r="DSF86" s="1915"/>
      <c r="DSG86" s="1915"/>
      <c r="DSH86" s="1915"/>
      <c r="DSI86" s="1915"/>
      <c r="DSJ86" s="1915"/>
      <c r="DSK86" s="1915"/>
      <c r="DSL86" s="1915"/>
      <c r="DSM86" s="1915"/>
      <c r="DSN86" s="1915"/>
      <c r="DSO86" s="1915"/>
      <c r="DSP86" s="1915"/>
      <c r="DSQ86" s="1915"/>
      <c r="DSR86" s="1915"/>
      <c r="DSS86" s="1915"/>
      <c r="DST86" s="1915"/>
      <c r="DSU86" s="1915"/>
      <c r="DSV86" s="1915"/>
      <c r="DSW86" s="1915"/>
      <c r="DSX86" s="1915"/>
      <c r="DSY86" s="1915"/>
      <c r="DSZ86" s="1915"/>
      <c r="DTA86" s="1915"/>
      <c r="DTB86" s="1915"/>
      <c r="DTC86" s="1915"/>
      <c r="DTD86" s="1915"/>
      <c r="DTE86" s="1915"/>
      <c r="DTF86" s="1915"/>
      <c r="DTG86" s="1915"/>
      <c r="DTH86" s="1915"/>
      <c r="DTI86" s="1915"/>
      <c r="DTJ86" s="1915"/>
      <c r="DTK86" s="1915"/>
      <c r="DTL86" s="1915"/>
      <c r="DTM86" s="1915"/>
      <c r="DTN86" s="1915"/>
      <c r="DTO86" s="1915"/>
      <c r="DTP86" s="1915"/>
      <c r="DTQ86" s="1915"/>
      <c r="DTR86" s="1915"/>
      <c r="DTS86" s="1915"/>
      <c r="DTT86" s="1915"/>
      <c r="DTU86" s="1915"/>
      <c r="DTV86" s="1915"/>
      <c r="DTW86" s="1915"/>
      <c r="DTX86" s="1915"/>
      <c r="DTY86" s="1915"/>
      <c r="DTZ86" s="1915"/>
      <c r="DUA86" s="1915"/>
      <c r="DUB86" s="1915"/>
      <c r="DUC86" s="1915"/>
      <c r="DUD86" s="1915"/>
      <c r="DUE86" s="1915"/>
      <c r="DUF86" s="1915"/>
      <c r="DUG86" s="1915"/>
      <c r="DUH86" s="1915"/>
      <c r="DUI86" s="1915"/>
      <c r="DUJ86" s="1915"/>
      <c r="DUK86" s="1915"/>
      <c r="DUL86" s="1915"/>
      <c r="DUM86" s="1915"/>
      <c r="DUN86" s="1915"/>
      <c r="DUO86" s="1915"/>
      <c r="DUP86" s="1915"/>
      <c r="DUQ86" s="1915"/>
      <c r="DUR86" s="1915"/>
      <c r="DUS86" s="1915"/>
      <c r="DUT86" s="1915"/>
      <c r="DUU86" s="1915"/>
      <c r="DUV86" s="1915"/>
      <c r="DUW86" s="1915"/>
      <c r="DUX86" s="1915"/>
      <c r="DUY86" s="1915"/>
      <c r="DUZ86" s="1915"/>
      <c r="DVA86" s="1915"/>
      <c r="DVB86" s="1915"/>
      <c r="DVC86" s="1915"/>
      <c r="DVD86" s="1915"/>
      <c r="DVE86" s="1915"/>
      <c r="DVF86" s="1915"/>
      <c r="DVG86" s="1915"/>
      <c r="DVH86" s="1915"/>
      <c r="DVI86" s="1915"/>
      <c r="DVJ86" s="1915"/>
      <c r="DVK86" s="1915"/>
      <c r="DVL86" s="1915"/>
      <c r="DVM86" s="1915"/>
      <c r="DVN86" s="1915"/>
      <c r="DVO86" s="1915"/>
      <c r="DVP86" s="1915"/>
      <c r="DVQ86" s="1915"/>
      <c r="DVR86" s="1915"/>
      <c r="DVS86" s="1915"/>
      <c r="DVT86" s="1915"/>
      <c r="DVU86" s="1915"/>
      <c r="DVV86" s="1915"/>
      <c r="DVW86" s="1915"/>
      <c r="DVX86" s="1915"/>
      <c r="DVY86" s="1915"/>
      <c r="DVZ86" s="1915"/>
      <c r="DWA86" s="1915"/>
      <c r="DWB86" s="1915"/>
      <c r="DWC86" s="1915"/>
      <c r="DWD86" s="1915"/>
      <c r="DWE86" s="1915"/>
      <c r="DWF86" s="1915"/>
      <c r="DWG86" s="1915"/>
      <c r="DWH86" s="1915"/>
      <c r="DWI86" s="1915"/>
      <c r="DWJ86" s="1915"/>
      <c r="DWK86" s="1915"/>
      <c r="DWL86" s="1915"/>
      <c r="DWM86" s="1915"/>
      <c r="DWN86" s="1915"/>
      <c r="DWO86" s="1915"/>
      <c r="DWP86" s="1915"/>
      <c r="DWQ86" s="1915"/>
      <c r="DWR86" s="1915"/>
      <c r="DWS86" s="1915"/>
      <c r="DWT86" s="1915"/>
      <c r="DWU86" s="1915"/>
      <c r="DWV86" s="1915"/>
      <c r="DWW86" s="1915"/>
      <c r="DWX86" s="1915"/>
      <c r="DWY86" s="1915"/>
      <c r="DWZ86" s="1915"/>
      <c r="DXA86" s="1915"/>
      <c r="DXB86" s="1915"/>
      <c r="DXC86" s="1915"/>
      <c r="DXD86" s="1915"/>
      <c r="DXE86" s="1915"/>
      <c r="DXF86" s="1915"/>
      <c r="DXG86" s="1915"/>
      <c r="DXH86" s="1915"/>
      <c r="DXI86" s="1915"/>
      <c r="DXJ86" s="1915"/>
      <c r="DXK86" s="1915"/>
      <c r="DXL86" s="1915"/>
      <c r="DXM86" s="1915"/>
      <c r="DXN86" s="1915"/>
      <c r="DXO86" s="1915"/>
      <c r="DXP86" s="1915"/>
      <c r="DXQ86" s="1915"/>
      <c r="DXR86" s="1915"/>
      <c r="DXS86" s="1915"/>
      <c r="DXT86" s="1915"/>
      <c r="DXU86" s="1915"/>
      <c r="DXV86" s="1915"/>
      <c r="DXW86" s="1915"/>
      <c r="DXX86" s="1915"/>
      <c r="DXY86" s="1915"/>
      <c r="DXZ86" s="1915"/>
      <c r="DYA86" s="1915"/>
      <c r="DYB86" s="1915"/>
      <c r="DYC86" s="1915"/>
      <c r="DYD86" s="1915"/>
      <c r="DYE86" s="1915"/>
      <c r="DYF86" s="1915"/>
      <c r="DYG86" s="1915"/>
      <c r="DYH86" s="1915"/>
      <c r="DYI86" s="1915"/>
      <c r="DYJ86" s="1915"/>
      <c r="DYK86" s="1915"/>
      <c r="DYL86" s="1915"/>
      <c r="DYM86" s="1915"/>
      <c r="DYN86" s="1915"/>
      <c r="DYO86" s="1915"/>
      <c r="DYP86" s="1915"/>
      <c r="DYQ86" s="1915"/>
      <c r="DYR86" s="1915"/>
      <c r="DYS86" s="1915"/>
      <c r="DYT86" s="1915"/>
      <c r="DYU86" s="1915"/>
      <c r="DYV86" s="1915"/>
      <c r="DYW86" s="1915"/>
      <c r="DYX86" s="1915"/>
      <c r="DYY86" s="1915"/>
      <c r="DYZ86" s="1915"/>
      <c r="DZA86" s="1915"/>
      <c r="DZB86" s="1915"/>
      <c r="DZC86" s="1915"/>
      <c r="DZD86" s="1915"/>
      <c r="DZE86" s="1915"/>
      <c r="DZF86" s="1915"/>
      <c r="DZG86" s="1915"/>
      <c r="DZH86" s="1915"/>
      <c r="DZI86" s="1915"/>
      <c r="DZJ86" s="1915"/>
      <c r="DZK86" s="1915"/>
      <c r="DZL86" s="1915"/>
      <c r="DZM86" s="1915"/>
      <c r="DZN86" s="1915"/>
      <c r="DZO86" s="1915"/>
      <c r="DZP86" s="1915"/>
      <c r="DZQ86" s="1915"/>
      <c r="DZR86" s="1915"/>
      <c r="DZS86" s="1915"/>
      <c r="DZT86" s="1915"/>
      <c r="DZU86" s="1915"/>
      <c r="DZV86" s="1915"/>
      <c r="DZW86" s="1915"/>
      <c r="DZX86" s="1915"/>
      <c r="DZY86" s="1915"/>
      <c r="DZZ86" s="1915"/>
      <c r="EAA86" s="1915"/>
      <c r="EAB86" s="1915"/>
      <c r="EAC86" s="1915"/>
      <c r="EAD86" s="1915"/>
      <c r="EAE86" s="1915"/>
      <c r="EAF86" s="1915"/>
      <c r="EAG86" s="1915"/>
      <c r="EAH86" s="1915"/>
      <c r="EAI86" s="1915"/>
      <c r="EAJ86" s="1915"/>
      <c r="EAK86" s="1915"/>
      <c r="EAL86" s="1915"/>
      <c r="EAM86" s="1915"/>
      <c r="EAN86" s="1915"/>
      <c r="EAO86" s="1915"/>
      <c r="EAP86" s="1915"/>
      <c r="EAQ86" s="1915"/>
      <c r="EAR86" s="1915"/>
      <c r="EAS86" s="1915"/>
      <c r="EAT86" s="1915"/>
      <c r="EAU86" s="1915"/>
      <c r="EAV86" s="1915"/>
      <c r="EAW86" s="1915"/>
      <c r="EAX86" s="1915"/>
      <c r="EAY86" s="1915"/>
      <c r="EAZ86" s="1915"/>
      <c r="EBA86" s="1915"/>
      <c r="EBB86" s="1915"/>
      <c r="EBC86" s="1915"/>
      <c r="EBD86" s="1915"/>
      <c r="EBE86" s="1915"/>
      <c r="EBF86" s="1915"/>
      <c r="EBG86" s="1915"/>
      <c r="EBH86" s="1915"/>
      <c r="EBI86" s="1915"/>
      <c r="EBJ86" s="1915"/>
      <c r="EBK86" s="1915"/>
      <c r="EBL86" s="1915"/>
      <c r="EBM86" s="1915"/>
      <c r="EBN86" s="1915"/>
      <c r="EBO86" s="1915"/>
      <c r="EBP86" s="1915"/>
      <c r="EBQ86" s="1915"/>
      <c r="EBR86" s="1915"/>
      <c r="EBS86" s="1915"/>
      <c r="EBT86" s="1915"/>
      <c r="EBU86" s="1915"/>
      <c r="EBV86" s="1915"/>
      <c r="EBW86" s="1915"/>
      <c r="EBX86" s="1915"/>
      <c r="EBY86" s="1915"/>
      <c r="EBZ86" s="1915"/>
      <c r="ECA86" s="1915"/>
      <c r="ECB86" s="1915"/>
      <c r="ECC86" s="1915"/>
      <c r="ECD86" s="1915"/>
      <c r="ECE86" s="1915"/>
      <c r="ECF86" s="1915"/>
      <c r="ECG86" s="1915"/>
      <c r="ECH86" s="1915"/>
      <c r="ECI86" s="1915"/>
      <c r="ECJ86" s="1915"/>
      <c r="ECK86" s="1915"/>
      <c r="ECL86" s="1915"/>
      <c r="ECM86" s="1915"/>
      <c r="ECN86" s="1915"/>
      <c r="ECO86" s="1915"/>
      <c r="ECP86" s="1915"/>
      <c r="ECQ86" s="1915"/>
      <c r="ECR86" s="1915"/>
      <c r="ECS86" s="1915"/>
      <c r="ECT86" s="1915"/>
      <c r="ECU86" s="1915"/>
      <c r="ECV86" s="1915"/>
      <c r="ECW86" s="1915"/>
      <c r="ECX86" s="1915"/>
      <c r="ECY86" s="1915"/>
      <c r="ECZ86" s="1915"/>
      <c r="EDA86" s="1915"/>
      <c r="EDB86" s="1915"/>
      <c r="EDC86" s="1915"/>
      <c r="EDD86" s="1915"/>
      <c r="EDE86" s="1915"/>
      <c r="EDF86" s="1915"/>
      <c r="EDG86" s="1915"/>
      <c r="EDH86" s="1915"/>
      <c r="EDI86" s="1915"/>
      <c r="EDJ86" s="1915"/>
      <c r="EDK86" s="1915"/>
      <c r="EDL86" s="1915"/>
      <c r="EDM86" s="1915"/>
      <c r="EDN86" s="1915"/>
      <c r="EDO86" s="1915"/>
      <c r="EDP86" s="1915"/>
      <c r="EDQ86" s="1915"/>
      <c r="EDR86" s="1915"/>
      <c r="EDS86" s="1915"/>
      <c r="EDT86" s="1915"/>
      <c r="EDU86" s="1915"/>
      <c r="EDV86" s="1915"/>
      <c r="EDW86" s="1915"/>
      <c r="EDX86" s="1915"/>
      <c r="EDY86" s="1915"/>
      <c r="EDZ86" s="1915"/>
      <c r="EEA86" s="1915"/>
      <c r="EEB86" s="1915"/>
      <c r="EEC86" s="1915"/>
      <c r="EED86" s="1915"/>
      <c r="EEE86" s="1915"/>
      <c r="EEF86" s="1915"/>
      <c r="EEG86" s="1915"/>
      <c r="EEH86" s="1915"/>
      <c r="EEI86" s="1915"/>
      <c r="EEJ86" s="1915"/>
      <c r="EEK86" s="1915"/>
      <c r="EEL86" s="1915"/>
      <c r="EEM86" s="1915"/>
      <c r="EEN86" s="1915"/>
      <c r="EEO86" s="1915"/>
      <c r="EEP86" s="1915"/>
      <c r="EEQ86" s="1915"/>
      <c r="EER86" s="1915"/>
      <c r="EES86" s="1915"/>
      <c r="EET86" s="1915"/>
      <c r="EEU86" s="1915"/>
      <c r="EEV86" s="1915"/>
      <c r="EEW86" s="1915"/>
      <c r="EEX86" s="1915"/>
      <c r="EEY86" s="1915"/>
      <c r="EEZ86" s="1915"/>
      <c r="EFA86" s="1915"/>
      <c r="EFB86" s="1915"/>
      <c r="EFC86" s="1915"/>
      <c r="EFD86" s="1915"/>
      <c r="EFE86" s="1915"/>
      <c r="EFF86" s="1915"/>
      <c r="EFG86" s="1915"/>
      <c r="EFH86" s="1915"/>
      <c r="EFI86" s="1915"/>
      <c r="EFJ86" s="1915"/>
      <c r="EFK86" s="1915"/>
      <c r="EFL86" s="1915"/>
      <c r="EFM86" s="1915"/>
      <c r="EFN86" s="1915"/>
      <c r="EFO86" s="1915"/>
      <c r="EFP86" s="1915"/>
      <c r="EFQ86" s="1915"/>
      <c r="EFR86" s="1915"/>
      <c r="EFS86" s="1915"/>
      <c r="EFT86" s="1915"/>
      <c r="EFU86" s="1915"/>
      <c r="EFV86" s="1915"/>
      <c r="EFW86" s="1915"/>
      <c r="EFX86" s="1915"/>
      <c r="EFY86" s="1915"/>
      <c r="EFZ86" s="1915"/>
      <c r="EGA86" s="1915"/>
      <c r="EGB86" s="1915"/>
      <c r="EGC86" s="1915"/>
      <c r="EGD86" s="1915"/>
      <c r="EGE86" s="1915"/>
      <c r="EGF86" s="1915"/>
      <c r="EGG86" s="1915"/>
      <c r="EGH86" s="1915"/>
      <c r="EGI86" s="1915"/>
      <c r="EGJ86" s="1915"/>
      <c r="EGK86" s="1915"/>
      <c r="EGL86" s="1915"/>
      <c r="EGM86" s="1915"/>
      <c r="EGN86" s="1915"/>
      <c r="EGO86" s="1915"/>
      <c r="EGP86" s="1915"/>
      <c r="EGQ86" s="1915"/>
      <c r="EGR86" s="1915"/>
      <c r="EGS86" s="1915"/>
      <c r="EGT86" s="1915"/>
      <c r="EGU86" s="1915"/>
      <c r="EGV86" s="1915"/>
      <c r="EGW86" s="1915"/>
      <c r="EGX86" s="1915"/>
      <c r="EGY86" s="1915"/>
      <c r="EGZ86" s="1915"/>
      <c r="EHA86" s="1915"/>
      <c r="EHB86" s="1915"/>
      <c r="EHC86" s="1915"/>
      <c r="EHD86" s="1915"/>
      <c r="EHE86" s="1915"/>
      <c r="EHF86" s="1915"/>
      <c r="EHG86" s="1915"/>
      <c r="EHH86" s="1915"/>
      <c r="EHI86" s="1915"/>
      <c r="EHJ86" s="1915"/>
      <c r="EHK86" s="1915"/>
      <c r="EHL86" s="1915"/>
      <c r="EHM86" s="1915"/>
      <c r="EHN86" s="1915"/>
      <c r="EHO86" s="1915"/>
      <c r="EHP86" s="1915"/>
      <c r="EHQ86" s="1915"/>
      <c r="EHR86" s="1915"/>
      <c r="EHS86" s="1915"/>
      <c r="EHT86" s="1915"/>
      <c r="EHU86" s="1915"/>
      <c r="EHV86" s="1915"/>
      <c r="EHW86" s="1915"/>
      <c r="EHX86" s="1915"/>
      <c r="EHY86" s="1915"/>
      <c r="EHZ86" s="1915"/>
      <c r="EIA86" s="1915"/>
      <c r="EIB86" s="1915"/>
      <c r="EIC86" s="1915"/>
      <c r="EID86" s="1915"/>
      <c r="EIE86" s="1915"/>
      <c r="EIF86" s="1915"/>
      <c r="EIG86" s="1915"/>
      <c r="EIH86" s="1915"/>
      <c r="EII86" s="1915"/>
      <c r="EIJ86" s="1915"/>
      <c r="EIK86" s="1915"/>
      <c r="EIL86" s="1915"/>
      <c r="EIM86" s="1915"/>
      <c r="EIN86" s="1915"/>
      <c r="EIO86" s="1915"/>
      <c r="EIP86" s="1915"/>
      <c r="EIQ86" s="1915"/>
      <c r="EIR86" s="1915"/>
      <c r="EIS86" s="1915"/>
      <c r="EIT86" s="1915"/>
      <c r="EIU86" s="1915"/>
      <c r="EIV86" s="1915"/>
      <c r="EIW86" s="1915"/>
      <c r="EIX86" s="1915"/>
      <c r="EIY86" s="1915"/>
      <c r="EIZ86" s="1915"/>
      <c r="EJA86" s="1915"/>
      <c r="EJB86" s="1915"/>
      <c r="EJC86" s="1915"/>
      <c r="EJD86" s="1915"/>
      <c r="EJE86" s="1915"/>
      <c r="EJF86" s="1915"/>
      <c r="EJG86" s="1915"/>
      <c r="EJH86" s="1915"/>
      <c r="EJI86" s="1915"/>
      <c r="EJJ86" s="1915"/>
      <c r="EJK86" s="1915"/>
      <c r="EJL86" s="1915"/>
      <c r="EJM86" s="1915"/>
      <c r="EJN86" s="1915"/>
      <c r="EJO86" s="1915"/>
      <c r="EJP86" s="1915"/>
      <c r="EJQ86" s="1915"/>
      <c r="EJR86" s="1915"/>
      <c r="EJS86" s="1915"/>
      <c r="EJT86" s="1915"/>
      <c r="EJU86" s="1915"/>
      <c r="EJV86" s="1915"/>
      <c r="EJW86" s="1915"/>
      <c r="EJX86" s="1915"/>
      <c r="EJY86" s="1915"/>
      <c r="EJZ86" s="1915"/>
      <c r="EKA86" s="1915"/>
      <c r="EKB86" s="1915"/>
      <c r="EKC86" s="1915"/>
      <c r="EKD86" s="1915"/>
      <c r="EKE86" s="1915"/>
      <c r="EKF86" s="1915"/>
      <c r="EKG86" s="1915"/>
      <c r="EKH86" s="1915"/>
      <c r="EKI86" s="1915"/>
      <c r="EKJ86" s="1915"/>
      <c r="EKK86" s="1915"/>
      <c r="EKL86" s="1915"/>
      <c r="EKM86" s="1915"/>
      <c r="EKN86" s="1915"/>
      <c r="EKO86" s="1915"/>
      <c r="EKP86" s="1915"/>
      <c r="EKQ86" s="1915"/>
      <c r="EKR86" s="1915"/>
      <c r="EKS86" s="1915"/>
      <c r="EKT86" s="1915"/>
      <c r="EKU86" s="1915"/>
      <c r="EKV86" s="1915"/>
      <c r="EKW86" s="1915"/>
      <c r="EKX86" s="1915"/>
      <c r="EKY86" s="1915"/>
      <c r="EKZ86" s="1915"/>
      <c r="ELA86" s="1915"/>
      <c r="ELB86" s="1915"/>
      <c r="ELC86" s="1915"/>
      <c r="ELD86" s="1915"/>
      <c r="ELE86" s="1915"/>
      <c r="ELF86" s="1915"/>
      <c r="ELG86" s="1915"/>
      <c r="ELH86" s="1915"/>
      <c r="ELI86" s="1915"/>
      <c r="ELJ86" s="1915"/>
      <c r="ELK86" s="1915"/>
      <c r="ELL86" s="1915"/>
      <c r="ELM86" s="1915"/>
      <c r="ELN86" s="1915"/>
      <c r="ELO86" s="1915"/>
      <c r="ELP86" s="1915"/>
      <c r="ELQ86" s="1915"/>
      <c r="ELR86" s="1915"/>
      <c r="ELS86" s="1915"/>
      <c r="ELT86" s="1915"/>
      <c r="ELU86" s="1915"/>
      <c r="ELV86" s="1915"/>
      <c r="ELW86" s="1915"/>
      <c r="ELX86" s="1915"/>
      <c r="ELY86" s="1915"/>
      <c r="ELZ86" s="1915"/>
      <c r="EMA86" s="1915"/>
      <c r="EMB86" s="1915"/>
      <c r="EMC86" s="1915"/>
      <c r="EMD86" s="1915"/>
      <c r="EME86" s="1915"/>
      <c r="EMF86" s="1915"/>
      <c r="EMG86" s="1915"/>
      <c r="EMH86" s="1915"/>
      <c r="EMI86" s="1915"/>
      <c r="EMJ86" s="1915"/>
      <c r="EMK86" s="1915"/>
      <c r="EML86" s="1915"/>
      <c r="EMM86" s="1915"/>
      <c r="EMN86" s="1915"/>
      <c r="EMO86" s="1915"/>
      <c r="EMP86" s="1915"/>
      <c r="EMQ86" s="1915"/>
      <c r="EMR86" s="1915"/>
      <c r="EMS86" s="1915"/>
      <c r="EMT86" s="1915"/>
      <c r="EMU86" s="1915"/>
      <c r="EMV86" s="1915"/>
      <c r="EMW86" s="1915"/>
      <c r="EMX86" s="1915"/>
      <c r="EMY86" s="1915"/>
      <c r="EMZ86" s="1915"/>
      <c r="ENA86" s="1915"/>
      <c r="ENB86" s="1915"/>
      <c r="ENC86" s="1915"/>
      <c r="END86" s="1915"/>
      <c r="ENE86" s="1915"/>
      <c r="ENF86" s="1915"/>
      <c r="ENG86" s="1915"/>
      <c r="ENH86" s="1915"/>
      <c r="ENI86" s="1915"/>
      <c r="ENJ86" s="1915"/>
      <c r="ENK86" s="1915"/>
      <c r="ENL86" s="1915"/>
      <c r="ENM86" s="1915"/>
      <c r="ENN86" s="1915"/>
      <c r="ENO86" s="1915"/>
      <c r="ENP86" s="1915"/>
      <c r="ENQ86" s="1915"/>
      <c r="ENR86" s="1915"/>
      <c r="ENS86" s="1915"/>
      <c r="ENT86" s="1915"/>
      <c r="ENU86" s="1915"/>
      <c r="ENV86" s="1915"/>
      <c r="ENW86" s="1915"/>
      <c r="ENX86" s="1915"/>
      <c r="ENY86" s="1915"/>
      <c r="ENZ86" s="1915"/>
      <c r="EOA86" s="1915"/>
      <c r="EOB86" s="1915"/>
      <c r="EOC86" s="1915"/>
      <c r="EOD86" s="1915"/>
      <c r="EOE86" s="1915"/>
      <c r="EOF86" s="1915"/>
      <c r="EOG86" s="1915"/>
      <c r="EOH86" s="1915"/>
      <c r="EOI86" s="1915"/>
      <c r="EOJ86" s="1915"/>
      <c r="EOK86" s="1915"/>
      <c r="EOL86" s="1915"/>
      <c r="EOM86" s="1915"/>
      <c r="EON86" s="1915"/>
      <c r="EOO86" s="1915"/>
      <c r="EOP86" s="1915"/>
      <c r="EOQ86" s="1915"/>
      <c r="EOR86" s="1915"/>
      <c r="EOS86" s="1915"/>
      <c r="EOT86" s="1915"/>
      <c r="EOU86" s="1915"/>
      <c r="EOV86" s="1915"/>
      <c r="EOW86" s="1915"/>
      <c r="EOX86" s="1915"/>
      <c r="EOY86" s="1915"/>
      <c r="EOZ86" s="1915"/>
      <c r="EPA86" s="1915"/>
      <c r="EPB86" s="1915"/>
      <c r="EPC86" s="1915"/>
      <c r="EPD86" s="1915"/>
      <c r="EPE86" s="1915"/>
      <c r="EPF86" s="1915"/>
      <c r="EPG86" s="1915"/>
      <c r="EPH86" s="1915"/>
      <c r="EPI86" s="1915"/>
      <c r="EPJ86" s="1915"/>
      <c r="EPK86" s="1915"/>
      <c r="EPL86" s="1915"/>
      <c r="EPM86" s="1915"/>
      <c r="EPN86" s="1915"/>
      <c r="EPO86" s="1915"/>
      <c r="EPP86" s="1915"/>
      <c r="EPQ86" s="1915"/>
      <c r="EPR86" s="1915"/>
      <c r="EPS86" s="1915"/>
      <c r="EPT86" s="1915"/>
      <c r="EPU86" s="1915"/>
      <c r="EPV86" s="1915"/>
      <c r="EPW86" s="1915"/>
      <c r="EPX86" s="1915"/>
      <c r="EPY86" s="1915"/>
      <c r="EPZ86" s="1915"/>
      <c r="EQA86" s="1915"/>
      <c r="EQB86" s="1915"/>
      <c r="EQC86" s="1915"/>
      <c r="EQD86" s="1915"/>
      <c r="EQE86" s="1915"/>
      <c r="EQF86" s="1915"/>
      <c r="EQG86" s="1915"/>
      <c r="EQH86" s="1915"/>
      <c r="EQI86" s="1915"/>
      <c r="EQJ86" s="1915"/>
      <c r="EQK86" s="1915"/>
      <c r="EQL86" s="1915"/>
      <c r="EQM86" s="1915"/>
      <c r="EQN86" s="1915"/>
      <c r="EQO86" s="1915"/>
      <c r="EQP86" s="1915"/>
      <c r="EQQ86" s="1915"/>
      <c r="EQR86" s="1915"/>
      <c r="EQS86" s="1915"/>
      <c r="EQT86" s="1915"/>
      <c r="EQU86" s="1915"/>
      <c r="EQV86" s="1915"/>
      <c r="EQW86" s="1915"/>
      <c r="EQX86" s="1915"/>
      <c r="EQY86" s="1915"/>
      <c r="EQZ86" s="1915"/>
      <c r="ERA86" s="1915"/>
      <c r="ERB86" s="1915"/>
      <c r="ERC86" s="1915"/>
      <c r="ERD86" s="1915"/>
      <c r="ERE86" s="1915"/>
      <c r="ERF86" s="1915"/>
      <c r="ERG86" s="1915"/>
      <c r="ERH86" s="1915"/>
      <c r="ERI86" s="1915"/>
      <c r="ERJ86" s="1915"/>
      <c r="ERK86" s="1915"/>
      <c r="ERL86" s="1915"/>
      <c r="ERM86" s="1915"/>
      <c r="ERN86" s="1915"/>
      <c r="ERO86" s="1915"/>
      <c r="ERP86" s="1915"/>
      <c r="ERQ86" s="1915"/>
      <c r="ERR86" s="1915"/>
      <c r="ERS86" s="1915"/>
      <c r="ERT86" s="1915"/>
      <c r="ERU86" s="1915"/>
      <c r="ERV86" s="1915"/>
      <c r="ERW86" s="1915"/>
      <c r="ERX86" s="1915"/>
      <c r="ERY86" s="1915"/>
      <c r="ERZ86" s="1915"/>
      <c r="ESA86" s="1915"/>
      <c r="ESB86" s="1915"/>
      <c r="ESC86" s="1915"/>
      <c r="ESD86" s="1915"/>
      <c r="ESE86" s="1915"/>
      <c r="ESF86" s="1915"/>
      <c r="ESG86" s="1915"/>
      <c r="ESH86" s="1915"/>
      <c r="ESI86" s="1915"/>
      <c r="ESJ86" s="1915"/>
      <c r="ESK86" s="1915"/>
      <c r="ESL86" s="1915"/>
      <c r="ESM86" s="1915"/>
      <c r="ESN86" s="1915"/>
      <c r="ESO86" s="1915"/>
      <c r="ESP86" s="1915"/>
      <c r="ESQ86" s="1915"/>
      <c r="ESR86" s="1915"/>
      <c r="ESS86" s="1915"/>
      <c r="EST86" s="1915"/>
      <c r="ESU86" s="1915"/>
      <c r="ESV86" s="1915"/>
      <c r="ESW86" s="1915"/>
      <c r="ESX86" s="1915"/>
      <c r="ESY86" s="1915"/>
      <c r="ESZ86" s="1915"/>
      <c r="ETA86" s="1915"/>
      <c r="ETB86" s="1915"/>
      <c r="ETC86" s="1915"/>
      <c r="ETD86" s="1915"/>
      <c r="ETE86" s="1915"/>
      <c r="ETF86" s="1915"/>
      <c r="ETG86" s="1915"/>
      <c r="ETH86" s="1915"/>
      <c r="ETI86" s="1915"/>
      <c r="ETJ86" s="1915"/>
      <c r="ETK86" s="1915"/>
      <c r="ETL86" s="1915"/>
      <c r="ETM86" s="1915"/>
      <c r="ETN86" s="1915"/>
      <c r="ETO86" s="1915"/>
      <c r="ETP86" s="1915"/>
      <c r="ETQ86" s="1915"/>
      <c r="ETR86" s="1915"/>
      <c r="ETS86" s="1915"/>
      <c r="ETT86" s="1915"/>
      <c r="ETU86" s="1915"/>
      <c r="ETV86" s="1915"/>
      <c r="ETW86" s="1915"/>
      <c r="ETX86" s="1915"/>
      <c r="ETY86" s="1915"/>
      <c r="ETZ86" s="1915"/>
      <c r="EUA86" s="1915"/>
      <c r="EUB86" s="1915"/>
      <c r="EUC86" s="1915"/>
      <c r="EUD86" s="1915"/>
      <c r="EUE86" s="1915"/>
      <c r="EUF86" s="1915"/>
      <c r="EUG86" s="1915"/>
      <c r="EUH86" s="1915"/>
      <c r="EUI86" s="1915"/>
      <c r="EUJ86" s="1915"/>
      <c r="EUK86" s="1915"/>
      <c r="EUL86" s="1915"/>
      <c r="EUM86" s="1915"/>
      <c r="EUN86" s="1915"/>
      <c r="EUO86" s="1915"/>
      <c r="EUP86" s="1915"/>
      <c r="EUQ86" s="1915"/>
      <c r="EUR86" s="1915"/>
      <c r="EUS86" s="1915"/>
      <c r="EUT86" s="1915"/>
      <c r="EUU86" s="1915"/>
      <c r="EUV86" s="1915"/>
      <c r="EUW86" s="1915"/>
      <c r="EUX86" s="1915"/>
      <c r="EUY86" s="1915"/>
      <c r="EUZ86" s="1915"/>
      <c r="EVA86" s="1915"/>
      <c r="EVB86" s="1915"/>
      <c r="EVC86" s="1915"/>
      <c r="EVD86" s="1915"/>
      <c r="EVE86" s="1915"/>
      <c r="EVF86" s="1915"/>
      <c r="EVG86" s="1915"/>
      <c r="EVH86" s="1915"/>
      <c r="EVI86" s="1915"/>
      <c r="EVJ86" s="1915"/>
      <c r="EVK86" s="1915"/>
      <c r="EVL86" s="1915"/>
      <c r="EVM86" s="1915"/>
      <c r="EVN86" s="1915"/>
      <c r="EVO86" s="1915"/>
      <c r="EVP86" s="1915"/>
      <c r="EVQ86" s="1915"/>
      <c r="EVR86" s="1915"/>
      <c r="EVS86" s="1915"/>
      <c r="EVT86" s="1915"/>
      <c r="EVU86" s="1915"/>
      <c r="EVV86" s="1915"/>
      <c r="EVW86" s="1915"/>
      <c r="EVX86" s="1915"/>
      <c r="EVY86" s="1915"/>
      <c r="EVZ86" s="1915"/>
      <c r="EWA86" s="1915"/>
      <c r="EWB86" s="1915"/>
      <c r="EWC86" s="1915"/>
      <c r="EWD86" s="1915"/>
      <c r="EWE86" s="1915"/>
      <c r="EWF86" s="1915"/>
      <c r="EWG86" s="1915"/>
      <c r="EWH86" s="1915"/>
      <c r="EWI86" s="1915"/>
      <c r="EWJ86" s="1915"/>
      <c r="EWK86" s="1915"/>
      <c r="EWL86" s="1915"/>
      <c r="EWM86" s="1915"/>
      <c r="EWN86" s="1915"/>
      <c r="EWO86" s="1915"/>
      <c r="EWP86" s="1915"/>
      <c r="EWQ86" s="1915"/>
      <c r="EWR86" s="1915"/>
      <c r="EWS86" s="1915"/>
      <c r="EWT86" s="1915"/>
      <c r="EWU86" s="1915"/>
      <c r="EWV86" s="1915"/>
      <c r="EWW86" s="1915"/>
      <c r="EWX86" s="1915"/>
      <c r="EWY86" s="1915"/>
      <c r="EWZ86" s="1915"/>
      <c r="EXA86" s="1915"/>
      <c r="EXB86" s="1915"/>
      <c r="EXC86" s="1915"/>
      <c r="EXD86" s="1915"/>
      <c r="EXE86" s="1915"/>
      <c r="EXF86" s="1915"/>
      <c r="EXG86" s="1915"/>
      <c r="EXH86" s="1915"/>
      <c r="EXI86" s="1915"/>
      <c r="EXJ86" s="1915"/>
      <c r="EXK86" s="1915"/>
      <c r="EXL86" s="1915"/>
      <c r="EXM86" s="1915"/>
      <c r="EXN86" s="1915"/>
      <c r="EXO86" s="1915"/>
      <c r="EXP86" s="1915"/>
      <c r="EXQ86" s="1915"/>
      <c r="EXR86" s="1915"/>
      <c r="EXS86" s="1915"/>
      <c r="EXT86" s="1915"/>
      <c r="EXU86" s="1915"/>
      <c r="EXV86" s="1915"/>
      <c r="EXW86" s="1915"/>
      <c r="EXX86" s="1915"/>
      <c r="EXY86" s="1915"/>
      <c r="EXZ86" s="1915"/>
      <c r="EYA86" s="1915"/>
      <c r="EYB86" s="1915"/>
      <c r="EYC86" s="1915"/>
      <c r="EYD86" s="1915"/>
      <c r="EYE86" s="1915"/>
      <c r="EYF86" s="1915"/>
      <c r="EYG86" s="1915"/>
      <c r="EYH86" s="1915"/>
      <c r="EYI86" s="1915"/>
      <c r="EYJ86" s="1915"/>
      <c r="EYK86" s="1915"/>
      <c r="EYL86" s="1915"/>
      <c r="EYM86" s="1915"/>
      <c r="EYN86" s="1915"/>
      <c r="EYO86" s="1915"/>
      <c r="EYP86" s="1915"/>
      <c r="EYQ86" s="1915"/>
      <c r="EYR86" s="1915"/>
      <c r="EYS86" s="1915"/>
      <c r="EYT86" s="1915"/>
      <c r="EYU86" s="1915"/>
      <c r="EYV86" s="1915"/>
      <c r="EYW86" s="1915"/>
      <c r="EYX86" s="1915"/>
      <c r="EYY86" s="1915"/>
      <c r="EYZ86" s="1915"/>
      <c r="EZA86" s="1915"/>
      <c r="EZB86" s="1915"/>
      <c r="EZC86" s="1915"/>
      <c r="EZD86" s="1915"/>
      <c r="EZE86" s="1915"/>
      <c r="EZF86" s="1915"/>
      <c r="EZG86" s="1915"/>
      <c r="EZH86" s="1915"/>
      <c r="EZI86" s="1915"/>
      <c r="EZJ86" s="1915"/>
      <c r="EZK86" s="1915"/>
      <c r="EZL86" s="1915"/>
      <c r="EZM86" s="1915"/>
      <c r="EZN86" s="1915"/>
      <c r="EZO86" s="1915"/>
      <c r="EZP86" s="1915"/>
      <c r="EZQ86" s="1915"/>
      <c r="EZR86" s="1915"/>
      <c r="EZS86" s="1915"/>
      <c r="EZT86" s="1915"/>
      <c r="EZU86" s="1915"/>
      <c r="EZV86" s="1915"/>
      <c r="EZW86" s="1915"/>
      <c r="EZX86" s="1915"/>
      <c r="EZY86" s="1915"/>
      <c r="EZZ86" s="1915"/>
      <c r="FAA86" s="1915"/>
      <c r="FAB86" s="1915"/>
      <c r="FAC86" s="1915"/>
      <c r="FAD86" s="1915"/>
      <c r="FAE86" s="1915"/>
      <c r="FAF86" s="1915"/>
      <c r="FAG86" s="1915"/>
      <c r="FAH86" s="1915"/>
      <c r="FAI86" s="1915"/>
      <c r="FAJ86" s="1915"/>
      <c r="FAK86" s="1915"/>
      <c r="FAL86" s="1915"/>
      <c r="FAM86" s="1915"/>
      <c r="FAN86" s="1915"/>
      <c r="FAO86" s="1915"/>
      <c r="FAP86" s="1915"/>
      <c r="FAQ86" s="1915"/>
      <c r="FAR86" s="1915"/>
      <c r="FAS86" s="1915"/>
      <c r="FAT86" s="1915"/>
      <c r="FAU86" s="1915"/>
      <c r="FAV86" s="1915"/>
      <c r="FAW86" s="1915"/>
      <c r="FAX86" s="1915"/>
      <c r="FAY86" s="1915"/>
      <c r="FAZ86" s="1915"/>
      <c r="FBA86" s="1915"/>
      <c r="FBB86" s="1915"/>
      <c r="FBC86" s="1915"/>
      <c r="FBD86" s="1915"/>
      <c r="FBE86" s="1915"/>
      <c r="FBF86" s="1915"/>
      <c r="FBG86" s="1915"/>
      <c r="FBH86" s="1915"/>
      <c r="FBI86" s="1915"/>
      <c r="FBJ86" s="1915"/>
      <c r="FBK86" s="1915"/>
      <c r="FBL86" s="1915"/>
      <c r="FBM86" s="1915"/>
      <c r="FBN86" s="1915"/>
      <c r="FBO86" s="1915"/>
      <c r="FBP86" s="1915"/>
      <c r="FBQ86" s="1915"/>
      <c r="FBR86" s="1915"/>
      <c r="FBS86" s="1915"/>
      <c r="FBT86" s="1915"/>
      <c r="FBU86" s="1915"/>
      <c r="FBV86" s="1915"/>
      <c r="FBW86" s="1915"/>
      <c r="FBX86" s="1915"/>
      <c r="FBY86" s="1915"/>
      <c r="FBZ86" s="1915"/>
      <c r="FCA86" s="1915"/>
      <c r="FCB86" s="1915"/>
      <c r="FCC86" s="1915"/>
      <c r="FCD86" s="1915"/>
      <c r="FCE86" s="1915"/>
      <c r="FCF86" s="1915"/>
      <c r="FCG86" s="1915"/>
      <c r="FCH86" s="1915"/>
      <c r="FCI86" s="1915"/>
      <c r="FCJ86" s="1915"/>
      <c r="FCK86" s="1915"/>
      <c r="FCL86" s="1915"/>
      <c r="FCM86" s="1915"/>
      <c r="FCN86" s="1915"/>
      <c r="FCO86" s="1915"/>
      <c r="FCP86" s="1915"/>
      <c r="FCQ86" s="1915"/>
      <c r="FCR86" s="1915"/>
      <c r="FCS86" s="1915"/>
      <c r="FCT86" s="1915"/>
      <c r="FCU86" s="1915"/>
      <c r="FCV86" s="1915"/>
      <c r="FCW86" s="1915"/>
      <c r="FCX86" s="1915"/>
      <c r="FCY86" s="1915"/>
      <c r="FCZ86" s="1915"/>
      <c r="FDA86" s="1915"/>
      <c r="FDB86" s="1915"/>
      <c r="FDC86" s="1915"/>
      <c r="FDD86" s="1915"/>
      <c r="FDE86" s="1915"/>
      <c r="FDF86" s="1915"/>
      <c r="FDG86" s="1915"/>
      <c r="FDH86" s="1915"/>
      <c r="FDI86" s="1915"/>
      <c r="FDJ86" s="1915"/>
      <c r="FDK86" s="1915"/>
      <c r="FDL86" s="1915"/>
      <c r="FDM86" s="1915"/>
      <c r="FDN86" s="1915"/>
      <c r="FDO86" s="1915"/>
      <c r="FDP86" s="1915"/>
      <c r="FDQ86" s="1915"/>
      <c r="FDR86" s="1915"/>
      <c r="FDS86" s="1915"/>
      <c r="FDT86" s="1915"/>
      <c r="FDU86" s="1915"/>
      <c r="FDV86" s="1915"/>
      <c r="FDW86" s="1915"/>
      <c r="FDX86" s="1915"/>
      <c r="FDY86" s="1915"/>
      <c r="FDZ86" s="1915"/>
      <c r="FEA86" s="1915"/>
      <c r="FEB86" s="1915"/>
      <c r="FEC86" s="1915"/>
      <c r="FED86" s="1915"/>
      <c r="FEE86" s="1915"/>
      <c r="FEF86" s="1915"/>
      <c r="FEG86" s="1915"/>
      <c r="FEH86" s="1915"/>
      <c r="FEI86" s="1915"/>
      <c r="FEJ86" s="1915"/>
      <c r="FEK86" s="1915"/>
      <c r="FEL86" s="1915"/>
      <c r="FEM86" s="1915"/>
      <c r="FEN86" s="1915"/>
      <c r="FEO86" s="1915"/>
      <c r="FEP86" s="1915"/>
      <c r="FEQ86" s="1915"/>
      <c r="FER86" s="1915"/>
      <c r="FES86" s="1915"/>
      <c r="FET86" s="1915"/>
      <c r="FEU86" s="1915"/>
      <c r="FEV86" s="1915"/>
      <c r="FEW86" s="1915"/>
      <c r="FEX86" s="1915"/>
      <c r="FEY86" s="1915"/>
      <c r="FEZ86" s="1915"/>
      <c r="FFA86" s="1915"/>
      <c r="FFB86" s="1915"/>
      <c r="FFC86" s="1915"/>
      <c r="FFD86" s="1915"/>
      <c r="FFE86" s="1915"/>
      <c r="FFF86" s="1915"/>
      <c r="FFG86" s="1915"/>
      <c r="FFH86" s="1915"/>
      <c r="FFI86" s="1915"/>
      <c r="FFJ86" s="1915"/>
      <c r="FFK86" s="1915"/>
      <c r="FFL86" s="1915"/>
      <c r="FFM86" s="1915"/>
      <c r="FFN86" s="1915"/>
      <c r="FFO86" s="1915"/>
      <c r="FFP86" s="1915"/>
      <c r="FFQ86" s="1915"/>
      <c r="FFR86" s="1915"/>
      <c r="FFS86" s="1915"/>
      <c r="FFT86" s="1915"/>
      <c r="FFU86" s="1915"/>
      <c r="FFV86" s="1915"/>
      <c r="FFW86" s="1915"/>
      <c r="FFX86" s="1915"/>
      <c r="FFY86" s="1915"/>
      <c r="FFZ86" s="1915"/>
      <c r="FGA86" s="1915"/>
      <c r="FGB86" s="1915"/>
      <c r="FGC86" s="1915"/>
      <c r="FGD86" s="1915"/>
      <c r="FGE86" s="1915"/>
      <c r="FGF86" s="1915"/>
      <c r="FGG86" s="1915"/>
      <c r="FGH86" s="1915"/>
      <c r="FGI86" s="1915"/>
      <c r="FGJ86" s="1915"/>
      <c r="FGK86" s="1915"/>
      <c r="FGL86" s="1915"/>
      <c r="FGM86" s="1915"/>
      <c r="FGN86" s="1915"/>
      <c r="FGO86" s="1915"/>
      <c r="FGP86" s="1915"/>
      <c r="FGQ86" s="1915"/>
      <c r="FGR86" s="1915"/>
      <c r="FGS86" s="1915"/>
      <c r="FGT86" s="1915"/>
      <c r="FGU86" s="1915"/>
      <c r="FGV86" s="1915"/>
      <c r="FGW86" s="1915"/>
      <c r="FGX86" s="1915"/>
      <c r="FGY86" s="1915"/>
      <c r="FGZ86" s="1915"/>
      <c r="FHA86" s="1915"/>
      <c r="FHB86" s="1915"/>
      <c r="FHC86" s="1915"/>
      <c r="FHD86" s="1915"/>
      <c r="FHE86" s="1915"/>
      <c r="FHF86" s="1915"/>
      <c r="FHG86" s="1915"/>
      <c r="FHH86" s="1915"/>
      <c r="FHI86" s="1915"/>
      <c r="FHJ86" s="1915"/>
      <c r="FHK86" s="1915"/>
      <c r="FHL86" s="1915"/>
      <c r="FHM86" s="1915"/>
      <c r="FHN86" s="1915"/>
      <c r="FHO86" s="1915"/>
      <c r="FHP86" s="1915"/>
      <c r="FHQ86" s="1915"/>
      <c r="FHR86" s="1915"/>
      <c r="FHS86" s="1915"/>
      <c r="FHT86" s="1915"/>
      <c r="FHU86" s="1915"/>
      <c r="FHV86" s="1915"/>
      <c r="FHW86" s="1915"/>
      <c r="FHX86" s="1915"/>
      <c r="FHY86" s="1915"/>
      <c r="FHZ86" s="1915"/>
      <c r="FIA86" s="1915"/>
      <c r="FIB86" s="1915"/>
      <c r="FIC86" s="1915"/>
      <c r="FID86" s="1915"/>
      <c r="FIE86" s="1915"/>
      <c r="FIF86" s="1915"/>
      <c r="FIG86" s="1915"/>
      <c r="FIH86" s="1915"/>
      <c r="FII86" s="1915"/>
      <c r="FIJ86" s="1915"/>
      <c r="FIK86" s="1915"/>
      <c r="FIL86" s="1915"/>
      <c r="FIM86" s="1915"/>
      <c r="FIN86" s="1915"/>
      <c r="FIO86" s="1915"/>
      <c r="FIP86" s="1915"/>
      <c r="FIQ86" s="1915"/>
      <c r="FIR86" s="1915"/>
      <c r="FIS86" s="1915"/>
      <c r="FIT86" s="1915"/>
      <c r="FIU86" s="1915"/>
      <c r="FIV86" s="1915"/>
      <c r="FIW86" s="1915"/>
      <c r="FIX86" s="1915"/>
      <c r="FIY86" s="1915"/>
      <c r="FIZ86" s="1915"/>
      <c r="FJA86" s="1915"/>
      <c r="FJB86" s="1915"/>
      <c r="FJC86" s="1915"/>
      <c r="FJD86" s="1915"/>
      <c r="FJE86" s="1915"/>
      <c r="FJF86" s="1915"/>
      <c r="FJG86" s="1915"/>
      <c r="FJH86" s="1915"/>
      <c r="FJI86" s="1915"/>
      <c r="FJJ86" s="1915"/>
      <c r="FJK86" s="1915"/>
      <c r="FJL86" s="1915"/>
      <c r="FJM86" s="1915"/>
      <c r="FJN86" s="1915"/>
      <c r="FJO86" s="1915"/>
      <c r="FJP86" s="1915"/>
      <c r="FJQ86" s="1915"/>
      <c r="FJR86" s="1915"/>
      <c r="FJS86" s="1915"/>
      <c r="FJT86" s="1915"/>
      <c r="FJU86" s="1915"/>
      <c r="FJV86" s="1915"/>
      <c r="FJW86" s="1915"/>
      <c r="FJX86" s="1915"/>
      <c r="FJY86" s="1915"/>
      <c r="FJZ86" s="1915"/>
      <c r="FKA86" s="1915"/>
      <c r="FKB86" s="1915"/>
      <c r="FKC86" s="1915"/>
      <c r="FKD86" s="1915"/>
      <c r="FKE86" s="1915"/>
      <c r="FKF86" s="1915"/>
      <c r="FKG86" s="1915"/>
      <c r="FKH86" s="1915"/>
      <c r="FKI86" s="1915"/>
      <c r="FKJ86" s="1915"/>
      <c r="FKK86" s="1915"/>
      <c r="FKL86" s="1915"/>
      <c r="FKM86" s="1915"/>
      <c r="FKN86" s="1915"/>
      <c r="FKO86" s="1915"/>
      <c r="FKP86" s="1915"/>
      <c r="FKQ86" s="1915"/>
      <c r="FKR86" s="1915"/>
      <c r="FKS86" s="1915"/>
      <c r="FKT86" s="1915"/>
      <c r="FKU86" s="1915"/>
      <c r="FKV86" s="1915"/>
      <c r="FKW86" s="1915"/>
      <c r="FKX86" s="1915"/>
      <c r="FKY86" s="1915"/>
      <c r="FKZ86" s="1915"/>
      <c r="FLA86" s="1915"/>
      <c r="FLB86" s="1915"/>
      <c r="FLC86" s="1915"/>
      <c r="FLD86" s="1915"/>
      <c r="FLE86" s="1915"/>
      <c r="FLF86" s="1915"/>
      <c r="FLG86" s="1915"/>
      <c r="FLH86" s="1915"/>
      <c r="FLI86" s="1915"/>
      <c r="FLJ86" s="1915"/>
      <c r="FLK86" s="1915"/>
      <c r="FLL86" s="1915"/>
      <c r="FLM86" s="1915"/>
      <c r="FLN86" s="1915"/>
      <c r="FLO86" s="1915"/>
      <c r="FLP86" s="1915"/>
      <c r="FLQ86" s="1915"/>
      <c r="FLR86" s="1915"/>
      <c r="FLS86" s="1915"/>
      <c r="FLT86" s="1915"/>
      <c r="FLU86" s="1915"/>
      <c r="FLV86" s="1915"/>
      <c r="FLW86" s="1915"/>
      <c r="FLX86" s="1915"/>
      <c r="FLY86" s="1915"/>
      <c r="FLZ86" s="1915"/>
      <c r="FMA86" s="1915"/>
      <c r="FMB86" s="1915"/>
      <c r="FMC86" s="1915"/>
      <c r="FMD86" s="1915"/>
      <c r="FME86" s="1915"/>
      <c r="FMF86" s="1915"/>
      <c r="FMG86" s="1915"/>
      <c r="FMH86" s="1915"/>
      <c r="FMI86" s="1915"/>
      <c r="FMJ86" s="1915"/>
      <c r="FMK86" s="1915"/>
      <c r="FML86" s="1915"/>
      <c r="FMM86" s="1915"/>
      <c r="FMN86" s="1915"/>
      <c r="FMO86" s="1915"/>
      <c r="FMP86" s="1915"/>
      <c r="FMQ86" s="1915"/>
      <c r="FMR86" s="1915"/>
      <c r="FMS86" s="1915"/>
      <c r="FMT86" s="1915"/>
      <c r="FMU86" s="1915"/>
      <c r="FMV86" s="1915"/>
      <c r="FMW86" s="1915"/>
      <c r="FMX86" s="1915"/>
      <c r="FMY86" s="1915"/>
      <c r="FMZ86" s="1915"/>
      <c r="FNA86" s="1915"/>
      <c r="FNB86" s="1915"/>
      <c r="FNC86" s="1915"/>
      <c r="FND86" s="1915"/>
      <c r="FNE86" s="1915"/>
      <c r="FNF86" s="1915"/>
      <c r="FNG86" s="1915"/>
      <c r="FNH86" s="1915"/>
      <c r="FNI86" s="1915"/>
      <c r="FNJ86" s="1915"/>
      <c r="FNK86" s="1915"/>
      <c r="FNL86" s="1915"/>
      <c r="FNM86" s="1915"/>
      <c r="FNN86" s="1915"/>
      <c r="FNO86" s="1915"/>
      <c r="FNP86" s="1915"/>
      <c r="FNQ86" s="1915"/>
      <c r="FNR86" s="1915"/>
      <c r="FNS86" s="1915"/>
      <c r="FNT86" s="1915"/>
      <c r="FNU86" s="1915"/>
      <c r="FNV86" s="1915"/>
      <c r="FNW86" s="1915"/>
      <c r="FNX86" s="1915"/>
      <c r="FNY86" s="1915"/>
      <c r="FNZ86" s="1915"/>
      <c r="FOA86" s="1915"/>
      <c r="FOB86" s="1915"/>
      <c r="FOC86" s="1915"/>
      <c r="FOD86" s="1915"/>
      <c r="FOE86" s="1915"/>
      <c r="FOF86" s="1915"/>
      <c r="FOG86" s="1915"/>
      <c r="FOH86" s="1915"/>
      <c r="FOI86" s="1915"/>
      <c r="FOJ86" s="1915"/>
      <c r="FOK86" s="1915"/>
      <c r="FOL86" s="1915"/>
      <c r="FOM86" s="1915"/>
      <c r="FON86" s="1915"/>
      <c r="FOO86" s="1915"/>
      <c r="FOP86" s="1915"/>
      <c r="FOQ86" s="1915"/>
      <c r="FOR86" s="1915"/>
      <c r="FOS86" s="1915"/>
      <c r="FOT86" s="1915"/>
      <c r="FOU86" s="1915"/>
      <c r="FOV86" s="1915"/>
      <c r="FOW86" s="1915"/>
      <c r="FOX86" s="1915"/>
      <c r="FOY86" s="1915"/>
      <c r="FOZ86" s="1915"/>
      <c r="FPA86" s="1915"/>
      <c r="FPB86" s="1915"/>
      <c r="FPC86" s="1915"/>
      <c r="FPD86" s="1915"/>
      <c r="FPE86" s="1915"/>
      <c r="FPF86" s="1915"/>
      <c r="FPG86" s="1915"/>
      <c r="FPH86" s="1915"/>
      <c r="FPI86" s="1915"/>
      <c r="FPJ86" s="1915"/>
      <c r="FPK86" s="1915"/>
      <c r="FPL86" s="1915"/>
      <c r="FPM86" s="1915"/>
      <c r="FPN86" s="1915"/>
      <c r="FPO86" s="1915"/>
      <c r="FPP86" s="1915"/>
      <c r="FPQ86" s="1915"/>
      <c r="FPR86" s="1915"/>
      <c r="FPS86" s="1915"/>
      <c r="FPT86" s="1915"/>
      <c r="FPU86" s="1915"/>
      <c r="FPV86" s="1915"/>
      <c r="FPW86" s="1915"/>
      <c r="FPX86" s="1915"/>
      <c r="FPY86" s="1915"/>
      <c r="FPZ86" s="1915"/>
      <c r="FQA86" s="1915"/>
      <c r="FQB86" s="1915"/>
      <c r="FQC86" s="1915"/>
      <c r="FQD86" s="1915"/>
      <c r="FQE86" s="1915"/>
      <c r="FQF86" s="1915"/>
      <c r="FQG86" s="1915"/>
      <c r="FQH86" s="1915"/>
      <c r="FQI86" s="1915"/>
      <c r="FQJ86" s="1915"/>
      <c r="FQK86" s="1915"/>
      <c r="FQL86" s="1915"/>
      <c r="FQM86" s="1915"/>
      <c r="FQN86" s="1915"/>
      <c r="FQO86" s="1915"/>
      <c r="FQP86" s="1915"/>
      <c r="FQQ86" s="1915"/>
      <c r="FQR86" s="1915"/>
      <c r="FQS86" s="1915"/>
      <c r="FQT86" s="1915"/>
      <c r="FQU86" s="1915"/>
      <c r="FQV86" s="1915"/>
      <c r="FQW86" s="1915"/>
      <c r="FQX86" s="1915"/>
      <c r="FQY86" s="1915"/>
      <c r="FQZ86" s="1915"/>
      <c r="FRA86" s="1915"/>
      <c r="FRB86" s="1915"/>
      <c r="FRC86" s="1915"/>
      <c r="FRD86" s="1915"/>
      <c r="FRE86" s="1915"/>
      <c r="FRF86" s="1915"/>
      <c r="FRG86" s="1915"/>
      <c r="FRH86" s="1915"/>
      <c r="FRI86" s="1915"/>
      <c r="FRJ86" s="1915"/>
      <c r="FRK86" s="1915"/>
      <c r="FRL86" s="1915"/>
      <c r="FRM86" s="1915"/>
      <c r="FRN86" s="1915"/>
      <c r="FRO86" s="1915"/>
      <c r="FRP86" s="1915"/>
      <c r="FRQ86" s="1915"/>
      <c r="FRR86" s="1915"/>
      <c r="FRS86" s="1915"/>
      <c r="FRT86" s="1915"/>
      <c r="FRU86" s="1915"/>
      <c r="FRV86" s="1915"/>
      <c r="FRW86" s="1915"/>
      <c r="FRX86" s="1915"/>
      <c r="FRY86" s="1915"/>
      <c r="FRZ86" s="1915"/>
      <c r="FSA86" s="1915"/>
      <c r="FSB86" s="1915"/>
      <c r="FSC86" s="1915"/>
      <c r="FSD86" s="1915"/>
      <c r="FSE86" s="1915"/>
      <c r="FSF86" s="1915"/>
      <c r="FSG86" s="1915"/>
      <c r="FSH86" s="1915"/>
      <c r="FSI86" s="1915"/>
      <c r="FSJ86" s="1915"/>
      <c r="FSK86" s="1915"/>
      <c r="FSL86" s="1915"/>
      <c r="FSM86" s="1915"/>
      <c r="FSN86" s="1915"/>
      <c r="FSO86" s="1915"/>
      <c r="FSP86" s="1915"/>
      <c r="FSQ86" s="1915"/>
      <c r="FSR86" s="1915"/>
      <c r="FSS86" s="1915"/>
      <c r="FST86" s="1915"/>
      <c r="FSU86" s="1915"/>
      <c r="FSV86" s="1915"/>
      <c r="FSW86" s="1915"/>
      <c r="FSX86" s="1915"/>
      <c r="FSY86" s="1915"/>
      <c r="FSZ86" s="1915"/>
      <c r="FTA86" s="1915"/>
      <c r="FTB86" s="1915"/>
      <c r="FTC86" s="1915"/>
      <c r="FTD86" s="1915"/>
      <c r="FTE86" s="1915"/>
      <c r="FTF86" s="1915"/>
      <c r="FTG86" s="1915"/>
      <c r="FTH86" s="1915"/>
      <c r="FTI86" s="1915"/>
      <c r="FTJ86" s="1915"/>
      <c r="FTK86" s="1915"/>
      <c r="FTL86" s="1915"/>
      <c r="FTM86" s="1915"/>
      <c r="FTN86" s="1915"/>
      <c r="FTO86" s="1915"/>
      <c r="FTP86" s="1915"/>
      <c r="FTQ86" s="1915"/>
      <c r="FTR86" s="1915"/>
      <c r="FTS86" s="1915"/>
      <c r="FTT86" s="1915"/>
      <c r="FTU86" s="1915"/>
      <c r="FTV86" s="1915"/>
      <c r="FTW86" s="1915"/>
      <c r="FTX86" s="1915"/>
      <c r="FTY86" s="1915"/>
      <c r="FTZ86" s="1915"/>
      <c r="FUA86" s="1915"/>
      <c r="FUB86" s="1915"/>
      <c r="FUC86" s="1915"/>
      <c r="FUD86" s="1915"/>
      <c r="FUE86" s="1915"/>
      <c r="FUF86" s="1915"/>
      <c r="FUG86" s="1915"/>
      <c r="FUH86" s="1915"/>
      <c r="FUI86" s="1915"/>
      <c r="FUJ86" s="1915"/>
      <c r="FUK86" s="1915"/>
      <c r="FUL86" s="1915"/>
      <c r="FUM86" s="1915"/>
      <c r="FUN86" s="1915"/>
      <c r="FUO86" s="1915"/>
      <c r="FUP86" s="1915"/>
      <c r="FUQ86" s="1915"/>
      <c r="FUR86" s="1915"/>
      <c r="FUS86" s="1915"/>
      <c r="FUT86" s="1915"/>
      <c r="FUU86" s="1915"/>
      <c r="FUV86" s="1915"/>
      <c r="FUW86" s="1915"/>
      <c r="FUX86" s="1915"/>
      <c r="FUY86" s="1915"/>
      <c r="FUZ86" s="1915"/>
      <c r="FVA86" s="1915"/>
      <c r="FVB86" s="1915"/>
      <c r="FVC86" s="1915"/>
      <c r="FVD86" s="1915"/>
      <c r="FVE86" s="1915"/>
      <c r="FVF86" s="1915"/>
      <c r="FVG86" s="1915"/>
      <c r="FVH86" s="1915"/>
      <c r="FVI86" s="1915"/>
      <c r="FVJ86" s="1915"/>
      <c r="FVK86" s="1915"/>
      <c r="FVL86" s="1915"/>
      <c r="FVM86" s="1915"/>
      <c r="FVN86" s="1915"/>
      <c r="FVO86" s="1915"/>
      <c r="FVP86" s="1915"/>
      <c r="FVQ86" s="1915"/>
      <c r="FVR86" s="1915"/>
      <c r="FVS86" s="1915"/>
      <c r="FVT86" s="1915"/>
      <c r="FVU86" s="1915"/>
      <c r="FVV86" s="1915"/>
      <c r="FVW86" s="1915"/>
      <c r="FVX86" s="1915"/>
      <c r="FVY86" s="1915"/>
      <c r="FVZ86" s="1915"/>
      <c r="FWA86" s="1915"/>
      <c r="FWB86" s="1915"/>
      <c r="FWC86" s="1915"/>
      <c r="FWD86" s="1915"/>
      <c r="FWE86" s="1915"/>
      <c r="FWF86" s="1915"/>
      <c r="FWG86" s="1915"/>
      <c r="FWH86" s="1915"/>
      <c r="FWI86" s="1915"/>
      <c r="FWJ86" s="1915"/>
      <c r="FWK86" s="1915"/>
      <c r="FWL86" s="1915"/>
      <c r="FWM86" s="1915"/>
      <c r="FWN86" s="1915"/>
      <c r="FWO86" s="1915"/>
      <c r="FWP86" s="1915"/>
      <c r="FWQ86" s="1915"/>
      <c r="FWR86" s="1915"/>
      <c r="FWS86" s="1915"/>
      <c r="FWT86" s="1915"/>
      <c r="FWU86" s="1915"/>
      <c r="FWV86" s="1915"/>
      <c r="FWW86" s="1915"/>
      <c r="FWX86" s="1915"/>
      <c r="FWY86" s="1915"/>
      <c r="FWZ86" s="1915"/>
      <c r="FXA86" s="1915"/>
      <c r="FXB86" s="1915"/>
      <c r="FXC86" s="1915"/>
      <c r="FXD86" s="1915"/>
      <c r="FXE86" s="1915"/>
      <c r="FXF86" s="1915"/>
      <c r="FXG86" s="1915"/>
      <c r="FXH86" s="1915"/>
      <c r="FXI86" s="1915"/>
      <c r="FXJ86" s="1915"/>
      <c r="FXK86" s="1915"/>
      <c r="FXL86" s="1915"/>
      <c r="FXM86" s="1915"/>
      <c r="FXN86" s="1915"/>
      <c r="FXO86" s="1915"/>
      <c r="FXP86" s="1915"/>
      <c r="FXQ86" s="1915"/>
      <c r="FXR86" s="1915"/>
      <c r="FXS86" s="1915"/>
      <c r="FXT86" s="1915"/>
      <c r="FXU86" s="1915"/>
      <c r="FXV86" s="1915"/>
      <c r="FXW86" s="1915"/>
      <c r="FXX86" s="1915"/>
      <c r="FXY86" s="1915"/>
      <c r="FXZ86" s="1915"/>
      <c r="FYA86" s="1915"/>
      <c r="FYB86" s="1915"/>
      <c r="FYC86" s="1915"/>
      <c r="FYD86" s="1915"/>
      <c r="FYE86" s="1915"/>
      <c r="FYF86" s="1915"/>
      <c r="FYG86" s="1915"/>
      <c r="FYH86" s="1915"/>
      <c r="FYI86" s="1915"/>
      <c r="FYJ86" s="1915"/>
      <c r="FYK86" s="1915"/>
      <c r="FYL86" s="1915"/>
      <c r="FYM86" s="1915"/>
      <c r="FYN86" s="1915"/>
      <c r="FYO86" s="1915"/>
      <c r="FYP86" s="1915"/>
      <c r="FYQ86" s="1915"/>
      <c r="FYR86" s="1915"/>
      <c r="FYS86" s="1915"/>
      <c r="FYT86" s="1915"/>
      <c r="FYU86" s="1915"/>
      <c r="FYV86" s="1915"/>
      <c r="FYW86" s="1915"/>
      <c r="FYX86" s="1915"/>
      <c r="FYY86" s="1915"/>
      <c r="FYZ86" s="1915"/>
      <c r="FZA86" s="1915"/>
      <c r="FZB86" s="1915"/>
      <c r="FZC86" s="1915"/>
      <c r="FZD86" s="1915"/>
      <c r="FZE86" s="1915"/>
      <c r="FZF86" s="1915"/>
      <c r="FZG86" s="1915"/>
      <c r="FZH86" s="1915"/>
      <c r="FZI86" s="1915"/>
      <c r="FZJ86" s="1915"/>
      <c r="FZK86" s="1915"/>
      <c r="FZL86" s="1915"/>
      <c r="FZM86" s="1915"/>
      <c r="FZN86" s="1915"/>
      <c r="FZO86" s="1915"/>
      <c r="FZP86" s="1915"/>
      <c r="FZQ86" s="1915"/>
      <c r="FZR86" s="1915"/>
      <c r="FZS86" s="1915"/>
      <c r="FZT86" s="1915"/>
      <c r="FZU86" s="1915"/>
      <c r="FZV86" s="1915"/>
      <c r="FZW86" s="1915"/>
      <c r="FZX86" s="1915"/>
      <c r="FZY86" s="1915"/>
      <c r="FZZ86" s="1915"/>
      <c r="GAA86" s="1915"/>
      <c r="GAB86" s="1915"/>
      <c r="GAC86" s="1915"/>
      <c r="GAD86" s="1915"/>
      <c r="GAE86" s="1915"/>
      <c r="GAF86" s="1915"/>
      <c r="GAG86" s="1915"/>
      <c r="GAH86" s="1915"/>
      <c r="GAI86" s="1915"/>
      <c r="GAJ86" s="1915"/>
      <c r="GAK86" s="1915"/>
      <c r="GAL86" s="1915"/>
      <c r="GAM86" s="1915"/>
      <c r="GAN86" s="1915"/>
      <c r="GAO86" s="1915"/>
      <c r="GAP86" s="1915"/>
      <c r="GAQ86" s="1915"/>
      <c r="GAR86" s="1915"/>
      <c r="GAS86" s="1915"/>
      <c r="GAT86" s="1915"/>
      <c r="GAU86" s="1915"/>
      <c r="GAV86" s="1915"/>
      <c r="GAW86" s="1915"/>
      <c r="GAX86" s="1915"/>
      <c r="GAY86" s="1915"/>
      <c r="GAZ86" s="1915"/>
      <c r="GBA86" s="1915"/>
      <c r="GBB86" s="1915"/>
      <c r="GBC86" s="1915"/>
      <c r="GBD86" s="1915"/>
      <c r="GBE86" s="1915"/>
      <c r="GBF86" s="1915"/>
      <c r="GBG86" s="1915"/>
      <c r="GBH86" s="1915"/>
      <c r="GBI86" s="1915"/>
      <c r="GBJ86" s="1915"/>
      <c r="GBK86" s="1915"/>
      <c r="GBL86" s="1915"/>
      <c r="GBM86" s="1915"/>
      <c r="GBN86" s="1915"/>
      <c r="GBO86" s="1915"/>
      <c r="GBP86" s="1915"/>
      <c r="GBQ86" s="1915"/>
      <c r="GBR86" s="1915"/>
      <c r="GBS86" s="1915"/>
      <c r="GBT86" s="1915"/>
      <c r="GBU86" s="1915"/>
      <c r="GBV86" s="1915"/>
      <c r="GBW86" s="1915"/>
      <c r="GBX86" s="1915"/>
      <c r="GBY86" s="1915"/>
      <c r="GBZ86" s="1915"/>
      <c r="GCA86" s="1915"/>
      <c r="GCB86" s="1915"/>
      <c r="GCC86" s="1915"/>
      <c r="GCD86" s="1915"/>
      <c r="GCE86" s="1915"/>
      <c r="GCF86" s="1915"/>
      <c r="GCG86" s="1915"/>
      <c r="GCH86" s="1915"/>
      <c r="GCI86" s="1915"/>
      <c r="GCJ86" s="1915"/>
      <c r="GCK86" s="1915"/>
      <c r="GCL86" s="1915"/>
      <c r="GCM86" s="1915"/>
      <c r="GCN86" s="1915"/>
      <c r="GCO86" s="1915"/>
      <c r="GCP86" s="1915"/>
      <c r="GCQ86" s="1915"/>
      <c r="GCR86" s="1915"/>
      <c r="GCS86" s="1915"/>
      <c r="GCT86" s="1915"/>
      <c r="GCU86" s="1915"/>
      <c r="GCV86" s="1915"/>
      <c r="GCW86" s="1915"/>
      <c r="GCX86" s="1915"/>
      <c r="GCY86" s="1915"/>
      <c r="GCZ86" s="1915"/>
      <c r="GDA86" s="1915"/>
      <c r="GDB86" s="1915"/>
      <c r="GDC86" s="1915"/>
      <c r="GDD86" s="1915"/>
      <c r="GDE86" s="1915"/>
      <c r="GDF86" s="1915"/>
      <c r="GDG86" s="1915"/>
      <c r="GDH86" s="1915"/>
      <c r="GDI86" s="1915"/>
      <c r="GDJ86" s="1915"/>
      <c r="GDK86" s="1915"/>
      <c r="GDL86" s="1915"/>
      <c r="GDM86" s="1915"/>
      <c r="GDN86" s="1915"/>
      <c r="GDO86" s="1915"/>
      <c r="GDP86" s="1915"/>
      <c r="GDQ86" s="1915"/>
      <c r="GDR86" s="1915"/>
      <c r="GDS86" s="1915"/>
      <c r="GDT86" s="1915"/>
      <c r="GDU86" s="1915"/>
      <c r="GDV86" s="1915"/>
      <c r="GDW86" s="1915"/>
      <c r="GDX86" s="1915"/>
      <c r="GDY86" s="1915"/>
      <c r="GDZ86" s="1915"/>
      <c r="GEA86" s="1915"/>
      <c r="GEB86" s="1915"/>
      <c r="GEC86" s="1915"/>
      <c r="GED86" s="1915"/>
      <c r="GEE86" s="1915"/>
      <c r="GEF86" s="1915"/>
      <c r="GEG86" s="1915"/>
      <c r="GEH86" s="1915"/>
      <c r="GEI86" s="1915"/>
      <c r="GEJ86" s="1915"/>
      <c r="GEK86" s="1915"/>
      <c r="GEL86" s="1915"/>
      <c r="GEM86" s="1915"/>
      <c r="GEN86" s="1915"/>
      <c r="GEO86" s="1915"/>
      <c r="GEP86" s="1915"/>
      <c r="GEQ86" s="1915"/>
      <c r="GER86" s="1915"/>
      <c r="GES86" s="1915"/>
      <c r="GET86" s="1915"/>
      <c r="GEU86" s="1915"/>
      <c r="GEV86" s="1915"/>
      <c r="GEW86" s="1915"/>
      <c r="GEX86" s="1915"/>
      <c r="GEY86" s="1915"/>
      <c r="GEZ86" s="1915"/>
      <c r="GFA86" s="1915"/>
      <c r="GFB86" s="1915"/>
      <c r="GFC86" s="1915"/>
      <c r="GFD86" s="1915"/>
      <c r="GFE86" s="1915"/>
      <c r="GFF86" s="1915"/>
      <c r="GFG86" s="1915"/>
      <c r="GFH86" s="1915"/>
      <c r="GFI86" s="1915"/>
      <c r="GFJ86" s="1915"/>
      <c r="GFK86" s="1915"/>
      <c r="GFL86" s="1915"/>
      <c r="GFM86" s="1915"/>
      <c r="GFN86" s="1915"/>
      <c r="GFO86" s="1915"/>
      <c r="GFP86" s="1915"/>
      <c r="GFQ86" s="1915"/>
      <c r="GFR86" s="1915"/>
      <c r="GFS86" s="1915"/>
      <c r="GFT86" s="1915"/>
      <c r="GFU86" s="1915"/>
      <c r="GFV86" s="1915"/>
      <c r="GFW86" s="1915"/>
      <c r="GFX86" s="1915"/>
      <c r="GFY86" s="1915"/>
      <c r="GFZ86" s="1915"/>
      <c r="GGA86" s="1915"/>
      <c r="GGB86" s="1915"/>
      <c r="GGC86" s="1915"/>
      <c r="GGD86" s="1915"/>
      <c r="GGE86" s="1915"/>
      <c r="GGF86" s="1915"/>
      <c r="GGG86" s="1915"/>
      <c r="GGH86" s="1915"/>
      <c r="GGI86" s="1915"/>
      <c r="GGJ86" s="1915"/>
      <c r="GGK86" s="1915"/>
      <c r="GGL86" s="1915"/>
      <c r="GGM86" s="1915"/>
      <c r="GGN86" s="1915"/>
      <c r="GGO86" s="1915"/>
      <c r="GGP86" s="1915"/>
      <c r="GGQ86" s="1915"/>
      <c r="GGR86" s="1915"/>
      <c r="GGS86" s="1915"/>
      <c r="GGT86" s="1915"/>
      <c r="GGU86" s="1915"/>
      <c r="GGV86" s="1915"/>
      <c r="GGW86" s="1915"/>
      <c r="GGX86" s="1915"/>
      <c r="GGY86" s="1915"/>
      <c r="GGZ86" s="1915"/>
      <c r="GHA86" s="1915"/>
      <c r="GHB86" s="1915"/>
      <c r="GHC86" s="1915"/>
      <c r="GHD86" s="1915"/>
      <c r="GHE86" s="1915"/>
      <c r="GHF86" s="1915"/>
      <c r="GHG86" s="1915"/>
      <c r="GHH86" s="1915"/>
      <c r="GHI86" s="1915"/>
      <c r="GHJ86" s="1915"/>
      <c r="GHK86" s="1915"/>
      <c r="GHL86" s="1915"/>
      <c r="GHM86" s="1915"/>
      <c r="GHN86" s="1915"/>
      <c r="GHO86" s="1915"/>
      <c r="GHP86" s="1915"/>
      <c r="GHQ86" s="1915"/>
      <c r="GHR86" s="1915"/>
      <c r="GHS86" s="1915"/>
      <c r="GHT86" s="1915"/>
      <c r="GHU86" s="1915"/>
      <c r="GHV86" s="1915"/>
      <c r="GHW86" s="1915"/>
      <c r="GHX86" s="1915"/>
      <c r="GHY86" s="1915"/>
      <c r="GHZ86" s="1915"/>
      <c r="GIA86" s="1915"/>
      <c r="GIB86" s="1915"/>
      <c r="GIC86" s="1915"/>
      <c r="GID86" s="1915"/>
      <c r="GIE86" s="1915"/>
      <c r="GIF86" s="1915"/>
      <c r="GIG86" s="1915"/>
      <c r="GIH86" s="1915"/>
      <c r="GII86" s="1915"/>
      <c r="GIJ86" s="1915"/>
      <c r="GIK86" s="1915"/>
      <c r="GIL86" s="1915"/>
      <c r="GIM86" s="1915"/>
      <c r="GIN86" s="1915"/>
      <c r="GIO86" s="1915"/>
      <c r="GIP86" s="1915"/>
      <c r="GIQ86" s="1915"/>
      <c r="GIR86" s="1915"/>
      <c r="GIS86" s="1915"/>
      <c r="GIT86" s="1915"/>
      <c r="GIU86" s="1915"/>
      <c r="GIV86" s="1915"/>
      <c r="GIW86" s="1915"/>
      <c r="GIX86" s="1915"/>
      <c r="GIY86" s="1915"/>
      <c r="GIZ86" s="1915"/>
      <c r="GJA86" s="1915"/>
      <c r="GJB86" s="1915"/>
      <c r="GJC86" s="1915"/>
      <c r="GJD86" s="1915"/>
      <c r="GJE86" s="1915"/>
      <c r="GJF86" s="1915"/>
      <c r="GJG86" s="1915"/>
      <c r="GJH86" s="1915"/>
      <c r="GJI86" s="1915"/>
      <c r="GJJ86" s="1915"/>
      <c r="GJK86" s="1915"/>
      <c r="GJL86" s="1915"/>
      <c r="GJM86" s="1915"/>
      <c r="GJN86" s="1915"/>
      <c r="GJO86" s="1915"/>
      <c r="GJP86" s="1915"/>
      <c r="GJQ86" s="1915"/>
      <c r="GJR86" s="1915"/>
      <c r="GJS86" s="1915"/>
      <c r="GJT86" s="1915"/>
      <c r="GJU86" s="1915"/>
      <c r="GJV86" s="1915"/>
      <c r="GJW86" s="1915"/>
      <c r="GJX86" s="1915"/>
      <c r="GJY86" s="1915"/>
      <c r="GJZ86" s="1915"/>
      <c r="GKA86" s="1915"/>
      <c r="GKB86" s="1915"/>
      <c r="GKC86" s="1915"/>
      <c r="GKD86" s="1915"/>
      <c r="GKE86" s="1915"/>
      <c r="GKF86" s="1915"/>
      <c r="GKG86" s="1915"/>
      <c r="GKH86" s="1915"/>
      <c r="GKI86" s="1915"/>
      <c r="GKJ86" s="1915"/>
      <c r="GKK86" s="1915"/>
      <c r="GKL86" s="1915"/>
      <c r="GKM86" s="1915"/>
      <c r="GKN86" s="1915"/>
      <c r="GKO86" s="1915"/>
      <c r="GKP86" s="1915"/>
      <c r="GKQ86" s="1915"/>
      <c r="GKR86" s="1915"/>
      <c r="GKS86" s="1915"/>
      <c r="GKT86" s="1915"/>
      <c r="GKU86" s="1915"/>
      <c r="GKV86" s="1915"/>
      <c r="GKW86" s="1915"/>
      <c r="GKX86" s="1915"/>
      <c r="GKY86" s="1915"/>
      <c r="GKZ86" s="1915"/>
      <c r="GLA86" s="1915"/>
      <c r="GLB86" s="1915"/>
      <c r="GLC86" s="1915"/>
      <c r="GLD86" s="1915"/>
      <c r="GLE86" s="1915"/>
      <c r="GLF86" s="1915"/>
      <c r="GLG86" s="1915"/>
      <c r="GLH86" s="1915"/>
      <c r="GLI86" s="1915"/>
      <c r="GLJ86" s="1915"/>
      <c r="GLK86" s="1915"/>
      <c r="GLL86" s="1915"/>
      <c r="GLM86" s="1915"/>
      <c r="GLN86" s="1915"/>
      <c r="GLO86" s="1915"/>
      <c r="GLP86" s="1915"/>
      <c r="GLQ86" s="1915"/>
      <c r="GLR86" s="1915"/>
      <c r="GLS86" s="1915"/>
      <c r="GLT86" s="1915"/>
      <c r="GLU86" s="1915"/>
      <c r="GLV86" s="1915"/>
      <c r="GLW86" s="1915"/>
      <c r="GLX86" s="1915"/>
      <c r="GLY86" s="1915"/>
      <c r="GLZ86" s="1915"/>
      <c r="GMA86" s="1915"/>
      <c r="GMB86" s="1915"/>
      <c r="GMC86" s="1915"/>
      <c r="GMD86" s="1915"/>
      <c r="GME86" s="1915"/>
      <c r="GMF86" s="1915"/>
      <c r="GMG86" s="1915"/>
      <c r="GMH86" s="1915"/>
      <c r="GMI86" s="1915"/>
      <c r="GMJ86" s="1915"/>
      <c r="GMK86" s="1915"/>
      <c r="GML86" s="1915"/>
      <c r="GMM86" s="1915"/>
      <c r="GMN86" s="1915"/>
      <c r="GMO86" s="1915"/>
      <c r="GMP86" s="1915"/>
      <c r="GMQ86" s="1915"/>
      <c r="GMR86" s="1915"/>
      <c r="GMS86" s="1915"/>
      <c r="GMT86" s="1915"/>
      <c r="GMU86" s="1915"/>
      <c r="GMV86" s="1915"/>
      <c r="GMW86" s="1915"/>
      <c r="GMX86" s="1915"/>
      <c r="GMY86" s="1915"/>
      <c r="GMZ86" s="1915"/>
      <c r="GNA86" s="1915"/>
      <c r="GNB86" s="1915"/>
      <c r="GNC86" s="1915"/>
      <c r="GND86" s="1915"/>
      <c r="GNE86" s="1915"/>
      <c r="GNF86" s="1915"/>
      <c r="GNG86" s="1915"/>
      <c r="GNH86" s="1915"/>
      <c r="GNI86" s="1915"/>
      <c r="GNJ86" s="1915"/>
      <c r="GNK86" s="1915"/>
      <c r="GNL86" s="1915"/>
      <c r="GNM86" s="1915"/>
      <c r="GNN86" s="1915"/>
      <c r="GNO86" s="1915"/>
      <c r="GNP86" s="1915"/>
      <c r="GNQ86" s="1915"/>
      <c r="GNR86" s="1915"/>
      <c r="GNS86" s="1915"/>
      <c r="GNT86" s="1915"/>
      <c r="GNU86" s="1915"/>
      <c r="GNV86" s="1915"/>
      <c r="GNW86" s="1915"/>
      <c r="GNX86" s="1915"/>
      <c r="GNY86" s="1915"/>
      <c r="GNZ86" s="1915"/>
      <c r="GOA86" s="1915"/>
      <c r="GOB86" s="1915"/>
      <c r="GOC86" s="1915"/>
      <c r="GOD86" s="1915"/>
      <c r="GOE86" s="1915"/>
      <c r="GOF86" s="1915"/>
      <c r="GOG86" s="1915"/>
      <c r="GOH86" s="1915"/>
      <c r="GOI86" s="1915"/>
      <c r="GOJ86" s="1915"/>
      <c r="GOK86" s="1915"/>
      <c r="GOL86" s="1915"/>
      <c r="GOM86" s="1915"/>
      <c r="GON86" s="1915"/>
      <c r="GOO86" s="1915"/>
      <c r="GOP86" s="1915"/>
      <c r="GOQ86" s="1915"/>
      <c r="GOR86" s="1915"/>
      <c r="GOS86" s="1915"/>
      <c r="GOT86" s="1915"/>
      <c r="GOU86" s="1915"/>
      <c r="GOV86" s="1915"/>
      <c r="GOW86" s="1915"/>
      <c r="GOX86" s="1915"/>
      <c r="GOY86" s="1915"/>
      <c r="GOZ86" s="1915"/>
      <c r="GPA86" s="1915"/>
      <c r="GPB86" s="1915"/>
      <c r="GPC86" s="1915"/>
      <c r="GPD86" s="1915"/>
      <c r="GPE86" s="1915"/>
      <c r="GPF86" s="1915"/>
      <c r="GPG86" s="1915"/>
      <c r="GPH86" s="1915"/>
      <c r="GPI86" s="1915"/>
      <c r="GPJ86" s="1915"/>
      <c r="GPK86" s="1915"/>
      <c r="GPL86" s="1915"/>
      <c r="GPM86" s="1915"/>
      <c r="GPN86" s="1915"/>
      <c r="GPO86" s="1915"/>
      <c r="GPP86" s="1915"/>
      <c r="GPQ86" s="1915"/>
      <c r="GPR86" s="1915"/>
      <c r="GPS86" s="1915"/>
      <c r="GPT86" s="1915"/>
      <c r="GPU86" s="1915"/>
      <c r="GPV86" s="1915"/>
      <c r="GPW86" s="1915"/>
      <c r="GPX86" s="1915"/>
      <c r="GPY86" s="1915"/>
      <c r="GPZ86" s="1915"/>
      <c r="GQA86" s="1915"/>
      <c r="GQB86" s="1915"/>
      <c r="GQC86" s="1915"/>
      <c r="GQD86" s="1915"/>
      <c r="GQE86" s="1915"/>
      <c r="GQF86" s="1915"/>
      <c r="GQG86" s="1915"/>
      <c r="GQH86" s="1915"/>
      <c r="GQI86" s="1915"/>
      <c r="GQJ86" s="1915"/>
      <c r="GQK86" s="1915"/>
      <c r="GQL86" s="1915"/>
      <c r="GQM86" s="1915"/>
      <c r="GQN86" s="1915"/>
      <c r="GQO86" s="1915"/>
      <c r="GQP86" s="1915"/>
      <c r="GQQ86" s="1915"/>
      <c r="GQR86" s="1915"/>
      <c r="GQS86" s="1915"/>
      <c r="GQT86" s="1915"/>
      <c r="GQU86" s="1915"/>
      <c r="GQV86" s="1915"/>
      <c r="GQW86" s="1915"/>
      <c r="GQX86" s="1915"/>
      <c r="GQY86" s="1915"/>
      <c r="GQZ86" s="1915"/>
      <c r="GRA86" s="1915"/>
      <c r="GRB86" s="1915"/>
      <c r="GRC86" s="1915"/>
      <c r="GRD86" s="1915"/>
      <c r="GRE86" s="1915"/>
      <c r="GRF86" s="1915"/>
      <c r="GRG86" s="1915"/>
      <c r="GRH86" s="1915"/>
      <c r="GRI86" s="1915"/>
      <c r="GRJ86" s="1915"/>
      <c r="GRK86" s="1915"/>
      <c r="GRL86" s="1915"/>
      <c r="GRM86" s="1915"/>
      <c r="GRN86" s="1915"/>
      <c r="GRO86" s="1915"/>
      <c r="GRP86" s="1915"/>
      <c r="GRQ86" s="1915"/>
      <c r="GRR86" s="1915"/>
      <c r="GRS86" s="1915"/>
      <c r="GRT86" s="1915"/>
      <c r="GRU86" s="1915"/>
      <c r="GRV86" s="1915"/>
      <c r="GRW86" s="1915"/>
      <c r="GRX86" s="1915"/>
      <c r="GRY86" s="1915"/>
      <c r="GRZ86" s="1915"/>
      <c r="GSA86" s="1915"/>
      <c r="GSB86" s="1915"/>
      <c r="GSC86" s="1915"/>
      <c r="GSD86" s="1915"/>
      <c r="GSE86" s="1915"/>
      <c r="GSF86" s="1915"/>
      <c r="GSG86" s="1915"/>
      <c r="GSH86" s="1915"/>
      <c r="GSI86" s="1915"/>
      <c r="GSJ86" s="1915"/>
      <c r="GSK86" s="1915"/>
      <c r="GSL86" s="1915"/>
      <c r="GSM86" s="1915"/>
      <c r="GSN86" s="1915"/>
      <c r="GSO86" s="1915"/>
      <c r="GSP86" s="1915"/>
      <c r="GSQ86" s="1915"/>
      <c r="GSR86" s="1915"/>
      <c r="GSS86" s="1915"/>
      <c r="GST86" s="1915"/>
      <c r="GSU86" s="1915"/>
      <c r="GSV86" s="1915"/>
      <c r="GSW86" s="1915"/>
      <c r="GSX86" s="1915"/>
      <c r="GSY86" s="1915"/>
      <c r="GSZ86" s="1915"/>
      <c r="GTA86" s="1915"/>
      <c r="GTB86" s="1915"/>
      <c r="GTC86" s="1915"/>
      <c r="GTD86" s="1915"/>
      <c r="GTE86" s="1915"/>
      <c r="GTF86" s="1915"/>
      <c r="GTG86" s="1915"/>
      <c r="GTH86" s="1915"/>
      <c r="GTI86" s="1915"/>
      <c r="GTJ86" s="1915"/>
      <c r="GTK86" s="1915"/>
      <c r="GTL86" s="1915"/>
      <c r="GTM86" s="1915"/>
      <c r="GTN86" s="1915"/>
      <c r="GTO86" s="1915"/>
      <c r="GTP86" s="1915"/>
      <c r="GTQ86" s="1915"/>
      <c r="GTR86" s="1915"/>
      <c r="GTS86" s="1915"/>
      <c r="GTT86" s="1915"/>
      <c r="GTU86" s="1915"/>
      <c r="GTV86" s="1915"/>
      <c r="GTW86" s="1915"/>
      <c r="GTX86" s="1915"/>
      <c r="GTY86" s="1915"/>
      <c r="GTZ86" s="1915"/>
      <c r="GUA86" s="1915"/>
      <c r="GUB86" s="1915"/>
      <c r="GUC86" s="1915"/>
      <c r="GUD86" s="1915"/>
      <c r="GUE86" s="1915"/>
      <c r="GUF86" s="1915"/>
      <c r="GUG86" s="1915"/>
      <c r="GUH86" s="1915"/>
      <c r="GUI86" s="1915"/>
      <c r="GUJ86" s="1915"/>
      <c r="GUK86" s="1915"/>
      <c r="GUL86" s="1915"/>
      <c r="GUM86" s="1915"/>
      <c r="GUN86" s="1915"/>
      <c r="GUO86" s="1915"/>
      <c r="GUP86" s="1915"/>
      <c r="GUQ86" s="1915"/>
      <c r="GUR86" s="1915"/>
      <c r="GUS86" s="1915"/>
      <c r="GUT86" s="1915"/>
      <c r="GUU86" s="1915"/>
      <c r="GUV86" s="1915"/>
      <c r="GUW86" s="1915"/>
      <c r="GUX86" s="1915"/>
      <c r="GUY86" s="1915"/>
      <c r="GUZ86" s="1915"/>
      <c r="GVA86" s="1915"/>
      <c r="GVB86" s="1915"/>
      <c r="GVC86" s="1915"/>
      <c r="GVD86" s="1915"/>
      <c r="GVE86" s="1915"/>
      <c r="GVF86" s="1915"/>
      <c r="GVG86" s="1915"/>
      <c r="GVH86" s="1915"/>
      <c r="GVI86" s="1915"/>
      <c r="GVJ86" s="1915"/>
      <c r="GVK86" s="1915"/>
      <c r="GVL86" s="1915"/>
      <c r="GVM86" s="1915"/>
      <c r="GVN86" s="1915"/>
      <c r="GVO86" s="1915"/>
      <c r="GVP86" s="1915"/>
      <c r="GVQ86" s="1915"/>
      <c r="GVR86" s="1915"/>
      <c r="GVS86" s="1915"/>
      <c r="GVT86" s="1915"/>
      <c r="GVU86" s="1915"/>
      <c r="GVV86" s="1915"/>
      <c r="GVW86" s="1915"/>
      <c r="GVX86" s="1915"/>
      <c r="GVY86" s="1915"/>
      <c r="GVZ86" s="1915"/>
      <c r="GWA86" s="1915"/>
      <c r="GWB86" s="1915"/>
      <c r="GWC86" s="1915"/>
      <c r="GWD86" s="1915"/>
      <c r="GWE86" s="1915"/>
      <c r="GWF86" s="1915"/>
      <c r="GWG86" s="1915"/>
      <c r="GWH86" s="1915"/>
      <c r="GWI86" s="1915"/>
      <c r="GWJ86" s="1915"/>
      <c r="GWK86" s="1915"/>
      <c r="GWL86" s="1915"/>
      <c r="GWM86" s="1915"/>
      <c r="GWN86" s="1915"/>
      <c r="GWO86" s="1915"/>
      <c r="GWP86" s="1915"/>
      <c r="GWQ86" s="1915"/>
      <c r="GWR86" s="1915"/>
      <c r="GWS86" s="1915"/>
      <c r="GWT86" s="1915"/>
      <c r="GWU86" s="1915"/>
      <c r="GWV86" s="1915"/>
      <c r="GWW86" s="1915"/>
      <c r="GWX86" s="1915"/>
      <c r="GWY86" s="1915"/>
      <c r="GWZ86" s="1915"/>
      <c r="GXA86" s="1915"/>
      <c r="GXB86" s="1915"/>
      <c r="GXC86" s="1915"/>
      <c r="GXD86" s="1915"/>
      <c r="GXE86" s="1915"/>
      <c r="GXF86" s="1915"/>
      <c r="GXG86" s="1915"/>
      <c r="GXH86" s="1915"/>
      <c r="GXI86" s="1915"/>
      <c r="GXJ86" s="1915"/>
      <c r="GXK86" s="1915"/>
      <c r="GXL86" s="1915"/>
      <c r="GXM86" s="1915"/>
      <c r="GXN86" s="1915"/>
      <c r="GXO86" s="1915"/>
      <c r="GXP86" s="1915"/>
      <c r="GXQ86" s="1915"/>
      <c r="GXR86" s="1915"/>
      <c r="GXS86" s="1915"/>
      <c r="GXT86" s="1915"/>
      <c r="GXU86" s="1915"/>
      <c r="GXV86" s="1915"/>
      <c r="GXW86" s="1915"/>
      <c r="GXX86" s="1915"/>
      <c r="GXY86" s="1915"/>
      <c r="GXZ86" s="1915"/>
      <c r="GYA86" s="1915"/>
      <c r="GYB86" s="1915"/>
      <c r="GYC86" s="1915"/>
      <c r="GYD86" s="1915"/>
      <c r="GYE86" s="1915"/>
      <c r="GYF86" s="1915"/>
      <c r="GYG86" s="1915"/>
      <c r="GYH86" s="1915"/>
      <c r="GYI86" s="1915"/>
      <c r="GYJ86" s="1915"/>
      <c r="GYK86" s="1915"/>
      <c r="GYL86" s="1915"/>
      <c r="GYM86" s="1915"/>
      <c r="GYN86" s="1915"/>
      <c r="GYO86" s="1915"/>
      <c r="GYP86" s="1915"/>
      <c r="GYQ86" s="1915"/>
      <c r="GYR86" s="1915"/>
      <c r="GYS86" s="1915"/>
      <c r="GYT86" s="1915"/>
      <c r="GYU86" s="1915"/>
      <c r="GYV86" s="1915"/>
      <c r="GYW86" s="1915"/>
      <c r="GYX86" s="1915"/>
      <c r="GYY86" s="1915"/>
      <c r="GYZ86" s="1915"/>
      <c r="GZA86" s="1915"/>
      <c r="GZB86" s="1915"/>
      <c r="GZC86" s="1915"/>
      <c r="GZD86" s="1915"/>
      <c r="GZE86" s="1915"/>
      <c r="GZF86" s="1915"/>
      <c r="GZG86" s="1915"/>
      <c r="GZH86" s="1915"/>
      <c r="GZI86" s="1915"/>
      <c r="GZJ86" s="1915"/>
      <c r="GZK86" s="1915"/>
      <c r="GZL86" s="1915"/>
      <c r="GZM86" s="1915"/>
      <c r="GZN86" s="1915"/>
      <c r="GZO86" s="1915"/>
      <c r="GZP86" s="1915"/>
      <c r="GZQ86" s="1915"/>
      <c r="GZR86" s="1915"/>
      <c r="GZS86" s="1915"/>
      <c r="GZT86" s="1915"/>
      <c r="GZU86" s="1915"/>
      <c r="GZV86" s="1915"/>
      <c r="GZW86" s="1915"/>
      <c r="GZX86" s="1915"/>
      <c r="GZY86" s="1915"/>
      <c r="GZZ86" s="1915"/>
      <c r="HAA86" s="1915"/>
      <c r="HAB86" s="1915"/>
      <c r="HAC86" s="1915"/>
      <c r="HAD86" s="1915"/>
      <c r="HAE86" s="1915"/>
      <c r="HAF86" s="1915"/>
      <c r="HAG86" s="1915"/>
      <c r="HAH86" s="1915"/>
      <c r="HAI86" s="1915"/>
      <c r="HAJ86" s="1915"/>
      <c r="HAK86" s="1915"/>
      <c r="HAL86" s="1915"/>
      <c r="HAM86" s="1915"/>
      <c r="HAN86" s="1915"/>
      <c r="HAO86" s="1915"/>
      <c r="HAP86" s="1915"/>
      <c r="HAQ86" s="1915"/>
      <c r="HAR86" s="1915"/>
      <c r="HAS86" s="1915"/>
      <c r="HAT86" s="1915"/>
      <c r="HAU86" s="1915"/>
      <c r="HAV86" s="1915"/>
      <c r="HAW86" s="1915"/>
      <c r="HAX86" s="1915"/>
      <c r="HAY86" s="1915"/>
      <c r="HAZ86" s="1915"/>
      <c r="HBA86" s="1915"/>
      <c r="HBB86" s="1915"/>
      <c r="HBC86" s="1915"/>
      <c r="HBD86" s="1915"/>
      <c r="HBE86" s="1915"/>
      <c r="HBF86" s="1915"/>
      <c r="HBG86" s="1915"/>
      <c r="HBH86" s="1915"/>
      <c r="HBI86" s="1915"/>
      <c r="HBJ86" s="1915"/>
      <c r="HBK86" s="1915"/>
      <c r="HBL86" s="1915"/>
      <c r="HBM86" s="1915"/>
      <c r="HBN86" s="1915"/>
      <c r="HBO86" s="1915"/>
      <c r="HBP86" s="1915"/>
      <c r="HBQ86" s="1915"/>
      <c r="HBR86" s="1915"/>
      <c r="HBS86" s="1915"/>
      <c r="HBT86" s="1915"/>
      <c r="HBU86" s="1915"/>
      <c r="HBV86" s="1915"/>
      <c r="HBW86" s="1915"/>
      <c r="HBX86" s="1915"/>
      <c r="HBY86" s="1915"/>
      <c r="HBZ86" s="1915"/>
      <c r="HCA86" s="1915"/>
      <c r="HCB86" s="1915"/>
      <c r="HCC86" s="1915"/>
      <c r="HCD86" s="1915"/>
      <c r="HCE86" s="1915"/>
      <c r="HCF86" s="1915"/>
      <c r="HCG86" s="1915"/>
      <c r="HCH86" s="1915"/>
      <c r="HCI86" s="1915"/>
      <c r="HCJ86" s="1915"/>
      <c r="HCK86" s="1915"/>
      <c r="HCL86" s="1915"/>
      <c r="HCM86" s="1915"/>
      <c r="HCN86" s="1915"/>
      <c r="HCO86" s="1915"/>
      <c r="HCP86" s="1915"/>
      <c r="HCQ86" s="1915"/>
      <c r="HCR86" s="1915"/>
      <c r="HCS86" s="1915"/>
      <c r="HCT86" s="1915"/>
      <c r="HCU86" s="1915"/>
      <c r="HCV86" s="1915"/>
      <c r="HCW86" s="1915"/>
      <c r="HCX86" s="1915"/>
      <c r="HCY86" s="1915"/>
      <c r="HCZ86" s="1915"/>
      <c r="HDA86" s="1915"/>
      <c r="HDB86" s="1915"/>
      <c r="HDC86" s="1915"/>
      <c r="HDD86" s="1915"/>
      <c r="HDE86" s="1915"/>
      <c r="HDF86" s="1915"/>
      <c r="HDG86" s="1915"/>
      <c r="HDH86" s="1915"/>
      <c r="HDI86" s="1915"/>
      <c r="HDJ86" s="1915"/>
      <c r="HDK86" s="1915"/>
      <c r="HDL86" s="1915"/>
      <c r="HDM86" s="1915"/>
      <c r="HDN86" s="1915"/>
      <c r="HDO86" s="1915"/>
      <c r="HDP86" s="1915"/>
      <c r="HDQ86" s="1915"/>
      <c r="HDR86" s="1915"/>
      <c r="HDS86" s="1915"/>
      <c r="HDT86" s="1915"/>
      <c r="HDU86" s="1915"/>
      <c r="HDV86" s="1915"/>
      <c r="HDW86" s="1915"/>
      <c r="HDX86" s="1915"/>
      <c r="HDY86" s="1915"/>
      <c r="HDZ86" s="1915"/>
      <c r="HEA86" s="1915"/>
      <c r="HEB86" s="1915"/>
      <c r="HEC86" s="1915"/>
      <c r="HED86" s="1915"/>
      <c r="HEE86" s="1915"/>
      <c r="HEF86" s="1915"/>
      <c r="HEG86" s="1915"/>
      <c r="HEH86" s="1915"/>
      <c r="HEI86" s="1915"/>
      <c r="HEJ86" s="1915"/>
      <c r="HEK86" s="1915"/>
      <c r="HEL86" s="1915"/>
      <c r="HEM86" s="1915"/>
      <c r="HEN86" s="1915"/>
      <c r="HEO86" s="1915"/>
      <c r="HEP86" s="1915"/>
      <c r="HEQ86" s="1915"/>
      <c r="HER86" s="1915"/>
      <c r="HES86" s="1915"/>
      <c r="HET86" s="1915"/>
      <c r="HEU86" s="1915"/>
      <c r="HEV86" s="1915"/>
      <c r="HEW86" s="1915"/>
      <c r="HEX86" s="1915"/>
      <c r="HEY86" s="1915"/>
      <c r="HEZ86" s="1915"/>
      <c r="HFA86" s="1915"/>
      <c r="HFB86" s="1915"/>
      <c r="HFC86" s="1915"/>
      <c r="HFD86" s="1915"/>
      <c r="HFE86" s="1915"/>
      <c r="HFF86" s="1915"/>
      <c r="HFG86" s="1915"/>
      <c r="HFH86" s="1915"/>
      <c r="HFI86" s="1915"/>
      <c r="HFJ86" s="1915"/>
      <c r="HFK86" s="1915"/>
      <c r="HFL86" s="1915"/>
      <c r="HFM86" s="1915"/>
      <c r="HFN86" s="1915"/>
      <c r="HFO86" s="1915"/>
      <c r="HFP86" s="1915"/>
      <c r="HFQ86" s="1915"/>
      <c r="HFR86" s="1915"/>
      <c r="HFS86" s="1915"/>
      <c r="HFT86" s="1915"/>
      <c r="HFU86" s="1915"/>
      <c r="HFV86" s="1915"/>
      <c r="HFW86" s="1915"/>
      <c r="HFX86" s="1915"/>
      <c r="HFY86" s="1915"/>
      <c r="HFZ86" s="1915"/>
      <c r="HGA86" s="1915"/>
      <c r="HGB86" s="1915"/>
      <c r="HGC86" s="1915"/>
      <c r="HGD86" s="1915"/>
      <c r="HGE86" s="1915"/>
      <c r="HGF86" s="1915"/>
      <c r="HGG86" s="1915"/>
      <c r="HGH86" s="1915"/>
      <c r="HGI86" s="1915"/>
      <c r="HGJ86" s="1915"/>
      <c r="HGK86" s="1915"/>
      <c r="HGL86" s="1915"/>
      <c r="HGM86" s="1915"/>
      <c r="HGN86" s="1915"/>
      <c r="HGO86" s="1915"/>
      <c r="HGP86" s="1915"/>
      <c r="HGQ86" s="1915"/>
      <c r="HGR86" s="1915"/>
      <c r="HGS86" s="1915"/>
      <c r="HGT86" s="1915"/>
      <c r="HGU86" s="1915"/>
      <c r="HGV86" s="1915"/>
      <c r="HGW86" s="1915"/>
      <c r="HGX86" s="1915"/>
      <c r="HGY86" s="1915"/>
      <c r="HGZ86" s="1915"/>
      <c r="HHA86" s="1915"/>
      <c r="HHB86" s="1915"/>
      <c r="HHC86" s="1915"/>
      <c r="HHD86" s="1915"/>
      <c r="HHE86" s="1915"/>
      <c r="HHF86" s="1915"/>
      <c r="HHG86" s="1915"/>
      <c r="HHH86" s="1915"/>
      <c r="HHI86" s="1915"/>
      <c r="HHJ86" s="1915"/>
      <c r="HHK86" s="1915"/>
      <c r="HHL86" s="1915"/>
      <c r="HHM86" s="1915"/>
      <c r="HHN86" s="1915"/>
      <c r="HHO86" s="1915"/>
      <c r="HHP86" s="1915"/>
      <c r="HHQ86" s="1915"/>
      <c r="HHR86" s="1915"/>
      <c r="HHS86" s="1915"/>
      <c r="HHT86" s="1915"/>
      <c r="HHU86" s="1915"/>
      <c r="HHV86" s="1915"/>
      <c r="HHW86" s="1915"/>
      <c r="HHX86" s="1915"/>
      <c r="HHY86" s="1915"/>
      <c r="HHZ86" s="1915"/>
      <c r="HIA86" s="1915"/>
      <c r="HIB86" s="1915"/>
      <c r="HIC86" s="1915"/>
      <c r="HID86" s="1915"/>
      <c r="HIE86" s="1915"/>
      <c r="HIF86" s="1915"/>
      <c r="HIG86" s="1915"/>
      <c r="HIH86" s="1915"/>
      <c r="HII86" s="1915"/>
      <c r="HIJ86" s="1915"/>
      <c r="HIK86" s="1915"/>
      <c r="HIL86" s="1915"/>
      <c r="HIM86" s="1915"/>
      <c r="HIN86" s="1915"/>
      <c r="HIO86" s="1915"/>
      <c r="HIP86" s="1915"/>
      <c r="HIQ86" s="1915"/>
      <c r="HIR86" s="1915"/>
      <c r="HIS86" s="1915"/>
      <c r="HIT86" s="1915"/>
      <c r="HIU86" s="1915"/>
      <c r="HIV86" s="1915"/>
      <c r="HIW86" s="1915"/>
      <c r="HIX86" s="1915"/>
      <c r="HIY86" s="1915"/>
      <c r="HIZ86" s="1915"/>
      <c r="HJA86" s="1915"/>
      <c r="HJB86" s="1915"/>
      <c r="HJC86" s="1915"/>
      <c r="HJD86" s="1915"/>
      <c r="HJE86" s="1915"/>
      <c r="HJF86" s="1915"/>
      <c r="HJG86" s="1915"/>
      <c r="HJH86" s="1915"/>
      <c r="HJI86" s="1915"/>
      <c r="HJJ86" s="1915"/>
      <c r="HJK86" s="1915"/>
      <c r="HJL86" s="1915"/>
      <c r="HJM86" s="1915"/>
      <c r="HJN86" s="1915"/>
      <c r="HJO86" s="1915"/>
      <c r="HJP86" s="1915"/>
      <c r="HJQ86" s="1915"/>
      <c r="HJR86" s="1915"/>
      <c r="HJS86" s="1915"/>
      <c r="HJT86" s="1915"/>
      <c r="HJU86" s="1915"/>
      <c r="HJV86" s="1915"/>
      <c r="HJW86" s="1915"/>
      <c r="HJX86" s="1915"/>
      <c r="HJY86" s="1915"/>
      <c r="HJZ86" s="1915"/>
      <c r="HKA86" s="1915"/>
      <c r="HKB86" s="1915"/>
      <c r="HKC86" s="1915"/>
      <c r="HKD86" s="1915"/>
      <c r="HKE86" s="1915"/>
      <c r="HKF86" s="1915"/>
      <c r="HKG86" s="1915"/>
      <c r="HKH86" s="1915"/>
      <c r="HKI86" s="1915"/>
      <c r="HKJ86" s="1915"/>
      <c r="HKK86" s="1915"/>
      <c r="HKL86" s="1915"/>
      <c r="HKM86" s="1915"/>
      <c r="HKN86" s="1915"/>
      <c r="HKO86" s="1915"/>
      <c r="HKP86" s="1915"/>
      <c r="HKQ86" s="1915"/>
      <c r="HKR86" s="1915"/>
      <c r="HKS86" s="1915"/>
      <c r="HKT86" s="1915"/>
      <c r="HKU86" s="1915"/>
      <c r="HKV86" s="1915"/>
      <c r="HKW86" s="1915"/>
      <c r="HKX86" s="1915"/>
      <c r="HKY86" s="1915"/>
      <c r="HKZ86" s="1915"/>
      <c r="HLA86" s="1915"/>
      <c r="HLB86" s="1915"/>
      <c r="HLC86" s="1915"/>
      <c r="HLD86" s="1915"/>
      <c r="HLE86" s="1915"/>
      <c r="HLF86" s="1915"/>
      <c r="HLG86" s="1915"/>
      <c r="HLH86" s="1915"/>
      <c r="HLI86" s="1915"/>
      <c r="HLJ86" s="1915"/>
      <c r="HLK86" s="1915"/>
      <c r="HLL86" s="1915"/>
      <c r="HLM86" s="1915"/>
      <c r="HLN86" s="1915"/>
      <c r="HLO86" s="1915"/>
      <c r="HLP86" s="1915"/>
      <c r="HLQ86" s="1915"/>
      <c r="HLR86" s="1915"/>
      <c r="HLS86" s="1915"/>
      <c r="HLT86" s="1915"/>
      <c r="HLU86" s="1915"/>
      <c r="HLV86" s="1915"/>
      <c r="HLW86" s="1915"/>
      <c r="HLX86" s="1915"/>
      <c r="HLY86" s="1915"/>
      <c r="HLZ86" s="1915"/>
      <c r="HMA86" s="1915"/>
      <c r="HMB86" s="1915"/>
      <c r="HMC86" s="1915"/>
      <c r="HMD86" s="1915"/>
      <c r="HME86" s="1915"/>
      <c r="HMF86" s="1915"/>
      <c r="HMG86" s="1915"/>
      <c r="HMH86" s="1915"/>
      <c r="HMI86" s="1915"/>
      <c r="HMJ86" s="1915"/>
      <c r="HMK86" s="1915"/>
      <c r="HML86" s="1915"/>
      <c r="HMM86" s="1915"/>
      <c r="HMN86" s="1915"/>
      <c r="HMO86" s="1915"/>
      <c r="HMP86" s="1915"/>
      <c r="HMQ86" s="1915"/>
      <c r="HMR86" s="1915"/>
      <c r="HMS86" s="1915"/>
      <c r="HMT86" s="1915"/>
      <c r="HMU86" s="1915"/>
      <c r="HMV86" s="1915"/>
      <c r="HMW86" s="1915"/>
      <c r="HMX86" s="1915"/>
      <c r="HMY86" s="1915"/>
      <c r="HMZ86" s="1915"/>
      <c r="HNA86" s="1915"/>
      <c r="HNB86" s="1915"/>
      <c r="HNC86" s="1915"/>
      <c r="HND86" s="1915"/>
      <c r="HNE86" s="1915"/>
      <c r="HNF86" s="1915"/>
      <c r="HNG86" s="1915"/>
      <c r="HNH86" s="1915"/>
      <c r="HNI86" s="1915"/>
      <c r="HNJ86" s="1915"/>
      <c r="HNK86" s="1915"/>
      <c r="HNL86" s="1915"/>
      <c r="HNM86" s="1915"/>
      <c r="HNN86" s="1915"/>
      <c r="HNO86" s="1915"/>
      <c r="HNP86" s="1915"/>
      <c r="HNQ86" s="1915"/>
      <c r="HNR86" s="1915"/>
      <c r="HNS86" s="1915"/>
      <c r="HNT86" s="1915"/>
      <c r="HNU86" s="1915"/>
      <c r="HNV86" s="1915"/>
      <c r="HNW86" s="1915"/>
      <c r="HNX86" s="1915"/>
      <c r="HNY86" s="1915"/>
      <c r="HNZ86" s="1915"/>
      <c r="HOA86" s="1915"/>
      <c r="HOB86" s="1915"/>
      <c r="HOC86" s="1915"/>
      <c r="HOD86" s="1915"/>
      <c r="HOE86" s="1915"/>
      <c r="HOF86" s="1915"/>
      <c r="HOG86" s="1915"/>
      <c r="HOH86" s="1915"/>
      <c r="HOI86" s="1915"/>
      <c r="HOJ86" s="1915"/>
      <c r="HOK86" s="1915"/>
      <c r="HOL86" s="1915"/>
      <c r="HOM86" s="1915"/>
      <c r="HON86" s="1915"/>
      <c r="HOO86" s="1915"/>
      <c r="HOP86" s="1915"/>
      <c r="HOQ86" s="1915"/>
      <c r="HOR86" s="1915"/>
      <c r="HOS86" s="1915"/>
      <c r="HOT86" s="1915"/>
      <c r="HOU86" s="1915"/>
      <c r="HOV86" s="1915"/>
      <c r="HOW86" s="1915"/>
      <c r="HOX86" s="1915"/>
      <c r="HOY86" s="1915"/>
      <c r="HOZ86" s="1915"/>
      <c r="HPA86" s="1915"/>
      <c r="HPB86" s="1915"/>
      <c r="HPC86" s="1915"/>
      <c r="HPD86" s="1915"/>
      <c r="HPE86" s="1915"/>
      <c r="HPF86" s="1915"/>
      <c r="HPG86" s="1915"/>
      <c r="HPH86" s="1915"/>
      <c r="HPI86" s="1915"/>
      <c r="HPJ86" s="1915"/>
      <c r="HPK86" s="1915"/>
      <c r="HPL86" s="1915"/>
      <c r="HPM86" s="1915"/>
      <c r="HPN86" s="1915"/>
      <c r="HPO86" s="1915"/>
      <c r="HPP86" s="1915"/>
      <c r="HPQ86" s="1915"/>
      <c r="HPR86" s="1915"/>
      <c r="HPS86" s="1915"/>
      <c r="HPT86" s="1915"/>
      <c r="HPU86" s="1915"/>
      <c r="HPV86" s="1915"/>
      <c r="HPW86" s="1915"/>
      <c r="HPX86" s="1915"/>
      <c r="HPY86" s="1915"/>
      <c r="HPZ86" s="1915"/>
      <c r="HQA86" s="1915"/>
      <c r="HQB86" s="1915"/>
      <c r="HQC86" s="1915"/>
      <c r="HQD86" s="1915"/>
      <c r="HQE86" s="1915"/>
      <c r="HQF86" s="1915"/>
      <c r="HQG86" s="1915"/>
      <c r="HQH86" s="1915"/>
      <c r="HQI86" s="1915"/>
      <c r="HQJ86" s="1915"/>
      <c r="HQK86" s="1915"/>
      <c r="HQL86" s="1915"/>
      <c r="HQM86" s="1915"/>
      <c r="HQN86" s="1915"/>
      <c r="HQO86" s="1915"/>
      <c r="HQP86" s="1915"/>
      <c r="HQQ86" s="1915"/>
      <c r="HQR86" s="1915"/>
      <c r="HQS86" s="1915"/>
      <c r="HQT86" s="1915"/>
      <c r="HQU86" s="1915"/>
      <c r="HQV86" s="1915"/>
      <c r="HQW86" s="1915"/>
      <c r="HQX86" s="1915"/>
      <c r="HQY86" s="1915"/>
      <c r="HQZ86" s="1915"/>
      <c r="HRA86" s="1915"/>
      <c r="HRB86" s="1915"/>
      <c r="HRC86" s="1915"/>
      <c r="HRD86" s="1915"/>
      <c r="HRE86" s="1915"/>
      <c r="HRF86" s="1915"/>
      <c r="HRG86" s="1915"/>
      <c r="HRH86" s="1915"/>
      <c r="HRI86" s="1915"/>
      <c r="HRJ86" s="1915"/>
      <c r="HRK86" s="1915"/>
      <c r="HRL86" s="1915"/>
      <c r="HRM86" s="1915"/>
      <c r="HRN86" s="1915"/>
      <c r="HRO86" s="1915"/>
      <c r="HRP86" s="1915"/>
      <c r="HRQ86" s="1915"/>
      <c r="HRR86" s="1915"/>
      <c r="HRS86" s="1915"/>
      <c r="HRT86" s="1915"/>
      <c r="HRU86" s="1915"/>
      <c r="HRV86" s="1915"/>
      <c r="HRW86" s="1915"/>
      <c r="HRX86" s="1915"/>
      <c r="HRY86" s="1915"/>
      <c r="HRZ86" s="1915"/>
      <c r="HSA86" s="1915"/>
      <c r="HSB86" s="1915"/>
      <c r="HSC86" s="1915"/>
      <c r="HSD86" s="1915"/>
      <c r="HSE86" s="1915"/>
      <c r="HSF86" s="1915"/>
      <c r="HSG86" s="1915"/>
      <c r="HSH86" s="1915"/>
      <c r="HSI86" s="1915"/>
      <c r="HSJ86" s="1915"/>
      <c r="HSK86" s="1915"/>
      <c r="HSL86" s="1915"/>
      <c r="HSM86" s="1915"/>
      <c r="HSN86" s="1915"/>
      <c r="HSO86" s="1915"/>
      <c r="HSP86" s="1915"/>
      <c r="HSQ86" s="1915"/>
      <c r="HSR86" s="1915"/>
      <c r="HSS86" s="1915"/>
      <c r="HST86" s="1915"/>
      <c r="HSU86" s="1915"/>
      <c r="HSV86" s="1915"/>
      <c r="HSW86" s="1915"/>
      <c r="HSX86" s="1915"/>
      <c r="HSY86" s="1915"/>
      <c r="HSZ86" s="1915"/>
      <c r="HTA86" s="1915"/>
      <c r="HTB86" s="1915"/>
      <c r="HTC86" s="1915"/>
      <c r="HTD86" s="1915"/>
      <c r="HTE86" s="1915"/>
      <c r="HTF86" s="1915"/>
      <c r="HTG86" s="1915"/>
      <c r="HTH86" s="1915"/>
      <c r="HTI86" s="1915"/>
      <c r="HTJ86" s="1915"/>
      <c r="HTK86" s="1915"/>
      <c r="HTL86" s="1915"/>
      <c r="HTM86" s="1915"/>
      <c r="HTN86" s="1915"/>
      <c r="HTO86" s="1915"/>
      <c r="HTP86" s="1915"/>
      <c r="HTQ86" s="1915"/>
      <c r="HTR86" s="1915"/>
      <c r="HTS86" s="1915"/>
      <c r="HTT86" s="1915"/>
      <c r="HTU86" s="1915"/>
      <c r="HTV86" s="1915"/>
      <c r="HTW86" s="1915"/>
      <c r="HTX86" s="1915"/>
      <c r="HTY86" s="1915"/>
      <c r="HTZ86" s="1915"/>
      <c r="HUA86" s="1915"/>
      <c r="HUB86" s="1915"/>
      <c r="HUC86" s="1915"/>
      <c r="HUD86" s="1915"/>
      <c r="HUE86" s="1915"/>
      <c r="HUF86" s="1915"/>
      <c r="HUG86" s="1915"/>
      <c r="HUH86" s="1915"/>
      <c r="HUI86" s="1915"/>
      <c r="HUJ86" s="1915"/>
      <c r="HUK86" s="1915"/>
      <c r="HUL86" s="1915"/>
      <c r="HUM86" s="1915"/>
      <c r="HUN86" s="1915"/>
      <c r="HUO86" s="1915"/>
      <c r="HUP86" s="1915"/>
      <c r="HUQ86" s="1915"/>
      <c r="HUR86" s="1915"/>
      <c r="HUS86" s="1915"/>
      <c r="HUT86" s="1915"/>
      <c r="HUU86" s="1915"/>
      <c r="HUV86" s="1915"/>
      <c r="HUW86" s="1915"/>
      <c r="HUX86" s="1915"/>
      <c r="HUY86" s="1915"/>
      <c r="HUZ86" s="1915"/>
      <c r="HVA86" s="1915"/>
      <c r="HVB86" s="1915"/>
      <c r="HVC86" s="1915"/>
      <c r="HVD86" s="1915"/>
      <c r="HVE86" s="1915"/>
      <c r="HVF86" s="1915"/>
      <c r="HVG86" s="1915"/>
      <c r="HVH86" s="1915"/>
      <c r="HVI86" s="1915"/>
      <c r="HVJ86" s="1915"/>
      <c r="HVK86" s="1915"/>
      <c r="HVL86" s="1915"/>
      <c r="HVM86" s="1915"/>
      <c r="HVN86" s="1915"/>
      <c r="HVO86" s="1915"/>
      <c r="HVP86" s="1915"/>
      <c r="HVQ86" s="1915"/>
      <c r="HVR86" s="1915"/>
      <c r="HVS86" s="1915"/>
      <c r="HVT86" s="1915"/>
      <c r="HVU86" s="1915"/>
      <c r="HVV86" s="1915"/>
      <c r="HVW86" s="1915"/>
      <c r="HVX86" s="1915"/>
      <c r="HVY86" s="1915"/>
      <c r="HVZ86" s="1915"/>
      <c r="HWA86" s="1915"/>
      <c r="HWB86" s="1915"/>
      <c r="HWC86" s="1915"/>
      <c r="HWD86" s="1915"/>
      <c r="HWE86" s="1915"/>
      <c r="HWF86" s="1915"/>
      <c r="HWG86" s="1915"/>
      <c r="HWH86" s="1915"/>
      <c r="HWI86" s="1915"/>
      <c r="HWJ86" s="1915"/>
      <c r="HWK86" s="1915"/>
      <c r="HWL86" s="1915"/>
      <c r="HWM86" s="1915"/>
      <c r="HWN86" s="1915"/>
      <c r="HWO86" s="1915"/>
      <c r="HWP86" s="1915"/>
      <c r="HWQ86" s="1915"/>
      <c r="HWR86" s="1915"/>
      <c r="HWS86" s="1915"/>
      <c r="HWT86" s="1915"/>
      <c r="HWU86" s="1915"/>
      <c r="HWV86" s="1915"/>
      <c r="HWW86" s="1915"/>
      <c r="HWX86" s="1915"/>
      <c r="HWY86" s="1915"/>
      <c r="HWZ86" s="1915"/>
      <c r="HXA86" s="1915"/>
      <c r="HXB86" s="1915"/>
      <c r="HXC86" s="1915"/>
      <c r="HXD86" s="1915"/>
      <c r="HXE86" s="1915"/>
      <c r="HXF86" s="1915"/>
      <c r="HXG86" s="1915"/>
      <c r="HXH86" s="1915"/>
      <c r="HXI86" s="1915"/>
      <c r="HXJ86" s="1915"/>
      <c r="HXK86" s="1915"/>
      <c r="HXL86" s="1915"/>
      <c r="HXM86" s="1915"/>
      <c r="HXN86" s="1915"/>
      <c r="HXO86" s="1915"/>
      <c r="HXP86" s="1915"/>
      <c r="HXQ86" s="1915"/>
      <c r="HXR86" s="1915"/>
      <c r="HXS86" s="1915"/>
      <c r="HXT86" s="1915"/>
      <c r="HXU86" s="1915"/>
      <c r="HXV86" s="1915"/>
      <c r="HXW86" s="1915"/>
      <c r="HXX86" s="1915"/>
      <c r="HXY86" s="1915"/>
      <c r="HXZ86" s="1915"/>
      <c r="HYA86" s="1915"/>
      <c r="HYB86" s="1915"/>
      <c r="HYC86" s="1915"/>
      <c r="HYD86" s="1915"/>
      <c r="HYE86" s="1915"/>
      <c r="HYF86" s="1915"/>
      <c r="HYG86" s="1915"/>
      <c r="HYH86" s="1915"/>
      <c r="HYI86" s="1915"/>
      <c r="HYJ86" s="1915"/>
      <c r="HYK86" s="1915"/>
      <c r="HYL86" s="1915"/>
      <c r="HYM86" s="1915"/>
      <c r="HYN86" s="1915"/>
      <c r="HYO86" s="1915"/>
      <c r="HYP86" s="1915"/>
      <c r="HYQ86" s="1915"/>
      <c r="HYR86" s="1915"/>
      <c r="HYS86" s="1915"/>
      <c r="HYT86" s="1915"/>
      <c r="HYU86" s="1915"/>
      <c r="HYV86" s="1915"/>
      <c r="HYW86" s="1915"/>
      <c r="HYX86" s="1915"/>
      <c r="HYY86" s="1915"/>
      <c r="HYZ86" s="1915"/>
      <c r="HZA86" s="1915"/>
      <c r="HZB86" s="1915"/>
      <c r="HZC86" s="1915"/>
      <c r="HZD86" s="1915"/>
      <c r="HZE86" s="1915"/>
      <c r="HZF86" s="1915"/>
      <c r="HZG86" s="1915"/>
      <c r="HZH86" s="1915"/>
      <c r="HZI86" s="1915"/>
      <c r="HZJ86" s="1915"/>
      <c r="HZK86" s="1915"/>
      <c r="HZL86" s="1915"/>
      <c r="HZM86" s="1915"/>
      <c r="HZN86" s="1915"/>
      <c r="HZO86" s="1915"/>
      <c r="HZP86" s="1915"/>
      <c r="HZQ86" s="1915"/>
      <c r="HZR86" s="1915"/>
      <c r="HZS86" s="1915"/>
      <c r="HZT86" s="1915"/>
      <c r="HZU86" s="1915"/>
      <c r="HZV86" s="1915"/>
      <c r="HZW86" s="1915"/>
      <c r="HZX86" s="1915"/>
      <c r="HZY86" s="1915"/>
      <c r="HZZ86" s="1915"/>
      <c r="IAA86" s="1915"/>
      <c r="IAB86" s="1915"/>
      <c r="IAC86" s="1915"/>
      <c r="IAD86" s="1915"/>
      <c r="IAE86" s="1915"/>
      <c r="IAF86" s="1915"/>
      <c r="IAG86" s="1915"/>
      <c r="IAH86" s="1915"/>
      <c r="IAI86" s="1915"/>
      <c r="IAJ86" s="1915"/>
      <c r="IAK86" s="1915"/>
      <c r="IAL86" s="1915"/>
      <c r="IAM86" s="1915"/>
      <c r="IAN86" s="1915"/>
      <c r="IAO86" s="1915"/>
      <c r="IAP86" s="1915"/>
      <c r="IAQ86" s="1915"/>
      <c r="IAR86" s="1915"/>
      <c r="IAS86" s="1915"/>
      <c r="IAT86" s="1915"/>
      <c r="IAU86" s="1915"/>
      <c r="IAV86" s="1915"/>
      <c r="IAW86" s="1915"/>
      <c r="IAX86" s="1915"/>
      <c r="IAY86" s="1915"/>
      <c r="IAZ86" s="1915"/>
      <c r="IBA86" s="1915"/>
      <c r="IBB86" s="1915"/>
      <c r="IBC86" s="1915"/>
      <c r="IBD86" s="1915"/>
      <c r="IBE86" s="1915"/>
      <c r="IBF86" s="1915"/>
      <c r="IBG86" s="1915"/>
      <c r="IBH86" s="1915"/>
      <c r="IBI86" s="1915"/>
      <c r="IBJ86" s="1915"/>
      <c r="IBK86" s="1915"/>
      <c r="IBL86" s="1915"/>
      <c r="IBM86" s="1915"/>
      <c r="IBN86" s="1915"/>
      <c r="IBO86" s="1915"/>
      <c r="IBP86" s="1915"/>
      <c r="IBQ86" s="1915"/>
      <c r="IBR86" s="1915"/>
      <c r="IBS86" s="1915"/>
      <c r="IBT86" s="1915"/>
      <c r="IBU86" s="1915"/>
      <c r="IBV86" s="1915"/>
      <c r="IBW86" s="1915"/>
      <c r="IBX86" s="1915"/>
      <c r="IBY86" s="1915"/>
      <c r="IBZ86" s="1915"/>
      <c r="ICA86" s="1915"/>
      <c r="ICB86" s="1915"/>
      <c r="ICC86" s="1915"/>
      <c r="ICD86" s="1915"/>
      <c r="ICE86" s="1915"/>
      <c r="ICF86" s="1915"/>
      <c r="ICG86" s="1915"/>
      <c r="ICH86" s="1915"/>
      <c r="ICI86" s="1915"/>
      <c r="ICJ86" s="1915"/>
      <c r="ICK86" s="1915"/>
      <c r="ICL86" s="1915"/>
      <c r="ICM86" s="1915"/>
      <c r="ICN86" s="1915"/>
      <c r="ICO86" s="1915"/>
      <c r="ICP86" s="1915"/>
      <c r="ICQ86" s="1915"/>
      <c r="ICR86" s="1915"/>
      <c r="ICS86" s="1915"/>
      <c r="ICT86" s="1915"/>
      <c r="ICU86" s="1915"/>
      <c r="ICV86" s="1915"/>
      <c r="ICW86" s="1915"/>
      <c r="ICX86" s="1915"/>
      <c r="ICY86" s="1915"/>
      <c r="ICZ86" s="1915"/>
      <c r="IDA86" s="1915"/>
      <c r="IDB86" s="1915"/>
      <c r="IDC86" s="1915"/>
      <c r="IDD86" s="1915"/>
      <c r="IDE86" s="1915"/>
      <c r="IDF86" s="1915"/>
      <c r="IDG86" s="1915"/>
      <c r="IDH86" s="1915"/>
      <c r="IDI86" s="1915"/>
      <c r="IDJ86" s="1915"/>
      <c r="IDK86" s="1915"/>
      <c r="IDL86" s="1915"/>
      <c r="IDM86" s="1915"/>
      <c r="IDN86" s="1915"/>
      <c r="IDO86" s="1915"/>
      <c r="IDP86" s="1915"/>
      <c r="IDQ86" s="1915"/>
      <c r="IDR86" s="1915"/>
      <c r="IDS86" s="1915"/>
      <c r="IDT86" s="1915"/>
      <c r="IDU86" s="1915"/>
      <c r="IDV86" s="1915"/>
      <c r="IDW86" s="1915"/>
      <c r="IDX86" s="1915"/>
      <c r="IDY86" s="1915"/>
      <c r="IDZ86" s="1915"/>
      <c r="IEA86" s="1915"/>
      <c r="IEB86" s="1915"/>
      <c r="IEC86" s="1915"/>
      <c r="IED86" s="1915"/>
      <c r="IEE86" s="1915"/>
      <c r="IEF86" s="1915"/>
      <c r="IEG86" s="1915"/>
      <c r="IEH86" s="1915"/>
      <c r="IEI86" s="1915"/>
      <c r="IEJ86" s="1915"/>
      <c r="IEK86" s="1915"/>
      <c r="IEL86" s="1915"/>
      <c r="IEM86" s="1915"/>
      <c r="IEN86" s="1915"/>
      <c r="IEO86" s="1915"/>
      <c r="IEP86" s="1915"/>
      <c r="IEQ86" s="1915"/>
      <c r="IER86" s="1915"/>
      <c r="IES86" s="1915"/>
      <c r="IET86" s="1915"/>
      <c r="IEU86" s="1915"/>
      <c r="IEV86" s="1915"/>
      <c r="IEW86" s="1915"/>
      <c r="IEX86" s="1915"/>
      <c r="IEY86" s="1915"/>
      <c r="IEZ86" s="1915"/>
      <c r="IFA86" s="1915"/>
      <c r="IFB86" s="1915"/>
      <c r="IFC86" s="1915"/>
      <c r="IFD86" s="1915"/>
      <c r="IFE86" s="1915"/>
      <c r="IFF86" s="1915"/>
      <c r="IFG86" s="1915"/>
      <c r="IFH86" s="1915"/>
      <c r="IFI86" s="1915"/>
      <c r="IFJ86" s="1915"/>
      <c r="IFK86" s="1915"/>
      <c r="IFL86" s="1915"/>
      <c r="IFM86" s="1915"/>
      <c r="IFN86" s="1915"/>
      <c r="IFO86" s="1915"/>
      <c r="IFP86" s="1915"/>
      <c r="IFQ86" s="1915"/>
      <c r="IFR86" s="1915"/>
      <c r="IFS86" s="1915"/>
      <c r="IFT86" s="1915"/>
      <c r="IFU86" s="1915"/>
      <c r="IFV86" s="1915"/>
      <c r="IFW86" s="1915"/>
      <c r="IFX86" s="1915"/>
      <c r="IFY86" s="1915"/>
      <c r="IFZ86" s="1915"/>
      <c r="IGA86" s="1915"/>
      <c r="IGB86" s="1915"/>
      <c r="IGC86" s="1915"/>
      <c r="IGD86" s="1915"/>
      <c r="IGE86" s="1915"/>
      <c r="IGF86" s="1915"/>
      <c r="IGG86" s="1915"/>
      <c r="IGH86" s="1915"/>
      <c r="IGI86" s="1915"/>
      <c r="IGJ86" s="1915"/>
      <c r="IGK86" s="1915"/>
      <c r="IGL86" s="1915"/>
      <c r="IGM86" s="1915"/>
      <c r="IGN86" s="1915"/>
      <c r="IGO86" s="1915"/>
      <c r="IGP86" s="1915"/>
      <c r="IGQ86" s="1915"/>
      <c r="IGR86" s="1915"/>
      <c r="IGS86" s="1915"/>
      <c r="IGT86" s="1915"/>
      <c r="IGU86" s="1915"/>
      <c r="IGV86" s="1915"/>
      <c r="IGW86" s="1915"/>
      <c r="IGX86" s="1915"/>
      <c r="IGY86" s="1915"/>
      <c r="IGZ86" s="1915"/>
      <c r="IHA86" s="1915"/>
      <c r="IHB86" s="1915"/>
      <c r="IHC86" s="1915"/>
      <c r="IHD86" s="1915"/>
      <c r="IHE86" s="1915"/>
      <c r="IHF86" s="1915"/>
      <c r="IHG86" s="1915"/>
      <c r="IHH86" s="1915"/>
      <c r="IHI86" s="1915"/>
      <c r="IHJ86" s="1915"/>
      <c r="IHK86" s="1915"/>
      <c r="IHL86" s="1915"/>
      <c r="IHM86" s="1915"/>
      <c r="IHN86" s="1915"/>
      <c r="IHO86" s="1915"/>
      <c r="IHP86" s="1915"/>
      <c r="IHQ86" s="1915"/>
      <c r="IHR86" s="1915"/>
      <c r="IHS86" s="1915"/>
      <c r="IHT86" s="1915"/>
      <c r="IHU86" s="1915"/>
      <c r="IHV86" s="1915"/>
      <c r="IHW86" s="1915"/>
      <c r="IHX86" s="1915"/>
      <c r="IHY86" s="1915"/>
      <c r="IHZ86" s="1915"/>
      <c r="IIA86" s="1915"/>
      <c r="IIB86" s="1915"/>
      <c r="IIC86" s="1915"/>
      <c r="IID86" s="1915"/>
      <c r="IIE86" s="1915"/>
      <c r="IIF86" s="1915"/>
      <c r="IIG86" s="1915"/>
      <c r="IIH86" s="1915"/>
      <c r="III86" s="1915"/>
      <c r="IIJ86" s="1915"/>
      <c r="IIK86" s="1915"/>
      <c r="IIL86" s="1915"/>
      <c r="IIM86" s="1915"/>
      <c r="IIN86" s="1915"/>
      <c r="IIO86" s="1915"/>
      <c r="IIP86" s="1915"/>
      <c r="IIQ86" s="1915"/>
      <c r="IIR86" s="1915"/>
      <c r="IIS86" s="1915"/>
      <c r="IIT86" s="1915"/>
      <c r="IIU86" s="1915"/>
      <c r="IIV86" s="1915"/>
      <c r="IIW86" s="1915"/>
      <c r="IIX86" s="1915"/>
      <c r="IIY86" s="1915"/>
      <c r="IIZ86" s="1915"/>
      <c r="IJA86" s="1915"/>
      <c r="IJB86" s="1915"/>
      <c r="IJC86" s="1915"/>
      <c r="IJD86" s="1915"/>
      <c r="IJE86" s="1915"/>
      <c r="IJF86" s="1915"/>
      <c r="IJG86" s="1915"/>
      <c r="IJH86" s="1915"/>
      <c r="IJI86" s="1915"/>
      <c r="IJJ86" s="1915"/>
      <c r="IJK86" s="1915"/>
      <c r="IJL86" s="1915"/>
      <c r="IJM86" s="1915"/>
      <c r="IJN86" s="1915"/>
      <c r="IJO86" s="1915"/>
      <c r="IJP86" s="1915"/>
      <c r="IJQ86" s="1915"/>
      <c r="IJR86" s="1915"/>
      <c r="IJS86" s="1915"/>
      <c r="IJT86" s="1915"/>
      <c r="IJU86" s="1915"/>
      <c r="IJV86" s="1915"/>
      <c r="IJW86" s="1915"/>
      <c r="IJX86" s="1915"/>
      <c r="IJY86" s="1915"/>
      <c r="IJZ86" s="1915"/>
      <c r="IKA86" s="1915"/>
      <c r="IKB86" s="1915"/>
      <c r="IKC86" s="1915"/>
      <c r="IKD86" s="1915"/>
      <c r="IKE86" s="1915"/>
      <c r="IKF86" s="1915"/>
      <c r="IKG86" s="1915"/>
      <c r="IKH86" s="1915"/>
      <c r="IKI86" s="1915"/>
      <c r="IKJ86" s="1915"/>
      <c r="IKK86" s="1915"/>
      <c r="IKL86" s="1915"/>
      <c r="IKM86" s="1915"/>
      <c r="IKN86" s="1915"/>
      <c r="IKO86" s="1915"/>
      <c r="IKP86" s="1915"/>
      <c r="IKQ86" s="1915"/>
      <c r="IKR86" s="1915"/>
      <c r="IKS86" s="1915"/>
      <c r="IKT86" s="1915"/>
      <c r="IKU86" s="1915"/>
      <c r="IKV86" s="1915"/>
      <c r="IKW86" s="1915"/>
      <c r="IKX86" s="1915"/>
      <c r="IKY86" s="1915"/>
      <c r="IKZ86" s="1915"/>
      <c r="ILA86" s="1915"/>
      <c r="ILB86" s="1915"/>
      <c r="ILC86" s="1915"/>
      <c r="ILD86" s="1915"/>
      <c r="ILE86" s="1915"/>
      <c r="ILF86" s="1915"/>
      <c r="ILG86" s="1915"/>
      <c r="ILH86" s="1915"/>
      <c r="ILI86" s="1915"/>
      <c r="ILJ86" s="1915"/>
      <c r="ILK86" s="1915"/>
      <c r="ILL86" s="1915"/>
      <c r="ILM86" s="1915"/>
      <c r="ILN86" s="1915"/>
      <c r="ILO86" s="1915"/>
      <c r="ILP86" s="1915"/>
      <c r="ILQ86" s="1915"/>
      <c r="ILR86" s="1915"/>
      <c r="ILS86" s="1915"/>
      <c r="ILT86" s="1915"/>
      <c r="ILU86" s="1915"/>
      <c r="ILV86" s="1915"/>
      <c r="ILW86" s="1915"/>
      <c r="ILX86" s="1915"/>
      <c r="ILY86" s="1915"/>
      <c r="ILZ86" s="1915"/>
      <c r="IMA86" s="1915"/>
      <c r="IMB86" s="1915"/>
      <c r="IMC86" s="1915"/>
      <c r="IMD86" s="1915"/>
      <c r="IME86" s="1915"/>
      <c r="IMF86" s="1915"/>
      <c r="IMG86" s="1915"/>
      <c r="IMH86" s="1915"/>
      <c r="IMI86" s="1915"/>
      <c r="IMJ86" s="1915"/>
      <c r="IMK86" s="1915"/>
      <c r="IML86" s="1915"/>
      <c r="IMM86" s="1915"/>
      <c r="IMN86" s="1915"/>
      <c r="IMO86" s="1915"/>
      <c r="IMP86" s="1915"/>
      <c r="IMQ86" s="1915"/>
      <c r="IMR86" s="1915"/>
      <c r="IMS86" s="1915"/>
      <c r="IMT86" s="1915"/>
      <c r="IMU86" s="1915"/>
      <c r="IMV86" s="1915"/>
      <c r="IMW86" s="1915"/>
      <c r="IMX86" s="1915"/>
      <c r="IMY86" s="1915"/>
      <c r="IMZ86" s="1915"/>
      <c r="INA86" s="1915"/>
      <c r="INB86" s="1915"/>
      <c r="INC86" s="1915"/>
      <c r="IND86" s="1915"/>
      <c r="INE86" s="1915"/>
      <c r="INF86" s="1915"/>
      <c r="ING86" s="1915"/>
      <c r="INH86" s="1915"/>
      <c r="INI86" s="1915"/>
      <c r="INJ86" s="1915"/>
      <c r="INK86" s="1915"/>
      <c r="INL86" s="1915"/>
      <c r="INM86" s="1915"/>
      <c r="INN86" s="1915"/>
      <c r="INO86" s="1915"/>
      <c r="INP86" s="1915"/>
      <c r="INQ86" s="1915"/>
      <c r="INR86" s="1915"/>
      <c r="INS86" s="1915"/>
      <c r="INT86" s="1915"/>
      <c r="INU86" s="1915"/>
      <c r="INV86" s="1915"/>
      <c r="INW86" s="1915"/>
      <c r="INX86" s="1915"/>
      <c r="INY86" s="1915"/>
      <c r="INZ86" s="1915"/>
      <c r="IOA86" s="1915"/>
      <c r="IOB86" s="1915"/>
      <c r="IOC86" s="1915"/>
      <c r="IOD86" s="1915"/>
      <c r="IOE86" s="1915"/>
      <c r="IOF86" s="1915"/>
      <c r="IOG86" s="1915"/>
      <c r="IOH86" s="1915"/>
      <c r="IOI86" s="1915"/>
      <c r="IOJ86" s="1915"/>
      <c r="IOK86" s="1915"/>
      <c r="IOL86" s="1915"/>
      <c r="IOM86" s="1915"/>
      <c r="ION86" s="1915"/>
      <c r="IOO86" s="1915"/>
      <c r="IOP86" s="1915"/>
      <c r="IOQ86" s="1915"/>
      <c r="IOR86" s="1915"/>
      <c r="IOS86" s="1915"/>
      <c r="IOT86" s="1915"/>
      <c r="IOU86" s="1915"/>
      <c r="IOV86" s="1915"/>
      <c r="IOW86" s="1915"/>
      <c r="IOX86" s="1915"/>
      <c r="IOY86" s="1915"/>
      <c r="IOZ86" s="1915"/>
      <c r="IPA86" s="1915"/>
      <c r="IPB86" s="1915"/>
      <c r="IPC86" s="1915"/>
      <c r="IPD86" s="1915"/>
      <c r="IPE86" s="1915"/>
      <c r="IPF86" s="1915"/>
      <c r="IPG86" s="1915"/>
      <c r="IPH86" s="1915"/>
      <c r="IPI86" s="1915"/>
      <c r="IPJ86" s="1915"/>
      <c r="IPK86" s="1915"/>
      <c r="IPL86" s="1915"/>
      <c r="IPM86" s="1915"/>
      <c r="IPN86" s="1915"/>
      <c r="IPO86" s="1915"/>
      <c r="IPP86" s="1915"/>
      <c r="IPQ86" s="1915"/>
      <c r="IPR86" s="1915"/>
      <c r="IPS86" s="1915"/>
      <c r="IPT86" s="1915"/>
      <c r="IPU86" s="1915"/>
      <c r="IPV86" s="1915"/>
      <c r="IPW86" s="1915"/>
      <c r="IPX86" s="1915"/>
      <c r="IPY86" s="1915"/>
      <c r="IPZ86" s="1915"/>
      <c r="IQA86" s="1915"/>
      <c r="IQB86" s="1915"/>
      <c r="IQC86" s="1915"/>
      <c r="IQD86" s="1915"/>
      <c r="IQE86" s="1915"/>
      <c r="IQF86" s="1915"/>
      <c r="IQG86" s="1915"/>
      <c r="IQH86" s="1915"/>
      <c r="IQI86" s="1915"/>
      <c r="IQJ86" s="1915"/>
      <c r="IQK86" s="1915"/>
      <c r="IQL86" s="1915"/>
      <c r="IQM86" s="1915"/>
      <c r="IQN86" s="1915"/>
      <c r="IQO86" s="1915"/>
      <c r="IQP86" s="1915"/>
      <c r="IQQ86" s="1915"/>
      <c r="IQR86" s="1915"/>
      <c r="IQS86" s="1915"/>
      <c r="IQT86" s="1915"/>
      <c r="IQU86" s="1915"/>
      <c r="IQV86" s="1915"/>
      <c r="IQW86" s="1915"/>
      <c r="IQX86" s="1915"/>
      <c r="IQY86" s="1915"/>
      <c r="IQZ86" s="1915"/>
      <c r="IRA86" s="1915"/>
      <c r="IRB86" s="1915"/>
      <c r="IRC86" s="1915"/>
      <c r="IRD86" s="1915"/>
      <c r="IRE86" s="1915"/>
      <c r="IRF86" s="1915"/>
      <c r="IRG86" s="1915"/>
      <c r="IRH86" s="1915"/>
      <c r="IRI86" s="1915"/>
      <c r="IRJ86" s="1915"/>
      <c r="IRK86" s="1915"/>
      <c r="IRL86" s="1915"/>
      <c r="IRM86" s="1915"/>
      <c r="IRN86" s="1915"/>
      <c r="IRO86" s="1915"/>
      <c r="IRP86" s="1915"/>
      <c r="IRQ86" s="1915"/>
      <c r="IRR86" s="1915"/>
      <c r="IRS86" s="1915"/>
      <c r="IRT86" s="1915"/>
      <c r="IRU86" s="1915"/>
      <c r="IRV86" s="1915"/>
      <c r="IRW86" s="1915"/>
      <c r="IRX86" s="1915"/>
      <c r="IRY86" s="1915"/>
      <c r="IRZ86" s="1915"/>
      <c r="ISA86" s="1915"/>
      <c r="ISB86" s="1915"/>
      <c r="ISC86" s="1915"/>
      <c r="ISD86" s="1915"/>
      <c r="ISE86" s="1915"/>
      <c r="ISF86" s="1915"/>
      <c r="ISG86" s="1915"/>
      <c r="ISH86" s="1915"/>
      <c r="ISI86" s="1915"/>
      <c r="ISJ86" s="1915"/>
      <c r="ISK86" s="1915"/>
      <c r="ISL86" s="1915"/>
      <c r="ISM86" s="1915"/>
      <c r="ISN86" s="1915"/>
      <c r="ISO86" s="1915"/>
      <c r="ISP86" s="1915"/>
      <c r="ISQ86" s="1915"/>
      <c r="ISR86" s="1915"/>
      <c r="ISS86" s="1915"/>
      <c r="IST86" s="1915"/>
      <c r="ISU86" s="1915"/>
      <c r="ISV86" s="1915"/>
      <c r="ISW86" s="1915"/>
      <c r="ISX86" s="1915"/>
      <c r="ISY86" s="1915"/>
      <c r="ISZ86" s="1915"/>
      <c r="ITA86" s="1915"/>
      <c r="ITB86" s="1915"/>
      <c r="ITC86" s="1915"/>
      <c r="ITD86" s="1915"/>
      <c r="ITE86" s="1915"/>
      <c r="ITF86" s="1915"/>
      <c r="ITG86" s="1915"/>
      <c r="ITH86" s="1915"/>
      <c r="ITI86" s="1915"/>
      <c r="ITJ86" s="1915"/>
      <c r="ITK86" s="1915"/>
      <c r="ITL86" s="1915"/>
      <c r="ITM86" s="1915"/>
      <c r="ITN86" s="1915"/>
      <c r="ITO86" s="1915"/>
      <c r="ITP86" s="1915"/>
      <c r="ITQ86" s="1915"/>
      <c r="ITR86" s="1915"/>
      <c r="ITS86" s="1915"/>
      <c r="ITT86" s="1915"/>
      <c r="ITU86" s="1915"/>
      <c r="ITV86" s="1915"/>
      <c r="ITW86" s="1915"/>
      <c r="ITX86" s="1915"/>
      <c r="ITY86" s="1915"/>
      <c r="ITZ86" s="1915"/>
      <c r="IUA86" s="1915"/>
      <c r="IUB86" s="1915"/>
      <c r="IUC86" s="1915"/>
      <c r="IUD86" s="1915"/>
      <c r="IUE86" s="1915"/>
      <c r="IUF86" s="1915"/>
      <c r="IUG86" s="1915"/>
      <c r="IUH86" s="1915"/>
      <c r="IUI86" s="1915"/>
      <c r="IUJ86" s="1915"/>
      <c r="IUK86" s="1915"/>
      <c r="IUL86" s="1915"/>
      <c r="IUM86" s="1915"/>
      <c r="IUN86" s="1915"/>
      <c r="IUO86" s="1915"/>
      <c r="IUP86" s="1915"/>
      <c r="IUQ86" s="1915"/>
      <c r="IUR86" s="1915"/>
      <c r="IUS86" s="1915"/>
      <c r="IUT86" s="1915"/>
      <c r="IUU86" s="1915"/>
      <c r="IUV86" s="1915"/>
      <c r="IUW86" s="1915"/>
      <c r="IUX86" s="1915"/>
      <c r="IUY86" s="1915"/>
      <c r="IUZ86" s="1915"/>
      <c r="IVA86" s="1915"/>
      <c r="IVB86" s="1915"/>
      <c r="IVC86" s="1915"/>
      <c r="IVD86" s="1915"/>
      <c r="IVE86" s="1915"/>
      <c r="IVF86" s="1915"/>
      <c r="IVG86" s="1915"/>
      <c r="IVH86" s="1915"/>
      <c r="IVI86" s="1915"/>
      <c r="IVJ86" s="1915"/>
      <c r="IVK86" s="1915"/>
      <c r="IVL86" s="1915"/>
      <c r="IVM86" s="1915"/>
      <c r="IVN86" s="1915"/>
      <c r="IVO86" s="1915"/>
      <c r="IVP86" s="1915"/>
      <c r="IVQ86" s="1915"/>
      <c r="IVR86" s="1915"/>
      <c r="IVS86" s="1915"/>
      <c r="IVT86" s="1915"/>
      <c r="IVU86" s="1915"/>
      <c r="IVV86" s="1915"/>
      <c r="IVW86" s="1915"/>
      <c r="IVX86" s="1915"/>
      <c r="IVY86" s="1915"/>
      <c r="IVZ86" s="1915"/>
      <c r="IWA86" s="1915"/>
      <c r="IWB86" s="1915"/>
      <c r="IWC86" s="1915"/>
      <c r="IWD86" s="1915"/>
      <c r="IWE86" s="1915"/>
      <c r="IWF86" s="1915"/>
      <c r="IWG86" s="1915"/>
      <c r="IWH86" s="1915"/>
      <c r="IWI86" s="1915"/>
      <c r="IWJ86" s="1915"/>
      <c r="IWK86" s="1915"/>
      <c r="IWL86" s="1915"/>
      <c r="IWM86" s="1915"/>
      <c r="IWN86" s="1915"/>
      <c r="IWO86" s="1915"/>
      <c r="IWP86" s="1915"/>
      <c r="IWQ86" s="1915"/>
      <c r="IWR86" s="1915"/>
      <c r="IWS86" s="1915"/>
      <c r="IWT86" s="1915"/>
      <c r="IWU86" s="1915"/>
      <c r="IWV86" s="1915"/>
      <c r="IWW86" s="1915"/>
      <c r="IWX86" s="1915"/>
      <c r="IWY86" s="1915"/>
      <c r="IWZ86" s="1915"/>
      <c r="IXA86" s="1915"/>
      <c r="IXB86" s="1915"/>
      <c r="IXC86" s="1915"/>
      <c r="IXD86" s="1915"/>
      <c r="IXE86" s="1915"/>
      <c r="IXF86" s="1915"/>
      <c r="IXG86" s="1915"/>
      <c r="IXH86" s="1915"/>
      <c r="IXI86" s="1915"/>
      <c r="IXJ86" s="1915"/>
      <c r="IXK86" s="1915"/>
      <c r="IXL86" s="1915"/>
      <c r="IXM86" s="1915"/>
      <c r="IXN86" s="1915"/>
      <c r="IXO86" s="1915"/>
      <c r="IXP86" s="1915"/>
      <c r="IXQ86" s="1915"/>
      <c r="IXR86" s="1915"/>
      <c r="IXS86" s="1915"/>
      <c r="IXT86" s="1915"/>
      <c r="IXU86" s="1915"/>
      <c r="IXV86" s="1915"/>
      <c r="IXW86" s="1915"/>
      <c r="IXX86" s="1915"/>
      <c r="IXY86" s="1915"/>
      <c r="IXZ86" s="1915"/>
      <c r="IYA86" s="1915"/>
      <c r="IYB86" s="1915"/>
      <c r="IYC86" s="1915"/>
      <c r="IYD86" s="1915"/>
      <c r="IYE86" s="1915"/>
      <c r="IYF86" s="1915"/>
      <c r="IYG86" s="1915"/>
      <c r="IYH86" s="1915"/>
      <c r="IYI86" s="1915"/>
      <c r="IYJ86" s="1915"/>
      <c r="IYK86" s="1915"/>
      <c r="IYL86" s="1915"/>
      <c r="IYM86" s="1915"/>
      <c r="IYN86" s="1915"/>
      <c r="IYO86" s="1915"/>
      <c r="IYP86" s="1915"/>
      <c r="IYQ86" s="1915"/>
      <c r="IYR86" s="1915"/>
      <c r="IYS86" s="1915"/>
      <c r="IYT86" s="1915"/>
      <c r="IYU86" s="1915"/>
      <c r="IYV86" s="1915"/>
      <c r="IYW86" s="1915"/>
      <c r="IYX86" s="1915"/>
      <c r="IYY86" s="1915"/>
      <c r="IYZ86" s="1915"/>
      <c r="IZA86" s="1915"/>
      <c r="IZB86" s="1915"/>
      <c r="IZC86" s="1915"/>
      <c r="IZD86" s="1915"/>
      <c r="IZE86" s="1915"/>
      <c r="IZF86" s="1915"/>
      <c r="IZG86" s="1915"/>
      <c r="IZH86" s="1915"/>
      <c r="IZI86" s="1915"/>
      <c r="IZJ86" s="1915"/>
      <c r="IZK86" s="1915"/>
      <c r="IZL86" s="1915"/>
      <c r="IZM86" s="1915"/>
      <c r="IZN86" s="1915"/>
      <c r="IZO86" s="1915"/>
      <c r="IZP86" s="1915"/>
      <c r="IZQ86" s="1915"/>
      <c r="IZR86" s="1915"/>
      <c r="IZS86" s="1915"/>
      <c r="IZT86" s="1915"/>
      <c r="IZU86" s="1915"/>
      <c r="IZV86" s="1915"/>
      <c r="IZW86" s="1915"/>
      <c r="IZX86" s="1915"/>
      <c r="IZY86" s="1915"/>
      <c r="IZZ86" s="1915"/>
      <c r="JAA86" s="1915"/>
      <c r="JAB86" s="1915"/>
      <c r="JAC86" s="1915"/>
      <c r="JAD86" s="1915"/>
      <c r="JAE86" s="1915"/>
      <c r="JAF86" s="1915"/>
      <c r="JAG86" s="1915"/>
      <c r="JAH86" s="1915"/>
      <c r="JAI86" s="1915"/>
      <c r="JAJ86" s="1915"/>
      <c r="JAK86" s="1915"/>
      <c r="JAL86" s="1915"/>
      <c r="JAM86" s="1915"/>
      <c r="JAN86" s="1915"/>
      <c r="JAO86" s="1915"/>
      <c r="JAP86" s="1915"/>
      <c r="JAQ86" s="1915"/>
      <c r="JAR86" s="1915"/>
      <c r="JAS86" s="1915"/>
      <c r="JAT86" s="1915"/>
      <c r="JAU86" s="1915"/>
      <c r="JAV86" s="1915"/>
      <c r="JAW86" s="1915"/>
      <c r="JAX86" s="1915"/>
      <c r="JAY86" s="1915"/>
      <c r="JAZ86" s="1915"/>
      <c r="JBA86" s="1915"/>
      <c r="JBB86" s="1915"/>
      <c r="JBC86" s="1915"/>
      <c r="JBD86" s="1915"/>
      <c r="JBE86" s="1915"/>
      <c r="JBF86" s="1915"/>
      <c r="JBG86" s="1915"/>
      <c r="JBH86" s="1915"/>
      <c r="JBI86" s="1915"/>
      <c r="JBJ86" s="1915"/>
      <c r="JBK86" s="1915"/>
      <c r="JBL86" s="1915"/>
      <c r="JBM86" s="1915"/>
      <c r="JBN86" s="1915"/>
      <c r="JBO86" s="1915"/>
      <c r="JBP86" s="1915"/>
      <c r="JBQ86" s="1915"/>
      <c r="JBR86" s="1915"/>
      <c r="JBS86" s="1915"/>
      <c r="JBT86" s="1915"/>
      <c r="JBU86" s="1915"/>
      <c r="JBV86" s="1915"/>
      <c r="JBW86" s="1915"/>
      <c r="JBX86" s="1915"/>
      <c r="JBY86" s="1915"/>
      <c r="JBZ86" s="1915"/>
      <c r="JCA86" s="1915"/>
      <c r="JCB86" s="1915"/>
      <c r="JCC86" s="1915"/>
      <c r="JCD86" s="1915"/>
      <c r="JCE86" s="1915"/>
      <c r="JCF86" s="1915"/>
      <c r="JCG86" s="1915"/>
      <c r="JCH86" s="1915"/>
      <c r="JCI86" s="1915"/>
      <c r="JCJ86" s="1915"/>
      <c r="JCK86" s="1915"/>
      <c r="JCL86" s="1915"/>
      <c r="JCM86" s="1915"/>
      <c r="JCN86" s="1915"/>
      <c r="JCO86" s="1915"/>
      <c r="JCP86" s="1915"/>
      <c r="JCQ86" s="1915"/>
      <c r="JCR86" s="1915"/>
      <c r="JCS86" s="1915"/>
      <c r="JCT86" s="1915"/>
      <c r="JCU86" s="1915"/>
      <c r="JCV86" s="1915"/>
      <c r="JCW86" s="1915"/>
      <c r="JCX86" s="1915"/>
      <c r="JCY86" s="1915"/>
      <c r="JCZ86" s="1915"/>
      <c r="JDA86" s="1915"/>
      <c r="JDB86" s="1915"/>
      <c r="JDC86" s="1915"/>
      <c r="JDD86" s="1915"/>
      <c r="JDE86" s="1915"/>
      <c r="JDF86" s="1915"/>
      <c r="JDG86" s="1915"/>
      <c r="JDH86" s="1915"/>
      <c r="JDI86" s="1915"/>
      <c r="JDJ86" s="1915"/>
      <c r="JDK86" s="1915"/>
      <c r="JDL86" s="1915"/>
      <c r="JDM86" s="1915"/>
      <c r="JDN86" s="1915"/>
      <c r="JDO86" s="1915"/>
      <c r="JDP86" s="1915"/>
      <c r="JDQ86" s="1915"/>
      <c r="JDR86" s="1915"/>
      <c r="JDS86" s="1915"/>
      <c r="JDT86" s="1915"/>
      <c r="JDU86" s="1915"/>
      <c r="JDV86" s="1915"/>
      <c r="JDW86" s="1915"/>
      <c r="JDX86" s="1915"/>
      <c r="JDY86" s="1915"/>
      <c r="JDZ86" s="1915"/>
      <c r="JEA86" s="1915"/>
      <c r="JEB86" s="1915"/>
      <c r="JEC86" s="1915"/>
      <c r="JED86" s="1915"/>
      <c r="JEE86" s="1915"/>
      <c r="JEF86" s="1915"/>
      <c r="JEG86" s="1915"/>
      <c r="JEH86" s="1915"/>
      <c r="JEI86" s="1915"/>
      <c r="JEJ86" s="1915"/>
      <c r="JEK86" s="1915"/>
      <c r="JEL86" s="1915"/>
      <c r="JEM86" s="1915"/>
      <c r="JEN86" s="1915"/>
      <c r="JEO86" s="1915"/>
      <c r="JEP86" s="1915"/>
      <c r="JEQ86" s="1915"/>
      <c r="JER86" s="1915"/>
      <c r="JES86" s="1915"/>
      <c r="JET86" s="1915"/>
      <c r="JEU86" s="1915"/>
      <c r="JEV86" s="1915"/>
      <c r="JEW86" s="1915"/>
      <c r="JEX86" s="1915"/>
      <c r="JEY86" s="1915"/>
      <c r="JEZ86" s="1915"/>
      <c r="JFA86" s="1915"/>
      <c r="JFB86" s="1915"/>
      <c r="JFC86" s="1915"/>
      <c r="JFD86" s="1915"/>
      <c r="JFE86" s="1915"/>
      <c r="JFF86" s="1915"/>
      <c r="JFG86" s="1915"/>
      <c r="JFH86" s="1915"/>
      <c r="JFI86" s="1915"/>
      <c r="JFJ86" s="1915"/>
      <c r="JFK86" s="1915"/>
      <c r="JFL86" s="1915"/>
      <c r="JFM86" s="1915"/>
      <c r="JFN86" s="1915"/>
      <c r="JFO86" s="1915"/>
      <c r="JFP86" s="1915"/>
      <c r="JFQ86" s="1915"/>
      <c r="JFR86" s="1915"/>
      <c r="JFS86" s="1915"/>
      <c r="JFT86" s="1915"/>
      <c r="JFU86" s="1915"/>
      <c r="JFV86" s="1915"/>
      <c r="JFW86" s="1915"/>
      <c r="JFX86" s="1915"/>
      <c r="JFY86" s="1915"/>
      <c r="JFZ86" s="1915"/>
      <c r="JGA86" s="1915"/>
      <c r="JGB86" s="1915"/>
      <c r="JGC86" s="1915"/>
      <c r="JGD86" s="1915"/>
      <c r="JGE86" s="1915"/>
      <c r="JGF86" s="1915"/>
      <c r="JGG86" s="1915"/>
      <c r="JGH86" s="1915"/>
      <c r="JGI86" s="1915"/>
      <c r="JGJ86" s="1915"/>
      <c r="JGK86" s="1915"/>
      <c r="JGL86" s="1915"/>
      <c r="JGM86" s="1915"/>
      <c r="JGN86" s="1915"/>
      <c r="JGO86" s="1915"/>
      <c r="JGP86" s="1915"/>
      <c r="JGQ86" s="1915"/>
      <c r="JGR86" s="1915"/>
      <c r="JGS86" s="1915"/>
      <c r="JGT86" s="1915"/>
      <c r="JGU86" s="1915"/>
      <c r="JGV86" s="1915"/>
      <c r="JGW86" s="1915"/>
      <c r="JGX86" s="1915"/>
      <c r="JGY86" s="1915"/>
      <c r="JGZ86" s="1915"/>
      <c r="JHA86" s="1915"/>
      <c r="JHB86" s="1915"/>
      <c r="JHC86" s="1915"/>
      <c r="JHD86" s="1915"/>
      <c r="JHE86" s="1915"/>
      <c r="JHF86" s="1915"/>
      <c r="JHG86" s="1915"/>
      <c r="JHH86" s="1915"/>
      <c r="JHI86" s="1915"/>
      <c r="JHJ86" s="1915"/>
      <c r="JHK86" s="1915"/>
      <c r="JHL86" s="1915"/>
      <c r="JHM86" s="1915"/>
      <c r="JHN86" s="1915"/>
      <c r="JHO86" s="1915"/>
      <c r="JHP86" s="1915"/>
      <c r="JHQ86" s="1915"/>
      <c r="JHR86" s="1915"/>
      <c r="JHS86" s="1915"/>
      <c r="JHT86" s="1915"/>
      <c r="JHU86" s="1915"/>
      <c r="JHV86" s="1915"/>
      <c r="JHW86" s="1915"/>
      <c r="JHX86" s="1915"/>
      <c r="JHY86" s="1915"/>
      <c r="JHZ86" s="1915"/>
      <c r="JIA86" s="1915"/>
      <c r="JIB86" s="1915"/>
      <c r="JIC86" s="1915"/>
      <c r="JID86" s="1915"/>
      <c r="JIE86" s="1915"/>
      <c r="JIF86" s="1915"/>
      <c r="JIG86" s="1915"/>
      <c r="JIH86" s="1915"/>
      <c r="JII86" s="1915"/>
      <c r="JIJ86" s="1915"/>
      <c r="JIK86" s="1915"/>
      <c r="JIL86" s="1915"/>
      <c r="JIM86" s="1915"/>
      <c r="JIN86" s="1915"/>
      <c r="JIO86" s="1915"/>
      <c r="JIP86" s="1915"/>
      <c r="JIQ86" s="1915"/>
      <c r="JIR86" s="1915"/>
      <c r="JIS86" s="1915"/>
      <c r="JIT86" s="1915"/>
      <c r="JIU86" s="1915"/>
      <c r="JIV86" s="1915"/>
      <c r="JIW86" s="1915"/>
      <c r="JIX86" s="1915"/>
      <c r="JIY86" s="1915"/>
      <c r="JIZ86" s="1915"/>
      <c r="JJA86" s="1915"/>
      <c r="JJB86" s="1915"/>
      <c r="JJC86" s="1915"/>
      <c r="JJD86" s="1915"/>
      <c r="JJE86" s="1915"/>
      <c r="JJF86" s="1915"/>
      <c r="JJG86" s="1915"/>
      <c r="JJH86" s="1915"/>
      <c r="JJI86" s="1915"/>
      <c r="JJJ86" s="1915"/>
      <c r="JJK86" s="1915"/>
      <c r="JJL86" s="1915"/>
      <c r="JJM86" s="1915"/>
      <c r="JJN86" s="1915"/>
      <c r="JJO86" s="1915"/>
      <c r="JJP86" s="1915"/>
      <c r="JJQ86" s="1915"/>
      <c r="JJR86" s="1915"/>
      <c r="JJS86" s="1915"/>
      <c r="JJT86" s="1915"/>
      <c r="JJU86" s="1915"/>
      <c r="JJV86" s="1915"/>
      <c r="JJW86" s="1915"/>
      <c r="JJX86" s="1915"/>
      <c r="JJY86" s="1915"/>
      <c r="JJZ86" s="1915"/>
      <c r="JKA86" s="1915"/>
      <c r="JKB86" s="1915"/>
      <c r="JKC86" s="1915"/>
      <c r="JKD86" s="1915"/>
      <c r="JKE86" s="1915"/>
      <c r="JKF86" s="1915"/>
      <c r="JKG86" s="1915"/>
      <c r="JKH86" s="1915"/>
      <c r="JKI86" s="1915"/>
      <c r="JKJ86" s="1915"/>
      <c r="JKK86" s="1915"/>
      <c r="JKL86" s="1915"/>
      <c r="JKM86" s="1915"/>
      <c r="JKN86" s="1915"/>
      <c r="JKO86" s="1915"/>
      <c r="JKP86" s="1915"/>
      <c r="JKQ86" s="1915"/>
      <c r="JKR86" s="1915"/>
      <c r="JKS86" s="1915"/>
      <c r="JKT86" s="1915"/>
      <c r="JKU86" s="1915"/>
      <c r="JKV86" s="1915"/>
      <c r="JKW86" s="1915"/>
      <c r="JKX86" s="1915"/>
      <c r="JKY86" s="1915"/>
      <c r="JKZ86" s="1915"/>
      <c r="JLA86" s="1915"/>
      <c r="JLB86" s="1915"/>
      <c r="JLC86" s="1915"/>
      <c r="JLD86" s="1915"/>
      <c r="JLE86" s="1915"/>
      <c r="JLF86" s="1915"/>
      <c r="JLG86" s="1915"/>
      <c r="JLH86" s="1915"/>
      <c r="JLI86" s="1915"/>
      <c r="JLJ86" s="1915"/>
      <c r="JLK86" s="1915"/>
      <c r="JLL86" s="1915"/>
      <c r="JLM86" s="1915"/>
      <c r="JLN86" s="1915"/>
      <c r="JLO86" s="1915"/>
      <c r="JLP86" s="1915"/>
      <c r="JLQ86" s="1915"/>
      <c r="JLR86" s="1915"/>
      <c r="JLS86" s="1915"/>
      <c r="JLT86" s="1915"/>
      <c r="JLU86" s="1915"/>
      <c r="JLV86" s="1915"/>
      <c r="JLW86" s="1915"/>
      <c r="JLX86" s="1915"/>
      <c r="JLY86" s="1915"/>
      <c r="JLZ86" s="1915"/>
      <c r="JMA86" s="1915"/>
      <c r="JMB86" s="1915"/>
      <c r="JMC86" s="1915"/>
      <c r="JMD86" s="1915"/>
      <c r="JME86" s="1915"/>
      <c r="JMF86" s="1915"/>
      <c r="JMG86" s="1915"/>
      <c r="JMH86" s="1915"/>
      <c r="JMI86" s="1915"/>
      <c r="JMJ86" s="1915"/>
      <c r="JMK86" s="1915"/>
      <c r="JML86" s="1915"/>
      <c r="JMM86" s="1915"/>
      <c r="JMN86" s="1915"/>
      <c r="JMO86" s="1915"/>
      <c r="JMP86" s="1915"/>
      <c r="JMQ86" s="1915"/>
      <c r="JMR86" s="1915"/>
      <c r="JMS86" s="1915"/>
      <c r="JMT86" s="1915"/>
      <c r="JMU86" s="1915"/>
      <c r="JMV86" s="1915"/>
      <c r="JMW86" s="1915"/>
      <c r="JMX86" s="1915"/>
      <c r="JMY86" s="1915"/>
      <c r="JMZ86" s="1915"/>
      <c r="JNA86" s="1915"/>
      <c r="JNB86" s="1915"/>
      <c r="JNC86" s="1915"/>
      <c r="JND86" s="1915"/>
      <c r="JNE86" s="1915"/>
      <c r="JNF86" s="1915"/>
      <c r="JNG86" s="1915"/>
      <c r="JNH86" s="1915"/>
      <c r="JNI86" s="1915"/>
      <c r="JNJ86" s="1915"/>
      <c r="JNK86" s="1915"/>
      <c r="JNL86" s="1915"/>
      <c r="JNM86" s="1915"/>
      <c r="JNN86" s="1915"/>
      <c r="JNO86" s="1915"/>
      <c r="JNP86" s="1915"/>
      <c r="JNQ86" s="1915"/>
      <c r="JNR86" s="1915"/>
      <c r="JNS86" s="1915"/>
      <c r="JNT86" s="1915"/>
      <c r="JNU86" s="1915"/>
      <c r="JNV86" s="1915"/>
      <c r="JNW86" s="1915"/>
      <c r="JNX86" s="1915"/>
      <c r="JNY86" s="1915"/>
      <c r="JNZ86" s="1915"/>
      <c r="JOA86" s="1915"/>
      <c r="JOB86" s="1915"/>
      <c r="JOC86" s="1915"/>
      <c r="JOD86" s="1915"/>
      <c r="JOE86" s="1915"/>
      <c r="JOF86" s="1915"/>
      <c r="JOG86" s="1915"/>
      <c r="JOH86" s="1915"/>
      <c r="JOI86" s="1915"/>
      <c r="JOJ86" s="1915"/>
      <c r="JOK86" s="1915"/>
      <c r="JOL86" s="1915"/>
      <c r="JOM86" s="1915"/>
      <c r="JON86" s="1915"/>
      <c r="JOO86" s="1915"/>
      <c r="JOP86" s="1915"/>
      <c r="JOQ86" s="1915"/>
      <c r="JOR86" s="1915"/>
      <c r="JOS86" s="1915"/>
      <c r="JOT86" s="1915"/>
      <c r="JOU86" s="1915"/>
      <c r="JOV86" s="1915"/>
      <c r="JOW86" s="1915"/>
      <c r="JOX86" s="1915"/>
      <c r="JOY86" s="1915"/>
      <c r="JOZ86" s="1915"/>
      <c r="JPA86" s="1915"/>
      <c r="JPB86" s="1915"/>
      <c r="JPC86" s="1915"/>
      <c r="JPD86" s="1915"/>
      <c r="JPE86" s="1915"/>
      <c r="JPF86" s="1915"/>
      <c r="JPG86" s="1915"/>
      <c r="JPH86" s="1915"/>
      <c r="JPI86" s="1915"/>
      <c r="JPJ86" s="1915"/>
      <c r="JPK86" s="1915"/>
      <c r="JPL86" s="1915"/>
      <c r="JPM86" s="1915"/>
      <c r="JPN86" s="1915"/>
      <c r="JPO86" s="1915"/>
      <c r="JPP86" s="1915"/>
      <c r="JPQ86" s="1915"/>
      <c r="JPR86" s="1915"/>
      <c r="JPS86" s="1915"/>
      <c r="JPT86" s="1915"/>
      <c r="JPU86" s="1915"/>
      <c r="JPV86" s="1915"/>
      <c r="JPW86" s="1915"/>
      <c r="JPX86" s="1915"/>
      <c r="JPY86" s="1915"/>
      <c r="JPZ86" s="1915"/>
      <c r="JQA86" s="1915"/>
      <c r="JQB86" s="1915"/>
      <c r="JQC86" s="1915"/>
      <c r="JQD86" s="1915"/>
      <c r="JQE86" s="1915"/>
      <c r="JQF86" s="1915"/>
      <c r="JQG86" s="1915"/>
      <c r="JQH86" s="1915"/>
      <c r="JQI86" s="1915"/>
      <c r="JQJ86" s="1915"/>
      <c r="JQK86" s="1915"/>
      <c r="JQL86" s="1915"/>
      <c r="JQM86" s="1915"/>
      <c r="JQN86" s="1915"/>
      <c r="JQO86" s="1915"/>
      <c r="JQP86" s="1915"/>
      <c r="JQQ86" s="1915"/>
      <c r="JQR86" s="1915"/>
      <c r="JQS86" s="1915"/>
      <c r="JQT86" s="1915"/>
      <c r="JQU86" s="1915"/>
      <c r="JQV86" s="1915"/>
      <c r="JQW86" s="1915"/>
      <c r="JQX86" s="1915"/>
      <c r="JQY86" s="1915"/>
      <c r="JQZ86" s="1915"/>
      <c r="JRA86" s="1915"/>
      <c r="JRB86" s="1915"/>
      <c r="JRC86" s="1915"/>
      <c r="JRD86" s="1915"/>
      <c r="JRE86" s="1915"/>
      <c r="JRF86" s="1915"/>
      <c r="JRG86" s="1915"/>
      <c r="JRH86" s="1915"/>
      <c r="JRI86" s="1915"/>
      <c r="JRJ86" s="1915"/>
      <c r="JRK86" s="1915"/>
      <c r="JRL86" s="1915"/>
      <c r="JRM86" s="1915"/>
      <c r="JRN86" s="1915"/>
      <c r="JRO86" s="1915"/>
      <c r="JRP86" s="1915"/>
      <c r="JRQ86" s="1915"/>
      <c r="JRR86" s="1915"/>
      <c r="JRS86" s="1915"/>
      <c r="JRT86" s="1915"/>
      <c r="JRU86" s="1915"/>
      <c r="JRV86" s="1915"/>
      <c r="JRW86" s="1915"/>
      <c r="JRX86" s="1915"/>
      <c r="JRY86" s="1915"/>
      <c r="JRZ86" s="1915"/>
      <c r="JSA86" s="1915"/>
      <c r="JSB86" s="1915"/>
      <c r="JSC86" s="1915"/>
      <c r="JSD86" s="1915"/>
      <c r="JSE86" s="1915"/>
      <c r="JSF86" s="1915"/>
      <c r="JSG86" s="1915"/>
      <c r="JSH86" s="1915"/>
      <c r="JSI86" s="1915"/>
      <c r="JSJ86" s="1915"/>
      <c r="JSK86" s="1915"/>
      <c r="JSL86" s="1915"/>
      <c r="JSM86" s="1915"/>
      <c r="JSN86" s="1915"/>
      <c r="JSO86" s="1915"/>
      <c r="JSP86" s="1915"/>
      <c r="JSQ86" s="1915"/>
      <c r="JSR86" s="1915"/>
      <c r="JSS86" s="1915"/>
      <c r="JST86" s="1915"/>
      <c r="JSU86" s="1915"/>
      <c r="JSV86" s="1915"/>
      <c r="JSW86" s="1915"/>
      <c r="JSX86" s="1915"/>
      <c r="JSY86" s="1915"/>
      <c r="JSZ86" s="1915"/>
      <c r="JTA86" s="1915"/>
      <c r="JTB86" s="1915"/>
      <c r="JTC86" s="1915"/>
      <c r="JTD86" s="1915"/>
      <c r="JTE86" s="1915"/>
      <c r="JTF86" s="1915"/>
      <c r="JTG86" s="1915"/>
      <c r="JTH86" s="1915"/>
      <c r="JTI86" s="1915"/>
      <c r="JTJ86" s="1915"/>
      <c r="JTK86" s="1915"/>
      <c r="JTL86" s="1915"/>
      <c r="JTM86" s="1915"/>
      <c r="JTN86" s="1915"/>
      <c r="JTO86" s="1915"/>
      <c r="JTP86" s="1915"/>
      <c r="JTQ86" s="1915"/>
      <c r="JTR86" s="1915"/>
      <c r="JTS86" s="1915"/>
      <c r="JTT86" s="1915"/>
      <c r="JTU86" s="1915"/>
      <c r="JTV86" s="1915"/>
      <c r="JTW86" s="1915"/>
      <c r="JTX86" s="1915"/>
      <c r="JTY86" s="1915"/>
      <c r="JTZ86" s="1915"/>
      <c r="JUA86" s="1915"/>
      <c r="JUB86" s="1915"/>
      <c r="JUC86" s="1915"/>
      <c r="JUD86" s="1915"/>
      <c r="JUE86" s="1915"/>
      <c r="JUF86" s="1915"/>
      <c r="JUG86" s="1915"/>
      <c r="JUH86" s="1915"/>
      <c r="JUI86" s="1915"/>
      <c r="JUJ86" s="1915"/>
      <c r="JUK86" s="1915"/>
      <c r="JUL86" s="1915"/>
      <c r="JUM86" s="1915"/>
      <c r="JUN86" s="1915"/>
      <c r="JUO86" s="1915"/>
      <c r="JUP86" s="1915"/>
      <c r="JUQ86" s="1915"/>
      <c r="JUR86" s="1915"/>
      <c r="JUS86" s="1915"/>
      <c r="JUT86" s="1915"/>
      <c r="JUU86" s="1915"/>
      <c r="JUV86" s="1915"/>
      <c r="JUW86" s="1915"/>
      <c r="JUX86" s="1915"/>
      <c r="JUY86" s="1915"/>
      <c r="JUZ86" s="1915"/>
      <c r="JVA86" s="1915"/>
      <c r="JVB86" s="1915"/>
      <c r="JVC86" s="1915"/>
      <c r="JVD86" s="1915"/>
      <c r="JVE86" s="1915"/>
      <c r="JVF86" s="1915"/>
      <c r="JVG86" s="1915"/>
      <c r="JVH86" s="1915"/>
      <c r="JVI86" s="1915"/>
      <c r="JVJ86" s="1915"/>
      <c r="JVK86" s="1915"/>
      <c r="JVL86" s="1915"/>
      <c r="JVM86" s="1915"/>
      <c r="JVN86" s="1915"/>
      <c r="JVO86" s="1915"/>
      <c r="JVP86" s="1915"/>
      <c r="JVQ86" s="1915"/>
      <c r="JVR86" s="1915"/>
      <c r="JVS86" s="1915"/>
      <c r="JVT86" s="1915"/>
      <c r="JVU86" s="1915"/>
      <c r="JVV86" s="1915"/>
      <c r="JVW86" s="1915"/>
      <c r="JVX86" s="1915"/>
      <c r="JVY86" s="1915"/>
      <c r="JVZ86" s="1915"/>
      <c r="JWA86" s="1915"/>
      <c r="JWB86" s="1915"/>
      <c r="JWC86" s="1915"/>
      <c r="JWD86" s="1915"/>
      <c r="JWE86" s="1915"/>
      <c r="JWF86" s="1915"/>
      <c r="JWG86" s="1915"/>
      <c r="JWH86" s="1915"/>
      <c r="JWI86" s="1915"/>
      <c r="JWJ86" s="1915"/>
      <c r="JWK86" s="1915"/>
      <c r="JWL86" s="1915"/>
      <c r="JWM86" s="1915"/>
      <c r="JWN86" s="1915"/>
      <c r="JWO86" s="1915"/>
      <c r="JWP86" s="1915"/>
      <c r="JWQ86" s="1915"/>
      <c r="JWR86" s="1915"/>
      <c r="JWS86" s="1915"/>
      <c r="JWT86" s="1915"/>
      <c r="JWU86" s="1915"/>
      <c r="JWV86" s="1915"/>
      <c r="JWW86" s="1915"/>
      <c r="JWX86" s="1915"/>
      <c r="JWY86" s="1915"/>
      <c r="JWZ86" s="1915"/>
      <c r="JXA86" s="1915"/>
      <c r="JXB86" s="1915"/>
      <c r="JXC86" s="1915"/>
      <c r="JXD86" s="1915"/>
      <c r="JXE86" s="1915"/>
      <c r="JXF86" s="1915"/>
      <c r="JXG86" s="1915"/>
      <c r="JXH86" s="1915"/>
      <c r="JXI86" s="1915"/>
      <c r="JXJ86" s="1915"/>
      <c r="JXK86" s="1915"/>
      <c r="JXL86" s="1915"/>
      <c r="JXM86" s="1915"/>
      <c r="JXN86" s="1915"/>
      <c r="JXO86" s="1915"/>
      <c r="JXP86" s="1915"/>
      <c r="JXQ86" s="1915"/>
      <c r="JXR86" s="1915"/>
      <c r="JXS86" s="1915"/>
      <c r="JXT86" s="1915"/>
      <c r="JXU86" s="1915"/>
      <c r="JXV86" s="1915"/>
      <c r="JXW86" s="1915"/>
      <c r="JXX86" s="1915"/>
      <c r="JXY86" s="1915"/>
      <c r="JXZ86" s="1915"/>
      <c r="JYA86" s="1915"/>
      <c r="JYB86" s="1915"/>
      <c r="JYC86" s="1915"/>
      <c r="JYD86" s="1915"/>
      <c r="JYE86" s="1915"/>
      <c r="JYF86" s="1915"/>
      <c r="JYG86" s="1915"/>
      <c r="JYH86" s="1915"/>
      <c r="JYI86" s="1915"/>
      <c r="JYJ86" s="1915"/>
      <c r="JYK86" s="1915"/>
      <c r="JYL86" s="1915"/>
      <c r="JYM86" s="1915"/>
      <c r="JYN86" s="1915"/>
      <c r="JYO86" s="1915"/>
      <c r="JYP86" s="1915"/>
      <c r="JYQ86" s="1915"/>
      <c r="JYR86" s="1915"/>
      <c r="JYS86" s="1915"/>
      <c r="JYT86" s="1915"/>
      <c r="JYU86" s="1915"/>
      <c r="JYV86" s="1915"/>
      <c r="JYW86" s="1915"/>
      <c r="JYX86" s="1915"/>
      <c r="JYY86" s="1915"/>
      <c r="JYZ86" s="1915"/>
      <c r="JZA86" s="1915"/>
      <c r="JZB86" s="1915"/>
      <c r="JZC86" s="1915"/>
      <c r="JZD86" s="1915"/>
      <c r="JZE86" s="1915"/>
      <c r="JZF86" s="1915"/>
      <c r="JZG86" s="1915"/>
      <c r="JZH86" s="1915"/>
      <c r="JZI86" s="1915"/>
      <c r="JZJ86" s="1915"/>
      <c r="JZK86" s="1915"/>
      <c r="JZL86" s="1915"/>
      <c r="JZM86" s="1915"/>
      <c r="JZN86" s="1915"/>
      <c r="JZO86" s="1915"/>
      <c r="JZP86" s="1915"/>
      <c r="JZQ86" s="1915"/>
      <c r="JZR86" s="1915"/>
      <c r="JZS86" s="1915"/>
      <c r="JZT86" s="1915"/>
      <c r="JZU86" s="1915"/>
      <c r="JZV86" s="1915"/>
      <c r="JZW86" s="1915"/>
      <c r="JZX86" s="1915"/>
      <c r="JZY86" s="1915"/>
      <c r="JZZ86" s="1915"/>
      <c r="KAA86" s="1915"/>
      <c r="KAB86" s="1915"/>
      <c r="KAC86" s="1915"/>
      <c r="KAD86" s="1915"/>
      <c r="KAE86" s="1915"/>
      <c r="KAF86" s="1915"/>
      <c r="KAG86" s="1915"/>
      <c r="KAH86" s="1915"/>
      <c r="KAI86" s="1915"/>
      <c r="KAJ86" s="1915"/>
      <c r="KAK86" s="1915"/>
      <c r="KAL86" s="1915"/>
      <c r="KAM86" s="1915"/>
      <c r="KAN86" s="1915"/>
      <c r="KAO86" s="1915"/>
      <c r="KAP86" s="1915"/>
      <c r="KAQ86" s="1915"/>
      <c r="KAR86" s="1915"/>
      <c r="KAS86" s="1915"/>
      <c r="KAT86" s="1915"/>
      <c r="KAU86" s="1915"/>
      <c r="KAV86" s="1915"/>
      <c r="KAW86" s="1915"/>
      <c r="KAX86" s="1915"/>
      <c r="KAY86" s="1915"/>
      <c r="KAZ86" s="1915"/>
      <c r="KBA86" s="1915"/>
      <c r="KBB86" s="1915"/>
      <c r="KBC86" s="1915"/>
      <c r="KBD86" s="1915"/>
      <c r="KBE86" s="1915"/>
      <c r="KBF86" s="1915"/>
      <c r="KBG86" s="1915"/>
      <c r="KBH86" s="1915"/>
      <c r="KBI86" s="1915"/>
      <c r="KBJ86" s="1915"/>
      <c r="KBK86" s="1915"/>
      <c r="KBL86" s="1915"/>
      <c r="KBM86" s="1915"/>
      <c r="KBN86" s="1915"/>
      <c r="KBO86" s="1915"/>
      <c r="KBP86" s="1915"/>
      <c r="KBQ86" s="1915"/>
      <c r="KBR86" s="1915"/>
      <c r="KBS86" s="1915"/>
      <c r="KBT86" s="1915"/>
      <c r="KBU86" s="1915"/>
      <c r="KBV86" s="1915"/>
      <c r="KBW86" s="1915"/>
      <c r="KBX86" s="1915"/>
      <c r="KBY86" s="1915"/>
      <c r="KBZ86" s="1915"/>
      <c r="KCA86" s="1915"/>
      <c r="KCB86" s="1915"/>
      <c r="KCC86" s="1915"/>
      <c r="KCD86" s="1915"/>
      <c r="KCE86" s="1915"/>
      <c r="KCF86" s="1915"/>
      <c r="KCG86" s="1915"/>
      <c r="KCH86" s="1915"/>
      <c r="KCI86" s="1915"/>
      <c r="KCJ86" s="1915"/>
      <c r="KCK86" s="1915"/>
      <c r="KCL86" s="1915"/>
      <c r="KCM86" s="1915"/>
      <c r="KCN86" s="1915"/>
      <c r="KCO86" s="1915"/>
      <c r="KCP86" s="1915"/>
      <c r="KCQ86" s="1915"/>
      <c r="KCR86" s="1915"/>
      <c r="KCS86" s="1915"/>
      <c r="KCT86" s="1915"/>
      <c r="KCU86" s="1915"/>
      <c r="KCV86" s="1915"/>
      <c r="KCW86" s="1915"/>
      <c r="KCX86" s="1915"/>
      <c r="KCY86" s="1915"/>
      <c r="KCZ86" s="1915"/>
      <c r="KDA86" s="1915"/>
      <c r="KDB86" s="1915"/>
      <c r="KDC86" s="1915"/>
      <c r="KDD86" s="1915"/>
      <c r="KDE86" s="1915"/>
      <c r="KDF86" s="1915"/>
      <c r="KDG86" s="1915"/>
      <c r="KDH86" s="1915"/>
      <c r="KDI86" s="1915"/>
      <c r="KDJ86" s="1915"/>
      <c r="KDK86" s="1915"/>
      <c r="KDL86" s="1915"/>
      <c r="KDM86" s="1915"/>
      <c r="KDN86" s="1915"/>
      <c r="KDO86" s="1915"/>
      <c r="KDP86" s="1915"/>
      <c r="KDQ86" s="1915"/>
      <c r="KDR86" s="1915"/>
      <c r="KDS86" s="1915"/>
      <c r="KDT86" s="1915"/>
      <c r="KDU86" s="1915"/>
      <c r="KDV86" s="1915"/>
      <c r="KDW86" s="1915"/>
      <c r="KDX86" s="1915"/>
      <c r="KDY86" s="1915"/>
      <c r="KDZ86" s="1915"/>
      <c r="KEA86" s="1915"/>
      <c r="KEB86" s="1915"/>
      <c r="KEC86" s="1915"/>
      <c r="KED86" s="1915"/>
      <c r="KEE86" s="1915"/>
      <c r="KEF86" s="1915"/>
      <c r="KEG86" s="1915"/>
      <c r="KEH86" s="1915"/>
      <c r="KEI86" s="1915"/>
      <c r="KEJ86" s="1915"/>
      <c r="KEK86" s="1915"/>
      <c r="KEL86" s="1915"/>
      <c r="KEM86" s="1915"/>
      <c r="KEN86" s="1915"/>
      <c r="KEO86" s="1915"/>
      <c r="KEP86" s="1915"/>
      <c r="KEQ86" s="1915"/>
      <c r="KER86" s="1915"/>
      <c r="KES86" s="1915"/>
      <c r="KET86" s="1915"/>
      <c r="KEU86" s="1915"/>
      <c r="KEV86" s="1915"/>
      <c r="KEW86" s="1915"/>
      <c r="KEX86" s="1915"/>
      <c r="KEY86" s="1915"/>
      <c r="KEZ86" s="1915"/>
      <c r="KFA86" s="1915"/>
      <c r="KFB86" s="1915"/>
      <c r="KFC86" s="1915"/>
      <c r="KFD86" s="1915"/>
      <c r="KFE86" s="1915"/>
      <c r="KFF86" s="1915"/>
      <c r="KFG86" s="1915"/>
      <c r="KFH86" s="1915"/>
      <c r="KFI86" s="1915"/>
      <c r="KFJ86" s="1915"/>
      <c r="KFK86" s="1915"/>
      <c r="KFL86" s="1915"/>
      <c r="KFM86" s="1915"/>
      <c r="KFN86" s="1915"/>
      <c r="KFO86" s="1915"/>
      <c r="KFP86" s="1915"/>
      <c r="KFQ86" s="1915"/>
      <c r="KFR86" s="1915"/>
      <c r="KFS86" s="1915"/>
      <c r="KFT86" s="1915"/>
      <c r="KFU86" s="1915"/>
      <c r="KFV86" s="1915"/>
      <c r="KFW86" s="1915"/>
      <c r="KFX86" s="1915"/>
      <c r="KFY86" s="1915"/>
      <c r="KFZ86" s="1915"/>
      <c r="KGA86" s="1915"/>
      <c r="KGB86" s="1915"/>
      <c r="KGC86" s="1915"/>
      <c r="KGD86" s="1915"/>
      <c r="KGE86" s="1915"/>
      <c r="KGF86" s="1915"/>
      <c r="KGG86" s="1915"/>
      <c r="KGH86" s="1915"/>
      <c r="KGI86" s="1915"/>
      <c r="KGJ86" s="1915"/>
      <c r="KGK86" s="1915"/>
      <c r="KGL86" s="1915"/>
      <c r="KGM86" s="1915"/>
      <c r="KGN86" s="1915"/>
      <c r="KGO86" s="1915"/>
      <c r="KGP86" s="1915"/>
      <c r="KGQ86" s="1915"/>
      <c r="KGR86" s="1915"/>
      <c r="KGS86" s="1915"/>
      <c r="KGT86" s="1915"/>
      <c r="KGU86" s="1915"/>
      <c r="KGV86" s="1915"/>
      <c r="KGW86" s="1915"/>
      <c r="KGX86" s="1915"/>
      <c r="KGY86" s="1915"/>
      <c r="KGZ86" s="1915"/>
      <c r="KHA86" s="1915"/>
      <c r="KHB86" s="1915"/>
      <c r="KHC86" s="1915"/>
      <c r="KHD86" s="1915"/>
      <c r="KHE86" s="1915"/>
      <c r="KHF86" s="1915"/>
      <c r="KHG86" s="1915"/>
      <c r="KHH86" s="1915"/>
      <c r="KHI86" s="1915"/>
      <c r="KHJ86" s="1915"/>
      <c r="KHK86" s="1915"/>
      <c r="KHL86" s="1915"/>
      <c r="KHM86" s="1915"/>
      <c r="KHN86" s="1915"/>
      <c r="KHO86" s="1915"/>
      <c r="KHP86" s="1915"/>
      <c r="KHQ86" s="1915"/>
      <c r="KHR86" s="1915"/>
      <c r="KHS86" s="1915"/>
      <c r="KHT86" s="1915"/>
      <c r="KHU86" s="1915"/>
      <c r="KHV86" s="1915"/>
      <c r="KHW86" s="1915"/>
      <c r="KHX86" s="1915"/>
      <c r="KHY86" s="1915"/>
      <c r="KHZ86" s="1915"/>
      <c r="KIA86" s="1915"/>
      <c r="KIB86" s="1915"/>
      <c r="KIC86" s="1915"/>
      <c r="KID86" s="1915"/>
      <c r="KIE86" s="1915"/>
      <c r="KIF86" s="1915"/>
      <c r="KIG86" s="1915"/>
      <c r="KIH86" s="1915"/>
      <c r="KII86" s="1915"/>
      <c r="KIJ86" s="1915"/>
      <c r="KIK86" s="1915"/>
      <c r="KIL86" s="1915"/>
      <c r="KIM86" s="1915"/>
      <c r="KIN86" s="1915"/>
      <c r="KIO86" s="1915"/>
      <c r="KIP86" s="1915"/>
      <c r="KIQ86" s="1915"/>
      <c r="KIR86" s="1915"/>
      <c r="KIS86" s="1915"/>
      <c r="KIT86" s="1915"/>
      <c r="KIU86" s="1915"/>
      <c r="KIV86" s="1915"/>
      <c r="KIW86" s="1915"/>
      <c r="KIX86" s="1915"/>
      <c r="KIY86" s="1915"/>
      <c r="KIZ86" s="1915"/>
      <c r="KJA86" s="1915"/>
      <c r="KJB86" s="1915"/>
      <c r="KJC86" s="1915"/>
      <c r="KJD86" s="1915"/>
      <c r="KJE86" s="1915"/>
      <c r="KJF86" s="1915"/>
      <c r="KJG86" s="1915"/>
      <c r="KJH86" s="1915"/>
      <c r="KJI86" s="1915"/>
      <c r="KJJ86" s="1915"/>
      <c r="KJK86" s="1915"/>
      <c r="KJL86" s="1915"/>
      <c r="KJM86" s="1915"/>
      <c r="KJN86" s="1915"/>
      <c r="KJO86" s="1915"/>
      <c r="KJP86" s="1915"/>
      <c r="KJQ86" s="1915"/>
      <c r="KJR86" s="1915"/>
      <c r="KJS86" s="1915"/>
      <c r="KJT86" s="1915"/>
      <c r="KJU86" s="1915"/>
      <c r="KJV86" s="1915"/>
      <c r="KJW86" s="1915"/>
      <c r="KJX86" s="1915"/>
      <c r="KJY86" s="1915"/>
      <c r="KJZ86" s="1915"/>
      <c r="KKA86" s="1915"/>
      <c r="KKB86" s="1915"/>
      <c r="KKC86" s="1915"/>
      <c r="KKD86" s="1915"/>
      <c r="KKE86" s="1915"/>
      <c r="KKF86" s="1915"/>
      <c r="KKG86" s="1915"/>
      <c r="KKH86" s="1915"/>
      <c r="KKI86" s="1915"/>
      <c r="KKJ86" s="1915"/>
      <c r="KKK86" s="1915"/>
      <c r="KKL86" s="1915"/>
      <c r="KKM86" s="1915"/>
      <c r="KKN86" s="1915"/>
      <c r="KKO86" s="1915"/>
      <c r="KKP86" s="1915"/>
      <c r="KKQ86" s="1915"/>
      <c r="KKR86" s="1915"/>
      <c r="KKS86" s="1915"/>
      <c r="KKT86" s="1915"/>
      <c r="KKU86" s="1915"/>
      <c r="KKV86" s="1915"/>
      <c r="KKW86" s="1915"/>
      <c r="KKX86" s="1915"/>
      <c r="KKY86" s="1915"/>
      <c r="KKZ86" s="1915"/>
      <c r="KLA86" s="1915"/>
      <c r="KLB86" s="1915"/>
      <c r="KLC86" s="1915"/>
      <c r="KLD86" s="1915"/>
      <c r="KLE86" s="1915"/>
      <c r="KLF86" s="1915"/>
      <c r="KLG86" s="1915"/>
      <c r="KLH86" s="1915"/>
      <c r="KLI86" s="1915"/>
      <c r="KLJ86" s="1915"/>
      <c r="KLK86" s="1915"/>
      <c r="KLL86" s="1915"/>
      <c r="KLM86" s="1915"/>
      <c r="KLN86" s="1915"/>
      <c r="KLO86" s="1915"/>
      <c r="KLP86" s="1915"/>
      <c r="KLQ86" s="1915"/>
      <c r="KLR86" s="1915"/>
      <c r="KLS86" s="1915"/>
      <c r="KLT86" s="1915"/>
      <c r="KLU86" s="1915"/>
      <c r="KLV86" s="1915"/>
      <c r="KLW86" s="1915"/>
      <c r="KLX86" s="1915"/>
      <c r="KLY86" s="1915"/>
      <c r="KLZ86" s="1915"/>
      <c r="KMA86" s="1915"/>
      <c r="KMB86" s="1915"/>
      <c r="KMC86" s="1915"/>
      <c r="KMD86" s="1915"/>
      <c r="KME86" s="1915"/>
      <c r="KMF86" s="1915"/>
      <c r="KMG86" s="1915"/>
      <c r="KMH86" s="1915"/>
      <c r="KMI86" s="1915"/>
      <c r="KMJ86" s="1915"/>
      <c r="KMK86" s="1915"/>
      <c r="KML86" s="1915"/>
      <c r="KMM86" s="1915"/>
      <c r="KMN86" s="1915"/>
      <c r="KMO86" s="1915"/>
      <c r="KMP86" s="1915"/>
      <c r="KMQ86" s="1915"/>
      <c r="KMR86" s="1915"/>
      <c r="KMS86" s="1915"/>
      <c r="KMT86" s="1915"/>
      <c r="KMU86" s="1915"/>
      <c r="KMV86" s="1915"/>
      <c r="KMW86" s="1915"/>
      <c r="KMX86" s="1915"/>
      <c r="KMY86" s="1915"/>
      <c r="KMZ86" s="1915"/>
      <c r="KNA86" s="1915"/>
      <c r="KNB86" s="1915"/>
      <c r="KNC86" s="1915"/>
      <c r="KND86" s="1915"/>
      <c r="KNE86" s="1915"/>
      <c r="KNF86" s="1915"/>
      <c r="KNG86" s="1915"/>
      <c r="KNH86" s="1915"/>
      <c r="KNI86" s="1915"/>
      <c r="KNJ86" s="1915"/>
      <c r="KNK86" s="1915"/>
      <c r="KNL86" s="1915"/>
      <c r="KNM86" s="1915"/>
      <c r="KNN86" s="1915"/>
      <c r="KNO86" s="1915"/>
      <c r="KNP86" s="1915"/>
      <c r="KNQ86" s="1915"/>
      <c r="KNR86" s="1915"/>
      <c r="KNS86" s="1915"/>
      <c r="KNT86" s="1915"/>
      <c r="KNU86" s="1915"/>
      <c r="KNV86" s="1915"/>
      <c r="KNW86" s="1915"/>
      <c r="KNX86" s="1915"/>
      <c r="KNY86" s="1915"/>
      <c r="KNZ86" s="1915"/>
      <c r="KOA86" s="1915"/>
      <c r="KOB86" s="1915"/>
      <c r="KOC86" s="1915"/>
      <c r="KOD86" s="1915"/>
      <c r="KOE86" s="1915"/>
      <c r="KOF86" s="1915"/>
      <c r="KOG86" s="1915"/>
      <c r="KOH86" s="1915"/>
      <c r="KOI86" s="1915"/>
      <c r="KOJ86" s="1915"/>
      <c r="KOK86" s="1915"/>
      <c r="KOL86" s="1915"/>
      <c r="KOM86" s="1915"/>
      <c r="KON86" s="1915"/>
      <c r="KOO86" s="1915"/>
      <c r="KOP86" s="1915"/>
      <c r="KOQ86" s="1915"/>
      <c r="KOR86" s="1915"/>
      <c r="KOS86" s="1915"/>
      <c r="KOT86" s="1915"/>
      <c r="KOU86" s="1915"/>
      <c r="KOV86" s="1915"/>
      <c r="KOW86" s="1915"/>
      <c r="KOX86" s="1915"/>
      <c r="KOY86" s="1915"/>
      <c r="KOZ86" s="1915"/>
      <c r="KPA86" s="1915"/>
      <c r="KPB86" s="1915"/>
      <c r="KPC86" s="1915"/>
      <c r="KPD86" s="1915"/>
      <c r="KPE86" s="1915"/>
      <c r="KPF86" s="1915"/>
      <c r="KPG86" s="1915"/>
      <c r="KPH86" s="1915"/>
      <c r="KPI86" s="1915"/>
      <c r="KPJ86" s="1915"/>
      <c r="KPK86" s="1915"/>
      <c r="KPL86" s="1915"/>
      <c r="KPM86" s="1915"/>
      <c r="KPN86" s="1915"/>
      <c r="KPO86" s="1915"/>
      <c r="KPP86" s="1915"/>
      <c r="KPQ86" s="1915"/>
      <c r="KPR86" s="1915"/>
      <c r="KPS86" s="1915"/>
      <c r="KPT86" s="1915"/>
      <c r="KPU86" s="1915"/>
      <c r="KPV86" s="1915"/>
      <c r="KPW86" s="1915"/>
      <c r="KPX86" s="1915"/>
      <c r="KPY86" s="1915"/>
      <c r="KPZ86" s="1915"/>
      <c r="KQA86" s="1915"/>
      <c r="KQB86" s="1915"/>
      <c r="KQC86" s="1915"/>
      <c r="KQD86" s="1915"/>
      <c r="KQE86" s="1915"/>
      <c r="KQF86" s="1915"/>
      <c r="KQG86" s="1915"/>
      <c r="KQH86" s="1915"/>
      <c r="KQI86" s="1915"/>
      <c r="KQJ86" s="1915"/>
      <c r="KQK86" s="1915"/>
      <c r="KQL86" s="1915"/>
      <c r="KQM86" s="1915"/>
      <c r="KQN86" s="1915"/>
      <c r="KQO86" s="1915"/>
      <c r="KQP86" s="1915"/>
      <c r="KQQ86" s="1915"/>
      <c r="KQR86" s="1915"/>
      <c r="KQS86" s="1915"/>
      <c r="KQT86" s="1915"/>
      <c r="KQU86" s="1915"/>
      <c r="KQV86" s="1915"/>
      <c r="KQW86" s="1915"/>
      <c r="KQX86" s="1915"/>
      <c r="KQY86" s="1915"/>
      <c r="KQZ86" s="1915"/>
      <c r="KRA86" s="1915"/>
      <c r="KRB86" s="1915"/>
      <c r="KRC86" s="1915"/>
      <c r="KRD86" s="1915"/>
      <c r="KRE86" s="1915"/>
      <c r="KRF86" s="1915"/>
      <c r="KRG86" s="1915"/>
      <c r="KRH86" s="1915"/>
      <c r="KRI86" s="1915"/>
      <c r="KRJ86" s="1915"/>
      <c r="KRK86" s="1915"/>
      <c r="KRL86" s="1915"/>
      <c r="KRM86" s="1915"/>
      <c r="KRN86" s="1915"/>
      <c r="KRO86" s="1915"/>
      <c r="KRP86" s="1915"/>
      <c r="KRQ86" s="1915"/>
      <c r="KRR86" s="1915"/>
      <c r="KRS86" s="1915"/>
      <c r="KRT86" s="1915"/>
      <c r="KRU86" s="1915"/>
      <c r="KRV86" s="1915"/>
      <c r="KRW86" s="1915"/>
      <c r="KRX86" s="1915"/>
      <c r="KRY86" s="1915"/>
      <c r="KRZ86" s="1915"/>
      <c r="KSA86" s="1915"/>
      <c r="KSB86" s="1915"/>
      <c r="KSC86" s="1915"/>
      <c r="KSD86" s="1915"/>
      <c r="KSE86" s="1915"/>
      <c r="KSF86" s="1915"/>
      <c r="KSG86" s="1915"/>
      <c r="KSH86" s="1915"/>
      <c r="KSI86" s="1915"/>
      <c r="KSJ86" s="1915"/>
      <c r="KSK86" s="1915"/>
      <c r="KSL86" s="1915"/>
      <c r="KSM86" s="1915"/>
      <c r="KSN86" s="1915"/>
      <c r="KSO86" s="1915"/>
      <c r="KSP86" s="1915"/>
      <c r="KSQ86" s="1915"/>
      <c r="KSR86" s="1915"/>
      <c r="KSS86" s="1915"/>
      <c r="KST86" s="1915"/>
      <c r="KSU86" s="1915"/>
      <c r="KSV86" s="1915"/>
      <c r="KSW86" s="1915"/>
      <c r="KSX86" s="1915"/>
      <c r="KSY86" s="1915"/>
      <c r="KSZ86" s="1915"/>
      <c r="KTA86" s="1915"/>
      <c r="KTB86" s="1915"/>
      <c r="KTC86" s="1915"/>
      <c r="KTD86" s="1915"/>
      <c r="KTE86" s="1915"/>
      <c r="KTF86" s="1915"/>
      <c r="KTG86" s="1915"/>
      <c r="KTH86" s="1915"/>
      <c r="KTI86" s="1915"/>
      <c r="KTJ86" s="1915"/>
      <c r="KTK86" s="1915"/>
      <c r="KTL86" s="1915"/>
      <c r="KTM86" s="1915"/>
      <c r="KTN86" s="1915"/>
      <c r="KTO86" s="1915"/>
      <c r="KTP86" s="1915"/>
      <c r="KTQ86" s="1915"/>
      <c r="KTR86" s="1915"/>
      <c r="KTS86" s="1915"/>
      <c r="KTT86" s="1915"/>
      <c r="KTU86" s="1915"/>
      <c r="KTV86" s="1915"/>
      <c r="KTW86" s="1915"/>
      <c r="KTX86" s="1915"/>
      <c r="KTY86" s="1915"/>
      <c r="KTZ86" s="1915"/>
      <c r="KUA86" s="1915"/>
      <c r="KUB86" s="1915"/>
      <c r="KUC86" s="1915"/>
      <c r="KUD86" s="1915"/>
      <c r="KUE86" s="1915"/>
      <c r="KUF86" s="1915"/>
      <c r="KUG86" s="1915"/>
      <c r="KUH86" s="1915"/>
      <c r="KUI86" s="1915"/>
      <c r="KUJ86" s="1915"/>
      <c r="KUK86" s="1915"/>
      <c r="KUL86" s="1915"/>
      <c r="KUM86" s="1915"/>
      <c r="KUN86" s="1915"/>
      <c r="KUO86" s="1915"/>
      <c r="KUP86" s="1915"/>
      <c r="KUQ86" s="1915"/>
      <c r="KUR86" s="1915"/>
      <c r="KUS86" s="1915"/>
      <c r="KUT86" s="1915"/>
      <c r="KUU86" s="1915"/>
      <c r="KUV86" s="1915"/>
      <c r="KUW86" s="1915"/>
      <c r="KUX86" s="1915"/>
      <c r="KUY86" s="1915"/>
      <c r="KUZ86" s="1915"/>
      <c r="KVA86" s="1915"/>
      <c r="KVB86" s="1915"/>
      <c r="KVC86" s="1915"/>
      <c r="KVD86" s="1915"/>
      <c r="KVE86" s="1915"/>
      <c r="KVF86" s="1915"/>
      <c r="KVG86" s="1915"/>
      <c r="KVH86" s="1915"/>
      <c r="KVI86" s="1915"/>
      <c r="KVJ86" s="1915"/>
      <c r="KVK86" s="1915"/>
      <c r="KVL86" s="1915"/>
      <c r="KVM86" s="1915"/>
      <c r="KVN86" s="1915"/>
      <c r="KVO86" s="1915"/>
      <c r="KVP86" s="1915"/>
      <c r="KVQ86" s="1915"/>
      <c r="KVR86" s="1915"/>
      <c r="KVS86" s="1915"/>
      <c r="KVT86" s="1915"/>
      <c r="KVU86" s="1915"/>
      <c r="KVV86" s="1915"/>
      <c r="KVW86" s="1915"/>
      <c r="KVX86" s="1915"/>
      <c r="KVY86" s="1915"/>
      <c r="KVZ86" s="1915"/>
      <c r="KWA86" s="1915"/>
      <c r="KWB86" s="1915"/>
      <c r="KWC86" s="1915"/>
      <c r="KWD86" s="1915"/>
      <c r="KWE86" s="1915"/>
      <c r="KWF86" s="1915"/>
      <c r="KWG86" s="1915"/>
      <c r="KWH86" s="1915"/>
      <c r="KWI86" s="1915"/>
      <c r="KWJ86" s="1915"/>
      <c r="KWK86" s="1915"/>
      <c r="KWL86" s="1915"/>
      <c r="KWM86" s="1915"/>
      <c r="KWN86" s="1915"/>
      <c r="KWO86" s="1915"/>
      <c r="KWP86" s="1915"/>
      <c r="KWQ86" s="1915"/>
      <c r="KWR86" s="1915"/>
      <c r="KWS86" s="1915"/>
      <c r="KWT86" s="1915"/>
      <c r="KWU86" s="1915"/>
      <c r="KWV86" s="1915"/>
      <c r="KWW86" s="1915"/>
      <c r="KWX86" s="1915"/>
      <c r="KWY86" s="1915"/>
      <c r="KWZ86" s="1915"/>
      <c r="KXA86" s="1915"/>
      <c r="KXB86" s="1915"/>
      <c r="KXC86" s="1915"/>
      <c r="KXD86" s="1915"/>
      <c r="KXE86" s="1915"/>
      <c r="KXF86" s="1915"/>
      <c r="KXG86" s="1915"/>
      <c r="KXH86" s="1915"/>
      <c r="KXI86" s="1915"/>
      <c r="KXJ86" s="1915"/>
      <c r="KXK86" s="1915"/>
      <c r="KXL86" s="1915"/>
      <c r="KXM86" s="1915"/>
      <c r="KXN86" s="1915"/>
      <c r="KXO86" s="1915"/>
      <c r="KXP86" s="1915"/>
      <c r="KXQ86" s="1915"/>
      <c r="KXR86" s="1915"/>
      <c r="KXS86" s="1915"/>
      <c r="KXT86" s="1915"/>
      <c r="KXU86" s="1915"/>
      <c r="KXV86" s="1915"/>
      <c r="KXW86" s="1915"/>
      <c r="KXX86" s="1915"/>
      <c r="KXY86" s="1915"/>
      <c r="KXZ86" s="1915"/>
      <c r="KYA86" s="1915"/>
      <c r="KYB86" s="1915"/>
      <c r="KYC86" s="1915"/>
      <c r="KYD86" s="1915"/>
      <c r="KYE86" s="1915"/>
      <c r="KYF86" s="1915"/>
      <c r="KYG86" s="1915"/>
      <c r="KYH86" s="1915"/>
      <c r="KYI86" s="1915"/>
      <c r="KYJ86" s="1915"/>
      <c r="KYK86" s="1915"/>
      <c r="KYL86" s="1915"/>
      <c r="KYM86" s="1915"/>
      <c r="KYN86" s="1915"/>
      <c r="KYO86" s="1915"/>
      <c r="KYP86" s="1915"/>
      <c r="KYQ86" s="1915"/>
      <c r="KYR86" s="1915"/>
      <c r="KYS86" s="1915"/>
      <c r="KYT86" s="1915"/>
      <c r="KYU86" s="1915"/>
      <c r="KYV86" s="1915"/>
      <c r="KYW86" s="1915"/>
      <c r="KYX86" s="1915"/>
      <c r="KYY86" s="1915"/>
      <c r="KYZ86" s="1915"/>
      <c r="KZA86" s="1915"/>
      <c r="KZB86" s="1915"/>
      <c r="KZC86" s="1915"/>
      <c r="KZD86" s="1915"/>
      <c r="KZE86" s="1915"/>
      <c r="KZF86" s="1915"/>
      <c r="KZG86" s="1915"/>
      <c r="KZH86" s="1915"/>
      <c r="KZI86" s="1915"/>
      <c r="KZJ86" s="1915"/>
      <c r="KZK86" s="1915"/>
      <c r="KZL86" s="1915"/>
      <c r="KZM86" s="1915"/>
      <c r="KZN86" s="1915"/>
      <c r="KZO86" s="1915"/>
      <c r="KZP86" s="1915"/>
      <c r="KZQ86" s="1915"/>
      <c r="KZR86" s="1915"/>
      <c r="KZS86" s="1915"/>
      <c r="KZT86" s="1915"/>
      <c r="KZU86" s="1915"/>
      <c r="KZV86" s="1915"/>
      <c r="KZW86" s="1915"/>
      <c r="KZX86" s="1915"/>
      <c r="KZY86" s="1915"/>
      <c r="KZZ86" s="1915"/>
      <c r="LAA86" s="1915"/>
      <c r="LAB86" s="1915"/>
      <c r="LAC86" s="1915"/>
      <c r="LAD86" s="1915"/>
      <c r="LAE86" s="1915"/>
      <c r="LAF86" s="1915"/>
      <c r="LAG86" s="1915"/>
      <c r="LAH86" s="1915"/>
      <c r="LAI86" s="1915"/>
      <c r="LAJ86" s="1915"/>
      <c r="LAK86" s="1915"/>
      <c r="LAL86" s="1915"/>
      <c r="LAM86" s="1915"/>
      <c r="LAN86" s="1915"/>
      <c r="LAO86" s="1915"/>
      <c r="LAP86" s="1915"/>
      <c r="LAQ86" s="1915"/>
      <c r="LAR86" s="1915"/>
      <c r="LAS86" s="1915"/>
      <c r="LAT86" s="1915"/>
      <c r="LAU86" s="1915"/>
      <c r="LAV86" s="1915"/>
      <c r="LAW86" s="1915"/>
      <c r="LAX86" s="1915"/>
      <c r="LAY86" s="1915"/>
      <c r="LAZ86" s="1915"/>
      <c r="LBA86" s="1915"/>
      <c r="LBB86" s="1915"/>
      <c r="LBC86" s="1915"/>
      <c r="LBD86" s="1915"/>
      <c r="LBE86" s="1915"/>
      <c r="LBF86" s="1915"/>
      <c r="LBG86" s="1915"/>
      <c r="LBH86" s="1915"/>
      <c r="LBI86" s="1915"/>
      <c r="LBJ86" s="1915"/>
      <c r="LBK86" s="1915"/>
      <c r="LBL86" s="1915"/>
      <c r="LBM86" s="1915"/>
      <c r="LBN86" s="1915"/>
      <c r="LBO86" s="1915"/>
      <c r="LBP86" s="1915"/>
      <c r="LBQ86" s="1915"/>
      <c r="LBR86" s="1915"/>
      <c r="LBS86" s="1915"/>
      <c r="LBT86" s="1915"/>
      <c r="LBU86" s="1915"/>
      <c r="LBV86" s="1915"/>
      <c r="LBW86" s="1915"/>
      <c r="LBX86" s="1915"/>
      <c r="LBY86" s="1915"/>
      <c r="LBZ86" s="1915"/>
      <c r="LCA86" s="1915"/>
      <c r="LCB86" s="1915"/>
      <c r="LCC86" s="1915"/>
      <c r="LCD86" s="1915"/>
      <c r="LCE86" s="1915"/>
      <c r="LCF86" s="1915"/>
      <c r="LCG86" s="1915"/>
      <c r="LCH86" s="1915"/>
      <c r="LCI86" s="1915"/>
      <c r="LCJ86" s="1915"/>
      <c r="LCK86" s="1915"/>
      <c r="LCL86" s="1915"/>
      <c r="LCM86" s="1915"/>
      <c r="LCN86" s="1915"/>
      <c r="LCO86" s="1915"/>
      <c r="LCP86" s="1915"/>
      <c r="LCQ86" s="1915"/>
      <c r="LCR86" s="1915"/>
      <c r="LCS86" s="1915"/>
      <c r="LCT86" s="1915"/>
      <c r="LCU86" s="1915"/>
      <c r="LCV86" s="1915"/>
      <c r="LCW86" s="1915"/>
      <c r="LCX86" s="1915"/>
      <c r="LCY86" s="1915"/>
      <c r="LCZ86" s="1915"/>
      <c r="LDA86" s="1915"/>
      <c r="LDB86" s="1915"/>
      <c r="LDC86" s="1915"/>
      <c r="LDD86" s="1915"/>
      <c r="LDE86" s="1915"/>
      <c r="LDF86" s="1915"/>
      <c r="LDG86" s="1915"/>
      <c r="LDH86" s="1915"/>
      <c r="LDI86" s="1915"/>
      <c r="LDJ86" s="1915"/>
      <c r="LDK86" s="1915"/>
      <c r="LDL86" s="1915"/>
      <c r="LDM86" s="1915"/>
      <c r="LDN86" s="1915"/>
      <c r="LDO86" s="1915"/>
      <c r="LDP86" s="1915"/>
      <c r="LDQ86" s="1915"/>
      <c r="LDR86" s="1915"/>
      <c r="LDS86" s="1915"/>
      <c r="LDT86" s="1915"/>
      <c r="LDU86" s="1915"/>
      <c r="LDV86" s="1915"/>
      <c r="LDW86" s="1915"/>
      <c r="LDX86" s="1915"/>
      <c r="LDY86" s="1915"/>
      <c r="LDZ86" s="1915"/>
      <c r="LEA86" s="1915"/>
      <c r="LEB86" s="1915"/>
      <c r="LEC86" s="1915"/>
      <c r="LED86" s="1915"/>
      <c r="LEE86" s="1915"/>
      <c r="LEF86" s="1915"/>
      <c r="LEG86" s="1915"/>
      <c r="LEH86" s="1915"/>
      <c r="LEI86" s="1915"/>
      <c r="LEJ86" s="1915"/>
      <c r="LEK86" s="1915"/>
      <c r="LEL86" s="1915"/>
      <c r="LEM86" s="1915"/>
      <c r="LEN86" s="1915"/>
      <c r="LEO86" s="1915"/>
      <c r="LEP86" s="1915"/>
      <c r="LEQ86" s="1915"/>
      <c r="LER86" s="1915"/>
      <c r="LES86" s="1915"/>
      <c r="LET86" s="1915"/>
      <c r="LEU86" s="1915"/>
      <c r="LEV86" s="1915"/>
      <c r="LEW86" s="1915"/>
      <c r="LEX86" s="1915"/>
      <c r="LEY86" s="1915"/>
      <c r="LEZ86" s="1915"/>
      <c r="LFA86" s="1915"/>
      <c r="LFB86" s="1915"/>
      <c r="LFC86" s="1915"/>
      <c r="LFD86" s="1915"/>
      <c r="LFE86" s="1915"/>
      <c r="LFF86" s="1915"/>
      <c r="LFG86" s="1915"/>
      <c r="LFH86" s="1915"/>
      <c r="LFI86" s="1915"/>
      <c r="LFJ86" s="1915"/>
      <c r="LFK86" s="1915"/>
      <c r="LFL86" s="1915"/>
      <c r="LFM86" s="1915"/>
      <c r="LFN86" s="1915"/>
      <c r="LFO86" s="1915"/>
      <c r="LFP86" s="1915"/>
      <c r="LFQ86" s="1915"/>
      <c r="LFR86" s="1915"/>
      <c r="LFS86" s="1915"/>
      <c r="LFT86" s="1915"/>
      <c r="LFU86" s="1915"/>
      <c r="LFV86" s="1915"/>
      <c r="LFW86" s="1915"/>
      <c r="LFX86" s="1915"/>
      <c r="LFY86" s="1915"/>
      <c r="LFZ86" s="1915"/>
      <c r="LGA86" s="1915"/>
      <c r="LGB86" s="1915"/>
      <c r="LGC86" s="1915"/>
      <c r="LGD86" s="1915"/>
      <c r="LGE86" s="1915"/>
      <c r="LGF86" s="1915"/>
      <c r="LGG86" s="1915"/>
      <c r="LGH86" s="1915"/>
      <c r="LGI86" s="1915"/>
      <c r="LGJ86" s="1915"/>
      <c r="LGK86" s="1915"/>
      <c r="LGL86" s="1915"/>
      <c r="LGM86" s="1915"/>
      <c r="LGN86" s="1915"/>
      <c r="LGO86" s="1915"/>
      <c r="LGP86" s="1915"/>
      <c r="LGQ86" s="1915"/>
      <c r="LGR86" s="1915"/>
      <c r="LGS86" s="1915"/>
      <c r="LGT86" s="1915"/>
      <c r="LGU86" s="1915"/>
      <c r="LGV86" s="1915"/>
      <c r="LGW86" s="1915"/>
      <c r="LGX86" s="1915"/>
      <c r="LGY86" s="1915"/>
      <c r="LGZ86" s="1915"/>
      <c r="LHA86" s="1915"/>
      <c r="LHB86" s="1915"/>
      <c r="LHC86" s="1915"/>
      <c r="LHD86" s="1915"/>
      <c r="LHE86" s="1915"/>
      <c r="LHF86" s="1915"/>
      <c r="LHG86" s="1915"/>
      <c r="LHH86" s="1915"/>
      <c r="LHI86" s="1915"/>
      <c r="LHJ86" s="1915"/>
      <c r="LHK86" s="1915"/>
      <c r="LHL86" s="1915"/>
      <c r="LHM86" s="1915"/>
      <c r="LHN86" s="1915"/>
      <c r="LHO86" s="1915"/>
      <c r="LHP86" s="1915"/>
      <c r="LHQ86" s="1915"/>
      <c r="LHR86" s="1915"/>
      <c r="LHS86" s="1915"/>
      <c r="LHT86" s="1915"/>
      <c r="LHU86" s="1915"/>
      <c r="LHV86" s="1915"/>
      <c r="LHW86" s="1915"/>
      <c r="LHX86" s="1915"/>
      <c r="LHY86" s="1915"/>
      <c r="LHZ86" s="1915"/>
      <c r="LIA86" s="1915"/>
      <c r="LIB86" s="1915"/>
      <c r="LIC86" s="1915"/>
      <c r="LID86" s="1915"/>
      <c r="LIE86" s="1915"/>
      <c r="LIF86" s="1915"/>
      <c r="LIG86" s="1915"/>
      <c r="LIH86" s="1915"/>
      <c r="LII86" s="1915"/>
      <c r="LIJ86" s="1915"/>
      <c r="LIK86" s="1915"/>
      <c r="LIL86" s="1915"/>
      <c r="LIM86" s="1915"/>
      <c r="LIN86" s="1915"/>
      <c r="LIO86" s="1915"/>
      <c r="LIP86" s="1915"/>
      <c r="LIQ86" s="1915"/>
      <c r="LIR86" s="1915"/>
      <c r="LIS86" s="1915"/>
      <c r="LIT86" s="1915"/>
      <c r="LIU86" s="1915"/>
      <c r="LIV86" s="1915"/>
      <c r="LIW86" s="1915"/>
      <c r="LIX86" s="1915"/>
      <c r="LIY86" s="1915"/>
      <c r="LIZ86" s="1915"/>
      <c r="LJA86" s="1915"/>
      <c r="LJB86" s="1915"/>
      <c r="LJC86" s="1915"/>
      <c r="LJD86" s="1915"/>
      <c r="LJE86" s="1915"/>
      <c r="LJF86" s="1915"/>
      <c r="LJG86" s="1915"/>
      <c r="LJH86" s="1915"/>
      <c r="LJI86" s="1915"/>
      <c r="LJJ86" s="1915"/>
      <c r="LJK86" s="1915"/>
      <c r="LJL86" s="1915"/>
      <c r="LJM86" s="1915"/>
      <c r="LJN86" s="1915"/>
      <c r="LJO86" s="1915"/>
      <c r="LJP86" s="1915"/>
      <c r="LJQ86" s="1915"/>
      <c r="LJR86" s="1915"/>
      <c r="LJS86" s="1915"/>
      <c r="LJT86" s="1915"/>
      <c r="LJU86" s="1915"/>
      <c r="LJV86" s="1915"/>
      <c r="LJW86" s="1915"/>
      <c r="LJX86" s="1915"/>
      <c r="LJY86" s="1915"/>
      <c r="LJZ86" s="1915"/>
      <c r="LKA86" s="1915"/>
      <c r="LKB86" s="1915"/>
      <c r="LKC86" s="1915"/>
      <c r="LKD86" s="1915"/>
      <c r="LKE86" s="1915"/>
      <c r="LKF86" s="1915"/>
      <c r="LKG86" s="1915"/>
      <c r="LKH86" s="1915"/>
      <c r="LKI86" s="1915"/>
      <c r="LKJ86" s="1915"/>
      <c r="LKK86" s="1915"/>
      <c r="LKL86" s="1915"/>
      <c r="LKM86" s="1915"/>
      <c r="LKN86" s="1915"/>
      <c r="LKO86" s="1915"/>
      <c r="LKP86" s="1915"/>
      <c r="LKQ86" s="1915"/>
      <c r="LKR86" s="1915"/>
      <c r="LKS86" s="1915"/>
      <c r="LKT86" s="1915"/>
      <c r="LKU86" s="1915"/>
      <c r="LKV86" s="1915"/>
      <c r="LKW86" s="1915"/>
      <c r="LKX86" s="1915"/>
      <c r="LKY86" s="1915"/>
      <c r="LKZ86" s="1915"/>
      <c r="LLA86" s="1915"/>
      <c r="LLB86" s="1915"/>
      <c r="LLC86" s="1915"/>
      <c r="LLD86" s="1915"/>
      <c r="LLE86" s="1915"/>
      <c r="LLF86" s="1915"/>
      <c r="LLG86" s="1915"/>
      <c r="LLH86" s="1915"/>
      <c r="LLI86" s="1915"/>
      <c r="LLJ86" s="1915"/>
      <c r="LLK86" s="1915"/>
      <c r="LLL86" s="1915"/>
      <c r="LLM86" s="1915"/>
      <c r="LLN86" s="1915"/>
      <c r="LLO86" s="1915"/>
      <c r="LLP86" s="1915"/>
      <c r="LLQ86" s="1915"/>
      <c r="LLR86" s="1915"/>
      <c r="LLS86" s="1915"/>
      <c r="LLT86" s="1915"/>
      <c r="LLU86" s="1915"/>
      <c r="LLV86" s="1915"/>
      <c r="LLW86" s="1915"/>
      <c r="LLX86" s="1915"/>
      <c r="LLY86" s="1915"/>
      <c r="LLZ86" s="1915"/>
      <c r="LMA86" s="1915"/>
      <c r="LMB86" s="1915"/>
      <c r="LMC86" s="1915"/>
      <c r="LMD86" s="1915"/>
      <c r="LME86" s="1915"/>
      <c r="LMF86" s="1915"/>
      <c r="LMG86" s="1915"/>
      <c r="LMH86" s="1915"/>
      <c r="LMI86" s="1915"/>
      <c r="LMJ86" s="1915"/>
      <c r="LMK86" s="1915"/>
      <c r="LML86" s="1915"/>
      <c r="LMM86" s="1915"/>
      <c r="LMN86" s="1915"/>
      <c r="LMO86" s="1915"/>
      <c r="LMP86" s="1915"/>
      <c r="LMQ86" s="1915"/>
      <c r="LMR86" s="1915"/>
      <c r="LMS86" s="1915"/>
      <c r="LMT86" s="1915"/>
      <c r="LMU86" s="1915"/>
      <c r="LMV86" s="1915"/>
      <c r="LMW86" s="1915"/>
      <c r="LMX86" s="1915"/>
      <c r="LMY86" s="1915"/>
      <c r="LMZ86" s="1915"/>
      <c r="LNA86" s="1915"/>
      <c r="LNB86" s="1915"/>
      <c r="LNC86" s="1915"/>
      <c r="LND86" s="1915"/>
      <c r="LNE86" s="1915"/>
      <c r="LNF86" s="1915"/>
      <c r="LNG86" s="1915"/>
      <c r="LNH86" s="1915"/>
      <c r="LNI86" s="1915"/>
      <c r="LNJ86" s="1915"/>
      <c r="LNK86" s="1915"/>
      <c r="LNL86" s="1915"/>
      <c r="LNM86" s="1915"/>
      <c r="LNN86" s="1915"/>
      <c r="LNO86" s="1915"/>
      <c r="LNP86" s="1915"/>
      <c r="LNQ86" s="1915"/>
      <c r="LNR86" s="1915"/>
      <c r="LNS86" s="1915"/>
      <c r="LNT86" s="1915"/>
      <c r="LNU86" s="1915"/>
      <c r="LNV86" s="1915"/>
      <c r="LNW86" s="1915"/>
      <c r="LNX86" s="1915"/>
      <c r="LNY86" s="1915"/>
      <c r="LNZ86" s="1915"/>
      <c r="LOA86" s="1915"/>
      <c r="LOB86" s="1915"/>
      <c r="LOC86" s="1915"/>
      <c r="LOD86" s="1915"/>
      <c r="LOE86" s="1915"/>
      <c r="LOF86" s="1915"/>
      <c r="LOG86" s="1915"/>
      <c r="LOH86" s="1915"/>
      <c r="LOI86" s="1915"/>
      <c r="LOJ86" s="1915"/>
      <c r="LOK86" s="1915"/>
      <c r="LOL86" s="1915"/>
      <c r="LOM86" s="1915"/>
      <c r="LON86" s="1915"/>
      <c r="LOO86" s="1915"/>
      <c r="LOP86" s="1915"/>
      <c r="LOQ86" s="1915"/>
      <c r="LOR86" s="1915"/>
      <c r="LOS86" s="1915"/>
      <c r="LOT86" s="1915"/>
      <c r="LOU86" s="1915"/>
      <c r="LOV86" s="1915"/>
      <c r="LOW86" s="1915"/>
      <c r="LOX86" s="1915"/>
      <c r="LOY86" s="1915"/>
      <c r="LOZ86" s="1915"/>
      <c r="LPA86" s="1915"/>
      <c r="LPB86" s="1915"/>
      <c r="LPC86" s="1915"/>
      <c r="LPD86" s="1915"/>
      <c r="LPE86" s="1915"/>
      <c r="LPF86" s="1915"/>
      <c r="LPG86" s="1915"/>
      <c r="LPH86" s="1915"/>
      <c r="LPI86" s="1915"/>
      <c r="LPJ86" s="1915"/>
      <c r="LPK86" s="1915"/>
      <c r="LPL86" s="1915"/>
      <c r="LPM86" s="1915"/>
      <c r="LPN86" s="1915"/>
      <c r="LPO86" s="1915"/>
      <c r="LPP86" s="1915"/>
      <c r="LPQ86" s="1915"/>
      <c r="LPR86" s="1915"/>
      <c r="LPS86" s="1915"/>
      <c r="LPT86" s="1915"/>
      <c r="LPU86" s="1915"/>
      <c r="LPV86" s="1915"/>
      <c r="LPW86" s="1915"/>
      <c r="LPX86" s="1915"/>
      <c r="LPY86" s="1915"/>
      <c r="LPZ86" s="1915"/>
      <c r="LQA86" s="1915"/>
      <c r="LQB86" s="1915"/>
      <c r="LQC86" s="1915"/>
      <c r="LQD86" s="1915"/>
      <c r="LQE86" s="1915"/>
      <c r="LQF86" s="1915"/>
      <c r="LQG86" s="1915"/>
      <c r="LQH86" s="1915"/>
      <c r="LQI86" s="1915"/>
      <c r="LQJ86" s="1915"/>
      <c r="LQK86" s="1915"/>
      <c r="LQL86" s="1915"/>
      <c r="LQM86" s="1915"/>
      <c r="LQN86" s="1915"/>
      <c r="LQO86" s="1915"/>
      <c r="LQP86" s="1915"/>
      <c r="LQQ86" s="1915"/>
      <c r="LQR86" s="1915"/>
      <c r="LQS86" s="1915"/>
      <c r="LQT86" s="1915"/>
      <c r="LQU86" s="1915"/>
      <c r="LQV86" s="1915"/>
      <c r="LQW86" s="1915"/>
      <c r="LQX86" s="1915"/>
      <c r="LQY86" s="1915"/>
      <c r="LQZ86" s="1915"/>
      <c r="LRA86" s="1915"/>
      <c r="LRB86" s="1915"/>
      <c r="LRC86" s="1915"/>
      <c r="LRD86" s="1915"/>
      <c r="LRE86" s="1915"/>
      <c r="LRF86" s="1915"/>
      <c r="LRG86" s="1915"/>
      <c r="LRH86" s="1915"/>
      <c r="LRI86" s="1915"/>
      <c r="LRJ86" s="1915"/>
      <c r="LRK86" s="1915"/>
      <c r="LRL86" s="1915"/>
      <c r="LRM86" s="1915"/>
      <c r="LRN86" s="1915"/>
      <c r="LRO86" s="1915"/>
      <c r="LRP86" s="1915"/>
      <c r="LRQ86" s="1915"/>
      <c r="LRR86" s="1915"/>
      <c r="LRS86" s="1915"/>
      <c r="LRT86" s="1915"/>
      <c r="LRU86" s="1915"/>
      <c r="LRV86" s="1915"/>
      <c r="LRW86" s="1915"/>
      <c r="LRX86" s="1915"/>
      <c r="LRY86" s="1915"/>
      <c r="LRZ86" s="1915"/>
      <c r="LSA86" s="1915"/>
      <c r="LSB86" s="1915"/>
      <c r="LSC86" s="1915"/>
      <c r="LSD86" s="1915"/>
      <c r="LSE86" s="1915"/>
      <c r="LSF86" s="1915"/>
      <c r="LSG86" s="1915"/>
      <c r="LSH86" s="1915"/>
      <c r="LSI86" s="1915"/>
      <c r="LSJ86" s="1915"/>
      <c r="LSK86" s="1915"/>
      <c r="LSL86" s="1915"/>
      <c r="LSM86" s="1915"/>
      <c r="LSN86" s="1915"/>
      <c r="LSO86" s="1915"/>
      <c r="LSP86" s="1915"/>
      <c r="LSQ86" s="1915"/>
      <c r="LSR86" s="1915"/>
      <c r="LSS86" s="1915"/>
      <c r="LST86" s="1915"/>
      <c r="LSU86" s="1915"/>
      <c r="LSV86" s="1915"/>
      <c r="LSW86" s="1915"/>
      <c r="LSX86" s="1915"/>
      <c r="LSY86" s="1915"/>
      <c r="LSZ86" s="1915"/>
      <c r="LTA86" s="1915"/>
      <c r="LTB86" s="1915"/>
      <c r="LTC86" s="1915"/>
      <c r="LTD86" s="1915"/>
      <c r="LTE86" s="1915"/>
      <c r="LTF86" s="1915"/>
      <c r="LTG86" s="1915"/>
      <c r="LTH86" s="1915"/>
      <c r="LTI86" s="1915"/>
      <c r="LTJ86" s="1915"/>
      <c r="LTK86" s="1915"/>
      <c r="LTL86" s="1915"/>
      <c r="LTM86" s="1915"/>
      <c r="LTN86" s="1915"/>
      <c r="LTO86" s="1915"/>
      <c r="LTP86" s="1915"/>
      <c r="LTQ86" s="1915"/>
      <c r="LTR86" s="1915"/>
      <c r="LTS86" s="1915"/>
      <c r="LTT86" s="1915"/>
      <c r="LTU86" s="1915"/>
      <c r="LTV86" s="1915"/>
      <c r="LTW86" s="1915"/>
      <c r="LTX86" s="1915"/>
      <c r="LTY86" s="1915"/>
      <c r="LTZ86" s="1915"/>
      <c r="LUA86" s="1915"/>
      <c r="LUB86" s="1915"/>
      <c r="LUC86" s="1915"/>
      <c r="LUD86" s="1915"/>
      <c r="LUE86" s="1915"/>
      <c r="LUF86" s="1915"/>
      <c r="LUG86" s="1915"/>
      <c r="LUH86" s="1915"/>
      <c r="LUI86" s="1915"/>
      <c r="LUJ86" s="1915"/>
      <c r="LUK86" s="1915"/>
      <c r="LUL86" s="1915"/>
      <c r="LUM86" s="1915"/>
      <c r="LUN86" s="1915"/>
      <c r="LUO86" s="1915"/>
      <c r="LUP86" s="1915"/>
      <c r="LUQ86" s="1915"/>
      <c r="LUR86" s="1915"/>
      <c r="LUS86" s="1915"/>
      <c r="LUT86" s="1915"/>
      <c r="LUU86" s="1915"/>
      <c r="LUV86" s="1915"/>
      <c r="LUW86" s="1915"/>
      <c r="LUX86" s="1915"/>
      <c r="LUY86" s="1915"/>
      <c r="LUZ86" s="1915"/>
      <c r="LVA86" s="1915"/>
      <c r="LVB86" s="1915"/>
      <c r="LVC86" s="1915"/>
      <c r="LVD86" s="1915"/>
      <c r="LVE86" s="1915"/>
      <c r="LVF86" s="1915"/>
      <c r="LVG86" s="1915"/>
      <c r="LVH86" s="1915"/>
      <c r="LVI86" s="1915"/>
      <c r="LVJ86" s="1915"/>
      <c r="LVK86" s="1915"/>
      <c r="LVL86" s="1915"/>
      <c r="LVM86" s="1915"/>
      <c r="LVN86" s="1915"/>
      <c r="LVO86" s="1915"/>
      <c r="LVP86" s="1915"/>
      <c r="LVQ86" s="1915"/>
      <c r="LVR86" s="1915"/>
      <c r="LVS86" s="1915"/>
      <c r="LVT86" s="1915"/>
      <c r="LVU86" s="1915"/>
      <c r="LVV86" s="1915"/>
      <c r="LVW86" s="1915"/>
      <c r="LVX86" s="1915"/>
      <c r="LVY86" s="1915"/>
      <c r="LVZ86" s="1915"/>
      <c r="LWA86" s="1915"/>
      <c r="LWB86" s="1915"/>
      <c r="LWC86" s="1915"/>
      <c r="LWD86" s="1915"/>
      <c r="LWE86" s="1915"/>
      <c r="LWF86" s="1915"/>
      <c r="LWG86" s="1915"/>
      <c r="LWH86" s="1915"/>
      <c r="LWI86" s="1915"/>
      <c r="LWJ86" s="1915"/>
      <c r="LWK86" s="1915"/>
      <c r="LWL86" s="1915"/>
      <c r="LWM86" s="1915"/>
      <c r="LWN86" s="1915"/>
      <c r="LWO86" s="1915"/>
      <c r="LWP86" s="1915"/>
      <c r="LWQ86" s="1915"/>
      <c r="LWR86" s="1915"/>
      <c r="LWS86" s="1915"/>
      <c r="LWT86" s="1915"/>
      <c r="LWU86" s="1915"/>
      <c r="LWV86" s="1915"/>
      <c r="LWW86" s="1915"/>
      <c r="LWX86" s="1915"/>
      <c r="LWY86" s="1915"/>
      <c r="LWZ86" s="1915"/>
      <c r="LXA86" s="1915"/>
      <c r="LXB86" s="1915"/>
      <c r="LXC86" s="1915"/>
      <c r="LXD86" s="1915"/>
      <c r="LXE86" s="1915"/>
      <c r="LXF86" s="1915"/>
      <c r="LXG86" s="1915"/>
      <c r="LXH86" s="1915"/>
      <c r="LXI86" s="1915"/>
      <c r="LXJ86" s="1915"/>
      <c r="LXK86" s="1915"/>
      <c r="LXL86" s="1915"/>
      <c r="LXM86" s="1915"/>
      <c r="LXN86" s="1915"/>
      <c r="LXO86" s="1915"/>
      <c r="LXP86" s="1915"/>
      <c r="LXQ86" s="1915"/>
      <c r="LXR86" s="1915"/>
      <c r="LXS86" s="1915"/>
      <c r="LXT86" s="1915"/>
      <c r="LXU86" s="1915"/>
      <c r="LXV86" s="1915"/>
      <c r="LXW86" s="1915"/>
      <c r="LXX86" s="1915"/>
      <c r="LXY86" s="1915"/>
      <c r="LXZ86" s="1915"/>
      <c r="LYA86" s="1915"/>
      <c r="LYB86" s="1915"/>
      <c r="LYC86" s="1915"/>
      <c r="LYD86" s="1915"/>
      <c r="LYE86" s="1915"/>
      <c r="LYF86" s="1915"/>
      <c r="LYG86" s="1915"/>
      <c r="LYH86" s="1915"/>
      <c r="LYI86" s="1915"/>
      <c r="LYJ86" s="1915"/>
      <c r="LYK86" s="1915"/>
      <c r="LYL86" s="1915"/>
      <c r="LYM86" s="1915"/>
      <c r="LYN86" s="1915"/>
      <c r="LYO86" s="1915"/>
      <c r="LYP86" s="1915"/>
      <c r="LYQ86" s="1915"/>
      <c r="LYR86" s="1915"/>
      <c r="LYS86" s="1915"/>
      <c r="LYT86" s="1915"/>
      <c r="LYU86" s="1915"/>
      <c r="LYV86" s="1915"/>
      <c r="LYW86" s="1915"/>
      <c r="LYX86" s="1915"/>
      <c r="LYY86" s="1915"/>
      <c r="LYZ86" s="1915"/>
      <c r="LZA86" s="1915"/>
      <c r="LZB86" s="1915"/>
      <c r="LZC86" s="1915"/>
      <c r="LZD86" s="1915"/>
      <c r="LZE86" s="1915"/>
      <c r="LZF86" s="1915"/>
      <c r="LZG86" s="1915"/>
      <c r="LZH86" s="1915"/>
      <c r="LZI86" s="1915"/>
      <c r="LZJ86" s="1915"/>
      <c r="LZK86" s="1915"/>
      <c r="LZL86" s="1915"/>
      <c r="LZM86" s="1915"/>
      <c r="LZN86" s="1915"/>
      <c r="LZO86" s="1915"/>
      <c r="LZP86" s="1915"/>
      <c r="LZQ86" s="1915"/>
      <c r="LZR86" s="1915"/>
      <c r="LZS86" s="1915"/>
      <c r="LZT86" s="1915"/>
      <c r="LZU86" s="1915"/>
      <c r="LZV86" s="1915"/>
      <c r="LZW86" s="1915"/>
      <c r="LZX86" s="1915"/>
      <c r="LZY86" s="1915"/>
      <c r="LZZ86" s="1915"/>
      <c r="MAA86" s="1915"/>
      <c r="MAB86" s="1915"/>
      <c r="MAC86" s="1915"/>
      <c r="MAD86" s="1915"/>
      <c r="MAE86" s="1915"/>
      <c r="MAF86" s="1915"/>
      <c r="MAG86" s="1915"/>
      <c r="MAH86" s="1915"/>
      <c r="MAI86" s="1915"/>
      <c r="MAJ86" s="1915"/>
      <c r="MAK86" s="1915"/>
      <c r="MAL86" s="1915"/>
      <c r="MAM86" s="1915"/>
      <c r="MAN86" s="1915"/>
      <c r="MAO86" s="1915"/>
      <c r="MAP86" s="1915"/>
      <c r="MAQ86" s="1915"/>
      <c r="MAR86" s="1915"/>
      <c r="MAS86" s="1915"/>
      <c r="MAT86" s="1915"/>
      <c r="MAU86" s="1915"/>
      <c r="MAV86" s="1915"/>
      <c r="MAW86" s="1915"/>
      <c r="MAX86" s="1915"/>
      <c r="MAY86" s="1915"/>
      <c r="MAZ86" s="1915"/>
      <c r="MBA86" s="1915"/>
      <c r="MBB86" s="1915"/>
      <c r="MBC86" s="1915"/>
      <c r="MBD86" s="1915"/>
      <c r="MBE86" s="1915"/>
      <c r="MBF86" s="1915"/>
      <c r="MBG86" s="1915"/>
      <c r="MBH86" s="1915"/>
      <c r="MBI86" s="1915"/>
      <c r="MBJ86" s="1915"/>
      <c r="MBK86" s="1915"/>
      <c r="MBL86" s="1915"/>
      <c r="MBM86" s="1915"/>
      <c r="MBN86" s="1915"/>
      <c r="MBO86" s="1915"/>
      <c r="MBP86" s="1915"/>
      <c r="MBQ86" s="1915"/>
      <c r="MBR86" s="1915"/>
      <c r="MBS86" s="1915"/>
      <c r="MBT86" s="1915"/>
      <c r="MBU86" s="1915"/>
      <c r="MBV86" s="1915"/>
      <c r="MBW86" s="1915"/>
      <c r="MBX86" s="1915"/>
      <c r="MBY86" s="1915"/>
      <c r="MBZ86" s="1915"/>
      <c r="MCA86" s="1915"/>
      <c r="MCB86" s="1915"/>
      <c r="MCC86" s="1915"/>
      <c r="MCD86" s="1915"/>
      <c r="MCE86" s="1915"/>
      <c r="MCF86" s="1915"/>
      <c r="MCG86" s="1915"/>
      <c r="MCH86" s="1915"/>
      <c r="MCI86" s="1915"/>
      <c r="MCJ86" s="1915"/>
      <c r="MCK86" s="1915"/>
      <c r="MCL86" s="1915"/>
      <c r="MCM86" s="1915"/>
      <c r="MCN86" s="1915"/>
      <c r="MCO86" s="1915"/>
      <c r="MCP86" s="1915"/>
      <c r="MCQ86" s="1915"/>
      <c r="MCR86" s="1915"/>
      <c r="MCS86" s="1915"/>
      <c r="MCT86" s="1915"/>
      <c r="MCU86" s="1915"/>
      <c r="MCV86" s="1915"/>
      <c r="MCW86" s="1915"/>
      <c r="MCX86" s="1915"/>
      <c r="MCY86" s="1915"/>
      <c r="MCZ86" s="1915"/>
      <c r="MDA86" s="1915"/>
      <c r="MDB86" s="1915"/>
      <c r="MDC86" s="1915"/>
      <c r="MDD86" s="1915"/>
      <c r="MDE86" s="1915"/>
      <c r="MDF86" s="1915"/>
      <c r="MDG86" s="1915"/>
      <c r="MDH86" s="1915"/>
      <c r="MDI86" s="1915"/>
      <c r="MDJ86" s="1915"/>
      <c r="MDK86" s="1915"/>
      <c r="MDL86" s="1915"/>
      <c r="MDM86" s="1915"/>
      <c r="MDN86" s="1915"/>
      <c r="MDO86" s="1915"/>
      <c r="MDP86" s="1915"/>
      <c r="MDQ86" s="1915"/>
      <c r="MDR86" s="1915"/>
      <c r="MDS86" s="1915"/>
      <c r="MDT86" s="1915"/>
      <c r="MDU86" s="1915"/>
      <c r="MDV86" s="1915"/>
      <c r="MDW86" s="1915"/>
      <c r="MDX86" s="1915"/>
      <c r="MDY86" s="1915"/>
      <c r="MDZ86" s="1915"/>
      <c r="MEA86" s="1915"/>
      <c r="MEB86" s="1915"/>
      <c r="MEC86" s="1915"/>
      <c r="MED86" s="1915"/>
      <c r="MEE86" s="1915"/>
      <c r="MEF86" s="1915"/>
      <c r="MEG86" s="1915"/>
      <c r="MEH86" s="1915"/>
      <c r="MEI86" s="1915"/>
      <c r="MEJ86" s="1915"/>
      <c r="MEK86" s="1915"/>
      <c r="MEL86" s="1915"/>
      <c r="MEM86" s="1915"/>
      <c r="MEN86" s="1915"/>
      <c r="MEO86" s="1915"/>
      <c r="MEP86" s="1915"/>
      <c r="MEQ86" s="1915"/>
      <c r="MER86" s="1915"/>
      <c r="MES86" s="1915"/>
      <c r="MET86" s="1915"/>
      <c r="MEU86" s="1915"/>
      <c r="MEV86" s="1915"/>
      <c r="MEW86" s="1915"/>
      <c r="MEX86" s="1915"/>
      <c r="MEY86" s="1915"/>
      <c r="MEZ86" s="1915"/>
      <c r="MFA86" s="1915"/>
      <c r="MFB86" s="1915"/>
      <c r="MFC86" s="1915"/>
      <c r="MFD86" s="1915"/>
      <c r="MFE86" s="1915"/>
      <c r="MFF86" s="1915"/>
      <c r="MFG86" s="1915"/>
      <c r="MFH86" s="1915"/>
      <c r="MFI86" s="1915"/>
      <c r="MFJ86" s="1915"/>
      <c r="MFK86" s="1915"/>
      <c r="MFL86" s="1915"/>
      <c r="MFM86" s="1915"/>
      <c r="MFN86" s="1915"/>
      <c r="MFO86" s="1915"/>
      <c r="MFP86" s="1915"/>
      <c r="MFQ86" s="1915"/>
      <c r="MFR86" s="1915"/>
      <c r="MFS86" s="1915"/>
      <c r="MFT86" s="1915"/>
      <c r="MFU86" s="1915"/>
      <c r="MFV86" s="1915"/>
      <c r="MFW86" s="1915"/>
      <c r="MFX86" s="1915"/>
      <c r="MFY86" s="1915"/>
      <c r="MFZ86" s="1915"/>
      <c r="MGA86" s="1915"/>
      <c r="MGB86" s="1915"/>
      <c r="MGC86" s="1915"/>
      <c r="MGD86" s="1915"/>
      <c r="MGE86" s="1915"/>
      <c r="MGF86" s="1915"/>
      <c r="MGG86" s="1915"/>
      <c r="MGH86" s="1915"/>
      <c r="MGI86" s="1915"/>
      <c r="MGJ86" s="1915"/>
      <c r="MGK86" s="1915"/>
      <c r="MGL86" s="1915"/>
      <c r="MGM86" s="1915"/>
      <c r="MGN86" s="1915"/>
      <c r="MGO86" s="1915"/>
      <c r="MGP86" s="1915"/>
      <c r="MGQ86" s="1915"/>
      <c r="MGR86" s="1915"/>
      <c r="MGS86" s="1915"/>
      <c r="MGT86" s="1915"/>
      <c r="MGU86" s="1915"/>
      <c r="MGV86" s="1915"/>
      <c r="MGW86" s="1915"/>
      <c r="MGX86" s="1915"/>
      <c r="MGY86" s="1915"/>
      <c r="MGZ86" s="1915"/>
      <c r="MHA86" s="1915"/>
      <c r="MHB86" s="1915"/>
      <c r="MHC86" s="1915"/>
      <c r="MHD86" s="1915"/>
      <c r="MHE86" s="1915"/>
      <c r="MHF86" s="1915"/>
      <c r="MHG86" s="1915"/>
      <c r="MHH86" s="1915"/>
      <c r="MHI86" s="1915"/>
      <c r="MHJ86" s="1915"/>
      <c r="MHK86" s="1915"/>
      <c r="MHL86" s="1915"/>
      <c r="MHM86" s="1915"/>
      <c r="MHN86" s="1915"/>
      <c r="MHO86" s="1915"/>
      <c r="MHP86" s="1915"/>
      <c r="MHQ86" s="1915"/>
      <c r="MHR86" s="1915"/>
      <c r="MHS86" s="1915"/>
      <c r="MHT86" s="1915"/>
      <c r="MHU86" s="1915"/>
      <c r="MHV86" s="1915"/>
      <c r="MHW86" s="1915"/>
      <c r="MHX86" s="1915"/>
      <c r="MHY86" s="1915"/>
      <c r="MHZ86" s="1915"/>
      <c r="MIA86" s="1915"/>
      <c r="MIB86" s="1915"/>
      <c r="MIC86" s="1915"/>
      <c r="MID86" s="1915"/>
      <c r="MIE86" s="1915"/>
      <c r="MIF86" s="1915"/>
      <c r="MIG86" s="1915"/>
      <c r="MIH86" s="1915"/>
      <c r="MII86" s="1915"/>
      <c r="MIJ86" s="1915"/>
      <c r="MIK86" s="1915"/>
      <c r="MIL86" s="1915"/>
      <c r="MIM86" s="1915"/>
      <c r="MIN86" s="1915"/>
      <c r="MIO86" s="1915"/>
      <c r="MIP86" s="1915"/>
      <c r="MIQ86" s="1915"/>
      <c r="MIR86" s="1915"/>
      <c r="MIS86" s="1915"/>
      <c r="MIT86" s="1915"/>
      <c r="MIU86" s="1915"/>
      <c r="MIV86" s="1915"/>
      <c r="MIW86" s="1915"/>
      <c r="MIX86" s="1915"/>
      <c r="MIY86" s="1915"/>
      <c r="MIZ86" s="1915"/>
      <c r="MJA86" s="1915"/>
      <c r="MJB86" s="1915"/>
      <c r="MJC86" s="1915"/>
      <c r="MJD86" s="1915"/>
      <c r="MJE86" s="1915"/>
      <c r="MJF86" s="1915"/>
      <c r="MJG86" s="1915"/>
      <c r="MJH86" s="1915"/>
      <c r="MJI86" s="1915"/>
      <c r="MJJ86" s="1915"/>
      <c r="MJK86" s="1915"/>
      <c r="MJL86" s="1915"/>
      <c r="MJM86" s="1915"/>
      <c r="MJN86" s="1915"/>
      <c r="MJO86" s="1915"/>
      <c r="MJP86" s="1915"/>
      <c r="MJQ86" s="1915"/>
      <c r="MJR86" s="1915"/>
      <c r="MJS86" s="1915"/>
      <c r="MJT86" s="1915"/>
      <c r="MJU86" s="1915"/>
      <c r="MJV86" s="1915"/>
      <c r="MJW86" s="1915"/>
      <c r="MJX86" s="1915"/>
      <c r="MJY86" s="1915"/>
      <c r="MJZ86" s="1915"/>
      <c r="MKA86" s="1915"/>
      <c r="MKB86" s="1915"/>
      <c r="MKC86" s="1915"/>
      <c r="MKD86" s="1915"/>
      <c r="MKE86" s="1915"/>
      <c r="MKF86" s="1915"/>
      <c r="MKG86" s="1915"/>
      <c r="MKH86" s="1915"/>
      <c r="MKI86" s="1915"/>
      <c r="MKJ86" s="1915"/>
      <c r="MKK86" s="1915"/>
      <c r="MKL86" s="1915"/>
      <c r="MKM86" s="1915"/>
      <c r="MKN86" s="1915"/>
      <c r="MKO86" s="1915"/>
      <c r="MKP86" s="1915"/>
      <c r="MKQ86" s="1915"/>
      <c r="MKR86" s="1915"/>
      <c r="MKS86" s="1915"/>
      <c r="MKT86" s="1915"/>
      <c r="MKU86" s="1915"/>
      <c r="MKV86" s="1915"/>
      <c r="MKW86" s="1915"/>
      <c r="MKX86" s="1915"/>
      <c r="MKY86" s="1915"/>
      <c r="MKZ86" s="1915"/>
      <c r="MLA86" s="1915"/>
      <c r="MLB86" s="1915"/>
      <c r="MLC86" s="1915"/>
      <c r="MLD86" s="1915"/>
      <c r="MLE86" s="1915"/>
      <c r="MLF86" s="1915"/>
      <c r="MLG86" s="1915"/>
      <c r="MLH86" s="1915"/>
      <c r="MLI86" s="1915"/>
      <c r="MLJ86" s="1915"/>
      <c r="MLK86" s="1915"/>
      <c r="MLL86" s="1915"/>
      <c r="MLM86" s="1915"/>
      <c r="MLN86" s="1915"/>
      <c r="MLO86" s="1915"/>
      <c r="MLP86" s="1915"/>
      <c r="MLQ86" s="1915"/>
      <c r="MLR86" s="1915"/>
      <c r="MLS86" s="1915"/>
      <c r="MLT86" s="1915"/>
      <c r="MLU86" s="1915"/>
      <c r="MLV86" s="1915"/>
      <c r="MLW86" s="1915"/>
      <c r="MLX86" s="1915"/>
      <c r="MLY86" s="1915"/>
      <c r="MLZ86" s="1915"/>
      <c r="MMA86" s="1915"/>
      <c r="MMB86" s="1915"/>
      <c r="MMC86" s="1915"/>
      <c r="MMD86" s="1915"/>
      <c r="MME86" s="1915"/>
      <c r="MMF86" s="1915"/>
      <c r="MMG86" s="1915"/>
      <c r="MMH86" s="1915"/>
      <c r="MMI86" s="1915"/>
      <c r="MMJ86" s="1915"/>
      <c r="MMK86" s="1915"/>
      <c r="MML86" s="1915"/>
      <c r="MMM86" s="1915"/>
      <c r="MMN86" s="1915"/>
      <c r="MMO86" s="1915"/>
      <c r="MMP86" s="1915"/>
      <c r="MMQ86" s="1915"/>
      <c r="MMR86" s="1915"/>
      <c r="MMS86" s="1915"/>
      <c r="MMT86" s="1915"/>
      <c r="MMU86" s="1915"/>
      <c r="MMV86" s="1915"/>
      <c r="MMW86" s="1915"/>
      <c r="MMX86" s="1915"/>
      <c r="MMY86" s="1915"/>
      <c r="MMZ86" s="1915"/>
      <c r="MNA86" s="1915"/>
      <c r="MNB86" s="1915"/>
      <c r="MNC86" s="1915"/>
      <c r="MND86" s="1915"/>
      <c r="MNE86" s="1915"/>
      <c r="MNF86" s="1915"/>
      <c r="MNG86" s="1915"/>
      <c r="MNH86" s="1915"/>
      <c r="MNI86" s="1915"/>
      <c r="MNJ86" s="1915"/>
      <c r="MNK86" s="1915"/>
      <c r="MNL86" s="1915"/>
      <c r="MNM86" s="1915"/>
      <c r="MNN86" s="1915"/>
      <c r="MNO86" s="1915"/>
      <c r="MNP86" s="1915"/>
      <c r="MNQ86" s="1915"/>
      <c r="MNR86" s="1915"/>
      <c r="MNS86" s="1915"/>
      <c r="MNT86" s="1915"/>
      <c r="MNU86" s="1915"/>
      <c r="MNV86" s="1915"/>
      <c r="MNW86" s="1915"/>
      <c r="MNX86" s="1915"/>
      <c r="MNY86" s="1915"/>
      <c r="MNZ86" s="1915"/>
      <c r="MOA86" s="1915"/>
      <c r="MOB86" s="1915"/>
      <c r="MOC86" s="1915"/>
      <c r="MOD86" s="1915"/>
      <c r="MOE86" s="1915"/>
      <c r="MOF86" s="1915"/>
      <c r="MOG86" s="1915"/>
      <c r="MOH86" s="1915"/>
      <c r="MOI86" s="1915"/>
      <c r="MOJ86" s="1915"/>
      <c r="MOK86" s="1915"/>
      <c r="MOL86" s="1915"/>
      <c r="MOM86" s="1915"/>
      <c r="MON86" s="1915"/>
      <c r="MOO86" s="1915"/>
      <c r="MOP86" s="1915"/>
      <c r="MOQ86" s="1915"/>
      <c r="MOR86" s="1915"/>
      <c r="MOS86" s="1915"/>
      <c r="MOT86" s="1915"/>
      <c r="MOU86" s="1915"/>
      <c r="MOV86" s="1915"/>
      <c r="MOW86" s="1915"/>
      <c r="MOX86" s="1915"/>
      <c r="MOY86" s="1915"/>
      <c r="MOZ86" s="1915"/>
      <c r="MPA86" s="1915"/>
      <c r="MPB86" s="1915"/>
      <c r="MPC86" s="1915"/>
      <c r="MPD86" s="1915"/>
      <c r="MPE86" s="1915"/>
      <c r="MPF86" s="1915"/>
      <c r="MPG86" s="1915"/>
      <c r="MPH86" s="1915"/>
      <c r="MPI86" s="1915"/>
      <c r="MPJ86" s="1915"/>
      <c r="MPK86" s="1915"/>
      <c r="MPL86" s="1915"/>
      <c r="MPM86" s="1915"/>
      <c r="MPN86" s="1915"/>
      <c r="MPO86" s="1915"/>
      <c r="MPP86" s="1915"/>
      <c r="MPQ86" s="1915"/>
      <c r="MPR86" s="1915"/>
      <c r="MPS86" s="1915"/>
      <c r="MPT86" s="1915"/>
      <c r="MPU86" s="1915"/>
      <c r="MPV86" s="1915"/>
      <c r="MPW86" s="1915"/>
      <c r="MPX86" s="1915"/>
      <c r="MPY86" s="1915"/>
      <c r="MPZ86" s="1915"/>
      <c r="MQA86" s="1915"/>
      <c r="MQB86" s="1915"/>
      <c r="MQC86" s="1915"/>
      <c r="MQD86" s="1915"/>
      <c r="MQE86" s="1915"/>
      <c r="MQF86" s="1915"/>
      <c r="MQG86" s="1915"/>
      <c r="MQH86" s="1915"/>
      <c r="MQI86" s="1915"/>
      <c r="MQJ86" s="1915"/>
      <c r="MQK86" s="1915"/>
      <c r="MQL86" s="1915"/>
      <c r="MQM86" s="1915"/>
      <c r="MQN86" s="1915"/>
      <c r="MQO86" s="1915"/>
      <c r="MQP86" s="1915"/>
      <c r="MQQ86" s="1915"/>
      <c r="MQR86" s="1915"/>
      <c r="MQS86" s="1915"/>
      <c r="MQT86" s="1915"/>
      <c r="MQU86" s="1915"/>
      <c r="MQV86" s="1915"/>
      <c r="MQW86" s="1915"/>
      <c r="MQX86" s="1915"/>
      <c r="MQY86" s="1915"/>
      <c r="MQZ86" s="1915"/>
      <c r="MRA86" s="1915"/>
      <c r="MRB86" s="1915"/>
      <c r="MRC86" s="1915"/>
      <c r="MRD86" s="1915"/>
      <c r="MRE86" s="1915"/>
      <c r="MRF86" s="1915"/>
      <c r="MRG86" s="1915"/>
      <c r="MRH86" s="1915"/>
      <c r="MRI86" s="1915"/>
      <c r="MRJ86" s="1915"/>
      <c r="MRK86" s="1915"/>
      <c r="MRL86" s="1915"/>
      <c r="MRM86" s="1915"/>
      <c r="MRN86" s="1915"/>
      <c r="MRO86" s="1915"/>
      <c r="MRP86" s="1915"/>
      <c r="MRQ86" s="1915"/>
      <c r="MRR86" s="1915"/>
      <c r="MRS86" s="1915"/>
      <c r="MRT86" s="1915"/>
      <c r="MRU86" s="1915"/>
      <c r="MRV86" s="1915"/>
      <c r="MRW86" s="1915"/>
      <c r="MRX86" s="1915"/>
      <c r="MRY86" s="1915"/>
      <c r="MRZ86" s="1915"/>
      <c r="MSA86" s="1915"/>
      <c r="MSB86" s="1915"/>
      <c r="MSC86" s="1915"/>
      <c r="MSD86" s="1915"/>
      <c r="MSE86" s="1915"/>
      <c r="MSF86" s="1915"/>
      <c r="MSG86" s="1915"/>
      <c r="MSH86" s="1915"/>
      <c r="MSI86" s="1915"/>
      <c r="MSJ86" s="1915"/>
      <c r="MSK86" s="1915"/>
      <c r="MSL86" s="1915"/>
      <c r="MSM86" s="1915"/>
      <c r="MSN86" s="1915"/>
      <c r="MSO86" s="1915"/>
      <c r="MSP86" s="1915"/>
      <c r="MSQ86" s="1915"/>
      <c r="MSR86" s="1915"/>
      <c r="MSS86" s="1915"/>
      <c r="MST86" s="1915"/>
      <c r="MSU86" s="1915"/>
      <c r="MSV86" s="1915"/>
      <c r="MSW86" s="1915"/>
      <c r="MSX86" s="1915"/>
      <c r="MSY86" s="1915"/>
      <c r="MSZ86" s="1915"/>
      <c r="MTA86" s="1915"/>
      <c r="MTB86" s="1915"/>
      <c r="MTC86" s="1915"/>
      <c r="MTD86" s="1915"/>
      <c r="MTE86" s="1915"/>
      <c r="MTF86" s="1915"/>
      <c r="MTG86" s="1915"/>
      <c r="MTH86" s="1915"/>
      <c r="MTI86" s="1915"/>
      <c r="MTJ86" s="1915"/>
      <c r="MTK86" s="1915"/>
      <c r="MTL86" s="1915"/>
      <c r="MTM86" s="1915"/>
      <c r="MTN86" s="1915"/>
      <c r="MTO86" s="1915"/>
      <c r="MTP86" s="1915"/>
      <c r="MTQ86" s="1915"/>
      <c r="MTR86" s="1915"/>
      <c r="MTS86" s="1915"/>
      <c r="MTT86" s="1915"/>
      <c r="MTU86" s="1915"/>
      <c r="MTV86" s="1915"/>
      <c r="MTW86" s="1915"/>
      <c r="MTX86" s="1915"/>
      <c r="MTY86" s="1915"/>
      <c r="MTZ86" s="1915"/>
      <c r="MUA86" s="1915"/>
      <c r="MUB86" s="1915"/>
      <c r="MUC86" s="1915"/>
      <c r="MUD86" s="1915"/>
      <c r="MUE86" s="1915"/>
      <c r="MUF86" s="1915"/>
      <c r="MUG86" s="1915"/>
      <c r="MUH86" s="1915"/>
      <c r="MUI86" s="1915"/>
      <c r="MUJ86" s="1915"/>
      <c r="MUK86" s="1915"/>
      <c r="MUL86" s="1915"/>
      <c r="MUM86" s="1915"/>
      <c r="MUN86" s="1915"/>
      <c r="MUO86" s="1915"/>
      <c r="MUP86" s="1915"/>
      <c r="MUQ86" s="1915"/>
      <c r="MUR86" s="1915"/>
      <c r="MUS86" s="1915"/>
      <c r="MUT86" s="1915"/>
      <c r="MUU86" s="1915"/>
      <c r="MUV86" s="1915"/>
      <c r="MUW86" s="1915"/>
      <c r="MUX86" s="1915"/>
      <c r="MUY86" s="1915"/>
      <c r="MUZ86" s="1915"/>
      <c r="MVA86" s="1915"/>
      <c r="MVB86" s="1915"/>
      <c r="MVC86" s="1915"/>
      <c r="MVD86" s="1915"/>
      <c r="MVE86" s="1915"/>
      <c r="MVF86" s="1915"/>
      <c r="MVG86" s="1915"/>
      <c r="MVH86" s="1915"/>
      <c r="MVI86" s="1915"/>
      <c r="MVJ86" s="1915"/>
      <c r="MVK86" s="1915"/>
      <c r="MVL86" s="1915"/>
      <c r="MVM86" s="1915"/>
      <c r="MVN86" s="1915"/>
      <c r="MVO86" s="1915"/>
      <c r="MVP86" s="1915"/>
      <c r="MVQ86" s="1915"/>
      <c r="MVR86" s="1915"/>
      <c r="MVS86" s="1915"/>
      <c r="MVT86" s="1915"/>
      <c r="MVU86" s="1915"/>
      <c r="MVV86" s="1915"/>
      <c r="MVW86" s="1915"/>
      <c r="MVX86" s="1915"/>
      <c r="MVY86" s="1915"/>
      <c r="MVZ86" s="1915"/>
      <c r="MWA86" s="1915"/>
      <c r="MWB86" s="1915"/>
      <c r="MWC86" s="1915"/>
      <c r="MWD86" s="1915"/>
      <c r="MWE86" s="1915"/>
      <c r="MWF86" s="1915"/>
      <c r="MWG86" s="1915"/>
      <c r="MWH86" s="1915"/>
      <c r="MWI86" s="1915"/>
      <c r="MWJ86" s="1915"/>
      <c r="MWK86" s="1915"/>
      <c r="MWL86" s="1915"/>
      <c r="MWM86" s="1915"/>
      <c r="MWN86" s="1915"/>
      <c r="MWO86" s="1915"/>
      <c r="MWP86" s="1915"/>
      <c r="MWQ86" s="1915"/>
      <c r="MWR86" s="1915"/>
      <c r="MWS86" s="1915"/>
      <c r="MWT86" s="1915"/>
      <c r="MWU86" s="1915"/>
      <c r="MWV86" s="1915"/>
      <c r="MWW86" s="1915"/>
      <c r="MWX86" s="1915"/>
      <c r="MWY86" s="1915"/>
      <c r="MWZ86" s="1915"/>
      <c r="MXA86" s="1915"/>
      <c r="MXB86" s="1915"/>
      <c r="MXC86" s="1915"/>
      <c r="MXD86" s="1915"/>
      <c r="MXE86" s="1915"/>
      <c r="MXF86" s="1915"/>
      <c r="MXG86" s="1915"/>
      <c r="MXH86" s="1915"/>
      <c r="MXI86" s="1915"/>
      <c r="MXJ86" s="1915"/>
      <c r="MXK86" s="1915"/>
      <c r="MXL86" s="1915"/>
      <c r="MXM86" s="1915"/>
      <c r="MXN86" s="1915"/>
      <c r="MXO86" s="1915"/>
      <c r="MXP86" s="1915"/>
      <c r="MXQ86" s="1915"/>
      <c r="MXR86" s="1915"/>
      <c r="MXS86" s="1915"/>
      <c r="MXT86" s="1915"/>
      <c r="MXU86" s="1915"/>
      <c r="MXV86" s="1915"/>
      <c r="MXW86" s="1915"/>
      <c r="MXX86" s="1915"/>
      <c r="MXY86" s="1915"/>
      <c r="MXZ86" s="1915"/>
      <c r="MYA86" s="1915"/>
      <c r="MYB86" s="1915"/>
      <c r="MYC86" s="1915"/>
      <c r="MYD86" s="1915"/>
      <c r="MYE86" s="1915"/>
      <c r="MYF86" s="1915"/>
      <c r="MYG86" s="1915"/>
      <c r="MYH86" s="1915"/>
      <c r="MYI86" s="1915"/>
      <c r="MYJ86" s="1915"/>
      <c r="MYK86" s="1915"/>
      <c r="MYL86" s="1915"/>
      <c r="MYM86" s="1915"/>
      <c r="MYN86" s="1915"/>
      <c r="MYO86" s="1915"/>
      <c r="MYP86" s="1915"/>
      <c r="MYQ86" s="1915"/>
      <c r="MYR86" s="1915"/>
      <c r="MYS86" s="1915"/>
      <c r="MYT86" s="1915"/>
      <c r="MYU86" s="1915"/>
      <c r="MYV86" s="1915"/>
      <c r="MYW86" s="1915"/>
      <c r="MYX86" s="1915"/>
      <c r="MYY86" s="1915"/>
      <c r="MYZ86" s="1915"/>
      <c r="MZA86" s="1915"/>
      <c r="MZB86" s="1915"/>
      <c r="MZC86" s="1915"/>
      <c r="MZD86" s="1915"/>
      <c r="MZE86" s="1915"/>
      <c r="MZF86" s="1915"/>
      <c r="MZG86" s="1915"/>
      <c r="MZH86" s="1915"/>
      <c r="MZI86" s="1915"/>
      <c r="MZJ86" s="1915"/>
      <c r="MZK86" s="1915"/>
      <c r="MZL86" s="1915"/>
      <c r="MZM86" s="1915"/>
      <c r="MZN86" s="1915"/>
      <c r="MZO86" s="1915"/>
      <c r="MZP86" s="1915"/>
      <c r="MZQ86" s="1915"/>
      <c r="MZR86" s="1915"/>
      <c r="MZS86" s="1915"/>
      <c r="MZT86" s="1915"/>
      <c r="MZU86" s="1915"/>
      <c r="MZV86" s="1915"/>
      <c r="MZW86" s="1915"/>
      <c r="MZX86" s="1915"/>
      <c r="MZY86" s="1915"/>
      <c r="MZZ86" s="1915"/>
      <c r="NAA86" s="1915"/>
      <c r="NAB86" s="1915"/>
      <c r="NAC86" s="1915"/>
      <c r="NAD86" s="1915"/>
      <c r="NAE86" s="1915"/>
      <c r="NAF86" s="1915"/>
      <c r="NAG86" s="1915"/>
      <c r="NAH86" s="1915"/>
      <c r="NAI86" s="1915"/>
      <c r="NAJ86" s="1915"/>
      <c r="NAK86" s="1915"/>
      <c r="NAL86" s="1915"/>
      <c r="NAM86" s="1915"/>
      <c r="NAN86" s="1915"/>
      <c r="NAO86" s="1915"/>
      <c r="NAP86" s="1915"/>
      <c r="NAQ86" s="1915"/>
      <c r="NAR86" s="1915"/>
      <c r="NAS86" s="1915"/>
      <c r="NAT86" s="1915"/>
      <c r="NAU86" s="1915"/>
      <c r="NAV86" s="1915"/>
      <c r="NAW86" s="1915"/>
      <c r="NAX86" s="1915"/>
      <c r="NAY86" s="1915"/>
      <c r="NAZ86" s="1915"/>
      <c r="NBA86" s="1915"/>
      <c r="NBB86" s="1915"/>
      <c r="NBC86" s="1915"/>
      <c r="NBD86" s="1915"/>
      <c r="NBE86" s="1915"/>
      <c r="NBF86" s="1915"/>
      <c r="NBG86" s="1915"/>
      <c r="NBH86" s="1915"/>
      <c r="NBI86" s="1915"/>
      <c r="NBJ86" s="1915"/>
      <c r="NBK86" s="1915"/>
      <c r="NBL86" s="1915"/>
      <c r="NBM86" s="1915"/>
      <c r="NBN86" s="1915"/>
      <c r="NBO86" s="1915"/>
      <c r="NBP86" s="1915"/>
      <c r="NBQ86" s="1915"/>
      <c r="NBR86" s="1915"/>
      <c r="NBS86" s="1915"/>
      <c r="NBT86" s="1915"/>
      <c r="NBU86" s="1915"/>
      <c r="NBV86" s="1915"/>
      <c r="NBW86" s="1915"/>
      <c r="NBX86" s="1915"/>
      <c r="NBY86" s="1915"/>
      <c r="NBZ86" s="1915"/>
      <c r="NCA86" s="1915"/>
      <c r="NCB86" s="1915"/>
      <c r="NCC86" s="1915"/>
      <c r="NCD86" s="1915"/>
      <c r="NCE86" s="1915"/>
      <c r="NCF86" s="1915"/>
      <c r="NCG86" s="1915"/>
      <c r="NCH86" s="1915"/>
      <c r="NCI86" s="1915"/>
      <c r="NCJ86" s="1915"/>
      <c r="NCK86" s="1915"/>
      <c r="NCL86" s="1915"/>
      <c r="NCM86" s="1915"/>
      <c r="NCN86" s="1915"/>
      <c r="NCO86" s="1915"/>
      <c r="NCP86" s="1915"/>
      <c r="NCQ86" s="1915"/>
      <c r="NCR86" s="1915"/>
      <c r="NCS86" s="1915"/>
      <c r="NCT86" s="1915"/>
      <c r="NCU86" s="1915"/>
      <c r="NCV86" s="1915"/>
      <c r="NCW86" s="1915"/>
      <c r="NCX86" s="1915"/>
      <c r="NCY86" s="1915"/>
      <c r="NCZ86" s="1915"/>
      <c r="NDA86" s="1915"/>
      <c r="NDB86" s="1915"/>
      <c r="NDC86" s="1915"/>
      <c r="NDD86" s="1915"/>
      <c r="NDE86" s="1915"/>
      <c r="NDF86" s="1915"/>
      <c r="NDG86" s="1915"/>
      <c r="NDH86" s="1915"/>
      <c r="NDI86" s="1915"/>
      <c r="NDJ86" s="1915"/>
      <c r="NDK86" s="1915"/>
      <c r="NDL86" s="1915"/>
      <c r="NDM86" s="1915"/>
      <c r="NDN86" s="1915"/>
      <c r="NDO86" s="1915"/>
      <c r="NDP86" s="1915"/>
      <c r="NDQ86" s="1915"/>
      <c r="NDR86" s="1915"/>
      <c r="NDS86" s="1915"/>
      <c r="NDT86" s="1915"/>
      <c r="NDU86" s="1915"/>
      <c r="NDV86" s="1915"/>
      <c r="NDW86" s="1915"/>
      <c r="NDX86" s="1915"/>
      <c r="NDY86" s="1915"/>
      <c r="NDZ86" s="1915"/>
      <c r="NEA86" s="1915"/>
      <c r="NEB86" s="1915"/>
      <c r="NEC86" s="1915"/>
      <c r="NED86" s="1915"/>
      <c r="NEE86" s="1915"/>
      <c r="NEF86" s="1915"/>
      <c r="NEG86" s="1915"/>
      <c r="NEH86" s="1915"/>
      <c r="NEI86" s="1915"/>
      <c r="NEJ86" s="1915"/>
      <c r="NEK86" s="1915"/>
      <c r="NEL86" s="1915"/>
      <c r="NEM86" s="1915"/>
      <c r="NEN86" s="1915"/>
      <c r="NEO86" s="1915"/>
      <c r="NEP86" s="1915"/>
      <c r="NEQ86" s="1915"/>
      <c r="NER86" s="1915"/>
      <c r="NES86" s="1915"/>
      <c r="NET86" s="1915"/>
      <c r="NEU86" s="1915"/>
      <c r="NEV86" s="1915"/>
      <c r="NEW86" s="1915"/>
      <c r="NEX86" s="1915"/>
      <c r="NEY86" s="1915"/>
      <c r="NEZ86" s="1915"/>
      <c r="NFA86" s="1915"/>
      <c r="NFB86" s="1915"/>
      <c r="NFC86" s="1915"/>
      <c r="NFD86" s="1915"/>
      <c r="NFE86" s="1915"/>
      <c r="NFF86" s="1915"/>
      <c r="NFG86" s="1915"/>
      <c r="NFH86" s="1915"/>
      <c r="NFI86" s="1915"/>
      <c r="NFJ86" s="1915"/>
      <c r="NFK86" s="1915"/>
      <c r="NFL86" s="1915"/>
      <c r="NFM86" s="1915"/>
      <c r="NFN86" s="1915"/>
      <c r="NFO86" s="1915"/>
      <c r="NFP86" s="1915"/>
      <c r="NFQ86" s="1915"/>
      <c r="NFR86" s="1915"/>
      <c r="NFS86" s="1915"/>
      <c r="NFT86" s="1915"/>
      <c r="NFU86" s="1915"/>
      <c r="NFV86" s="1915"/>
      <c r="NFW86" s="1915"/>
      <c r="NFX86" s="1915"/>
      <c r="NFY86" s="1915"/>
      <c r="NFZ86" s="1915"/>
      <c r="NGA86" s="1915"/>
      <c r="NGB86" s="1915"/>
      <c r="NGC86" s="1915"/>
      <c r="NGD86" s="1915"/>
      <c r="NGE86" s="1915"/>
      <c r="NGF86" s="1915"/>
      <c r="NGG86" s="1915"/>
      <c r="NGH86" s="1915"/>
      <c r="NGI86" s="1915"/>
      <c r="NGJ86" s="1915"/>
      <c r="NGK86" s="1915"/>
      <c r="NGL86" s="1915"/>
      <c r="NGM86" s="1915"/>
      <c r="NGN86" s="1915"/>
      <c r="NGO86" s="1915"/>
      <c r="NGP86" s="1915"/>
      <c r="NGQ86" s="1915"/>
      <c r="NGR86" s="1915"/>
      <c r="NGS86" s="1915"/>
      <c r="NGT86" s="1915"/>
      <c r="NGU86" s="1915"/>
      <c r="NGV86" s="1915"/>
      <c r="NGW86" s="1915"/>
      <c r="NGX86" s="1915"/>
      <c r="NGY86" s="1915"/>
      <c r="NGZ86" s="1915"/>
      <c r="NHA86" s="1915"/>
      <c r="NHB86" s="1915"/>
      <c r="NHC86" s="1915"/>
      <c r="NHD86" s="1915"/>
      <c r="NHE86" s="1915"/>
      <c r="NHF86" s="1915"/>
      <c r="NHG86" s="1915"/>
      <c r="NHH86" s="1915"/>
      <c r="NHI86" s="1915"/>
      <c r="NHJ86" s="1915"/>
      <c r="NHK86" s="1915"/>
      <c r="NHL86" s="1915"/>
      <c r="NHM86" s="1915"/>
      <c r="NHN86" s="1915"/>
      <c r="NHO86" s="1915"/>
      <c r="NHP86" s="1915"/>
      <c r="NHQ86" s="1915"/>
      <c r="NHR86" s="1915"/>
      <c r="NHS86" s="1915"/>
      <c r="NHT86" s="1915"/>
      <c r="NHU86" s="1915"/>
      <c r="NHV86" s="1915"/>
      <c r="NHW86" s="1915"/>
      <c r="NHX86" s="1915"/>
      <c r="NHY86" s="1915"/>
      <c r="NHZ86" s="1915"/>
      <c r="NIA86" s="1915"/>
      <c r="NIB86" s="1915"/>
      <c r="NIC86" s="1915"/>
      <c r="NID86" s="1915"/>
      <c r="NIE86" s="1915"/>
      <c r="NIF86" s="1915"/>
      <c r="NIG86" s="1915"/>
      <c r="NIH86" s="1915"/>
      <c r="NII86" s="1915"/>
      <c r="NIJ86" s="1915"/>
      <c r="NIK86" s="1915"/>
      <c r="NIL86" s="1915"/>
      <c r="NIM86" s="1915"/>
      <c r="NIN86" s="1915"/>
      <c r="NIO86" s="1915"/>
      <c r="NIP86" s="1915"/>
      <c r="NIQ86" s="1915"/>
      <c r="NIR86" s="1915"/>
      <c r="NIS86" s="1915"/>
      <c r="NIT86" s="1915"/>
      <c r="NIU86" s="1915"/>
      <c r="NIV86" s="1915"/>
      <c r="NIW86" s="1915"/>
      <c r="NIX86" s="1915"/>
      <c r="NIY86" s="1915"/>
      <c r="NIZ86" s="1915"/>
      <c r="NJA86" s="1915"/>
      <c r="NJB86" s="1915"/>
      <c r="NJC86" s="1915"/>
      <c r="NJD86" s="1915"/>
      <c r="NJE86" s="1915"/>
      <c r="NJF86" s="1915"/>
      <c r="NJG86" s="1915"/>
      <c r="NJH86" s="1915"/>
      <c r="NJI86" s="1915"/>
      <c r="NJJ86" s="1915"/>
      <c r="NJK86" s="1915"/>
      <c r="NJL86" s="1915"/>
      <c r="NJM86" s="1915"/>
      <c r="NJN86" s="1915"/>
      <c r="NJO86" s="1915"/>
      <c r="NJP86" s="1915"/>
      <c r="NJQ86" s="1915"/>
      <c r="NJR86" s="1915"/>
      <c r="NJS86" s="1915"/>
      <c r="NJT86" s="1915"/>
      <c r="NJU86" s="1915"/>
      <c r="NJV86" s="1915"/>
      <c r="NJW86" s="1915"/>
      <c r="NJX86" s="1915"/>
      <c r="NJY86" s="1915"/>
      <c r="NJZ86" s="1915"/>
      <c r="NKA86" s="1915"/>
      <c r="NKB86" s="1915"/>
      <c r="NKC86" s="1915"/>
      <c r="NKD86" s="1915"/>
      <c r="NKE86" s="1915"/>
      <c r="NKF86" s="1915"/>
      <c r="NKG86" s="1915"/>
      <c r="NKH86" s="1915"/>
      <c r="NKI86" s="1915"/>
      <c r="NKJ86" s="1915"/>
      <c r="NKK86" s="1915"/>
      <c r="NKL86" s="1915"/>
      <c r="NKM86" s="1915"/>
      <c r="NKN86" s="1915"/>
      <c r="NKO86" s="1915"/>
      <c r="NKP86" s="1915"/>
      <c r="NKQ86" s="1915"/>
      <c r="NKR86" s="1915"/>
      <c r="NKS86" s="1915"/>
      <c r="NKT86" s="1915"/>
      <c r="NKU86" s="1915"/>
      <c r="NKV86" s="1915"/>
      <c r="NKW86" s="1915"/>
      <c r="NKX86" s="1915"/>
      <c r="NKY86" s="1915"/>
      <c r="NKZ86" s="1915"/>
      <c r="NLA86" s="1915"/>
      <c r="NLB86" s="1915"/>
      <c r="NLC86" s="1915"/>
      <c r="NLD86" s="1915"/>
      <c r="NLE86" s="1915"/>
      <c r="NLF86" s="1915"/>
      <c r="NLG86" s="1915"/>
      <c r="NLH86" s="1915"/>
      <c r="NLI86" s="1915"/>
      <c r="NLJ86" s="1915"/>
      <c r="NLK86" s="1915"/>
      <c r="NLL86" s="1915"/>
      <c r="NLM86" s="1915"/>
      <c r="NLN86" s="1915"/>
      <c r="NLO86" s="1915"/>
      <c r="NLP86" s="1915"/>
      <c r="NLQ86" s="1915"/>
      <c r="NLR86" s="1915"/>
      <c r="NLS86" s="1915"/>
      <c r="NLT86" s="1915"/>
      <c r="NLU86" s="1915"/>
      <c r="NLV86" s="1915"/>
      <c r="NLW86" s="1915"/>
      <c r="NLX86" s="1915"/>
      <c r="NLY86" s="1915"/>
      <c r="NLZ86" s="1915"/>
      <c r="NMA86" s="1915"/>
      <c r="NMB86" s="1915"/>
      <c r="NMC86" s="1915"/>
      <c r="NMD86" s="1915"/>
      <c r="NME86" s="1915"/>
      <c r="NMF86" s="1915"/>
      <c r="NMG86" s="1915"/>
      <c r="NMH86" s="1915"/>
      <c r="NMI86" s="1915"/>
      <c r="NMJ86" s="1915"/>
      <c r="NMK86" s="1915"/>
      <c r="NML86" s="1915"/>
      <c r="NMM86" s="1915"/>
      <c r="NMN86" s="1915"/>
      <c r="NMO86" s="1915"/>
      <c r="NMP86" s="1915"/>
      <c r="NMQ86" s="1915"/>
      <c r="NMR86" s="1915"/>
      <c r="NMS86" s="1915"/>
      <c r="NMT86" s="1915"/>
      <c r="NMU86" s="1915"/>
      <c r="NMV86" s="1915"/>
      <c r="NMW86" s="1915"/>
      <c r="NMX86" s="1915"/>
      <c r="NMY86" s="1915"/>
      <c r="NMZ86" s="1915"/>
      <c r="NNA86" s="1915"/>
      <c r="NNB86" s="1915"/>
      <c r="NNC86" s="1915"/>
      <c r="NND86" s="1915"/>
      <c r="NNE86" s="1915"/>
      <c r="NNF86" s="1915"/>
      <c r="NNG86" s="1915"/>
      <c r="NNH86" s="1915"/>
      <c r="NNI86" s="1915"/>
      <c r="NNJ86" s="1915"/>
      <c r="NNK86" s="1915"/>
      <c r="NNL86" s="1915"/>
      <c r="NNM86" s="1915"/>
      <c r="NNN86" s="1915"/>
      <c r="NNO86" s="1915"/>
      <c r="NNP86" s="1915"/>
      <c r="NNQ86" s="1915"/>
      <c r="NNR86" s="1915"/>
      <c r="NNS86" s="1915"/>
      <c r="NNT86" s="1915"/>
      <c r="NNU86" s="1915"/>
      <c r="NNV86" s="1915"/>
      <c r="NNW86" s="1915"/>
      <c r="NNX86" s="1915"/>
      <c r="NNY86" s="1915"/>
      <c r="NNZ86" s="1915"/>
      <c r="NOA86" s="1915"/>
      <c r="NOB86" s="1915"/>
      <c r="NOC86" s="1915"/>
      <c r="NOD86" s="1915"/>
      <c r="NOE86" s="1915"/>
      <c r="NOF86" s="1915"/>
      <c r="NOG86" s="1915"/>
      <c r="NOH86" s="1915"/>
      <c r="NOI86" s="1915"/>
      <c r="NOJ86" s="1915"/>
      <c r="NOK86" s="1915"/>
      <c r="NOL86" s="1915"/>
      <c r="NOM86" s="1915"/>
      <c r="NON86" s="1915"/>
      <c r="NOO86" s="1915"/>
      <c r="NOP86" s="1915"/>
      <c r="NOQ86" s="1915"/>
      <c r="NOR86" s="1915"/>
      <c r="NOS86" s="1915"/>
      <c r="NOT86" s="1915"/>
      <c r="NOU86" s="1915"/>
      <c r="NOV86" s="1915"/>
      <c r="NOW86" s="1915"/>
      <c r="NOX86" s="1915"/>
      <c r="NOY86" s="1915"/>
      <c r="NOZ86" s="1915"/>
      <c r="NPA86" s="1915"/>
      <c r="NPB86" s="1915"/>
      <c r="NPC86" s="1915"/>
      <c r="NPD86" s="1915"/>
      <c r="NPE86" s="1915"/>
      <c r="NPF86" s="1915"/>
      <c r="NPG86" s="1915"/>
      <c r="NPH86" s="1915"/>
      <c r="NPI86" s="1915"/>
      <c r="NPJ86" s="1915"/>
      <c r="NPK86" s="1915"/>
      <c r="NPL86" s="1915"/>
      <c r="NPM86" s="1915"/>
      <c r="NPN86" s="1915"/>
      <c r="NPO86" s="1915"/>
      <c r="NPP86" s="1915"/>
      <c r="NPQ86" s="1915"/>
      <c r="NPR86" s="1915"/>
      <c r="NPS86" s="1915"/>
      <c r="NPT86" s="1915"/>
      <c r="NPU86" s="1915"/>
      <c r="NPV86" s="1915"/>
      <c r="NPW86" s="1915"/>
      <c r="NPX86" s="1915"/>
      <c r="NPY86" s="1915"/>
      <c r="NPZ86" s="1915"/>
      <c r="NQA86" s="1915"/>
      <c r="NQB86" s="1915"/>
      <c r="NQC86" s="1915"/>
      <c r="NQD86" s="1915"/>
      <c r="NQE86" s="1915"/>
      <c r="NQF86" s="1915"/>
      <c r="NQG86" s="1915"/>
      <c r="NQH86" s="1915"/>
      <c r="NQI86" s="1915"/>
      <c r="NQJ86" s="1915"/>
      <c r="NQK86" s="1915"/>
      <c r="NQL86" s="1915"/>
      <c r="NQM86" s="1915"/>
      <c r="NQN86" s="1915"/>
      <c r="NQO86" s="1915"/>
      <c r="NQP86" s="1915"/>
      <c r="NQQ86" s="1915"/>
      <c r="NQR86" s="1915"/>
      <c r="NQS86" s="1915"/>
      <c r="NQT86" s="1915"/>
      <c r="NQU86" s="1915"/>
      <c r="NQV86" s="1915"/>
      <c r="NQW86" s="1915"/>
      <c r="NQX86" s="1915"/>
      <c r="NQY86" s="1915"/>
      <c r="NQZ86" s="1915"/>
      <c r="NRA86" s="1915"/>
      <c r="NRB86" s="1915"/>
      <c r="NRC86" s="1915"/>
      <c r="NRD86" s="1915"/>
      <c r="NRE86" s="1915"/>
      <c r="NRF86" s="1915"/>
      <c r="NRG86" s="1915"/>
      <c r="NRH86" s="1915"/>
      <c r="NRI86" s="1915"/>
      <c r="NRJ86" s="1915"/>
      <c r="NRK86" s="1915"/>
      <c r="NRL86" s="1915"/>
      <c r="NRM86" s="1915"/>
      <c r="NRN86" s="1915"/>
      <c r="NRO86" s="1915"/>
      <c r="NRP86" s="1915"/>
      <c r="NRQ86" s="1915"/>
      <c r="NRR86" s="1915"/>
      <c r="NRS86" s="1915"/>
      <c r="NRT86" s="1915"/>
      <c r="NRU86" s="1915"/>
      <c r="NRV86" s="1915"/>
      <c r="NRW86" s="1915"/>
      <c r="NRX86" s="1915"/>
      <c r="NRY86" s="1915"/>
      <c r="NRZ86" s="1915"/>
      <c r="NSA86" s="1915"/>
      <c r="NSB86" s="1915"/>
      <c r="NSC86" s="1915"/>
      <c r="NSD86" s="1915"/>
      <c r="NSE86" s="1915"/>
      <c r="NSF86" s="1915"/>
      <c r="NSG86" s="1915"/>
      <c r="NSH86" s="1915"/>
      <c r="NSI86" s="1915"/>
      <c r="NSJ86" s="1915"/>
      <c r="NSK86" s="1915"/>
      <c r="NSL86" s="1915"/>
      <c r="NSM86" s="1915"/>
      <c r="NSN86" s="1915"/>
      <c r="NSO86" s="1915"/>
      <c r="NSP86" s="1915"/>
      <c r="NSQ86" s="1915"/>
      <c r="NSR86" s="1915"/>
      <c r="NSS86" s="1915"/>
      <c r="NST86" s="1915"/>
      <c r="NSU86" s="1915"/>
      <c r="NSV86" s="1915"/>
      <c r="NSW86" s="1915"/>
      <c r="NSX86" s="1915"/>
      <c r="NSY86" s="1915"/>
      <c r="NSZ86" s="1915"/>
      <c r="NTA86" s="1915"/>
      <c r="NTB86" s="1915"/>
      <c r="NTC86" s="1915"/>
      <c r="NTD86" s="1915"/>
      <c r="NTE86" s="1915"/>
      <c r="NTF86" s="1915"/>
      <c r="NTG86" s="1915"/>
      <c r="NTH86" s="1915"/>
      <c r="NTI86" s="1915"/>
      <c r="NTJ86" s="1915"/>
      <c r="NTK86" s="1915"/>
      <c r="NTL86" s="1915"/>
      <c r="NTM86" s="1915"/>
      <c r="NTN86" s="1915"/>
      <c r="NTO86" s="1915"/>
      <c r="NTP86" s="1915"/>
      <c r="NTQ86" s="1915"/>
      <c r="NTR86" s="1915"/>
      <c r="NTS86" s="1915"/>
      <c r="NTT86" s="1915"/>
      <c r="NTU86" s="1915"/>
      <c r="NTV86" s="1915"/>
      <c r="NTW86" s="1915"/>
      <c r="NTX86" s="1915"/>
      <c r="NTY86" s="1915"/>
      <c r="NTZ86" s="1915"/>
      <c r="NUA86" s="1915"/>
      <c r="NUB86" s="1915"/>
      <c r="NUC86" s="1915"/>
      <c r="NUD86" s="1915"/>
      <c r="NUE86" s="1915"/>
      <c r="NUF86" s="1915"/>
      <c r="NUG86" s="1915"/>
      <c r="NUH86" s="1915"/>
      <c r="NUI86" s="1915"/>
      <c r="NUJ86" s="1915"/>
      <c r="NUK86" s="1915"/>
      <c r="NUL86" s="1915"/>
      <c r="NUM86" s="1915"/>
      <c r="NUN86" s="1915"/>
      <c r="NUO86" s="1915"/>
      <c r="NUP86" s="1915"/>
      <c r="NUQ86" s="1915"/>
      <c r="NUR86" s="1915"/>
      <c r="NUS86" s="1915"/>
      <c r="NUT86" s="1915"/>
      <c r="NUU86" s="1915"/>
      <c r="NUV86" s="1915"/>
      <c r="NUW86" s="1915"/>
      <c r="NUX86" s="1915"/>
      <c r="NUY86" s="1915"/>
      <c r="NUZ86" s="1915"/>
      <c r="NVA86" s="1915"/>
      <c r="NVB86" s="1915"/>
      <c r="NVC86" s="1915"/>
      <c r="NVD86" s="1915"/>
      <c r="NVE86" s="1915"/>
      <c r="NVF86" s="1915"/>
      <c r="NVG86" s="1915"/>
      <c r="NVH86" s="1915"/>
      <c r="NVI86" s="1915"/>
      <c r="NVJ86" s="1915"/>
      <c r="NVK86" s="1915"/>
      <c r="NVL86" s="1915"/>
      <c r="NVM86" s="1915"/>
      <c r="NVN86" s="1915"/>
      <c r="NVO86" s="1915"/>
      <c r="NVP86" s="1915"/>
      <c r="NVQ86" s="1915"/>
      <c r="NVR86" s="1915"/>
      <c r="NVS86" s="1915"/>
      <c r="NVT86" s="1915"/>
      <c r="NVU86" s="1915"/>
      <c r="NVV86" s="1915"/>
      <c r="NVW86" s="1915"/>
      <c r="NVX86" s="1915"/>
      <c r="NVY86" s="1915"/>
      <c r="NVZ86" s="1915"/>
      <c r="NWA86" s="1915"/>
      <c r="NWB86" s="1915"/>
      <c r="NWC86" s="1915"/>
      <c r="NWD86" s="1915"/>
      <c r="NWE86" s="1915"/>
      <c r="NWF86" s="1915"/>
      <c r="NWG86" s="1915"/>
      <c r="NWH86" s="1915"/>
      <c r="NWI86" s="1915"/>
      <c r="NWJ86" s="1915"/>
      <c r="NWK86" s="1915"/>
      <c r="NWL86" s="1915"/>
      <c r="NWM86" s="1915"/>
      <c r="NWN86" s="1915"/>
      <c r="NWO86" s="1915"/>
      <c r="NWP86" s="1915"/>
      <c r="NWQ86" s="1915"/>
      <c r="NWR86" s="1915"/>
      <c r="NWS86" s="1915"/>
      <c r="NWT86" s="1915"/>
      <c r="NWU86" s="1915"/>
      <c r="NWV86" s="1915"/>
      <c r="NWW86" s="1915"/>
      <c r="NWX86" s="1915"/>
      <c r="NWY86" s="1915"/>
      <c r="NWZ86" s="1915"/>
      <c r="NXA86" s="1915"/>
      <c r="NXB86" s="1915"/>
      <c r="NXC86" s="1915"/>
      <c r="NXD86" s="1915"/>
      <c r="NXE86" s="1915"/>
      <c r="NXF86" s="1915"/>
      <c r="NXG86" s="1915"/>
      <c r="NXH86" s="1915"/>
      <c r="NXI86" s="1915"/>
      <c r="NXJ86" s="1915"/>
      <c r="NXK86" s="1915"/>
      <c r="NXL86" s="1915"/>
      <c r="NXM86" s="1915"/>
      <c r="NXN86" s="1915"/>
      <c r="NXO86" s="1915"/>
      <c r="NXP86" s="1915"/>
      <c r="NXQ86" s="1915"/>
      <c r="NXR86" s="1915"/>
      <c r="NXS86" s="1915"/>
      <c r="NXT86" s="1915"/>
      <c r="NXU86" s="1915"/>
      <c r="NXV86" s="1915"/>
      <c r="NXW86" s="1915"/>
      <c r="NXX86" s="1915"/>
      <c r="NXY86" s="1915"/>
      <c r="NXZ86" s="1915"/>
      <c r="NYA86" s="1915"/>
      <c r="NYB86" s="1915"/>
      <c r="NYC86" s="1915"/>
      <c r="NYD86" s="1915"/>
      <c r="NYE86" s="1915"/>
      <c r="NYF86" s="1915"/>
      <c r="NYG86" s="1915"/>
      <c r="NYH86" s="1915"/>
      <c r="NYI86" s="1915"/>
      <c r="NYJ86" s="1915"/>
      <c r="NYK86" s="1915"/>
      <c r="NYL86" s="1915"/>
      <c r="NYM86" s="1915"/>
      <c r="NYN86" s="1915"/>
      <c r="NYO86" s="1915"/>
      <c r="NYP86" s="1915"/>
      <c r="NYQ86" s="1915"/>
      <c r="NYR86" s="1915"/>
      <c r="NYS86" s="1915"/>
      <c r="NYT86" s="1915"/>
      <c r="NYU86" s="1915"/>
      <c r="NYV86" s="1915"/>
      <c r="NYW86" s="1915"/>
      <c r="NYX86" s="1915"/>
      <c r="NYY86" s="1915"/>
      <c r="NYZ86" s="1915"/>
      <c r="NZA86" s="1915"/>
      <c r="NZB86" s="1915"/>
      <c r="NZC86" s="1915"/>
      <c r="NZD86" s="1915"/>
      <c r="NZE86" s="1915"/>
      <c r="NZF86" s="1915"/>
      <c r="NZG86" s="1915"/>
      <c r="NZH86" s="1915"/>
      <c r="NZI86" s="1915"/>
      <c r="NZJ86" s="1915"/>
      <c r="NZK86" s="1915"/>
      <c r="NZL86" s="1915"/>
      <c r="NZM86" s="1915"/>
      <c r="NZN86" s="1915"/>
      <c r="NZO86" s="1915"/>
      <c r="NZP86" s="1915"/>
      <c r="NZQ86" s="1915"/>
      <c r="NZR86" s="1915"/>
      <c r="NZS86" s="1915"/>
      <c r="NZT86" s="1915"/>
      <c r="NZU86" s="1915"/>
      <c r="NZV86" s="1915"/>
      <c r="NZW86" s="1915"/>
      <c r="NZX86" s="1915"/>
      <c r="NZY86" s="1915"/>
      <c r="NZZ86" s="1915"/>
      <c r="OAA86" s="1915"/>
      <c r="OAB86" s="1915"/>
      <c r="OAC86" s="1915"/>
      <c r="OAD86" s="1915"/>
      <c r="OAE86" s="1915"/>
      <c r="OAF86" s="1915"/>
      <c r="OAG86" s="1915"/>
      <c r="OAH86" s="1915"/>
      <c r="OAI86" s="1915"/>
      <c r="OAJ86" s="1915"/>
      <c r="OAK86" s="1915"/>
      <c r="OAL86" s="1915"/>
      <c r="OAM86" s="1915"/>
      <c r="OAN86" s="1915"/>
      <c r="OAO86" s="1915"/>
      <c r="OAP86" s="1915"/>
      <c r="OAQ86" s="1915"/>
      <c r="OAR86" s="1915"/>
      <c r="OAS86" s="1915"/>
      <c r="OAT86" s="1915"/>
      <c r="OAU86" s="1915"/>
      <c r="OAV86" s="1915"/>
      <c r="OAW86" s="1915"/>
      <c r="OAX86" s="1915"/>
      <c r="OAY86" s="1915"/>
      <c r="OAZ86" s="1915"/>
      <c r="OBA86" s="1915"/>
      <c r="OBB86" s="1915"/>
      <c r="OBC86" s="1915"/>
      <c r="OBD86" s="1915"/>
      <c r="OBE86" s="1915"/>
      <c r="OBF86" s="1915"/>
      <c r="OBG86" s="1915"/>
      <c r="OBH86" s="1915"/>
      <c r="OBI86" s="1915"/>
      <c r="OBJ86" s="1915"/>
      <c r="OBK86" s="1915"/>
      <c r="OBL86" s="1915"/>
      <c r="OBM86" s="1915"/>
      <c r="OBN86" s="1915"/>
      <c r="OBO86" s="1915"/>
      <c r="OBP86" s="1915"/>
      <c r="OBQ86" s="1915"/>
      <c r="OBR86" s="1915"/>
      <c r="OBS86" s="1915"/>
      <c r="OBT86" s="1915"/>
      <c r="OBU86" s="1915"/>
      <c r="OBV86" s="1915"/>
      <c r="OBW86" s="1915"/>
      <c r="OBX86" s="1915"/>
      <c r="OBY86" s="1915"/>
      <c r="OBZ86" s="1915"/>
      <c r="OCA86" s="1915"/>
      <c r="OCB86" s="1915"/>
      <c r="OCC86" s="1915"/>
      <c r="OCD86" s="1915"/>
      <c r="OCE86" s="1915"/>
      <c r="OCF86" s="1915"/>
      <c r="OCG86" s="1915"/>
      <c r="OCH86" s="1915"/>
      <c r="OCI86" s="1915"/>
      <c r="OCJ86" s="1915"/>
      <c r="OCK86" s="1915"/>
      <c r="OCL86" s="1915"/>
      <c r="OCM86" s="1915"/>
      <c r="OCN86" s="1915"/>
      <c r="OCO86" s="1915"/>
      <c r="OCP86" s="1915"/>
      <c r="OCQ86" s="1915"/>
      <c r="OCR86" s="1915"/>
      <c r="OCS86" s="1915"/>
      <c r="OCT86" s="1915"/>
      <c r="OCU86" s="1915"/>
      <c r="OCV86" s="1915"/>
      <c r="OCW86" s="1915"/>
      <c r="OCX86" s="1915"/>
      <c r="OCY86" s="1915"/>
      <c r="OCZ86" s="1915"/>
      <c r="ODA86" s="1915"/>
      <c r="ODB86" s="1915"/>
      <c r="ODC86" s="1915"/>
      <c r="ODD86" s="1915"/>
      <c r="ODE86" s="1915"/>
      <c r="ODF86" s="1915"/>
      <c r="ODG86" s="1915"/>
      <c r="ODH86" s="1915"/>
      <c r="ODI86" s="1915"/>
      <c r="ODJ86" s="1915"/>
      <c r="ODK86" s="1915"/>
      <c r="ODL86" s="1915"/>
      <c r="ODM86" s="1915"/>
      <c r="ODN86" s="1915"/>
      <c r="ODO86" s="1915"/>
      <c r="ODP86" s="1915"/>
      <c r="ODQ86" s="1915"/>
      <c r="ODR86" s="1915"/>
      <c r="ODS86" s="1915"/>
      <c r="ODT86" s="1915"/>
      <c r="ODU86" s="1915"/>
      <c r="ODV86" s="1915"/>
      <c r="ODW86" s="1915"/>
      <c r="ODX86" s="1915"/>
      <c r="ODY86" s="1915"/>
      <c r="ODZ86" s="1915"/>
      <c r="OEA86" s="1915"/>
      <c r="OEB86" s="1915"/>
      <c r="OEC86" s="1915"/>
      <c r="OED86" s="1915"/>
      <c r="OEE86" s="1915"/>
      <c r="OEF86" s="1915"/>
      <c r="OEG86" s="1915"/>
      <c r="OEH86" s="1915"/>
      <c r="OEI86" s="1915"/>
      <c r="OEJ86" s="1915"/>
      <c r="OEK86" s="1915"/>
      <c r="OEL86" s="1915"/>
      <c r="OEM86" s="1915"/>
      <c r="OEN86" s="1915"/>
      <c r="OEO86" s="1915"/>
      <c r="OEP86" s="1915"/>
      <c r="OEQ86" s="1915"/>
      <c r="OER86" s="1915"/>
      <c r="OES86" s="1915"/>
      <c r="OET86" s="1915"/>
      <c r="OEU86" s="1915"/>
      <c r="OEV86" s="1915"/>
      <c r="OEW86" s="1915"/>
      <c r="OEX86" s="1915"/>
      <c r="OEY86" s="1915"/>
      <c r="OEZ86" s="1915"/>
      <c r="OFA86" s="1915"/>
      <c r="OFB86" s="1915"/>
      <c r="OFC86" s="1915"/>
      <c r="OFD86" s="1915"/>
      <c r="OFE86" s="1915"/>
      <c r="OFF86" s="1915"/>
      <c r="OFG86" s="1915"/>
      <c r="OFH86" s="1915"/>
      <c r="OFI86" s="1915"/>
      <c r="OFJ86" s="1915"/>
      <c r="OFK86" s="1915"/>
      <c r="OFL86" s="1915"/>
      <c r="OFM86" s="1915"/>
      <c r="OFN86" s="1915"/>
      <c r="OFO86" s="1915"/>
      <c r="OFP86" s="1915"/>
      <c r="OFQ86" s="1915"/>
      <c r="OFR86" s="1915"/>
      <c r="OFS86" s="1915"/>
      <c r="OFT86" s="1915"/>
      <c r="OFU86" s="1915"/>
      <c r="OFV86" s="1915"/>
      <c r="OFW86" s="1915"/>
      <c r="OFX86" s="1915"/>
      <c r="OFY86" s="1915"/>
      <c r="OFZ86" s="1915"/>
      <c r="OGA86" s="1915"/>
      <c r="OGB86" s="1915"/>
      <c r="OGC86" s="1915"/>
      <c r="OGD86" s="1915"/>
      <c r="OGE86" s="1915"/>
      <c r="OGF86" s="1915"/>
      <c r="OGG86" s="1915"/>
      <c r="OGH86" s="1915"/>
      <c r="OGI86" s="1915"/>
      <c r="OGJ86" s="1915"/>
      <c r="OGK86" s="1915"/>
      <c r="OGL86" s="1915"/>
      <c r="OGM86" s="1915"/>
      <c r="OGN86" s="1915"/>
      <c r="OGO86" s="1915"/>
      <c r="OGP86" s="1915"/>
      <c r="OGQ86" s="1915"/>
      <c r="OGR86" s="1915"/>
      <c r="OGS86" s="1915"/>
      <c r="OGT86" s="1915"/>
      <c r="OGU86" s="1915"/>
      <c r="OGV86" s="1915"/>
      <c r="OGW86" s="1915"/>
      <c r="OGX86" s="1915"/>
      <c r="OGY86" s="1915"/>
      <c r="OGZ86" s="1915"/>
      <c r="OHA86" s="1915"/>
      <c r="OHB86" s="1915"/>
      <c r="OHC86" s="1915"/>
      <c r="OHD86" s="1915"/>
      <c r="OHE86" s="1915"/>
      <c r="OHF86" s="1915"/>
      <c r="OHG86" s="1915"/>
      <c r="OHH86" s="1915"/>
      <c r="OHI86" s="1915"/>
      <c r="OHJ86" s="1915"/>
      <c r="OHK86" s="1915"/>
      <c r="OHL86" s="1915"/>
      <c r="OHM86" s="1915"/>
      <c r="OHN86" s="1915"/>
      <c r="OHO86" s="1915"/>
      <c r="OHP86" s="1915"/>
      <c r="OHQ86" s="1915"/>
      <c r="OHR86" s="1915"/>
      <c r="OHS86" s="1915"/>
      <c r="OHT86" s="1915"/>
      <c r="OHU86" s="1915"/>
      <c r="OHV86" s="1915"/>
      <c r="OHW86" s="1915"/>
      <c r="OHX86" s="1915"/>
      <c r="OHY86" s="1915"/>
      <c r="OHZ86" s="1915"/>
      <c r="OIA86" s="1915"/>
      <c r="OIB86" s="1915"/>
      <c r="OIC86" s="1915"/>
      <c r="OID86" s="1915"/>
      <c r="OIE86" s="1915"/>
      <c r="OIF86" s="1915"/>
      <c r="OIG86" s="1915"/>
      <c r="OIH86" s="1915"/>
      <c r="OII86" s="1915"/>
      <c r="OIJ86" s="1915"/>
      <c r="OIK86" s="1915"/>
      <c r="OIL86" s="1915"/>
      <c r="OIM86" s="1915"/>
      <c r="OIN86" s="1915"/>
      <c r="OIO86" s="1915"/>
      <c r="OIP86" s="1915"/>
      <c r="OIQ86" s="1915"/>
      <c r="OIR86" s="1915"/>
      <c r="OIS86" s="1915"/>
      <c r="OIT86" s="1915"/>
      <c r="OIU86" s="1915"/>
      <c r="OIV86" s="1915"/>
      <c r="OIW86" s="1915"/>
      <c r="OIX86" s="1915"/>
      <c r="OIY86" s="1915"/>
      <c r="OIZ86" s="1915"/>
      <c r="OJA86" s="1915"/>
      <c r="OJB86" s="1915"/>
      <c r="OJC86" s="1915"/>
      <c r="OJD86" s="1915"/>
      <c r="OJE86" s="1915"/>
      <c r="OJF86" s="1915"/>
      <c r="OJG86" s="1915"/>
      <c r="OJH86" s="1915"/>
      <c r="OJI86" s="1915"/>
      <c r="OJJ86" s="1915"/>
      <c r="OJK86" s="1915"/>
      <c r="OJL86" s="1915"/>
      <c r="OJM86" s="1915"/>
      <c r="OJN86" s="1915"/>
      <c r="OJO86" s="1915"/>
      <c r="OJP86" s="1915"/>
      <c r="OJQ86" s="1915"/>
      <c r="OJR86" s="1915"/>
      <c r="OJS86" s="1915"/>
      <c r="OJT86" s="1915"/>
      <c r="OJU86" s="1915"/>
      <c r="OJV86" s="1915"/>
      <c r="OJW86" s="1915"/>
      <c r="OJX86" s="1915"/>
      <c r="OJY86" s="1915"/>
      <c r="OJZ86" s="1915"/>
      <c r="OKA86" s="1915"/>
      <c r="OKB86" s="1915"/>
      <c r="OKC86" s="1915"/>
      <c r="OKD86" s="1915"/>
      <c r="OKE86" s="1915"/>
      <c r="OKF86" s="1915"/>
      <c r="OKG86" s="1915"/>
      <c r="OKH86" s="1915"/>
      <c r="OKI86" s="1915"/>
      <c r="OKJ86" s="1915"/>
      <c r="OKK86" s="1915"/>
      <c r="OKL86" s="1915"/>
      <c r="OKM86" s="1915"/>
      <c r="OKN86" s="1915"/>
      <c r="OKO86" s="1915"/>
      <c r="OKP86" s="1915"/>
      <c r="OKQ86" s="1915"/>
      <c r="OKR86" s="1915"/>
      <c r="OKS86" s="1915"/>
      <c r="OKT86" s="1915"/>
      <c r="OKU86" s="1915"/>
      <c r="OKV86" s="1915"/>
      <c r="OKW86" s="1915"/>
      <c r="OKX86" s="1915"/>
      <c r="OKY86" s="1915"/>
      <c r="OKZ86" s="1915"/>
      <c r="OLA86" s="1915"/>
      <c r="OLB86" s="1915"/>
      <c r="OLC86" s="1915"/>
      <c r="OLD86" s="1915"/>
      <c r="OLE86" s="1915"/>
      <c r="OLF86" s="1915"/>
      <c r="OLG86" s="1915"/>
      <c r="OLH86" s="1915"/>
      <c r="OLI86" s="1915"/>
      <c r="OLJ86" s="1915"/>
      <c r="OLK86" s="1915"/>
      <c r="OLL86" s="1915"/>
      <c r="OLM86" s="1915"/>
      <c r="OLN86" s="1915"/>
      <c r="OLO86" s="1915"/>
      <c r="OLP86" s="1915"/>
      <c r="OLQ86" s="1915"/>
      <c r="OLR86" s="1915"/>
      <c r="OLS86" s="1915"/>
      <c r="OLT86" s="1915"/>
      <c r="OLU86" s="1915"/>
      <c r="OLV86" s="1915"/>
      <c r="OLW86" s="1915"/>
      <c r="OLX86" s="1915"/>
      <c r="OLY86" s="1915"/>
      <c r="OLZ86" s="1915"/>
      <c r="OMA86" s="1915"/>
      <c r="OMB86" s="1915"/>
      <c r="OMC86" s="1915"/>
      <c r="OMD86" s="1915"/>
      <c r="OME86" s="1915"/>
      <c r="OMF86" s="1915"/>
      <c r="OMG86" s="1915"/>
      <c r="OMH86" s="1915"/>
      <c r="OMI86" s="1915"/>
      <c r="OMJ86" s="1915"/>
      <c r="OMK86" s="1915"/>
      <c r="OML86" s="1915"/>
      <c r="OMM86" s="1915"/>
      <c r="OMN86" s="1915"/>
      <c r="OMO86" s="1915"/>
      <c r="OMP86" s="1915"/>
      <c r="OMQ86" s="1915"/>
      <c r="OMR86" s="1915"/>
      <c r="OMS86" s="1915"/>
      <c r="OMT86" s="1915"/>
      <c r="OMU86" s="1915"/>
      <c r="OMV86" s="1915"/>
      <c r="OMW86" s="1915"/>
      <c r="OMX86" s="1915"/>
      <c r="OMY86" s="1915"/>
      <c r="OMZ86" s="1915"/>
      <c r="ONA86" s="1915"/>
      <c r="ONB86" s="1915"/>
      <c r="ONC86" s="1915"/>
      <c r="OND86" s="1915"/>
      <c r="ONE86" s="1915"/>
      <c r="ONF86" s="1915"/>
      <c r="ONG86" s="1915"/>
      <c r="ONH86" s="1915"/>
      <c r="ONI86" s="1915"/>
      <c r="ONJ86" s="1915"/>
      <c r="ONK86" s="1915"/>
      <c r="ONL86" s="1915"/>
      <c r="ONM86" s="1915"/>
      <c r="ONN86" s="1915"/>
      <c r="ONO86" s="1915"/>
      <c r="ONP86" s="1915"/>
      <c r="ONQ86" s="1915"/>
      <c r="ONR86" s="1915"/>
      <c r="ONS86" s="1915"/>
      <c r="ONT86" s="1915"/>
      <c r="ONU86" s="1915"/>
      <c r="ONV86" s="1915"/>
      <c r="ONW86" s="1915"/>
      <c r="ONX86" s="1915"/>
      <c r="ONY86" s="1915"/>
      <c r="ONZ86" s="1915"/>
      <c r="OOA86" s="1915"/>
      <c r="OOB86" s="1915"/>
      <c r="OOC86" s="1915"/>
      <c r="OOD86" s="1915"/>
      <c r="OOE86" s="1915"/>
      <c r="OOF86" s="1915"/>
      <c r="OOG86" s="1915"/>
      <c r="OOH86" s="1915"/>
      <c r="OOI86" s="1915"/>
      <c r="OOJ86" s="1915"/>
      <c r="OOK86" s="1915"/>
      <c r="OOL86" s="1915"/>
      <c r="OOM86" s="1915"/>
      <c r="OON86" s="1915"/>
      <c r="OOO86" s="1915"/>
      <c r="OOP86" s="1915"/>
      <c r="OOQ86" s="1915"/>
      <c r="OOR86" s="1915"/>
      <c r="OOS86" s="1915"/>
      <c r="OOT86" s="1915"/>
      <c r="OOU86" s="1915"/>
      <c r="OOV86" s="1915"/>
      <c r="OOW86" s="1915"/>
      <c r="OOX86" s="1915"/>
      <c r="OOY86" s="1915"/>
      <c r="OOZ86" s="1915"/>
      <c r="OPA86" s="1915"/>
      <c r="OPB86" s="1915"/>
      <c r="OPC86" s="1915"/>
      <c r="OPD86" s="1915"/>
      <c r="OPE86" s="1915"/>
      <c r="OPF86" s="1915"/>
      <c r="OPG86" s="1915"/>
      <c r="OPH86" s="1915"/>
      <c r="OPI86" s="1915"/>
      <c r="OPJ86" s="1915"/>
      <c r="OPK86" s="1915"/>
      <c r="OPL86" s="1915"/>
      <c r="OPM86" s="1915"/>
      <c r="OPN86" s="1915"/>
      <c r="OPO86" s="1915"/>
      <c r="OPP86" s="1915"/>
      <c r="OPQ86" s="1915"/>
      <c r="OPR86" s="1915"/>
      <c r="OPS86" s="1915"/>
      <c r="OPT86" s="1915"/>
      <c r="OPU86" s="1915"/>
      <c r="OPV86" s="1915"/>
      <c r="OPW86" s="1915"/>
      <c r="OPX86" s="1915"/>
      <c r="OPY86" s="1915"/>
      <c r="OPZ86" s="1915"/>
      <c r="OQA86" s="1915"/>
      <c r="OQB86" s="1915"/>
      <c r="OQC86" s="1915"/>
      <c r="OQD86" s="1915"/>
      <c r="OQE86" s="1915"/>
      <c r="OQF86" s="1915"/>
      <c r="OQG86" s="1915"/>
      <c r="OQH86" s="1915"/>
      <c r="OQI86" s="1915"/>
      <c r="OQJ86" s="1915"/>
      <c r="OQK86" s="1915"/>
      <c r="OQL86" s="1915"/>
      <c r="OQM86" s="1915"/>
      <c r="OQN86" s="1915"/>
      <c r="OQO86" s="1915"/>
      <c r="OQP86" s="1915"/>
      <c r="OQQ86" s="1915"/>
      <c r="OQR86" s="1915"/>
      <c r="OQS86" s="1915"/>
      <c r="OQT86" s="1915"/>
      <c r="OQU86" s="1915"/>
      <c r="OQV86" s="1915"/>
      <c r="OQW86" s="1915"/>
      <c r="OQX86" s="1915"/>
      <c r="OQY86" s="1915"/>
      <c r="OQZ86" s="1915"/>
      <c r="ORA86" s="1915"/>
      <c r="ORB86" s="1915"/>
      <c r="ORC86" s="1915"/>
      <c r="ORD86" s="1915"/>
      <c r="ORE86" s="1915"/>
      <c r="ORF86" s="1915"/>
      <c r="ORG86" s="1915"/>
      <c r="ORH86" s="1915"/>
      <c r="ORI86" s="1915"/>
      <c r="ORJ86" s="1915"/>
      <c r="ORK86" s="1915"/>
      <c r="ORL86" s="1915"/>
      <c r="ORM86" s="1915"/>
      <c r="ORN86" s="1915"/>
      <c r="ORO86" s="1915"/>
      <c r="ORP86" s="1915"/>
      <c r="ORQ86" s="1915"/>
      <c r="ORR86" s="1915"/>
      <c r="ORS86" s="1915"/>
      <c r="ORT86" s="1915"/>
      <c r="ORU86" s="1915"/>
      <c r="ORV86" s="1915"/>
      <c r="ORW86" s="1915"/>
      <c r="ORX86" s="1915"/>
      <c r="ORY86" s="1915"/>
      <c r="ORZ86" s="1915"/>
      <c r="OSA86" s="1915"/>
      <c r="OSB86" s="1915"/>
      <c r="OSC86" s="1915"/>
      <c r="OSD86" s="1915"/>
      <c r="OSE86" s="1915"/>
      <c r="OSF86" s="1915"/>
      <c r="OSG86" s="1915"/>
      <c r="OSH86" s="1915"/>
      <c r="OSI86" s="1915"/>
      <c r="OSJ86" s="1915"/>
      <c r="OSK86" s="1915"/>
      <c r="OSL86" s="1915"/>
      <c r="OSM86" s="1915"/>
      <c r="OSN86" s="1915"/>
      <c r="OSO86" s="1915"/>
      <c r="OSP86" s="1915"/>
      <c r="OSQ86" s="1915"/>
      <c r="OSR86" s="1915"/>
      <c r="OSS86" s="1915"/>
      <c r="OST86" s="1915"/>
      <c r="OSU86" s="1915"/>
      <c r="OSV86" s="1915"/>
      <c r="OSW86" s="1915"/>
      <c r="OSX86" s="1915"/>
      <c r="OSY86" s="1915"/>
      <c r="OSZ86" s="1915"/>
      <c r="OTA86" s="1915"/>
      <c r="OTB86" s="1915"/>
      <c r="OTC86" s="1915"/>
      <c r="OTD86" s="1915"/>
      <c r="OTE86" s="1915"/>
      <c r="OTF86" s="1915"/>
      <c r="OTG86" s="1915"/>
      <c r="OTH86" s="1915"/>
      <c r="OTI86" s="1915"/>
      <c r="OTJ86" s="1915"/>
      <c r="OTK86" s="1915"/>
      <c r="OTL86" s="1915"/>
      <c r="OTM86" s="1915"/>
      <c r="OTN86" s="1915"/>
      <c r="OTO86" s="1915"/>
      <c r="OTP86" s="1915"/>
      <c r="OTQ86" s="1915"/>
      <c r="OTR86" s="1915"/>
      <c r="OTS86" s="1915"/>
      <c r="OTT86" s="1915"/>
      <c r="OTU86" s="1915"/>
      <c r="OTV86" s="1915"/>
      <c r="OTW86" s="1915"/>
      <c r="OTX86" s="1915"/>
      <c r="OTY86" s="1915"/>
      <c r="OTZ86" s="1915"/>
      <c r="OUA86" s="1915"/>
      <c r="OUB86" s="1915"/>
      <c r="OUC86" s="1915"/>
      <c r="OUD86" s="1915"/>
      <c r="OUE86" s="1915"/>
      <c r="OUF86" s="1915"/>
      <c r="OUG86" s="1915"/>
      <c r="OUH86" s="1915"/>
      <c r="OUI86" s="1915"/>
      <c r="OUJ86" s="1915"/>
      <c r="OUK86" s="1915"/>
      <c r="OUL86" s="1915"/>
      <c r="OUM86" s="1915"/>
      <c r="OUN86" s="1915"/>
      <c r="OUO86" s="1915"/>
      <c r="OUP86" s="1915"/>
      <c r="OUQ86" s="1915"/>
      <c r="OUR86" s="1915"/>
      <c r="OUS86" s="1915"/>
      <c r="OUT86" s="1915"/>
      <c r="OUU86" s="1915"/>
      <c r="OUV86" s="1915"/>
      <c r="OUW86" s="1915"/>
      <c r="OUX86" s="1915"/>
      <c r="OUY86" s="1915"/>
      <c r="OUZ86" s="1915"/>
      <c r="OVA86" s="1915"/>
      <c r="OVB86" s="1915"/>
      <c r="OVC86" s="1915"/>
      <c r="OVD86" s="1915"/>
      <c r="OVE86" s="1915"/>
      <c r="OVF86" s="1915"/>
      <c r="OVG86" s="1915"/>
      <c r="OVH86" s="1915"/>
      <c r="OVI86" s="1915"/>
      <c r="OVJ86" s="1915"/>
      <c r="OVK86" s="1915"/>
      <c r="OVL86" s="1915"/>
      <c r="OVM86" s="1915"/>
      <c r="OVN86" s="1915"/>
      <c r="OVO86" s="1915"/>
      <c r="OVP86" s="1915"/>
      <c r="OVQ86" s="1915"/>
      <c r="OVR86" s="1915"/>
      <c r="OVS86" s="1915"/>
      <c r="OVT86" s="1915"/>
      <c r="OVU86" s="1915"/>
      <c r="OVV86" s="1915"/>
      <c r="OVW86" s="1915"/>
      <c r="OVX86" s="1915"/>
      <c r="OVY86" s="1915"/>
      <c r="OVZ86" s="1915"/>
      <c r="OWA86" s="1915"/>
      <c r="OWB86" s="1915"/>
      <c r="OWC86" s="1915"/>
      <c r="OWD86" s="1915"/>
      <c r="OWE86" s="1915"/>
      <c r="OWF86" s="1915"/>
      <c r="OWG86" s="1915"/>
      <c r="OWH86" s="1915"/>
      <c r="OWI86" s="1915"/>
      <c r="OWJ86" s="1915"/>
      <c r="OWK86" s="1915"/>
      <c r="OWL86" s="1915"/>
      <c r="OWM86" s="1915"/>
      <c r="OWN86" s="1915"/>
      <c r="OWO86" s="1915"/>
      <c r="OWP86" s="1915"/>
      <c r="OWQ86" s="1915"/>
      <c r="OWR86" s="1915"/>
      <c r="OWS86" s="1915"/>
      <c r="OWT86" s="1915"/>
      <c r="OWU86" s="1915"/>
      <c r="OWV86" s="1915"/>
      <c r="OWW86" s="1915"/>
      <c r="OWX86" s="1915"/>
      <c r="OWY86" s="1915"/>
      <c r="OWZ86" s="1915"/>
      <c r="OXA86" s="1915"/>
      <c r="OXB86" s="1915"/>
      <c r="OXC86" s="1915"/>
      <c r="OXD86" s="1915"/>
      <c r="OXE86" s="1915"/>
      <c r="OXF86" s="1915"/>
      <c r="OXG86" s="1915"/>
      <c r="OXH86" s="1915"/>
      <c r="OXI86" s="1915"/>
      <c r="OXJ86" s="1915"/>
      <c r="OXK86" s="1915"/>
      <c r="OXL86" s="1915"/>
      <c r="OXM86" s="1915"/>
      <c r="OXN86" s="1915"/>
      <c r="OXO86" s="1915"/>
      <c r="OXP86" s="1915"/>
      <c r="OXQ86" s="1915"/>
      <c r="OXR86" s="1915"/>
      <c r="OXS86" s="1915"/>
      <c r="OXT86" s="1915"/>
      <c r="OXU86" s="1915"/>
      <c r="OXV86" s="1915"/>
      <c r="OXW86" s="1915"/>
      <c r="OXX86" s="1915"/>
      <c r="OXY86" s="1915"/>
      <c r="OXZ86" s="1915"/>
      <c r="OYA86" s="1915"/>
      <c r="OYB86" s="1915"/>
      <c r="OYC86" s="1915"/>
      <c r="OYD86" s="1915"/>
      <c r="OYE86" s="1915"/>
      <c r="OYF86" s="1915"/>
      <c r="OYG86" s="1915"/>
      <c r="OYH86" s="1915"/>
      <c r="OYI86" s="1915"/>
      <c r="OYJ86" s="1915"/>
      <c r="OYK86" s="1915"/>
      <c r="OYL86" s="1915"/>
      <c r="OYM86" s="1915"/>
      <c r="OYN86" s="1915"/>
      <c r="OYO86" s="1915"/>
      <c r="OYP86" s="1915"/>
      <c r="OYQ86" s="1915"/>
      <c r="OYR86" s="1915"/>
      <c r="OYS86" s="1915"/>
      <c r="OYT86" s="1915"/>
      <c r="OYU86" s="1915"/>
      <c r="OYV86" s="1915"/>
      <c r="OYW86" s="1915"/>
      <c r="OYX86" s="1915"/>
      <c r="OYY86" s="1915"/>
      <c r="OYZ86" s="1915"/>
      <c r="OZA86" s="1915"/>
      <c r="OZB86" s="1915"/>
      <c r="OZC86" s="1915"/>
      <c r="OZD86" s="1915"/>
      <c r="OZE86" s="1915"/>
      <c r="OZF86" s="1915"/>
      <c r="OZG86" s="1915"/>
      <c r="OZH86" s="1915"/>
      <c r="OZI86" s="1915"/>
      <c r="OZJ86" s="1915"/>
      <c r="OZK86" s="1915"/>
      <c r="OZL86" s="1915"/>
      <c r="OZM86" s="1915"/>
      <c r="OZN86" s="1915"/>
      <c r="OZO86" s="1915"/>
      <c r="OZP86" s="1915"/>
      <c r="OZQ86" s="1915"/>
      <c r="OZR86" s="1915"/>
      <c r="OZS86" s="1915"/>
      <c r="OZT86" s="1915"/>
      <c r="OZU86" s="1915"/>
      <c r="OZV86" s="1915"/>
      <c r="OZW86" s="1915"/>
      <c r="OZX86" s="1915"/>
      <c r="OZY86" s="1915"/>
      <c r="OZZ86" s="1915"/>
      <c r="PAA86" s="1915"/>
      <c r="PAB86" s="1915"/>
      <c r="PAC86" s="1915"/>
      <c r="PAD86" s="1915"/>
      <c r="PAE86" s="1915"/>
      <c r="PAF86" s="1915"/>
      <c r="PAG86" s="1915"/>
      <c r="PAH86" s="1915"/>
      <c r="PAI86" s="1915"/>
      <c r="PAJ86" s="1915"/>
      <c r="PAK86" s="1915"/>
      <c r="PAL86" s="1915"/>
      <c r="PAM86" s="1915"/>
      <c r="PAN86" s="1915"/>
      <c r="PAO86" s="1915"/>
      <c r="PAP86" s="1915"/>
      <c r="PAQ86" s="1915"/>
      <c r="PAR86" s="1915"/>
      <c r="PAS86" s="1915"/>
      <c r="PAT86" s="1915"/>
      <c r="PAU86" s="1915"/>
      <c r="PAV86" s="1915"/>
      <c r="PAW86" s="1915"/>
      <c r="PAX86" s="1915"/>
      <c r="PAY86" s="1915"/>
      <c r="PAZ86" s="1915"/>
      <c r="PBA86" s="1915"/>
      <c r="PBB86" s="1915"/>
      <c r="PBC86" s="1915"/>
      <c r="PBD86" s="1915"/>
      <c r="PBE86" s="1915"/>
      <c r="PBF86" s="1915"/>
      <c r="PBG86" s="1915"/>
      <c r="PBH86" s="1915"/>
      <c r="PBI86" s="1915"/>
      <c r="PBJ86" s="1915"/>
      <c r="PBK86" s="1915"/>
      <c r="PBL86" s="1915"/>
      <c r="PBM86" s="1915"/>
      <c r="PBN86" s="1915"/>
      <c r="PBO86" s="1915"/>
      <c r="PBP86" s="1915"/>
      <c r="PBQ86" s="1915"/>
      <c r="PBR86" s="1915"/>
      <c r="PBS86" s="1915"/>
      <c r="PBT86" s="1915"/>
      <c r="PBU86" s="1915"/>
      <c r="PBV86" s="1915"/>
      <c r="PBW86" s="1915"/>
      <c r="PBX86" s="1915"/>
      <c r="PBY86" s="1915"/>
      <c r="PBZ86" s="1915"/>
      <c r="PCA86" s="1915"/>
      <c r="PCB86" s="1915"/>
      <c r="PCC86" s="1915"/>
      <c r="PCD86" s="1915"/>
      <c r="PCE86" s="1915"/>
      <c r="PCF86" s="1915"/>
      <c r="PCG86" s="1915"/>
      <c r="PCH86" s="1915"/>
      <c r="PCI86" s="1915"/>
      <c r="PCJ86" s="1915"/>
      <c r="PCK86" s="1915"/>
      <c r="PCL86" s="1915"/>
      <c r="PCM86" s="1915"/>
      <c r="PCN86" s="1915"/>
      <c r="PCO86" s="1915"/>
      <c r="PCP86" s="1915"/>
      <c r="PCQ86" s="1915"/>
      <c r="PCR86" s="1915"/>
      <c r="PCS86" s="1915"/>
      <c r="PCT86" s="1915"/>
      <c r="PCU86" s="1915"/>
      <c r="PCV86" s="1915"/>
      <c r="PCW86" s="1915"/>
      <c r="PCX86" s="1915"/>
      <c r="PCY86" s="1915"/>
      <c r="PCZ86" s="1915"/>
      <c r="PDA86" s="1915"/>
      <c r="PDB86" s="1915"/>
      <c r="PDC86" s="1915"/>
      <c r="PDD86" s="1915"/>
      <c r="PDE86" s="1915"/>
      <c r="PDF86" s="1915"/>
      <c r="PDG86" s="1915"/>
      <c r="PDH86" s="1915"/>
      <c r="PDI86" s="1915"/>
      <c r="PDJ86" s="1915"/>
      <c r="PDK86" s="1915"/>
      <c r="PDL86" s="1915"/>
      <c r="PDM86" s="1915"/>
      <c r="PDN86" s="1915"/>
      <c r="PDO86" s="1915"/>
      <c r="PDP86" s="1915"/>
      <c r="PDQ86" s="1915"/>
      <c r="PDR86" s="1915"/>
      <c r="PDS86" s="1915"/>
      <c r="PDT86" s="1915"/>
      <c r="PDU86" s="1915"/>
      <c r="PDV86" s="1915"/>
      <c r="PDW86" s="1915"/>
      <c r="PDX86" s="1915"/>
      <c r="PDY86" s="1915"/>
      <c r="PDZ86" s="1915"/>
      <c r="PEA86" s="1915"/>
      <c r="PEB86" s="1915"/>
      <c r="PEC86" s="1915"/>
      <c r="PED86" s="1915"/>
      <c r="PEE86" s="1915"/>
      <c r="PEF86" s="1915"/>
      <c r="PEG86" s="1915"/>
      <c r="PEH86" s="1915"/>
      <c r="PEI86" s="1915"/>
      <c r="PEJ86" s="1915"/>
      <c r="PEK86" s="1915"/>
      <c r="PEL86" s="1915"/>
      <c r="PEM86" s="1915"/>
      <c r="PEN86" s="1915"/>
      <c r="PEO86" s="1915"/>
      <c r="PEP86" s="1915"/>
      <c r="PEQ86" s="1915"/>
      <c r="PER86" s="1915"/>
      <c r="PES86" s="1915"/>
      <c r="PET86" s="1915"/>
      <c r="PEU86" s="1915"/>
      <c r="PEV86" s="1915"/>
      <c r="PEW86" s="1915"/>
      <c r="PEX86" s="1915"/>
      <c r="PEY86" s="1915"/>
      <c r="PEZ86" s="1915"/>
      <c r="PFA86" s="1915"/>
      <c r="PFB86" s="1915"/>
      <c r="PFC86" s="1915"/>
      <c r="PFD86" s="1915"/>
      <c r="PFE86" s="1915"/>
      <c r="PFF86" s="1915"/>
      <c r="PFG86" s="1915"/>
      <c r="PFH86" s="1915"/>
      <c r="PFI86" s="1915"/>
      <c r="PFJ86" s="1915"/>
      <c r="PFK86" s="1915"/>
      <c r="PFL86" s="1915"/>
      <c r="PFM86" s="1915"/>
      <c r="PFN86" s="1915"/>
      <c r="PFO86" s="1915"/>
      <c r="PFP86" s="1915"/>
      <c r="PFQ86" s="1915"/>
      <c r="PFR86" s="1915"/>
      <c r="PFS86" s="1915"/>
      <c r="PFT86" s="1915"/>
      <c r="PFU86" s="1915"/>
      <c r="PFV86" s="1915"/>
      <c r="PFW86" s="1915"/>
      <c r="PFX86" s="1915"/>
      <c r="PFY86" s="1915"/>
      <c r="PFZ86" s="1915"/>
      <c r="PGA86" s="1915"/>
      <c r="PGB86" s="1915"/>
      <c r="PGC86" s="1915"/>
      <c r="PGD86" s="1915"/>
      <c r="PGE86" s="1915"/>
      <c r="PGF86" s="1915"/>
      <c r="PGG86" s="1915"/>
      <c r="PGH86" s="1915"/>
      <c r="PGI86" s="1915"/>
      <c r="PGJ86" s="1915"/>
      <c r="PGK86" s="1915"/>
      <c r="PGL86" s="1915"/>
      <c r="PGM86" s="1915"/>
      <c r="PGN86" s="1915"/>
      <c r="PGO86" s="1915"/>
      <c r="PGP86" s="1915"/>
      <c r="PGQ86" s="1915"/>
      <c r="PGR86" s="1915"/>
      <c r="PGS86" s="1915"/>
      <c r="PGT86" s="1915"/>
      <c r="PGU86" s="1915"/>
      <c r="PGV86" s="1915"/>
      <c r="PGW86" s="1915"/>
      <c r="PGX86" s="1915"/>
      <c r="PGY86" s="1915"/>
      <c r="PGZ86" s="1915"/>
      <c r="PHA86" s="1915"/>
      <c r="PHB86" s="1915"/>
      <c r="PHC86" s="1915"/>
      <c r="PHD86" s="1915"/>
      <c r="PHE86" s="1915"/>
      <c r="PHF86" s="1915"/>
      <c r="PHG86" s="1915"/>
      <c r="PHH86" s="1915"/>
      <c r="PHI86" s="1915"/>
      <c r="PHJ86" s="1915"/>
      <c r="PHK86" s="1915"/>
      <c r="PHL86" s="1915"/>
      <c r="PHM86" s="1915"/>
      <c r="PHN86" s="1915"/>
      <c r="PHO86" s="1915"/>
      <c r="PHP86" s="1915"/>
      <c r="PHQ86" s="1915"/>
      <c r="PHR86" s="1915"/>
      <c r="PHS86" s="1915"/>
      <c r="PHT86" s="1915"/>
      <c r="PHU86" s="1915"/>
      <c r="PHV86" s="1915"/>
      <c r="PHW86" s="1915"/>
      <c r="PHX86" s="1915"/>
      <c r="PHY86" s="1915"/>
      <c r="PHZ86" s="1915"/>
      <c r="PIA86" s="1915"/>
      <c r="PIB86" s="1915"/>
      <c r="PIC86" s="1915"/>
      <c r="PID86" s="1915"/>
      <c r="PIE86" s="1915"/>
      <c r="PIF86" s="1915"/>
      <c r="PIG86" s="1915"/>
      <c r="PIH86" s="1915"/>
      <c r="PII86" s="1915"/>
      <c r="PIJ86" s="1915"/>
      <c r="PIK86" s="1915"/>
      <c r="PIL86" s="1915"/>
      <c r="PIM86" s="1915"/>
      <c r="PIN86" s="1915"/>
      <c r="PIO86" s="1915"/>
      <c r="PIP86" s="1915"/>
      <c r="PIQ86" s="1915"/>
      <c r="PIR86" s="1915"/>
      <c r="PIS86" s="1915"/>
      <c r="PIT86" s="1915"/>
      <c r="PIU86" s="1915"/>
      <c r="PIV86" s="1915"/>
      <c r="PIW86" s="1915"/>
      <c r="PIX86" s="1915"/>
      <c r="PIY86" s="1915"/>
      <c r="PIZ86" s="1915"/>
      <c r="PJA86" s="1915"/>
      <c r="PJB86" s="1915"/>
      <c r="PJC86" s="1915"/>
      <c r="PJD86" s="1915"/>
      <c r="PJE86" s="1915"/>
      <c r="PJF86" s="1915"/>
      <c r="PJG86" s="1915"/>
      <c r="PJH86" s="1915"/>
      <c r="PJI86" s="1915"/>
      <c r="PJJ86" s="1915"/>
      <c r="PJK86" s="1915"/>
      <c r="PJL86" s="1915"/>
      <c r="PJM86" s="1915"/>
      <c r="PJN86" s="1915"/>
      <c r="PJO86" s="1915"/>
      <c r="PJP86" s="1915"/>
      <c r="PJQ86" s="1915"/>
      <c r="PJR86" s="1915"/>
      <c r="PJS86" s="1915"/>
      <c r="PJT86" s="1915"/>
      <c r="PJU86" s="1915"/>
      <c r="PJV86" s="1915"/>
      <c r="PJW86" s="1915"/>
      <c r="PJX86" s="1915"/>
      <c r="PJY86" s="1915"/>
      <c r="PJZ86" s="1915"/>
      <c r="PKA86" s="1915"/>
      <c r="PKB86" s="1915"/>
      <c r="PKC86" s="1915"/>
      <c r="PKD86" s="1915"/>
      <c r="PKE86" s="1915"/>
      <c r="PKF86" s="1915"/>
      <c r="PKG86" s="1915"/>
      <c r="PKH86" s="1915"/>
      <c r="PKI86" s="1915"/>
      <c r="PKJ86" s="1915"/>
      <c r="PKK86" s="1915"/>
      <c r="PKL86" s="1915"/>
      <c r="PKM86" s="1915"/>
      <c r="PKN86" s="1915"/>
      <c r="PKO86" s="1915"/>
      <c r="PKP86" s="1915"/>
      <c r="PKQ86" s="1915"/>
      <c r="PKR86" s="1915"/>
      <c r="PKS86" s="1915"/>
      <c r="PKT86" s="1915"/>
      <c r="PKU86" s="1915"/>
      <c r="PKV86" s="1915"/>
      <c r="PKW86" s="1915"/>
      <c r="PKX86" s="1915"/>
      <c r="PKY86" s="1915"/>
      <c r="PKZ86" s="1915"/>
      <c r="PLA86" s="1915"/>
      <c r="PLB86" s="1915"/>
      <c r="PLC86" s="1915"/>
      <c r="PLD86" s="1915"/>
      <c r="PLE86" s="1915"/>
      <c r="PLF86" s="1915"/>
      <c r="PLG86" s="1915"/>
      <c r="PLH86" s="1915"/>
      <c r="PLI86" s="1915"/>
      <c r="PLJ86" s="1915"/>
      <c r="PLK86" s="1915"/>
      <c r="PLL86" s="1915"/>
      <c r="PLM86" s="1915"/>
      <c r="PLN86" s="1915"/>
      <c r="PLO86" s="1915"/>
      <c r="PLP86" s="1915"/>
      <c r="PLQ86" s="1915"/>
      <c r="PLR86" s="1915"/>
      <c r="PLS86" s="1915"/>
      <c r="PLT86" s="1915"/>
      <c r="PLU86" s="1915"/>
      <c r="PLV86" s="1915"/>
      <c r="PLW86" s="1915"/>
      <c r="PLX86" s="1915"/>
      <c r="PLY86" s="1915"/>
      <c r="PLZ86" s="1915"/>
      <c r="PMA86" s="1915"/>
      <c r="PMB86" s="1915"/>
      <c r="PMC86" s="1915"/>
      <c r="PMD86" s="1915"/>
      <c r="PME86" s="1915"/>
      <c r="PMF86" s="1915"/>
      <c r="PMG86" s="1915"/>
      <c r="PMH86" s="1915"/>
      <c r="PMI86" s="1915"/>
      <c r="PMJ86" s="1915"/>
      <c r="PMK86" s="1915"/>
      <c r="PML86" s="1915"/>
      <c r="PMM86" s="1915"/>
      <c r="PMN86" s="1915"/>
      <c r="PMO86" s="1915"/>
      <c r="PMP86" s="1915"/>
      <c r="PMQ86" s="1915"/>
      <c r="PMR86" s="1915"/>
      <c r="PMS86" s="1915"/>
      <c r="PMT86" s="1915"/>
      <c r="PMU86" s="1915"/>
      <c r="PMV86" s="1915"/>
      <c r="PMW86" s="1915"/>
      <c r="PMX86" s="1915"/>
      <c r="PMY86" s="1915"/>
      <c r="PMZ86" s="1915"/>
      <c r="PNA86" s="1915"/>
      <c r="PNB86" s="1915"/>
      <c r="PNC86" s="1915"/>
      <c r="PND86" s="1915"/>
      <c r="PNE86" s="1915"/>
      <c r="PNF86" s="1915"/>
      <c r="PNG86" s="1915"/>
      <c r="PNH86" s="1915"/>
      <c r="PNI86" s="1915"/>
      <c r="PNJ86" s="1915"/>
      <c r="PNK86" s="1915"/>
      <c r="PNL86" s="1915"/>
      <c r="PNM86" s="1915"/>
      <c r="PNN86" s="1915"/>
      <c r="PNO86" s="1915"/>
      <c r="PNP86" s="1915"/>
      <c r="PNQ86" s="1915"/>
      <c r="PNR86" s="1915"/>
      <c r="PNS86" s="1915"/>
      <c r="PNT86" s="1915"/>
      <c r="PNU86" s="1915"/>
      <c r="PNV86" s="1915"/>
      <c r="PNW86" s="1915"/>
      <c r="PNX86" s="1915"/>
      <c r="PNY86" s="1915"/>
      <c r="PNZ86" s="1915"/>
      <c r="POA86" s="1915"/>
      <c r="POB86" s="1915"/>
      <c r="POC86" s="1915"/>
      <c r="POD86" s="1915"/>
      <c r="POE86" s="1915"/>
      <c r="POF86" s="1915"/>
      <c r="POG86" s="1915"/>
      <c r="POH86" s="1915"/>
      <c r="POI86" s="1915"/>
      <c r="POJ86" s="1915"/>
      <c r="POK86" s="1915"/>
      <c r="POL86" s="1915"/>
      <c r="POM86" s="1915"/>
      <c r="PON86" s="1915"/>
      <c r="POO86" s="1915"/>
      <c r="POP86" s="1915"/>
      <c r="POQ86" s="1915"/>
      <c r="POR86" s="1915"/>
      <c r="POS86" s="1915"/>
      <c r="POT86" s="1915"/>
      <c r="POU86" s="1915"/>
      <c r="POV86" s="1915"/>
      <c r="POW86" s="1915"/>
      <c r="POX86" s="1915"/>
      <c r="POY86" s="1915"/>
      <c r="POZ86" s="1915"/>
      <c r="PPA86" s="1915"/>
      <c r="PPB86" s="1915"/>
      <c r="PPC86" s="1915"/>
      <c r="PPD86" s="1915"/>
      <c r="PPE86" s="1915"/>
      <c r="PPF86" s="1915"/>
      <c r="PPG86" s="1915"/>
      <c r="PPH86" s="1915"/>
      <c r="PPI86" s="1915"/>
      <c r="PPJ86" s="1915"/>
      <c r="PPK86" s="1915"/>
      <c r="PPL86" s="1915"/>
      <c r="PPM86" s="1915"/>
      <c r="PPN86" s="1915"/>
      <c r="PPO86" s="1915"/>
      <c r="PPP86" s="1915"/>
      <c r="PPQ86" s="1915"/>
      <c r="PPR86" s="1915"/>
      <c r="PPS86" s="1915"/>
      <c r="PPT86" s="1915"/>
      <c r="PPU86" s="1915"/>
      <c r="PPV86" s="1915"/>
      <c r="PPW86" s="1915"/>
      <c r="PPX86" s="1915"/>
      <c r="PPY86" s="1915"/>
      <c r="PPZ86" s="1915"/>
      <c r="PQA86" s="1915"/>
      <c r="PQB86" s="1915"/>
      <c r="PQC86" s="1915"/>
      <c r="PQD86" s="1915"/>
      <c r="PQE86" s="1915"/>
      <c r="PQF86" s="1915"/>
      <c r="PQG86" s="1915"/>
      <c r="PQH86" s="1915"/>
      <c r="PQI86" s="1915"/>
      <c r="PQJ86" s="1915"/>
      <c r="PQK86" s="1915"/>
      <c r="PQL86" s="1915"/>
      <c r="PQM86" s="1915"/>
      <c r="PQN86" s="1915"/>
      <c r="PQO86" s="1915"/>
      <c r="PQP86" s="1915"/>
      <c r="PQQ86" s="1915"/>
      <c r="PQR86" s="1915"/>
      <c r="PQS86" s="1915"/>
      <c r="PQT86" s="1915"/>
      <c r="PQU86" s="1915"/>
      <c r="PQV86" s="1915"/>
      <c r="PQW86" s="1915"/>
      <c r="PQX86" s="1915"/>
      <c r="PQY86" s="1915"/>
      <c r="PQZ86" s="1915"/>
      <c r="PRA86" s="1915"/>
      <c r="PRB86" s="1915"/>
      <c r="PRC86" s="1915"/>
      <c r="PRD86" s="1915"/>
      <c r="PRE86" s="1915"/>
      <c r="PRF86" s="1915"/>
      <c r="PRG86" s="1915"/>
      <c r="PRH86" s="1915"/>
      <c r="PRI86" s="1915"/>
      <c r="PRJ86" s="1915"/>
      <c r="PRK86" s="1915"/>
      <c r="PRL86" s="1915"/>
      <c r="PRM86" s="1915"/>
      <c r="PRN86" s="1915"/>
      <c r="PRO86" s="1915"/>
      <c r="PRP86" s="1915"/>
      <c r="PRQ86" s="1915"/>
      <c r="PRR86" s="1915"/>
      <c r="PRS86" s="1915"/>
      <c r="PRT86" s="1915"/>
      <c r="PRU86" s="1915"/>
      <c r="PRV86" s="1915"/>
      <c r="PRW86" s="1915"/>
      <c r="PRX86" s="1915"/>
      <c r="PRY86" s="1915"/>
      <c r="PRZ86" s="1915"/>
      <c r="PSA86" s="1915"/>
      <c r="PSB86" s="1915"/>
      <c r="PSC86" s="1915"/>
      <c r="PSD86" s="1915"/>
      <c r="PSE86" s="1915"/>
      <c r="PSF86" s="1915"/>
      <c r="PSG86" s="1915"/>
      <c r="PSH86" s="1915"/>
      <c r="PSI86" s="1915"/>
      <c r="PSJ86" s="1915"/>
      <c r="PSK86" s="1915"/>
      <c r="PSL86" s="1915"/>
      <c r="PSM86" s="1915"/>
      <c r="PSN86" s="1915"/>
      <c r="PSO86" s="1915"/>
      <c r="PSP86" s="1915"/>
      <c r="PSQ86" s="1915"/>
      <c r="PSR86" s="1915"/>
      <c r="PSS86" s="1915"/>
      <c r="PST86" s="1915"/>
      <c r="PSU86" s="1915"/>
      <c r="PSV86" s="1915"/>
      <c r="PSW86" s="1915"/>
      <c r="PSX86" s="1915"/>
      <c r="PSY86" s="1915"/>
      <c r="PSZ86" s="1915"/>
      <c r="PTA86" s="1915"/>
      <c r="PTB86" s="1915"/>
      <c r="PTC86" s="1915"/>
      <c r="PTD86" s="1915"/>
      <c r="PTE86" s="1915"/>
      <c r="PTF86" s="1915"/>
      <c r="PTG86" s="1915"/>
      <c r="PTH86" s="1915"/>
      <c r="PTI86" s="1915"/>
      <c r="PTJ86" s="1915"/>
      <c r="PTK86" s="1915"/>
      <c r="PTL86" s="1915"/>
      <c r="PTM86" s="1915"/>
      <c r="PTN86" s="1915"/>
      <c r="PTO86" s="1915"/>
      <c r="PTP86" s="1915"/>
      <c r="PTQ86" s="1915"/>
      <c r="PTR86" s="1915"/>
      <c r="PTS86" s="1915"/>
      <c r="PTT86" s="1915"/>
      <c r="PTU86" s="1915"/>
      <c r="PTV86" s="1915"/>
      <c r="PTW86" s="1915"/>
      <c r="PTX86" s="1915"/>
      <c r="PTY86" s="1915"/>
      <c r="PTZ86" s="1915"/>
      <c r="PUA86" s="1915"/>
      <c r="PUB86" s="1915"/>
      <c r="PUC86" s="1915"/>
      <c r="PUD86" s="1915"/>
      <c r="PUE86" s="1915"/>
      <c r="PUF86" s="1915"/>
      <c r="PUG86" s="1915"/>
      <c r="PUH86" s="1915"/>
      <c r="PUI86" s="1915"/>
      <c r="PUJ86" s="1915"/>
      <c r="PUK86" s="1915"/>
      <c r="PUL86" s="1915"/>
      <c r="PUM86" s="1915"/>
      <c r="PUN86" s="1915"/>
      <c r="PUO86" s="1915"/>
      <c r="PUP86" s="1915"/>
      <c r="PUQ86" s="1915"/>
      <c r="PUR86" s="1915"/>
      <c r="PUS86" s="1915"/>
      <c r="PUT86" s="1915"/>
      <c r="PUU86" s="1915"/>
      <c r="PUV86" s="1915"/>
      <c r="PUW86" s="1915"/>
      <c r="PUX86" s="1915"/>
      <c r="PUY86" s="1915"/>
      <c r="PUZ86" s="1915"/>
      <c r="PVA86" s="1915"/>
      <c r="PVB86" s="1915"/>
      <c r="PVC86" s="1915"/>
      <c r="PVD86" s="1915"/>
      <c r="PVE86" s="1915"/>
      <c r="PVF86" s="1915"/>
      <c r="PVG86" s="1915"/>
      <c r="PVH86" s="1915"/>
      <c r="PVI86" s="1915"/>
      <c r="PVJ86" s="1915"/>
      <c r="PVK86" s="1915"/>
      <c r="PVL86" s="1915"/>
      <c r="PVM86" s="1915"/>
      <c r="PVN86" s="1915"/>
      <c r="PVO86" s="1915"/>
      <c r="PVP86" s="1915"/>
      <c r="PVQ86" s="1915"/>
      <c r="PVR86" s="1915"/>
      <c r="PVS86" s="1915"/>
      <c r="PVT86" s="1915"/>
      <c r="PVU86" s="1915"/>
      <c r="PVV86" s="1915"/>
      <c r="PVW86" s="1915"/>
      <c r="PVX86" s="1915"/>
      <c r="PVY86" s="1915"/>
      <c r="PVZ86" s="1915"/>
      <c r="PWA86" s="1915"/>
      <c r="PWB86" s="1915"/>
      <c r="PWC86" s="1915"/>
      <c r="PWD86" s="1915"/>
      <c r="PWE86" s="1915"/>
      <c r="PWF86" s="1915"/>
      <c r="PWG86" s="1915"/>
      <c r="PWH86" s="1915"/>
      <c r="PWI86" s="1915"/>
      <c r="PWJ86" s="1915"/>
      <c r="PWK86" s="1915"/>
      <c r="PWL86" s="1915"/>
      <c r="PWM86" s="1915"/>
      <c r="PWN86" s="1915"/>
      <c r="PWO86" s="1915"/>
      <c r="PWP86" s="1915"/>
      <c r="PWQ86" s="1915"/>
      <c r="PWR86" s="1915"/>
      <c r="PWS86" s="1915"/>
      <c r="PWT86" s="1915"/>
      <c r="PWU86" s="1915"/>
      <c r="PWV86" s="1915"/>
      <c r="PWW86" s="1915"/>
      <c r="PWX86" s="1915"/>
      <c r="PWY86" s="1915"/>
      <c r="PWZ86" s="1915"/>
      <c r="PXA86" s="1915"/>
      <c r="PXB86" s="1915"/>
      <c r="PXC86" s="1915"/>
      <c r="PXD86" s="1915"/>
      <c r="PXE86" s="1915"/>
      <c r="PXF86" s="1915"/>
      <c r="PXG86" s="1915"/>
      <c r="PXH86" s="1915"/>
      <c r="PXI86" s="1915"/>
      <c r="PXJ86" s="1915"/>
      <c r="PXK86" s="1915"/>
      <c r="PXL86" s="1915"/>
      <c r="PXM86" s="1915"/>
      <c r="PXN86" s="1915"/>
      <c r="PXO86" s="1915"/>
      <c r="PXP86" s="1915"/>
      <c r="PXQ86" s="1915"/>
      <c r="PXR86" s="1915"/>
      <c r="PXS86" s="1915"/>
      <c r="PXT86" s="1915"/>
      <c r="PXU86" s="1915"/>
      <c r="PXV86" s="1915"/>
      <c r="PXW86" s="1915"/>
      <c r="PXX86" s="1915"/>
      <c r="PXY86" s="1915"/>
      <c r="PXZ86" s="1915"/>
      <c r="PYA86" s="1915"/>
      <c r="PYB86" s="1915"/>
      <c r="PYC86" s="1915"/>
      <c r="PYD86" s="1915"/>
      <c r="PYE86" s="1915"/>
      <c r="PYF86" s="1915"/>
      <c r="PYG86" s="1915"/>
      <c r="PYH86" s="1915"/>
      <c r="PYI86" s="1915"/>
      <c r="PYJ86" s="1915"/>
      <c r="PYK86" s="1915"/>
      <c r="PYL86" s="1915"/>
      <c r="PYM86" s="1915"/>
      <c r="PYN86" s="1915"/>
      <c r="PYO86" s="1915"/>
      <c r="PYP86" s="1915"/>
      <c r="PYQ86" s="1915"/>
      <c r="PYR86" s="1915"/>
      <c r="PYS86" s="1915"/>
      <c r="PYT86" s="1915"/>
      <c r="PYU86" s="1915"/>
      <c r="PYV86" s="1915"/>
      <c r="PYW86" s="1915"/>
      <c r="PYX86" s="1915"/>
      <c r="PYY86" s="1915"/>
      <c r="PYZ86" s="1915"/>
      <c r="PZA86" s="1915"/>
      <c r="PZB86" s="1915"/>
      <c r="PZC86" s="1915"/>
      <c r="PZD86" s="1915"/>
      <c r="PZE86" s="1915"/>
      <c r="PZF86" s="1915"/>
      <c r="PZG86" s="1915"/>
      <c r="PZH86" s="1915"/>
      <c r="PZI86" s="1915"/>
      <c r="PZJ86" s="1915"/>
      <c r="PZK86" s="1915"/>
      <c r="PZL86" s="1915"/>
      <c r="PZM86" s="1915"/>
      <c r="PZN86" s="1915"/>
      <c r="PZO86" s="1915"/>
      <c r="PZP86" s="1915"/>
      <c r="PZQ86" s="1915"/>
      <c r="PZR86" s="1915"/>
      <c r="PZS86" s="1915"/>
      <c r="PZT86" s="1915"/>
      <c r="PZU86" s="1915"/>
      <c r="PZV86" s="1915"/>
      <c r="PZW86" s="1915"/>
      <c r="PZX86" s="1915"/>
      <c r="PZY86" s="1915"/>
      <c r="PZZ86" s="1915"/>
      <c r="QAA86" s="1915"/>
      <c r="QAB86" s="1915"/>
      <c r="QAC86" s="1915"/>
      <c r="QAD86" s="1915"/>
      <c r="QAE86" s="1915"/>
      <c r="QAF86" s="1915"/>
      <c r="QAG86" s="1915"/>
      <c r="QAH86" s="1915"/>
      <c r="QAI86" s="1915"/>
      <c r="QAJ86" s="1915"/>
      <c r="QAK86" s="1915"/>
      <c r="QAL86" s="1915"/>
      <c r="QAM86" s="1915"/>
      <c r="QAN86" s="1915"/>
      <c r="QAO86" s="1915"/>
      <c r="QAP86" s="1915"/>
      <c r="QAQ86" s="1915"/>
      <c r="QAR86" s="1915"/>
      <c r="QAS86" s="1915"/>
      <c r="QAT86" s="1915"/>
      <c r="QAU86" s="1915"/>
      <c r="QAV86" s="1915"/>
      <c r="QAW86" s="1915"/>
      <c r="QAX86" s="1915"/>
      <c r="QAY86" s="1915"/>
      <c r="QAZ86" s="1915"/>
      <c r="QBA86" s="1915"/>
      <c r="QBB86" s="1915"/>
      <c r="QBC86" s="1915"/>
      <c r="QBD86" s="1915"/>
      <c r="QBE86" s="1915"/>
      <c r="QBF86" s="1915"/>
      <c r="QBG86" s="1915"/>
      <c r="QBH86" s="1915"/>
      <c r="QBI86" s="1915"/>
      <c r="QBJ86" s="1915"/>
      <c r="QBK86" s="1915"/>
      <c r="QBL86" s="1915"/>
      <c r="QBM86" s="1915"/>
      <c r="QBN86" s="1915"/>
      <c r="QBO86" s="1915"/>
      <c r="QBP86" s="1915"/>
      <c r="QBQ86" s="1915"/>
      <c r="QBR86" s="1915"/>
      <c r="QBS86" s="1915"/>
      <c r="QBT86" s="1915"/>
      <c r="QBU86" s="1915"/>
      <c r="QBV86" s="1915"/>
      <c r="QBW86" s="1915"/>
      <c r="QBX86" s="1915"/>
      <c r="QBY86" s="1915"/>
      <c r="QBZ86" s="1915"/>
      <c r="QCA86" s="1915"/>
      <c r="QCB86" s="1915"/>
      <c r="QCC86" s="1915"/>
      <c r="QCD86" s="1915"/>
      <c r="QCE86" s="1915"/>
      <c r="QCF86" s="1915"/>
      <c r="QCG86" s="1915"/>
      <c r="QCH86" s="1915"/>
      <c r="QCI86" s="1915"/>
      <c r="QCJ86" s="1915"/>
      <c r="QCK86" s="1915"/>
      <c r="QCL86" s="1915"/>
      <c r="QCM86" s="1915"/>
      <c r="QCN86" s="1915"/>
      <c r="QCO86" s="1915"/>
      <c r="QCP86" s="1915"/>
      <c r="QCQ86" s="1915"/>
      <c r="QCR86" s="1915"/>
      <c r="QCS86" s="1915"/>
      <c r="QCT86" s="1915"/>
      <c r="QCU86" s="1915"/>
      <c r="QCV86" s="1915"/>
      <c r="QCW86" s="1915"/>
      <c r="QCX86" s="1915"/>
      <c r="QCY86" s="1915"/>
      <c r="QCZ86" s="1915"/>
      <c r="QDA86" s="1915"/>
      <c r="QDB86" s="1915"/>
      <c r="QDC86" s="1915"/>
      <c r="QDD86" s="1915"/>
      <c r="QDE86" s="1915"/>
      <c r="QDF86" s="1915"/>
      <c r="QDG86" s="1915"/>
      <c r="QDH86" s="1915"/>
      <c r="QDI86" s="1915"/>
      <c r="QDJ86" s="1915"/>
      <c r="QDK86" s="1915"/>
      <c r="QDL86" s="1915"/>
      <c r="QDM86" s="1915"/>
      <c r="QDN86" s="1915"/>
      <c r="QDO86" s="1915"/>
      <c r="QDP86" s="1915"/>
      <c r="QDQ86" s="1915"/>
      <c r="QDR86" s="1915"/>
      <c r="QDS86" s="1915"/>
      <c r="QDT86" s="1915"/>
      <c r="QDU86" s="1915"/>
      <c r="QDV86" s="1915"/>
      <c r="QDW86" s="1915"/>
      <c r="QDX86" s="1915"/>
      <c r="QDY86" s="1915"/>
      <c r="QDZ86" s="1915"/>
      <c r="QEA86" s="1915"/>
      <c r="QEB86" s="1915"/>
      <c r="QEC86" s="1915"/>
      <c r="QED86" s="1915"/>
      <c r="QEE86" s="1915"/>
      <c r="QEF86" s="1915"/>
      <c r="QEG86" s="1915"/>
      <c r="QEH86" s="1915"/>
      <c r="QEI86" s="1915"/>
      <c r="QEJ86" s="1915"/>
      <c r="QEK86" s="1915"/>
      <c r="QEL86" s="1915"/>
      <c r="QEM86" s="1915"/>
      <c r="QEN86" s="1915"/>
      <c r="QEO86" s="1915"/>
      <c r="QEP86" s="1915"/>
      <c r="QEQ86" s="1915"/>
      <c r="QER86" s="1915"/>
      <c r="QES86" s="1915"/>
      <c r="QET86" s="1915"/>
      <c r="QEU86" s="1915"/>
      <c r="QEV86" s="1915"/>
      <c r="QEW86" s="1915"/>
      <c r="QEX86" s="1915"/>
      <c r="QEY86" s="1915"/>
      <c r="QEZ86" s="1915"/>
      <c r="QFA86" s="1915"/>
      <c r="QFB86" s="1915"/>
      <c r="QFC86" s="1915"/>
      <c r="QFD86" s="1915"/>
      <c r="QFE86" s="1915"/>
      <c r="QFF86" s="1915"/>
      <c r="QFG86" s="1915"/>
      <c r="QFH86" s="1915"/>
      <c r="QFI86" s="1915"/>
      <c r="QFJ86" s="1915"/>
      <c r="QFK86" s="1915"/>
      <c r="QFL86" s="1915"/>
      <c r="QFM86" s="1915"/>
      <c r="QFN86" s="1915"/>
      <c r="QFO86" s="1915"/>
      <c r="QFP86" s="1915"/>
      <c r="QFQ86" s="1915"/>
      <c r="QFR86" s="1915"/>
      <c r="QFS86" s="1915"/>
      <c r="QFT86" s="1915"/>
      <c r="QFU86" s="1915"/>
      <c r="QFV86" s="1915"/>
      <c r="QFW86" s="1915"/>
      <c r="QFX86" s="1915"/>
      <c r="QFY86" s="1915"/>
      <c r="QFZ86" s="1915"/>
      <c r="QGA86" s="1915"/>
      <c r="QGB86" s="1915"/>
      <c r="QGC86" s="1915"/>
      <c r="QGD86" s="1915"/>
      <c r="QGE86" s="1915"/>
      <c r="QGF86" s="1915"/>
      <c r="QGG86" s="1915"/>
      <c r="QGH86" s="1915"/>
      <c r="QGI86" s="1915"/>
      <c r="QGJ86" s="1915"/>
      <c r="QGK86" s="1915"/>
      <c r="QGL86" s="1915"/>
      <c r="QGM86" s="1915"/>
      <c r="QGN86" s="1915"/>
      <c r="QGO86" s="1915"/>
      <c r="QGP86" s="1915"/>
      <c r="QGQ86" s="1915"/>
      <c r="QGR86" s="1915"/>
      <c r="QGS86" s="1915"/>
      <c r="QGT86" s="1915"/>
      <c r="QGU86" s="1915"/>
      <c r="QGV86" s="1915"/>
      <c r="QGW86" s="1915"/>
      <c r="QGX86" s="1915"/>
      <c r="QGY86" s="1915"/>
      <c r="QGZ86" s="1915"/>
      <c r="QHA86" s="1915"/>
      <c r="QHB86" s="1915"/>
      <c r="QHC86" s="1915"/>
      <c r="QHD86" s="1915"/>
      <c r="QHE86" s="1915"/>
      <c r="QHF86" s="1915"/>
      <c r="QHG86" s="1915"/>
      <c r="QHH86" s="1915"/>
      <c r="QHI86" s="1915"/>
      <c r="QHJ86" s="1915"/>
      <c r="QHK86" s="1915"/>
      <c r="QHL86" s="1915"/>
      <c r="QHM86" s="1915"/>
      <c r="QHN86" s="1915"/>
      <c r="QHO86" s="1915"/>
      <c r="QHP86" s="1915"/>
      <c r="QHQ86" s="1915"/>
      <c r="QHR86" s="1915"/>
      <c r="QHS86" s="1915"/>
      <c r="QHT86" s="1915"/>
      <c r="QHU86" s="1915"/>
      <c r="QHV86" s="1915"/>
      <c r="QHW86" s="1915"/>
      <c r="QHX86" s="1915"/>
      <c r="QHY86" s="1915"/>
      <c r="QHZ86" s="1915"/>
      <c r="QIA86" s="1915"/>
      <c r="QIB86" s="1915"/>
      <c r="QIC86" s="1915"/>
      <c r="QID86" s="1915"/>
      <c r="QIE86" s="1915"/>
      <c r="QIF86" s="1915"/>
      <c r="QIG86" s="1915"/>
      <c r="QIH86" s="1915"/>
      <c r="QII86" s="1915"/>
      <c r="QIJ86" s="1915"/>
      <c r="QIK86" s="1915"/>
      <c r="QIL86" s="1915"/>
      <c r="QIM86" s="1915"/>
      <c r="QIN86" s="1915"/>
      <c r="QIO86" s="1915"/>
      <c r="QIP86" s="1915"/>
      <c r="QIQ86" s="1915"/>
      <c r="QIR86" s="1915"/>
      <c r="QIS86" s="1915"/>
      <c r="QIT86" s="1915"/>
      <c r="QIU86" s="1915"/>
      <c r="QIV86" s="1915"/>
      <c r="QIW86" s="1915"/>
      <c r="QIX86" s="1915"/>
      <c r="QIY86" s="1915"/>
      <c r="QIZ86" s="1915"/>
      <c r="QJA86" s="1915"/>
      <c r="QJB86" s="1915"/>
      <c r="QJC86" s="1915"/>
      <c r="QJD86" s="1915"/>
      <c r="QJE86" s="1915"/>
      <c r="QJF86" s="1915"/>
      <c r="QJG86" s="1915"/>
      <c r="QJH86" s="1915"/>
      <c r="QJI86" s="1915"/>
      <c r="QJJ86" s="1915"/>
      <c r="QJK86" s="1915"/>
      <c r="QJL86" s="1915"/>
      <c r="QJM86" s="1915"/>
      <c r="QJN86" s="1915"/>
      <c r="QJO86" s="1915"/>
      <c r="QJP86" s="1915"/>
      <c r="QJQ86" s="1915"/>
      <c r="QJR86" s="1915"/>
      <c r="QJS86" s="1915"/>
      <c r="QJT86" s="1915"/>
      <c r="QJU86" s="1915"/>
      <c r="QJV86" s="1915"/>
      <c r="QJW86" s="1915"/>
      <c r="QJX86" s="1915"/>
      <c r="QJY86" s="1915"/>
      <c r="QJZ86" s="1915"/>
      <c r="QKA86" s="1915"/>
      <c r="QKB86" s="1915"/>
      <c r="QKC86" s="1915"/>
      <c r="QKD86" s="1915"/>
      <c r="QKE86" s="1915"/>
      <c r="QKF86" s="1915"/>
      <c r="QKG86" s="1915"/>
      <c r="QKH86" s="1915"/>
      <c r="QKI86" s="1915"/>
      <c r="QKJ86" s="1915"/>
      <c r="QKK86" s="1915"/>
      <c r="QKL86" s="1915"/>
      <c r="QKM86" s="1915"/>
      <c r="QKN86" s="1915"/>
      <c r="QKO86" s="1915"/>
      <c r="QKP86" s="1915"/>
      <c r="QKQ86" s="1915"/>
      <c r="QKR86" s="1915"/>
      <c r="QKS86" s="1915"/>
      <c r="QKT86" s="1915"/>
      <c r="QKU86" s="1915"/>
      <c r="QKV86" s="1915"/>
      <c r="QKW86" s="1915"/>
      <c r="QKX86" s="1915"/>
      <c r="QKY86" s="1915"/>
      <c r="QKZ86" s="1915"/>
      <c r="QLA86" s="1915"/>
      <c r="QLB86" s="1915"/>
      <c r="QLC86" s="1915"/>
      <c r="QLD86" s="1915"/>
      <c r="QLE86" s="1915"/>
      <c r="QLF86" s="1915"/>
      <c r="QLG86" s="1915"/>
      <c r="QLH86" s="1915"/>
      <c r="QLI86" s="1915"/>
      <c r="QLJ86" s="1915"/>
      <c r="QLK86" s="1915"/>
      <c r="QLL86" s="1915"/>
      <c r="QLM86" s="1915"/>
      <c r="QLN86" s="1915"/>
      <c r="QLO86" s="1915"/>
      <c r="QLP86" s="1915"/>
      <c r="QLQ86" s="1915"/>
      <c r="QLR86" s="1915"/>
      <c r="QLS86" s="1915"/>
      <c r="QLT86" s="1915"/>
      <c r="QLU86" s="1915"/>
      <c r="QLV86" s="1915"/>
      <c r="QLW86" s="1915"/>
      <c r="QLX86" s="1915"/>
      <c r="QLY86" s="1915"/>
      <c r="QLZ86" s="1915"/>
      <c r="QMA86" s="1915"/>
      <c r="QMB86" s="1915"/>
      <c r="QMC86" s="1915"/>
      <c r="QMD86" s="1915"/>
      <c r="QME86" s="1915"/>
      <c r="QMF86" s="1915"/>
      <c r="QMG86" s="1915"/>
      <c r="QMH86" s="1915"/>
      <c r="QMI86" s="1915"/>
      <c r="QMJ86" s="1915"/>
      <c r="QMK86" s="1915"/>
      <c r="QML86" s="1915"/>
      <c r="QMM86" s="1915"/>
      <c r="QMN86" s="1915"/>
      <c r="QMO86" s="1915"/>
      <c r="QMP86" s="1915"/>
      <c r="QMQ86" s="1915"/>
      <c r="QMR86" s="1915"/>
      <c r="QMS86" s="1915"/>
      <c r="QMT86" s="1915"/>
      <c r="QMU86" s="1915"/>
      <c r="QMV86" s="1915"/>
      <c r="QMW86" s="1915"/>
      <c r="QMX86" s="1915"/>
      <c r="QMY86" s="1915"/>
      <c r="QMZ86" s="1915"/>
      <c r="QNA86" s="1915"/>
      <c r="QNB86" s="1915"/>
      <c r="QNC86" s="1915"/>
      <c r="QND86" s="1915"/>
      <c r="QNE86" s="1915"/>
      <c r="QNF86" s="1915"/>
      <c r="QNG86" s="1915"/>
      <c r="QNH86" s="1915"/>
      <c r="QNI86" s="1915"/>
      <c r="QNJ86" s="1915"/>
      <c r="QNK86" s="1915"/>
      <c r="QNL86" s="1915"/>
      <c r="QNM86" s="1915"/>
      <c r="QNN86" s="1915"/>
      <c r="QNO86" s="1915"/>
      <c r="QNP86" s="1915"/>
      <c r="QNQ86" s="1915"/>
      <c r="QNR86" s="1915"/>
      <c r="QNS86" s="1915"/>
      <c r="QNT86" s="1915"/>
      <c r="QNU86" s="1915"/>
      <c r="QNV86" s="1915"/>
      <c r="QNW86" s="1915"/>
      <c r="QNX86" s="1915"/>
      <c r="QNY86" s="1915"/>
      <c r="QNZ86" s="1915"/>
      <c r="QOA86" s="1915"/>
      <c r="QOB86" s="1915"/>
      <c r="QOC86" s="1915"/>
      <c r="QOD86" s="1915"/>
      <c r="QOE86" s="1915"/>
      <c r="QOF86" s="1915"/>
      <c r="QOG86" s="1915"/>
      <c r="QOH86" s="1915"/>
      <c r="QOI86" s="1915"/>
      <c r="QOJ86" s="1915"/>
      <c r="QOK86" s="1915"/>
      <c r="QOL86" s="1915"/>
      <c r="QOM86" s="1915"/>
      <c r="QON86" s="1915"/>
      <c r="QOO86" s="1915"/>
      <c r="QOP86" s="1915"/>
      <c r="QOQ86" s="1915"/>
      <c r="QOR86" s="1915"/>
      <c r="QOS86" s="1915"/>
      <c r="QOT86" s="1915"/>
      <c r="QOU86" s="1915"/>
      <c r="QOV86" s="1915"/>
      <c r="QOW86" s="1915"/>
      <c r="QOX86" s="1915"/>
      <c r="QOY86" s="1915"/>
      <c r="QOZ86" s="1915"/>
      <c r="QPA86" s="1915"/>
      <c r="QPB86" s="1915"/>
      <c r="QPC86" s="1915"/>
      <c r="QPD86" s="1915"/>
      <c r="QPE86" s="1915"/>
      <c r="QPF86" s="1915"/>
      <c r="QPG86" s="1915"/>
      <c r="QPH86" s="1915"/>
      <c r="QPI86" s="1915"/>
      <c r="QPJ86" s="1915"/>
      <c r="QPK86" s="1915"/>
      <c r="QPL86" s="1915"/>
      <c r="QPM86" s="1915"/>
      <c r="QPN86" s="1915"/>
      <c r="QPO86" s="1915"/>
      <c r="QPP86" s="1915"/>
      <c r="QPQ86" s="1915"/>
      <c r="QPR86" s="1915"/>
      <c r="QPS86" s="1915"/>
      <c r="QPT86" s="1915"/>
      <c r="QPU86" s="1915"/>
      <c r="QPV86" s="1915"/>
      <c r="QPW86" s="1915"/>
      <c r="QPX86" s="1915"/>
      <c r="QPY86" s="1915"/>
      <c r="QPZ86" s="1915"/>
      <c r="QQA86" s="1915"/>
      <c r="QQB86" s="1915"/>
      <c r="QQC86" s="1915"/>
      <c r="QQD86" s="1915"/>
      <c r="QQE86" s="1915"/>
      <c r="QQF86" s="1915"/>
      <c r="QQG86" s="1915"/>
      <c r="QQH86" s="1915"/>
      <c r="QQI86" s="1915"/>
      <c r="QQJ86" s="1915"/>
      <c r="QQK86" s="1915"/>
      <c r="QQL86" s="1915"/>
      <c r="QQM86" s="1915"/>
      <c r="QQN86" s="1915"/>
      <c r="QQO86" s="1915"/>
      <c r="QQP86" s="1915"/>
      <c r="QQQ86" s="1915"/>
      <c r="QQR86" s="1915"/>
      <c r="QQS86" s="1915"/>
      <c r="QQT86" s="1915"/>
      <c r="QQU86" s="1915"/>
      <c r="QQV86" s="1915"/>
      <c r="QQW86" s="1915"/>
      <c r="QQX86" s="1915"/>
      <c r="QQY86" s="1915"/>
      <c r="QQZ86" s="1915"/>
      <c r="QRA86" s="1915"/>
      <c r="QRB86" s="1915"/>
      <c r="QRC86" s="1915"/>
      <c r="QRD86" s="1915"/>
      <c r="QRE86" s="1915"/>
      <c r="QRF86" s="1915"/>
      <c r="QRG86" s="1915"/>
      <c r="QRH86" s="1915"/>
      <c r="QRI86" s="1915"/>
      <c r="QRJ86" s="1915"/>
      <c r="QRK86" s="1915"/>
      <c r="QRL86" s="1915"/>
      <c r="QRM86" s="1915"/>
      <c r="QRN86" s="1915"/>
      <c r="QRO86" s="1915"/>
      <c r="QRP86" s="1915"/>
      <c r="QRQ86" s="1915"/>
      <c r="QRR86" s="1915"/>
      <c r="QRS86" s="1915"/>
      <c r="QRT86" s="1915"/>
      <c r="QRU86" s="1915"/>
      <c r="QRV86" s="1915"/>
      <c r="QRW86" s="1915"/>
      <c r="QRX86" s="1915"/>
      <c r="QRY86" s="1915"/>
      <c r="QRZ86" s="1915"/>
      <c r="QSA86" s="1915"/>
      <c r="QSB86" s="1915"/>
      <c r="QSC86" s="1915"/>
      <c r="QSD86" s="1915"/>
      <c r="QSE86" s="1915"/>
      <c r="QSF86" s="1915"/>
      <c r="QSG86" s="1915"/>
      <c r="QSH86" s="1915"/>
      <c r="QSI86" s="1915"/>
      <c r="QSJ86" s="1915"/>
      <c r="QSK86" s="1915"/>
      <c r="QSL86" s="1915"/>
      <c r="QSM86" s="1915"/>
      <c r="QSN86" s="1915"/>
      <c r="QSO86" s="1915"/>
      <c r="QSP86" s="1915"/>
      <c r="QSQ86" s="1915"/>
      <c r="QSR86" s="1915"/>
      <c r="QSS86" s="1915"/>
      <c r="QST86" s="1915"/>
      <c r="QSU86" s="1915"/>
      <c r="QSV86" s="1915"/>
      <c r="QSW86" s="1915"/>
      <c r="QSX86" s="1915"/>
      <c r="QSY86" s="1915"/>
      <c r="QSZ86" s="1915"/>
      <c r="QTA86" s="1915"/>
      <c r="QTB86" s="1915"/>
      <c r="QTC86" s="1915"/>
      <c r="QTD86" s="1915"/>
      <c r="QTE86" s="1915"/>
      <c r="QTF86" s="1915"/>
      <c r="QTG86" s="1915"/>
      <c r="QTH86" s="1915"/>
      <c r="QTI86" s="1915"/>
      <c r="QTJ86" s="1915"/>
      <c r="QTK86" s="1915"/>
      <c r="QTL86" s="1915"/>
      <c r="QTM86" s="1915"/>
      <c r="QTN86" s="1915"/>
      <c r="QTO86" s="1915"/>
      <c r="QTP86" s="1915"/>
      <c r="QTQ86" s="1915"/>
      <c r="QTR86" s="1915"/>
      <c r="QTS86" s="1915"/>
      <c r="QTT86" s="1915"/>
      <c r="QTU86" s="1915"/>
      <c r="QTV86" s="1915"/>
      <c r="QTW86" s="1915"/>
      <c r="QTX86" s="1915"/>
      <c r="QTY86" s="1915"/>
      <c r="QTZ86" s="1915"/>
      <c r="QUA86" s="1915"/>
      <c r="QUB86" s="1915"/>
      <c r="QUC86" s="1915"/>
      <c r="QUD86" s="1915"/>
      <c r="QUE86" s="1915"/>
      <c r="QUF86" s="1915"/>
      <c r="QUG86" s="1915"/>
      <c r="QUH86" s="1915"/>
      <c r="QUI86" s="1915"/>
      <c r="QUJ86" s="1915"/>
      <c r="QUK86" s="1915"/>
      <c r="QUL86" s="1915"/>
      <c r="QUM86" s="1915"/>
      <c r="QUN86" s="1915"/>
      <c r="QUO86" s="1915"/>
      <c r="QUP86" s="1915"/>
      <c r="QUQ86" s="1915"/>
      <c r="QUR86" s="1915"/>
      <c r="QUS86" s="1915"/>
      <c r="QUT86" s="1915"/>
      <c r="QUU86" s="1915"/>
      <c r="QUV86" s="1915"/>
      <c r="QUW86" s="1915"/>
      <c r="QUX86" s="1915"/>
      <c r="QUY86" s="1915"/>
      <c r="QUZ86" s="1915"/>
      <c r="QVA86" s="1915"/>
      <c r="QVB86" s="1915"/>
      <c r="QVC86" s="1915"/>
      <c r="QVD86" s="1915"/>
      <c r="QVE86" s="1915"/>
      <c r="QVF86" s="1915"/>
      <c r="QVG86" s="1915"/>
      <c r="QVH86" s="1915"/>
      <c r="QVI86" s="1915"/>
      <c r="QVJ86" s="1915"/>
      <c r="QVK86" s="1915"/>
      <c r="QVL86" s="1915"/>
      <c r="QVM86" s="1915"/>
      <c r="QVN86" s="1915"/>
      <c r="QVO86" s="1915"/>
      <c r="QVP86" s="1915"/>
      <c r="QVQ86" s="1915"/>
      <c r="QVR86" s="1915"/>
      <c r="QVS86" s="1915"/>
      <c r="QVT86" s="1915"/>
      <c r="QVU86" s="1915"/>
      <c r="QVV86" s="1915"/>
      <c r="QVW86" s="1915"/>
      <c r="QVX86" s="1915"/>
      <c r="QVY86" s="1915"/>
      <c r="QVZ86" s="1915"/>
      <c r="QWA86" s="1915"/>
      <c r="QWB86" s="1915"/>
      <c r="QWC86" s="1915"/>
      <c r="QWD86" s="1915"/>
      <c r="QWE86" s="1915"/>
      <c r="QWF86" s="1915"/>
      <c r="QWG86" s="1915"/>
      <c r="QWH86" s="1915"/>
      <c r="QWI86" s="1915"/>
      <c r="QWJ86" s="1915"/>
      <c r="QWK86" s="1915"/>
      <c r="QWL86" s="1915"/>
      <c r="QWM86" s="1915"/>
      <c r="QWN86" s="1915"/>
      <c r="QWO86" s="1915"/>
      <c r="QWP86" s="1915"/>
      <c r="QWQ86" s="1915"/>
      <c r="QWR86" s="1915"/>
      <c r="QWS86" s="1915"/>
      <c r="QWT86" s="1915"/>
      <c r="QWU86" s="1915"/>
      <c r="QWV86" s="1915"/>
      <c r="QWW86" s="1915"/>
      <c r="QWX86" s="1915"/>
      <c r="QWY86" s="1915"/>
      <c r="QWZ86" s="1915"/>
      <c r="QXA86" s="1915"/>
      <c r="QXB86" s="1915"/>
      <c r="QXC86" s="1915"/>
      <c r="QXD86" s="1915"/>
      <c r="QXE86" s="1915"/>
      <c r="QXF86" s="1915"/>
      <c r="QXG86" s="1915"/>
      <c r="QXH86" s="1915"/>
      <c r="QXI86" s="1915"/>
      <c r="QXJ86" s="1915"/>
      <c r="QXK86" s="1915"/>
      <c r="QXL86" s="1915"/>
      <c r="QXM86" s="1915"/>
      <c r="QXN86" s="1915"/>
      <c r="QXO86" s="1915"/>
      <c r="QXP86" s="1915"/>
      <c r="QXQ86" s="1915"/>
      <c r="QXR86" s="1915"/>
      <c r="QXS86" s="1915"/>
      <c r="QXT86" s="1915"/>
      <c r="QXU86" s="1915"/>
      <c r="QXV86" s="1915"/>
      <c r="QXW86" s="1915"/>
      <c r="QXX86" s="1915"/>
      <c r="QXY86" s="1915"/>
      <c r="QXZ86" s="1915"/>
      <c r="QYA86" s="1915"/>
      <c r="QYB86" s="1915"/>
      <c r="QYC86" s="1915"/>
      <c r="QYD86" s="1915"/>
      <c r="QYE86" s="1915"/>
      <c r="QYF86" s="1915"/>
      <c r="QYG86" s="1915"/>
      <c r="QYH86" s="1915"/>
      <c r="QYI86" s="1915"/>
      <c r="QYJ86" s="1915"/>
      <c r="QYK86" s="1915"/>
      <c r="QYL86" s="1915"/>
      <c r="QYM86" s="1915"/>
      <c r="QYN86" s="1915"/>
      <c r="QYO86" s="1915"/>
      <c r="QYP86" s="1915"/>
      <c r="QYQ86" s="1915"/>
      <c r="QYR86" s="1915"/>
      <c r="QYS86" s="1915"/>
      <c r="QYT86" s="1915"/>
      <c r="QYU86" s="1915"/>
      <c r="QYV86" s="1915"/>
      <c r="QYW86" s="1915"/>
      <c r="QYX86" s="1915"/>
      <c r="QYY86" s="1915"/>
      <c r="QYZ86" s="1915"/>
      <c r="QZA86" s="1915"/>
      <c r="QZB86" s="1915"/>
      <c r="QZC86" s="1915"/>
      <c r="QZD86" s="1915"/>
      <c r="QZE86" s="1915"/>
      <c r="QZF86" s="1915"/>
      <c r="QZG86" s="1915"/>
      <c r="QZH86" s="1915"/>
      <c r="QZI86" s="1915"/>
      <c r="QZJ86" s="1915"/>
      <c r="QZK86" s="1915"/>
      <c r="QZL86" s="1915"/>
      <c r="QZM86" s="1915"/>
      <c r="QZN86" s="1915"/>
      <c r="QZO86" s="1915"/>
      <c r="QZP86" s="1915"/>
      <c r="QZQ86" s="1915"/>
      <c r="QZR86" s="1915"/>
      <c r="QZS86" s="1915"/>
      <c r="QZT86" s="1915"/>
      <c r="QZU86" s="1915"/>
      <c r="QZV86" s="1915"/>
      <c r="QZW86" s="1915"/>
      <c r="QZX86" s="1915"/>
      <c r="QZY86" s="1915"/>
      <c r="QZZ86" s="1915"/>
      <c r="RAA86" s="1915"/>
      <c r="RAB86" s="1915"/>
      <c r="RAC86" s="1915"/>
      <c r="RAD86" s="1915"/>
      <c r="RAE86" s="1915"/>
      <c r="RAF86" s="1915"/>
      <c r="RAG86" s="1915"/>
      <c r="RAH86" s="1915"/>
      <c r="RAI86" s="1915"/>
      <c r="RAJ86" s="1915"/>
      <c r="RAK86" s="1915"/>
      <c r="RAL86" s="1915"/>
      <c r="RAM86" s="1915"/>
      <c r="RAN86" s="1915"/>
      <c r="RAO86" s="1915"/>
      <c r="RAP86" s="1915"/>
      <c r="RAQ86" s="1915"/>
      <c r="RAR86" s="1915"/>
      <c r="RAS86" s="1915"/>
      <c r="RAT86" s="1915"/>
      <c r="RAU86" s="1915"/>
      <c r="RAV86" s="1915"/>
      <c r="RAW86" s="1915"/>
      <c r="RAX86" s="1915"/>
      <c r="RAY86" s="1915"/>
      <c r="RAZ86" s="1915"/>
      <c r="RBA86" s="1915"/>
      <c r="RBB86" s="1915"/>
      <c r="RBC86" s="1915"/>
      <c r="RBD86" s="1915"/>
      <c r="RBE86" s="1915"/>
      <c r="RBF86" s="1915"/>
      <c r="RBG86" s="1915"/>
      <c r="RBH86" s="1915"/>
      <c r="RBI86" s="1915"/>
      <c r="RBJ86" s="1915"/>
      <c r="RBK86" s="1915"/>
      <c r="RBL86" s="1915"/>
      <c r="RBM86" s="1915"/>
      <c r="RBN86" s="1915"/>
      <c r="RBO86" s="1915"/>
      <c r="RBP86" s="1915"/>
      <c r="RBQ86" s="1915"/>
      <c r="RBR86" s="1915"/>
      <c r="RBS86" s="1915"/>
      <c r="RBT86" s="1915"/>
      <c r="RBU86" s="1915"/>
      <c r="RBV86" s="1915"/>
      <c r="RBW86" s="1915"/>
      <c r="RBX86" s="1915"/>
      <c r="RBY86" s="1915"/>
      <c r="RBZ86" s="1915"/>
      <c r="RCA86" s="1915"/>
      <c r="RCB86" s="1915"/>
      <c r="RCC86" s="1915"/>
      <c r="RCD86" s="1915"/>
      <c r="RCE86" s="1915"/>
      <c r="RCF86" s="1915"/>
      <c r="RCG86" s="1915"/>
      <c r="RCH86" s="1915"/>
      <c r="RCI86" s="1915"/>
      <c r="RCJ86" s="1915"/>
      <c r="RCK86" s="1915"/>
      <c r="RCL86" s="1915"/>
      <c r="RCM86" s="1915"/>
      <c r="RCN86" s="1915"/>
      <c r="RCO86" s="1915"/>
      <c r="RCP86" s="1915"/>
      <c r="RCQ86" s="1915"/>
      <c r="RCR86" s="1915"/>
      <c r="RCS86" s="1915"/>
      <c r="RCT86" s="1915"/>
      <c r="RCU86" s="1915"/>
      <c r="RCV86" s="1915"/>
      <c r="RCW86" s="1915"/>
      <c r="RCX86" s="1915"/>
      <c r="RCY86" s="1915"/>
      <c r="RCZ86" s="1915"/>
      <c r="RDA86" s="1915"/>
      <c r="RDB86" s="1915"/>
      <c r="RDC86" s="1915"/>
      <c r="RDD86" s="1915"/>
      <c r="RDE86" s="1915"/>
      <c r="RDF86" s="1915"/>
      <c r="RDG86" s="1915"/>
      <c r="RDH86" s="1915"/>
      <c r="RDI86" s="1915"/>
      <c r="RDJ86" s="1915"/>
      <c r="RDK86" s="1915"/>
      <c r="RDL86" s="1915"/>
      <c r="RDM86" s="1915"/>
      <c r="RDN86" s="1915"/>
      <c r="RDO86" s="1915"/>
      <c r="RDP86" s="1915"/>
      <c r="RDQ86" s="1915"/>
      <c r="RDR86" s="1915"/>
      <c r="RDS86" s="1915"/>
      <c r="RDT86" s="1915"/>
      <c r="RDU86" s="1915"/>
      <c r="RDV86" s="1915"/>
      <c r="RDW86" s="1915"/>
      <c r="RDX86" s="1915"/>
      <c r="RDY86" s="1915"/>
      <c r="RDZ86" s="1915"/>
      <c r="REA86" s="1915"/>
      <c r="REB86" s="1915"/>
      <c r="REC86" s="1915"/>
      <c r="RED86" s="1915"/>
      <c r="REE86" s="1915"/>
      <c r="REF86" s="1915"/>
      <c r="REG86" s="1915"/>
      <c r="REH86" s="1915"/>
      <c r="REI86" s="1915"/>
      <c r="REJ86" s="1915"/>
      <c r="REK86" s="1915"/>
      <c r="REL86" s="1915"/>
      <c r="REM86" s="1915"/>
      <c r="REN86" s="1915"/>
      <c r="REO86" s="1915"/>
      <c r="REP86" s="1915"/>
      <c r="REQ86" s="1915"/>
      <c r="RER86" s="1915"/>
      <c r="RES86" s="1915"/>
      <c r="RET86" s="1915"/>
      <c r="REU86" s="1915"/>
      <c r="REV86" s="1915"/>
      <c r="REW86" s="1915"/>
      <c r="REX86" s="1915"/>
      <c r="REY86" s="1915"/>
      <c r="REZ86" s="1915"/>
      <c r="RFA86" s="1915"/>
      <c r="RFB86" s="1915"/>
      <c r="RFC86" s="1915"/>
      <c r="RFD86" s="1915"/>
      <c r="RFE86" s="1915"/>
      <c r="RFF86" s="1915"/>
      <c r="RFG86" s="1915"/>
      <c r="RFH86" s="1915"/>
      <c r="RFI86" s="1915"/>
      <c r="RFJ86" s="1915"/>
      <c r="RFK86" s="1915"/>
      <c r="RFL86" s="1915"/>
      <c r="RFM86" s="1915"/>
      <c r="RFN86" s="1915"/>
      <c r="RFO86" s="1915"/>
      <c r="RFP86" s="1915"/>
      <c r="RFQ86" s="1915"/>
      <c r="RFR86" s="1915"/>
      <c r="RFS86" s="1915"/>
      <c r="RFT86" s="1915"/>
      <c r="RFU86" s="1915"/>
      <c r="RFV86" s="1915"/>
      <c r="RFW86" s="1915"/>
      <c r="RFX86" s="1915"/>
      <c r="RFY86" s="1915"/>
      <c r="RFZ86" s="1915"/>
      <c r="RGA86" s="1915"/>
      <c r="RGB86" s="1915"/>
      <c r="RGC86" s="1915"/>
      <c r="RGD86" s="1915"/>
      <c r="RGE86" s="1915"/>
      <c r="RGF86" s="1915"/>
      <c r="RGG86" s="1915"/>
      <c r="RGH86" s="1915"/>
      <c r="RGI86" s="1915"/>
      <c r="RGJ86" s="1915"/>
      <c r="RGK86" s="1915"/>
      <c r="RGL86" s="1915"/>
      <c r="RGM86" s="1915"/>
      <c r="RGN86" s="1915"/>
      <c r="RGO86" s="1915"/>
      <c r="RGP86" s="1915"/>
      <c r="RGQ86" s="1915"/>
      <c r="RGR86" s="1915"/>
      <c r="RGS86" s="1915"/>
      <c r="RGT86" s="1915"/>
      <c r="RGU86" s="1915"/>
      <c r="RGV86" s="1915"/>
      <c r="RGW86" s="1915"/>
      <c r="RGX86" s="1915"/>
      <c r="RGY86" s="1915"/>
      <c r="RGZ86" s="1915"/>
      <c r="RHA86" s="1915"/>
      <c r="RHB86" s="1915"/>
      <c r="RHC86" s="1915"/>
      <c r="RHD86" s="1915"/>
      <c r="RHE86" s="1915"/>
      <c r="RHF86" s="1915"/>
      <c r="RHG86" s="1915"/>
      <c r="RHH86" s="1915"/>
      <c r="RHI86" s="1915"/>
      <c r="RHJ86" s="1915"/>
      <c r="RHK86" s="1915"/>
      <c r="RHL86" s="1915"/>
      <c r="RHM86" s="1915"/>
      <c r="RHN86" s="1915"/>
      <c r="RHO86" s="1915"/>
      <c r="RHP86" s="1915"/>
      <c r="RHQ86" s="1915"/>
      <c r="RHR86" s="1915"/>
      <c r="RHS86" s="1915"/>
      <c r="RHT86" s="1915"/>
      <c r="RHU86" s="1915"/>
      <c r="RHV86" s="1915"/>
      <c r="RHW86" s="1915"/>
      <c r="RHX86" s="1915"/>
      <c r="RHY86" s="1915"/>
      <c r="RHZ86" s="1915"/>
      <c r="RIA86" s="1915"/>
      <c r="RIB86" s="1915"/>
      <c r="RIC86" s="1915"/>
      <c r="RID86" s="1915"/>
      <c r="RIE86" s="1915"/>
      <c r="RIF86" s="1915"/>
      <c r="RIG86" s="1915"/>
      <c r="RIH86" s="1915"/>
      <c r="RII86" s="1915"/>
      <c r="RIJ86" s="1915"/>
      <c r="RIK86" s="1915"/>
      <c r="RIL86" s="1915"/>
      <c r="RIM86" s="1915"/>
      <c r="RIN86" s="1915"/>
      <c r="RIO86" s="1915"/>
      <c r="RIP86" s="1915"/>
      <c r="RIQ86" s="1915"/>
      <c r="RIR86" s="1915"/>
      <c r="RIS86" s="1915"/>
      <c r="RIT86" s="1915"/>
      <c r="RIU86" s="1915"/>
      <c r="RIV86" s="1915"/>
      <c r="RIW86" s="1915"/>
      <c r="RIX86" s="1915"/>
      <c r="RIY86" s="1915"/>
      <c r="RIZ86" s="1915"/>
      <c r="RJA86" s="1915"/>
      <c r="RJB86" s="1915"/>
      <c r="RJC86" s="1915"/>
      <c r="RJD86" s="1915"/>
      <c r="RJE86" s="1915"/>
      <c r="RJF86" s="1915"/>
      <c r="RJG86" s="1915"/>
      <c r="RJH86" s="1915"/>
      <c r="RJI86" s="1915"/>
      <c r="RJJ86" s="1915"/>
      <c r="RJK86" s="1915"/>
      <c r="RJL86" s="1915"/>
      <c r="RJM86" s="1915"/>
      <c r="RJN86" s="1915"/>
      <c r="RJO86" s="1915"/>
      <c r="RJP86" s="1915"/>
      <c r="RJQ86" s="1915"/>
      <c r="RJR86" s="1915"/>
      <c r="RJS86" s="1915"/>
      <c r="RJT86" s="1915"/>
      <c r="RJU86" s="1915"/>
      <c r="RJV86" s="1915"/>
      <c r="RJW86" s="1915"/>
      <c r="RJX86" s="1915"/>
      <c r="RJY86" s="1915"/>
      <c r="RJZ86" s="1915"/>
      <c r="RKA86" s="1915"/>
      <c r="RKB86" s="1915"/>
      <c r="RKC86" s="1915"/>
      <c r="RKD86" s="1915"/>
      <c r="RKE86" s="1915"/>
      <c r="RKF86" s="1915"/>
      <c r="RKG86" s="1915"/>
      <c r="RKH86" s="1915"/>
      <c r="RKI86" s="1915"/>
      <c r="RKJ86" s="1915"/>
      <c r="RKK86" s="1915"/>
      <c r="RKL86" s="1915"/>
      <c r="RKM86" s="1915"/>
      <c r="RKN86" s="1915"/>
      <c r="RKO86" s="1915"/>
      <c r="RKP86" s="1915"/>
      <c r="RKQ86" s="1915"/>
      <c r="RKR86" s="1915"/>
      <c r="RKS86" s="1915"/>
      <c r="RKT86" s="1915"/>
      <c r="RKU86" s="1915"/>
      <c r="RKV86" s="1915"/>
      <c r="RKW86" s="1915"/>
      <c r="RKX86" s="1915"/>
      <c r="RKY86" s="1915"/>
      <c r="RKZ86" s="1915"/>
      <c r="RLA86" s="1915"/>
      <c r="RLB86" s="1915"/>
      <c r="RLC86" s="1915"/>
      <c r="RLD86" s="1915"/>
      <c r="RLE86" s="1915"/>
      <c r="RLF86" s="1915"/>
      <c r="RLG86" s="1915"/>
      <c r="RLH86" s="1915"/>
      <c r="RLI86" s="1915"/>
      <c r="RLJ86" s="1915"/>
      <c r="RLK86" s="1915"/>
      <c r="RLL86" s="1915"/>
      <c r="RLM86" s="1915"/>
      <c r="RLN86" s="1915"/>
      <c r="RLO86" s="1915"/>
      <c r="RLP86" s="1915"/>
      <c r="RLQ86" s="1915"/>
      <c r="RLR86" s="1915"/>
      <c r="RLS86" s="1915"/>
      <c r="RLT86" s="1915"/>
      <c r="RLU86" s="1915"/>
      <c r="RLV86" s="1915"/>
      <c r="RLW86" s="1915"/>
      <c r="RLX86" s="1915"/>
      <c r="RLY86" s="1915"/>
      <c r="RLZ86" s="1915"/>
      <c r="RMA86" s="1915"/>
      <c r="RMB86" s="1915"/>
      <c r="RMC86" s="1915"/>
      <c r="RMD86" s="1915"/>
      <c r="RME86" s="1915"/>
      <c r="RMF86" s="1915"/>
      <c r="RMG86" s="1915"/>
      <c r="RMH86" s="1915"/>
      <c r="RMI86" s="1915"/>
      <c r="RMJ86" s="1915"/>
      <c r="RMK86" s="1915"/>
      <c r="RML86" s="1915"/>
      <c r="RMM86" s="1915"/>
      <c r="RMN86" s="1915"/>
      <c r="RMO86" s="1915"/>
      <c r="RMP86" s="1915"/>
      <c r="RMQ86" s="1915"/>
      <c r="RMR86" s="1915"/>
      <c r="RMS86" s="1915"/>
      <c r="RMT86" s="1915"/>
      <c r="RMU86" s="1915"/>
      <c r="RMV86" s="1915"/>
      <c r="RMW86" s="1915"/>
      <c r="RMX86" s="1915"/>
      <c r="RMY86" s="1915"/>
      <c r="RMZ86" s="1915"/>
      <c r="RNA86" s="1915"/>
      <c r="RNB86" s="1915"/>
      <c r="RNC86" s="1915"/>
      <c r="RND86" s="1915"/>
      <c r="RNE86" s="1915"/>
      <c r="RNF86" s="1915"/>
      <c r="RNG86" s="1915"/>
      <c r="RNH86" s="1915"/>
      <c r="RNI86" s="1915"/>
      <c r="RNJ86" s="1915"/>
      <c r="RNK86" s="1915"/>
      <c r="RNL86" s="1915"/>
      <c r="RNM86" s="1915"/>
      <c r="RNN86" s="1915"/>
      <c r="RNO86" s="1915"/>
      <c r="RNP86" s="1915"/>
      <c r="RNQ86" s="1915"/>
      <c r="RNR86" s="1915"/>
      <c r="RNS86" s="1915"/>
      <c r="RNT86" s="1915"/>
      <c r="RNU86" s="1915"/>
      <c r="RNV86" s="1915"/>
      <c r="RNW86" s="1915"/>
      <c r="RNX86" s="1915"/>
      <c r="RNY86" s="1915"/>
      <c r="RNZ86" s="1915"/>
      <c r="ROA86" s="1915"/>
      <c r="ROB86" s="1915"/>
      <c r="ROC86" s="1915"/>
      <c r="ROD86" s="1915"/>
      <c r="ROE86" s="1915"/>
      <c r="ROF86" s="1915"/>
      <c r="ROG86" s="1915"/>
      <c r="ROH86" s="1915"/>
      <c r="ROI86" s="1915"/>
      <c r="ROJ86" s="1915"/>
      <c r="ROK86" s="1915"/>
      <c r="ROL86" s="1915"/>
      <c r="ROM86" s="1915"/>
      <c r="RON86" s="1915"/>
      <c r="ROO86" s="1915"/>
      <c r="ROP86" s="1915"/>
      <c r="ROQ86" s="1915"/>
      <c r="ROR86" s="1915"/>
      <c r="ROS86" s="1915"/>
      <c r="ROT86" s="1915"/>
      <c r="ROU86" s="1915"/>
      <c r="ROV86" s="1915"/>
      <c r="ROW86" s="1915"/>
      <c r="ROX86" s="1915"/>
      <c r="ROY86" s="1915"/>
      <c r="ROZ86" s="1915"/>
      <c r="RPA86" s="1915"/>
      <c r="RPB86" s="1915"/>
      <c r="RPC86" s="1915"/>
      <c r="RPD86" s="1915"/>
      <c r="RPE86" s="1915"/>
      <c r="RPF86" s="1915"/>
      <c r="RPG86" s="1915"/>
      <c r="RPH86" s="1915"/>
      <c r="RPI86" s="1915"/>
      <c r="RPJ86" s="1915"/>
      <c r="RPK86" s="1915"/>
      <c r="RPL86" s="1915"/>
      <c r="RPM86" s="1915"/>
      <c r="RPN86" s="1915"/>
      <c r="RPO86" s="1915"/>
      <c r="RPP86" s="1915"/>
      <c r="RPQ86" s="1915"/>
      <c r="RPR86" s="1915"/>
      <c r="RPS86" s="1915"/>
      <c r="RPT86" s="1915"/>
      <c r="RPU86" s="1915"/>
      <c r="RPV86" s="1915"/>
      <c r="RPW86" s="1915"/>
      <c r="RPX86" s="1915"/>
      <c r="RPY86" s="1915"/>
      <c r="RPZ86" s="1915"/>
      <c r="RQA86" s="1915"/>
      <c r="RQB86" s="1915"/>
      <c r="RQC86" s="1915"/>
      <c r="RQD86" s="1915"/>
      <c r="RQE86" s="1915"/>
      <c r="RQF86" s="1915"/>
      <c r="RQG86" s="1915"/>
      <c r="RQH86" s="1915"/>
      <c r="RQI86" s="1915"/>
      <c r="RQJ86" s="1915"/>
      <c r="RQK86" s="1915"/>
      <c r="RQL86" s="1915"/>
      <c r="RQM86" s="1915"/>
      <c r="RQN86" s="1915"/>
      <c r="RQO86" s="1915"/>
      <c r="RQP86" s="1915"/>
      <c r="RQQ86" s="1915"/>
      <c r="RQR86" s="1915"/>
      <c r="RQS86" s="1915"/>
      <c r="RQT86" s="1915"/>
      <c r="RQU86" s="1915"/>
      <c r="RQV86" s="1915"/>
      <c r="RQW86" s="1915"/>
      <c r="RQX86" s="1915"/>
      <c r="RQY86" s="1915"/>
      <c r="RQZ86" s="1915"/>
      <c r="RRA86" s="1915"/>
      <c r="RRB86" s="1915"/>
      <c r="RRC86" s="1915"/>
      <c r="RRD86" s="1915"/>
      <c r="RRE86" s="1915"/>
      <c r="RRF86" s="1915"/>
      <c r="RRG86" s="1915"/>
      <c r="RRH86" s="1915"/>
      <c r="RRI86" s="1915"/>
      <c r="RRJ86" s="1915"/>
      <c r="RRK86" s="1915"/>
      <c r="RRL86" s="1915"/>
      <c r="RRM86" s="1915"/>
      <c r="RRN86" s="1915"/>
      <c r="RRO86" s="1915"/>
      <c r="RRP86" s="1915"/>
      <c r="RRQ86" s="1915"/>
      <c r="RRR86" s="1915"/>
      <c r="RRS86" s="1915"/>
      <c r="RRT86" s="1915"/>
      <c r="RRU86" s="1915"/>
      <c r="RRV86" s="1915"/>
      <c r="RRW86" s="1915"/>
      <c r="RRX86" s="1915"/>
      <c r="RRY86" s="1915"/>
      <c r="RRZ86" s="1915"/>
      <c r="RSA86" s="1915"/>
      <c r="RSB86" s="1915"/>
      <c r="RSC86" s="1915"/>
      <c r="RSD86" s="1915"/>
      <c r="RSE86" s="1915"/>
      <c r="RSF86" s="1915"/>
      <c r="RSG86" s="1915"/>
      <c r="RSH86" s="1915"/>
      <c r="RSI86" s="1915"/>
      <c r="RSJ86" s="1915"/>
      <c r="RSK86" s="1915"/>
      <c r="RSL86" s="1915"/>
      <c r="RSM86" s="1915"/>
      <c r="RSN86" s="1915"/>
      <c r="RSO86" s="1915"/>
      <c r="RSP86" s="1915"/>
      <c r="RSQ86" s="1915"/>
      <c r="RSR86" s="1915"/>
      <c r="RSS86" s="1915"/>
      <c r="RST86" s="1915"/>
      <c r="RSU86" s="1915"/>
      <c r="RSV86" s="1915"/>
      <c r="RSW86" s="1915"/>
      <c r="RSX86" s="1915"/>
      <c r="RSY86" s="1915"/>
      <c r="RSZ86" s="1915"/>
      <c r="RTA86" s="1915"/>
      <c r="RTB86" s="1915"/>
      <c r="RTC86" s="1915"/>
      <c r="RTD86" s="1915"/>
      <c r="RTE86" s="1915"/>
      <c r="RTF86" s="1915"/>
      <c r="RTG86" s="1915"/>
      <c r="RTH86" s="1915"/>
      <c r="RTI86" s="1915"/>
      <c r="RTJ86" s="1915"/>
      <c r="RTK86" s="1915"/>
      <c r="RTL86" s="1915"/>
      <c r="RTM86" s="1915"/>
      <c r="RTN86" s="1915"/>
      <c r="RTO86" s="1915"/>
      <c r="RTP86" s="1915"/>
      <c r="RTQ86" s="1915"/>
      <c r="RTR86" s="1915"/>
      <c r="RTS86" s="1915"/>
      <c r="RTT86" s="1915"/>
      <c r="RTU86" s="1915"/>
      <c r="RTV86" s="1915"/>
      <c r="RTW86" s="1915"/>
      <c r="RTX86" s="1915"/>
      <c r="RTY86" s="1915"/>
      <c r="RTZ86" s="1915"/>
      <c r="RUA86" s="1915"/>
      <c r="RUB86" s="1915"/>
      <c r="RUC86" s="1915"/>
      <c r="RUD86" s="1915"/>
      <c r="RUE86" s="1915"/>
      <c r="RUF86" s="1915"/>
      <c r="RUG86" s="1915"/>
      <c r="RUH86" s="1915"/>
      <c r="RUI86" s="1915"/>
      <c r="RUJ86" s="1915"/>
      <c r="RUK86" s="1915"/>
      <c r="RUL86" s="1915"/>
      <c r="RUM86" s="1915"/>
      <c r="RUN86" s="1915"/>
      <c r="RUO86" s="1915"/>
      <c r="RUP86" s="1915"/>
      <c r="RUQ86" s="1915"/>
      <c r="RUR86" s="1915"/>
      <c r="RUS86" s="1915"/>
      <c r="RUT86" s="1915"/>
      <c r="RUU86" s="1915"/>
      <c r="RUV86" s="1915"/>
      <c r="RUW86" s="1915"/>
      <c r="RUX86" s="1915"/>
      <c r="RUY86" s="1915"/>
      <c r="RUZ86" s="1915"/>
      <c r="RVA86" s="1915"/>
      <c r="RVB86" s="1915"/>
      <c r="RVC86" s="1915"/>
      <c r="RVD86" s="1915"/>
      <c r="RVE86" s="1915"/>
      <c r="RVF86" s="1915"/>
      <c r="RVG86" s="1915"/>
      <c r="RVH86" s="1915"/>
      <c r="RVI86" s="1915"/>
      <c r="RVJ86" s="1915"/>
      <c r="RVK86" s="1915"/>
      <c r="RVL86" s="1915"/>
      <c r="RVM86" s="1915"/>
      <c r="RVN86" s="1915"/>
      <c r="RVO86" s="1915"/>
      <c r="RVP86" s="1915"/>
      <c r="RVQ86" s="1915"/>
      <c r="RVR86" s="1915"/>
      <c r="RVS86" s="1915"/>
      <c r="RVT86" s="1915"/>
      <c r="RVU86" s="1915"/>
      <c r="RVV86" s="1915"/>
      <c r="RVW86" s="1915"/>
      <c r="RVX86" s="1915"/>
      <c r="RVY86" s="1915"/>
      <c r="RVZ86" s="1915"/>
      <c r="RWA86" s="1915"/>
      <c r="RWB86" s="1915"/>
      <c r="RWC86" s="1915"/>
      <c r="RWD86" s="1915"/>
      <c r="RWE86" s="1915"/>
      <c r="RWF86" s="1915"/>
      <c r="RWG86" s="1915"/>
      <c r="RWH86" s="1915"/>
      <c r="RWI86" s="1915"/>
      <c r="RWJ86" s="1915"/>
      <c r="RWK86" s="1915"/>
      <c r="RWL86" s="1915"/>
      <c r="RWM86" s="1915"/>
      <c r="RWN86" s="1915"/>
      <c r="RWO86" s="1915"/>
      <c r="RWP86" s="1915"/>
      <c r="RWQ86" s="1915"/>
      <c r="RWR86" s="1915"/>
      <c r="RWS86" s="1915"/>
      <c r="RWT86" s="1915"/>
      <c r="RWU86" s="1915"/>
      <c r="RWV86" s="1915"/>
      <c r="RWW86" s="1915"/>
      <c r="RWX86" s="1915"/>
      <c r="RWY86" s="1915"/>
      <c r="RWZ86" s="1915"/>
      <c r="RXA86" s="1915"/>
      <c r="RXB86" s="1915"/>
      <c r="RXC86" s="1915"/>
      <c r="RXD86" s="1915"/>
      <c r="RXE86" s="1915"/>
      <c r="RXF86" s="1915"/>
      <c r="RXG86" s="1915"/>
      <c r="RXH86" s="1915"/>
      <c r="RXI86" s="1915"/>
      <c r="RXJ86" s="1915"/>
      <c r="RXK86" s="1915"/>
      <c r="RXL86" s="1915"/>
      <c r="RXM86" s="1915"/>
      <c r="RXN86" s="1915"/>
      <c r="RXO86" s="1915"/>
      <c r="RXP86" s="1915"/>
      <c r="RXQ86" s="1915"/>
      <c r="RXR86" s="1915"/>
      <c r="RXS86" s="1915"/>
      <c r="RXT86" s="1915"/>
      <c r="RXU86" s="1915"/>
      <c r="RXV86" s="1915"/>
      <c r="RXW86" s="1915"/>
      <c r="RXX86" s="1915"/>
      <c r="RXY86" s="1915"/>
      <c r="RXZ86" s="1915"/>
      <c r="RYA86" s="1915"/>
      <c r="RYB86" s="1915"/>
      <c r="RYC86" s="1915"/>
      <c r="RYD86" s="1915"/>
      <c r="RYE86" s="1915"/>
      <c r="RYF86" s="1915"/>
      <c r="RYG86" s="1915"/>
      <c r="RYH86" s="1915"/>
      <c r="RYI86" s="1915"/>
      <c r="RYJ86" s="1915"/>
      <c r="RYK86" s="1915"/>
      <c r="RYL86" s="1915"/>
      <c r="RYM86" s="1915"/>
      <c r="RYN86" s="1915"/>
      <c r="RYO86" s="1915"/>
      <c r="RYP86" s="1915"/>
      <c r="RYQ86" s="1915"/>
      <c r="RYR86" s="1915"/>
      <c r="RYS86" s="1915"/>
      <c r="RYT86" s="1915"/>
      <c r="RYU86" s="1915"/>
      <c r="RYV86" s="1915"/>
      <c r="RYW86" s="1915"/>
      <c r="RYX86" s="1915"/>
      <c r="RYY86" s="1915"/>
      <c r="RYZ86" s="1915"/>
      <c r="RZA86" s="1915"/>
      <c r="RZB86" s="1915"/>
      <c r="RZC86" s="1915"/>
      <c r="RZD86" s="1915"/>
      <c r="RZE86" s="1915"/>
      <c r="RZF86" s="1915"/>
      <c r="RZG86" s="1915"/>
      <c r="RZH86" s="1915"/>
      <c r="RZI86" s="1915"/>
      <c r="RZJ86" s="1915"/>
      <c r="RZK86" s="1915"/>
      <c r="RZL86" s="1915"/>
      <c r="RZM86" s="1915"/>
      <c r="RZN86" s="1915"/>
      <c r="RZO86" s="1915"/>
      <c r="RZP86" s="1915"/>
      <c r="RZQ86" s="1915"/>
      <c r="RZR86" s="1915"/>
      <c r="RZS86" s="1915"/>
      <c r="RZT86" s="1915"/>
      <c r="RZU86" s="1915"/>
      <c r="RZV86" s="1915"/>
      <c r="RZW86" s="1915"/>
      <c r="RZX86" s="1915"/>
      <c r="RZY86" s="1915"/>
      <c r="RZZ86" s="1915"/>
      <c r="SAA86" s="1915"/>
      <c r="SAB86" s="1915"/>
      <c r="SAC86" s="1915"/>
      <c r="SAD86" s="1915"/>
      <c r="SAE86" s="1915"/>
      <c r="SAF86" s="1915"/>
      <c r="SAG86" s="1915"/>
      <c r="SAH86" s="1915"/>
      <c r="SAI86" s="1915"/>
      <c r="SAJ86" s="1915"/>
      <c r="SAK86" s="1915"/>
      <c r="SAL86" s="1915"/>
      <c r="SAM86" s="1915"/>
      <c r="SAN86" s="1915"/>
      <c r="SAO86" s="1915"/>
      <c r="SAP86" s="1915"/>
      <c r="SAQ86" s="1915"/>
      <c r="SAR86" s="1915"/>
      <c r="SAS86" s="1915"/>
      <c r="SAT86" s="1915"/>
      <c r="SAU86" s="1915"/>
      <c r="SAV86" s="1915"/>
      <c r="SAW86" s="1915"/>
      <c r="SAX86" s="1915"/>
      <c r="SAY86" s="1915"/>
      <c r="SAZ86" s="1915"/>
      <c r="SBA86" s="1915"/>
      <c r="SBB86" s="1915"/>
      <c r="SBC86" s="1915"/>
      <c r="SBD86" s="1915"/>
      <c r="SBE86" s="1915"/>
      <c r="SBF86" s="1915"/>
      <c r="SBG86" s="1915"/>
      <c r="SBH86" s="1915"/>
      <c r="SBI86" s="1915"/>
      <c r="SBJ86" s="1915"/>
      <c r="SBK86" s="1915"/>
      <c r="SBL86" s="1915"/>
      <c r="SBM86" s="1915"/>
      <c r="SBN86" s="1915"/>
      <c r="SBO86" s="1915"/>
      <c r="SBP86" s="1915"/>
      <c r="SBQ86" s="1915"/>
      <c r="SBR86" s="1915"/>
      <c r="SBS86" s="1915"/>
      <c r="SBT86" s="1915"/>
      <c r="SBU86" s="1915"/>
      <c r="SBV86" s="1915"/>
      <c r="SBW86" s="1915"/>
      <c r="SBX86" s="1915"/>
      <c r="SBY86" s="1915"/>
      <c r="SBZ86" s="1915"/>
      <c r="SCA86" s="1915"/>
      <c r="SCB86" s="1915"/>
      <c r="SCC86" s="1915"/>
      <c r="SCD86" s="1915"/>
      <c r="SCE86" s="1915"/>
      <c r="SCF86" s="1915"/>
      <c r="SCG86" s="1915"/>
      <c r="SCH86" s="1915"/>
      <c r="SCI86" s="1915"/>
      <c r="SCJ86" s="1915"/>
      <c r="SCK86" s="1915"/>
      <c r="SCL86" s="1915"/>
      <c r="SCM86" s="1915"/>
      <c r="SCN86" s="1915"/>
      <c r="SCO86" s="1915"/>
      <c r="SCP86" s="1915"/>
      <c r="SCQ86" s="1915"/>
      <c r="SCR86" s="1915"/>
      <c r="SCS86" s="1915"/>
      <c r="SCT86" s="1915"/>
      <c r="SCU86" s="1915"/>
      <c r="SCV86" s="1915"/>
      <c r="SCW86" s="1915"/>
      <c r="SCX86" s="1915"/>
      <c r="SCY86" s="1915"/>
      <c r="SCZ86" s="1915"/>
      <c r="SDA86" s="1915"/>
      <c r="SDB86" s="1915"/>
      <c r="SDC86" s="1915"/>
      <c r="SDD86" s="1915"/>
      <c r="SDE86" s="1915"/>
      <c r="SDF86" s="1915"/>
      <c r="SDG86" s="1915"/>
      <c r="SDH86" s="1915"/>
      <c r="SDI86" s="1915"/>
      <c r="SDJ86" s="1915"/>
      <c r="SDK86" s="1915"/>
      <c r="SDL86" s="1915"/>
      <c r="SDM86" s="1915"/>
      <c r="SDN86" s="1915"/>
      <c r="SDO86" s="1915"/>
      <c r="SDP86" s="1915"/>
      <c r="SDQ86" s="1915"/>
      <c r="SDR86" s="1915"/>
      <c r="SDS86" s="1915"/>
      <c r="SDT86" s="1915"/>
      <c r="SDU86" s="1915"/>
      <c r="SDV86" s="1915"/>
      <c r="SDW86" s="1915"/>
      <c r="SDX86" s="1915"/>
      <c r="SDY86" s="1915"/>
      <c r="SDZ86" s="1915"/>
      <c r="SEA86" s="1915"/>
      <c r="SEB86" s="1915"/>
      <c r="SEC86" s="1915"/>
      <c r="SED86" s="1915"/>
      <c r="SEE86" s="1915"/>
      <c r="SEF86" s="1915"/>
      <c r="SEG86" s="1915"/>
      <c r="SEH86" s="1915"/>
      <c r="SEI86" s="1915"/>
      <c r="SEJ86" s="1915"/>
      <c r="SEK86" s="1915"/>
      <c r="SEL86" s="1915"/>
      <c r="SEM86" s="1915"/>
      <c r="SEN86" s="1915"/>
      <c r="SEO86" s="1915"/>
      <c r="SEP86" s="1915"/>
      <c r="SEQ86" s="1915"/>
      <c r="SER86" s="1915"/>
      <c r="SES86" s="1915"/>
      <c r="SET86" s="1915"/>
      <c r="SEU86" s="1915"/>
      <c r="SEV86" s="1915"/>
      <c r="SEW86" s="1915"/>
      <c r="SEX86" s="1915"/>
      <c r="SEY86" s="1915"/>
      <c r="SEZ86" s="1915"/>
      <c r="SFA86" s="1915"/>
      <c r="SFB86" s="1915"/>
      <c r="SFC86" s="1915"/>
      <c r="SFD86" s="1915"/>
      <c r="SFE86" s="1915"/>
      <c r="SFF86" s="1915"/>
      <c r="SFG86" s="1915"/>
      <c r="SFH86" s="1915"/>
      <c r="SFI86" s="1915"/>
      <c r="SFJ86" s="1915"/>
      <c r="SFK86" s="1915"/>
      <c r="SFL86" s="1915"/>
      <c r="SFM86" s="1915"/>
      <c r="SFN86" s="1915"/>
      <c r="SFO86" s="1915"/>
      <c r="SFP86" s="1915"/>
      <c r="SFQ86" s="1915"/>
      <c r="SFR86" s="1915"/>
      <c r="SFS86" s="1915"/>
      <c r="SFT86" s="1915"/>
      <c r="SFU86" s="1915"/>
      <c r="SFV86" s="1915"/>
      <c r="SFW86" s="1915"/>
      <c r="SFX86" s="1915"/>
      <c r="SFY86" s="1915"/>
      <c r="SFZ86" s="1915"/>
      <c r="SGA86" s="1915"/>
      <c r="SGB86" s="1915"/>
      <c r="SGC86" s="1915"/>
      <c r="SGD86" s="1915"/>
      <c r="SGE86" s="1915"/>
      <c r="SGF86" s="1915"/>
      <c r="SGG86" s="1915"/>
      <c r="SGH86" s="1915"/>
      <c r="SGI86" s="1915"/>
      <c r="SGJ86" s="1915"/>
      <c r="SGK86" s="1915"/>
      <c r="SGL86" s="1915"/>
      <c r="SGM86" s="1915"/>
      <c r="SGN86" s="1915"/>
      <c r="SGO86" s="1915"/>
      <c r="SGP86" s="1915"/>
      <c r="SGQ86" s="1915"/>
      <c r="SGR86" s="1915"/>
      <c r="SGS86" s="1915"/>
      <c r="SGT86" s="1915"/>
      <c r="SGU86" s="1915"/>
      <c r="SGV86" s="1915"/>
      <c r="SGW86" s="1915"/>
      <c r="SGX86" s="1915"/>
      <c r="SGY86" s="1915"/>
      <c r="SGZ86" s="1915"/>
      <c r="SHA86" s="1915"/>
      <c r="SHB86" s="1915"/>
      <c r="SHC86" s="1915"/>
      <c r="SHD86" s="1915"/>
      <c r="SHE86" s="1915"/>
      <c r="SHF86" s="1915"/>
      <c r="SHG86" s="1915"/>
      <c r="SHH86" s="1915"/>
      <c r="SHI86" s="1915"/>
      <c r="SHJ86" s="1915"/>
      <c r="SHK86" s="1915"/>
      <c r="SHL86" s="1915"/>
      <c r="SHM86" s="1915"/>
      <c r="SHN86" s="1915"/>
      <c r="SHO86" s="1915"/>
      <c r="SHP86" s="1915"/>
      <c r="SHQ86" s="1915"/>
      <c r="SHR86" s="1915"/>
      <c r="SHS86" s="1915"/>
      <c r="SHT86" s="1915"/>
      <c r="SHU86" s="1915"/>
      <c r="SHV86" s="1915"/>
      <c r="SHW86" s="1915"/>
      <c r="SHX86" s="1915"/>
      <c r="SHY86" s="1915"/>
      <c r="SHZ86" s="1915"/>
      <c r="SIA86" s="1915"/>
      <c r="SIB86" s="1915"/>
      <c r="SIC86" s="1915"/>
      <c r="SID86" s="1915"/>
      <c r="SIE86" s="1915"/>
      <c r="SIF86" s="1915"/>
      <c r="SIG86" s="1915"/>
      <c r="SIH86" s="1915"/>
      <c r="SII86" s="1915"/>
      <c r="SIJ86" s="1915"/>
      <c r="SIK86" s="1915"/>
      <c r="SIL86" s="1915"/>
      <c r="SIM86" s="1915"/>
      <c r="SIN86" s="1915"/>
      <c r="SIO86" s="1915"/>
      <c r="SIP86" s="1915"/>
      <c r="SIQ86" s="1915"/>
      <c r="SIR86" s="1915"/>
      <c r="SIS86" s="1915"/>
      <c r="SIT86" s="1915"/>
      <c r="SIU86" s="1915"/>
      <c r="SIV86" s="1915"/>
      <c r="SIW86" s="1915"/>
      <c r="SIX86" s="1915"/>
      <c r="SIY86" s="1915"/>
      <c r="SIZ86" s="1915"/>
      <c r="SJA86" s="1915"/>
      <c r="SJB86" s="1915"/>
      <c r="SJC86" s="1915"/>
      <c r="SJD86" s="1915"/>
      <c r="SJE86" s="1915"/>
      <c r="SJF86" s="1915"/>
      <c r="SJG86" s="1915"/>
      <c r="SJH86" s="1915"/>
      <c r="SJI86" s="1915"/>
      <c r="SJJ86" s="1915"/>
      <c r="SJK86" s="1915"/>
      <c r="SJL86" s="1915"/>
      <c r="SJM86" s="1915"/>
      <c r="SJN86" s="1915"/>
      <c r="SJO86" s="1915"/>
      <c r="SJP86" s="1915"/>
      <c r="SJQ86" s="1915"/>
      <c r="SJR86" s="1915"/>
      <c r="SJS86" s="1915"/>
      <c r="SJT86" s="1915"/>
      <c r="SJU86" s="1915"/>
      <c r="SJV86" s="1915"/>
      <c r="SJW86" s="1915"/>
      <c r="SJX86" s="1915"/>
      <c r="SJY86" s="1915"/>
      <c r="SJZ86" s="1915"/>
      <c r="SKA86" s="1915"/>
      <c r="SKB86" s="1915"/>
      <c r="SKC86" s="1915"/>
      <c r="SKD86" s="1915"/>
      <c r="SKE86" s="1915"/>
      <c r="SKF86" s="1915"/>
      <c r="SKG86" s="1915"/>
      <c r="SKH86" s="1915"/>
      <c r="SKI86" s="1915"/>
      <c r="SKJ86" s="1915"/>
      <c r="SKK86" s="1915"/>
      <c r="SKL86" s="1915"/>
      <c r="SKM86" s="1915"/>
      <c r="SKN86" s="1915"/>
      <c r="SKO86" s="1915"/>
      <c r="SKP86" s="1915"/>
      <c r="SKQ86" s="1915"/>
      <c r="SKR86" s="1915"/>
      <c r="SKS86" s="1915"/>
      <c r="SKT86" s="1915"/>
      <c r="SKU86" s="1915"/>
      <c r="SKV86" s="1915"/>
      <c r="SKW86" s="1915"/>
      <c r="SKX86" s="1915"/>
      <c r="SKY86" s="1915"/>
      <c r="SKZ86" s="1915"/>
      <c r="SLA86" s="1915"/>
      <c r="SLB86" s="1915"/>
      <c r="SLC86" s="1915"/>
      <c r="SLD86" s="1915"/>
      <c r="SLE86" s="1915"/>
      <c r="SLF86" s="1915"/>
      <c r="SLG86" s="1915"/>
      <c r="SLH86" s="1915"/>
      <c r="SLI86" s="1915"/>
      <c r="SLJ86" s="1915"/>
      <c r="SLK86" s="1915"/>
      <c r="SLL86" s="1915"/>
      <c r="SLM86" s="1915"/>
      <c r="SLN86" s="1915"/>
      <c r="SLO86" s="1915"/>
      <c r="SLP86" s="1915"/>
      <c r="SLQ86" s="1915"/>
      <c r="SLR86" s="1915"/>
      <c r="SLS86" s="1915"/>
      <c r="SLT86" s="1915"/>
      <c r="SLU86" s="1915"/>
      <c r="SLV86" s="1915"/>
      <c r="SLW86" s="1915"/>
      <c r="SLX86" s="1915"/>
      <c r="SLY86" s="1915"/>
      <c r="SLZ86" s="1915"/>
      <c r="SMA86" s="1915"/>
      <c r="SMB86" s="1915"/>
      <c r="SMC86" s="1915"/>
      <c r="SMD86" s="1915"/>
      <c r="SME86" s="1915"/>
      <c r="SMF86" s="1915"/>
      <c r="SMG86" s="1915"/>
      <c r="SMH86" s="1915"/>
      <c r="SMI86" s="1915"/>
      <c r="SMJ86" s="1915"/>
      <c r="SMK86" s="1915"/>
      <c r="SML86" s="1915"/>
      <c r="SMM86" s="1915"/>
      <c r="SMN86" s="1915"/>
      <c r="SMO86" s="1915"/>
      <c r="SMP86" s="1915"/>
      <c r="SMQ86" s="1915"/>
      <c r="SMR86" s="1915"/>
      <c r="SMS86" s="1915"/>
      <c r="SMT86" s="1915"/>
      <c r="SMU86" s="1915"/>
      <c r="SMV86" s="1915"/>
      <c r="SMW86" s="1915"/>
      <c r="SMX86" s="1915"/>
      <c r="SMY86" s="1915"/>
      <c r="SMZ86" s="1915"/>
      <c r="SNA86" s="1915"/>
      <c r="SNB86" s="1915"/>
      <c r="SNC86" s="1915"/>
      <c r="SND86" s="1915"/>
      <c r="SNE86" s="1915"/>
      <c r="SNF86" s="1915"/>
      <c r="SNG86" s="1915"/>
      <c r="SNH86" s="1915"/>
      <c r="SNI86" s="1915"/>
      <c r="SNJ86" s="1915"/>
      <c r="SNK86" s="1915"/>
      <c r="SNL86" s="1915"/>
      <c r="SNM86" s="1915"/>
      <c r="SNN86" s="1915"/>
      <c r="SNO86" s="1915"/>
      <c r="SNP86" s="1915"/>
      <c r="SNQ86" s="1915"/>
      <c r="SNR86" s="1915"/>
      <c r="SNS86" s="1915"/>
      <c r="SNT86" s="1915"/>
      <c r="SNU86" s="1915"/>
      <c r="SNV86" s="1915"/>
      <c r="SNW86" s="1915"/>
      <c r="SNX86" s="1915"/>
      <c r="SNY86" s="1915"/>
      <c r="SNZ86" s="1915"/>
      <c r="SOA86" s="1915"/>
      <c r="SOB86" s="1915"/>
      <c r="SOC86" s="1915"/>
      <c r="SOD86" s="1915"/>
      <c r="SOE86" s="1915"/>
      <c r="SOF86" s="1915"/>
      <c r="SOG86" s="1915"/>
      <c r="SOH86" s="1915"/>
      <c r="SOI86" s="1915"/>
      <c r="SOJ86" s="1915"/>
      <c r="SOK86" s="1915"/>
      <c r="SOL86" s="1915"/>
      <c r="SOM86" s="1915"/>
      <c r="SON86" s="1915"/>
      <c r="SOO86" s="1915"/>
      <c r="SOP86" s="1915"/>
      <c r="SOQ86" s="1915"/>
      <c r="SOR86" s="1915"/>
      <c r="SOS86" s="1915"/>
      <c r="SOT86" s="1915"/>
      <c r="SOU86" s="1915"/>
      <c r="SOV86" s="1915"/>
      <c r="SOW86" s="1915"/>
      <c r="SOX86" s="1915"/>
      <c r="SOY86" s="1915"/>
      <c r="SOZ86" s="1915"/>
      <c r="SPA86" s="1915"/>
      <c r="SPB86" s="1915"/>
      <c r="SPC86" s="1915"/>
      <c r="SPD86" s="1915"/>
      <c r="SPE86" s="1915"/>
      <c r="SPF86" s="1915"/>
      <c r="SPG86" s="1915"/>
      <c r="SPH86" s="1915"/>
      <c r="SPI86" s="1915"/>
      <c r="SPJ86" s="1915"/>
      <c r="SPK86" s="1915"/>
      <c r="SPL86" s="1915"/>
      <c r="SPM86" s="1915"/>
      <c r="SPN86" s="1915"/>
      <c r="SPO86" s="1915"/>
      <c r="SPP86" s="1915"/>
      <c r="SPQ86" s="1915"/>
      <c r="SPR86" s="1915"/>
      <c r="SPS86" s="1915"/>
      <c r="SPT86" s="1915"/>
      <c r="SPU86" s="1915"/>
      <c r="SPV86" s="1915"/>
      <c r="SPW86" s="1915"/>
      <c r="SPX86" s="1915"/>
      <c r="SPY86" s="1915"/>
      <c r="SPZ86" s="1915"/>
      <c r="SQA86" s="1915"/>
      <c r="SQB86" s="1915"/>
      <c r="SQC86" s="1915"/>
      <c r="SQD86" s="1915"/>
      <c r="SQE86" s="1915"/>
      <c r="SQF86" s="1915"/>
      <c r="SQG86" s="1915"/>
      <c r="SQH86" s="1915"/>
      <c r="SQI86" s="1915"/>
      <c r="SQJ86" s="1915"/>
      <c r="SQK86" s="1915"/>
      <c r="SQL86" s="1915"/>
      <c r="SQM86" s="1915"/>
      <c r="SQN86" s="1915"/>
      <c r="SQO86" s="1915"/>
      <c r="SQP86" s="1915"/>
      <c r="SQQ86" s="1915"/>
      <c r="SQR86" s="1915"/>
      <c r="SQS86" s="1915"/>
      <c r="SQT86" s="1915"/>
      <c r="SQU86" s="1915"/>
      <c r="SQV86" s="1915"/>
      <c r="SQW86" s="1915"/>
      <c r="SQX86" s="1915"/>
      <c r="SQY86" s="1915"/>
      <c r="SQZ86" s="1915"/>
      <c r="SRA86" s="1915"/>
      <c r="SRB86" s="1915"/>
      <c r="SRC86" s="1915"/>
      <c r="SRD86" s="1915"/>
      <c r="SRE86" s="1915"/>
      <c r="SRF86" s="1915"/>
      <c r="SRG86" s="1915"/>
      <c r="SRH86" s="1915"/>
      <c r="SRI86" s="1915"/>
      <c r="SRJ86" s="1915"/>
      <c r="SRK86" s="1915"/>
      <c r="SRL86" s="1915"/>
      <c r="SRM86" s="1915"/>
      <c r="SRN86" s="1915"/>
      <c r="SRO86" s="1915"/>
      <c r="SRP86" s="1915"/>
      <c r="SRQ86" s="1915"/>
      <c r="SRR86" s="1915"/>
      <c r="SRS86" s="1915"/>
      <c r="SRT86" s="1915"/>
      <c r="SRU86" s="1915"/>
      <c r="SRV86" s="1915"/>
      <c r="SRW86" s="1915"/>
      <c r="SRX86" s="1915"/>
      <c r="SRY86" s="1915"/>
      <c r="SRZ86" s="1915"/>
      <c r="SSA86" s="1915"/>
      <c r="SSB86" s="1915"/>
      <c r="SSC86" s="1915"/>
      <c r="SSD86" s="1915"/>
      <c r="SSE86" s="1915"/>
      <c r="SSF86" s="1915"/>
      <c r="SSG86" s="1915"/>
      <c r="SSH86" s="1915"/>
      <c r="SSI86" s="1915"/>
      <c r="SSJ86" s="1915"/>
      <c r="SSK86" s="1915"/>
      <c r="SSL86" s="1915"/>
      <c r="SSM86" s="1915"/>
      <c r="SSN86" s="1915"/>
      <c r="SSO86" s="1915"/>
      <c r="SSP86" s="1915"/>
      <c r="SSQ86" s="1915"/>
      <c r="SSR86" s="1915"/>
      <c r="SSS86" s="1915"/>
      <c r="SST86" s="1915"/>
      <c r="SSU86" s="1915"/>
      <c r="SSV86" s="1915"/>
      <c r="SSW86" s="1915"/>
      <c r="SSX86" s="1915"/>
      <c r="SSY86" s="1915"/>
      <c r="SSZ86" s="1915"/>
      <c r="STA86" s="1915"/>
      <c r="STB86" s="1915"/>
      <c r="STC86" s="1915"/>
      <c r="STD86" s="1915"/>
      <c r="STE86" s="1915"/>
      <c r="STF86" s="1915"/>
      <c r="STG86" s="1915"/>
      <c r="STH86" s="1915"/>
      <c r="STI86" s="1915"/>
      <c r="STJ86" s="1915"/>
      <c r="STK86" s="1915"/>
      <c r="STL86" s="1915"/>
      <c r="STM86" s="1915"/>
      <c r="STN86" s="1915"/>
      <c r="STO86" s="1915"/>
      <c r="STP86" s="1915"/>
      <c r="STQ86" s="1915"/>
      <c r="STR86" s="1915"/>
      <c r="STS86" s="1915"/>
      <c r="STT86" s="1915"/>
      <c r="STU86" s="1915"/>
      <c r="STV86" s="1915"/>
      <c r="STW86" s="1915"/>
      <c r="STX86" s="1915"/>
      <c r="STY86" s="1915"/>
      <c r="STZ86" s="1915"/>
      <c r="SUA86" s="1915"/>
      <c r="SUB86" s="1915"/>
      <c r="SUC86" s="1915"/>
      <c r="SUD86" s="1915"/>
      <c r="SUE86" s="1915"/>
      <c r="SUF86" s="1915"/>
      <c r="SUG86" s="1915"/>
      <c r="SUH86" s="1915"/>
      <c r="SUI86" s="1915"/>
      <c r="SUJ86" s="1915"/>
      <c r="SUK86" s="1915"/>
      <c r="SUL86" s="1915"/>
      <c r="SUM86" s="1915"/>
      <c r="SUN86" s="1915"/>
      <c r="SUO86" s="1915"/>
      <c r="SUP86" s="1915"/>
      <c r="SUQ86" s="1915"/>
      <c r="SUR86" s="1915"/>
      <c r="SUS86" s="1915"/>
      <c r="SUT86" s="1915"/>
      <c r="SUU86" s="1915"/>
      <c r="SUV86" s="1915"/>
      <c r="SUW86" s="1915"/>
      <c r="SUX86" s="1915"/>
      <c r="SUY86" s="1915"/>
      <c r="SUZ86" s="1915"/>
      <c r="SVA86" s="1915"/>
      <c r="SVB86" s="1915"/>
      <c r="SVC86" s="1915"/>
      <c r="SVD86" s="1915"/>
      <c r="SVE86" s="1915"/>
      <c r="SVF86" s="1915"/>
      <c r="SVG86" s="1915"/>
      <c r="SVH86" s="1915"/>
      <c r="SVI86" s="1915"/>
      <c r="SVJ86" s="1915"/>
      <c r="SVK86" s="1915"/>
      <c r="SVL86" s="1915"/>
      <c r="SVM86" s="1915"/>
      <c r="SVN86" s="1915"/>
      <c r="SVO86" s="1915"/>
      <c r="SVP86" s="1915"/>
      <c r="SVQ86" s="1915"/>
      <c r="SVR86" s="1915"/>
      <c r="SVS86" s="1915"/>
      <c r="SVT86" s="1915"/>
      <c r="SVU86" s="1915"/>
      <c r="SVV86" s="1915"/>
      <c r="SVW86" s="1915"/>
      <c r="SVX86" s="1915"/>
      <c r="SVY86" s="1915"/>
      <c r="SVZ86" s="1915"/>
      <c r="SWA86" s="1915"/>
      <c r="SWB86" s="1915"/>
      <c r="SWC86" s="1915"/>
      <c r="SWD86" s="1915"/>
      <c r="SWE86" s="1915"/>
      <c r="SWF86" s="1915"/>
      <c r="SWG86" s="1915"/>
      <c r="SWH86" s="1915"/>
      <c r="SWI86" s="1915"/>
      <c r="SWJ86" s="1915"/>
      <c r="SWK86" s="1915"/>
      <c r="SWL86" s="1915"/>
      <c r="SWM86" s="1915"/>
      <c r="SWN86" s="1915"/>
      <c r="SWO86" s="1915"/>
      <c r="SWP86" s="1915"/>
      <c r="SWQ86" s="1915"/>
      <c r="SWR86" s="1915"/>
      <c r="SWS86" s="1915"/>
      <c r="SWT86" s="1915"/>
      <c r="SWU86" s="1915"/>
      <c r="SWV86" s="1915"/>
      <c r="SWW86" s="1915"/>
      <c r="SWX86" s="1915"/>
      <c r="SWY86" s="1915"/>
      <c r="SWZ86" s="1915"/>
      <c r="SXA86" s="1915"/>
      <c r="SXB86" s="1915"/>
      <c r="SXC86" s="1915"/>
      <c r="SXD86" s="1915"/>
      <c r="SXE86" s="1915"/>
      <c r="SXF86" s="1915"/>
      <c r="SXG86" s="1915"/>
      <c r="SXH86" s="1915"/>
      <c r="SXI86" s="1915"/>
      <c r="SXJ86" s="1915"/>
      <c r="SXK86" s="1915"/>
      <c r="SXL86" s="1915"/>
      <c r="SXM86" s="1915"/>
      <c r="SXN86" s="1915"/>
      <c r="SXO86" s="1915"/>
      <c r="SXP86" s="1915"/>
      <c r="SXQ86" s="1915"/>
      <c r="SXR86" s="1915"/>
      <c r="SXS86" s="1915"/>
      <c r="SXT86" s="1915"/>
      <c r="SXU86" s="1915"/>
      <c r="SXV86" s="1915"/>
      <c r="SXW86" s="1915"/>
      <c r="SXX86" s="1915"/>
      <c r="SXY86" s="1915"/>
      <c r="SXZ86" s="1915"/>
      <c r="SYA86" s="1915"/>
      <c r="SYB86" s="1915"/>
      <c r="SYC86" s="1915"/>
      <c r="SYD86" s="1915"/>
      <c r="SYE86" s="1915"/>
      <c r="SYF86" s="1915"/>
      <c r="SYG86" s="1915"/>
      <c r="SYH86" s="1915"/>
      <c r="SYI86" s="1915"/>
      <c r="SYJ86" s="1915"/>
      <c r="SYK86" s="1915"/>
      <c r="SYL86" s="1915"/>
      <c r="SYM86" s="1915"/>
      <c r="SYN86" s="1915"/>
      <c r="SYO86" s="1915"/>
      <c r="SYP86" s="1915"/>
      <c r="SYQ86" s="1915"/>
      <c r="SYR86" s="1915"/>
      <c r="SYS86" s="1915"/>
      <c r="SYT86" s="1915"/>
      <c r="SYU86" s="1915"/>
      <c r="SYV86" s="1915"/>
      <c r="SYW86" s="1915"/>
      <c r="SYX86" s="1915"/>
      <c r="SYY86" s="1915"/>
      <c r="SYZ86" s="1915"/>
      <c r="SZA86" s="1915"/>
      <c r="SZB86" s="1915"/>
      <c r="SZC86" s="1915"/>
      <c r="SZD86" s="1915"/>
      <c r="SZE86" s="1915"/>
      <c r="SZF86" s="1915"/>
      <c r="SZG86" s="1915"/>
      <c r="SZH86" s="1915"/>
      <c r="SZI86" s="1915"/>
      <c r="SZJ86" s="1915"/>
      <c r="SZK86" s="1915"/>
      <c r="SZL86" s="1915"/>
      <c r="SZM86" s="1915"/>
      <c r="SZN86" s="1915"/>
      <c r="SZO86" s="1915"/>
      <c r="SZP86" s="1915"/>
      <c r="SZQ86" s="1915"/>
      <c r="SZR86" s="1915"/>
      <c r="SZS86" s="1915"/>
      <c r="SZT86" s="1915"/>
      <c r="SZU86" s="1915"/>
      <c r="SZV86" s="1915"/>
      <c r="SZW86" s="1915"/>
      <c r="SZX86" s="1915"/>
      <c r="SZY86" s="1915"/>
      <c r="SZZ86" s="1915"/>
      <c r="TAA86" s="1915"/>
      <c r="TAB86" s="1915"/>
      <c r="TAC86" s="1915"/>
      <c r="TAD86" s="1915"/>
      <c r="TAE86" s="1915"/>
      <c r="TAF86" s="1915"/>
      <c r="TAG86" s="1915"/>
      <c r="TAH86" s="1915"/>
      <c r="TAI86" s="1915"/>
      <c r="TAJ86" s="1915"/>
      <c r="TAK86" s="1915"/>
      <c r="TAL86" s="1915"/>
      <c r="TAM86" s="1915"/>
      <c r="TAN86" s="1915"/>
      <c r="TAO86" s="1915"/>
      <c r="TAP86" s="1915"/>
      <c r="TAQ86" s="1915"/>
      <c r="TAR86" s="1915"/>
      <c r="TAS86" s="1915"/>
      <c r="TAT86" s="1915"/>
      <c r="TAU86" s="1915"/>
      <c r="TAV86" s="1915"/>
      <c r="TAW86" s="1915"/>
      <c r="TAX86" s="1915"/>
      <c r="TAY86" s="1915"/>
      <c r="TAZ86" s="1915"/>
      <c r="TBA86" s="1915"/>
      <c r="TBB86" s="1915"/>
      <c r="TBC86" s="1915"/>
      <c r="TBD86" s="1915"/>
      <c r="TBE86" s="1915"/>
      <c r="TBF86" s="1915"/>
      <c r="TBG86" s="1915"/>
      <c r="TBH86" s="1915"/>
      <c r="TBI86" s="1915"/>
      <c r="TBJ86" s="1915"/>
      <c r="TBK86" s="1915"/>
      <c r="TBL86" s="1915"/>
      <c r="TBM86" s="1915"/>
      <c r="TBN86" s="1915"/>
      <c r="TBO86" s="1915"/>
      <c r="TBP86" s="1915"/>
      <c r="TBQ86" s="1915"/>
      <c r="TBR86" s="1915"/>
      <c r="TBS86" s="1915"/>
      <c r="TBT86" s="1915"/>
      <c r="TBU86" s="1915"/>
      <c r="TBV86" s="1915"/>
      <c r="TBW86" s="1915"/>
      <c r="TBX86" s="1915"/>
      <c r="TBY86" s="1915"/>
      <c r="TBZ86" s="1915"/>
      <c r="TCA86" s="1915"/>
      <c r="TCB86" s="1915"/>
      <c r="TCC86" s="1915"/>
      <c r="TCD86" s="1915"/>
      <c r="TCE86" s="1915"/>
      <c r="TCF86" s="1915"/>
      <c r="TCG86" s="1915"/>
      <c r="TCH86" s="1915"/>
      <c r="TCI86" s="1915"/>
      <c r="TCJ86" s="1915"/>
      <c r="TCK86" s="1915"/>
      <c r="TCL86" s="1915"/>
      <c r="TCM86" s="1915"/>
      <c r="TCN86" s="1915"/>
      <c r="TCO86" s="1915"/>
      <c r="TCP86" s="1915"/>
      <c r="TCQ86" s="1915"/>
      <c r="TCR86" s="1915"/>
      <c r="TCS86" s="1915"/>
      <c r="TCT86" s="1915"/>
      <c r="TCU86" s="1915"/>
      <c r="TCV86" s="1915"/>
      <c r="TCW86" s="1915"/>
      <c r="TCX86" s="1915"/>
      <c r="TCY86" s="1915"/>
      <c r="TCZ86" s="1915"/>
      <c r="TDA86" s="1915"/>
      <c r="TDB86" s="1915"/>
      <c r="TDC86" s="1915"/>
      <c r="TDD86" s="1915"/>
      <c r="TDE86" s="1915"/>
      <c r="TDF86" s="1915"/>
      <c r="TDG86" s="1915"/>
      <c r="TDH86" s="1915"/>
      <c r="TDI86" s="1915"/>
      <c r="TDJ86" s="1915"/>
      <c r="TDK86" s="1915"/>
      <c r="TDL86" s="1915"/>
      <c r="TDM86" s="1915"/>
      <c r="TDN86" s="1915"/>
      <c r="TDO86" s="1915"/>
      <c r="TDP86" s="1915"/>
      <c r="TDQ86" s="1915"/>
      <c r="TDR86" s="1915"/>
      <c r="TDS86" s="1915"/>
      <c r="TDT86" s="1915"/>
      <c r="TDU86" s="1915"/>
      <c r="TDV86" s="1915"/>
      <c r="TDW86" s="1915"/>
      <c r="TDX86" s="1915"/>
      <c r="TDY86" s="1915"/>
      <c r="TDZ86" s="1915"/>
      <c r="TEA86" s="1915"/>
      <c r="TEB86" s="1915"/>
      <c r="TEC86" s="1915"/>
      <c r="TED86" s="1915"/>
      <c r="TEE86" s="1915"/>
      <c r="TEF86" s="1915"/>
      <c r="TEG86" s="1915"/>
      <c r="TEH86" s="1915"/>
      <c r="TEI86" s="1915"/>
      <c r="TEJ86" s="1915"/>
      <c r="TEK86" s="1915"/>
      <c r="TEL86" s="1915"/>
      <c r="TEM86" s="1915"/>
      <c r="TEN86" s="1915"/>
      <c r="TEO86" s="1915"/>
      <c r="TEP86" s="1915"/>
      <c r="TEQ86" s="1915"/>
      <c r="TER86" s="1915"/>
      <c r="TES86" s="1915"/>
      <c r="TET86" s="1915"/>
      <c r="TEU86" s="1915"/>
      <c r="TEV86" s="1915"/>
      <c r="TEW86" s="1915"/>
      <c r="TEX86" s="1915"/>
      <c r="TEY86" s="1915"/>
      <c r="TEZ86" s="1915"/>
      <c r="TFA86" s="1915"/>
      <c r="TFB86" s="1915"/>
      <c r="TFC86" s="1915"/>
      <c r="TFD86" s="1915"/>
      <c r="TFE86" s="1915"/>
      <c r="TFF86" s="1915"/>
      <c r="TFG86" s="1915"/>
      <c r="TFH86" s="1915"/>
      <c r="TFI86" s="1915"/>
      <c r="TFJ86" s="1915"/>
      <c r="TFK86" s="1915"/>
      <c r="TFL86" s="1915"/>
      <c r="TFM86" s="1915"/>
      <c r="TFN86" s="1915"/>
      <c r="TFO86" s="1915"/>
      <c r="TFP86" s="1915"/>
      <c r="TFQ86" s="1915"/>
      <c r="TFR86" s="1915"/>
      <c r="TFS86" s="1915"/>
      <c r="TFT86" s="1915"/>
      <c r="TFU86" s="1915"/>
      <c r="TFV86" s="1915"/>
      <c r="TFW86" s="1915"/>
      <c r="TFX86" s="1915"/>
      <c r="TFY86" s="1915"/>
      <c r="TFZ86" s="1915"/>
      <c r="TGA86" s="1915"/>
      <c r="TGB86" s="1915"/>
      <c r="TGC86" s="1915"/>
      <c r="TGD86" s="1915"/>
      <c r="TGE86" s="1915"/>
      <c r="TGF86" s="1915"/>
      <c r="TGG86" s="1915"/>
      <c r="TGH86" s="1915"/>
      <c r="TGI86" s="1915"/>
      <c r="TGJ86" s="1915"/>
      <c r="TGK86" s="1915"/>
      <c r="TGL86" s="1915"/>
      <c r="TGM86" s="1915"/>
      <c r="TGN86" s="1915"/>
      <c r="TGO86" s="1915"/>
      <c r="TGP86" s="1915"/>
      <c r="TGQ86" s="1915"/>
      <c r="TGR86" s="1915"/>
      <c r="TGS86" s="1915"/>
      <c r="TGT86" s="1915"/>
      <c r="TGU86" s="1915"/>
      <c r="TGV86" s="1915"/>
      <c r="TGW86" s="1915"/>
      <c r="TGX86" s="1915"/>
      <c r="TGY86" s="1915"/>
      <c r="TGZ86" s="1915"/>
      <c r="THA86" s="1915"/>
      <c r="THB86" s="1915"/>
      <c r="THC86" s="1915"/>
      <c r="THD86" s="1915"/>
      <c r="THE86" s="1915"/>
      <c r="THF86" s="1915"/>
      <c r="THG86" s="1915"/>
      <c r="THH86" s="1915"/>
      <c r="THI86" s="1915"/>
      <c r="THJ86" s="1915"/>
      <c r="THK86" s="1915"/>
      <c r="THL86" s="1915"/>
      <c r="THM86" s="1915"/>
      <c r="THN86" s="1915"/>
      <c r="THO86" s="1915"/>
      <c r="THP86" s="1915"/>
      <c r="THQ86" s="1915"/>
      <c r="THR86" s="1915"/>
      <c r="THS86" s="1915"/>
      <c r="THT86" s="1915"/>
      <c r="THU86" s="1915"/>
      <c r="THV86" s="1915"/>
      <c r="THW86" s="1915"/>
      <c r="THX86" s="1915"/>
      <c r="THY86" s="1915"/>
      <c r="THZ86" s="1915"/>
      <c r="TIA86" s="1915"/>
      <c r="TIB86" s="1915"/>
      <c r="TIC86" s="1915"/>
      <c r="TID86" s="1915"/>
      <c r="TIE86" s="1915"/>
      <c r="TIF86" s="1915"/>
      <c r="TIG86" s="1915"/>
      <c r="TIH86" s="1915"/>
      <c r="TII86" s="1915"/>
      <c r="TIJ86" s="1915"/>
      <c r="TIK86" s="1915"/>
      <c r="TIL86" s="1915"/>
      <c r="TIM86" s="1915"/>
      <c r="TIN86" s="1915"/>
      <c r="TIO86" s="1915"/>
      <c r="TIP86" s="1915"/>
      <c r="TIQ86" s="1915"/>
      <c r="TIR86" s="1915"/>
      <c r="TIS86" s="1915"/>
      <c r="TIT86" s="1915"/>
      <c r="TIU86" s="1915"/>
      <c r="TIV86" s="1915"/>
      <c r="TIW86" s="1915"/>
      <c r="TIX86" s="1915"/>
      <c r="TIY86" s="1915"/>
      <c r="TIZ86" s="1915"/>
      <c r="TJA86" s="1915"/>
      <c r="TJB86" s="1915"/>
      <c r="TJC86" s="1915"/>
      <c r="TJD86" s="1915"/>
      <c r="TJE86" s="1915"/>
      <c r="TJF86" s="1915"/>
      <c r="TJG86" s="1915"/>
      <c r="TJH86" s="1915"/>
      <c r="TJI86" s="1915"/>
      <c r="TJJ86" s="1915"/>
      <c r="TJK86" s="1915"/>
      <c r="TJL86" s="1915"/>
      <c r="TJM86" s="1915"/>
      <c r="TJN86" s="1915"/>
      <c r="TJO86" s="1915"/>
      <c r="TJP86" s="1915"/>
      <c r="TJQ86" s="1915"/>
      <c r="TJR86" s="1915"/>
      <c r="TJS86" s="1915"/>
      <c r="TJT86" s="1915"/>
      <c r="TJU86" s="1915"/>
      <c r="TJV86" s="1915"/>
      <c r="TJW86" s="1915"/>
      <c r="TJX86" s="1915"/>
      <c r="TJY86" s="1915"/>
      <c r="TJZ86" s="1915"/>
      <c r="TKA86" s="1915"/>
      <c r="TKB86" s="1915"/>
      <c r="TKC86" s="1915"/>
      <c r="TKD86" s="1915"/>
      <c r="TKE86" s="1915"/>
      <c r="TKF86" s="1915"/>
      <c r="TKG86" s="1915"/>
      <c r="TKH86" s="1915"/>
      <c r="TKI86" s="1915"/>
      <c r="TKJ86" s="1915"/>
      <c r="TKK86" s="1915"/>
      <c r="TKL86" s="1915"/>
      <c r="TKM86" s="1915"/>
      <c r="TKN86" s="1915"/>
      <c r="TKO86" s="1915"/>
      <c r="TKP86" s="1915"/>
      <c r="TKQ86" s="1915"/>
      <c r="TKR86" s="1915"/>
      <c r="TKS86" s="1915"/>
      <c r="TKT86" s="1915"/>
      <c r="TKU86" s="1915"/>
      <c r="TKV86" s="1915"/>
      <c r="TKW86" s="1915"/>
      <c r="TKX86" s="1915"/>
      <c r="TKY86" s="1915"/>
      <c r="TKZ86" s="1915"/>
      <c r="TLA86" s="1915"/>
      <c r="TLB86" s="1915"/>
      <c r="TLC86" s="1915"/>
      <c r="TLD86" s="1915"/>
      <c r="TLE86" s="1915"/>
      <c r="TLF86" s="1915"/>
      <c r="TLG86" s="1915"/>
      <c r="TLH86" s="1915"/>
      <c r="TLI86" s="1915"/>
      <c r="TLJ86" s="1915"/>
      <c r="TLK86" s="1915"/>
      <c r="TLL86" s="1915"/>
      <c r="TLM86" s="1915"/>
      <c r="TLN86" s="1915"/>
      <c r="TLO86" s="1915"/>
      <c r="TLP86" s="1915"/>
      <c r="TLQ86" s="1915"/>
      <c r="TLR86" s="1915"/>
      <c r="TLS86" s="1915"/>
      <c r="TLT86" s="1915"/>
      <c r="TLU86" s="1915"/>
      <c r="TLV86" s="1915"/>
      <c r="TLW86" s="1915"/>
      <c r="TLX86" s="1915"/>
      <c r="TLY86" s="1915"/>
      <c r="TLZ86" s="1915"/>
      <c r="TMA86" s="1915"/>
      <c r="TMB86" s="1915"/>
      <c r="TMC86" s="1915"/>
      <c r="TMD86" s="1915"/>
      <c r="TME86" s="1915"/>
      <c r="TMF86" s="1915"/>
      <c r="TMG86" s="1915"/>
      <c r="TMH86" s="1915"/>
      <c r="TMI86" s="1915"/>
      <c r="TMJ86" s="1915"/>
      <c r="TMK86" s="1915"/>
      <c r="TML86" s="1915"/>
      <c r="TMM86" s="1915"/>
      <c r="TMN86" s="1915"/>
      <c r="TMO86" s="1915"/>
      <c r="TMP86" s="1915"/>
      <c r="TMQ86" s="1915"/>
      <c r="TMR86" s="1915"/>
      <c r="TMS86" s="1915"/>
      <c r="TMT86" s="1915"/>
      <c r="TMU86" s="1915"/>
      <c r="TMV86" s="1915"/>
      <c r="TMW86" s="1915"/>
      <c r="TMX86" s="1915"/>
      <c r="TMY86" s="1915"/>
      <c r="TMZ86" s="1915"/>
      <c r="TNA86" s="1915"/>
      <c r="TNB86" s="1915"/>
      <c r="TNC86" s="1915"/>
      <c r="TND86" s="1915"/>
      <c r="TNE86" s="1915"/>
      <c r="TNF86" s="1915"/>
      <c r="TNG86" s="1915"/>
      <c r="TNH86" s="1915"/>
      <c r="TNI86" s="1915"/>
      <c r="TNJ86" s="1915"/>
      <c r="TNK86" s="1915"/>
      <c r="TNL86" s="1915"/>
      <c r="TNM86" s="1915"/>
      <c r="TNN86" s="1915"/>
      <c r="TNO86" s="1915"/>
      <c r="TNP86" s="1915"/>
      <c r="TNQ86" s="1915"/>
      <c r="TNR86" s="1915"/>
      <c r="TNS86" s="1915"/>
      <c r="TNT86" s="1915"/>
      <c r="TNU86" s="1915"/>
      <c r="TNV86" s="1915"/>
      <c r="TNW86" s="1915"/>
      <c r="TNX86" s="1915"/>
      <c r="TNY86" s="1915"/>
      <c r="TNZ86" s="1915"/>
      <c r="TOA86" s="1915"/>
      <c r="TOB86" s="1915"/>
      <c r="TOC86" s="1915"/>
      <c r="TOD86" s="1915"/>
      <c r="TOE86" s="1915"/>
      <c r="TOF86" s="1915"/>
      <c r="TOG86" s="1915"/>
      <c r="TOH86" s="1915"/>
      <c r="TOI86" s="1915"/>
      <c r="TOJ86" s="1915"/>
      <c r="TOK86" s="1915"/>
      <c r="TOL86" s="1915"/>
      <c r="TOM86" s="1915"/>
      <c r="TON86" s="1915"/>
      <c r="TOO86" s="1915"/>
      <c r="TOP86" s="1915"/>
      <c r="TOQ86" s="1915"/>
      <c r="TOR86" s="1915"/>
      <c r="TOS86" s="1915"/>
      <c r="TOT86" s="1915"/>
      <c r="TOU86" s="1915"/>
      <c r="TOV86" s="1915"/>
      <c r="TOW86" s="1915"/>
      <c r="TOX86" s="1915"/>
      <c r="TOY86" s="1915"/>
      <c r="TOZ86" s="1915"/>
      <c r="TPA86" s="1915"/>
      <c r="TPB86" s="1915"/>
      <c r="TPC86" s="1915"/>
      <c r="TPD86" s="1915"/>
      <c r="TPE86" s="1915"/>
      <c r="TPF86" s="1915"/>
      <c r="TPG86" s="1915"/>
      <c r="TPH86" s="1915"/>
      <c r="TPI86" s="1915"/>
      <c r="TPJ86" s="1915"/>
      <c r="TPK86" s="1915"/>
      <c r="TPL86" s="1915"/>
      <c r="TPM86" s="1915"/>
      <c r="TPN86" s="1915"/>
      <c r="TPO86" s="1915"/>
      <c r="TPP86" s="1915"/>
      <c r="TPQ86" s="1915"/>
      <c r="TPR86" s="1915"/>
      <c r="TPS86" s="1915"/>
      <c r="TPT86" s="1915"/>
      <c r="TPU86" s="1915"/>
      <c r="TPV86" s="1915"/>
      <c r="TPW86" s="1915"/>
      <c r="TPX86" s="1915"/>
      <c r="TPY86" s="1915"/>
      <c r="TPZ86" s="1915"/>
      <c r="TQA86" s="1915"/>
      <c r="TQB86" s="1915"/>
      <c r="TQC86" s="1915"/>
      <c r="TQD86" s="1915"/>
      <c r="TQE86" s="1915"/>
      <c r="TQF86" s="1915"/>
      <c r="TQG86" s="1915"/>
      <c r="TQH86" s="1915"/>
      <c r="TQI86" s="1915"/>
      <c r="TQJ86" s="1915"/>
      <c r="TQK86" s="1915"/>
      <c r="TQL86" s="1915"/>
      <c r="TQM86" s="1915"/>
      <c r="TQN86" s="1915"/>
      <c r="TQO86" s="1915"/>
      <c r="TQP86" s="1915"/>
      <c r="TQQ86" s="1915"/>
      <c r="TQR86" s="1915"/>
      <c r="TQS86" s="1915"/>
      <c r="TQT86" s="1915"/>
      <c r="TQU86" s="1915"/>
      <c r="TQV86" s="1915"/>
      <c r="TQW86" s="1915"/>
      <c r="TQX86" s="1915"/>
      <c r="TQY86" s="1915"/>
      <c r="TQZ86" s="1915"/>
      <c r="TRA86" s="1915"/>
      <c r="TRB86" s="1915"/>
      <c r="TRC86" s="1915"/>
      <c r="TRD86" s="1915"/>
      <c r="TRE86" s="1915"/>
      <c r="TRF86" s="1915"/>
      <c r="TRG86" s="1915"/>
      <c r="TRH86" s="1915"/>
      <c r="TRI86" s="1915"/>
      <c r="TRJ86" s="1915"/>
      <c r="TRK86" s="1915"/>
      <c r="TRL86" s="1915"/>
      <c r="TRM86" s="1915"/>
      <c r="TRN86" s="1915"/>
      <c r="TRO86" s="1915"/>
      <c r="TRP86" s="1915"/>
      <c r="TRQ86" s="1915"/>
      <c r="TRR86" s="1915"/>
      <c r="TRS86" s="1915"/>
      <c r="TRT86" s="1915"/>
      <c r="TRU86" s="1915"/>
      <c r="TRV86" s="1915"/>
      <c r="TRW86" s="1915"/>
      <c r="TRX86" s="1915"/>
      <c r="TRY86" s="1915"/>
      <c r="TRZ86" s="1915"/>
      <c r="TSA86" s="1915"/>
      <c r="TSB86" s="1915"/>
      <c r="TSC86" s="1915"/>
      <c r="TSD86" s="1915"/>
      <c r="TSE86" s="1915"/>
      <c r="TSF86" s="1915"/>
      <c r="TSG86" s="1915"/>
      <c r="TSH86" s="1915"/>
      <c r="TSI86" s="1915"/>
      <c r="TSJ86" s="1915"/>
      <c r="TSK86" s="1915"/>
      <c r="TSL86" s="1915"/>
      <c r="TSM86" s="1915"/>
      <c r="TSN86" s="1915"/>
      <c r="TSO86" s="1915"/>
      <c r="TSP86" s="1915"/>
      <c r="TSQ86" s="1915"/>
      <c r="TSR86" s="1915"/>
      <c r="TSS86" s="1915"/>
      <c r="TST86" s="1915"/>
      <c r="TSU86" s="1915"/>
      <c r="TSV86" s="1915"/>
      <c r="TSW86" s="1915"/>
      <c r="TSX86" s="1915"/>
      <c r="TSY86" s="1915"/>
      <c r="TSZ86" s="1915"/>
      <c r="TTA86" s="1915"/>
      <c r="TTB86" s="1915"/>
      <c r="TTC86" s="1915"/>
      <c r="TTD86" s="1915"/>
      <c r="TTE86" s="1915"/>
      <c r="TTF86" s="1915"/>
      <c r="TTG86" s="1915"/>
      <c r="TTH86" s="1915"/>
      <c r="TTI86" s="1915"/>
      <c r="TTJ86" s="1915"/>
      <c r="TTK86" s="1915"/>
      <c r="TTL86" s="1915"/>
      <c r="TTM86" s="1915"/>
      <c r="TTN86" s="1915"/>
      <c r="TTO86" s="1915"/>
      <c r="TTP86" s="1915"/>
      <c r="TTQ86" s="1915"/>
      <c r="TTR86" s="1915"/>
      <c r="TTS86" s="1915"/>
      <c r="TTT86" s="1915"/>
      <c r="TTU86" s="1915"/>
      <c r="TTV86" s="1915"/>
      <c r="TTW86" s="1915"/>
      <c r="TTX86" s="1915"/>
      <c r="TTY86" s="1915"/>
      <c r="TTZ86" s="1915"/>
      <c r="TUA86" s="1915"/>
      <c r="TUB86" s="1915"/>
      <c r="TUC86" s="1915"/>
      <c r="TUD86" s="1915"/>
      <c r="TUE86" s="1915"/>
      <c r="TUF86" s="1915"/>
      <c r="TUG86" s="1915"/>
      <c r="TUH86" s="1915"/>
      <c r="TUI86" s="1915"/>
      <c r="TUJ86" s="1915"/>
      <c r="TUK86" s="1915"/>
      <c r="TUL86" s="1915"/>
      <c r="TUM86" s="1915"/>
      <c r="TUN86" s="1915"/>
      <c r="TUO86" s="1915"/>
      <c r="TUP86" s="1915"/>
      <c r="TUQ86" s="1915"/>
      <c r="TUR86" s="1915"/>
      <c r="TUS86" s="1915"/>
      <c r="TUT86" s="1915"/>
      <c r="TUU86" s="1915"/>
      <c r="TUV86" s="1915"/>
      <c r="TUW86" s="1915"/>
      <c r="TUX86" s="1915"/>
      <c r="TUY86" s="1915"/>
      <c r="TUZ86" s="1915"/>
      <c r="TVA86" s="1915"/>
      <c r="TVB86" s="1915"/>
      <c r="TVC86" s="1915"/>
      <c r="TVD86" s="1915"/>
      <c r="TVE86" s="1915"/>
      <c r="TVF86" s="1915"/>
      <c r="TVG86" s="1915"/>
      <c r="TVH86" s="1915"/>
      <c r="TVI86" s="1915"/>
      <c r="TVJ86" s="1915"/>
      <c r="TVK86" s="1915"/>
      <c r="TVL86" s="1915"/>
      <c r="TVM86" s="1915"/>
      <c r="TVN86" s="1915"/>
      <c r="TVO86" s="1915"/>
      <c r="TVP86" s="1915"/>
      <c r="TVQ86" s="1915"/>
      <c r="TVR86" s="1915"/>
      <c r="TVS86" s="1915"/>
      <c r="TVT86" s="1915"/>
      <c r="TVU86" s="1915"/>
      <c r="TVV86" s="1915"/>
      <c r="TVW86" s="1915"/>
      <c r="TVX86" s="1915"/>
      <c r="TVY86" s="1915"/>
      <c r="TVZ86" s="1915"/>
      <c r="TWA86" s="1915"/>
      <c r="TWB86" s="1915"/>
      <c r="TWC86" s="1915"/>
      <c r="TWD86" s="1915"/>
      <c r="TWE86" s="1915"/>
      <c r="TWF86" s="1915"/>
      <c r="TWG86" s="1915"/>
      <c r="TWH86" s="1915"/>
      <c r="TWI86" s="1915"/>
      <c r="TWJ86" s="1915"/>
      <c r="TWK86" s="1915"/>
      <c r="TWL86" s="1915"/>
      <c r="TWM86" s="1915"/>
      <c r="TWN86" s="1915"/>
      <c r="TWO86" s="1915"/>
      <c r="TWP86" s="1915"/>
      <c r="TWQ86" s="1915"/>
      <c r="TWR86" s="1915"/>
      <c r="TWS86" s="1915"/>
      <c r="TWT86" s="1915"/>
      <c r="TWU86" s="1915"/>
      <c r="TWV86" s="1915"/>
      <c r="TWW86" s="1915"/>
      <c r="TWX86" s="1915"/>
      <c r="TWY86" s="1915"/>
      <c r="TWZ86" s="1915"/>
      <c r="TXA86" s="1915"/>
      <c r="TXB86" s="1915"/>
      <c r="TXC86" s="1915"/>
      <c r="TXD86" s="1915"/>
      <c r="TXE86" s="1915"/>
      <c r="TXF86" s="1915"/>
      <c r="TXG86" s="1915"/>
      <c r="TXH86" s="1915"/>
      <c r="TXI86" s="1915"/>
      <c r="TXJ86" s="1915"/>
      <c r="TXK86" s="1915"/>
      <c r="TXL86" s="1915"/>
      <c r="TXM86" s="1915"/>
      <c r="TXN86" s="1915"/>
      <c r="TXO86" s="1915"/>
      <c r="TXP86" s="1915"/>
      <c r="TXQ86" s="1915"/>
      <c r="TXR86" s="1915"/>
      <c r="TXS86" s="1915"/>
      <c r="TXT86" s="1915"/>
      <c r="TXU86" s="1915"/>
      <c r="TXV86" s="1915"/>
      <c r="TXW86" s="1915"/>
      <c r="TXX86" s="1915"/>
      <c r="TXY86" s="1915"/>
      <c r="TXZ86" s="1915"/>
      <c r="TYA86" s="1915"/>
      <c r="TYB86" s="1915"/>
      <c r="TYC86" s="1915"/>
      <c r="TYD86" s="1915"/>
      <c r="TYE86" s="1915"/>
      <c r="TYF86" s="1915"/>
      <c r="TYG86" s="1915"/>
      <c r="TYH86" s="1915"/>
      <c r="TYI86" s="1915"/>
      <c r="TYJ86" s="1915"/>
      <c r="TYK86" s="1915"/>
      <c r="TYL86" s="1915"/>
      <c r="TYM86" s="1915"/>
      <c r="TYN86" s="1915"/>
      <c r="TYO86" s="1915"/>
      <c r="TYP86" s="1915"/>
      <c r="TYQ86" s="1915"/>
      <c r="TYR86" s="1915"/>
      <c r="TYS86" s="1915"/>
      <c r="TYT86" s="1915"/>
      <c r="TYU86" s="1915"/>
      <c r="TYV86" s="1915"/>
      <c r="TYW86" s="1915"/>
      <c r="TYX86" s="1915"/>
      <c r="TYY86" s="1915"/>
      <c r="TYZ86" s="1915"/>
      <c r="TZA86" s="1915"/>
      <c r="TZB86" s="1915"/>
      <c r="TZC86" s="1915"/>
      <c r="TZD86" s="1915"/>
      <c r="TZE86" s="1915"/>
      <c r="TZF86" s="1915"/>
      <c r="TZG86" s="1915"/>
      <c r="TZH86" s="1915"/>
      <c r="TZI86" s="1915"/>
      <c r="TZJ86" s="1915"/>
      <c r="TZK86" s="1915"/>
      <c r="TZL86" s="1915"/>
      <c r="TZM86" s="1915"/>
      <c r="TZN86" s="1915"/>
      <c r="TZO86" s="1915"/>
      <c r="TZP86" s="1915"/>
      <c r="TZQ86" s="1915"/>
      <c r="TZR86" s="1915"/>
      <c r="TZS86" s="1915"/>
      <c r="TZT86" s="1915"/>
      <c r="TZU86" s="1915"/>
      <c r="TZV86" s="1915"/>
      <c r="TZW86" s="1915"/>
      <c r="TZX86" s="1915"/>
      <c r="TZY86" s="1915"/>
      <c r="TZZ86" s="1915"/>
      <c r="UAA86" s="1915"/>
      <c r="UAB86" s="1915"/>
      <c r="UAC86" s="1915"/>
      <c r="UAD86" s="1915"/>
      <c r="UAE86" s="1915"/>
      <c r="UAF86" s="1915"/>
      <c r="UAG86" s="1915"/>
      <c r="UAH86" s="1915"/>
      <c r="UAI86" s="1915"/>
      <c r="UAJ86" s="1915"/>
      <c r="UAK86" s="1915"/>
      <c r="UAL86" s="1915"/>
      <c r="UAM86" s="1915"/>
      <c r="UAN86" s="1915"/>
      <c r="UAO86" s="1915"/>
      <c r="UAP86" s="1915"/>
      <c r="UAQ86" s="1915"/>
      <c r="UAR86" s="1915"/>
      <c r="UAS86" s="1915"/>
      <c r="UAT86" s="1915"/>
      <c r="UAU86" s="1915"/>
      <c r="UAV86" s="1915"/>
      <c r="UAW86" s="1915"/>
      <c r="UAX86" s="1915"/>
      <c r="UAY86" s="1915"/>
      <c r="UAZ86" s="1915"/>
      <c r="UBA86" s="1915"/>
      <c r="UBB86" s="1915"/>
      <c r="UBC86" s="1915"/>
      <c r="UBD86" s="1915"/>
      <c r="UBE86" s="1915"/>
      <c r="UBF86" s="1915"/>
      <c r="UBG86" s="1915"/>
      <c r="UBH86" s="1915"/>
      <c r="UBI86" s="1915"/>
      <c r="UBJ86" s="1915"/>
      <c r="UBK86" s="1915"/>
      <c r="UBL86" s="1915"/>
      <c r="UBM86" s="1915"/>
      <c r="UBN86" s="1915"/>
      <c r="UBO86" s="1915"/>
      <c r="UBP86" s="1915"/>
      <c r="UBQ86" s="1915"/>
      <c r="UBR86" s="1915"/>
      <c r="UBS86" s="1915"/>
      <c r="UBT86" s="1915"/>
      <c r="UBU86" s="1915"/>
      <c r="UBV86" s="1915"/>
      <c r="UBW86" s="1915"/>
      <c r="UBX86" s="1915"/>
      <c r="UBY86" s="1915"/>
      <c r="UBZ86" s="1915"/>
      <c r="UCA86" s="1915"/>
      <c r="UCB86" s="1915"/>
      <c r="UCC86" s="1915"/>
      <c r="UCD86" s="1915"/>
      <c r="UCE86" s="1915"/>
      <c r="UCF86" s="1915"/>
      <c r="UCG86" s="1915"/>
      <c r="UCH86" s="1915"/>
      <c r="UCI86" s="1915"/>
      <c r="UCJ86" s="1915"/>
      <c r="UCK86" s="1915"/>
      <c r="UCL86" s="1915"/>
      <c r="UCM86" s="1915"/>
      <c r="UCN86" s="1915"/>
      <c r="UCO86" s="1915"/>
      <c r="UCP86" s="1915"/>
      <c r="UCQ86" s="1915"/>
      <c r="UCR86" s="1915"/>
      <c r="UCS86" s="1915"/>
      <c r="UCT86" s="1915"/>
      <c r="UCU86" s="1915"/>
      <c r="UCV86" s="1915"/>
      <c r="UCW86" s="1915"/>
      <c r="UCX86" s="1915"/>
      <c r="UCY86" s="1915"/>
      <c r="UCZ86" s="1915"/>
      <c r="UDA86" s="1915"/>
      <c r="UDB86" s="1915"/>
      <c r="UDC86" s="1915"/>
      <c r="UDD86" s="1915"/>
      <c r="UDE86" s="1915"/>
      <c r="UDF86" s="1915"/>
      <c r="UDG86" s="1915"/>
      <c r="UDH86" s="1915"/>
      <c r="UDI86" s="1915"/>
      <c r="UDJ86" s="1915"/>
      <c r="UDK86" s="1915"/>
      <c r="UDL86" s="1915"/>
      <c r="UDM86" s="1915"/>
      <c r="UDN86" s="1915"/>
      <c r="UDO86" s="1915"/>
      <c r="UDP86" s="1915"/>
      <c r="UDQ86" s="1915"/>
      <c r="UDR86" s="1915"/>
      <c r="UDS86" s="1915"/>
      <c r="UDT86" s="1915"/>
      <c r="UDU86" s="1915"/>
      <c r="UDV86" s="1915"/>
      <c r="UDW86" s="1915"/>
      <c r="UDX86" s="1915"/>
      <c r="UDY86" s="1915"/>
      <c r="UDZ86" s="1915"/>
      <c r="UEA86" s="1915"/>
      <c r="UEB86" s="1915"/>
      <c r="UEC86" s="1915"/>
      <c r="UED86" s="1915"/>
      <c r="UEE86" s="1915"/>
      <c r="UEF86" s="1915"/>
      <c r="UEG86" s="1915"/>
      <c r="UEH86" s="1915"/>
      <c r="UEI86" s="1915"/>
      <c r="UEJ86" s="1915"/>
      <c r="UEK86" s="1915"/>
      <c r="UEL86" s="1915"/>
      <c r="UEM86" s="1915"/>
      <c r="UEN86" s="1915"/>
      <c r="UEO86" s="1915"/>
      <c r="UEP86" s="1915"/>
      <c r="UEQ86" s="1915"/>
      <c r="UER86" s="1915"/>
      <c r="UES86" s="1915"/>
      <c r="UET86" s="1915"/>
      <c r="UEU86" s="1915"/>
      <c r="UEV86" s="1915"/>
      <c r="UEW86" s="1915"/>
      <c r="UEX86" s="1915"/>
      <c r="UEY86" s="1915"/>
      <c r="UEZ86" s="1915"/>
      <c r="UFA86" s="1915"/>
      <c r="UFB86" s="1915"/>
      <c r="UFC86" s="1915"/>
      <c r="UFD86" s="1915"/>
      <c r="UFE86" s="1915"/>
      <c r="UFF86" s="1915"/>
      <c r="UFG86" s="1915"/>
      <c r="UFH86" s="1915"/>
      <c r="UFI86" s="1915"/>
      <c r="UFJ86" s="1915"/>
      <c r="UFK86" s="1915"/>
      <c r="UFL86" s="1915"/>
      <c r="UFM86" s="1915"/>
      <c r="UFN86" s="1915"/>
      <c r="UFO86" s="1915"/>
      <c r="UFP86" s="1915"/>
      <c r="UFQ86" s="1915"/>
      <c r="UFR86" s="1915"/>
      <c r="UFS86" s="1915"/>
      <c r="UFT86" s="1915"/>
      <c r="UFU86" s="1915"/>
      <c r="UFV86" s="1915"/>
      <c r="UFW86" s="1915"/>
      <c r="UFX86" s="1915"/>
      <c r="UFY86" s="1915"/>
      <c r="UFZ86" s="1915"/>
      <c r="UGA86" s="1915"/>
      <c r="UGB86" s="1915"/>
      <c r="UGC86" s="1915"/>
      <c r="UGD86" s="1915"/>
      <c r="UGE86" s="1915"/>
      <c r="UGF86" s="1915"/>
      <c r="UGG86" s="1915"/>
      <c r="UGH86" s="1915"/>
      <c r="UGI86" s="1915"/>
      <c r="UGJ86" s="1915"/>
      <c r="UGK86" s="1915"/>
      <c r="UGL86" s="1915"/>
      <c r="UGM86" s="1915"/>
      <c r="UGN86" s="1915"/>
      <c r="UGO86" s="1915"/>
      <c r="UGP86" s="1915"/>
      <c r="UGQ86" s="1915"/>
      <c r="UGR86" s="1915"/>
      <c r="UGS86" s="1915"/>
      <c r="UGT86" s="1915"/>
      <c r="UGU86" s="1915"/>
      <c r="UGV86" s="1915"/>
      <c r="UGW86" s="1915"/>
      <c r="UGX86" s="1915"/>
      <c r="UGY86" s="1915"/>
      <c r="UGZ86" s="1915"/>
      <c r="UHA86" s="1915"/>
      <c r="UHB86" s="1915"/>
      <c r="UHC86" s="1915"/>
      <c r="UHD86" s="1915"/>
      <c r="UHE86" s="1915"/>
      <c r="UHF86" s="1915"/>
      <c r="UHG86" s="1915"/>
      <c r="UHH86" s="1915"/>
      <c r="UHI86" s="1915"/>
      <c r="UHJ86" s="1915"/>
      <c r="UHK86" s="1915"/>
      <c r="UHL86" s="1915"/>
      <c r="UHM86" s="1915"/>
      <c r="UHN86" s="1915"/>
      <c r="UHO86" s="1915"/>
      <c r="UHP86" s="1915"/>
      <c r="UHQ86" s="1915"/>
      <c r="UHR86" s="1915"/>
      <c r="UHS86" s="1915"/>
      <c r="UHT86" s="1915"/>
      <c r="UHU86" s="1915"/>
      <c r="UHV86" s="1915"/>
      <c r="UHW86" s="1915"/>
      <c r="UHX86" s="1915"/>
      <c r="UHY86" s="1915"/>
      <c r="UHZ86" s="1915"/>
      <c r="UIA86" s="1915"/>
      <c r="UIB86" s="1915"/>
      <c r="UIC86" s="1915"/>
      <c r="UID86" s="1915"/>
      <c r="UIE86" s="1915"/>
      <c r="UIF86" s="1915"/>
      <c r="UIG86" s="1915"/>
      <c r="UIH86" s="1915"/>
      <c r="UII86" s="1915"/>
      <c r="UIJ86" s="1915"/>
      <c r="UIK86" s="1915"/>
      <c r="UIL86" s="1915"/>
      <c r="UIM86" s="1915"/>
      <c r="UIN86" s="1915"/>
      <c r="UIO86" s="1915"/>
      <c r="UIP86" s="1915"/>
      <c r="UIQ86" s="1915"/>
      <c r="UIR86" s="1915"/>
      <c r="UIS86" s="1915"/>
      <c r="UIT86" s="1915"/>
      <c r="UIU86" s="1915"/>
      <c r="UIV86" s="1915"/>
      <c r="UIW86" s="1915"/>
      <c r="UIX86" s="1915"/>
      <c r="UIY86" s="1915"/>
      <c r="UIZ86" s="1915"/>
      <c r="UJA86" s="1915"/>
      <c r="UJB86" s="1915"/>
      <c r="UJC86" s="1915"/>
      <c r="UJD86" s="1915"/>
      <c r="UJE86" s="1915"/>
      <c r="UJF86" s="1915"/>
      <c r="UJG86" s="1915"/>
      <c r="UJH86" s="1915"/>
      <c r="UJI86" s="1915"/>
      <c r="UJJ86" s="1915"/>
      <c r="UJK86" s="1915"/>
      <c r="UJL86" s="1915"/>
      <c r="UJM86" s="1915"/>
      <c r="UJN86" s="1915"/>
      <c r="UJO86" s="1915"/>
      <c r="UJP86" s="1915"/>
      <c r="UJQ86" s="1915"/>
      <c r="UJR86" s="1915"/>
      <c r="UJS86" s="1915"/>
      <c r="UJT86" s="1915"/>
      <c r="UJU86" s="1915"/>
      <c r="UJV86" s="1915"/>
      <c r="UJW86" s="1915"/>
      <c r="UJX86" s="1915"/>
      <c r="UJY86" s="1915"/>
      <c r="UJZ86" s="1915"/>
      <c r="UKA86" s="1915"/>
      <c r="UKB86" s="1915"/>
      <c r="UKC86" s="1915"/>
      <c r="UKD86" s="1915"/>
      <c r="UKE86" s="1915"/>
      <c r="UKF86" s="1915"/>
      <c r="UKG86" s="1915"/>
      <c r="UKH86" s="1915"/>
      <c r="UKI86" s="1915"/>
      <c r="UKJ86" s="1915"/>
      <c r="UKK86" s="1915"/>
      <c r="UKL86" s="1915"/>
      <c r="UKM86" s="1915"/>
      <c r="UKN86" s="1915"/>
      <c r="UKO86" s="1915"/>
      <c r="UKP86" s="1915"/>
      <c r="UKQ86" s="1915"/>
      <c r="UKR86" s="1915"/>
      <c r="UKS86" s="1915"/>
      <c r="UKT86" s="1915"/>
      <c r="UKU86" s="1915"/>
      <c r="UKV86" s="1915"/>
      <c r="UKW86" s="1915"/>
      <c r="UKX86" s="1915"/>
      <c r="UKY86" s="1915"/>
      <c r="UKZ86" s="1915"/>
      <c r="ULA86" s="1915"/>
      <c r="ULB86" s="1915"/>
      <c r="ULC86" s="1915"/>
      <c r="ULD86" s="1915"/>
      <c r="ULE86" s="1915"/>
      <c r="ULF86" s="1915"/>
      <c r="ULG86" s="1915"/>
      <c r="ULH86" s="1915"/>
      <c r="ULI86" s="1915"/>
      <c r="ULJ86" s="1915"/>
      <c r="ULK86" s="1915"/>
      <c r="ULL86" s="1915"/>
      <c r="ULM86" s="1915"/>
      <c r="ULN86" s="1915"/>
      <c r="ULO86" s="1915"/>
      <c r="ULP86" s="1915"/>
      <c r="ULQ86" s="1915"/>
      <c r="ULR86" s="1915"/>
      <c r="ULS86" s="1915"/>
      <c r="ULT86" s="1915"/>
      <c r="ULU86" s="1915"/>
      <c r="ULV86" s="1915"/>
      <c r="ULW86" s="1915"/>
      <c r="ULX86" s="1915"/>
      <c r="ULY86" s="1915"/>
      <c r="ULZ86" s="1915"/>
      <c r="UMA86" s="1915"/>
      <c r="UMB86" s="1915"/>
      <c r="UMC86" s="1915"/>
      <c r="UMD86" s="1915"/>
      <c r="UME86" s="1915"/>
      <c r="UMF86" s="1915"/>
      <c r="UMG86" s="1915"/>
      <c r="UMH86" s="1915"/>
      <c r="UMI86" s="1915"/>
      <c r="UMJ86" s="1915"/>
      <c r="UMK86" s="1915"/>
      <c r="UML86" s="1915"/>
      <c r="UMM86" s="1915"/>
      <c r="UMN86" s="1915"/>
      <c r="UMO86" s="1915"/>
      <c r="UMP86" s="1915"/>
      <c r="UMQ86" s="1915"/>
      <c r="UMR86" s="1915"/>
      <c r="UMS86" s="1915"/>
      <c r="UMT86" s="1915"/>
      <c r="UMU86" s="1915"/>
      <c r="UMV86" s="1915"/>
      <c r="UMW86" s="1915"/>
      <c r="UMX86" s="1915"/>
      <c r="UMY86" s="1915"/>
      <c r="UMZ86" s="1915"/>
      <c r="UNA86" s="1915"/>
      <c r="UNB86" s="1915"/>
      <c r="UNC86" s="1915"/>
      <c r="UND86" s="1915"/>
      <c r="UNE86" s="1915"/>
      <c r="UNF86" s="1915"/>
      <c r="UNG86" s="1915"/>
      <c r="UNH86" s="1915"/>
      <c r="UNI86" s="1915"/>
      <c r="UNJ86" s="1915"/>
      <c r="UNK86" s="1915"/>
      <c r="UNL86" s="1915"/>
      <c r="UNM86" s="1915"/>
      <c r="UNN86" s="1915"/>
      <c r="UNO86" s="1915"/>
      <c r="UNP86" s="1915"/>
      <c r="UNQ86" s="1915"/>
      <c r="UNR86" s="1915"/>
      <c r="UNS86" s="1915"/>
      <c r="UNT86" s="1915"/>
      <c r="UNU86" s="1915"/>
      <c r="UNV86" s="1915"/>
      <c r="UNW86" s="1915"/>
      <c r="UNX86" s="1915"/>
      <c r="UNY86" s="1915"/>
      <c r="UNZ86" s="1915"/>
      <c r="UOA86" s="1915"/>
      <c r="UOB86" s="1915"/>
      <c r="UOC86" s="1915"/>
      <c r="UOD86" s="1915"/>
      <c r="UOE86" s="1915"/>
      <c r="UOF86" s="1915"/>
      <c r="UOG86" s="1915"/>
      <c r="UOH86" s="1915"/>
      <c r="UOI86" s="1915"/>
      <c r="UOJ86" s="1915"/>
      <c r="UOK86" s="1915"/>
      <c r="UOL86" s="1915"/>
      <c r="UOM86" s="1915"/>
      <c r="UON86" s="1915"/>
      <c r="UOO86" s="1915"/>
      <c r="UOP86" s="1915"/>
      <c r="UOQ86" s="1915"/>
      <c r="UOR86" s="1915"/>
      <c r="UOS86" s="1915"/>
      <c r="UOT86" s="1915"/>
      <c r="UOU86" s="1915"/>
      <c r="UOV86" s="1915"/>
      <c r="UOW86" s="1915"/>
      <c r="UOX86" s="1915"/>
      <c r="UOY86" s="1915"/>
      <c r="UOZ86" s="1915"/>
      <c r="UPA86" s="1915"/>
      <c r="UPB86" s="1915"/>
      <c r="UPC86" s="1915"/>
      <c r="UPD86" s="1915"/>
      <c r="UPE86" s="1915"/>
      <c r="UPF86" s="1915"/>
      <c r="UPG86" s="1915"/>
      <c r="UPH86" s="1915"/>
      <c r="UPI86" s="1915"/>
      <c r="UPJ86" s="1915"/>
      <c r="UPK86" s="1915"/>
      <c r="UPL86" s="1915"/>
      <c r="UPM86" s="1915"/>
      <c r="UPN86" s="1915"/>
      <c r="UPO86" s="1915"/>
      <c r="UPP86" s="1915"/>
      <c r="UPQ86" s="1915"/>
      <c r="UPR86" s="1915"/>
      <c r="UPS86" s="1915"/>
      <c r="UPT86" s="1915"/>
      <c r="UPU86" s="1915"/>
      <c r="UPV86" s="1915"/>
      <c r="UPW86" s="1915"/>
      <c r="UPX86" s="1915"/>
      <c r="UPY86" s="1915"/>
      <c r="UPZ86" s="1915"/>
      <c r="UQA86" s="1915"/>
      <c r="UQB86" s="1915"/>
      <c r="UQC86" s="1915"/>
      <c r="UQD86" s="1915"/>
      <c r="UQE86" s="1915"/>
      <c r="UQF86" s="1915"/>
      <c r="UQG86" s="1915"/>
      <c r="UQH86" s="1915"/>
      <c r="UQI86" s="1915"/>
      <c r="UQJ86" s="1915"/>
      <c r="UQK86" s="1915"/>
      <c r="UQL86" s="1915"/>
      <c r="UQM86" s="1915"/>
      <c r="UQN86" s="1915"/>
      <c r="UQO86" s="1915"/>
      <c r="UQP86" s="1915"/>
      <c r="UQQ86" s="1915"/>
      <c r="UQR86" s="1915"/>
      <c r="UQS86" s="1915"/>
      <c r="UQT86" s="1915"/>
      <c r="UQU86" s="1915"/>
      <c r="UQV86" s="1915"/>
      <c r="UQW86" s="1915"/>
      <c r="UQX86" s="1915"/>
      <c r="UQY86" s="1915"/>
      <c r="UQZ86" s="1915"/>
      <c r="URA86" s="1915"/>
      <c r="URB86" s="1915"/>
      <c r="URC86" s="1915"/>
      <c r="URD86" s="1915"/>
      <c r="URE86" s="1915"/>
      <c r="URF86" s="1915"/>
      <c r="URG86" s="1915"/>
      <c r="URH86" s="1915"/>
      <c r="URI86" s="1915"/>
      <c r="URJ86" s="1915"/>
      <c r="URK86" s="1915"/>
      <c r="URL86" s="1915"/>
      <c r="URM86" s="1915"/>
      <c r="URN86" s="1915"/>
      <c r="URO86" s="1915"/>
      <c r="URP86" s="1915"/>
      <c r="URQ86" s="1915"/>
      <c r="URR86" s="1915"/>
      <c r="URS86" s="1915"/>
      <c r="URT86" s="1915"/>
      <c r="URU86" s="1915"/>
      <c r="URV86" s="1915"/>
      <c r="URW86" s="1915"/>
      <c r="URX86" s="1915"/>
      <c r="URY86" s="1915"/>
      <c r="URZ86" s="1915"/>
      <c r="USA86" s="1915"/>
      <c r="USB86" s="1915"/>
      <c r="USC86" s="1915"/>
      <c r="USD86" s="1915"/>
      <c r="USE86" s="1915"/>
      <c r="USF86" s="1915"/>
      <c r="USG86" s="1915"/>
      <c r="USH86" s="1915"/>
      <c r="USI86" s="1915"/>
      <c r="USJ86" s="1915"/>
      <c r="USK86" s="1915"/>
      <c r="USL86" s="1915"/>
      <c r="USM86" s="1915"/>
      <c r="USN86" s="1915"/>
      <c r="USO86" s="1915"/>
      <c r="USP86" s="1915"/>
      <c r="USQ86" s="1915"/>
      <c r="USR86" s="1915"/>
      <c r="USS86" s="1915"/>
      <c r="UST86" s="1915"/>
      <c r="USU86" s="1915"/>
      <c r="USV86" s="1915"/>
      <c r="USW86" s="1915"/>
      <c r="USX86" s="1915"/>
      <c r="USY86" s="1915"/>
      <c r="USZ86" s="1915"/>
      <c r="UTA86" s="1915"/>
      <c r="UTB86" s="1915"/>
      <c r="UTC86" s="1915"/>
      <c r="UTD86" s="1915"/>
      <c r="UTE86" s="1915"/>
      <c r="UTF86" s="1915"/>
      <c r="UTG86" s="1915"/>
      <c r="UTH86" s="1915"/>
      <c r="UTI86" s="1915"/>
      <c r="UTJ86" s="1915"/>
      <c r="UTK86" s="1915"/>
      <c r="UTL86" s="1915"/>
      <c r="UTM86" s="1915"/>
      <c r="UTN86" s="1915"/>
      <c r="UTO86" s="1915"/>
      <c r="UTP86" s="1915"/>
      <c r="UTQ86" s="1915"/>
      <c r="UTR86" s="1915"/>
      <c r="UTS86" s="1915"/>
      <c r="UTT86" s="1915"/>
      <c r="UTU86" s="1915"/>
      <c r="UTV86" s="1915"/>
      <c r="UTW86" s="1915"/>
      <c r="UTX86" s="1915"/>
      <c r="UTY86" s="1915"/>
      <c r="UTZ86" s="1915"/>
      <c r="UUA86" s="1915"/>
      <c r="UUB86" s="1915"/>
      <c r="UUC86" s="1915"/>
      <c r="UUD86" s="1915"/>
      <c r="UUE86" s="1915"/>
      <c r="UUF86" s="1915"/>
      <c r="UUG86" s="1915"/>
      <c r="UUH86" s="1915"/>
      <c r="UUI86" s="1915"/>
      <c r="UUJ86" s="1915"/>
      <c r="UUK86" s="1915"/>
      <c r="UUL86" s="1915"/>
      <c r="UUM86" s="1915"/>
      <c r="UUN86" s="1915"/>
      <c r="UUO86" s="1915"/>
      <c r="UUP86" s="1915"/>
      <c r="UUQ86" s="1915"/>
      <c r="UUR86" s="1915"/>
      <c r="UUS86" s="1915"/>
      <c r="UUT86" s="1915"/>
      <c r="UUU86" s="1915"/>
      <c r="UUV86" s="1915"/>
      <c r="UUW86" s="1915"/>
      <c r="UUX86" s="1915"/>
      <c r="UUY86" s="1915"/>
      <c r="UUZ86" s="1915"/>
      <c r="UVA86" s="1915"/>
      <c r="UVB86" s="1915"/>
      <c r="UVC86" s="1915"/>
      <c r="UVD86" s="1915"/>
      <c r="UVE86" s="1915"/>
      <c r="UVF86" s="1915"/>
      <c r="UVG86" s="1915"/>
      <c r="UVH86" s="1915"/>
      <c r="UVI86" s="1915"/>
      <c r="UVJ86" s="1915"/>
      <c r="UVK86" s="1915"/>
      <c r="UVL86" s="1915"/>
      <c r="UVM86" s="1915"/>
      <c r="UVN86" s="1915"/>
      <c r="UVO86" s="1915"/>
      <c r="UVP86" s="1915"/>
      <c r="UVQ86" s="1915"/>
      <c r="UVR86" s="1915"/>
      <c r="UVS86" s="1915"/>
      <c r="UVT86" s="1915"/>
      <c r="UVU86" s="1915"/>
      <c r="UVV86" s="1915"/>
      <c r="UVW86" s="1915"/>
      <c r="UVX86" s="1915"/>
      <c r="UVY86" s="1915"/>
      <c r="UVZ86" s="1915"/>
      <c r="UWA86" s="1915"/>
      <c r="UWB86" s="1915"/>
      <c r="UWC86" s="1915"/>
      <c r="UWD86" s="1915"/>
      <c r="UWE86" s="1915"/>
      <c r="UWF86" s="1915"/>
      <c r="UWG86" s="1915"/>
      <c r="UWH86" s="1915"/>
      <c r="UWI86" s="1915"/>
      <c r="UWJ86" s="1915"/>
      <c r="UWK86" s="1915"/>
      <c r="UWL86" s="1915"/>
      <c r="UWM86" s="1915"/>
      <c r="UWN86" s="1915"/>
      <c r="UWO86" s="1915"/>
      <c r="UWP86" s="1915"/>
      <c r="UWQ86" s="1915"/>
      <c r="UWR86" s="1915"/>
      <c r="UWS86" s="1915"/>
      <c r="UWT86" s="1915"/>
      <c r="UWU86" s="1915"/>
      <c r="UWV86" s="1915"/>
      <c r="UWW86" s="1915"/>
      <c r="UWX86" s="1915"/>
      <c r="UWY86" s="1915"/>
      <c r="UWZ86" s="1915"/>
      <c r="UXA86" s="1915"/>
      <c r="UXB86" s="1915"/>
      <c r="UXC86" s="1915"/>
      <c r="UXD86" s="1915"/>
      <c r="UXE86" s="1915"/>
      <c r="UXF86" s="1915"/>
      <c r="UXG86" s="1915"/>
      <c r="UXH86" s="1915"/>
      <c r="UXI86" s="1915"/>
      <c r="UXJ86" s="1915"/>
      <c r="UXK86" s="1915"/>
      <c r="UXL86" s="1915"/>
      <c r="UXM86" s="1915"/>
      <c r="UXN86" s="1915"/>
      <c r="UXO86" s="1915"/>
      <c r="UXP86" s="1915"/>
      <c r="UXQ86" s="1915"/>
      <c r="UXR86" s="1915"/>
      <c r="UXS86" s="1915"/>
      <c r="UXT86" s="1915"/>
      <c r="UXU86" s="1915"/>
      <c r="UXV86" s="1915"/>
      <c r="UXW86" s="1915"/>
      <c r="UXX86" s="1915"/>
      <c r="UXY86" s="1915"/>
      <c r="UXZ86" s="1915"/>
      <c r="UYA86" s="1915"/>
      <c r="UYB86" s="1915"/>
      <c r="UYC86" s="1915"/>
      <c r="UYD86" s="1915"/>
      <c r="UYE86" s="1915"/>
      <c r="UYF86" s="1915"/>
      <c r="UYG86" s="1915"/>
      <c r="UYH86" s="1915"/>
      <c r="UYI86" s="1915"/>
      <c r="UYJ86" s="1915"/>
      <c r="UYK86" s="1915"/>
      <c r="UYL86" s="1915"/>
      <c r="UYM86" s="1915"/>
      <c r="UYN86" s="1915"/>
      <c r="UYO86" s="1915"/>
      <c r="UYP86" s="1915"/>
      <c r="UYQ86" s="1915"/>
      <c r="UYR86" s="1915"/>
      <c r="UYS86" s="1915"/>
      <c r="UYT86" s="1915"/>
      <c r="UYU86" s="1915"/>
      <c r="UYV86" s="1915"/>
      <c r="UYW86" s="1915"/>
      <c r="UYX86" s="1915"/>
      <c r="UYY86" s="1915"/>
      <c r="UYZ86" s="1915"/>
      <c r="UZA86" s="1915"/>
      <c r="UZB86" s="1915"/>
      <c r="UZC86" s="1915"/>
      <c r="UZD86" s="1915"/>
      <c r="UZE86" s="1915"/>
      <c r="UZF86" s="1915"/>
      <c r="UZG86" s="1915"/>
      <c r="UZH86" s="1915"/>
      <c r="UZI86" s="1915"/>
      <c r="UZJ86" s="1915"/>
      <c r="UZK86" s="1915"/>
      <c r="UZL86" s="1915"/>
      <c r="UZM86" s="1915"/>
      <c r="UZN86" s="1915"/>
      <c r="UZO86" s="1915"/>
      <c r="UZP86" s="1915"/>
      <c r="UZQ86" s="1915"/>
      <c r="UZR86" s="1915"/>
      <c r="UZS86" s="1915"/>
      <c r="UZT86" s="1915"/>
      <c r="UZU86" s="1915"/>
      <c r="UZV86" s="1915"/>
      <c r="UZW86" s="1915"/>
      <c r="UZX86" s="1915"/>
      <c r="UZY86" s="1915"/>
      <c r="UZZ86" s="1915"/>
      <c r="VAA86" s="1915"/>
      <c r="VAB86" s="1915"/>
      <c r="VAC86" s="1915"/>
      <c r="VAD86" s="1915"/>
      <c r="VAE86" s="1915"/>
      <c r="VAF86" s="1915"/>
      <c r="VAG86" s="1915"/>
      <c r="VAH86" s="1915"/>
      <c r="VAI86" s="1915"/>
      <c r="VAJ86" s="1915"/>
      <c r="VAK86" s="1915"/>
      <c r="VAL86" s="1915"/>
      <c r="VAM86" s="1915"/>
      <c r="VAN86" s="1915"/>
      <c r="VAO86" s="1915"/>
      <c r="VAP86" s="1915"/>
      <c r="VAQ86" s="1915"/>
      <c r="VAR86" s="1915"/>
      <c r="VAS86" s="1915"/>
      <c r="VAT86" s="1915"/>
      <c r="VAU86" s="1915"/>
      <c r="VAV86" s="1915"/>
      <c r="VAW86" s="1915"/>
      <c r="VAX86" s="1915"/>
      <c r="VAY86" s="1915"/>
      <c r="VAZ86" s="1915"/>
      <c r="VBA86" s="1915"/>
      <c r="VBB86" s="1915"/>
      <c r="VBC86" s="1915"/>
      <c r="VBD86" s="1915"/>
      <c r="VBE86" s="1915"/>
      <c r="VBF86" s="1915"/>
      <c r="VBG86" s="1915"/>
      <c r="VBH86" s="1915"/>
      <c r="VBI86" s="1915"/>
      <c r="VBJ86" s="1915"/>
      <c r="VBK86" s="1915"/>
      <c r="VBL86" s="1915"/>
      <c r="VBM86" s="1915"/>
      <c r="VBN86" s="1915"/>
      <c r="VBO86" s="1915"/>
      <c r="VBP86" s="1915"/>
      <c r="VBQ86" s="1915"/>
      <c r="VBR86" s="1915"/>
      <c r="VBS86" s="1915"/>
      <c r="VBT86" s="1915"/>
      <c r="VBU86" s="1915"/>
      <c r="VBV86" s="1915"/>
      <c r="VBW86" s="1915"/>
      <c r="VBX86" s="1915"/>
      <c r="VBY86" s="1915"/>
      <c r="VBZ86" s="1915"/>
      <c r="VCA86" s="1915"/>
      <c r="VCB86" s="1915"/>
      <c r="VCC86" s="1915"/>
      <c r="VCD86" s="1915"/>
      <c r="VCE86" s="1915"/>
      <c r="VCF86" s="1915"/>
      <c r="VCG86" s="1915"/>
      <c r="VCH86" s="1915"/>
      <c r="VCI86" s="1915"/>
      <c r="VCJ86" s="1915"/>
      <c r="VCK86" s="1915"/>
      <c r="VCL86" s="1915"/>
      <c r="VCM86" s="1915"/>
      <c r="VCN86" s="1915"/>
      <c r="VCO86" s="1915"/>
      <c r="VCP86" s="1915"/>
      <c r="VCQ86" s="1915"/>
      <c r="VCR86" s="1915"/>
      <c r="VCS86" s="1915"/>
      <c r="VCT86" s="1915"/>
      <c r="VCU86" s="1915"/>
      <c r="VCV86" s="1915"/>
      <c r="VCW86" s="1915"/>
      <c r="VCX86" s="1915"/>
      <c r="VCY86" s="1915"/>
      <c r="VCZ86" s="1915"/>
      <c r="VDA86" s="1915"/>
      <c r="VDB86" s="1915"/>
      <c r="VDC86" s="1915"/>
      <c r="VDD86" s="1915"/>
      <c r="VDE86" s="1915"/>
      <c r="VDF86" s="1915"/>
      <c r="VDG86" s="1915"/>
      <c r="VDH86" s="1915"/>
      <c r="VDI86" s="1915"/>
      <c r="VDJ86" s="1915"/>
      <c r="VDK86" s="1915"/>
      <c r="VDL86" s="1915"/>
      <c r="VDM86" s="1915"/>
      <c r="VDN86" s="1915"/>
      <c r="VDO86" s="1915"/>
      <c r="VDP86" s="1915"/>
      <c r="VDQ86" s="1915"/>
      <c r="VDR86" s="1915"/>
      <c r="VDS86" s="1915"/>
      <c r="VDT86" s="1915"/>
      <c r="VDU86" s="1915"/>
      <c r="VDV86" s="1915"/>
      <c r="VDW86" s="1915"/>
      <c r="VDX86" s="1915"/>
      <c r="VDY86" s="1915"/>
      <c r="VDZ86" s="1915"/>
      <c r="VEA86" s="1915"/>
      <c r="VEB86" s="1915"/>
      <c r="VEC86" s="1915"/>
      <c r="VED86" s="1915"/>
      <c r="VEE86" s="1915"/>
      <c r="VEF86" s="1915"/>
      <c r="VEG86" s="1915"/>
      <c r="VEH86" s="1915"/>
      <c r="VEI86" s="1915"/>
      <c r="VEJ86" s="1915"/>
      <c r="VEK86" s="1915"/>
      <c r="VEL86" s="1915"/>
      <c r="VEM86" s="1915"/>
      <c r="VEN86" s="1915"/>
      <c r="VEO86" s="1915"/>
      <c r="VEP86" s="1915"/>
      <c r="VEQ86" s="1915"/>
      <c r="VER86" s="1915"/>
      <c r="VES86" s="1915"/>
      <c r="VET86" s="1915"/>
      <c r="VEU86" s="1915"/>
      <c r="VEV86" s="1915"/>
      <c r="VEW86" s="1915"/>
      <c r="VEX86" s="1915"/>
      <c r="VEY86" s="1915"/>
      <c r="VEZ86" s="1915"/>
      <c r="VFA86" s="1915"/>
      <c r="VFB86" s="1915"/>
      <c r="VFC86" s="1915"/>
      <c r="VFD86" s="1915"/>
      <c r="VFE86" s="1915"/>
      <c r="VFF86" s="1915"/>
      <c r="VFG86" s="1915"/>
      <c r="VFH86" s="1915"/>
      <c r="VFI86" s="1915"/>
      <c r="VFJ86" s="1915"/>
      <c r="VFK86" s="1915"/>
      <c r="VFL86" s="1915"/>
      <c r="VFM86" s="1915"/>
      <c r="VFN86" s="1915"/>
      <c r="VFO86" s="1915"/>
      <c r="VFP86" s="1915"/>
      <c r="VFQ86" s="1915"/>
      <c r="VFR86" s="1915"/>
      <c r="VFS86" s="1915"/>
      <c r="VFT86" s="1915"/>
      <c r="VFU86" s="1915"/>
      <c r="VFV86" s="1915"/>
      <c r="VFW86" s="1915"/>
      <c r="VFX86" s="1915"/>
      <c r="VFY86" s="1915"/>
      <c r="VFZ86" s="1915"/>
      <c r="VGA86" s="1915"/>
      <c r="VGB86" s="1915"/>
      <c r="VGC86" s="1915"/>
      <c r="VGD86" s="1915"/>
      <c r="VGE86" s="1915"/>
      <c r="VGF86" s="1915"/>
      <c r="VGG86" s="1915"/>
      <c r="VGH86" s="1915"/>
      <c r="VGI86" s="1915"/>
      <c r="VGJ86" s="1915"/>
      <c r="VGK86" s="1915"/>
      <c r="VGL86" s="1915"/>
      <c r="VGM86" s="1915"/>
      <c r="VGN86" s="1915"/>
      <c r="VGO86" s="1915"/>
      <c r="VGP86" s="1915"/>
      <c r="VGQ86" s="1915"/>
      <c r="VGR86" s="1915"/>
      <c r="VGS86" s="1915"/>
      <c r="VGT86" s="1915"/>
      <c r="VGU86" s="1915"/>
      <c r="VGV86" s="1915"/>
      <c r="VGW86" s="1915"/>
      <c r="VGX86" s="1915"/>
      <c r="VGY86" s="1915"/>
      <c r="VGZ86" s="1915"/>
      <c r="VHA86" s="1915"/>
      <c r="VHB86" s="1915"/>
      <c r="VHC86" s="1915"/>
      <c r="VHD86" s="1915"/>
      <c r="VHE86" s="1915"/>
      <c r="VHF86" s="1915"/>
      <c r="VHG86" s="1915"/>
      <c r="VHH86" s="1915"/>
      <c r="VHI86" s="1915"/>
      <c r="VHJ86" s="1915"/>
      <c r="VHK86" s="1915"/>
      <c r="VHL86" s="1915"/>
      <c r="VHM86" s="1915"/>
      <c r="VHN86" s="1915"/>
      <c r="VHO86" s="1915"/>
      <c r="VHP86" s="1915"/>
      <c r="VHQ86" s="1915"/>
      <c r="VHR86" s="1915"/>
      <c r="VHS86" s="1915"/>
      <c r="VHT86" s="1915"/>
      <c r="VHU86" s="1915"/>
      <c r="VHV86" s="1915"/>
      <c r="VHW86" s="1915"/>
      <c r="VHX86" s="1915"/>
      <c r="VHY86" s="1915"/>
      <c r="VHZ86" s="1915"/>
      <c r="VIA86" s="1915"/>
      <c r="VIB86" s="1915"/>
      <c r="VIC86" s="1915"/>
      <c r="VID86" s="1915"/>
      <c r="VIE86" s="1915"/>
      <c r="VIF86" s="1915"/>
      <c r="VIG86" s="1915"/>
      <c r="VIH86" s="1915"/>
      <c r="VII86" s="1915"/>
      <c r="VIJ86" s="1915"/>
      <c r="VIK86" s="1915"/>
      <c r="VIL86" s="1915"/>
      <c r="VIM86" s="1915"/>
      <c r="VIN86" s="1915"/>
      <c r="VIO86" s="1915"/>
      <c r="VIP86" s="1915"/>
      <c r="VIQ86" s="1915"/>
      <c r="VIR86" s="1915"/>
      <c r="VIS86" s="1915"/>
      <c r="VIT86" s="1915"/>
      <c r="VIU86" s="1915"/>
      <c r="VIV86" s="1915"/>
      <c r="VIW86" s="1915"/>
      <c r="VIX86" s="1915"/>
      <c r="VIY86" s="1915"/>
      <c r="VIZ86" s="1915"/>
      <c r="VJA86" s="1915"/>
      <c r="VJB86" s="1915"/>
      <c r="VJC86" s="1915"/>
      <c r="VJD86" s="1915"/>
      <c r="VJE86" s="1915"/>
      <c r="VJF86" s="1915"/>
      <c r="VJG86" s="1915"/>
      <c r="VJH86" s="1915"/>
      <c r="VJI86" s="1915"/>
      <c r="VJJ86" s="1915"/>
      <c r="VJK86" s="1915"/>
      <c r="VJL86" s="1915"/>
      <c r="VJM86" s="1915"/>
      <c r="VJN86" s="1915"/>
      <c r="VJO86" s="1915"/>
      <c r="VJP86" s="1915"/>
      <c r="VJQ86" s="1915"/>
      <c r="VJR86" s="1915"/>
      <c r="VJS86" s="1915"/>
      <c r="VJT86" s="1915"/>
      <c r="VJU86" s="1915"/>
      <c r="VJV86" s="1915"/>
      <c r="VJW86" s="1915"/>
      <c r="VJX86" s="1915"/>
      <c r="VJY86" s="1915"/>
      <c r="VJZ86" s="1915"/>
      <c r="VKA86" s="1915"/>
      <c r="VKB86" s="1915"/>
      <c r="VKC86" s="1915"/>
      <c r="VKD86" s="1915"/>
      <c r="VKE86" s="1915"/>
      <c r="VKF86" s="1915"/>
      <c r="VKG86" s="1915"/>
      <c r="VKH86" s="1915"/>
      <c r="VKI86" s="1915"/>
      <c r="VKJ86" s="1915"/>
      <c r="VKK86" s="1915"/>
      <c r="VKL86" s="1915"/>
      <c r="VKM86" s="1915"/>
      <c r="VKN86" s="1915"/>
      <c r="VKO86" s="1915"/>
      <c r="VKP86" s="1915"/>
      <c r="VKQ86" s="1915"/>
      <c r="VKR86" s="1915"/>
      <c r="VKS86" s="1915"/>
      <c r="VKT86" s="1915"/>
      <c r="VKU86" s="1915"/>
      <c r="VKV86" s="1915"/>
      <c r="VKW86" s="1915"/>
      <c r="VKX86" s="1915"/>
      <c r="VKY86" s="1915"/>
      <c r="VKZ86" s="1915"/>
      <c r="VLA86" s="1915"/>
      <c r="VLB86" s="1915"/>
      <c r="VLC86" s="1915"/>
      <c r="VLD86" s="1915"/>
      <c r="VLE86" s="1915"/>
      <c r="VLF86" s="1915"/>
      <c r="VLG86" s="1915"/>
      <c r="VLH86" s="1915"/>
      <c r="VLI86" s="1915"/>
      <c r="VLJ86" s="1915"/>
      <c r="VLK86" s="1915"/>
      <c r="VLL86" s="1915"/>
      <c r="VLM86" s="1915"/>
      <c r="VLN86" s="1915"/>
      <c r="VLO86" s="1915"/>
      <c r="VLP86" s="1915"/>
      <c r="VLQ86" s="1915"/>
      <c r="VLR86" s="1915"/>
      <c r="VLS86" s="1915"/>
      <c r="VLT86" s="1915"/>
      <c r="VLU86" s="1915"/>
      <c r="VLV86" s="1915"/>
      <c r="VLW86" s="1915"/>
      <c r="VLX86" s="1915"/>
      <c r="VLY86" s="1915"/>
      <c r="VLZ86" s="1915"/>
      <c r="VMA86" s="1915"/>
      <c r="VMB86" s="1915"/>
      <c r="VMC86" s="1915"/>
      <c r="VMD86" s="1915"/>
      <c r="VME86" s="1915"/>
      <c r="VMF86" s="1915"/>
      <c r="VMG86" s="1915"/>
      <c r="VMH86" s="1915"/>
      <c r="VMI86" s="1915"/>
      <c r="VMJ86" s="1915"/>
      <c r="VMK86" s="1915"/>
      <c r="VML86" s="1915"/>
      <c r="VMM86" s="1915"/>
      <c r="VMN86" s="1915"/>
      <c r="VMO86" s="1915"/>
      <c r="VMP86" s="1915"/>
      <c r="VMQ86" s="1915"/>
      <c r="VMR86" s="1915"/>
      <c r="VMS86" s="1915"/>
      <c r="VMT86" s="1915"/>
      <c r="VMU86" s="1915"/>
      <c r="VMV86" s="1915"/>
      <c r="VMW86" s="1915"/>
      <c r="VMX86" s="1915"/>
      <c r="VMY86" s="1915"/>
      <c r="VMZ86" s="1915"/>
      <c r="VNA86" s="1915"/>
      <c r="VNB86" s="1915"/>
      <c r="VNC86" s="1915"/>
      <c r="VND86" s="1915"/>
      <c r="VNE86" s="1915"/>
      <c r="VNF86" s="1915"/>
      <c r="VNG86" s="1915"/>
      <c r="VNH86" s="1915"/>
      <c r="VNI86" s="1915"/>
      <c r="VNJ86" s="1915"/>
      <c r="VNK86" s="1915"/>
      <c r="VNL86" s="1915"/>
      <c r="VNM86" s="1915"/>
      <c r="VNN86" s="1915"/>
      <c r="VNO86" s="1915"/>
      <c r="VNP86" s="1915"/>
      <c r="VNQ86" s="1915"/>
      <c r="VNR86" s="1915"/>
      <c r="VNS86" s="1915"/>
      <c r="VNT86" s="1915"/>
      <c r="VNU86" s="1915"/>
      <c r="VNV86" s="1915"/>
      <c r="VNW86" s="1915"/>
      <c r="VNX86" s="1915"/>
      <c r="VNY86" s="1915"/>
      <c r="VNZ86" s="1915"/>
      <c r="VOA86" s="1915"/>
      <c r="VOB86" s="1915"/>
      <c r="VOC86" s="1915"/>
      <c r="VOD86" s="1915"/>
      <c r="VOE86" s="1915"/>
      <c r="VOF86" s="1915"/>
      <c r="VOG86" s="1915"/>
      <c r="VOH86" s="1915"/>
      <c r="VOI86" s="1915"/>
      <c r="VOJ86" s="1915"/>
      <c r="VOK86" s="1915"/>
      <c r="VOL86" s="1915"/>
      <c r="VOM86" s="1915"/>
      <c r="VON86" s="1915"/>
      <c r="VOO86" s="1915"/>
      <c r="VOP86" s="1915"/>
      <c r="VOQ86" s="1915"/>
      <c r="VOR86" s="1915"/>
      <c r="VOS86" s="1915"/>
      <c r="VOT86" s="1915"/>
      <c r="VOU86" s="1915"/>
      <c r="VOV86" s="1915"/>
      <c r="VOW86" s="1915"/>
      <c r="VOX86" s="1915"/>
      <c r="VOY86" s="1915"/>
      <c r="VOZ86" s="1915"/>
      <c r="VPA86" s="1915"/>
      <c r="VPB86" s="1915"/>
      <c r="VPC86" s="1915"/>
      <c r="VPD86" s="1915"/>
      <c r="VPE86" s="1915"/>
      <c r="VPF86" s="1915"/>
      <c r="VPG86" s="1915"/>
      <c r="VPH86" s="1915"/>
      <c r="VPI86" s="1915"/>
      <c r="VPJ86" s="1915"/>
      <c r="VPK86" s="1915"/>
      <c r="VPL86" s="1915"/>
      <c r="VPM86" s="1915"/>
      <c r="VPN86" s="1915"/>
      <c r="VPO86" s="1915"/>
      <c r="VPP86" s="1915"/>
      <c r="VPQ86" s="1915"/>
      <c r="VPR86" s="1915"/>
      <c r="VPS86" s="1915"/>
      <c r="VPT86" s="1915"/>
      <c r="VPU86" s="1915"/>
      <c r="VPV86" s="1915"/>
      <c r="VPW86" s="1915"/>
      <c r="VPX86" s="1915"/>
      <c r="VPY86" s="1915"/>
      <c r="VPZ86" s="1915"/>
      <c r="VQA86" s="1915"/>
      <c r="VQB86" s="1915"/>
      <c r="VQC86" s="1915"/>
      <c r="VQD86" s="1915"/>
      <c r="VQE86" s="1915"/>
      <c r="VQF86" s="1915"/>
      <c r="VQG86" s="1915"/>
      <c r="VQH86" s="1915"/>
      <c r="VQI86" s="1915"/>
      <c r="VQJ86" s="1915"/>
      <c r="VQK86" s="1915"/>
      <c r="VQL86" s="1915"/>
      <c r="VQM86" s="1915"/>
      <c r="VQN86" s="1915"/>
      <c r="VQO86" s="1915"/>
      <c r="VQP86" s="1915"/>
      <c r="VQQ86" s="1915"/>
      <c r="VQR86" s="1915"/>
      <c r="VQS86" s="1915"/>
      <c r="VQT86" s="1915"/>
      <c r="VQU86" s="1915"/>
      <c r="VQV86" s="1915"/>
      <c r="VQW86" s="1915"/>
      <c r="VQX86" s="1915"/>
      <c r="VQY86" s="1915"/>
      <c r="VQZ86" s="1915"/>
      <c r="VRA86" s="1915"/>
      <c r="VRB86" s="1915"/>
      <c r="VRC86" s="1915"/>
      <c r="VRD86" s="1915"/>
      <c r="VRE86" s="1915"/>
      <c r="VRF86" s="1915"/>
      <c r="VRG86" s="1915"/>
      <c r="VRH86" s="1915"/>
      <c r="VRI86" s="1915"/>
      <c r="VRJ86" s="1915"/>
      <c r="VRK86" s="1915"/>
      <c r="VRL86" s="1915"/>
      <c r="VRM86" s="1915"/>
      <c r="VRN86" s="1915"/>
      <c r="VRO86" s="1915"/>
      <c r="VRP86" s="1915"/>
      <c r="VRQ86" s="1915"/>
      <c r="VRR86" s="1915"/>
      <c r="VRS86" s="1915"/>
      <c r="VRT86" s="1915"/>
      <c r="VRU86" s="1915"/>
      <c r="VRV86" s="1915"/>
      <c r="VRW86" s="1915"/>
      <c r="VRX86" s="1915"/>
      <c r="VRY86" s="1915"/>
      <c r="VRZ86" s="1915"/>
      <c r="VSA86" s="1915"/>
      <c r="VSB86" s="1915"/>
      <c r="VSC86" s="1915"/>
      <c r="VSD86" s="1915"/>
      <c r="VSE86" s="1915"/>
      <c r="VSF86" s="1915"/>
      <c r="VSG86" s="1915"/>
      <c r="VSH86" s="1915"/>
      <c r="VSI86" s="1915"/>
      <c r="VSJ86" s="1915"/>
      <c r="VSK86" s="1915"/>
      <c r="VSL86" s="1915"/>
      <c r="VSM86" s="1915"/>
      <c r="VSN86" s="1915"/>
      <c r="VSO86" s="1915"/>
      <c r="VSP86" s="1915"/>
      <c r="VSQ86" s="1915"/>
      <c r="VSR86" s="1915"/>
      <c r="VSS86" s="1915"/>
      <c r="VST86" s="1915"/>
      <c r="VSU86" s="1915"/>
      <c r="VSV86" s="1915"/>
      <c r="VSW86" s="1915"/>
      <c r="VSX86" s="1915"/>
      <c r="VSY86" s="1915"/>
      <c r="VSZ86" s="1915"/>
      <c r="VTA86" s="1915"/>
      <c r="VTB86" s="1915"/>
      <c r="VTC86" s="1915"/>
      <c r="VTD86" s="1915"/>
      <c r="VTE86" s="1915"/>
      <c r="VTF86" s="1915"/>
      <c r="VTG86" s="1915"/>
      <c r="VTH86" s="1915"/>
      <c r="VTI86" s="1915"/>
      <c r="VTJ86" s="1915"/>
      <c r="VTK86" s="1915"/>
      <c r="VTL86" s="1915"/>
      <c r="VTM86" s="1915"/>
      <c r="VTN86" s="1915"/>
      <c r="VTO86" s="1915"/>
      <c r="VTP86" s="1915"/>
      <c r="VTQ86" s="1915"/>
      <c r="VTR86" s="1915"/>
      <c r="VTS86" s="1915"/>
      <c r="VTT86" s="1915"/>
      <c r="VTU86" s="1915"/>
      <c r="VTV86" s="1915"/>
      <c r="VTW86" s="1915"/>
      <c r="VTX86" s="1915"/>
      <c r="VTY86" s="1915"/>
      <c r="VTZ86" s="1915"/>
      <c r="VUA86" s="1915"/>
      <c r="VUB86" s="1915"/>
      <c r="VUC86" s="1915"/>
      <c r="VUD86" s="1915"/>
      <c r="VUE86" s="1915"/>
      <c r="VUF86" s="1915"/>
      <c r="VUG86" s="1915"/>
      <c r="VUH86" s="1915"/>
      <c r="VUI86" s="1915"/>
      <c r="VUJ86" s="1915"/>
      <c r="VUK86" s="1915"/>
      <c r="VUL86" s="1915"/>
      <c r="VUM86" s="1915"/>
      <c r="VUN86" s="1915"/>
      <c r="VUO86" s="1915"/>
      <c r="VUP86" s="1915"/>
      <c r="VUQ86" s="1915"/>
      <c r="VUR86" s="1915"/>
      <c r="VUS86" s="1915"/>
      <c r="VUT86" s="1915"/>
      <c r="VUU86" s="1915"/>
      <c r="VUV86" s="1915"/>
      <c r="VUW86" s="1915"/>
      <c r="VUX86" s="1915"/>
      <c r="VUY86" s="1915"/>
      <c r="VUZ86" s="1915"/>
      <c r="VVA86" s="1915"/>
      <c r="VVB86" s="1915"/>
      <c r="VVC86" s="1915"/>
      <c r="VVD86" s="1915"/>
      <c r="VVE86" s="1915"/>
      <c r="VVF86" s="1915"/>
      <c r="VVG86" s="1915"/>
      <c r="VVH86" s="1915"/>
      <c r="VVI86" s="1915"/>
      <c r="VVJ86" s="1915"/>
      <c r="VVK86" s="1915"/>
      <c r="VVL86" s="1915"/>
      <c r="VVM86" s="1915"/>
      <c r="VVN86" s="1915"/>
      <c r="VVO86" s="1915"/>
      <c r="VVP86" s="1915"/>
      <c r="VVQ86" s="1915"/>
      <c r="VVR86" s="1915"/>
      <c r="VVS86" s="1915"/>
      <c r="VVT86" s="1915"/>
      <c r="VVU86" s="1915"/>
      <c r="VVV86" s="1915"/>
      <c r="VVW86" s="1915"/>
      <c r="VVX86" s="1915"/>
      <c r="VVY86" s="1915"/>
      <c r="VVZ86" s="1915"/>
      <c r="VWA86" s="1915"/>
      <c r="VWB86" s="1915"/>
      <c r="VWC86" s="1915"/>
      <c r="VWD86" s="1915"/>
      <c r="VWE86" s="1915"/>
      <c r="VWF86" s="1915"/>
      <c r="VWG86" s="1915"/>
      <c r="VWH86" s="1915"/>
      <c r="VWI86" s="1915"/>
      <c r="VWJ86" s="1915"/>
      <c r="VWK86" s="1915"/>
      <c r="VWL86" s="1915"/>
      <c r="VWM86" s="1915"/>
      <c r="VWN86" s="1915"/>
      <c r="VWO86" s="1915"/>
      <c r="VWP86" s="1915"/>
      <c r="VWQ86" s="1915"/>
      <c r="VWR86" s="1915"/>
      <c r="VWS86" s="1915"/>
      <c r="VWT86" s="1915"/>
      <c r="VWU86" s="1915"/>
      <c r="VWV86" s="1915"/>
      <c r="VWW86" s="1915"/>
      <c r="VWX86" s="1915"/>
      <c r="VWY86" s="1915"/>
      <c r="VWZ86" s="1915"/>
      <c r="VXA86" s="1915"/>
      <c r="VXB86" s="1915"/>
      <c r="VXC86" s="1915"/>
      <c r="VXD86" s="1915"/>
      <c r="VXE86" s="1915"/>
      <c r="VXF86" s="1915"/>
      <c r="VXG86" s="1915"/>
      <c r="VXH86" s="1915"/>
      <c r="VXI86" s="1915"/>
      <c r="VXJ86" s="1915"/>
      <c r="VXK86" s="1915"/>
      <c r="VXL86" s="1915"/>
      <c r="VXM86" s="1915"/>
      <c r="VXN86" s="1915"/>
      <c r="VXO86" s="1915"/>
      <c r="VXP86" s="1915"/>
      <c r="VXQ86" s="1915"/>
      <c r="VXR86" s="1915"/>
      <c r="VXS86" s="1915"/>
      <c r="VXT86" s="1915"/>
      <c r="VXU86" s="1915"/>
      <c r="VXV86" s="1915"/>
      <c r="VXW86" s="1915"/>
      <c r="VXX86" s="1915"/>
      <c r="VXY86" s="1915"/>
      <c r="VXZ86" s="1915"/>
      <c r="VYA86" s="1915"/>
      <c r="VYB86" s="1915"/>
      <c r="VYC86" s="1915"/>
      <c r="VYD86" s="1915"/>
      <c r="VYE86" s="1915"/>
      <c r="VYF86" s="1915"/>
      <c r="VYG86" s="1915"/>
      <c r="VYH86" s="1915"/>
      <c r="VYI86" s="1915"/>
      <c r="VYJ86" s="1915"/>
      <c r="VYK86" s="1915"/>
      <c r="VYL86" s="1915"/>
      <c r="VYM86" s="1915"/>
      <c r="VYN86" s="1915"/>
      <c r="VYO86" s="1915"/>
      <c r="VYP86" s="1915"/>
      <c r="VYQ86" s="1915"/>
      <c r="VYR86" s="1915"/>
      <c r="VYS86" s="1915"/>
      <c r="VYT86" s="1915"/>
      <c r="VYU86" s="1915"/>
      <c r="VYV86" s="1915"/>
      <c r="VYW86" s="1915"/>
      <c r="VYX86" s="1915"/>
      <c r="VYY86" s="1915"/>
      <c r="VYZ86" s="1915"/>
      <c r="VZA86" s="1915"/>
      <c r="VZB86" s="1915"/>
      <c r="VZC86" s="1915"/>
      <c r="VZD86" s="1915"/>
      <c r="VZE86" s="1915"/>
      <c r="VZF86" s="1915"/>
      <c r="VZG86" s="1915"/>
      <c r="VZH86" s="1915"/>
      <c r="VZI86" s="1915"/>
      <c r="VZJ86" s="1915"/>
      <c r="VZK86" s="1915"/>
      <c r="VZL86" s="1915"/>
      <c r="VZM86" s="1915"/>
      <c r="VZN86" s="1915"/>
      <c r="VZO86" s="1915"/>
      <c r="VZP86" s="1915"/>
      <c r="VZQ86" s="1915"/>
      <c r="VZR86" s="1915"/>
      <c r="VZS86" s="1915"/>
      <c r="VZT86" s="1915"/>
      <c r="VZU86" s="1915"/>
      <c r="VZV86" s="1915"/>
      <c r="VZW86" s="1915"/>
      <c r="VZX86" s="1915"/>
      <c r="VZY86" s="1915"/>
      <c r="VZZ86" s="1915"/>
      <c r="WAA86" s="1915"/>
      <c r="WAB86" s="1915"/>
      <c r="WAC86" s="1915"/>
      <c r="WAD86" s="1915"/>
      <c r="WAE86" s="1915"/>
      <c r="WAF86" s="1915"/>
      <c r="WAG86" s="1915"/>
      <c r="WAH86" s="1915"/>
      <c r="WAI86" s="1915"/>
      <c r="WAJ86" s="1915"/>
      <c r="WAK86" s="1915"/>
      <c r="WAL86" s="1915"/>
      <c r="WAM86" s="1915"/>
      <c r="WAN86" s="1915"/>
      <c r="WAO86" s="1915"/>
      <c r="WAP86" s="1915"/>
      <c r="WAQ86" s="1915"/>
      <c r="WAR86" s="1915"/>
      <c r="WAS86" s="1915"/>
      <c r="WAT86" s="1915"/>
      <c r="WAU86" s="1915"/>
      <c r="WAV86" s="1915"/>
      <c r="WAW86" s="1915"/>
      <c r="WAX86" s="1915"/>
      <c r="WAY86" s="1915"/>
      <c r="WAZ86" s="1915"/>
      <c r="WBA86" s="1915"/>
      <c r="WBB86" s="1915"/>
      <c r="WBC86" s="1915"/>
      <c r="WBD86" s="1915"/>
      <c r="WBE86" s="1915"/>
      <c r="WBF86" s="1915"/>
      <c r="WBG86" s="1915"/>
      <c r="WBH86" s="1915"/>
      <c r="WBI86" s="1915"/>
      <c r="WBJ86" s="1915"/>
      <c r="WBK86" s="1915"/>
      <c r="WBL86" s="1915"/>
      <c r="WBM86" s="1915"/>
      <c r="WBN86" s="1915"/>
      <c r="WBO86" s="1915"/>
      <c r="WBP86" s="1915"/>
      <c r="WBQ86" s="1915"/>
      <c r="WBR86" s="1915"/>
      <c r="WBS86" s="1915"/>
      <c r="WBT86" s="1915"/>
      <c r="WBU86" s="1915"/>
      <c r="WBV86" s="1915"/>
      <c r="WBW86" s="1915"/>
      <c r="WBX86" s="1915"/>
      <c r="WBY86" s="1915"/>
      <c r="WBZ86" s="1915"/>
      <c r="WCA86" s="1915"/>
      <c r="WCB86" s="1915"/>
      <c r="WCC86" s="1915"/>
      <c r="WCD86" s="1915"/>
      <c r="WCE86" s="1915"/>
      <c r="WCF86" s="1915"/>
      <c r="WCG86" s="1915"/>
      <c r="WCH86" s="1915"/>
      <c r="WCI86" s="1915"/>
      <c r="WCJ86" s="1915"/>
      <c r="WCK86" s="1915"/>
      <c r="WCL86" s="1915"/>
      <c r="WCM86" s="1915"/>
      <c r="WCN86" s="1915"/>
      <c r="WCO86" s="1915"/>
      <c r="WCP86" s="1915"/>
      <c r="WCQ86" s="1915"/>
      <c r="WCR86" s="1915"/>
      <c r="WCS86" s="1915"/>
      <c r="WCT86" s="1915"/>
      <c r="WCU86" s="1915"/>
      <c r="WCV86" s="1915"/>
      <c r="WCW86" s="1915"/>
      <c r="WCX86" s="1915"/>
      <c r="WCY86" s="1915"/>
      <c r="WCZ86" s="1915"/>
      <c r="WDA86" s="1915"/>
      <c r="WDB86" s="1915"/>
      <c r="WDC86" s="1915"/>
      <c r="WDD86" s="1915"/>
      <c r="WDE86" s="1915"/>
      <c r="WDF86" s="1915"/>
      <c r="WDG86" s="1915"/>
      <c r="WDH86" s="1915"/>
      <c r="WDI86" s="1915"/>
      <c r="WDJ86" s="1915"/>
      <c r="WDK86" s="1915"/>
      <c r="WDL86" s="1915"/>
      <c r="WDM86" s="1915"/>
      <c r="WDN86" s="1915"/>
      <c r="WDO86" s="1915"/>
      <c r="WDP86" s="1915"/>
      <c r="WDQ86" s="1915"/>
      <c r="WDR86" s="1915"/>
      <c r="WDS86" s="1915"/>
      <c r="WDT86" s="1915"/>
      <c r="WDU86" s="1915"/>
      <c r="WDV86" s="1915"/>
      <c r="WDW86" s="1915"/>
      <c r="WDX86" s="1915"/>
      <c r="WDY86" s="1915"/>
      <c r="WDZ86" s="1915"/>
      <c r="WEA86" s="1915"/>
      <c r="WEB86" s="1915"/>
      <c r="WEC86" s="1915"/>
      <c r="WED86" s="1915"/>
      <c r="WEE86" s="1915"/>
      <c r="WEF86" s="1915"/>
      <c r="WEG86" s="1915"/>
      <c r="WEH86" s="1915"/>
      <c r="WEI86" s="1915"/>
      <c r="WEJ86" s="1915"/>
      <c r="WEK86" s="1915"/>
      <c r="WEL86" s="1915"/>
      <c r="WEM86" s="1915"/>
      <c r="WEN86" s="1915"/>
      <c r="WEO86" s="1915"/>
      <c r="WEP86" s="1915"/>
      <c r="WEQ86" s="1915"/>
      <c r="WER86" s="1915"/>
      <c r="WES86" s="1915"/>
      <c r="WET86" s="1915"/>
      <c r="WEU86" s="1915"/>
      <c r="WEV86" s="1915"/>
      <c r="WEW86" s="1915"/>
      <c r="WEX86" s="1915"/>
      <c r="WEY86" s="1915"/>
      <c r="WEZ86" s="1915"/>
      <c r="WFA86" s="1915"/>
      <c r="WFB86" s="1915"/>
      <c r="WFC86" s="1915"/>
      <c r="WFD86" s="1915"/>
      <c r="WFE86" s="1915"/>
      <c r="WFF86" s="1915"/>
      <c r="WFG86" s="1915"/>
      <c r="WFH86" s="1915"/>
      <c r="WFI86" s="1915"/>
      <c r="WFJ86" s="1915"/>
      <c r="WFK86" s="1915"/>
      <c r="WFL86" s="1915"/>
      <c r="WFM86" s="1915"/>
      <c r="WFN86" s="1915"/>
      <c r="WFO86" s="1915"/>
      <c r="WFP86" s="1915"/>
      <c r="WFQ86" s="1915"/>
      <c r="WFR86" s="1915"/>
      <c r="WFS86" s="1915"/>
      <c r="WFT86" s="1915"/>
      <c r="WFU86" s="1915"/>
      <c r="WFV86" s="1915"/>
      <c r="WFW86" s="1915"/>
      <c r="WFX86" s="1915"/>
      <c r="WFY86" s="1915"/>
      <c r="WFZ86" s="1915"/>
      <c r="WGA86" s="1915"/>
      <c r="WGB86" s="1915"/>
      <c r="WGC86" s="1915"/>
      <c r="WGD86" s="1915"/>
      <c r="WGE86" s="1915"/>
      <c r="WGF86" s="1915"/>
      <c r="WGG86" s="1915"/>
      <c r="WGH86" s="1915"/>
      <c r="WGI86" s="1915"/>
      <c r="WGJ86" s="1915"/>
      <c r="WGK86" s="1915"/>
      <c r="WGL86" s="1915"/>
      <c r="WGM86" s="1915"/>
      <c r="WGN86" s="1915"/>
      <c r="WGO86" s="1915"/>
      <c r="WGP86" s="1915"/>
      <c r="WGQ86" s="1915"/>
      <c r="WGR86" s="1915"/>
      <c r="WGS86" s="1915"/>
      <c r="WGT86" s="1915"/>
      <c r="WGU86" s="1915"/>
      <c r="WGV86" s="1915"/>
      <c r="WGW86" s="1915"/>
      <c r="WGX86" s="1915"/>
      <c r="WGY86" s="1915"/>
      <c r="WGZ86" s="1915"/>
      <c r="WHA86" s="1915"/>
      <c r="WHB86" s="1915"/>
      <c r="WHC86" s="1915"/>
      <c r="WHD86" s="1915"/>
      <c r="WHE86" s="1915"/>
      <c r="WHF86" s="1915"/>
      <c r="WHG86" s="1915"/>
      <c r="WHH86" s="1915"/>
      <c r="WHI86" s="1915"/>
      <c r="WHJ86" s="1915"/>
      <c r="WHK86" s="1915"/>
      <c r="WHL86" s="1915"/>
      <c r="WHM86" s="1915"/>
      <c r="WHN86" s="1915"/>
      <c r="WHO86" s="1915"/>
      <c r="WHP86" s="1915"/>
      <c r="WHQ86" s="1915"/>
      <c r="WHR86" s="1915"/>
      <c r="WHS86" s="1915"/>
      <c r="WHT86" s="1915"/>
      <c r="WHU86" s="1915"/>
      <c r="WHV86" s="1915"/>
      <c r="WHW86" s="1915"/>
      <c r="WHX86" s="1915"/>
      <c r="WHY86" s="1915"/>
      <c r="WHZ86" s="1915"/>
      <c r="WIA86" s="1915"/>
      <c r="WIB86" s="1915"/>
      <c r="WIC86" s="1915"/>
      <c r="WID86" s="1915"/>
      <c r="WIE86" s="1915"/>
      <c r="WIF86" s="1915"/>
      <c r="WIG86" s="1915"/>
      <c r="WIH86" s="1915"/>
      <c r="WII86" s="1915"/>
      <c r="WIJ86" s="1915"/>
      <c r="WIK86" s="1915"/>
      <c r="WIL86" s="1915"/>
      <c r="WIM86" s="1915"/>
      <c r="WIN86" s="1915"/>
      <c r="WIO86" s="1915"/>
      <c r="WIP86" s="1915"/>
      <c r="WIQ86" s="1915"/>
      <c r="WIR86" s="1915"/>
      <c r="WIS86" s="1915"/>
      <c r="WIT86" s="1915"/>
      <c r="WIU86" s="1915"/>
      <c r="WIV86" s="1915"/>
      <c r="WIW86" s="1915"/>
      <c r="WIX86" s="1915"/>
      <c r="WIY86" s="1915"/>
      <c r="WIZ86" s="1915"/>
      <c r="WJA86" s="1915"/>
      <c r="WJB86" s="1915"/>
      <c r="WJC86" s="1915"/>
      <c r="WJD86" s="1915"/>
      <c r="WJE86" s="1915"/>
      <c r="WJF86" s="1915"/>
      <c r="WJG86" s="1915"/>
      <c r="WJH86" s="1915"/>
      <c r="WJI86" s="1915"/>
      <c r="WJJ86" s="1915"/>
      <c r="WJK86" s="1915"/>
      <c r="WJL86" s="1915"/>
      <c r="WJM86" s="1915"/>
      <c r="WJN86" s="1915"/>
      <c r="WJO86" s="1915"/>
      <c r="WJP86" s="1915"/>
      <c r="WJQ86" s="1915"/>
      <c r="WJR86" s="1915"/>
      <c r="WJS86" s="1915"/>
      <c r="WJT86" s="1915"/>
      <c r="WJU86" s="1915"/>
      <c r="WJV86" s="1915"/>
      <c r="WJW86" s="1915"/>
      <c r="WJX86" s="1915"/>
      <c r="WJY86" s="1915"/>
      <c r="WJZ86" s="1915"/>
      <c r="WKA86" s="1915"/>
      <c r="WKB86" s="1915"/>
      <c r="WKC86" s="1915"/>
      <c r="WKD86" s="1915"/>
      <c r="WKE86" s="1915"/>
      <c r="WKF86" s="1915"/>
      <c r="WKG86" s="1915"/>
      <c r="WKH86" s="1915"/>
      <c r="WKI86" s="1915"/>
      <c r="WKJ86" s="1915"/>
      <c r="WKK86" s="1915"/>
      <c r="WKL86" s="1915"/>
      <c r="WKM86" s="1915"/>
      <c r="WKN86" s="1915"/>
      <c r="WKO86" s="1915"/>
      <c r="WKP86" s="1915"/>
      <c r="WKQ86" s="1915"/>
      <c r="WKR86" s="1915"/>
      <c r="WKS86" s="1915"/>
      <c r="WKT86" s="1915"/>
      <c r="WKU86" s="1915"/>
      <c r="WKV86" s="1915"/>
      <c r="WKW86" s="1915"/>
      <c r="WKX86" s="1915"/>
      <c r="WKY86" s="1915"/>
      <c r="WKZ86" s="1915"/>
      <c r="WLA86" s="1915"/>
      <c r="WLB86" s="1915"/>
      <c r="WLC86" s="1915"/>
      <c r="WLD86" s="1915"/>
      <c r="WLE86" s="1915"/>
      <c r="WLF86" s="1915"/>
      <c r="WLG86" s="1915"/>
      <c r="WLH86" s="1915"/>
      <c r="WLI86" s="1915"/>
      <c r="WLJ86" s="1915"/>
      <c r="WLK86" s="1915"/>
      <c r="WLL86" s="1915"/>
      <c r="WLM86" s="1915"/>
      <c r="WLN86" s="1915"/>
      <c r="WLO86" s="1915"/>
      <c r="WLP86" s="1915"/>
      <c r="WLQ86" s="1915"/>
      <c r="WLR86" s="1915"/>
      <c r="WLS86" s="1915"/>
      <c r="WLT86" s="1915"/>
      <c r="WLU86" s="1915"/>
      <c r="WLV86" s="1915"/>
      <c r="WLW86" s="1915"/>
      <c r="WLX86" s="1915"/>
      <c r="WLY86" s="1915"/>
      <c r="WLZ86" s="1915"/>
      <c r="WMA86" s="1915"/>
      <c r="WMB86" s="1915"/>
      <c r="WMC86" s="1915"/>
      <c r="WMD86" s="1915"/>
      <c r="WME86" s="1915"/>
      <c r="WMF86" s="1915"/>
      <c r="WMG86" s="1915"/>
      <c r="WMH86" s="1915"/>
      <c r="WMI86" s="1915"/>
      <c r="WMJ86" s="1915"/>
      <c r="WMK86" s="1915"/>
      <c r="WML86" s="1915"/>
      <c r="WMM86" s="1915"/>
      <c r="WMN86" s="1915"/>
      <c r="WMO86" s="1915"/>
      <c r="WMP86" s="1915"/>
      <c r="WMQ86" s="1915"/>
      <c r="WMR86" s="1915"/>
      <c r="WMS86" s="1915"/>
      <c r="WMT86" s="1915"/>
      <c r="WMU86" s="1915"/>
      <c r="WMV86" s="1915"/>
      <c r="WMW86" s="1915"/>
      <c r="WMX86" s="1915"/>
      <c r="WMY86" s="1915"/>
      <c r="WMZ86" s="1915"/>
      <c r="WNA86" s="1915"/>
      <c r="WNB86" s="1915"/>
      <c r="WNC86" s="1915"/>
      <c r="WND86" s="1915"/>
      <c r="WNE86" s="1915"/>
      <c r="WNF86" s="1915"/>
      <c r="WNG86" s="1915"/>
      <c r="WNH86" s="1915"/>
      <c r="WNI86" s="1915"/>
      <c r="WNJ86" s="1915"/>
      <c r="WNK86" s="1915"/>
      <c r="WNL86" s="1915"/>
      <c r="WNM86" s="1915"/>
      <c r="WNN86" s="1915"/>
      <c r="WNO86" s="1915"/>
      <c r="WNP86" s="1915"/>
      <c r="WNQ86" s="1915"/>
      <c r="WNR86" s="1915"/>
      <c r="WNS86" s="1915"/>
      <c r="WNT86" s="1915"/>
      <c r="WNU86" s="1915"/>
      <c r="WNV86" s="1915"/>
      <c r="WNW86" s="1915"/>
      <c r="WNX86" s="1915"/>
      <c r="WNY86" s="1915"/>
      <c r="WNZ86" s="1915"/>
      <c r="WOA86" s="1915"/>
      <c r="WOB86" s="1915"/>
      <c r="WOC86" s="1915"/>
      <c r="WOD86" s="1915"/>
      <c r="WOE86" s="1915"/>
      <c r="WOF86" s="1915"/>
      <c r="WOG86" s="1915"/>
      <c r="WOH86" s="1915"/>
      <c r="WOI86" s="1915"/>
      <c r="WOJ86" s="1915"/>
      <c r="WOK86" s="1915"/>
      <c r="WOL86" s="1915"/>
      <c r="WOM86" s="1915"/>
      <c r="WON86" s="1915"/>
      <c r="WOO86" s="1915"/>
      <c r="WOP86" s="1915"/>
      <c r="WOQ86" s="1915"/>
      <c r="WOR86" s="1915"/>
      <c r="WOS86" s="1915"/>
      <c r="WOT86" s="1915"/>
      <c r="WOU86" s="1915"/>
      <c r="WOV86" s="1915"/>
      <c r="WOW86" s="1915"/>
      <c r="WOX86" s="1915"/>
      <c r="WOY86" s="1915"/>
      <c r="WOZ86" s="1915"/>
      <c r="WPA86" s="1915"/>
      <c r="WPB86" s="1915"/>
      <c r="WPC86" s="1915"/>
      <c r="WPD86" s="1915"/>
      <c r="WPE86" s="1915"/>
      <c r="WPF86" s="1915"/>
      <c r="WPG86" s="1915"/>
      <c r="WPH86" s="1915"/>
      <c r="WPI86" s="1915"/>
      <c r="WPJ86" s="1915"/>
      <c r="WPK86" s="1915"/>
      <c r="WPL86" s="1915"/>
      <c r="WPM86" s="1915"/>
      <c r="WPN86" s="1915"/>
      <c r="WPO86" s="1915"/>
      <c r="WPP86" s="1915"/>
      <c r="WPQ86" s="1915"/>
      <c r="WPR86" s="1915"/>
      <c r="WPS86" s="1915"/>
      <c r="WPT86" s="1915"/>
      <c r="WPU86" s="1915"/>
      <c r="WPV86" s="1915"/>
      <c r="WPW86" s="1915"/>
      <c r="WPX86" s="1915"/>
      <c r="WPY86" s="1915"/>
      <c r="WPZ86" s="1915"/>
      <c r="WQA86" s="1915"/>
      <c r="WQB86" s="1915"/>
      <c r="WQC86" s="1915"/>
      <c r="WQD86" s="1915"/>
      <c r="WQE86" s="1915"/>
      <c r="WQF86" s="1915"/>
      <c r="WQG86" s="1915"/>
      <c r="WQH86" s="1915"/>
      <c r="WQI86" s="1915"/>
      <c r="WQJ86" s="1915"/>
      <c r="WQK86" s="1915"/>
      <c r="WQL86" s="1915"/>
      <c r="WQM86" s="1915"/>
      <c r="WQN86" s="1915"/>
      <c r="WQO86" s="1915"/>
      <c r="WQP86" s="1915"/>
      <c r="WQQ86" s="1915"/>
      <c r="WQR86" s="1915"/>
      <c r="WQS86" s="1915"/>
      <c r="WQT86" s="1915"/>
      <c r="WQU86" s="1915"/>
      <c r="WQV86" s="1915"/>
      <c r="WQW86" s="1915"/>
      <c r="WQX86" s="1915"/>
      <c r="WQY86" s="1915"/>
      <c r="WQZ86" s="1915"/>
      <c r="WRA86" s="1915"/>
      <c r="WRB86" s="1915"/>
      <c r="WRC86" s="1915"/>
      <c r="WRD86" s="1915"/>
      <c r="WRE86" s="1915"/>
      <c r="WRF86" s="1915"/>
      <c r="WRG86" s="1915"/>
      <c r="WRH86" s="1915"/>
      <c r="WRI86" s="1915"/>
      <c r="WRJ86" s="1915"/>
      <c r="WRK86" s="1915"/>
      <c r="WRL86" s="1915"/>
      <c r="WRM86" s="1915"/>
      <c r="WRN86" s="1915"/>
      <c r="WRO86" s="1915"/>
      <c r="WRP86" s="1915"/>
      <c r="WRQ86" s="1915"/>
      <c r="WRR86" s="1915"/>
      <c r="WRS86" s="1915"/>
      <c r="WRT86" s="1915"/>
      <c r="WRU86" s="1915"/>
      <c r="WRV86" s="1915"/>
      <c r="WRW86" s="1915"/>
      <c r="WRX86" s="1915"/>
      <c r="WRY86" s="1915"/>
      <c r="WRZ86" s="1915"/>
      <c r="WSA86" s="1915"/>
      <c r="WSB86" s="1915"/>
      <c r="WSC86" s="1915"/>
      <c r="WSD86" s="1915"/>
      <c r="WSE86" s="1915"/>
      <c r="WSF86" s="1915"/>
      <c r="WSG86" s="1915"/>
      <c r="WSH86" s="1915"/>
      <c r="WSI86" s="1915"/>
      <c r="WSJ86" s="1915"/>
      <c r="WSK86" s="1915"/>
      <c r="WSL86" s="1915"/>
      <c r="WSM86" s="1915"/>
      <c r="WSN86" s="1915"/>
      <c r="WSO86" s="1915"/>
      <c r="WSP86" s="1915"/>
      <c r="WSQ86" s="1915"/>
      <c r="WSR86" s="1915"/>
      <c r="WSS86" s="1915"/>
      <c r="WST86" s="1915"/>
      <c r="WSU86" s="1915"/>
      <c r="WSV86" s="1915"/>
      <c r="WSW86" s="1915"/>
      <c r="WSX86" s="1915"/>
      <c r="WSY86" s="1915"/>
      <c r="WSZ86" s="1915"/>
      <c r="WTA86" s="1915"/>
      <c r="WTB86" s="1915"/>
      <c r="WTC86" s="1915"/>
      <c r="WTD86" s="1915"/>
      <c r="WTE86" s="1915"/>
      <c r="WTF86" s="1915"/>
      <c r="WTG86" s="1915"/>
      <c r="WTH86" s="1915"/>
      <c r="WTI86" s="1915"/>
      <c r="WTJ86" s="1915"/>
      <c r="WTK86" s="1915"/>
      <c r="WTL86" s="1915"/>
      <c r="WTM86" s="1915"/>
      <c r="WTN86" s="1915"/>
      <c r="WTO86" s="1915"/>
      <c r="WTP86" s="1915"/>
      <c r="WTQ86" s="1915"/>
      <c r="WTR86" s="1915"/>
      <c r="WTS86" s="1915"/>
      <c r="WTT86" s="1915"/>
      <c r="WTU86" s="1915"/>
      <c r="WTV86" s="1915"/>
      <c r="WTW86" s="1915"/>
      <c r="WTX86" s="1915"/>
      <c r="WTY86" s="1915"/>
      <c r="WTZ86" s="1915"/>
      <c r="WUA86" s="1915"/>
      <c r="WUB86" s="1915"/>
      <c r="WUC86" s="1915"/>
      <c r="WUD86" s="1915"/>
      <c r="WUE86" s="1915"/>
      <c r="WUF86" s="1915"/>
      <c r="WUG86" s="1915"/>
      <c r="WUH86" s="1915"/>
      <c r="WUI86" s="1915"/>
      <c r="WUJ86" s="1915"/>
      <c r="WUK86" s="1915"/>
      <c r="WUL86" s="1915"/>
      <c r="WUM86" s="1915"/>
      <c r="WUN86" s="1915"/>
      <c r="WUO86" s="1915"/>
      <c r="WUP86" s="1915"/>
      <c r="WUQ86" s="1915"/>
      <c r="WUR86" s="1915"/>
      <c r="WUS86" s="1915"/>
      <c r="WUT86" s="1915"/>
      <c r="WUU86" s="1915"/>
      <c r="WUV86" s="1915"/>
      <c r="WUW86" s="1915"/>
      <c r="WUX86" s="1915"/>
      <c r="WUY86" s="1915"/>
      <c r="WUZ86" s="1915"/>
      <c r="WVA86" s="1915"/>
      <c r="WVB86" s="1915"/>
      <c r="WVC86" s="1915"/>
      <c r="WVD86" s="1915"/>
      <c r="WVE86" s="1915"/>
      <c r="WVF86" s="1915"/>
      <c r="WVG86" s="1915"/>
      <c r="WVH86" s="1915"/>
      <c r="WVI86" s="1915"/>
      <c r="WVJ86" s="1915"/>
      <c r="WVK86" s="1915"/>
      <c r="WVL86" s="1915"/>
      <c r="WVM86" s="1915"/>
      <c r="WVN86" s="1915"/>
      <c r="WVO86" s="1915"/>
      <c r="WVP86" s="1915"/>
      <c r="WVQ86" s="1915"/>
      <c r="WVR86" s="1915"/>
      <c r="WVS86" s="1915"/>
      <c r="WVT86" s="1915"/>
      <c r="WVU86" s="1915"/>
      <c r="WVV86" s="1915"/>
      <c r="WVW86" s="1915"/>
      <c r="WVX86" s="1915"/>
      <c r="WVY86" s="1915"/>
      <c r="WVZ86" s="1915"/>
      <c r="WWA86" s="1915"/>
      <c r="WWB86" s="1915"/>
      <c r="WWC86" s="1915"/>
      <c r="WWD86" s="1915"/>
      <c r="WWE86" s="1915"/>
      <c r="WWF86" s="1915"/>
      <c r="WWG86" s="1915"/>
      <c r="WWH86" s="1915"/>
      <c r="WWI86" s="1915"/>
      <c r="WWJ86" s="1915"/>
      <c r="WWK86" s="1915"/>
      <c r="WWL86" s="1915"/>
      <c r="WWM86" s="1915"/>
      <c r="WWN86" s="1915"/>
      <c r="WWO86" s="1915"/>
      <c r="WWP86" s="1915"/>
      <c r="WWQ86" s="1915"/>
      <c r="WWR86" s="1915"/>
      <c r="WWS86" s="1915"/>
      <c r="WWT86" s="1915"/>
      <c r="WWU86" s="1915"/>
      <c r="WWV86" s="1915"/>
      <c r="WWW86" s="1915"/>
      <c r="WWX86" s="1915"/>
      <c r="WWY86" s="1915"/>
      <c r="WWZ86" s="1915"/>
      <c r="WXA86" s="1915"/>
      <c r="WXB86" s="1915"/>
      <c r="WXC86" s="1915"/>
      <c r="WXD86" s="1915"/>
      <c r="WXE86" s="1915"/>
      <c r="WXF86" s="1915"/>
      <c r="WXG86" s="1915"/>
      <c r="WXH86" s="1915"/>
      <c r="WXI86" s="1915"/>
      <c r="WXJ86" s="1915"/>
      <c r="WXK86" s="1915"/>
      <c r="WXL86" s="1915"/>
      <c r="WXM86" s="1915"/>
      <c r="WXN86" s="1915"/>
      <c r="WXO86" s="1915"/>
      <c r="WXP86" s="1915"/>
      <c r="WXQ86" s="1915"/>
      <c r="WXR86" s="1915"/>
      <c r="WXS86" s="1915"/>
      <c r="WXT86" s="1915"/>
      <c r="WXU86" s="1915"/>
      <c r="WXV86" s="1915"/>
      <c r="WXW86" s="1915"/>
      <c r="WXX86" s="1915"/>
      <c r="WXY86" s="1915"/>
      <c r="WXZ86" s="1915"/>
      <c r="WYA86" s="1915"/>
      <c r="WYB86" s="1915"/>
      <c r="WYC86" s="1915"/>
      <c r="WYD86" s="1915"/>
      <c r="WYE86" s="1915"/>
      <c r="WYF86" s="1915"/>
      <c r="WYG86" s="1915"/>
      <c r="WYH86" s="1915"/>
      <c r="WYI86" s="1915"/>
      <c r="WYJ86" s="1915"/>
      <c r="WYK86" s="1915"/>
      <c r="WYL86" s="1915"/>
      <c r="WYM86" s="1915"/>
      <c r="WYN86" s="1915"/>
      <c r="WYO86" s="1915"/>
      <c r="WYP86" s="1915"/>
      <c r="WYQ86" s="1915"/>
      <c r="WYR86" s="1915"/>
      <c r="WYS86" s="1915"/>
      <c r="WYT86" s="1915"/>
      <c r="WYU86" s="1915"/>
      <c r="WYV86" s="1915"/>
      <c r="WYW86" s="1915"/>
      <c r="WYX86" s="1915"/>
      <c r="WYY86" s="1915"/>
      <c r="WYZ86" s="1915"/>
      <c r="WZA86" s="1915"/>
      <c r="WZB86" s="1915"/>
      <c r="WZC86" s="1915"/>
      <c r="WZD86" s="1915"/>
      <c r="WZE86" s="1915"/>
      <c r="WZF86" s="1915"/>
      <c r="WZG86" s="1915"/>
      <c r="WZH86" s="1915"/>
      <c r="WZI86" s="1915"/>
      <c r="WZJ86" s="1915"/>
      <c r="WZK86" s="1915"/>
      <c r="WZL86" s="1915"/>
      <c r="WZM86" s="1915"/>
      <c r="WZN86" s="1915"/>
      <c r="WZO86" s="1915"/>
      <c r="WZP86" s="1915"/>
      <c r="WZQ86" s="1915"/>
      <c r="WZR86" s="1915"/>
      <c r="WZS86" s="1915"/>
      <c r="WZT86" s="1915"/>
      <c r="WZU86" s="1915"/>
      <c r="WZV86" s="1915"/>
      <c r="WZW86" s="1915"/>
      <c r="WZX86" s="1915"/>
      <c r="WZY86" s="1915"/>
      <c r="WZZ86" s="1915"/>
      <c r="XAA86" s="1915"/>
      <c r="XAB86" s="1915"/>
      <c r="XAC86" s="1915"/>
      <c r="XAD86" s="1915"/>
      <c r="XAE86" s="1915"/>
      <c r="XAF86" s="1915"/>
      <c r="XAG86" s="1915"/>
      <c r="XAH86" s="1915"/>
      <c r="XAI86" s="1915"/>
      <c r="XAJ86" s="1915"/>
      <c r="XAK86" s="1915"/>
      <c r="XAL86" s="1915"/>
      <c r="XAM86" s="1915"/>
      <c r="XAN86" s="1915"/>
      <c r="XAO86" s="1915"/>
      <c r="XAP86" s="1915"/>
      <c r="XAQ86" s="1915"/>
      <c r="XAR86" s="1915"/>
      <c r="XAS86" s="1915"/>
      <c r="XAT86" s="1915"/>
      <c r="XAU86" s="1915"/>
      <c r="XAV86" s="1915"/>
      <c r="XAW86" s="1915"/>
      <c r="XAX86" s="1915"/>
      <c r="XAY86" s="1915"/>
      <c r="XAZ86" s="1915"/>
      <c r="XBA86" s="1915"/>
      <c r="XBB86" s="1915"/>
      <c r="XBC86" s="1915"/>
      <c r="XBD86" s="1915"/>
      <c r="XBE86" s="1915"/>
      <c r="XBF86" s="1915"/>
      <c r="XBG86" s="1915"/>
      <c r="XBH86" s="1915"/>
      <c r="XBI86" s="1915"/>
      <c r="XBJ86" s="1915"/>
      <c r="XBK86" s="1915"/>
      <c r="XBL86" s="1915"/>
      <c r="XBM86" s="1915"/>
      <c r="XBN86" s="1915"/>
      <c r="XBO86" s="1915"/>
      <c r="XBP86" s="1915"/>
      <c r="XBQ86" s="1915"/>
      <c r="XBR86" s="1915"/>
      <c r="XBS86" s="1915"/>
      <c r="XBT86" s="1915"/>
      <c r="XBU86" s="1915"/>
      <c r="XBV86" s="1915"/>
      <c r="XBW86" s="1915"/>
      <c r="XBX86" s="1915"/>
      <c r="XBY86" s="1915"/>
      <c r="XBZ86" s="1915"/>
      <c r="XCA86" s="1915"/>
      <c r="XCB86" s="1915"/>
      <c r="XCC86" s="1915"/>
      <c r="XCD86" s="1915"/>
      <c r="XCE86" s="1915"/>
      <c r="XCF86" s="1915"/>
      <c r="XCG86" s="1915"/>
      <c r="XCH86" s="1915"/>
      <c r="XCI86" s="1915"/>
      <c r="XCJ86" s="1915"/>
      <c r="XCK86" s="1915"/>
      <c r="XCL86" s="1915"/>
      <c r="XCM86" s="1915"/>
      <c r="XCN86" s="1915"/>
      <c r="XCO86" s="1915"/>
      <c r="XCP86" s="1915"/>
      <c r="XCQ86" s="1915"/>
      <c r="XCR86" s="1915"/>
      <c r="XCS86" s="1915"/>
      <c r="XCT86" s="1915"/>
      <c r="XCU86" s="1915"/>
      <c r="XCV86" s="1915"/>
      <c r="XCW86" s="1915"/>
      <c r="XCX86" s="1915"/>
      <c r="XCY86" s="1915"/>
      <c r="XCZ86" s="1915"/>
      <c r="XDA86" s="1915"/>
      <c r="XDB86" s="1915"/>
      <c r="XDC86" s="1915"/>
      <c r="XDD86" s="1915"/>
      <c r="XDE86" s="1915"/>
      <c r="XDF86" s="1915"/>
      <c r="XDG86" s="1915"/>
      <c r="XDH86" s="1915"/>
      <c r="XDI86" s="1915"/>
      <c r="XDJ86" s="1915"/>
      <c r="XDK86" s="1915"/>
      <c r="XDL86" s="1915"/>
      <c r="XDM86" s="1915"/>
      <c r="XDN86" s="1915"/>
      <c r="XDO86" s="1915"/>
      <c r="XDP86" s="1915"/>
      <c r="XDQ86" s="1915"/>
      <c r="XDR86" s="1915"/>
      <c r="XDS86" s="1915"/>
      <c r="XDT86" s="1915"/>
      <c r="XDU86" s="1915"/>
      <c r="XDV86" s="1915"/>
      <c r="XDW86" s="1915"/>
      <c r="XDX86" s="1915"/>
      <c r="XDY86" s="1915"/>
      <c r="XDZ86" s="1915"/>
      <c r="XEA86" s="1915"/>
      <c r="XEB86" s="1915"/>
      <c r="XEC86" s="1915"/>
      <c r="XED86" s="1915"/>
      <c r="XEE86" s="1915"/>
      <c r="XEF86" s="1915"/>
      <c r="XEG86" s="1915"/>
      <c r="XEH86" s="1915"/>
      <c r="XEI86" s="1915"/>
      <c r="XEJ86" s="1915"/>
      <c r="XEK86" s="1915"/>
      <c r="XEL86" s="1915"/>
      <c r="XEM86" s="1915"/>
      <c r="XEN86" s="1915"/>
      <c r="XEO86" s="1915"/>
      <c r="XEP86" s="1915"/>
      <c r="XEQ86" s="1915"/>
      <c r="XER86" s="1915"/>
      <c r="XES86" s="1915"/>
      <c r="XET86" s="1915"/>
      <c r="XEU86" s="1915"/>
      <c r="XEV86" s="1915"/>
      <c r="XEW86" s="1915"/>
      <c r="XEX86" s="1915"/>
      <c r="XEY86" s="1915"/>
      <c r="XEZ86" s="1915"/>
      <c r="XFA86" s="1915"/>
      <c r="XFB86" s="1915"/>
      <c r="XFC86" s="1915"/>
      <c r="XFD86" s="1915"/>
    </row>
    <row r="87" spans="1:16384" s="1765" customFormat="1" ht="14.45" customHeight="1" x14ac:dyDescent="0.2">
      <c r="B87" s="67"/>
      <c r="E87" s="67"/>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row>
    <row r="88" spans="1:16384" s="1765" customFormat="1" ht="14.25" customHeight="1" x14ac:dyDescent="0.2">
      <c r="B88" s="2029"/>
      <c r="C88" s="2319" t="s">
        <v>1753</v>
      </c>
      <c r="D88" s="2319"/>
      <c r="E88" s="2319"/>
      <c r="F88" s="2319"/>
      <c r="G88" s="2319"/>
      <c r="H88" s="2319"/>
      <c r="I88" s="2319"/>
      <c r="J88" s="2319"/>
      <c r="K88" s="2319"/>
      <c r="L88" s="2319"/>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row>
    <row r="89" spans="1:16384" ht="14.25" customHeight="1" x14ac:dyDescent="0.2">
      <c r="B89" s="67"/>
      <c r="E89" s="67"/>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row>
    <row r="90" spans="1:16384" ht="101.45" customHeight="1" x14ac:dyDescent="0.2">
      <c r="A90" s="752"/>
      <c r="B90" s="2535" t="s">
        <v>1869</v>
      </c>
      <c r="C90" s="2535"/>
      <c r="D90" s="2535"/>
      <c r="E90" s="2535"/>
      <c r="F90" s="2535"/>
      <c r="G90" s="2535"/>
      <c r="H90" s="2535"/>
      <c r="I90" s="2535"/>
      <c r="J90" s="2535"/>
      <c r="K90" s="2535"/>
      <c r="L90" s="2535"/>
      <c r="M90" s="2535"/>
      <c r="N90" s="2535"/>
      <c r="O90" s="2535"/>
      <c r="P90" s="2535"/>
      <c r="Q90" s="2535"/>
      <c r="R90" s="2535"/>
      <c r="S90" s="2535"/>
      <c r="T90" s="752"/>
      <c r="U90" s="752"/>
      <c r="V90" s="752"/>
      <c r="W90" s="752"/>
      <c r="X90" s="752"/>
      <c r="Y90" s="752"/>
      <c r="Z90" s="752"/>
      <c r="AA90" s="752"/>
      <c r="AB90" s="752"/>
      <c r="AC90" s="752"/>
      <c r="AD90" s="752"/>
      <c r="AE90" s="752"/>
      <c r="AF90" s="752"/>
      <c r="AG90" s="752"/>
      <c r="AH90" s="752"/>
      <c r="AI90" s="752"/>
      <c r="AJ90" s="752"/>
      <c r="AK90" s="752"/>
      <c r="AL90" s="752"/>
      <c r="AM90" s="752"/>
      <c r="AN90" s="752"/>
      <c r="AO90" s="752"/>
      <c r="AP90" s="752"/>
      <c r="AQ90" s="752"/>
      <c r="AR90" s="752"/>
      <c r="AS90" s="752"/>
      <c r="AT90" s="752"/>
      <c r="AU90" s="752"/>
      <c r="AV90" s="752"/>
      <c r="AW90" s="752"/>
      <c r="AX90" s="752"/>
      <c r="AY90" s="752"/>
      <c r="AZ90" s="752"/>
      <c r="BA90" s="752"/>
      <c r="BB90" s="752"/>
      <c r="BC90" s="752"/>
      <c r="BD90" s="752"/>
      <c r="BE90" s="752"/>
      <c r="BF90" s="752"/>
      <c r="BG90" s="752"/>
      <c r="BH90" s="752"/>
      <c r="BI90" s="752"/>
      <c r="BJ90" s="752"/>
      <c r="BK90" s="752"/>
      <c r="BL90" s="752"/>
      <c r="BM90" s="752"/>
      <c r="BN90" s="752"/>
      <c r="BO90" s="752"/>
      <c r="BP90" s="752"/>
    </row>
    <row r="91" spans="1:16384" ht="14.25" hidden="1" customHeight="1" x14ac:dyDescent="0.2">
      <c r="B91" s="29"/>
      <c r="D91" s="34"/>
      <c r="E91" s="67"/>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row>
    <row r="92" spans="1:16384" ht="14.25" hidden="1" customHeight="1" x14ac:dyDescent="0.2">
      <c r="B92" s="29"/>
      <c r="D92" s="34"/>
      <c r="E92" s="67"/>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row>
    <row r="93" spans="1:16384" ht="14.25" hidden="1" customHeight="1" x14ac:dyDescent="0.2">
      <c r="C93" s="29"/>
      <c r="D93" s="34"/>
      <c r="E93" s="29"/>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row>
    <row r="94" spans="1:16384" ht="14.25" hidden="1" customHeight="1" x14ac:dyDescent="0.2">
      <c r="C94" s="29"/>
      <c r="D94" s="34"/>
      <c r="E94" s="29"/>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row>
    <row r="95" spans="1:16384" ht="14.25" hidden="1" customHeight="1" x14ac:dyDescent="0.2">
      <c r="C95" s="29"/>
      <c r="D95" s="34"/>
      <c r="E95" s="29"/>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29"/>
    </row>
    <row r="96" spans="1:16384" ht="14.25" hidden="1" customHeight="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row>
    <row r="97" spans="1:68" ht="14.25" hidden="1" customHeight="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row>
    <row r="98" spans="1:68" ht="14.25" hidden="1" customHeight="1" x14ac:dyDescent="0.2">
      <c r="C98" s="67"/>
      <c r="D98" s="29"/>
      <c r="E98" s="67"/>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row>
    <row r="99" spans="1:68" ht="14.25" hidden="1" customHeight="1" x14ac:dyDescent="0.2">
      <c r="C99" s="67"/>
      <c r="D99" s="29"/>
      <c r="E99" s="67"/>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34"/>
    </row>
    <row r="100" spans="1:68" ht="14.25" hidden="1" customHeight="1" x14ac:dyDescent="0.2">
      <c r="C100" s="29"/>
      <c r="D100" s="34"/>
      <c r="E100" s="29"/>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row>
    <row r="101" spans="1:68" ht="14.25" hidden="1" customHeight="1" x14ac:dyDescent="0.2">
      <c r="C101" s="29"/>
      <c r="D101" s="34"/>
      <c r="E101" s="29"/>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4"/>
    </row>
    <row r="102" spans="1:68" s="2" customFormat="1" ht="12" hidden="1" customHeight="1" x14ac:dyDescent="0.2">
      <c r="A102" s="3"/>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row>
    <row r="103" spans="1:68" ht="14.25" hidden="1" customHeight="1" x14ac:dyDescent="0.2">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23"/>
    </row>
    <row r="104" spans="1:68" ht="14.25" hidden="1" customHeight="1" x14ac:dyDescent="0.2">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row>
    <row r="105" spans="1:68" ht="14.25" hidden="1" customHeight="1" x14ac:dyDescent="0.2"/>
    <row r="106" spans="1:68" ht="14.25" hidden="1" customHeight="1" x14ac:dyDescent="0.2"/>
    <row r="107" spans="1:68" ht="14.25" hidden="1" customHeight="1" x14ac:dyDescent="0.2"/>
    <row r="108" spans="1:68" ht="14.25" hidden="1" customHeight="1" x14ac:dyDescent="0.2"/>
    <row r="109" spans="1:68" ht="14.25" hidden="1" customHeight="1" x14ac:dyDescent="0.2"/>
    <row r="110" spans="1:68" ht="14.25" hidden="1" customHeight="1" x14ac:dyDescent="0.2">
      <c r="B110" s="3" t="s">
        <v>1571</v>
      </c>
    </row>
    <row r="111" spans="1:68" ht="14.25" hidden="1" customHeight="1" x14ac:dyDescent="0.2"/>
    <row r="112" spans="1:68" ht="14.25" hidden="1" customHeight="1" x14ac:dyDescent="0.2"/>
    <row r="113" ht="14.25" hidden="1" customHeight="1" x14ac:dyDescent="0.2"/>
    <row r="114" ht="14.25" hidden="1" customHeight="1" x14ac:dyDescent="0.2"/>
    <row r="115" ht="14.25" hidden="1" customHeight="1" x14ac:dyDescent="0.2"/>
    <row r="116" ht="14.25" hidden="1" customHeight="1" x14ac:dyDescent="0.2"/>
    <row r="117" ht="14.25" hidden="1" customHeight="1" x14ac:dyDescent="0.2"/>
    <row r="118" ht="14.25" hidden="1" customHeight="1" x14ac:dyDescent="0.2"/>
    <row r="119" ht="14.25" hidden="1" customHeight="1" x14ac:dyDescent="0.2"/>
    <row r="120" ht="14.25" hidden="1" customHeight="1" x14ac:dyDescent="0.2"/>
    <row r="121" ht="14.25" hidden="1" customHeight="1" x14ac:dyDescent="0.2"/>
    <row r="122" ht="14.25" hidden="1" customHeight="1" x14ac:dyDescent="0.2"/>
    <row r="123" ht="14.25" hidden="1" customHeight="1" x14ac:dyDescent="0.2"/>
    <row r="124" ht="14.25" hidden="1" customHeight="1" x14ac:dyDescent="0.2"/>
    <row r="125" ht="14.25" hidden="1" customHeight="1" x14ac:dyDescent="0.2"/>
    <row r="126" ht="14.25" hidden="1" customHeight="1" x14ac:dyDescent="0.2"/>
    <row r="127" ht="14.25" hidden="1" customHeight="1" x14ac:dyDescent="0.2"/>
    <row r="128" ht="14.25" hidden="1" customHeight="1" x14ac:dyDescent="0.2"/>
    <row r="129" ht="14.25" hidden="1" customHeight="1" x14ac:dyDescent="0.2"/>
    <row r="130" ht="14.25" hidden="1" customHeight="1" x14ac:dyDescent="0.2"/>
    <row r="131" ht="14.25" hidden="1" customHeight="1" x14ac:dyDescent="0.2"/>
    <row r="132" ht="14.25" hidden="1" customHeight="1" x14ac:dyDescent="0.2"/>
    <row r="133" ht="14.25" hidden="1" customHeight="1" x14ac:dyDescent="0.2"/>
    <row r="134" ht="14.25" hidden="1" customHeight="1" x14ac:dyDescent="0.2"/>
    <row r="135" ht="14.25" hidden="1" customHeight="1" x14ac:dyDescent="0.2"/>
    <row r="136" ht="14.25" hidden="1" customHeight="1" x14ac:dyDescent="0.2"/>
    <row r="137" ht="14.25" hidden="1" customHeight="1" x14ac:dyDescent="0.2"/>
    <row r="138" ht="14.25" hidden="1" customHeight="1" x14ac:dyDescent="0.2"/>
    <row r="139" ht="14.25" hidden="1" customHeight="1" x14ac:dyDescent="0.2"/>
    <row r="140" ht="14.25" hidden="1" customHeight="1" x14ac:dyDescent="0.2"/>
    <row r="141" ht="14.25" hidden="1" customHeight="1" x14ac:dyDescent="0.2"/>
    <row r="142" ht="14.25" hidden="1" customHeight="1" x14ac:dyDescent="0.2"/>
    <row r="143" ht="14.25" hidden="1" customHeight="1" x14ac:dyDescent="0.2"/>
    <row r="144" ht="14.25" hidden="1" customHeight="1" x14ac:dyDescent="0.2"/>
    <row r="145" ht="14.25" hidden="1" customHeight="1" x14ac:dyDescent="0.2"/>
    <row r="146" ht="14.25" hidden="1" customHeight="1" x14ac:dyDescent="0.2"/>
    <row r="147" ht="14.25" hidden="1" customHeight="1" x14ac:dyDescent="0.2"/>
    <row r="148" ht="14.25" hidden="1" customHeight="1" x14ac:dyDescent="0.2"/>
    <row r="149" ht="14.25" hidden="1" customHeight="1" x14ac:dyDescent="0.2"/>
    <row r="150" ht="14.25" hidden="1" customHeight="1" x14ac:dyDescent="0.2"/>
    <row r="151" ht="14.25" hidden="1" customHeight="1" x14ac:dyDescent="0.2"/>
    <row r="152" ht="14.25" hidden="1" customHeight="1" x14ac:dyDescent="0.2"/>
    <row r="153" ht="14.25" hidden="1" customHeight="1" x14ac:dyDescent="0.2"/>
    <row r="154" ht="14.25" hidden="1" customHeight="1" x14ac:dyDescent="0.2"/>
    <row r="155" ht="14.25" hidden="1" customHeight="1" x14ac:dyDescent="0.2"/>
    <row r="156" ht="14.25" hidden="1" customHeight="1" x14ac:dyDescent="0.2"/>
    <row r="157" ht="14.25" hidden="1" customHeight="1" x14ac:dyDescent="0.2"/>
    <row r="158" ht="14.25" hidden="1" customHeight="1" x14ac:dyDescent="0.2"/>
    <row r="159" ht="14.25" hidden="1" customHeight="1" x14ac:dyDescent="0.2"/>
    <row r="160" ht="14.25" hidden="1" customHeight="1" x14ac:dyDescent="0.2"/>
    <row r="161" ht="14.25" hidden="1" customHeight="1" x14ac:dyDescent="0.2"/>
    <row r="162" ht="14.25" hidden="1" customHeight="1" x14ac:dyDescent="0.2"/>
    <row r="163" ht="14.25" hidden="1" customHeight="1" x14ac:dyDescent="0.2"/>
    <row r="164" ht="14.25" hidden="1" customHeight="1" x14ac:dyDescent="0.2"/>
    <row r="165" ht="14.25" hidden="1" customHeight="1" x14ac:dyDescent="0.2"/>
    <row r="166" ht="14.25" hidden="1" customHeight="1" x14ac:dyDescent="0.2"/>
    <row r="167" ht="14.25" hidden="1" customHeight="1" x14ac:dyDescent="0.2"/>
    <row r="168" ht="14.25" hidden="1" customHeight="1" x14ac:dyDescent="0.2"/>
    <row r="169" ht="14.25" hidden="1" customHeight="1" x14ac:dyDescent="0.2"/>
    <row r="170" ht="14.25" hidden="1" customHeight="1" x14ac:dyDescent="0.2"/>
    <row r="171" ht="14.25" hidden="1" customHeight="1" x14ac:dyDescent="0.2"/>
    <row r="172" ht="14.25" hidden="1" customHeight="1" x14ac:dyDescent="0.2"/>
    <row r="173" ht="14.25" hidden="1" customHeight="1" x14ac:dyDescent="0.2"/>
    <row r="174" ht="14.25" hidden="1" customHeight="1" x14ac:dyDescent="0.2"/>
    <row r="175" ht="14.25" hidden="1" customHeight="1" x14ac:dyDescent="0.2"/>
    <row r="176" ht="14.25" hidden="1" customHeight="1" x14ac:dyDescent="0.2"/>
    <row r="177" ht="14.25" hidden="1" customHeight="1" x14ac:dyDescent="0.2"/>
    <row r="178" ht="14.25" hidden="1" customHeight="1" x14ac:dyDescent="0.2"/>
    <row r="179" ht="14.25" hidden="1" customHeight="1" x14ac:dyDescent="0.2"/>
    <row r="180" ht="14.25" hidden="1" customHeight="1" x14ac:dyDescent="0.2"/>
    <row r="181" ht="14.25" hidden="1" customHeight="1" x14ac:dyDescent="0.2"/>
    <row r="182" ht="14.25" hidden="1" customHeight="1" x14ac:dyDescent="0.2"/>
    <row r="183" ht="14.25" hidden="1" customHeight="1" x14ac:dyDescent="0.2"/>
    <row r="184" ht="14.25" hidden="1" customHeight="1" x14ac:dyDescent="0.2"/>
    <row r="185" ht="14.25" hidden="1" customHeight="1" x14ac:dyDescent="0.2"/>
    <row r="186" ht="14.25" hidden="1" customHeight="1" x14ac:dyDescent="0.2"/>
    <row r="187" ht="14.25" hidden="1" customHeight="1" x14ac:dyDescent="0.2"/>
    <row r="188" ht="14.25" hidden="1" customHeight="1" x14ac:dyDescent="0.2"/>
    <row r="189" ht="14.25" hidden="1" customHeight="1" x14ac:dyDescent="0.2"/>
    <row r="190" ht="14.25" hidden="1" customHeight="1" x14ac:dyDescent="0.2"/>
    <row r="191" ht="14.25" hidden="1" customHeight="1" x14ac:dyDescent="0.2"/>
    <row r="192" ht="14.25" hidden="1" customHeight="1" x14ac:dyDescent="0.2"/>
    <row r="193" ht="14.25" hidden="1" customHeight="1" x14ac:dyDescent="0.2"/>
    <row r="194" ht="14.25" hidden="1" customHeight="1" x14ac:dyDescent="0.2"/>
    <row r="195" ht="14.25" hidden="1" customHeight="1" x14ac:dyDescent="0.2"/>
    <row r="196" ht="14.25" hidden="1" customHeight="1" x14ac:dyDescent="0.2"/>
    <row r="197" ht="14.25" hidden="1" customHeight="1" x14ac:dyDescent="0.2"/>
    <row r="198" ht="14.25" hidden="1" customHeight="1" x14ac:dyDescent="0.2"/>
    <row r="199" ht="14.25" hidden="1" customHeight="1" x14ac:dyDescent="0.2"/>
    <row r="200" ht="14.25" hidden="1" customHeight="1" x14ac:dyDescent="0.2"/>
    <row r="201" ht="14.25" hidden="1" customHeight="1" x14ac:dyDescent="0.2"/>
    <row r="202" ht="14.25" hidden="1" customHeight="1" x14ac:dyDescent="0.2"/>
    <row r="203" ht="14.25" hidden="1" customHeight="1" x14ac:dyDescent="0.2"/>
    <row r="204" ht="14.25" hidden="1" customHeight="1" x14ac:dyDescent="0.2"/>
    <row r="205" ht="14.25" hidden="1" customHeight="1" x14ac:dyDescent="0.2"/>
    <row r="206" ht="14.25" hidden="1" customHeight="1" x14ac:dyDescent="0.2"/>
    <row r="207" ht="14.25" hidden="1" customHeight="1" x14ac:dyDescent="0.2"/>
    <row r="208" ht="14.25" hidden="1" customHeight="1" x14ac:dyDescent="0.2"/>
    <row r="209" ht="14.25" hidden="1" customHeight="1" x14ac:dyDescent="0.2"/>
    <row r="210" ht="14.25" hidden="1" customHeight="1" x14ac:dyDescent="0.2"/>
    <row r="211" ht="14.25" hidden="1" customHeight="1" x14ac:dyDescent="0.2"/>
    <row r="212" ht="14.25" hidden="1" customHeight="1" x14ac:dyDescent="0.2"/>
    <row r="213" ht="14.25" hidden="1" customHeight="1" x14ac:dyDescent="0.2"/>
    <row r="214" ht="14.25" hidden="1" customHeight="1" x14ac:dyDescent="0.2"/>
    <row r="215" ht="14.25" hidden="1" customHeight="1" x14ac:dyDescent="0.2"/>
    <row r="216" ht="14.25" hidden="1" customHeight="1" x14ac:dyDescent="0.2"/>
    <row r="217" ht="14.25" hidden="1" customHeight="1" x14ac:dyDescent="0.2"/>
    <row r="218" ht="14.25" hidden="1" customHeight="1" x14ac:dyDescent="0.2"/>
    <row r="219" ht="14.25" hidden="1" customHeight="1" x14ac:dyDescent="0.2"/>
    <row r="220" ht="14.25" hidden="1" customHeight="1" x14ac:dyDescent="0.2"/>
    <row r="221" ht="14.25" hidden="1" customHeight="1" x14ac:dyDescent="0.2"/>
    <row r="222" ht="14.25" hidden="1" customHeight="1" x14ac:dyDescent="0.2"/>
    <row r="223" ht="14.25" hidden="1" customHeight="1" x14ac:dyDescent="0.2"/>
    <row r="224" ht="14.25" hidden="1" customHeight="1" x14ac:dyDescent="0.2"/>
    <row r="225" ht="14.25" hidden="1" customHeight="1" x14ac:dyDescent="0.2"/>
    <row r="226" ht="14.25" hidden="1" customHeight="1" x14ac:dyDescent="0.2"/>
    <row r="227" ht="14.25" hidden="1" customHeight="1" x14ac:dyDescent="0.2"/>
    <row r="228" ht="14.25" hidden="1" customHeight="1" x14ac:dyDescent="0.2"/>
    <row r="229" ht="14.25" hidden="1" customHeight="1" x14ac:dyDescent="0.2"/>
    <row r="230" ht="14.25" hidden="1" customHeight="1" x14ac:dyDescent="0.2"/>
    <row r="231" ht="14.25" hidden="1" customHeight="1" x14ac:dyDescent="0.2"/>
    <row r="232" ht="14.25" hidden="1" customHeight="1" x14ac:dyDescent="0.2"/>
    <row r="233" ht="14.25" hidden="1" customHeight="1" x14ac:dyDescent="0.2"/>
    <row r="234" ht="14.25" hidden="1" customHeight="1" x14ac:dyDescent="0.2"/>
    <row r="235" ht="14.25" hidden="1" customHeight="1" x14ac:dyDescent="0.2"/>
    <row r="236" ht="14.25" hidden="1" customHeight="1" x14ac:dyDescent="0.2"/>
    <row r="237" ht="14.25" hidden="1" customHeight="1" x14ac:dyDescent="0.2"/>
    <row r="238" ht="14.25" hidden="1" customHeight="1" x14ac:dyDescent="0.2"/>
    <row r="239" ht="14.25" hidden="1" customHeight="1" x14ac:dyDescent="0.2"/>
    <row r="240" ht="14.25" hidden="1" customHeight="1" x14ac:dyDescent="0.2"/>
    <row r="241" ht="14.25" hidden="1" customHeight="1" x14ac:dyDescent="0.2"/>
    <row r="242" ht="14.25" hidden="1" customHeight="1" x14ac:dyDescent="0.2"/>
    <row r="243" ht="14.25" hidden="1" customHeight="1" x14ac:dyDescent="0.2"/>
    <row r="244" ht="14.25" hidden="1" customHeight="1" x14ac:dyDescent="0.2"/>
    <row r="245" ht="14.25" hidden="1" customHeight="1" x14ac:dyDescent="0.2"/>
    <row r="246" ht="14.25" hidden="1" customHeight="1" x14ac:dyDescent="0.2"/>
    <row r="247" ht="14.25" hidden="1" customHeight="1" x14ac:dyDescent="0.2"/>
    <row r="248" ht="14.25" hidden="1" customHeight="1" x14ac:dyDescent="0.2"/>
    <row r="249" ht="14.25" hidden="1" customHeight="1" x14ac:dyDescent="0.2"/>
    <row r="250" ht="14.25" hidden="1" customHeight="1" x14ac:dyDescent="0.2"/>
    <row r="251" ht="14.25" hidden="1" customHeight="1" x14ac:dyDescent="0.2"/>
    <row r="252" ht="14.25" hidden="1" customHeight="1" x14ac:dyDescent="0.2"/>
    <row r="253" ht="14.25" hidden="1" customHeight="1" x14ac:dyDescent="0.2"/>
    <row r="254" ht="14.25" hidden="1" customHeight="1" x14ac:dyDescent="0.2"/>
    <row r="255" ht="14.25" hidden="1" customHeight="1" x14ac:dyDescent="0.2"/>
    <row r="256" ht="14.25" hidden="1" customHeight="1" x14ac:dyDescent="0.2"/>
    <row r="257" ht="14.25" hidden="1" customHeight="1" x14ac:dyDescent="0.2"/>
    <row r="258" ht="14.25" hidden="1" customHeight="1" x14ac:dyDescent="0.2"/>
    <row r="259" ht="14.25" hidden="1" customHeight="1" x14ac:dyDescent="0.2"/>
    <row r="260" ht="14.25" hidden="1" customHeight="1" x14ac:dyDescent="0.2"/>
    <row r="261" ht="14.25" hidden="1" customHeight="1" x14ac:dyDescent="0.2"/>
    <row r="262" ht="14.25" hidden="1" customHeight="1" x14ac:dyDescent="0.2"/>
    <row r="263" ht="14.25" hidden="1" customHeight="1" x14ac:dyDescent="0.2"/>
    <row r="264" ht="14.25" hidden="1" customHeight="1" x14ac:dyDescent="0.2"/>
    <row r="265" ht="14.25" hidden="1" customHeight="1" x14ac:dyDescent="0.2"/>
    <row r="266" ht="14.25" hidden="1" customHeight="1" x14ac:dyDescent="0.2"/>
    <row r="267" ht="14.25" hidden="1" customHeight="1" x14ac:dyDescent="0.2"/>
    <row r="268" ht="14.25" hidden="1" customHeight="1" x14ac:dyDescent="0.2"/>
    <row r="269" ht="14.25" hidden="1" customHeight="1" x14ac:dyDescent="0.2"/>
    <row r="270" ht="14.25" hidden="1" customHeight="1" x14ac:dyDescent="0.2"/>
    <row r="271" ht="14.25" hidden="1" customHeight="1" x14ac:dyDescent="0.2"/>
    <row r="272" ht="14.25" hidden="1" customHeight="1" x14ac:dyDescent="0.2"/>
    <row r="273" ht="14.25" hidden="1" customHeight="1" x14ac:dyDescent="0.2"/>
    <row r="274" ht="14.25" hidden="1" customHeight="1" x14ac:dyDescent="0.2"/>
    <row r="275" ht="14.25" hidden="1" customHeight="1" x14ac:dyDescent="0.2"/>
    <row r="276" ht="14.25" hidden="1" customHeight="1" x14ac:dyDescent="0.2"/>
    <row r="277" ht="14.25" hidden="1" customHeight="1" x14ac:dyDescent="0.2"/>
    <row r="278" ht="14.25" hidden="1" customHeight="1" x14ac:dyDescent="0.2"/>
    <row r="279" ht="14.25" hidden="1" customHeight="1" x14ac:dyDescent="0.2"/>
    <row r="280" ht="14.25" hidden="1" customHeight="1" x14ac:dyDescent="0.2"/>
    <row r="281" ht="14.25" hidden="1" customHeight="1" x14ac:dyDescent="0.2"/>
    <row r="282" ht="14.25" hidden="1" customHeight="1" x14ac:dyDescent="0.2"/>
    <row r="283" ht="14.25" hidden="1" customHeight="1" x14ac:dyDescent="0.2"/>
    <row r="284" ht="14.25" hidden="1" customHeight="1" x14ac:dyDescent="0.2"/>
    <row r="285" ht="14.25" hidden="1" customHeight="1" x14ac:dyDescent="0.2"/>
    <row r="286" ht="14.25" hidden="1" customHeight="1" x14ac:dyDescent="0.2"/>
    <row r="287" ht="14.25" hidden="1" customHeight="1" x14ac:dyDescent="0.2"/>
    <row r="288" ht="14.25" hidden="1" customHeight="1" x14ac:dyDescent="0.2"/>
    <row r="289" ht="14.25" hidden="1" customHeight="1" x14ac:dyDescent="0.2"/>
    <row r="290" ht="14.25" hidden="1" customHeight="1" x14ac:dyDescent="0.2"/>
    <row r="291" ht="14.25" hidden="1" customHeight="1" x14ac:dyDescent="0.2"/>
    <row r="292" ht="14.25" hidden="1" customHeight="1" x14ac:dyDescent="0.2"/>
    <row r="293" ht="14.25" hidden="1" customHeight="1" x14ac:dyDescent="0.2"/>
    <row r="294" ht="14.25" hidden="1" customHeight="1" x14ac:dyDescent="0.2"/>
    <row r="295" ht="14.25" hidden="1" customHeight="1" x14ac:dyDescent="0.2"/>
    <row r="296" ht="14.25" hidden="1" customHeight="1" x14ac:dyDescent="0.2"/>
    <row r="297" ht="14.25" hidden="1" customHeight="1" x14ac:dyDescent="0.2"/>
    <row r="298" ht="14.25" hidden="1" customHeight="1" x14ac:dyDescent="0.2"/>
    <row r="299" ht="14.25" hidden="1" customHeight="1" x14ac:dyDescent="0.2"/>
    <row r="300" ht="14.25" hidden="1" customHeight="1" x14ac:dyDescent="0.2"/>
    <row r="301" ht="14.25" hidden="1" customHeight="1" x14ac:dyDescent="0.2"/>
    <row r="302" ht="14.25" hidden="1" customHeight="1" x14ac:dyDescent="0.2"/>
    <row r="303" ht="14.25" hidden="1" customHeight="1" x14ac:dyDescent="0.2"/>
    <row r="304" ht="14.25" hidden="1" customHeight="1" x14ac:dyDescent="0.2"/>
    <row r="305" ht="14.25" hidden="1" customHeight="1" x14ac:dyDescent="0.2"/>
    <row r="306" ht="14.25" hidden="1" customHeight="1" x14ac:dyDescent="0.2"/>
    <row r="307" ht="14.25" hidden="1" customHeight="1" x14ac:dyDescent="0.2"/>
    <row r="308" ht="14.25" hidden="1" customHeight="1" x14ac:dyDescent="0.2"/>
    <row r="309" ht="14.25" hidden="1" customHeight="1" x14ac:dyDescent="0.2"/>
    <row r="310" ht="14.25" hidden="1" customHeight="1" x14ac:dyDescent="0.2"/>
    <row r="311" ht="14.25" hidden="1" customHeight="1" x14ac:dyDescent="0.2"/>
    <row r="312" ht="14.25" hidden="1" customHeight="1" x14ac:dyDescent="0.2"/>
    <row r="313" ht="14.25" hidden="1" customHeight="1" x14ac:dyDescent="0.2"/>
    <row r="314" ht="14.25" hidden="1" customHeight="1" x14ac:dyDescent="0.2"/>
    <row r="315" ht="14.25" hidden="1" customHeight="1" x14ac:dyDescent="0.2"/>
    <row r="316" ht="14.25" hidden="1" customHeight="1" x14ac:dyDescent="0.2"/>
    <row r="317" ht="14.25" hidden="1" customHeight="1" x14ac:dyDescent="0.2"/>
    <row r="318" ht="14.25" hidden="1" customHeight="1" x14ac:dyDescent="0.2"/>
    <row r="319" ht="14.25" hidden="1" customHeight="1" x14ac:dyDescent="0.2"/>
    <row r="320" ht="14.25" hidden="1" customHeight="1" x14ac:dyDescent="0.2"/>
    <row r="321" ht="14.25" hidden="1" customHeight="1" x14ac:dyDescent="0.2"/>
    <row r="322" ht="14.25" hidden="1" customHeight="1" x14ac:dyDescent="0.2"/>
    <row r="323" ht="14.25" hidden="1" customHeight="1" x14ac:dyDescent="0.2"/>
    <row r="324" ht="14.25" hidden="1" customHeight="1" x14ac:dyDescent="0.2"/>
    <row r="325" ht="14.25" hidden="1" customHeight="1" x14ac:dyDescent="0.2"/>
    <row r="326" ht="14.25" hidden="1" customHeight="1" x14ac:dyDescent="0.2"/>
    <row r="327" ht="14.25" hidden="1" customHeight="1" x14ac:dyDescent="0.2"/>
    <row r="328" ht="14.25" hidden="1" customHeight="1" x14ac:dyDescent="0.2"/>
    <row r="329" ht="14.25" hidden="1" customHeight="1" x14ac:dyDescent="0.2"/>
    <row r="330" ht="14.25" hidden="1" customHeight="1" x14ac:dyDescent="0.2"/>
    <row r="331" ht="14.25" hidden="1" customHeight="1" x14ac:dyDescent="0.2"/>
    <row r="332" ht="14.25" hidden="1" customHeight="1" x14ac:dyDescent="0.2"/>
    <row r="333" ht="14.25" hidden="1" customHeight="1" x14ac:dyDescent="0.2"/>
    <row r="334" ht="14.25" hidden="1" customHeight="1" x14ac:dyDescent="0.2"/>
    <row r="335" ht="14.25" hidden="1" customHeight="1" x14ac:dyDescent="0.2"/>
    <row r="336" ht="14.25" hidden="1" customHeight="1" x14ac:dyDescent="0.2"/>
    <row r="337" ht="14.25" hidden="1" customHeight="1" x14ac:dyDescent="0.2"/>
    <row r="338" ht="14.25" hidden="1" customHeight="1" x14ac:dyDescent="0.2"/>
    <row r="339" ht="14.25" hidden="1" customHeight="1" x14ac:dyDescent="0.2"/>
    <row r="340" ht="14.25" hidden="1" customHeight="1" x14ac:dyDescent="0.2"/>
    <row r="341" ht="14.25" hidden="1" customHeight="1" x14ac:dyDescent="0.2"/>
    <row r="342" ht="14.25" hidden="1" customHeight="1" x14ac:dyDescent="0.2"/>
    <row r="343" ht="14.25" hidden="1" customHeight="1" x14ac:dyDescent="0.2"/>
    <row r="344" ht="14.25" hidden="1" customHeight="1" x14ac:dyDescent="0.2"/>
    <row r="345" ht="14.25" hidden="1" customHeight="1" x14ac:dyDescent="0.2"/>
    <row r="346" ht="14.25" hidden="1" customHeight="1" x14ac:dyDescent="0.2"/>
    <row r="347" ht="14.25" hidden="1" customHeight="1" x14ac:dyDescent="0.2"/>
    <row r="348" ht="14.25" hidden="1" customHeight="1" x14ac:dyDescent="0.2"/>
    <row r="349" ht="14.25" hidden="1" customHeight="1" x14ac:dyDescent="0.2"/>
    <row r="350" ht="14.25" hidden="1" customHeight="1" x14ac:dyDescent="0.2"/>
    <row r="351" ht="14.25" hidden="1" customHeight="1" x14ac:dyDescent="0.2"/>
    <row r="352" ht="14.25" hidden="1" customHeight="1" x14ac:dyDescent="0.2"/>
    <row r="353" ht="14.25" hidden="1" customHeight="1" x14ac:dyDescent="0.2"/>
    <row r="354" ht="14.25" hidden="1" customHeight="1" x14ac:dyDescent="0.2"/>
    <row r="355" ht="14.25" hidden="1" customHeight="1" x14ac:dyDescent="0.2"/>
    <row r="356" ht="14.25" hidden="1" customHeight="1" x14ac:dyDescent="0.2"/>
    <row r="357" ht="14.25" hidden="1" customHeight="1" x14ac:dyDescent="0.2"/>
    <row r="358" ht="14.25" hidden="1" customHeight="1" x14ac:dyDescent="0.2"/>
    <row r="359" ht="14.25" hidden="1" customHeight="1" x14ac:dyDescent="0.2"/>
    <row r="360" ht="14.25" hidden="1" customHeight="1" x14ac:dyDescent="0.2"/>
    <row r="361" ht="14.25" hidden="1" customHeight="1" x14ac:dyDescent="0.2"/>
    <row r="362" ht="14.25" hidden="1" customHeight="1" x14ac:dyDescent="0.2"/>
    <row r="363" ht="14.25" hidden="1" customHeight="1" x14ac:dyDescent="0.2"/>
    <row r="364" ht="14.25" hidden="1" customHeight="1" x14ac:dyDescent="0.2"/>
    <row r="365" ht="14.25" hidden="1" customHeight="1" x14ac:dyDescent="0.2"/>
    <row r="366" ht="14.25" hidden="1" customHeight="1" x14ac:dyDescent="0.2"/>
    <row r="367" ht="14.25" hidden="1" customHeight="1" x14ac:dyDescent="0.2"/>
    <row r="368" ht="14.25" hidden="1" customHeight="1" x14ac:dyDescent="0.2"/>
    <row r="369" ht="14.25" hidden="1" customHeight="1" x14ac:dyDescent="0.2"/>
    <row r="370" ht="14.25" hidden="1" customHeight="1" x14ac:dyDescent="0.2"/>
    <row r="371" ht="14.25" hidden="1" customHeight="1" x14ac:dyDescent="0.2"/>
    <row r="372" ht="14.25" hidden="1" customHeight="1" x14ac:dyDescent="0.2"/>
    <row r="373" ht="14.25" hidden="1" customHeight="1" x14ac:dyDescent="0.2"/>
    <row r="374" ht="14.25" hidden="1" customHeight="1" x14ac:dyDescent="0.2"/>
    <row r="375" ht="14.25" hidden="1" customHeight="1" x14ac:dyDescent="0.2"/>
    <row r="376" ht="14.25" hidden="1" customHeight="1" x14ac:dyDescent="0.2"/>
    <row r="377" ht="14.25" hidden="1" customHeight="1" x14ac:dyDescent="0.2"/>
    <row r="378" ht="14.25" hidden="1" customHeight="1" x14ac:dyDescent="0.2"/>
    <row r="379" ht="14.25" hidden="1" customHeight="1" x14ac:dyDescent="0.2"/>
    <row r="380" ht="14.25" hidden="1" customHeight="1" x14ac:dyDescent="0.2"/>
    <row r="381" ht="14.25" hidden="1" customHeight="1" x14ac:dyDescent="0.2"/>
    <row r="382" ht="14.25" hidden="1" customHeight="1" x14ac:dyDescent="0.2"/>
    <row r="383" ht="14.25" hidden="1" customHeight="1" x14ac:dyDescent="0.2"/>
    <row r="384" ht="14.25" hidden="1" customHeight="1" x14ac:dyDescent="0.2"/>
    <row r="385" ht="14.25" hidden="1" customHeight="1" x14ac:dyDescent="0.2"/>
    <row r="386" ht="14.25" hidden="1" customHeight="1" x14ac:dyDescent="0.2"/>
    <row r="387" ht="14.25" hidden="1" customHeight="1" x14ac:dyDescent="0.2"/>
    <row r="388" ht="14.25" hidden="1" customHeight="1" x14ac:dyDescent="0.2"/>
    <row r="389" ht="14.25" hidden="1" customHeight="1" x14ac:dyDescent="0.2"/>
    <row r="390" ht="14.25" hidden="1" customHeight="1" x14ac:dyDescent="0.2"/>
    <row r="391" ht="14.25" hidden="1" customHeight="1" x14ac:dyDescent="0.2"/>
    <row r="392" ht="14.25" hidden="1" customHeight="1" x14ac:dyDescent="0.2"/>
    <row r="393" ht="14.25" hidden="1" customHeight="1" x14ac:dyDescent="0.2"/>
    <row r="394" ht="14.25" hidden="1" customHeight="1" x14ac:dyDescent="0.2"/>
    <row r="395" ht="14.25" hidden="1" customHeight="1" x14ac:dyDescent="0.2"/>
    <row r="396" ht="14.25" hidden="1" customHeight="1" x14ac:dyDescent="0.2"/>
    <row r="397" ht="14.25" hidden="1" customHeight="1" x14ac:dyDescent="0.2"/>
    <row r="398" ht="14.25" hidden="1" customHeight="1" x14ac:dyDescent="0.2"/>
    <row r="399" ht="14.25" hidden="1" customHeight="1" x14ac:dyDescent="0.2"/>
    <row r="400" ht="14.25" hidden="1" customHeight="1" x14ac:dyDescent="0.2"/>
    <row r="401" ht="14.25" hidden="1" customHeight="1" x14ac:dyDescent="0.2"/>
    <row r="402" ht="14.25" hidden="1" customHeight="1" x14ac:dyDescent="0.2"/>
    <row r="403" ht="14.25" hidden="1" customHeight="1" x14ac:dyDescent="0.2"/>
    <row r="404" ht="14.25" hidden="1" customHeight="1" x14ac:dyDescent="0.2"/>
    <row r="405" ht="14.25" hidden="1" customHeight="1" x14ac:dyDescent="0.2"/>
    <row r="406" ht="14.25" hidden="1" customHeight="1" x14ac:dyDescent="0.2"/>
    <row r="407" ht="14.25" hidden="1" customHeight="1" x14ac:dyDescent="0.2"/>
    <row r="408" ht="14.25" hidden="1" customHeight="1" x14ac:dyDescent="0.2"/>
    <row r="409" ht="14.25" hidden="1" customHeight="1" x14ac:dyDescent="0.2"/>
    <row r="410" ht="14.25" hidden="1" customHeight="1" x14ac:dyDescent="0.2"/>
    <row r="411" ht="14.25" hidden="1" customHeight="1" x14ac:dyDescent="0.2"/>
    <row r="412" ht="14.25" hidden="1" customHeight="1" x14ac:dyDescent="0.2"/>
    <row r="413" ht="14.25" hidden="1" customHeight="1" x14ac:dyDescent="0.2"/>
    <row r="414" ht="14.25" hidden="1" customHeight="1" x14ac:dyDescent="0.2"/>
    <row r="415" ht="14.25" hidden="1" customHeight="1" x14ac:dyDescent="0.2"/>
    <row r="416" ht="14.25" hidden="1" customHeight="1" x14ac:dyDescent="0.2"/>
    <row r="417" ht="14.25" hidden="1" customHeight="1" x14ac:dyDescent="0.2"/>
    <row r="418" ht="14.25" hidden="1" customHeight="1" x14ac:dyDescent="0.2"/>
    <row r="419" ht="14.25" hidden="1" customHeight="1" x14ac:dyDescent="0.2"/>
    <row r="420" ht="14.25" hidden="1" customHeight="1" x14ac:dyDescent="0.2"/>
    <row r="421" ht="14.25" hidden="1" customHeight="1" x14ac:dyDescent="0.2"/>
    <row r="422" ht="14.25" hidden="1" customHeight="1" x14ac:dyDescent="0.2"/>
    <row r="423" ht="14.25" hidden="1" customHeight="1" x14ac:dyDescent="0.2"/>
    <row r="424" ht="14.25" hidden="1" customHeight="1" x14ac:dyDescent="0.2"/>
    <row r="425" ht="14.25" hidden="1" customHeight="1" x14ac:dyDescent="0.2"/>
    <row r="426" ht="14.25" hidden="1" customHeight="1" x14ac:dyDescent="0.2"/>
    <row r="427" ht="14.25" hidden="1" customHeight="1" x14ac:dyDescent="0.2"/>
    <row r="428" ht="14.25" hidden="1" customHeight="1" x14ac:dyDescent="0.2"/>
    <row r="429" ht="14.25" hidden="1" customHeight="1" x14ac:dyDescent="0.2"/>
    <row r="430" ht="14.25" hidden="1" customHeight="1" x14ac:dyDescent="0.2"/>
    <row r="431" ht="14.25" hidden="1" customHeight="1" x14ac:dyDescent="0.2"/>
    <row r="432" ht="14.25" hidden="1" customHeight="1" x14ac:dyDescent="0.2"/>
    <row r="433" ht="14.25" hidden="1" customHeight="1" x14ac:dyDescent="0.2"/>
    <row r="434" ht="14.25" hidden="1" customHeight="1" x14ac:dyDescent="0.2"/>
    <row r="435" ht="14.25" hidden="1" customHeight="1" x14ac:dyDescent="0.2"/>
    <row r="436" ht="14.25" hidden="1" customHeight="1" x14ac:dyDescent="0.2"/>
    <row r="437" ht="14.25" hidden="1" customHeight="1" x14ac:dyDescent="0.2"/>
    <row r="438" ht="14.25" hidden="1" customHeight="1" x14ac:dyDescent="0.2"/>
    <row r="439" ht="14.25" hidden="1" customHeight="1" x14ac:dyDescent="0.2"/>
    <row r="440" ht="14.25" hidden="1" customHeight="1" x14ac:dyDescent="0.2"/>
    <row r="441" ht="14.25" hidden="1" customHeight="1" x14ac:dyDescent="0.2"/>
    <row r="442" ht="14.25" hidden="1" customHeight="1" x14ac:dyDescent="0.2"/>
    <row r="443" ht="14.25" hidden="1" customHeight="1" x14ac:dyDescent="0.2"/>
    <row r="444" ht="14.25" hidden="1" customHeight="1" x14ac:dyDescent="0.2"/>
    <row r="445" ht="14.25" hidden="1" customHeight="1" x14ac:dyDescent="0.2"/>
    <row r="446" ht="14.25" hidden="1" customHeight="1" x14ac:dyDescent="0.2"/>
    <row r="447" ht="14.25" hidden="1" customHeight="1" x14ac:dyDescent="0.2"/>
    <row r="448" ht="14.25" hidden="1" customHeight="1" x14ac:dyDescent="0.2"/>
    <row r="449" ht="14.25" hidden="1" customHeight="1" x14ac:dyDescent="0.2"/>
    <row r="450" ht="14.25" hidden="1" customHeight="1" x14ac:dyDescent="0.2"/>
    <row r="451" ht="14.25" hidden="1" customHeight="1" x14ac:dyDescent="0.2"/>
    <row r="452" ht="14.25" hidden="1" customHeight="1" x14ac:dyDescent="0.2"/>
    <row r="453" ht="14.25" hidden="1" customHeight="1" x14ac:dyDescent="0.2"/>
    <row r="454" ht="14.25" hidden="1" customHeight="1" x14ac:dyDescent="0.2"/>
    <row r="455" ht="14.25" hidden="1" customHeight="1" x14ac:dyDescent="0.2"/>
    <row r="456" ht="14.25" hidden="1" customHeight="1" x14ac:dyDescent="0.2"/>
    <row r="457" ht="14.25" hidden="1" customHeight="1" x14ac:dyDescent="0.2"/>
    <row r="458" ht="14.25" hidden="1" customHeight="1" x14ac:dyDescent="0.2"/>
    <row r="459" ht="14.25" hidden="1" customHeight="1" x14ac:dyDescent="0.2"/>
    <row r="460" ht="14.25" hidden="1" customHeight="1" x14ac:dyDescent="0.2"/>
    <row r="461" ht="14.25" hidden="1" customHeight="1" x14ac:dyDescent="0.2"/>
    <row r="462" ht="14.25" hidden="1" customHeight="1" x14ac:dyDescent="0.2"/>
    <row r="463" ht="14.25" hidden="1" customHeight="1" x14ac:dyDescent="0.2"/>
    <row r="464" ht="14.25" hidden="1" customHeight="1" x14ac:dyDescent="0.2"/>
    <row r="465" ht="14.25" hidden="1" customHeight="1" x14ac:dyDescent="0.2"/>
    <row r="466" ht="14.25" hidden="1" customHeight="1" x14ac:dyDescent="0.2"/>
    <row r="467" ht="14.25" hidden="1" customHeight="1" x14ac:dyDescent="0.2"/>
    <row r="468" ht="14.25" hidden="1" customHeight="1" x14ac:dyDescent="0.2"/>
    <row r="469" ht="14.25" hidden="1" customHeight="1" x14ac:dyDescent="0.2"/>
    <row r="470" ht="14.25" hidden="1" customHeight="1" x14ac:dyDescent="0.2"/>
    <row r="471" ht="14.25" hidden="1" customHeight="1" x14ac:dyDescent="0.2"/>
    <row r="472" ht="14.25" hidden="1" customHeight="1" x14ac:dyDescent="0.2"/>
    <row r="473" ht="14.25" hidden="1" customHeight="1" x14ac:dyDescent="0.2"/>
    <row r="474" ht="14.25" hidden="1" customHeight="1" x14ac:dyDescent="0.2"/>
    <row r="475" ht="14.25" hidden="1" customHeight="1" x14ac:dyDescent="0.2"/>
    <row r="476" ht="14.25" hidden="1" customHeight="1" x14ac:dyDescent="0.2"/>
    <row r="477" ht="14.25" hidden="1" customHeight="1" x14ac:dyDescent="0.2"/>
    <row r="478" ht="14.25" hidden="1" customHeight="1" x14ac:dyDescent="0.2"/>
    <row r="479" ht="14.25" hidden="1" customHeight="1" x14ac:dyDescent="0.2"/>
    <row r="480" ht="14.25" hidden="1" customHeight="1" x14ac:dyDescent="0.2"/>
    <row r="481" ht="14.25" hidden="1" customHeight="1" x14ac:dyDescent="0.2"/>
    <row r="482" ht="14.25" hidden="1" customHeight="1" x14ac:dyDescent="0.2"/>
    <row r="483" ht="14.25" hidden="1" customHeight="1" x14ac:dyDescent="0.2"/>
    <row r="484" ht="14.25" hidden="1" customHeight="1" x14ac:dyDescent="0.2"/>
    <row r="485" ht="14.25" hidden="1" customHeight="1" x14ac:dyDescent="0.2"/>
    <row r="486" ht="14.25" hidden="1" customHeight="1" x14ac:dyDescent="0.2"/>
    <row r="487" ht="14.25" hidden="1" customHeight="1" x14ac:dyDescent="0.2"/>
    <row r="488" ht="14.25" hidden="1" customHeight="1" x14ac:dyDescent="0.2"/>
    <row r="489" ht="14.25" hidden="1" customHeight="1" x14ac:dyDescent="0.2"/>
    <row r="490" ht="14.25" hidden="1" customHeight="1" x14ac:dyDescent="0.2"/>
    <row r="491" ht="14.25" hidden="1" customHeight="1" x14ac:dyDescent="0.2"/>
    <row r="492" ht="14.25" hidden="1" customHeight="1" x14ac:dyDescent="0.2"/>
    <row r="493" ht="14.25" hidden="1" customHeight="1" x14ac:dyDescent="0.2"/>
    <row r="494" ht="14.25" hidden="1" customHeight="1" x14ac:dyDescent="0.2"/>
    <row r="495" ht="14.25" hidden="1" customHeight="1" x14ac:dyDescent="0.2"/>
    <row r="496" ht="14.25" hidden="1" customHeight="1" x14ac:dyDescent="0.2"/>
    <row r="497" ht="14.25" hidden="1" customHeight="1" x14ac:dyDescent="0.2"/>
    <row r="498" ht="14.25" hidden="1" customHeight="1" x14ac:dyDescent="0.2"/>
    <row r="499" ht="14.25" hidden="1" customHeight="1" x14ac:dyDescent="0.2"/>
    <row r="500" ht="14.25" hidden="1" customHeight="1" x14ac:dyDescent="0.2"/>
    <row r="501" ht="14.25" hidden="1" customHeight="1" x14ac:dyDescent="0.2"/>
    <row r="502" ht="14.25" hidden="1" customHeight="1" x14ac:dyDescent="0.2"/>
    <row r="503" ht="14.25" hidden="1" customHeight="1" x14ac:dyDescent="0.2"/>
    <row r="504" ht="14.25" hidden="1" customHeight="1" x14ac:dyDescent="0.2"/>
    <row r="505" ht="14.25" hidden="1" customHeight="1" x14ac:dyDescent="0.2"/>
    <row r="506" ht="14.25" hidden="1" customHeight="1" x14ac:dyDescent="0.2"/>
    <row r="507" ht="14.25" hidden="1" customHeight="1" x14ac:dyDescent="0.2"/>
    <row r="508" ht="14.25" hidden="1" customHeight="1" x14ac:dyDescent="0.2"/>
    <row r="509" ht="14.25" hidden="1" customHeight="1" x14ac:dyDescent="0.2"/>
    <row r="510" ht="14.25" hidden="1" customHeight="1" x14ac:dyDescent="0.2"/>
    <row r="511" ht="14.25" hidden="1" customHeight="1" x14ac:dyDescent="0.2"/>
    <row r="512" ht="14.25" hidden="1" customHeight="1" x14ac:dyDescent="0.2"/>
    <row r="513" ht="14.25" hidden="1" customHeight="1" x14ac:dyDescent="0.2"/>
    <row r="514" ht="14.25" hidden="1" customHeight="1" x14ac:dyDescent="0.2"/>
    <row r="515" ht="14.25" hidden="1" customHeight="1" x14ac:dyDescent="0.2"/>
    <row r="516" ht="14.25" hidden="1" customHeight="1" x14ac:dyDescent="0.2"/>
    <row r="517" ht="14.25" hidden="1" customHeight="1" x14ac:dyDescent="0.2"/>
    <row r="518" ht="14.25" hidden="1" customHeight="1" x14ac:dyDescent="0.2"/>
    <row r="519" ht="14.25" hidden="1" customHeight="1" x14ac:dyDescent="0.2"/>
    <row r="520" ht="14.25" hidden="1" customHeight="1" x14ac:dyDescent="0.2"/>
    <row r="521" ht="14.25" hidden="1" customHeight="1" x14ac:dyDescent="0.2"/>
    <row r="522" ht="14.25" hidden="1" customHeight="1" x14ac:dyDescent="0.2"/>
    <row r="523" ht="14.25" hidden="1" customHeight="1" x14ac:dyDescent="0.2"/>
    <row r="524" ht="14.25" hidden="1" customHeight="1" x14ac:dyDescent="0.2"/>
    <row r="525" ht="14.25" hidden="1" customHeight="1" x14ac:dyDescent="0.2"/>
    <row r="526" ht="14.25" hidden="1" customHeight="1" x14ac:dyDescent="0.2"/>
    <row r="527" ht="14.25" hidden="1" customHeight="1" x14ac:dyDescent="0.2"/>
    <row r="528" ht="14.25" hidden="1" customHeight="1" x14ac:dyDescent="0.2"/>
    <row r="529" ht="14.25" hidden="1" customHeight="1" x14ac:dyDescent="0.2"/>
    <row r="530" ht="14.25" hidden="1" customHeight="1" x14ac:dyDescent="0.2"/>
    <row r="531" ht="14.25" hidden="1" customHeight="1" x14ac:dyDescent="0.2"/>
    <row r="532" ht="14.25" hidden="1" customHeight="1" x14ac:dyDescent="0.2"/>
    <row r="533" ht="14.25" hidden="1" customHeight="1" x14ac:dyDescent="0.2"/>
    <row r="534" ht="14.25" hidden="1" customHeight="1" x14ac:dyDescent="0.2"/>
    <row r="535" ht="14.25" hidden="1" customHeight="1" x14ac:dyDescent="0.2"/>
    <row r="536" ht="14.25" hidden="1" customHeight="1" x14ac:dyDescent="0.2"/>
    <row r="537" ht="14.25" hidden="1" customHeight="1" x14ac:dyDescent="0.2"/>
    <row r="538" ht="14.25" hidden="1" customHeight="1" x14ac:dyDescent="0.2"/>
    <row r="539" ht="14.25" hidden="1" customHeight="1" x14ac:dyDescent="0.2"/>
    <row r="540" ht="14.25" hidden="1" customHeight="1" x14ac:dyDescent="0.2"/>
    <row r="541" ht="14.25" hidden="1" customHeight="1" x14ac:dyDescent="0.2"/>
    <row r="542" ht="14.25" hidden="1" customHeight="1" x14ac:dyDescent="0.2"/>
    <row r="543" ht="14.25" hidden="1" customHeight="1" x14ac:dyDescent="0.2"/>
    <row r="544" ht="14.25" hidden="1" customHeight="1" x14ac:dyDescent="0.2"/>
    <row r="545" ht="14.25" hidden="1" customHeight="1" x14ac:dyDescent="0.2"/>
    <row r="546" ht="14.25" hidden="1" customHeight="1" x14ac:dyDescent="0.2"/>
    <row r="547" ht="14.25" hidden="1" customHeight="1" x14ac:dyDescent="0.2"/>
    <row r="548" ht="14.25" hidden="1" customHeight="1" x14ac:dyDescent="0.2"/>
    <row r="549" ht="14.25" hidden="1" customHeight="1" x14ac:dyDescent="0.2"/>
    <row r="550" ht="14.25" hidden="1" customHeight="1" x14ac:dyDescent="0.2"/>
    <row r="551" ht="14.25" hidden="1" customHeight="1" x14ac:dyDescent="0.2"/>
    <row r="552" ht="14.25" hidden="1" customHeight="1" x14ac:dyDescent="0.2"/>
    <row r="553" ht="14.25" hidden="1" customHeight="1" x14ac:dyDescent="0.2"/>
    <row r="554" ht="14.25" hidden="1" customHeight="1" x14ac:dyDescent="0.2"/>
    <row r="555" ht="14.25" hidden="1" customHeight="1" x14ac:dyDescent="0.2"/>
    <row r="556" ht="14.25" hidden="1" customHeight="1" x14ac:dyDescent="0.2"/>
    <row r="557" ht="14.25" hidden="1" customHeight="1" x14ac:dyDescent="0.2"/>
    <row r="558" ht="14.25" hidden="1" customHeight="1" x14ac:dyDescent="0.2"/>
    <row r="559" ht="14.25" hidden="1" customHeight="1" x14ac:dyDescent="0.2"/>
    <row r="560" ht="14.25" hidden="1" customHeight="1" x14ac:dyDescent="0.2"/>
    <row r="561" ht="14.25" hidden="1" customHeight="1" x14ac:dyDescent="0.2"/>
    <row r="562" ht="14.25" hidden="1" customHeight="1" x14ac:dyDescent="0.2"/>
    <row r="563" ht="14.25" hidden="1" customHeight="1" x14ac:dyDescent="0.2"/>
    <row r="564" ht="14.25" hidden="1" customHeight="1" x14ac:dyDescent="0.2"/>
    <row r="565" ht="14.25" hidden="1" customHeight="1" x14ac:dyDescent="0.2"/>
    <row r="566" ht="14.25" hidden="1" customHeight="1" x14ac:dyDescent="0.2"/>
    <row r="567" ht="14.25" hidden="1" customHeight="1" x14ac:dyDescent="0.2"/>
    <row r="568" ht="14.25" hidden="1" customHeight="1" x14ac:dyDescent="0.2"/>
    <row r="569" ht="14.25" hidden="1" customHeight="1" x14ac:dyDescent="0.2"/>
    <row r="570" ht="14.25" hidden="1" customHeight="1" x14ac:dyDescent="0.2"/>
    <row r="571" ht="14.25" hidden="1" customHeight="1" x14ac:dyDescent="0.2"/>
    <row r="572" ht="14.25" hidden="1" customHeight="1" x14ac:dyDescent="0.2"/>
    <row r="573" ht="14.25" hidden="1" customHeight="1" x14ac:dyDescent="0.2"/>
    <row r="574" ht="14.25" hidden="1" customHeight="1" x14ac:dyDescent="0.2"/>
    <row r="575" ht="14.25" hidden="1" customHeight="1" x14ac:dyDescent="0.2"/>
    <row r="576" ht="14.25" hidden="1" customHeight="1" x14ac:dyDescent="0.2"/>
    <row r="577" ht="14.25" hidden="1" customHeight="1" x14ac:dyDescent="0.2"/>
    <row r="578" ht="14.25" hidden="1" customHeight="1" x14ac:dyDescent="0.2"/>
    <row r="579" ht="14.25" hidden="1" customHeight="1" x14ac:dyDescent="0.2"/>
    <row r="580" ht="14.25" hidden="1" customHeight="1" x14ac:dyDescent="0.2"/>
    <row r="581" ht="14.25" hidden="1" customHeight="1" x14ac:dyDescent="0.2"/>
    <row r="582" ht="14.25" hidden="1" customHeight="1" x14ac:dyDescent="0.2"/>
    <row r="583" ht="14.25" hidden="1" customHeight="1" x14ac:dyDescent="0.2"/>
    <row r="584" ht="14.25" hidden="1" customHeight="1" x14ac:dyDescent="0.2"/>
    <row r="585" ht="14.25" hidden="1" customHeight="1" x14ac:dyDescent="0.2"/>
    <row r="586" ht="14.25" hidden="1" customHeight="1" x14ac:dyDescent="0.2"/>
    <row r="587" ht="14.25" hidden="1" customHeight="1" x14ac:dyDescent="0.2"/>
    <row r="588" ht="14.25" hidden="1" customHeight="1" x14ac:dyDescent="0.2"/>
    <row r="589" ht="14.25" hidden="1" customHeight="1" x14ac:dyDescent="0.2"/>
    <row r="590" ht="14.25" hidden="1" customHeight="1" x14ac:dyDescent="0.2"/>
    <row r="591" ht="14.25" hidden="1" customHeight="1" x14ac:dyDescent="0.2"/>
    <row r="592" ht="14.25" hidden="1" customHeight="1" x14ac:dyDescent="0.2"/>
    <row r="593" ht="14.25" hidden="1" customHeight="1" x14ac:dyDescent="0.2"/>
    <row r="594" ht="14.25" hidden="1" customHeight="1" x14ac:dyDescent="0.2"/>
    <row r="595" ht="14.25" hidden="1" customHeight="1" x14ac:dyDescent="0.2"/>
    <row r="596" ht="14.25" hidden="1" customHeight="1" x14ac:dyDescent="0.2"/>
    <row r="597" ht="14.25" hidden="1" customHeight="1" x14ac:dyDescent="0.2"/>
    <row r="598" ht="14.25" hidden="1" customHeight="1" x14ac:dyDescent="0.2"/>
    <row r="599" ht="14.25" hidden="1" customHeight="1" x14ac:dyDescent="0.2"/>
    <row r="600" ht="14.25" hidden="1" customHeight="1" x14ac:dyDescent="0.2"/>
    <row r="601" ht="14.25" hidden="1" customHeight="1" x14ac:dyDescent="0.2"/>
    <row r="602" ht="14.25" hidden="1" customHeight="1" x14ac:dyDescent="0.2"/>
    <row r="603" ht="14.25" hidden="1" customHeight="1" x14ac:dyDescent="0.2"/>
    <row r="604" ht="14.25" hidden="1" customHeight="1" x14ac:dyDescent="0.2"/>
    <row r="605" ht="14.25" hidden="1" customHeight="1" x14ac:dyDescent="0.2"/>
    <row r="606" ht="14.25" hidden="1" customHeight="1" x14ac:dyDescent="0.2"/>
    <row r="607" ht="14.25" hidden="1" customHeight="1" x14ac:dyDescent="0.2"/>
    <row r="608" ht="14.25" hidden="1" customHeight="1" x14ac:dyDescent="0.2"/>
    <row r="609" ht="14.25" hidden="1" customHeight="1" x14ac:dyDescent="0.2"/>
    <row r="610" ht="14.25" hidden="1" customHeight="1" x14ac:dyDescent="0.2"/>
    <row r="611" ht="14.25" hidden="1" customHeight="1" x14ac:dyDescent="0.2"/>
    <row r="612" ht="14.25" hidden="1" customHeight="1" x14ac:dyDescent="0.2"/>
    <row r="613" ht="14.25" hidden="1" customHeight="1" x14ac:dyDescent="0.2"/>
    <row r="614" ht="14.25" hidden="1" customHeight="1" x14ac:dyDescent="0.2"/>
    <row r="615" ht="14.25" hidden="1" customHeight="1" x14ac:dyDescent="0.2"/>
    <row r="616" ht="14.25" hidden="1" customHeight="1" x14ac:dyDescent="0.2"/>
    <row r="617" ht="14.25" hidden="1" customHeight="1" x14ac:dyDescent="0.2"/>
    <row r="618" ht="14.25" hidden="1" customHeight="1" x14ac:dyDescent="0.2"/>
    <row r="619" ht="14.25" hidden="1" customHeight="1" x14ac:dyDescent="0.2"/>
    <row r="620" ht="14.25" hidden="1" customHeight="1" x14ac:dyDescent="0.2"/>
    <row r="621" ht="14.25" hidden="1" customHeight="1" x14ac:dyDescent="0.2"/>
    <row r="622" ht="14.25" hidden="1" customHeight="1" x14ac:dyDescent="0.2"/>
    <row r="623" ht="14.25" hidden="1" customHeight="1" x14ac:dyDescent="0.2"/>
    <row r="624" ht="14.25" hidden="1" customHeight="1" x14ac:dyDescent="0.2"/>
    <row r="625" ht="14.25" hidden="1" customHeight="1" x14ac:dyDescent="0.2"/>
    <row r="626" ht="14.25" hidden="1" customHeight="1" x14ac:dyDescent="0.2"/>
    <row r="627" ht="14.25" hidden="1" customHeight="1" x14ac:dyDescent="0.2"/>
    <row r="628" ht="14.25" hidden="1" customHeight="1" x14ac:dyDescent="0.2"/>
    <row r="629" ht="14.25" hidden="1" customHeight="1" x14ac:dyDescent="0.2"/>
    <row r="630" ht="14.25" hidden="1" customHeight="1" x14ac:dyDescent="0.2"/>
    <row r="631" ht="14.25" hidden="1" customHeight="1" x14ac:dyDescent="0.2"/>
    <row r="632" ht="14.25" hidden="1" customHeight="1" x14ac:dyDescent="0.2"/>
    <row r="633" ht="14.25" hidden="1" customHeight="1" x14ac:dyDescent="0.2"/>
    <row r="634" ht="14.25" hidden="1" customHeight="1" x14ac:dyDescent="0.2"/>
    <row r="635" ht="14.25" hidden="1" customHeight="1" x14ac:dyDescent="0.2"/>
    <row r="636" ht="14.25" hidden="1" customHeight="1" x14ac:dyDescent="0.2"/>
    <row r="637" ht="14.25" hidden="1" customHeight="1" x14ac:dyDescent="0.2"/>
    <row r="638" ht="14.25" hidden="1" customHeight="1" x14ac:dyDescent="0.2"/>
    <row r="639" ht="14.25" hidden="1" customHeight="1" x14ac:dyDescent="0.2"/>
    <row r="640" ht="14.25" hidden="1" customHeight="1" x14ac:dyDescent="0.2"/>
    <row r="641" ht="14.25" hidden="1" customHeight="1" x14ac:dyDescent="0.2"/>
    <row r="642" ht="14.25" hidden="1" customHeight="1" x14ac:dyDescent="0.2"/>
    <row r="643" ht="14.25" hidden="1" customHeight="1" x14ac:dyDescent="0.2"/>
    <row r="644" ht="14.25" hidden="1" customHeight="1" x14ac:dyDescent="0.2"/>
    <row r="645" ht="14.25" hidden="1" customHeight="1" x14ac:dyDescent="0.2"/>
    <row r="646" ht="14.25" hidden="1" customHeight="1" x14ac:dyDescent="0.2"/>
    <row r="647" ht="14.25" hidden="1" customHeight="1" x14ac:dyDescent="0.2"/>
    <row r="648" ht="14.25" hidden="1" customHeight="1" x14ac:dyDescent="0.2"/>
    <row r="649" ht="14.25" hidden="1" customHeight="1" x14ac:dyDescent="0.2"/>
    <row r="650" ht="14.25" hidden="1" customHeight="1" x14ac:dyDescent="0.2"/>
    <row r="651" ht="14.25" hidden="1" customHeight="1" x14ac:dyDescent="0.2"/>
    <row r="652" ht="14.25" hidden="1" customHeight="1" x14ac:dyDescent="0.2"/>
    <row r="653" ht="14.25" hidden="1" customHeight="1" x14ac:dyDescent="0.2"/>
    <row r="654" ht="14.25" hidden="1" customHeight="1" x14ac:dyDescent="0.2"/>
    <row r="655" ht="14.25" hidden="1" customHeight="1" x14ac:dyDescent="0.2"/>
    <row r="656" ht="14.25" hidden="1" customHeight="1" x14ac:dyDescent="0.2"/>
    <row r="657" ht="14.25" hidden="1" customHeight="1" x14ac:dyDescent="0.2"/>
    <row r="658" ht="14.25" hidden="1" customHeight="1" x14ac:dyDescent="0.2"/>
    <row r="659" ht="14.25" hidden="1" customHeight="1" x14ac:dyDescent="0.2"/>
    <row r="660" ht="14.25" hidden="1" customHeight="1" x14ac:dyDescent="0.2"/>
    <row r="661" ht="14.25" hidden="1" customHeight="1" x14ac:dyDescent="0.2"/>
    <row r="662" ht="14.25" hidden="1" customHeight="1" x14ac:dyDescent="0.2"/>
    <row r="663" ht="14.25" hidden="1" customHeight="1" x14ac:dyDescent="0.2"/>
    <row r="664" ht="14.25" hidden="1" customHeight="1" x14ac:dyDescent="0.2"/>
    <row r="665" ht="14.25" hidden="1" customHeight="1" x14ac:dyDescent="0.2"/>
    <row r="666" ht="14.25" hidden="1" customHeight="1" x14ac:dyDescent="0.2"/>
    <row r="667" ht="14.25" hidden="1" customHeight="1" x14ac:dyDescent="0.2"/>
    <row r="668" ht="14.25" hidden="1" customHeight="1" x14ac:dyDescent="0.2"/>
    <row r="669" ht="14.25" hidden="1" customHeight="1" x14ac:dyDescent="0.2"/>
    <row r="670" ht="14.25" hidden="1" customHeight="1" x14ac:dyDescent="0.2"/>
    <row r="671" ht="14.25" hidden="1" customHeight="1" x14ac:dyDescent="0.2"/>
    <row r="672" ht="14.25" hidden="1" customHeight="1" x14ac:dyDescent="0.2"/>
    <row r="673" ht="14.25" hidden="1" customHeight="1" x14ac:dyDescent="0.2"/>
    <row r="674" ht="14.25" hidden="1" customHeight="1" x14ac:dyDescent="0.2"/>
    <row r="675" ht="14.25" hidden="1" customHeight="1" x14ac:dyDescent="0.2"/>
    <row r="676" ht="14.25" hidden="1" customHeight="1" x14ac:dyDescent="0.2"/>
    <row r="677" ht="14.25" hidden="1" customHeight="1" x14ac:dyDescent="0.2"/>
    <row r="678" ht="14.25" hidden="1" customHeight="1" x14ac:dyDescent="0.2"/>
    <row r="679" ht="14.25" hidden="1" customHeight="1" x14ac:dyDescent="0.2"/>
    <row r="680" ht="14.25" hidden="1" customHeight="1" x14ac:dyDescent="0.2"/>
    <row r="681" ht="14.25" hidden="1" customHeight="1" x14ac:dyDescent="0.2"/>
    <row r="682" ht="14.25" hidden="1" customHeight="1" x14ac:dyDescent="0.2"/>
    <row r="683" ht="14.25" hidden="1" customHeight="1" x14ac:dyDescent="0.2"/>
    <row r="684" ht="14.25" hidden="1" customHeight="1" x14ac:dyDescent="0.2"/>
    <row r="685" ht="14.25" hidden="1" customHeight="1" x14ac:dyDescent="0.2"/>
    <row r="686" ht="14.25" hidden="1" customHeight="1" x14ac:dyDescent="0.2"/>
    <row r="687" ht="14.25" hidden="1" customHeight="1" x14ac:dyDescent="0.2"/>
    <row r="688" ht="14.25" hidden="1" customHeight="1" x14ac:dyDescent="0.2"/>
    <row r="689" ht="14.25" hidden="1" customHeight="1" x14ac:dyDescent="0.2"/>
    <row r="690" ht="14.25" hidden="1" customHeight="1" x14ac:dyDescent="0.2"/>
    <row r="691" ht="14.25" hidden="1" customHeight="1" x14ac:dyDescent="0.2"/>
    <row r="692" ht="14.25" hidden="1" customHeight="1" x14ac:dyDescent="0.2"/>
    <row r="693" ht="14.25" hidden="1" customHeight="1" x14ac:dyDescent="0.2"/>
    <row r="694" ht="14.25" hidden="1" customHeight="1" x14ac:dyDescent="0.2"/>
    <row r="695" ht="14.25" hidden="1" customHeight="1" x14ac:dyDescent="0.2"/>
    <row r="696" ht="14.25" hidden="1" customHeight="1" x14ac:dyDescent="0.2"/>
    <row r="697" ht="14.25" hidden="1" customHeight="1" x14ac:dyDescent="0.2"/>
    <row r="698" ht="14.25" hidden="1" customHeight="1" x14ac:dyDescent="0.2"/>
    <row r="699" ht="14.25" hidden="1" customHeight="1" x14ac:dyDescent="0.2"/>
    <row r="700" ht="14.25" hidden="1" customHeight="1" x14ac:dyDescent="0.2"/>
    <row r="701" ht="14.25" hidden="1" customHeight="1" x14ac:dyDescent="0.2"/>
    <row r="702" ht="14.25" hidden="1" customHeight="1" x14ac:dyDescent="0.2"/>
    <row r="703" ht="14.25" hidden="1" customHeight="1" x14ac:dyDescent="0.2"/>
    <row r="704" ht="14.25" hidden="1" customHeight="1" x14ac:dyDescent="0.2"/>
    <row r="705" ht="14.25" hidden="1" customHeight="1" x14ac:dyDescent="0.2"/>
    <row r="706" ht="14.25" hidden="1" customHeight="1" x14ac:dyDescent="0.2"/>
    <row r="707" ht="14.25" hidden="1" customHeight="1" x14ac:dyDescent="0.2"/>
    <row r="708" ht="14.25" hidden="1" customHeight="1" x14ac:dyDescent="0.2"/>
    <row r="709" ht="14.25" hidden="1" customHeight="1" x14ac:dyDescent="0.2"/>
    <row r="710" ht="14.25" hidden="1" customHeight="1" x14ac:dyDescent="0.2"/>
    <row r="711" ht="14.25" hidden="1" customHeight="1" x14ac:dyDescent="0.2"/>
    <row r="712" ht="14.25" hidden="1" customHeight="1" x14ac:dyDescent="0.2"/>
    <row r="713" ht="14.25" hidden="1" customHeight="1" x14ac:dyDescent="0.2"/>
    <row r="714" ht="14.25" hidden="1" customHeight="1" x14ac:dyDescent="0.2"/>
    <row r="715" ht="14.25" hidden="1" customHeight="1" x14ac:dyDescent="0.2"/>
    <row r="716" ht="14.25" hidden="1" customHeight="1" x14ac:dyDescent="0.2"/>
    <row r="717" ht="14.25" hidden="1" customHeight="1" x14ac:dyDescent="0.2"/>
    <row r="718" ht="14.25" hidden="1" customHeight="1" x14ac:dyDescent="0.2"/>
    <row r="719" ht="14.25" hidden="1" customHeight="1" x14ac:dyDescent="0.2"/>
    <row r="720" ht="14.25" hidden="1" customHeight="1" x14ac:dyDescent="0.2"/>
    <row r="721" ht="14.25" hidden="1" customHeight="1" x14ac:dyDescent="0.2"/>
    <row r="722" ht="14.25" hidden="1" customHeight="1" x14ac:dyDescent="0.2"/>
    <row r="723" ht="14.25" hidden="1" customHeight="1" x14ac:dyDescent="0.2"/>
    <row r="724" ht="14.25" hidden="1" customHeight="1" x14ac:dyDescent="0.2"/>
    <row r="725" ht="14.25" hidden="1" customHeight="1" x14ac:dyDescent="0.2"/>
    <row r="726" ht="14.25" hidden="1" customHeight="1" x14ac:dyDescent="0.2"/>
    <row r="727" ht="14.25" hidden="1" customHeight="1" x14ac:dyDescent="0.2"/>
    <row r="728" ht="14.25" hidden="1" customHeight="1" x14ac:dyDescent="0.2"/>
    <row r="729" ht="14.25" hidden="1" customHeight="1" x14ac:dyDescent="0.2"/>
    <row r="730" ht="14.25" hidden="1" customHeight="1" x14ac:dyDescent="0.2"/>
    <row r="731" ht="14.25" hidden="1" customHeight="1" x14ac:dyDescent="0.2"/>
    <row r="732" ht="14.25" hidden="1" customHeight="1" x14ac:dyDescent="0.2"/>
    <row r="733" ht="14.25" hidden="1" customHeight="1" x14ac:dyDescent="0.2"/>
    <row r="734" ht="14.25" hidden="1" customHeight="1" x14ac:dyDescent="0.2"/>
    <row r="735" ht="14.25" hidden="1" customHeight="1" x14ac:dyDescent="0.2"/>
    <row r="736" ht="14.25" hidden="1" customHeight="1" x14ac:dyDescent="0.2"/>
    <row r="737" ht="14.25" hidden="1" customHeight="1" x14ac:dyDescent="0.2"/>
    <row r="738" ht="14.25" hidden="1" customHeight="1" x14ac:dyDescent="0.2"/>
    <row r="739" ht="14.25" hidden="1" customHeight="1" x14ac:dyDescent="0.2"/>
    <row r="740" ht="14.25" hidden="1" customHeight="1" x14ac:dyDescent="0.2"/>
    <row r="741" ht="14.25" hidden="1" customHeight="1" x14ac:dyDescent="0.2"/>
    <row r="742" ht="14.25" hidden="1" customHeight="1" x14ac:dyDescent="0.2"/>
    <row r="743" ht="14.25" hidden="1" customHeight="1" x14ac:dyDescent="0.2"/>
    <row r="744" ht="14.25" hidden="1" customHeight="1" x14ac:dyDescent="0.2"/>
    <row r="745" ht="14.25" hidden="1" customHeight="1" x14ac:dyDescent="0.2"/>
    <row r="746" ht="14.25" hidden="1" customHeight="1" x14ac:dyDescent="0.2"/>
    <row r="747" ht="14.25" hidden="1" customHeight="1" x14ac:dyDescent="0.2"/>
    <row r="748" ht="14.25" hidden="1" customHeight="1" x14ac:dyDescent="0.2"/>
    <row r="749" ht="14.25" hidden="1" customHeight="1" x14ac:dyDescent="0.2"/>
    <row r="750" ht="14.25" hidden="1" customHeight="1" x14ac:dyDescent="0.2"/>
    <row r="751" ht="14.25" hidden="1" customHeight="1" x14ac:dyDescent="0.2"/>
    <row r="752" ht="14.25" hidden="1" customHeight="1" x14ac:dyDescent="0.2"/>
    <row r="753" ht="14.25" hidden="1" customHeight="1" x14ac:dyDescent="0.2"/>
    <row r="754" ht="14.25" hidden="1" customHeight="1" x14ac:dyDescent="0.2"/>
    <row r="755" ht="14.25" hidden="1" customHeight="1" x14ac:dyDescent="0.2"/>
    <row r="756" ht="14.25" hidden="1" customHeight="1" x14ac:dyDescent="0.2"/>
    <row r="757" ht="14.25" hidden="1" customHeight="1" x14ac:dyDescent="0.2"/>
    <row r="758" ht="14.25" hidden="1" customHeight="1" x14ac:dyDescent="0.2"/>
    <row r="759" ht="14.25" hidden="1" customHeight="1" x14ac:dyDescent="0.2"/>
    <row r="760" ht="14.25" hidden="1" customHeight="1" x14ac:dyDescent="0.2"/>
    <row r="761" ht="14.25" hidden="1" customHeight="1" x14ac:dyDescent="0.2"/>
    <row r="762" ht="14.25" hidden="1" customHeight="1" x14ac:dyDescent="0.2"/>
    <row r="763" ht="14.25" hidden="1" customHeight="1" x14ac:dyDescent="0.2"/>
    <row r="764" ht="14.25" hidden="1" customHeight="1" x14ac:dyDescent="0.2"/>
    <row r="765" ht="14.25" hidden="1" customHeight="1" x14ac:dyDescent="0.2"/>
    <row r="766" ht="14.25" hidden="1" customHeight="1" x14ac:dyDescent="0.2"/>
    <row r="767" ht="14.25" hidden="1" customHeight="1" x14ac:dyDescent="0.2"/>
    <row r="768" ht="14.25" hidden="1" customHeight="1" x14ac:dyDescent="0.2"/>
    <row r="769" ht="14.25" hidden="1" customHeight="1" x14ac:dyDescent="0.2"/>
    <row r="770" ht="14.25" hidden="1" customHeight="1" x14ac:dyDescent="0.2"/>
    <row r="771" ht="14.25" hidden="1" customHeight="1" x14ac:dyDescent="0.2"/>
    <row r="772" ht="14.25" hidden="1" customHeight="1" x14ac:dyDescent="0.2"/>
    <row r="773" ht="14.25" hidden="1" customHeight="1" x14ac:dyDescent="0.2"/>
    <row r="774" ht="14.25" hidden="1" customHeight="1" x14ac:dyDescent="0.2"/>
    <row r="775" ht="14.25" hidden="1" customHeight="1" x14ac:dyDescent="0.2"/>
    <row r="776" ht="14.25" hidden="1" customHeight="1" x14ac:dyDescent="0.2"/>
    <row r="777" ht="14.25" hidden="1" customHeight="1" x14ac:dyDescent="0.2"/>
    <row r="778" ht="14.25" hidden="1" customHeight="1" x14ac:dyDescent="0.2"/>
    <row r="779" ht="14.25" hidden="1" customHeight="1" x14ac:dyDescent="0.2"/>
    <row r="780" ht="14.25" hidden="1" customHeight="1" x14ac:dyDescent="0.2"/>
    <row r="781" ht="14.25" hidden="1" customHeight="1" x14ac:dyDescent="0.2"/>
    <row r="782" ht="14.25" hidden="1" customHeight="1" x14ac:dyDescent="0.2"/>
    <row r="783" ht="14.25" hidden="1" customHeight="1" x14ac:dyDescent="0.2"/>
    <row r="784" ht="14.25" hidden="1" customHeight="1" x14ac:dyDescent="0.2"/>
    <row r="785" ht="14.25" hidden="1" customHeight="1" x14ac:dyDescent="0.2"/>
    <row r="786" ht="14.25" hidden="1" customHeight="1" x14ac:dyDescent="0.2"/>
    <row r="787" ht="14.25" hidden="1" customHeight="1" x14ac:dyDescent="0.2"/>
    <row r="788" ht="14.25" hidden="1" customHeight="1" x14ac:dyDescent="0.2"/>
    <row r="789" ht="14.25" hidden="1" customHeight="1" x14ac:dyDescent="0.2"/>
    <row r="790" ht="14.25" hidden="1" customHeight="1" x14ac:dyDescent="0.2"/>
    <row r="791" ht="14.25" hidden="1" customHeight="1" x14ac:dyDescent="0.2"/>
    <row r="792" ht="14.25" hidden="1" customHeight="1" x14ac:dyDescent="0.2"/>
    <row r="793" ht="14.25" hidden="1" customHeight="1" x14ac:dyDescent="0.2"/>
    <row r="794" ht="14.25" hidden="1" customHeight="1" x14ac:dyDescent="0.2"/>
    <row r="795" ht="14.25" hidden="1" customHeight="1" x14ac:dyDescent="0.2"/>
    <row r="796" ht="14.25" hidden="1" customHeight="1" x14ac:dyDescent="0.2"/>
    <row r="797" ht="14.25" hidden="1" customHeight="1" x14ac:dyDescent="0.2"/>
    <row r="798" ht="14.25" hidden="1" customHeight="1" x14ac:dyDescent="0.2"/>
    <row r="799" ht="14.25" hidden="1" customHeight="1" x14ac:dyDescent="0.2"/>
    <row r="800" ht="14.25" hidden="1" customHeight="1" x14ac:dyDescent="0.2"/>
    <row r="801" ht="14.25" hidden="1" customHeight="1" x14ac:dyDescent="0.2"/>
    <row r="802" ht="14.25" hidden="1" customHeight="1" x14ac:dyDescent="0.2"/>
    <row r="803" ht="14.25" hidden="1" customHeight="1" x14ac:dyDescent="0.2"/>
    <row r="804" ht="14.25" hidden="1" customHeight="1" x14ac:dyDescent="0.2"/>
    <row r="805" ht="14.25" hidden="1" customHeight="1" x14ac:dyDescent="0.2"/>
    <row r="806" ht="14.25" hidden="1" customHeight="1" x14ac:dyDescent="0.2"/>
    <row r="807" ht="14.25" hidden="1" customHeight="1" x14ac:dyDescent="0.2"/>
    <row r="808" ht="14.25" hidden="1" customHeight="1" x14ac:dyDescent="0.2"/>
    <row r="809" ht="14.25" hidden="1" customHeight="1" x14ac:dyDescent="0.2"/>
    <row r="810" ht="14.25" hidden="1" customHeight="1" x14ac:dyDescent="0.2"/>
    <row r="811" ht="14.25" hidden="1" customHeight="1" x14ac:dyDescent="0.2"/>
    <row r="812" ht="14.25" hidden="1" customHeight="1" x14ac:dyDescent="0.2"/>
    <row r="813" ht="14.25" hidden="1" customHeight="1" x14ac:dyDescent="0.2"/>
    <row r="814" ht="14.25" hidden="1" customHeight="1" x14ac:dyDescent="0.2"/>
    <row r="815" ht="14.25" hidden="1" customHeight="1" x14ac:dyDescent="0.2"/>
    <row r="816" ht="14.25" hidden="1" customHeight="1" x14ac:dyDescent="0.2"/>
    <row r="817" ht="14.25" hidden="1" customHeight="1" x14ac:dyDescent="0.2"/>
    <row r="818" ht="14.25" hidden="1" customHeight="1" x14ac:dyDescent="0.2"/>
    <row r="819" ht="14.25" hidden="1" customHeight="1" x14ac:dyDescent="0.2"/>
    <row r="820" ht="14.25" hidden="1" customHeight="1" x14ac:dyDescent="0.2"/>
    <row r="821" ht="14.25" hidden="1" customHeight="1" x14ac:dyDescent="0.2"/>
    <row r="822" ht="14.25" hidden="1" customHeight="1" x14ac:dyDescent="0.2"/>
    <row r="823" ht="14.25" hidden="1" customHeight="1" x14ac:dyDescent="0.2"/>
    <row r="824" ht="14.25" hidden="1" customHeight="1" x14ac:dyDescent="0.2"/>
    <row r="825" ht="14.25" hidden="1" customHeight="1" x14ac:dyDescent="0.2"/>
    <row r="826" ht="14.25" hidden="1" customHeight="1" x14ac:dyDescent="0.2"/>
    <row r="827" ht="14.25" hidden="1" customHeight="1" x14ac:dyDescent="0.2"/>
    <row r="828" ht="14.25" hidden="1" customHeight="1" x14ac:dyDescent="0.2"/>
    <row r="829" ht="14.25" hidden="1" customHeight="1" x14ac:dyDescent="0.2"/>
    <row r="830" ht="14.25" hidden="1" customHeight="1" x14ac:dyDescent="0.2"/>
    <row r="831" ht="14.25" hidden="1" customHeight="1" x14ac:dyDescent="0.2"/>
    <row r="832" ht="14.25" hidden="1" customHeight="1" x14ac:dyDescent="0.2"/>
    <row r="833" ht="14.25" hidden="1" customHeight="1" x14ac:dyDescent="0.2"/>
    <row r="834" ht="14.25" hidden="1" customHeight="1" x14ac:dyDescent="0.2"/>
    <row r="835" ht="14.25" hidden="1" customHeight="1" x14ac:dyDescent="0.2"/>
    <row r="836" ht="14.25" hidden="1" customHeight="1" x14ac:dyDescent="0.2"/>
    <row r="837" ht="14.25" hidden="1" customHeight="1" x14ac:dyDescent="0.2"/>
    <row r="838" ht="14.25" hidden="1" customHeight="1" x14ac:dyDescent="0.2"/>
    <row r="839" ht="14.25" hidden="1" customHeight="1" x14ac:dyDescent="0.2"/>
    <row r="840" ht="14.25" hidden="1" customHeight="1" x14ac:dyDescent="0.2"/>
    <row r="841" ht="14.25" hidden="1" customHeight="1" x14ac:dyDescent="0.2"/>
    <row r="842" ht="14.25" hidden="1" customHeight="1" x14ac:dyDescent="0.2"/>
    <row r="843" ht="14.25" hidden="1" customHeight="1" x14ac:dyDescent="0.2"/>
    <row r="844" ht="14.25" hidden="1" customHeight="1" x14ac:dyDescent="0.2"/>
    <row r="845" ht="14.25" hidden="1" customHeight="1" x14ac:dyDescent="0.2"/>
    <row r="846" ht="14.25" hidden="1" customHeight="1" x14ac:dyDescent="0.2"/>
    <row r="847" ht="14.25" hidden="1" customHeight="1" x14ac:dyDescent="0.2"/>
    <row r="848" ht="14.25" hidden="1" customHeight="1" x14ac:dyDescent="0.2"/>
    <row r="849" ht="14.25" hidden="1" customHeight="1" x14ac:dyDescent="0.2"/>
    <row r="850" ht="14.25" hidden="1" customHeight="1" x14ac:dyDescent="0.2"/>
    <row r="851" ht="14.25" hidden="1" customHeight="1" x14ac:dyDescent="0.2"/>
    <row r="852" ht="14.25" hidden="1" customHeight="1" x14ac:dyDescent="0.2"/>
    <row r="853" ht="14.25" hidden="1" customHeight="1" x14ac:dyDescent="0.2"/>
    <row r="854" ht="14.25" hidden="1" customHeight="1" x14ac:dyDescent="0.2"/>
    <row r="855" ht="14.25" hidden="1" customHeight="1" x14ac:dyDescent="0.2"/>
    <row r="856" ht="14.25" hidden="1" customHeight="1" x14ac:dyDescent="0.2"/>
    <row r="857" ht="14.25" hidden="1" customHeight="1" x14ac:dyDescent="0.2"/>
    <row r="858" ht="14.25" hidden="1" customHeight="1" x14ac:dyDescent="0.2"/>
    <row r="859" ht="14.25" hidden="1" customHeight="1" x14ac:dyDescent="0.2"/>
    <row r="860" ht="14.25" hidden="1" customHeight="1" x14ac:dyDescent="0.2"/>
    <row r="861" ht="14.25" hidden="1" customHeight="1" x14ac:dyDescent="0.2"/>
    <row r="862" ht="14.25" hidden="1" customHeight="1" x14ac:dyDescent="0.2"/>
    <row r="863" ht="14.25" hidden="1" customHeight="1" x14ac:dyDescent="0.2"/>
    <row r="864" ht="14.25" hidden="1" customHeight="1" x14ac:dyDescent="0.2"/>
    <row r="865" ht="14.25" hidden="1" customHeight="1" x14ac:dyDescent="0.2"/>
    <row r="866" ht="14.25" hidden="1" customHeight="1" x14ac:dyDescent="0.2"/>
    <row r="867" ht="14.25" hidden="1" customHeight="1" x14ac:dyDescent="0.2"/>
    <row r="868" ht="14.25" hidden="1" customHeight="1" x14ac:dyDescent="0.2"/>
    <row r="869" ht="14.25" hidden="1" customHeight="1" x14ac:dyDescent="0.2"/>
    <row r="870" ht="14.25" hidden="1" customHeight="1" x14ac:dyDescent="0.2"/>
    <row r="871" ht="14.25" hidden="1" customHeight="1" x14ac:dyDescent="0.2"/>
    <row r="872" ht="14.25" hidden="1" customHeight="1" x14ac:dyDescent="0.2"/>
    <row r="873" ht="14.25" hidden="1" customHeight="1" x14ac:dyDescent="0.2"/>
    <row r="874" ht="14.25" hidden="1" customHeight="1" x14ac:dyDescent="0.2"/>
    <row r="875" ht="14.25" hidden="1" customHeight="1" x14ac:dyDescent="0.2"/>
    <row r="876" ht="14.25" hidden="1" customHeight="1" x14ac:dyDescent="0.2"/>
    <row r="877" ht="14.25" hidden="1" customHeight="1" x14ac:dyDescent="0.2"/>
    <row r="878" ht="14.25" hidden="1" customHeight="1" x14ac:dyDescent="0.2"/>
    <row r="879" ht="14.25" hidden="1" customHeight="1" x14ac:dyDescent="0.2"/>
    <row r="880" ht="14.25" hidden="1" customHeight="1" x14ac:dyDescent="0.2"/>
    <row r="881" ht="14.25" hidden="1" customHeight="1" x14ac:dyDescent="0.2"/>
    <row r="882" ht="14.25" hidden="1" customHeight="1" x14ac:dyDescent="0.2"/>
    <row r="883" ht="14.25" hidden="1" customHeight="1" x14ac:dyDescent="0.2"/>
    <row r="884" ht="14.25" hidden="1" customHeight="1" x14ac:dyDescent="0.2"/>
    <row r="885" ht="14.25" hidden="1" customHeight="1" x14ac:dyDescent="0.2"/>
    <row r="886" ht="14.25" hidden="1" customHeight="1" x14ac:dyDescent="0.2"/>
    <row r="887" ht="14.25" hidden="1" customHeight="1" x14ac:dyDescent="0.2"/>
    <row r="888" ht="14.25" hidden="1" customHeight="1" x14ac:dyDescent="0.2"/>
    <row r="889" ht="14.25" hidden="1" customHeight="1" x14ac:dyDescent="0.2"/>
    <row r="890" ht="14.25" hidden="1" customHeight="1" x14ac:dyDescent="0.2"/>
    <row r="891" ht="14.25" hidden="1" customHeight="1" x14ac:dyDescent="0.2"/>
    <row r="892" ht="14.25" hidden="1" customHeight="1" x14ac:dyDescent="0.2"/>
    <row r="893" ht="14.25" hidden="1" customHeight="1" x14ac:dyDescent="0.2"/>
    <row r="894" ht="14.25" hidden="1" customHeight="1" x14ac:dyDescent="0.2"/>
    <row r="895" ht="14.25" hidden="1" customHeight="1" x14ac:dyDescent="0.2"/>
    <row r="896" ht="14.25" hidden="1" customHeight="1" x14ac:dyDescent="0.2"/>
    <row r="897" ht="14.25" hidden="1" customHeight="1" x14ac:dyDescent="0.2"/>
    <row r="898" ht="14.25" hidden="1" customHeight="1" x14ac:dyDescent="0.2"/>
    <row r="899" ht="14.25" hidden="1" customHeight="1" x14ac:dyDescent="0.2"/>
    <row r="900" ht="14.25" hidden="1" customHeight="1" x14ac:dyDescent="0.2"/>
    <row r="901" ht="14.25" hidden="1" customHeight="1" x14ac:dyDescent="0.2"/>
    <row r="902" ht="14.25" hidden="1" customHeight="1" x14ac:dyDescent="0.2"/>
    <row r="903" ht="14.25" hidden="1" customHeight="1" x14ac:dyDescent="0.2"/>
    <row r="904" ht="14.25" hidden="1" customHeight="1" x14ac:dyDescent="0.2"/>
    <row r="905" ht="14.25" hidden="1" customHeight="1" x14ac:dyDescent="0.2"/>
    <row r="906" ht="14.25" hidden="1" customHeight="1" x14ac:dyDescent="0.2"/>
    <row r="907" ht="14.25" hidden="1" customHeight="1" x14ac:dyDescent="0.2"/>
    <row r="908" ht="14.25" hidden="1" customHeight="1" x14ac:dyDescent="0.2"/>
    <row r="909" ht="14.25" hidden="1" customHeight="1" x14ac:dyDescent="0.2"/>
    <row r="910" ht="14.25" hidden="1" customHeight="1" x14ac:dyDescent="0.2"/>
    <row r="911" ht="14.25" hidden="1" customHeight="1" x14ac:dyDescent="0.2"/>
    <row r="912" ht="14.25" hidden="1" customHeight="1" x14ac:dyDescent="0.2"/>
    <row r="913" ht="14.25" hidden="1" customHeight="1" x14ac:dyDescent="0.2"/>
    <row r="914" ht="14.25" hidden="1" customHeight="1" x14ac:dyDescent="0.2"/>
    <row r="915" ht="14.25" hidden="1" customHeight="1" x14ac:dyDescent="0.2"/>
    <row r="916" ht="14.25" hidden="1" customHeight="1" x14ac:dyDescent="0.2"/>
    <row r="917" ht="14.25" hidden="1" customHeight="1" x14ac:dyDescent="0.2"/>
    <row r="918" ht="14.25" hidden="1" customHeight="1" x14ac:dyDescent="0.2"/>
    <row r="919" ht="14.25" hidden="1" customHeight="1" x14ac:dyDescent="0.2"/>
    <row r="920" ht="14.25" hidden="1" customHeight="1" x14ac:dyDescent="0.2"/>
    <row r="921" ht="14.25" hidden="1" customHeight="1" x14ac:dyDescent="0.2"/>
    <row r="922" ht="14.25" hidden="1" customHeight="1" x14ac:dyDescent="0.2"/>
    <row r="923" ht="14.25" hidden="1" customHeight="1" x14ac:dyDescent="0.2"/>
    <row r="924" ht="14.25" hidden="1" customHeight="1" x14ac:dyDescent="0.2"/>
    <row r="925" ht="14.25" hidden="1" customHeight="1" x14ac:dyDescent="0.2"/>
    <row r="926" ht="14.25" hidden="1" customHeight="1" x14ac:dyDescent="0.2"/>
    <row r="927" ht="14.25" hidden="1" customHeight="1" x14ac:dyDescent="0.2"/>
    <row r="928" ht="14.25" hidden="1" customHeight="1" x14ac:dyDescent="0.2"/>
    <row r="929" ht="14.25" hidden="1" customHeight="1" x14ac:dyDescent="0.2"/>
    <row r="930" ht="14.25" hidden="1" customHeight="1" x14ac:dyDescent="0.2"/>
    <row r="931" ht="14.25" hidden="1" customHeight="1" x14ac:dyDescent="0.2"/>
    <row r="932" ht="14.25" hidden="1" customHeight="1" x14ac:dyDescent="0.2"/>
    <row r="933" ht="14.25" hidden="1" customHeight="1" x14ac:dyDescent="0.2"/>
    <row r="934" ht="14.25" hidden="1" customHeight="1" x14ac:dyDescent="0.2"/>
    <row r="935" ht="14.25" hidden="1" customHeight="1" x14ac:dyDescent="0.2"/>
    <row r="936" ht="14.25" hidden="1" customHeight="1" x14ac:dyDescent="0.2"/>
    <row r="937" ht="14.25" hidden="1" customHeight="1" x14ac:dyDescent="0.2"/>
    <row r="938" ht="14.25" hidden="1" customHeight="1" x14ac:dyDescent="0.2"/>
    <row r="939" ht="14.25" hidden="1" customHeight="1" x14ac:dyDescent="0.2"/>
    <row r="940" ht="14.25" hidden="1" customHeight="1" x14ac:dyDescent="0.2"/>
    <row r="941" ht="14.25" hidden="1" customHeight="1" x14ac:dyDescent="0.2"/>
    <row r="942" ht="14.25" hidden="1" customHeight="1" x14ac:dyDescent="0.2"/>
    <row r="943" ht="14.25" hidden="1" customHeight="1" x14ac:dyDescent="0.2"/>
    <row r="944" ht="14.25" hidden="1" customHeight="1" x14ac:dyDescent="0.2"/>
    <row r="945" ht="14.25" hidden="1" customHeight="1" x14ac:dyDescent="0.2"/>
    <row r="946" ht="14.25" hidden="1" customHeight="1" x14ac:dyDescent="0.2"/>
    <row r="947" ht="14.25" hidden="1" customHeight="1" x14ac:dyDescent="0.2"/>
    <row r="948" ht="14.25" hidden="1" customHeight="1" x14ac:dyDescent="0.2"/>
    <row r="949" ht="14.25" hidden="1" customHeight="1" x14ac:dyDescent="0.2"/>
    <row r="950" ht="14.25" hidden="1" customHeight="1" x14ac:dyDescent="0.2"/>
    <row r="951" ht="14.25" hidden="1" customHeight="1" x14ac:dyDescent="0.2"/>
    <row r="952" ht="14.25" hidden="1" customHeight="1" x14ac:dyDescent="0.2"/>
    <row r="953" ht="14.25" hidden="1" customHeight="1" x14ac:dyDescent="0.2"/>
    <row r="954" ht="14.25" hidden="1" customHeight="1" x14ac:dyDescent="0.2"/>
    <row r="955" ht="14.25" hidden="1" customHeight="1" x14ac:dyDescent="0.2"/>
    <row r="956" ht="14.25" hidden="1" customHeight="1" x14ac:dyDescent="0.2"/>
    <row r="957" ht="14.25" hidden="1" customHeight="1" x14ac:dyDescent="0.2"/>
    <row r="958" ht="14.25" hidden="1" customHeight="1" x14ac:dyDescent="0.2"/>
    <row r="959" ht="14.25" hidden="1" customHeight="1" x14ac:dyDescent="0.2"/>
    <row r="960" ht="14.25" hidden="1" customHeight="1" x14ac:dyDescent="0.2"/>
    <row r="961" ht="14.25" hidden="1" customHeight="1" x14ac:dyDescent="0.2"/>
    <row r="962" ht="14.25" hidden="1" customHeight="1" x14ac:dyDescent="0.2"/>
    <row r="963" ht="14.25" hidden="1" customHeight="1" x14ac:dyDescent="0.2"/>
    <row r="964" ht="14.25" hidden="1" customHeight="1" x14ac:dyDescent="0.2"/>
    <row r="965" ht="14.25" hidden="1" customHeight="1" x14ac:dyDescent="0.2"/>
    <row r="966" ht="14.25" hidden="1" customHeight="1" x14ac:dyDescent="0.2"/>
    <row r="967" ht="14.25" hidden="1" customHeight="1" x14ac:dyDescent="0.2"/>
    <row r="968" ht="14.25" hidden="1" customHeight="1" x14ac:dyDescent="0.2"/>
    <row r="969" ht="14.25" hidden="1" customHeight="1" x14ac:dyDescent="0.2"/>
    <row r="970" ht="14.25" hidden="1" customHeight="1" x14ac:dyDescent="0.2"/>
    <row r="971" ht="14.25" hidden="1" customHeight="1" x14ac:dyDescent="0.2"/>
    <row r="972" ht="14.25" hidden="1" customHeight="1" x14ac:dyDescent="0.2"/>
    <row r="973" ht="14.25" hidden="1" customHeight="1" x14ac:dyDescent="0.2"/>
    <row r="974" ht="14.25" hidden="1" customHeight="1" x14ac:dyDescent="0.2"/>
    <row r="975" ht="14.25" hidden="1" customHeight="1" x14ac:dyDescent="0.2"/>
    <row r="976" ht="14.25" hidden="1" customHeight="1" x14ac:dyDescent="0.2"/>
    <row r="977" ht="14.25" hidden="1" customHeight="1" x14ac:dyDescent="0.2"/>
    <row r="978" ht="14.25" hidden="1" customHeight="1" x14ac:dyDescent="0.2"/>
    <row r="979" ht="14.25" hidden="1" customHeight="1" x14ac:dyDescent="0.2"/>
    <row r="980" ht="14.25" hidden="1" customHeight="1" x14ac:dyDescent="0.2"/>
    <row r="981" ht="14.25" hidden="1" customHeight="1" x14ac:dyDescent="0.2"/>
    <row r="982" ht="14.25" hidden="1" customHeight="1" x14ac:dyDescent="0.2"/>
    <row r="983" ht="14.25" hidden="1" customHeight="1" x14ac:dyDescent="0.2"/>
    <row r="984" ht="14.25" hidden="1" customHeight="1" x14ac:dyDescent="0.2"/>
    <row r="985" ht="14.25" hidden="1" customHeight="1" x14ac:dyDescent="0.2"/>
    <row r="986" ht="14.25" hidden="1" customHeight="1" x14ac:dyDescent="0.2"/>
    <row r="987" ht="14.25" hidden="1" customHeight="1" x14ac:dyDescent="0.2"/>
    <row r="988" ht="14.25" hidden="1" customHeight="1" x14ac:dyDescent="0.2"/>
    <row r="989" ht="14.25" hidden="1" customHeight="1" x14ac:dyDescent="0.2"/>
    <row r="990" ht="14.25" hidden="1" customHeight="1" x14ac:dyDescent="0.2"/>
    <row r="991" ht="14.25" hidden="1" customHeight="1" x14ac:dyDescent="0.2"/>
    <row r="992" ht="14.25" hidden="1" customHeight="1" x14ac:dyDescent="0.2"/>
    <row r="993" ht="14.25" hidden="1" customHeight="1" x14ac:dyDescent="0.2"/>
    <row r="994" ht="14.25" hidden="1" customHeight="1" x14ac:dyDescent="0.2"/>
    <row r="995" ht="14.25" hidden="1" customHeight="1" x14ac:dyDescent="0.2"/>
    <row r="996" ht="14.25" hidden="1" customHeight="1" x14ac:dyDescent="0.2"/>
    <row r="997" ht="14.25" hidden="1" customHeight="1" x14ac:dyDescent="0.2"/>
    <row r="998" ht="14.25" hidden="1" customHeight="1" x14ac:dyDescent="0.2"/>
    <row r="999" ht="14.25" hidden="1" customHeight="1" x14ac:dyDescent="0.2"/>
    <row r="1000" ht="14.25" hidden="1" customHeight="1" x14ac:dyDescent="0.2"/>
    <row r="1001" ht="14.25" hidden="1" customHeight="1" x14ac:dyDescent="0.2"/>
    <row r="1002" ht="14.25" hidden="1" customHeight="1" x14ac:dyDescent="0.2"/>
    <row r="1003" ht="14.25" hidden="1" customHeight="1" x14ac:dyDescent="0.2"/>
    <row r="1004" ht="14.25" hidden="1" customHeight="1" x14ac:dyDescent="0.2"/>
    <row r="1005" ht="14.25" hidden="1" customHeight="1" x14ac:dyDescent="0.2"/>
    <row r="1006" ht="14.25" hidden="1" customHeight="1" x14ac:dyDescent="0.2"/>
    <row r="1007" ht="14.25" hidden="1" customHeight="1" x14ac:dyDescent="0.2"/>
    <row r="1008" ht="14.25" hidden="1" customHeight="1" x14ac:dyDescent="0.2"/>
    <row r="1009" ht="14.25" hidden="1" customHeight="1" x14ac:dyDescent="0.2"/>
    <row r="1010" ht="14.25" hidden="1" customHeight="1" x14ac:dyDescent="0.2"/>
    <row r="1011" ht="14.25" hidden="1" customHeight="1" x14ac:dyDescent="0.2"/>
    <row r="1012" ht="14.25" hidden="1" customHeight="1" x14ac:dyDescent="0.2"/>
    <row r="1013" ht="14.25" hidden="1" customHeight="1" x14ac:dyDescent="0.2"/>
    <row r="1014" ht="14.25" hidden="1" customHeight="1" x14ac:dyDescent="0.2"/>
    <row r="1015" ht="14.25" hidden="1" customHeight="1" x14ac:dyDescent="0.2"/>
    <row r="1016" ht="14.25" hidden="1" customHeight="1" x14ac:dyDescent="0.2"/>
    <row r="1017" ht="14.25" hidden="1" customHeight="1" x14ac:dyDescent="0.2"/>
    <row r="1018" ht="14.25" hidden="1" customHeight="1" x14ac:dyDescent="0.2"/>
    <row r="1019" ht="14.25" hidden="1" customHeight="1" x14ac:dyDescent="0.2"/>
    <row r="1020" ht="14.25" hidden="1" customHeight="1" x14ac:dyDescent="0.2"/>
    <row r="1021" ht="14.25" hidden="1" customHeight="1" x14ac:dyDescent="0.2"/>
    <row r="1022" ht="14.25" hidden="1" customHeight="1" x14ac:dyDescent="0.2"/>
    <row r="1023" ht="14.25" hidden="1" customHeight="1" x14ac:dyDescent="0.2"/>
    <row r="1024" ht="14.25" hidden="1" customHeight="1" x14ac:dyDescent="0.2"/>
    <row r="1025" ht="14.25" hidden="1" customHeight="1" x14ac:dyDescent="0.2"/>
    <row r="1026" ht="14.25" hidden="1" customHeight="1" x14ac:dyDescent="0.2"/>
    <row r="1027" ht="14.25" hidden="1" customHeight="1" x14ac:dyDescent="0.2"/>
    <row r="1028" ht="14.25" hidden="1" customHeight="1" x14ac:dyDescent="0.2"/>
    <row r="1029" ht="14.25" hidden="1" customHeight="1" x14ac:dyDescent="0.2"/>
    <row r="1030" ht="14.25" hidden="1" customHeight="1" x14ac:dyDescent="0.2"/>
    <row r="1031" ht="14.25" hidden="1" customHeight="1" x14ac:dyDescent="0.2"/>
    <row r="1032" ht="14.25" hidden="1" customHeight="1" x14ac:dyDescent="0.2"/>
    <row r="1033" ht="14.25" hidden="1" customHeight="1" x14ac:dyDescent="0.2"/>
    <row r="1034" ht="14.25" hidden="1" customHeight="1" x14ac:dyDescent="0.2"/>
    <row r="1035" ht="14.25" hidden="1" customHeight="1" x14ac:dyDescent="0.2"/>
    <row r="1036" ht="14.25" hidden="1" customHeight="1" x14ac:dyDescent="0.2"/>
    <row r="1037" ht="14.25" hidden="1" customHeight="1" x14ac:dyDescent="0.2"/>
    <row r="1038" ht="14.25" hidden="1" customHeight="1" x14ac:dyDescent="0.2"/>
    <row r="1039" ht="14.25" hidden="1" customHeight="1" x14ac:dyDescent="0.2"/>
    <row r="1040" ht="14.25" hidden="1" customHeight="1" x14ac:dyDescent="0.2"/>
    <row r="1041" ht="14.25" hidden="1" customHeight="1" x14ac:dyDescent="0.2"/>
    <row r="1042" ht="14.25" hidden="1" customHeight="1" x14ac:dyDescent="0.2"/>
    <row r="1043" ht="14.25" hidden="1" customHeight="1" x14ac:dyDescent="0.2"/>
    <row r="1044" ht="14.25" hidden="1" customHeight="1" x14ac:dyDescent="0.2"/>
    <row r="1045" ht="14.25" hidden="1" customHeight="1" x14ac:dyDescent="0.2"/>
    <row r="1046" ht="14.25" hidden="1" customHeight="1" x14ac:dyDescent="0.2"/>
    <row r="1047" ht="14.25" hidden="1" customHeight="1" x14ac:dyDescent="0.2"/>
    <row r="1048" ht="14.25" hidden="1" customHeight="1" x14ac:dyDescent="0.2"/>
    <row r="1049" ht="14.25" hidden="1" customHeight="1" x14ac:dyDescent="0.2"/>
    <row r="1050" ht="14.25" hidden="1" customHeight="1" x14ac:dyDescent="0.2"/>
    <row r="1051" ht="14.25" hidden="1" customHeight="1" x14ac:dyDescent="0.2"/>
    <row r="1052" ht="14.25" hidden="1" customHeight="1" x14ac:dyDescent="0.2"/>
    <row r="1053" ht="14.25" hidden="1" customHeight="1" x14ac:dyDescent="0.2"/>
    <row r="1054" ht="14.25" hidden="1" customHeight="1" x14ac:dyDescent="0.2"/>
    <row r="1055" ht="14.25" hidden="1" customHeight="1" x14ac:dyDescent="0.2"/>
    <row r="1056" ht="14.25" hidden="1" customHeight="1" x14ac:dyDescent="0.2"/>
    <row r="1057" ht="14.25" hidden="1" customHeight="1" x14ac:dyDescent="0.2"/>
    <row r="1058" ht="14.25" hidden="1" customHeight="1" x14ac:dyDescent="0.2"/>
    <row r="1059" ht="14.25" hidden="1" customHeight="1" x14ac:dyDescent="0.2"/>
    <row r="1060" ht="14.25" hidden="1" customHeight="1" x14ac:dyDescent="0.2"/>
    <row r="1061" ht="14.25" hidden="1" customHeight="1" x14ac:dyDescent="0.2"/>
    <row r="1062" ht="14.25" hidden="1" customHeight="1" x14ac:dyDescent="0.2"/>
    <row r="1063" ht="14.25" hidden="1" customHeight="1" x14ac:dyDescent="0.2"/>
    <row r="1064" ht="14.25" hidden="1" customHeight="1" x14ac:dyDescent="0.2"/>
    <row r="1065" ht="14.25" hidden="1" customHeight="1" x14ac:dyDescent="0.2"/>
    <row r="1066" ht="14.25" hidden="1" customHeight="1" x14ac:dyDescent="0.2"/>
    <row r="1067" ht="14.25" hidden="1" customHeight="1" x14ac:dyDescent="0.2"/>
    <row r="1068" ht="14.25" hidden="1" customHeight="1" x14ac:dyDescent="0.2"/>
    <row r="1069" ht="14.25" hidden="1" customHeight="1" x14ac:dyDescent="0.2"/>
    <row r="1070" ht="14.25" hidden="1" customHeight="1" x14ac:dyDescent="0.2"/>
    <row r="1071" ht="14.25" hidden="1" customHeight="1" x14ac:dyDescent="0.2"/>
    <row r="1072" ht="14.25" hidden="1" customHeight="1" x14ac:dyDescent="0.2"/>
    <row r="1073" ht="14.25" hidden="1" customHeight="1" x14ac:dyDescent="0.2"/>
    <row r="1074" ht="14.25" hidden="1" customHeight="1" x14ac:dyDescent="0.2"/>
    <row r="1075" ht="14.25" hidden="1" customHeight="1" x14ac:dyDescent="0.2"/>
    <row r="1076" ht="14.25" hidden="1" customHeight="1" x14ac:dyDescent="0.2"/>
    <row r="1077" ht="14.25" hidden="1" customHeight="1" x14ac:dyDescent="0.2"/>
    <row r="1078" ht="14.25" hidden="1" customHeight="1" x14ac:dyDescent="0.2"/>
    <row r="1079" ht="14.25" hidden="1" customHeight="1" x14ac:dyDescent="0.2"/>
    <row r="1080" ht="14.25" hidden="1" customHeight="1" x14ac:dyDescent="0.2"/>
    <row r="1081" ht="14.25" hidden="1" customHeight="1" x14ac:dyDescent="0.2"/>
    <row r="1082" ht="14.25" hidden="1" customHeight="1" x14ac:dyDescent="0.2"/>
    <row r="1083" ht="14.25" hidden="1" customHeight="1" x14ac:dyDescent="0.2"/>
    <row r="1084" ht="14.25" hidden="1" customHeight="1" x14ac:dyDescent="0.2"/>
    <row r="1085" ht="14.25" hidden="1" customHeight="1" x14ac:dyDescent="0.2"/>
    <row r="1086" ht="14.25" hidden="1" customHeight="1" x14ac:dyDescent="0.2"/>
    <row r="1087" ht="14.25" hidden="1" customHeight="1" x14ac:dyDescent="0.2"/>
    <row r="1088" ht="14.25" hidden="1" customHeight="1" x14ac:dyDescent="0.2"/>
    <row r="1089" ht="14.25" hidden="1" customHeight="1" x14ac:dyDescent="0.2"/>
    <row r="1090" ht="14.25" hidden="1" customHeight="1" x14ac:dyDescent="0.2"/>
    <row r="1091" ht="14.25" hidden="1" customHeight="1" x14ac:dyDescent="0.2"/>
    <row r="1092" ht="14.25" hidden="1" customHeight="1" x14ac:dyDescent="0.2"/>
    <row r="1093" ht="14.25" hidden="1" customHeight="1" x14ac:dyDescent="0.2"/>
    <row r="1094" ht="14.25" hidden="1" customHeight="1" x14ac:dyDescent="0.2"/>
    <row r="1095" ht="14.25" hidden="1" customHeight="1" x14ac:dyDescent="0.2"/>
    <row r="1096" ht="14.25" hidden="1" customHeight="1" x14ac:dyDescent="0.2"/>
    <row r="1097" ht="14.25" hidden="1" customHeight="1" x14ac:dyDescent="0.2"/>
    <row r="1098" ht="14.25" hidden="1" customHeight="1" x14ac:dyDescent="0.2"/>
    <row r="1099" ht="14.25" hidden="1" customHeight="1" x14ac:dyDescent="0.2"/>
    <row r="1100" ht="14.25" hidden="1" customHeight="1" x14ac:dyDescent="0.2"/>
    <row r="1101" ht="14.25" hidden="1" customHeight="1" x14ac:dyDescent="0.2"/>
    <row r="1102" ht="14.25" hidden="1" customHeight="1" x14ac:dyDescent="0.2"/>
    <row r="1103" ht="14.25" hidden="1" customHeight="1" x14ac:dyDescent="0.2"/>
    <row r="1104" ht="14.25" hidden="1" customHeight="1" x14ac:dyDescent="0.2"/>
    <row r="1105" ht="14.25" hidden="1" customHeight="1" x14ac:dyDescent="0.2"/>
    <row r="1106" ht="14.25" hidden="1" customHeight="1" x14ac:dyDescent="0.2"/>
    <row r="1107" ht="14.25" hidden="1" customHeight="1" x14ac:dyDescent="0.2"/>
    <row r="1108" ht="14.25" hidden="1" customHeight="1" x14ac:dyDescent="0.2"/>
    <row r="1109" ht="14.25" hidden="1" customHeight="1" x14ac:dyDescent="0.2"/>
    <row r="1110" ht="14.25" hidden="1" customHeight="1" x14ac:dyDescent="0.2"/>
    <row r="1111" ht="14.25" hidden="1" customHeight="1" x14ac:dyDescent="0.2"/>
    <row r="1112" ht="14.25" hidden="1" customHeight="1" x14ac:dyDescent="0.2"/>
    <row r="1113" ht="14.25" hidden="1" customHeight="1" x14ac:dyDescent="0.2"/>
    <row r="1114" ht="14.25" hidden="1" customHeight="1" x14ac:dyDescent="0.2"/>
    <row r="1115" ht="14.25" hidden="1" customHeight="1" x14ac:dyDescent="0.2"/>
    <row r="1116" ht="14.25" hidden="1" customHeight="1" x14ac:dyDescent="0.2"/>
    <row r="1117" ht="14.25" hidden="1" customHeight="1" x14ac:dyDescent="0.2"/>
    <row r="1118" ht="14.25" hidden="1" customHeight="1" x14ac:dyDescent="0.2"/>
    <row r="1119" ht="14.25" hidden="1" customHeight="1" x14ac:dyDescent="0.2"/>
    <row r="1120" ht="14.25" hidden="1" customHeight="1" x14ac:dyDescent="0.2"/>
    <row r="1121" ht="14.25" hidden="1" customHeight="1" x14ac:dyDescent="0.2"/>
    <row r="1122" ht="14.25" hidden="1" customHeight="1" x14ac:dyDescent="0.2"/>
    <row r="1123" ht="14.25" hidden="1" customHeight="1" x14ac:dyDescent="0.2"/>
    <row r="1124" ht="14.25" hidden="1" customHeight="1" x14ac:dyDescent="0.2"/>
    <row r="1125" ht="14.25" hidden="1" customHeight="1" x14ac:dyDescent="0.2"/>
    <row r="1126" ht="14.25" hidden="1" customHeight="1" x14ac:dyDescent="0.2"/>
    <row r="1127" ht="14.25" hidden="1" customHeight="1" x14ac:dyDescent="0.2"/>
    <row r="1128" ht="14.25" hidden="1" customHeight="1" x14ac:dyDescent="0.2"/>
    <row r="1129" ht="14.25" hidden="1" customHeight="1" x14ac:dyDescent="0.2"/>
    <row r="1130" ht="14.25" hidden="1" customHeight="1" x14ac:dyDescent="0.2"/>
    <row r="1131" ht="14.25" hidden="1" customHeight="1" x14ac:dyDescent="0.2"/>
    <row r="1132" ht="14.25" hidden="1" customHeight="1" x14ac:dyDescent="0.2"/>
    <row r="1133" ht="14.25" hidden="1" customHeight="1" x14ac:dyDescent="0.2"/>
    <row r="1134" ht="14.25" hidden="1" customHeight="1" x14ac:dyDescent="0.2"/>
    <row r="1135" ht="14.25" hidden="1" customHeight="1" x14ac:dyDescent="0.2"/>
    <row r="1136" ht="14.25" hidden="1" customHeight="1" x14ac:dyDescent="0.2"/>
    <row r="1137" ht="14.25" hidden="1" customHeight="1" x14ac:dyDescent="0.2"/>
    <row r="1138" ht="14.25" hidden="1" customHeight="1" x14ac:dyDescent="0.2"/>
    <row r="1139" ht="14.25" hidden="1" customHeight="1" x14ac:dyDescent="0.2"/>
    <row r="1140" ht="14.25" hidden="1" customHeight="1" x14ac:dyDescent="0.2"/>
    <row r="1141" ht="14.25" hidden="1" customHeight="1" x14ac:dyDescent="0.2"/>
    <row r="1142" ht="14.25" hidden="1" customHeight="1" x14ac:dyDescent="0.2"/>
    <row r="1143" ht="14.25" hidden="1" customHeight="1" x14ac:dyDescent="0.2"/>
    <row r="1144" ht="14.25" hidden="1" customHeight="1" x14ac:dyDescent="0.2"/>
    <row r="1145" ht="14.25" hidden="1" customHeight="1" x14ac:dyDescent="0.2"/>
    <row r="1146" ht="14.25" hidden="1" customHeight="1" x14ac:dyDescent="0.2"/>
    <row r="1147" ht="14.25" hidden="1" customHeight="1" x14ac:dyDescent="0.2"/>
    <row r="1148" ht="14.25" hidden="1" customHeight="1" x14ac:dyDescent="0.2"/>
    <row r="1149" ht="14.25" hidden="1" customHeight="1" x14ac:dyDescent="0.2"/>
    <row r="1150" ht="14.25" hidden="1" customHeight="1" x14ac:dyDescent="0.2"/>
    <row r="1151" ht="14.25" hidden="1" customHeight="1" x14ac:dyDescent="0.2"/>
    <row r="1152" ht="14.25" hidden="1" customHeight="1" x14ac:dyDescent="0.2"/>
    <row r="1153" ht="14.25" hidden="1" customHeight="1" x14ac:dyDescent="0.2"/>
    <row r="1154" ht="14.25" hidden="1" customHeight="1" x14ac:dyDescent="0.2"/>
    <row r="1155" ht="14.25" hidden="1" customHeight="1" x14ac:dyDescent="0.2"/>
    <row r="1156" ht="14.25" hidden="1" customHeight="1" x14ac:dyDescent="0.2"/>
    <row r="1157" ht="14.25" hidden="1" customHeight="1" x14ac:dyDescent="0.2"/>
    <row r="1158" ht="14.25" hidden="1" customHeight="1" x14ac:dyDescent="0.2"/>
    <row r="1159" ht="14.25" hidden="1" customHeight="1" x14ac:dyDescent="0.2"/>
    <row r="1160" ht="14.25" hidden="1" customHeight="1" x14ac:dyDescent="0.2"/>
    <row r="1161" ht="14.25" hidden="1" customHeight="1" x14ac:dyDescent="0.2"/>
    <row r="1162" ht="14.25" hidden="1" customHeight="1" x14ac:dyDescent="0.2"/>
    <row r="1163" ht="14.25" hidden="1" customHeight="1" x14ac:dyDescent="0.2"/>
    <row r="1164" ht="14.25" hidden="1" customHeight="1" x14ac:dyDescent="0.2"/>
    <row r="1165" ht="14.25" hidden="1" customHeight="1" x14ac:dyDescent="0.2"/>
    <row r="1166" ht="14.25" hidden="1" customHeight="1" x14ac:dyDescent="0.2"/>
    <row r="1167" ht="14.25" hidden="1" customHeight="1" x14ac:dyDescent="0.2"/>
    <row r="1168" ht="14.25" hidden="1" customHeight="1" x14ac:dyDescent="0.2"/>
    <row r="1169" ht="14.25" hidden="1" customHeight="1" x14ac:dyDescent="0.2"/>
    <row r="1170" ht="14.25" hidden="1" customHeight="1" x14ac:dyDescent="0.2"/>
    <row r="1171" ht="14.25" hidden="1" customHeight="1" x14ac:dyDescent="0.2"/>
    <row r="1172" ht="14.25" hidden="1" customHeight="1" x14ac:dyDescent="0.2"/>
    <row r="1173" ht="14.25" hidden="1" customHeight="1" x14ac:dyDescent="0.2"/>
    <row r="1174" ht="14.25" hidden="1" customHeight="1" x14ac:dyDescent="0.2"/>
    <row r="1175" ht="14.25" hidden="1" customHeight="1" x14ac:dyDescent="0.2"/>
    <row r="1176" ht="14.25" hidden="1" customHeight="1" x14ac:dyDescent="0.2"/>
    <row r="1177" ht="14.25" hidden="1" customHeight="1" x14ac:dyDescent="0.2"/>
    <row r="1178" ht="14.25" hidden="1" customHeight="1" x14ac:dyDescent="0.2"/>
    <row r="1179" ht="14.25" hidden="1" customHeight="1" x14ac:dyDescent="0.2"/>
    <row r="1180" ht="14.25" hidden="1" customHeight="1" x14ac:dyDescent="0.2"/>
    <row r="1181" ht="14.25" hidden="1" customHeight="1" x14ac:dyDescent="0.2"/>
    <row r="1182" ht="14.25" hidden="1" customHeight="1" x14ac:dyDescent="0.2"/>
    <row r="1183" ht="14.25" hidden="1" customHeight="1" x14ac:dyDescent="0.2"/>
    <row r="1184" ht="14.25" hidden="1" customHeight="1" x14ac:dyDescent="0.2"/>
    <row r="1185" ht="14.25" hidden="1" customHeight="1" x14ac:dyDescent="0.2"/>
    <row r="1186" ht="14.25" hidden="1" customHeight="1" x14ac:dyDescent="0.2"/>
    <row r="1187" ht="14.25" hidden="1" customHeight="1" x14ac:dyDescent="0.2"/>
    <row r="1188" ht="14.25" hidden="1" customHeight="1" x14ac:dyDescent="0.2"/>
    <row r="1189" ht="14.25" hidden="1" customHeight="1" x14ac:dyDescent="0.2"/>
    <row r="1190" ht="14.25" hidden="1" customHeight="1" x14ac:dyDescent="0.2"/>
    <row r="1191" ht="14.25" hidden="1" customHeight="1" x14ac:dyDescent="0.2"/>
    <row r="1192" ht="14.25" hidden="1" customHeight="1" x14ac:dyDescent="0.2"/>
    <row r="1193" ht="14.25" hidden="1" customHeight="1" x14ac:dyDescent="0.2"/>
    <row r="1194" ht="14.25" hidden="1" customHeight="1" x14ac:dyDescent="0.2"/>
    <row r="1195" ht="14.25" hidden="1" customHeight="1" x14ac:dyDescent="0.2"/>
    <row r="1196" ht="14.25" hidden="1" customHeight="1" x14ac:dyDescent="0.2"/>
    <row r="1197" ht="14.25" hidden="1" customHeight="1" x14ac:dyDescent="0.2"/>
    <row r="1198" ht="14.25" hidden="1" customHeight="1" x14ac:dyDescent="0.2"/>
    <row r="1199" ht="14.25" hidden="1" customHeight="1" x14ac:dyDescent="0.2"/>
    <row r="1200" ht="14.25" hidden="1" customHeight="1" x14ac:dyDescent="0.2"/>
    <row r="1201" ht="14.25" hidden="1" customHeight="1" x14ac:dyDescent="0.2"/>
    <row r="1202" ht="14.25" hidden="1" customHeight="1" x14ac:dyDescent="0.2"/>
    <row r="1203" ht="14.25" hidden="1" customHeight="1" x14ac:dyDescent="0.2"/>
    <row r="1204" ht="14.25" hidden="1" customHeight="1" x14ac:dyDescent="0.2"/>
    <row r="1205" ht="14.25" hidden="1" customHeight="1" x14ac:dyDescent="0.2"/>
    <row r="1206" ht="14.25" hidden="1" customHeight="1" x14ac:dyDescent="0.2"/>
    <row r="1207" ht="14.25" hidden="1" customHeight="1" x14ac:dyDescent="0.2"/>
    <row r="1208" ht="14.25" hidden="1" customHeight="1" x14ac:dyDescent="0.2"/>
    <row r="1209" ht="14.25" hidden="1" customHeight="1" x14ac:dyDescent="0.2"/>
    <row r="1210" ht="14.25" hidden="1" customHeight="1" x14ac:dyDescent="0.2"/>
    <row r="1211" ht="14.25" hidden="1" customHeight="1" x14ac:dyDescent="0.2"/>
    <row r="1212" ht="14.25" hidden="1" customHeight="1" x14ac:dyDescent="0.2"/>
    <row r="1213" ht="14.25" hidden="1" customHeight="1" x14ac:dyDescent="0.2"/>
    <row r="1214" ht="14.25" hidden="1" customHeight="1" x14ac:dyDescent="0.2"/>
    <row r="1215" ht="14.25" hidden="1" customHeight="1" x14ac:dyDescent="0.2"/>
    <row r="1216" ht="14.25" hidden="1" customHeight="1" x14ac:dyDescent="0.2"/>
    <row r="1217" ht="14.25" hidden="1" customHeight="1" x14ac:dyDescent="0.2"/>
    <row r="1218" ht="14.25" hidden="1" customHeight="1" x14ac:dyDescent="0.2"/>
    <row r="1219" ht="14.25" hidden="1" customHeight="1" x14ac:dyDescent="0.2"/>
    <row r="1220" ht="14.25" hidden="1" customHeight="1" x14ac:dyDescent="0.2"/>
    <row r="1221" ht="14.25" hidden="1" customHeight="1" x14ac:dyDescent="0.2"/>
    <row r="1222" ht="14.25" hidden="1" customHeight="1" x14ac:dyDescent="0.2"/>
    <row r="1223" ht="14.25" hidden="1" customHeight="1" x14ac:dyDescent="0.2"/>
    <row r="1224" ht="14.25" hidden="1" customHeight="1" x14ac:dyDescent="0.2"/>
    <row r="1225" ht="14.25" hidden="1" customHeight="1" x14ac:dyDescent="0.2"/>
    <row r="1226" ht="14.25" hidden="1" customHeight="1" x14ac:dyDescent="0.2"/>
    <row r="1227" ht="14.25" hidden="1" customHeight="1" x14ac:dyDescent="0.2"/>
    <row r="1228" ht="14.25" hidden="1" customHeight="1" x14ac:dyDescent="0.2"/>
    <row r="1229" ht="14.25" hidden="1" customHeight="1" x14ac:dyDescent="0.2"/>
    <row r="1230" ht="14.25" hidden="1" customHeight="1" x14ac:dyDescent="0.2"/>
    <row r="1231" ht="14.25" hidden="1" customHeight="1" x14ac:dyDescent="0.2"/>
    <row r="1232" ht="14.25" hidden="1" customHeight="1" x14ac:dyDescent="0.2"/>
    <row r="1233" ht="14.25" hidden="1" customHeight="1" x14ac:dyDescent="0.2"/>
    <row r="1234" ht="14.25" hidden="1" customHeight="1" x14ac:dyDescent="0.2"/>
    <row r="1235" ht="14.25" hidden="1" customHeight="1" x14ac:dyDescent="0.2"/>
    <row r="1236" ht="14.25" hidden="1" customHeight="1" x14ac:dyDescent="0.2"/>
    <row r="1237" ht="14.25" hidden="1" customHeight="1" x14ac:dyDescent="0.2"/>
    <row r="1238" ht="14.25" hidden="1" customHeight="1" x14ac:dyDescent="0.2"/>
    <row r="1239" ht="14.25" hidden="1" customHeight="1" x14ac:dyDescent="0.2"/>
    <row r="1240" ht="14.25" hidden="1" customHeight="1" x14ac:dyDescent="0.2"/>
    <row r="1241" ht="14.25" hidden="1" customHeight="1" x14ac:dyDescent="0.2"/>
    <row r="1242" ht="14.25" hidden="1" customHeight="1" x14ac:dyDescent="0.2"/>
    <row r="1243" ht="14.25" hidden="1" customHeight="1" x14ac:dyDescent="0.2"/>
    <row r="1244" ht="14.25" hidden="1" customHeight="1" x14ac:dyDescent="0.2"/>
    <row r="1245" ht="14.25" hidden="1" customHeight="1" x14ac:dyDescent="0.2"/>
    <row r="1246" ht="14.25" hidden="1" customHeight="1" x14ac:dyDescent="0.2"/>
    <row r="1247" ht="14.25" hidden="1" customHeight="1" x14ac:dyDescent="0.2"/>
    <row r="1248" ht="14.25" hidden="1" customHeight="1" x14ac:dyDescent="0.2"/>
    <row r="1249" ht="14.25" hidden="1" customHeight="1" x14ac:dyDescent="0.2"/>
    <row r="1250" ht="14.25" hidden="1" customHeight="1" x14ac:dyDescent="0.2"/>
    <row r="1251" ht="14.25" hidden="1" customHeight="1" x14ac:dyDescent="0.2"/>
    <row r="1252" ht="14.25" hidden="1" customHeight="1" x14ac:dyDescent="0.2"/>
    <row r="1253" ht="14.25" hidden="1" customHeight="1" x14ac:dyDescent="0.2"/>
    <row r="1254" ht="14.25" hidden="1" customHeight="1" x14ac:dyDescent="0.2"/>
    <row r="1255" ht="14.25" hidden="1" customHeight="1" x14ac:dyDescent="0.2"/>
    <row r="1256" ht="14.25" hidden="1" customHeight="1" x14ac:dyDescent="0.2"/>
    <row r="1257" ht="14.25" hidden="1" customHeight="1" x14ac:dyDescent="0.2"/>
    <row r="1258" ht="14.25" hidden="1" customHeight="1" x14ac:dyDescent="0.2"/>
    <row r="1259" ht="14.25" hidden="1" customHeight="1" x14ac:dyDescent="0.2"/>
    <row r="1260" ht="14.25" hidden="1" customHeight="1" x14ac:dyDescent="0.2"/>
    <row r="1261" ht="14.25" hidden="1" customHeight="1" x14ac:dyDescent="0.2"/>
    <row r="1262" ht="14.25" hidden="1" customHeight="1" x14ac:dyDescent="0.2"/>
    <row r="1263" ht="14.25" hidden="1" customHeight="1" x14ac:dyDescent="0.2"/>
    <row r="1264" ht="14.25" hidden="1" customHeight="1" x14ac:dyDescent="0.2"/>
    <row r="1265" ht="14.25" hidden="1" customHeight="1" x14ac:dyDescent="0.2"/>
    <row r="1266" ht="14.25" hidden="1" customHeight="1" x14ac:dyDescent="0.2"/>
    <row r="1267" ht="14.25" hidden="1" customHeight="1" x14ac:dyDescent="0.2"/>
    <row r="1268" ht="14.25" hidden="1" customHeight="1" x14ac:dyDescent="0.2"/>
    <row r="1269" ht="14.25" hidden="1" customHeight="1" x14ac:dyDescent="0.2"/>
    <row r="1270" ht="14.25" hidden="1" customHeight="1" x14ac:dyDescent="0.2"/>
    <row r="1271" ht="14.25" hidden="1" customHeight="1" x14ac:dyDescent="0.2"/>
    <row r="1272" ht="14.25" hidden="1" customHeight="1" x14ac:dyDescent="0.2"/>
    <row r="1273" ht="14.25" hidden="1" customHeight="1" x14ac:dyDescent="0.2"/>
    <row r="1274" ht="14.25" hidden="1" customHeight="1" x14ac:dyDescent="0.2"/>
    <row r="1275" ht="14.25" hidden="1" customHeight="1" x14ac:dyDescent="0.2"/>
    <row r="1276" ht="14.25" hidden="1" customHeight="1" x14ac:dyDescent="0.2"/>
    <row r="1277" ht="14.25" hidden="1" customHeight="1" x14ac:dyDescent="0.2"/>
    <row r="1278" ht="14.25" hidden="1" customHeight="1" x14ac:dyDescent="0.2"/>
    <row r="1279" ht="14.25" hidden="1" customHeight="1" x14ac:dyDescent="0.2"/>
    <row r="1280" ht="14.25" hidden="1" customHeight="1" x14ac:dyDescent="0.2"/>
    <row r="1281" ht="14.25" hidden="1" customHeight="1" x14ac:dyDescent="0.2"/>
    <row r="1282" ht="14.25" hidden="1" customHeight="1" x14ac:dyDescent="0.2"/>
    <row r="1283" ht="14.25" hidden="1" customHeight="1" x14ac:dyDescent="0.2"/>
    <row r="1284" ht="14.25" hidden="1" customHeight="1" x14ac:dyDescent="0.2"/>
    <row r="1285" ht="14.25" hidden="1" customHeight="1" x14ac:dyDescent="0.2"/>
    <row r="1286" ht="14.25" hidden="1" customHeight="1" x14ac:dyDescent="0.2"/>
    <row r="1287" ht="14.25" hidden="1" customHeight="1" x14ac:dyDescent="0.2"/>
    <row r="1288" ht="14.25" hidden="1" customHeight="1" x14ac:dyDescent="0.2"/>
    <row r="1289" ht="14.25" hidden="1" customHeight="1" x14ac:dyDescent="0.2"/>
    <row r="1290" ht="14.25" hidden="1" customHeight="1" x14ac:dyDescent="0.2"/>
    <row r="1291" ht="14.25" hidden="1" customHeight="1" x14ac:dyDescent="0.2"/>
    <row r="1292" ht="14.25" hidden="1" customHeight="1" x14ac:dyDescent="0.2"/>
    <row r="1293" ht="14.25" hidden="1" customHeight="1" x14ac:dyDescent="0.2"/>
    <row r="1294" ht="14.25" hidden="1" customHeight="1" x14ac:dyDescent="0.2"/>
    <row r="1295" ht="14.25" hidden="1" customHeight="1" x14ac:dyDescent="0.2"/>
    <row r="1296" ht="14.25" hidden="1" customHeight="1" x14ac:dyDescent="0.2"/>
    <row r="1297" ht="14.25" hidden="1" customHeight="1" x14ac:dyDescent="0.2"/>
    <row r="1298" ht="14.25" hidden="1" customHeight="1" x14ac:dyDescent="0.2"/>
    <row r="1299" ht="14.25" hidden="1" customHeight="1" x14ac:dyDescent="0.2"/>
    <row r="1300" ht="14.25" hidden="1" customHeight="1" x14ac:dyDescent="0.2"/>
    <row r="1301" ht="14.25" hidden="1" customHeight="1" x14ac:dyDescent="0.2"/>
    <row r="1302" ht="14.25" hidden="1" customHeight="1" x14ac:dyDescent="0.2"/>
    <row r="1303" ht="14.25" hidden="1" customHeight="1" x14ac:dyDescent="0.2"/>
    <row r="1304" ht="14.25" hidden="1" customHeight="1" x14ac:dyDescent="0.2"/>
    <row r="1305" ht="14.25" hidden="1" customHeight="1" x14ac:dyDescent="0.2"/>
    <row r="1306" ht="14.25" hidden="1" customHeight="1" x14ac:dyDescent="0.2"/>
    <row r="1307" ht="14.25" hidden="1" customHeight="1" x14ac:dyDescent="0.2"/>
    <row r="1308" ht="14.25" hidden="1" customHeight="1" x14ac:dyDescent="0.2"/>
    <row r="1309" ht="14.25" hidden="1" customHeight="1" x14ac:dyDescent="0.2"/>
    <row r="1310" ht="14.25" hidden="1" customHeight="1" x14ac:dyDescent="0.2"/>
    <row r="1311" ht="14.25" hidden="1" customHeight="1" x14ac:dyDescent="0.2"/>
    <row r="1312" ht="14.25" hidden="1" customHeight="1" x14ac:dyDescent="0.2"/>
    <row r="1313" ht="14.25" hidden="1" customHeight="1" x14ac:dyDescent="0.2"/>
    <row r="1314" ht="14.25" hidden="1" customHeight="1" x14ac:dyDescent="0.2"/>
    <row r="1315" ht="14.25" hidden="1" customHeight="1" x14ac:dyDescent="0.2"/>
    <row r="1316" ht="14.25" hidden="1" customHeight="1" x14ac:dyDescent="0.2"/>
    <row r="1317" ht="14.25" hidden="1" customHeight="1" x14ac:dyDescent="0.2"/>
    <row r="1318" ht="14.25" hidden="1" customHeight="1" x14ac:dyDescent="0.2"/>
    <row r="1319" ht="14.25" hidden="1" customHeight="1" x14ac:dyDescent="0.2"/>
    <row r="1320" ht="14.25" hidden="1" customHeight="1" x14ac:dyDescent="0.2"/>
    <row r="1321" ht="14.25" hidden="1" customHeight="1" x14ac:dyDescent="0.2"/>
    <row r="1322" ht="14.25" hidden="1" customHeight="1" x14ac:dyDescent="0.2"/>
    <row r="1323" ht="14.25" hidden="1" customHeight="1" x14ac:dyDescent="0.2"/>
    <row r="1324" ht="14.25" hidden="1" customHeight="1" x14ac:dyDescent="0.2"/>
    <row r="1325" ht="14.25" hidden="1" customHeight="1" x14ac:dyDescent="0.2"/>
    <row r="1326" ht="14.25" hidden="1" customHeight="1" x14ac:dyDescent="0.2"/>
    <row r="1327" ht="14.25" hidden="1" customHeight="1" x14ac:dyDescent="0.2"/>
    <row r="1328" ht="14.25" hidden="1" customHeight="1" x14ac:dyDescent="0.2"/>
    <row r="1329" ht="14.25" hidden="1" customHeight="1" x14ac:dyDescent="0.2"/>
    <row r="1330" ht="14.25" hidden="1" customHeight="1" x14ac:dyDescent="0.2"/>
    <row r="1331" ht="14.25" hidden="1" customHeight="1" x14ac:dyDescent="0.2"/>
    <row r="1332" ht="14.25" hidden="1" customHeight="1" x14ac:dyDescent="0.2"/>
    <row r="1333" ht="14.25" hidden="1" customHeight="1" x14ac:dyDescent="0.2"/>
    <row r="1334" ht="14.25" hidden="1" customHeight="1" x14ac:dyDescent="0.2"/>
    <row r="1335" ht="14.25" hidden="1" customHeight="1" x14ac:dyDescent="0.2"/>
    <row r="1336" ht="14.25" hidden="1" customHeight="1" x14ac:dyDescent="0.2"/>
    <row r="1337" ht="14.25" hidden="1" customHeight="1" x14ac:dyDescent="0.2"/>
    <row r="1338" ht="14.25" hidden="1" customHeight="1" x14ac:dyDescent="0.2"/>
    <row r="1339" ht="14.25" hidden="1" customHeight="1" x14ac:dyDescent="0.2"/>
    <row r="1340" ht="14.25" hidden="1" customHeight="1" x14ac:dyDescent="0.2"/>
    <row r="1341" ht="14.25" hidden="1" customHeight="1" x14ac:dyDescent="0.2"/>
    <row r="1342" ht="14.25" hidden="1" customHeight="1" x14ac:dyDescent="0.2"/>
    <row r="1343" ht="14.25" hidden="1" customHeight="1" x14ac:dyDescent="0.2"/>
    <row r="1344" ht="14.25" hidden="1" customHeight="1" x14ac:dyDescent="0.2"/>
    <row r="1345" ht="14.25" hidden="1" customHeight="1" x14ac:dyDescent="0.2"/>
    <row r="1346" ht="14.25" hidden="1" customHeight="1" x14ac:dyDescent="0.2"/>
    <row r="1347" ht="14.25" hidden="1" customHeight="1" x14ac:dyDescent="0.2"/>
    <row r="1348" ht="14.25" hidden="1" customHeight="1" x14ac:dyDescent="0.2"/>
    <row r="1349" ht="14.25" hidden="1" customHeight="1" x14ac:dyDescent="0.2"/>
    <row r="1350" ht="14.25" hidden="1" customHeight="1" x14ac:dyDescent="0.2"/>
    <row r="1351" ht="14.25" hidden="1" customHeight="1" x14ac:dyDescent="0.2"/>
    <row r="1352" ht="14.25" hidden="1" customHeight="1" x14ac:dyDescent="0.2"/>
    <row r="1353" ht="14.25" hidden="1" customHeight="1" x14ac:dyDescent="0.2"/>
    <row r="1354" ht="14.25" hidden="1" customHeight="1" x14ac:dyDescent="0.2"/>
    <row r="1355" ht="14.25" hidden="1" customHeight="1" x14ac:dyDescent="0.2"/>
    <row r="1356" ht="14.25" hidden="1" customHeight="1" x14ac:dyDescent="0.2"/>
    <row r="1357" ht="14.25" hidden="1" customHeight="1" x14ac:dyDescent="0.2"/>
    <row r="1358" ht="14.25" hidden="1" customHeight="1" x14ac:dyDescent="0.2"/>
    <row r="1359" ht="14.25" hidden="1" customHeight="1" x14ac:dyDescent="0.2"/>
    <row r="1360" ht="14.25" hidden="1" customHeight="1" x14ac:dyDescent="0.2"/>
    <row r="1361" ht="14.25" hidden="1" customHeight="1" x14ac:dyDescent="0.2"/>
    <row r="1362" ht="14.25" hidden="1" customHeight="1" x14ac:dyDescent="0.2"/>
    <row r="1363" ht="14.25" hidden="1" customHeight="1" x14ac:dyDescent="0.2"/>
    <row r="1364" ht="14.25" hidden="1" customHeight="1" x14ac:dyDescent="0.2"/>
    <row r="1365" ht="14.25" hidden="1" customHeight="1" x14ac:dyDescent="0.2"/>
    <row r="1366" ht="14.25" hidden="1" customHeight="1" x14ac:dyDescent="0.2"/>
    <row r="1367" ht="14.25" hidden="1" customHeight="1" x14ac:dyDescent="0.2"/>
    <row r="1368" ht="14.25" hidden="1" customHeight="1" x14ac:dyDescent="0.2"/>
    <row r="1369" ht="14.25" hidden="1" customHeight="1" x14ac:dyDescent="0.2"/>
    <row r="1370" ht="14.25" hidden="1" customHeight="1" x14ac:dyDescent="0.2"/>
    <row r="1371" ht="14.25" hidden="1" customHeight="1" x14ac:dyDescent="0.2"/>
    <row r="1372" ht="14.25" hidden="1" customHeight="1" x14ac:dyDescent="0.2"/>
    <row r="1373" ht="14.25" hidden="1" customHeight="1" x14ac:dyDescent="0.2"/>
    <row r="1374" ht="14.25" hidden="1" customHeight="1" x14ac:dyDescent="0.2"/>
    <row r="1375" ht="14.25" hidden="1" customHeight="1" x14ac:dyDescent="0.2"/>
    <row r="1376" ht="14.25" hidden="1" customHeight="1" x14ac:dyDescent="0.2"/>
    <row r="1377" ht="14.25" hidden="1" customHeight="1" x14ac:dyDescent="0.2"/>
    <row r="1378" ht="14.25" hidden="1" customHeight="1" x14ac:dyDescent="0.2"/>
    <row r="1379" ht="14.25" hidden="1" customHeight="1" x14ac:dyDescent="0.2"/>
    <row r="1380" ht="14.25" hidden="1" customHeight="1" x14ac:dyDescent="0.2"/>
    <row r="1381" ht="14.25" hidden="1" customHeight="1" x14ac:dyDescent="0.2"/>
    <row r="1382" ht="14.25" hidden="1" customHeight="1" x14ac:dyDescent="0.2"/>
    <row r="1383" ht="14.25" hidden="1" customHeight="1" x14ac:dyDescent="0.2"/>
    <row r="1384" ht="14.25" hidden="1" customHeight="1" x14ac:dyDescent="0.2"/>
    <row r="1385" ht="14.25" hidden="1" customHeight="1" x14ac:dyDescent="0.2"/>
    <row r="1386" ht="14.25" hidden="1" customHeight="1" x14ac:dyDescent="0.2"/>
    <row r="1387" ht="14.25" hidden="1" customHeight="1" x14ac:dyDescent="0.2"/>
    <row r="1388" ht="14.25" hidden="1" customHeight="1" x14ac:dyDescent="0.2"/>
    <row r="1389" ht="14.25" hidden="1" customHeight="1" x14ac:dyDescent="0.2"/>
    <row r="1390" ht="14.25" hidden="1" customHeight="1" x14ac:dyDescent="0.2"/>
    <row r="1391" ht="14.25" hidden="1" customHeight="1" x14ac:dyDescent="0.2"/>
    <row r="1392" ht="14.25" hidden="1" customHeight="1" x14ac:dyDescent="0.2"/>
    <row r="1393" ht="14.25" hidden="1" customHeight="1" x14ac:dyDescent="0.2"/>
    <row r="1394" ht="14.25" hidden="1" customHeight="1" x14ac:dyDescent="0.2"/>
    <row r="1395" ht="14.25" hidden="1" customHeight="1" x14ac:dyDescent="0.2"/>
    <row r="1396" ht="14.25" hidden="1" customHeight="1" x14ac:dyDescent="0.2"/>
    <row r="1397" ht="14.25" hidden="1" customHeight="1" x14ac:dyDescent="0.2"/>
    <row r="1398" ht="14.25" hidden="1" customHeight="1" x14ac:dyDescent="0.2"/>
    <row r="1399" ht="14.25" hidden="1" customHeight="1" x14ac:dyDescent="0.2"/>
    <row r="1400" ht="14.25" hidden="1" customHeight="1" x14ac:dyDescent="0.2"/>
    <row r="1401" ht="14.25" hidden="1" customHeight="1" x14ac:dyDescent="0.2"/>
    <row r="1402" ht="14.25" hidden="1" customHeight="1" x14ac:dyDescent="0.2"/>
    <row r="1403" ht="14.25" hidden="1" customHeight="1" x14ac:dyDescent="0.2"/>
    <row r="1404" ht="14.25" hidden="1" customHeight="1" x14ac:dyDescent="0.2"/>
    <row r="1405" ht="14.25" hidden="1" customHeight="1" x14ac:dyDescent="0.2"/>
    <row r="1406" ht="14.25" hidden="1" customHeight="1" x14ac:dyDescent="0.2"/>
    <row r="1407" ht="14.25" hidden="1" customHeight="1" x14ac:dyDescent="0.2"/>
    <row r="1408" ht="14.25" hidden="1" customHeight="1" x14ac:dyDescent="0.2"/>
    <row r="1409" ht="14.25" hidden="1" customHeight="1" x14ac:dyDescent="0.2"/>
    <row r="1410" ht="14.25" hidden="1" customHeight="1" x14ac:dyDescent="0.2"/>
    <row r="1411" ht="14.25" hidden="1" customHeight="1" x14ac:dyDescent="0.2"/>
    <row r="1412" ht="14.25" hidden="1" customHeight="1" x14ac:dyDescent="0.2"/>
    <row r="1413" ht="14.25" hidden="1" customHeight="1" x14ac:dyDescent="0.2"/>
    <row r="1414" ht="14.25" hidden="1" customHeight="1" x14ac:dyDescent="0.2"/>
    <row r="1415" ht="14.25" hidden="1" customHeight="1" x14ac:dyDescent="0.2"/>
    <row r="1416" ht="14.25" hidden="1" customHeight="1" x14ac:dyDescent="0.2"/>
    <row r="1417" ht="14.25" hidden="1" customHeight="1" x14ac:dyDescent="0.2"/>
    <row r="1418" ht="14.25" hidden="1" customHeight="1" x14ac:dyDescent="0.2"/>
    <row r="1419" ht="14.25" hidden="1" customHeight="1" x14ac:dyDescent="0.2"/>
    <row r="1420" ht="14.25" hidden="1" customHeight="1" x14ac:dyDescent="0.2"/>
    <row r="1421" ht="14.25" hidden="1" customHeight="1" x14ac:dyDescent="0.2"/>
    <row r="1422" ht="14.25" hidden="1" customHeight="1" x14ac:dyDescent="0.2"/>
    <row r="1423" ht="14.25" hidden="1" customHeight="1" x14ac:dyDescent="0.2"/>
    <row r="1424" ht="14.25" hidden="1" customHeight="1" x14ac:dyDescent="0.2"/>
    <row r="1425" ht="14.25" hidden="1" customHeight="1" x14ac:dyDescent="0.2"/>
    <row r="1426" ht="14.25" hidden="1" customHeight="1" x14ac:dyDescent="0.2"/>
    <row r="1427" ht="14.25" hidden="1" customHeight="1" x14ac:dyDescent="0.2"/>
    <row r="1428" ht="14.25" hidden="1" customHeight="1" x14ac:dyDescent="0.2"/>
    <row r="1429" ht="14.25" hidden="1" customHeight="1" x14ac:dyDescent="0.2"/>
    <row r="1430" ht="14.25" hidden="1" customHeight="1" x14ac:dyDescent="0.2"/>
    <row r="1431" ht="14.25" hidden="1" customHeight="1" x14ac:dyDescent="0.2"/>
    <row r="1432" ht="14.25" hidden="1" customHeight="1" x14ac:dyDescent="0.2"/>
    <row r="1433" ht="14.25" hidden="1" customHeight="1" x14ac:dyDescent="0.2"/>
    <row r="1434" ht="14.25" hidden="1" customHeight="1" x14ac:dyDescent="0.2"/>
    <row r="1435" ht="14.25" hidden="1" customHeight="1" x14ac:dyDescent="0.2"/>
    <row r="1436" ht="14.25" hidden="1" customHeight="1" x14ac:dyDescent="0.2"/>
    <row r="1437" ht="14.25" hidden="1" customHeight="1" x14ac:dyDescent="0.2"/>
    <row r="1438" ht="14.25" hidden="1" customHeight="1" x14ac:dyDescent="0.2"/>
    <row r="1439" ht="14.25" hidden="1" customHeight="1" x14ac:dyDescent="0.2"/>
    <row r="1440" ht="14.25" hidden="1" customHeight="1" x14ac:dyDescent="0.2"/>
    <row r="1441" ht="14.25" hidden="1" customHeight="1" x14ac:dyDescent="0.2"/>
    <row r="1442" ht="14.25" hidden="1" customHeight="1" x14ac:dyDescent="0.2"/>
    <row r="1443" ht="14.25" hidden="1" customHeight="1" x14ac:dyDescent="0.2"/>
    <row r="1444" ht="14.25" hidden="1" customHeight="1" x14ac:dyDescent="0.2"/>
    <row r="1445" ht="14.25" hidden="1" customHeight="1" x14ac:dyDescent="0.2"/>
    <row r="1446" ht="14.25" hidden="1" customHeight="1" x14ac:dyDescent="0.2"/>
    <row r="1447" ht="14.25" hidden="1" customHeight="1" x14ac:dyDescent="0.2"/>
    <row r="1448" ht="14.25" hidden="1" customHeight="1" x14ac:dyDescent="0.2"/>
    <row r="1449" ht="14.25" hidden="1" customHeight="1" x14ac:dyDescent="0.2"/>
    <row r="1450" ht="14.25" hidden="1" customHeight="1" x14ac:dyDescent="0.2"/>
    <row r="1451" ht="14.25" hidden="1" customHeight="1" x14ac:dyDescent="0.2"/>
    <row r="1452" ht="14.25" hidden="1" customHeight="1" x14ac:dyDescent="0.2"/>
    <row r="1453" ht="14.25" hidden="1" customHeight="1" x14ac:dyDescent="0.2"/>
    <row r="1454" ht="14.25" hidden="1" customHeight="1" x14ac:dyDescent="0.2"/>
    <row r="1455" ht="14.25" hidden="1" customHeight="1" x14ac:dyDescent="0.2"/>
    <row r="1456" ht="14.25" hidden="1" customHeight="1" x14ac:dyDescent="0.2"/>
    <row r="1457" ht="14.25" hidden="1" customHeight="1" x14ac:dyDescent="0.2"/>
    <row r="1458" ht="14.25" hidden="1" customHeight="1" x14ac:dyDescent="0.2"/>
    <row r="1459" ht="14.25" hidden="1" customHeight="1" x14ac:dyDescent="0.2"/>
    <row r="1460" ht="14.25" hidden="1" customHeight="1" x14ac:dyDescent="0.2"/>
    <row r="1461" ht="14.25" hidden="1" customHeight="1" x14ac:dyDescent="0.2"/>
    <row r="1462" ht="14.25" hidden="1" customHeight="1" x14ac:dyDescent="0.2"/>
    <row r="1463" ht="14.25" hidden="1" customHeight="1" x14ac:dyDescent="0.2"/>
    <row r="1464" ht="14.25" hidden="1" customHeight="1" x14ac:dyDescent="0.2"/>
    <row r="1465" ht="14.25" hidden="1" customHeight="1" x14ac:dyDescent="0.2"/>
    <row r="1466" ht="14.25" hidden="1" customHeight="1" x14ac:dyDescent="0.2"/>
    <row r="1467" ht="14.25" hidden="1" customHeight="1" x14ac:dyDescent="0.2"/>
    <row r="1468" ht="14.25" hidden="1" customHeight="1" x14ac:dyDescent="0.2"/>
    <row r="1469" ht="14.25" hidden="1" customHeight="1" x14ac:dyDescent="0.2"/>
    <row r="1470" ht="14.25" hidden="1" customHeight="1" x14ac:dyDescent="0.2"/>
    <row r="1471" ht="14.25" hidden="1" customHeight="1" x14ac:dyDescent="0.2"/>
    <row r="1472" ht="14.25" hidden="1" customHeight="1" x14ac:dyDescent="0.2"/>
    <row r="1473" ht="14.25" hidden="1" customHeight="1" x14ac:dyDescent="0.2"/>
    <row r="1474" ht="14.25" hidden="1" customHeight="1" x14ac:dyDescent="0.2"/>
    <row r="1475" ht="14.25" hidden="1" customHeight="1" x14ac:dyDescent="0.2"/>
    <row r="1476" ht="14.25" hidden="1" customHeight="1" x14ac:dyDescent="0.2"/>
    <row r="1477" ht="14.25" hidden="1" customHeight="1" x14ac:dyDescent="0.2"/>
    <row r="1478" ht="14.25" hidden="1" customHeight="1" x14ac:dyDescent="0.2"/>
    <row r="1479" ht="14.25" hidden="1" customHeight="1" x14ac:dyDescent="0.2"/>
    <row r="1480" ht="14.25" hidden="1" customHeight="1" x14ac:dyDescent="0.2"/>
    <row r="1481" ht="14.25" hidden="1" customHeight="1" x14ac:dyDescent="0.2"/>
    <row r="1482" ht="14.25" hidden="1" customHeight="1" x14ac:dyDescent="0.2"/>
    <row r="1483" ht="14.25" hidden="1" customHeight="1" x14ac:dyDescent="0.2"/>
    <row r="1484" ht="14.25" hidden="1" customHeight="1" x14ac:dyDescent="0.2"/>
    <row r="1485" ht="14.25" hidden="1" customHeight="1" x14ac:dyDescent="0.2"/>
    <row r="1486" ht="14.25" hidden="1" customHeight="1" x14ac:dyDescent="0.2"/>
    <row r="1487" ht="14.25" hidden="1" customHeight="1" x14ac:dyDescent="0.2"/>
    <row r="1488" ht="14.25" hidden="1" customHeight="1" x14ac:dyDescent="0.2"/>
    <row r="1489" ht="14.25" hidden="1" customHeight="1" x14ac:dyDescent="0.2"/>
    <row r="1490" ht="14.25" hidden="1" customHeight="1" x14ac:dyDescent="0.2"/>
    <row r="1491" ht="14.25" hidden="1" customHeight="1" x14ac:dyDescent="0.2"/>
    <row r="1492" ht="14.25" hidden="1" customHeight="1" x14ac:dyDescent="0.2"/>
    <row r="1493" ht="14.25" hidden="1" customHeight="1" x14ac:dyDescent="0.2"/>
    <row r="1494" ht="14.25" hidden="1" customHeight="1" x14ac:dyDescent="0.2"/>
    <row r="1495" ht="14.25" hidden="1" customHeight="1" x14ac:dyDescent="0.2"/>
    <row r="1496" ht="14.25" hidden="1" customHeight="1" x14ac:dyDescent="0.2"/>
    <row r="1497" ht="14.25" hidden="1" customHeight="1" x14ac:dyDescent="0.2"/>
    <row r="1498" ht="14.25" hidden="1" customHeight="1" x14ac:dyDescent="0.2"/>
    <row r="1499" ht="14.25" hidden="1" customHeight="1" x14ac:dyDescent="0.2"/>
    <row r="1500" ht="14.25" hidden="1" customHeight="1" x14ac:dyDescent="0.2"/>
    <row r="1501" ht="14.25" hidden="1" customHeight="1" x14ac:dyDescent="0.2"/>
    <row r="1502" ht="14.25" hidden="1" customHeight="1" x14ac:dyDescent="0.2"/>
    <row r="1503" ht="14.25" hidden="1" customHeight="1" x14ac:dyDescent="0.2"/>
    <row r="1504" ht="14.25" hidden="1" customHeight="1" x14ac:dyDescent="0.2"/>
    <row r="1505" ht="14.25" hidden="1" customHeight="1" x14ac:dyDescent="0.2"/>
    <row r="1506" ht="14.25" hidden="1" customHeight="1" x14ac:dyDescent="0.2"/>
    <row r="1507" ht="14.25" hidden="1" customHeight="1" x14ac:dyDescent="0.2"/>
    <row r="1508" ht="14.25" hidden="1" customHeight="1" x14ac:dyDescent="0.2"/>
    <row r="1509" ht="14.25" hidden="1" customHeight="1" x14ac:dyDescent="0.2"/>
    <row r="1510" ht="14.25" hidden="1" customHeight="1" x14ac:dyDescent="0.2"/>
    <row r="1511" ht="14.25" hidden="1" customHeight="1" x14ac:dyDescent="0.2"/>
    <row r="1512" ht="14.25" hidden="1" customHeight="1" x14ac:dyDescent="0.2"/>
    <row r="1513" ht="14.25" hidden="1" customHeight="1" x14ac:dyDescent="0.2"/>
    <row r="1514" ht="14.25" hidden="1" customHeight="1" x14ac:dyDescent="0.2"/>
    <row r="1515" ht="14.25" hidden="1" customHeight="1" x14ac:dyDescent="0.2"/>
    <row r="1516" ht="14.25" hidden="1" customHeight="1" x14ac:dyDescent="0.2"/>
    <row r="1517" ht="14.25" hidden="1" customHeight="1" x14ac:dyDescent="0.2"/>
    <row r="1518" ht="14.25" hidden="1" customHeight="1" x14ac:dyDescent="0.2"/>
    <row r="1519" ht="14.25" hidden="1" customHeight="1" x14ac:dyDescent="0.2"/>
    <row r="1520" ht="14.25" hidden="1" customHeight="1" x14ac:dyDescent="0.2"/>
    <row r="1521" ht="14.25" hidden="1" customHeight="1" x14ac:dyDescent="0.2"/>
    <row r="1522" ht="14.25" hidden="1" customHeight="1" x14ac:dyDescent="0.2"/>
    <row r="1523" ht="14.25" hidden="1" customHeight="1" x14ac:dyDescent="0.2"/>
    <row r="1524" ht="14.25" hidden="1" customHeight="1" x14ac:dyDescent="0.2"/>
    <row r="1525" ht="14.25" hidden="1" customHeight="1" x14ac:dyDescent="0.2"/>
    <row r="1526" ht="14.25" hidden="1" customHeight="1" x14ac:dyDescent="0.2"/>
    <row r="1527" ht="14.25" hidden="1" customHeight="1" x14ac:dyDescent="0.2"/>
    <row r="1528" ht="14.25" hidden="1" customHeight="1" x14ac:dyDescent="0.2"/>
    <row r="1529" ht="14.25" hidden="1" customHeight="1" x14ac:dyDescent="0.2"/>
    <row r="1530" ht="14.25" hidden="1" customHeight="1" x14ac:dyDescent="0.2"/>
    <row r="1531" ht="14.25" hidden="1" customHeight="1" x14ac:dyDescent="0.2"/>
    <row r="1532" ht="14.25" hidden="1" customHeight="1" x14ac:dyDescent="0.2"/>
    <row r="1533" ht="14.25" hidden="1" customHeight="1" x14ac:dyDescent="0.2"/>
    <row r="1534" ht="14.25" hidden="1" customHeight="1" x14ac:dyDescent="0.2"/>
    <row r="1535" ht="14.25" hidden="1" customHeight="1" x14ac:dyDescent="0.2"/>
    <row r="1536" ht="14.25" hidden="1" customHeight="1" x14ac:dyDescent="0.2"/>
    <row r="1537" ht="14.25" hidden="1" customHeight="1" x14ac:dyDescent="0.2"/>
    <row r="1538" ht="14.25" hidden="1" customHeight="1" x14ac:dyDescent="0.2"/>
    <row r="1539" ht="14.25" hidden="1" customHeight="1" x14ac:dyDescent="0.2"/>
    <row r="1540" ht="14.25" hidden="1" customHeight="1" x14ac:dyDescent="0.2"/>
    <row r="1541" ht="14.25" hidden="1" customHeight="1" x14ac:dyDescent="0.2"/>
    <row r="1542" ht="14.25" hidden="1" customHeight="1" x14ac:dyDescent="0.2"/>
    <row r="1543" ht="14.25" hidden="1" customHeight="1" x14ac:dyDescent="0.2"/>
    <row r="1544" ht="14.25" hidden="1" customHeight="1" x14ac:dyDescent="0.2"/>
    <row r="1545" ht="14.25" hidden="1" customHeight="1" x14ac:dyDescent="0.2"/>
    <row r="1546" ht="14.25" hidden="1" customHeight="1" x14ac:dyDescent="0.2"/>
    <row r="1547" ht="14.25" hidden="1" customHeight="1" x14ac:dyDescent="0.2"/>
    <row r="1548" ht="14.25" hidden="1" customHeight="1" x14ac:dyDescent="0.2"/>
    <row r="1549" ht="14.25" hidden="1" customHeight="1" x14ac:dyDescent="0.2"/>
    <row r="1550" ht="14.25" hidden="1" customHeight="1" x14ac:dyDescent="0.2"/>
    <row r="1551" ht="14.25" hidden="1" customHeight="1" x14ac:dyDescent="0.2"/>
    <row r="1552" ht="14.25" hidden="1" customHeight="1" x14ac:dyDescent="0.2"/>
    <row r="1553" ht="14.25" hidden="1" customHeight="1" x14ac:dyDescent="0.2"/>
    <row r="1554" ht="14.25" hidden="1" customHeight="1" x14ac:dyDescent="0.2"/>
    <row r="1555" ht="14.25" hidden="1" customHeight="1" x14ac:dyDescent="0.2"/>
    <row r="1556" ht="14.25" hidden="1" customHeight="1" x14ac:dyDescent="0.2"/>
    <row r="1557" ht="14.25" hidden="1" customHeight="1" x14ac:dyDescent="0.2"/>
    <row r="1558" ht="14.25" hidden="1" customHeight="1" x14ac:dyDescent="0.2"/>
    <row r="1559" ht="14.25" hidden="1" customHeight="1" x14ac:dyDescent="0.2"/>
    <row r="1560" ht="14.25" hidden="1" customHeight="1" x14ac:dyDescent="0.2"/>
    <row r="1561" ht="14.25" hidden="1" customHeight="1" x14ac:dyDescent="0.2"/>
    <row r="1562" ht="14.25" hidden="1" customHeight="1" x14ac:dyDescent="0.2"/>
    <row r="1563" ht="14.25" hidden="1" customHeight="1" x14ac:dyDescent="0.2"/>
    <row r="1564" ht="14.25" hidden="1" customHeight="1" x14ac:dyDescent="0.2"/>
    <row r="1565" ht="14.25" hidden="1" customHeight="1" x14ac:dyDescent="0.2"/>
    <row r="1566" ht="14.25" hidden="1" customHeight="1" x14ac:dyDescent="0.2"/>
    <row r="1567" ht="14.25" hidden="1" customHeight="1" x14ac:dyDescent="0.2"/>
    <row r="1568" ht="14.25" hidden="1" customHeight="1" x14ac:dyDescent="0.2"/>
    <row r="1569" ht="14.25" hidden="1" customHeight="1" x14ac:dyDescent="0.2"/>
    <row r="1570" ht="14.25" hidden="1" customHeight="1" x14ac:dyDescent="0.2"/>
    <row r="1571" ht="14.25" hidden="1" customHeight="1" x14ac:dyDescent="0.2"/>
    <row r="1572" ht="14.25" hidden="1" customHeight="1" x14ac:dyDescent="0.2"/>
    <row r="1573" ht="14.25" hidden="1" customHeight="1" x14ac:dyDescent="0.2"/>
    <row r="1574" ht="14.25" hidden="1" customHeight="1" x14ac:dyDescent="0.2"/>
    <row r="1575" ht="14.25" hidden="1" customHeight="1" x14ac:dyDescent="0.2"/>
    <row r="1576" ht="14.25" hidden="1" customHeight="1" x14ac:dyDescent="0.2"/>
    <row r="1577" ht="14.25" hidden="1" customHeight="1" x14ac:dyDescent="0.2"/>
    <row r="1578" ht="14.25" hidden="1" customHeight="1" x14ac:dyDescent="0.2"/>
    <row r="1579" ht="14.25" hidden="1" customHeight="1" x14ac:dyDescent="0.2"/>
    <row r="1580" ht="14.25" hidden="1" customHeight="1" x14ac:dyDescent="0.2"/>
    <row r="1581" ht="14.25" hidden="1" customHeight="1" x14ac:dyDescent="0.2"/>
    <row r="1582" ht="14.25" hidden="1" customHeight="1" x14ac:dyDescent="0.2"/>
    <row r="1583" ht="14.25" hidden="1" customHeight="1" x14ac:dyDescent="0.2"/>
    <row r="1584" ht="14.25" hidden="1" customHeight="1" x14ac:dyDescent="0.2"/>
    <row r="1585" ht="14.25" hidden="1" customHeight="1" x14ac:dyDescent="0.2"/>
    <row r="1586" ht="14.25" hidden="1" customHeight="1" x14ac:dyDescent="0.2"/>
    <row r="1587" ht="14.25" hidden="1" customHeight="1" x14ac:dyDescent="0.2"/>
    <row r="1588" ht="14.25" hidden="1" customHeight="1" x14ac:dyDescent="0.2"/>
    <row r="1589" ht="14.25" hidden="1" customHeight="1" x14ac:dyDescent="0.2"/>
    <row r="1590" ht="14.25" hidden="1" customHeight="1" x14ac:dyDescent="0.2"/>
    <row r="1591" ht="14.25" hidden="1" customHeight="1" x14ac:dyDescent="0.2"/>
    <row r="1592" ht="14.25" hidden="1" customHeight="1" x14ac:dyDescent="0.2"/>
    <row r="1593" ht="14.25" hidden="1" customHeight="1" x14ac:dyDescent="0.2"/>
    <row r="1594" ht="14.25" hidden="1" customHeight="1" x14ac:dyDescent="0.2"/>
    <row r="1595" ht="14.25" hidden="1" customHeight="1" x14ac:dyDescent="0.2"/>
    <row r="1596" ht="14.25" hidden="1" customHeight="1" x14ac:dyDescent="0.2"/>
    <row r="1597" ht="14.25" hidden="1" customHeight="1" x14ac:dyDescent="0.2"/>
    <row r="1598" ht="14.25" hidden="1" customHeight="1" x14ac:dyDescent="0.2"/>
    <row r="1599" ht="14.25" hidden="1" customHeight="1" x14ac:dyDescent="0.2"/>
    <row r="1600" ht="14.25" hidden="1" customHeight="1" x14ac:dyDescent="0.2"/>
    <row r="1601" ht="14.25" hidden="1" customHeight="1" x14ac:dyDescent="0.2"/>
    <row r="1602" ht="14.25" hidden="1" customHeight="1" x14ac:dyDescent="0.2"/>
    <row r="1603" ht="14.25" hidden="1" customHeight="1" x14ac:dyDescent="0.2"/>
    <row r="1604" ht="14.25" hidden="1" customHeight="1" x14ac:dyDescent="0.2"/>
    <row r="1605" ht="14.25" hidden="1" customHeight="1" x14ac:dyDescent="0.2"/>
    <row r="1606" ht="14.25" hidden="1" customHeight="1" x14ac:dyDescent="0.2"/>
    <row r="1607" ht="14.25" hidden="1" customHeight="1" x14ac:dyDescent="0.2"/>
    <row r="1608" ht="14.25" hidden="1" customHeight="1" x14ac:dyDescent="0.2"/>
    <row r="1609" ht="14.25" hidden="1" customHeight="1" x14ac:dyDescent="0.2"/>
    <row r="1610" ht="14.25" hidden="1" customHeight="1" x14ac:dyDescent="0.2"/>
    <row r="1611" ht="14.25" hidden="1" customHeight="1" x14ac:dyDescent="0.2"/>
    <row r="1612" ht="14.25" hidden="1" customHeight="1" x14ac:dyDescent="0.2"/>
    <row r="1613" ht="14.25" hidden="1" customHeight="1" x14ac:dyDescent="0.2"/>
    <row r="1614" ht="14.25" hidden="1" customHeight="1" x14ac:dyDescent="0.2"/>
    <row r="1615" ht="14.25" hidden="1" customHeight="1" x14ac:dyDescent="0.2"/>
    <row r="1616" ht="14.25" hidden="1" customHeight="1" x14ac:dyDescent="0.2"/>
    <row r="1617" ht="14.25" hidden="1" customHeight="1" x14ac:dyDescent="0.2"/>
    <row r="1618" ht="14.25" hidden="1" customHeight="1" x14ac:dyDescent="0.2"/>
    <row r="1619" ht="14.25" hidden="1" customHeight="1" x14ac:dyDescent="0.2"/>
    <row r="1620" ht="14.25" hidden="1" customHeight="1" x14ac:dyDescent="0.2"/>
    <row r="1621" ht="14.25" hidden="1" customHeight="1" x14ac:dyDescent="0.2"/>
    <row r="1622" ht="14.25" hidden="1" customHeight="1" x14ac:dyDescent="0.2"/>
    <row r="1623" ht="14.25" hidden="1" customHeight="1" x14ac:dyDescent="0.2"/>
    <row r="1624" ht="14.25" hidden="1" customHeight="1" x14ac:dyDescent="0.2"/>
    <row r="1625" ht="14.25" hidden="1" customHeight="1" x14ac:dyDescent="0.2"/>
    <row r="1626" ht="14.25" hidden="1" customHeight="1" x14ac:dyDescent="0.2"/>
    <row r="1627" ht="14.25" hidden="1" customHeight="1" x14ac:dyDescent="0.2"/>
    <row r="1628" ht="14.25" hidden="1" customHeight="1" x14ac:dyDescent="0.2"/>
    <row r="1629" ht="14.25" hidden="1" customHeight="1" x14ac:dyDescent="0.2"/>
    <row r="1630" ht="14.25" hidden="1" customHeight="1" x14ac:dyDescent="0.2"/>
    <row r="1631" ht="14.25" hidden="1" customHeight="1" x14ac:dyDescent="0.2"/>
    <row r="1632" ht="14.25" hidden="1" customHeight="1" x14ac:dyDescent="0.2"/>
    <row r="1633" ht="14.25" hidden="1" customHeight="1" x14ac:dyDescent="0.2"/>
    <row r="1634" ht="14.25" hidden="1" customHeight="1" x14ac:dyDescent="0.2"/>
    <row r="1635" ht="14.25" hidden="1" customHeight="1" x14ac:dyDescent="0.2"/>
    <row r="1636" ht="14.25" hidden="1" customHeight="1" x14ac:dyDescent="0.2"/>
    <row r="1637" ht="14.25" hidden="1" customHeight="1" x14ac:dyDescent="0.2"/>
    <row r="1638" ht="14.25" hidden="1" customHeight="1" x14ac:dyDescent="0.2"/>
    <row r="1639" ht="14.25" hidden="1" customHeight="1" x14ac:dyDescent="0.2"/>
    <row r="1640" ht="14.25" hidden="1" customHeight="1" x14ac:dyDescent="0.2"/>
    <row r="1641" ht="14.25" hidden="1" customHeight="1" x14ac:dyDescent="0.2"/>
    <row r="1642" ht="14.25" hidden="1" customHeight="1" x14ac:dyDescent="0.2"/>
    <row r="1643" ht="14.25" hidden="1" customHeight="1" x14ac:dyDescent="0.2"/>
    <row r="1644" ht="14.25" hidden="1" customHeight="1" x14ac:dyDescent="0.2"/>
    <row r="1645" ht="14.25" hidden="1" customHeight="1" x14ac:dyDescent="0.2"/>
    <row r="1646" ht="14.25" hidden="1" customHeight="1" x14ac:dyDescent="0.2"/>
    <row r="1647" ht="14.25" hidden="1" customHeight="1" x14ac:dyDescent="0.2"/>
    <row r="1648" ht="14.25" hidden="1" customHeight="1" x14ac:dyDescent="0.2"/>
    <row r="1649" ht="14.25" hidden="1" customHeight="1" x14ac:dyDescent="0.2"/>
    <row r="1650" ht="14.25" hidden="1" customHeight="1" x14ac:dyDescent="0.2"/>
    <row r="1651" ht="14.25" hidden="1" customHeight="1" x14ac:dyDescent="0.2"/>
    <row r="1652" ht="14.25" hidden="1" customHeight="1" x14ac:dyDescent="0.2"/>
    <row r="1653" ht="14.25" hidden="1" customHeight="1" x14ac:dyDescent="0.2"/>
    <row r="1654" ht="14.25" hidden="1" customHeight="1" x14ac:dyDescent="0.2"/>
    <row r="1655" ht="14.25" hidden="1" customHeight="1" x14ac:dyDescent="0.2"/>
    <row r="1656" ht="14.25" hidden="1" customHeight="1" x14ac:dyDescent="0.2"/>
    <row r="1657" ht="14.25" hidden="1" customHeight="1" x14ac:dyDescent="0.2"/>
    <row r="1658" ht="14.25" hidden="1" customHeight="1" x14ac:dyDescent="0.2"/>
    <row r="1659" ht="14.25" hidden="1" customHeight="1" x14ac:dyDescent="0.2"/>
    <row r="1660" ht="14.25" hidden="1" customHeight="1" x14ac:dyDescent="0.2"/>
    <row r="1661" ht="14.25" hidden="1" customHeight="1" x14ac:dyDescent="0.2"/>
    <row r="1662" ht="14.25" hidden="1" customHeight="1" x14ac:dyDescent="0.2"/>
    <row r="1663" ht="14.25" hidden="1" customHeight="1" x14ac:dyDescent="0.2"/>
    <row r="1664" ht="14.25" hidden="1" customHeight="1" x14ac:dyDescent="0.2"/>
    <row r="1665" ht="14.25" hidden="1" customHeight="1" x14ac:dyDescent="0.2"/>
    <row r="1666" ht="14.25" hidden="1" customHeight="1" x14ac:dyDescent="0.2"/>
    <row r="1667" ht="14.25" hidden="1" customHeight="1" x14ac:dyDescent="0.2"/>
    <row r="1668" ht="14.25" hidden="1" customHeight="1" x14ac:dyDescent="0.2"/>
    <row r="1669" ht="14.25" hidden="1" customHeight="1" x14ac:dyDescent="0.2"/>
    <row r="1670" ht="14.25" hidden="1" customHeight="1" x14ac:dyDescent="0.2"/>
    <row r="1671" ht="14.25" hidden="1" customHeight="1" x14ac:dyDescent="0.2"/>
    <row r="1672" ht="14.25" hidden="1" customHeight="1" x14ac:dyDescent="0.2"/>
    <row r="1673" ht="14.25" hidden="1" customHeight="1" x14ac:dyDescent="0.2"/>
    <row r="1674" ht="14.25" hidden="1" customHeight="1" x14ac:dyDescent="0.2"/>
    <row r="1675" ht="14.25" hidden="1" customHeight="1" x14ac:dyDescent="0.2"/>
    <row r="1676" ht="14.25" hidden="1" customHeight="1" x14ac:dyDescent="0.2"/>
    <row r="1677" ht="14.25" hidden="1" customHeight="1" x14ac:dyDescent="0.2"/>
    <row r="1678" ht="14.25" hidden="1" customHeight="1" x14ac:dyDescent="0.2"/>
    <row r="1679" ht="14.25" hidden="1" customHeight="1" x14ac:dyDescent="0.2"/>
    <row r="1680" ht="14.25" hidden="1" customHeight="1" x14ac:dyDescent="0.2"/>
    <row r="1681" ht="14.25" hidden="1" customHeight="1" x14ac:dyDescent="0.2"/>
    <row r="1682" ht="14.25" hidden="1" customHeight="1" x14ac:dyDescent="0.2"/>
    <row r="1683" ht="14.25" hidden="1" customHeight="1" x14ac:dyDescent="0.2"/>
    <row r="1684" ht="14.25" hidden="1" customHeight="1" x14ac:dyDescent="0.2"/>
    <row r="1685" ht="14.25" hidden="1" customHeight="1" x14ac:dyDescent="0.2"/>
    <row r="1686" ht="14.25" hidden="1" customHeight="1" x14ac:dyDescent="0.2"/>
    <row r="1687" ht="14.25" hidden="1" customHeight="1" x14ac:dyDescent="0.2"/>
    <row r="1688" ht="14.25" hidden="1" customHeight="1" x14ac:dyDescent="0.2"/>
    <row r="1689" ht="14.25" hidden="1" customHeight="1" x14ac:dyDescent="0.2"/>
    <row r="1690" ht="14.25" hidden="1" customHeight="1" x14ac:dyDescent="0.2"/>
    <row r="1691" ht="14.25" hidden="1" customHeight="1" x14ac:dyDescent="0.2"/>
    <row r="1692" ht="14.25" hidden="1" customHeight="1" x14ac:dyDescent="0.2"/>
    <row r="1693" ht="14.25" hidden="1" customHeight="1" x14ac:dyDescent="0.2"/>
    <row r="1694" ht="14.25" hidden="1" customHeight="1" x14ac:dyDescent="0.2"/>
    <row r="1695" ht="14.25" hidden="1" customHeight="1" x14ac:dyDescent="0.2"/>
    <row r="1696" ht="14.25" hidden="1" customHeight="1" x14ac:dyDescent="0.2"/>
    <row r="1697" ht="14.25" hidden="1" customHeight="1" x14ac:dyDescent="0.2"/>
    <row r="1698" ht="14.25" hidden="1" customHeight="1" x14ac:dyDescent="0.2"/>
    <row r="1699" ht="14.25" hidden="1" customHeight="1" x14ac:dyDescent="0.2"/>
    <row r="1700" ht="14.25" hidden="1" customHeight="1" x14ac:dyDescent="0.2"/>
    <row r="1701" ht="14.25" hidden="1" customHeight="1" x14ac:dyDescent="0.2"/>
    <row r="1702" ht="14.25" hidden="1" customHeight="1" x14ac:dyDescent="0.2"/>
    <row r="1703" ht="14.25" hidden="1" customHeight="1" x14ac:dyDescent="0.2"/>
    <row r="1704" ht="14.25" hidden="1" customHeight="1" x14ac:dyDescent="0.2"/>
    <row r="1705" ht="14.25" hidden="1" customHeight="1" x14ac:dyDescent="0.2"/>
    <row r="1706" ht="14.25" hidden="1" customHeight="1" x14ac:dyDescent="0.2"/>
    <row r="1707" ht="14.25" hidden="1" customHeight="1" x14ac:dyDescent="0.2"/>
    <row r="1708" ht="14.25" hidden="1" customHeight="1" x14ac:dyDescent="0.2"/>
    <row r="1709" ht="14.25" hidden="1" customHeight="1" x14ac:dyDescent="0.2"/>
    <row r="1710" ht="14.25" hidden="1" customHeight="1" x14ac:dyDescent="0.2"/>
    <row r="1711" ht="14.25" hidden="1" customHeight="1" x14ac:dyDescent="0.2"/>
    <row r="1712" ht="14.25" hidden="1" customHeight="1" x14ac:dyDescent="0.2"/>
    <row r="1713" ht="14.25" hidden="1" customHeight="1" x14ac:dyDescent="0.2"/>
    <row r="1714" ht="14.25" hidden="1" customHeight="1" x14ac:dyDescent="0.2"/>
    <row r="1715" ht="14.25" hidden="1" customHeight="1" x14ac:dyDescent="0.2"/>
    <row r="1716" ht="14.25" hidden="1" customHeight="1" x14ac:dyDescent="0.2"/>
    <row r="1717" ht="14.25" hidden="1" customHeight="1" x14ac:dyDescent="0.2"/>
    <row r="1718" ht="14.25" hidden="1" customHeight="1" x14ac:dyDescent="0.2"/>
    <row r="1719" ht="14.25" hidden="1" customHeight="1" x14ac:dyDescent="0.2"/>
    <row r="1720" ht="14.25" hidden="1" customHeight="1" x14ac:dyDescent="0.2"/>
    <row r="1721" ht="14.25" hidden="1" customHeight="1" x14ac:dyDescent="0.2"/>
    <row r="1722" ht="14.25" hidden="1" customHeight="1" x14ac:dyDescent="0.2"/>
    <row r="1723" ht="14.25" hidden="1" customHeight="1" x14ac:dyDescent="0.2"/>
    <row r="1724" ht="14.25" hidden="1" customHeight="1" x14ac:dyDescent="0.2"/>
    <row r="1725" ht="14.25" hidden="1" customHeight="1" x14ac:dyDescent="0.2"/>
    <row r="1726" ht="14.25" hidden="1" customHeight="1" x14ac:dyDescent="0.2"/>
    <row r="1727" ht="14.25" hidden="1" customHeight="1" x14ac:dyDescent="0.2"/>
    <row r="1728" ht="14.25" hidden="1" customHeight="1" x14ac:dyDescent="0.2"/>
    <row r="1729" ht="14.25" hidden="1" customHeight="1" x14ac:dyDescent="0.2"/>
    <row r="1730" ht="14.25" hidden="1" customHeight="1" x14ac:dyDescent="0.2"/>
    <row r="1731" ht="14.25" hidden="1" customHeight="1" x14ac:dyDescent="0.2"/>
    <row r="1732" ht="14.25" hidden="1" customHeight="1" x14ac:dyDescent="0.2"/>
    <row r="1733" ht="14.25" hidden="1" customHeight="1" x14ac:dyDescent="0.2"/>
    <row r="1734" ht="14.25" hidden="1" customHeight="1" x14ac:dyDescent="0.2"/>
    <row r="1735" ht="14.25" hidden="1" customHeight="1" x14ac:dyDescent="0.2"/>
    <row r="1736" ht="14.25" hidden="1" customHeight="1" x14ac:dyDescent="0.2"/>
    <row r="1737" ht="14.25" hidden="1" customHeight="1" x14ac:dyDescent="0.2"/>
    <row r="1738" ht="14.25" hidden="1" customHeight="1" x14ac:dyDescent="0.2"/>
    <row r="1739" ht="14.25" hidden="1" customHeight="1" x14ac:dyDescent="0.2"/>
    <row r="1740" ht="14.25" hidden="1" customHeight="1" x14ac:dyDescent="0.2"/>
    <row r="1741" ht="14.25" hidden="1" customHeight="1" x14ac:dyDescent="0.2"/>
    <row r="1742" ht="14.25" hidden="1" customHeight="1" x14ac:dyDescent="0.2"/>
    <row r="1743" ht="14.25" hidden="1" customHeight="1" x14ac:dyDescent="0.2"/>
    <row r="1744" ht="14.25" hidden="1" customHeight="1" x14ac:dyDescent="0.2"/>
    <row r="1745" ht="14.25" hidden="1" customHeight="1" x14ac:dyDescent="0.2"/>
    <row r="1746" ht="14.25" hidden="1" customHeight="1" x14ac:dyDescent="0.2"/>
    <row r="1747" ht="14.25" hidden="1" customHeight="1" x14ac:dyDescent="0.2"/>
    <row r="1748" ht="14.25" hidden="1" customHeight="1" x14ac:dyDescent="0.2"/>
    <row r="1749" ht="14.25" hidden="1" customHeight="1" x14ac:dyDescent="0.2"/>
    <row r="1750" ht="14.25" hidden="1" customHeight="1" x14ac:dyDescent="0.2"/>
    <row r="1751" ht="14.25" hidden="1" customHeight="1" x14ac:dyDescent="0.2"/>
    <row r="1752" ht="14.25" hidden="1" customHeight="1" x14ac:dyDescent="0.2"/>
    <row r="1753" ht="14.25" hidden="1" customHeight="1" x14ac:dyDescent="0.2"/>
    <row r="1754" ht="14.25" hidden="1" customHeight="1" x14ac:dyDescent="0.2"/>
    <row r="1755" ht="14.25" hidden="1" customHeight="1" x14ac:dyDescent="0.2"/>
    <row r="1756" ht="14.25" hidden="1" customHeight="1" x14ac:dyDescent="0.2"/>
    <row r="1757" ht="14.25" hidden="1" customHeight="1" x14ac:dyDescent="0.2"/>
    <row r="1758" ht="14.25" hidden="1" customHeight="1" x14ac:dyDescent="0.2"/>
    <row r="1759" ht="14.25" hidden="1" customHeight="1" x14ac:dyDescent="0.2"/>
    <row r="1760" ht="14.25" hidden="1" customHeight="1" x14ac:dyDescent="0.2"/>
    <row r="1761" ht="14.25" hidden="1" customHeight="1" x14ac:dyDescent="0.2"/>
    <row r="1762" ht="14.25" hidden="1" customHeight="1" x14ac:dyDescent="0.2"/>
    <row r="1763" ht="14.25" hidden="1" customHeight="1" x14ac:dyDescent="0.2"/>
    <row r="1764" ht="14.25" hidden="1" customHeight="1" x14ac:dyDescent="0.2"/>
    <row r="1765" ht="14.25" hidden="1" customHeight="1" x14ac:dyDescent="0.2"/>
    <row r="1766" ht="14.25" hidden="1" customHeight="1" x14ac:dyDescent="0.2"/>
    <row r="1767" ht="14.25" hidden="1" customHeight="1" x14ac:dyDescent="0.2"/>
    <row r="1768" ht="14.25" hidden="1" customHeight="1" x14ac:dyDescent="0.2"/>
    <row r="1769" ht="14.25" hidden="1" customHeight="1" x14ac:dyDescent="0.2"/>
    <row r="1770" ht="14.25" hidden="1" customHeight="1" x14ac:dyDescent="0.2"/>
    <row r="1771" ht="14.25" hidden="1" customHeight="1" x14ac:dyDescent="0.2"/>
    <row r="1772" ht="14.25" hidden="1" customHeight="1" x14ac:dyDescent="0.2"/>
    <row r="1773" ht="14.25" hidden="1" customHeight="1" x14ac:dyDescent="0.2"/>
    <row r="1774" ht="14.25" hidden="1" customHeight="1" x14ac:dyDescent="0.2"/>
    <row r="1775" ht="14.25" hidden="1" customHeight="1" x14ac:dyDescent="0.2"/>
    <row r="1776" ht="14.25" hidden="1" customHeight="1" x14ac:dyDescent="0.2"/>
    <row r="1777" ht="14.25" hidden="1" customHeight="1" x14ac:dyDescent="0.2"/>
    <row r="1778" ht="14.25" hidden="1" customHeight="1" x14ac:dyDescent="0.2"/>
    <row r="1779" ht="14.25" hidden="1" customHeight="1" x14ac:dyDescent="0.2"/>
    <row r="1780" ht="14.25" hidden="1" customHeight="1" x14ac:dyDescent="0.2"/>
    <row r="1781" ht="14.25" hidden="1" customHeight="1" x14ac:dyDescent="0.2"/>
    <row r="1782" ht="14.25" hidden="1" customHeight="1" x14ac:dyDescent="0.2"/>
    <row r="1783" ht="14.25" hidden="1" customHeight="1" x14ac:dyDescent="0.2"/>
    <row r="1784" ht="14.25" hidden="1" customHeight="1" x14ac:dyDescent="0.2"/>
    <row r="1785" ht="14.25" hidden="1" customHeight="1" x14ac:dyDescent="0.2"/>
    <row r="1786" ht="14.25" hidden="1" customHeight="1" x14ac:dyDescent="0.2"/>
    <row r="1787" ht="14.25" hidden="1" customHeight="1" x14ac:dyDescent="0.2"/>
    <row r="1788" ht="14.25" hidden="1" customHeight="1" x14ac:dyDescent="0.2"/>
    <row r="1789" ht="14.25" hidden="1" customHeight="1" x14ac:dyDescent="0.2"/>
    <row r="1790" ht="14.25" hidden="1" customHeight="1" x14ac:dyDescent="0.2"/>
    <row r="1791" ht="14.25" hidden="1" customHeight="1" x14ac:dyDescent="0.2"/>
    <row r="1792" ht="14.25" hidden="1" customHeight="1" x14ac:dyDescent="0.2"/>
    <row r="1793" ht="14.25" hidden="1" customHeight="1" x14ac:dyDescent="0.2"/>
    <row r="1794" ht="14.25" hidden="1" customHeight="1" x14ac:dyDescent="0.2"/>
    <row r="1795" ht="14.25" hidden="1" customHeight="1" x14ac:dyDescent="0.2"/>
    <row r="1796" ht="14.25" hidden="1" customHeight="1" x14ac:dyDescent="0.2"/>
    <row r="1797" ht="14.25" hidden="1" customHeight="1" x14ac:dyDescent="0.2"/>
    <row r="1798" ht="14.25" hidden="1" customHeight="1" x14ac:dyDescent="0.2"/>
    <row r="1799" ht="14.25" hidden="1" customHeight="1" x14ac:dyDescent="0.2"/>
    <row r="1800" ht="14.25" hidden="1" customHeight="1" x14ac:dyDescent="0.2"/>
    <row r="1801" ht="14.25" hidden="1" customHeight="1" x14ac:dyDescent="0.2"/>
    <row r="1802" ht="14.25" hidden="1" customHeight="1" x14ac:dyDescent="0.2"/>
    <row r="1803" ht="14.25" hidden="1" customHeight="1" x14ac:dyDescent="0.2"/>
    <row r="1804" ht="14.25" hidden="1" customHeight="1" x14ac:dyDescent="0.2"/>
    <row r="1805" ht="14.25" hidden="1" customHeight="1" x14ac:dyDescent="0.2"/>
    <row r="1806" ht="14.25" hidden="1" customHeight="1" x14ac:dyDescent="0.2"/>
    <row r="1807" ht="14.25" hidden="1" customHeight="1" x14ac:dyDescent="0.2"/>
    <row r="1808" ht="14.25" hidden="1" customHeight="1" x14ac:dyDescent="0.2"/>
    <row r="1809" ht="14.25" hidden="1" customHeight="1" x14ac:dyDescent="0.2"/>
    <row r="1810" ht="14.25" hidden="1" customHeight="1" x14ac:dyDescent="0.2"/>
    <row r="1811" ht="14.25" hidden="1" customHeight="1" x14ac:dyDescent="0.2"/>
    <row r="1812" ht="14.25" hidden="1" customHeight="1" x14ac:dyDescent="0.2"/>
    <row r="1813" ht="14.25" hidden="1" customHeight="1" x14ac:dyDescent="0.2"/>
    <row r="1814" ht="14.25" hidden="1" customHeight="1" x14ac:dyDescent="0.2"/>
    <row r="1815" ht="14.25" hidden="1" customHeight="1" x14ac:dyDescent="0.2"/>
    <row r="1816" ht="14.25" hidden="1" customHeight="1" x14ac:dyDescent="0.2"/>
    <row r="1817" ht="14.25" hidden="1" customHeight="1" x14ac:dyDescent="0.2"/>
    <row r="1818" ht="14.25" hidden="1" customHeight="1" x14ac:dyDescent="0.2"/>
    <row r="1819" ht="14.25" hidden="1" customHeight="1" x14ac:dyDescent="0.2"/>
    <row r="1820" ht="14.25" hidden="1" customHeight="1" x14ac:dyDescent="0.2"/>
    <row r="1821" ht="14.25" hidden="1" customHeight="1" x14ac:dyDescent="0.2"/>
    <row r="1822" ht="14.25" hidden="1" customHeight="1" x14ac:dyDescent="0.2"/>
    <row r="1823" ht="14.25" hidden="1" customHeight="1" x14ac:dyDescent="0.2"/>
    <row r="1824" ht="14.25" hidden="1" customHeight="1" x14ac:dyDescent="0.2"/>
    <row r="1825" ht="14.25" hidden="1" customHeight="1" x14ac:dyDescent="0.2"/>
    <row r="1826" ht="14.25" hidden="1" customHeight="1" x14ac:dyDescent="0.2"/>
    <row r="1827" ht="14.25" hidden="1" customHeight="1" x14ac:dyDescent="0.2"/>
    <row r="1828" ht="14.25" hidden="1" customHeight="1" x14ac:dyDescent="0.2"/>
    <row r="1829" ht="14.25" hidden="1" customHeight="1" x14ac:dyDescent="0.2"/>
    <row r="1830" ht="14.25" hidden="1" customHeight="1" x14ac:dyDescent="0.2"/>
    <row r="1831" ht="14.25" hidden="1" customHeight="1" x14ac:dyDescent="0.2"/>
    <row r="1832" ht="14.25" hidden="1" customHeight="1" x14ac:dyDescent="0.2"/>
    <row r="1833" ht="14.25" hidden="1" customHeight="1" x14ac:dyDescent="0.2"/>
    <row r="1834" ht="14.25" hidden="1" customHeight="1" x14ac:dyDescent="0.2"/>
    <row r="1835" ht="14.25" hidden="1" customHeight="1" x14ac:dyDescent="0.2"/>
    <row r="1836" ht="14.25" hidden="1" customHeight="1" x14ac:dyDescent="0.2"/>
    <row r="1837" ht="14.25" hidden="1" customHeight="1" x14ac:dyDescent="0.2"/>
    <row r="1838" ht="14.25" hidden="1" customHeight="1" x14ac:dyDescent="0.2"/>
    <row r="1839" ht="14.25" hidden="1" customHeight="1" x14ac:dyDescent="0.2"/>
    <row r="1840" ht="14.25" hidden="1" customHeight="1" x14ac:dyDescent="0.2"/>
    <row r="1841" ht="14.25" hidden="1" customHeight="1" x14ac:dyDescent="0.2"/>
    <row r="1842" ht="14.25" hidden="1" customHeight="1" x14ac:dyDescent="0.2"/>
    <row r="1843" ht="14.25" hidden="1" customHeight="1" x14ac:dyDescent="0.2"/>
    <row r="1844" ht="14.25" hidden="1" customHeight="1" x14ac:dyDescent="0.2"/>
    <row r="1845" ht="14.25" hidden="1" customHeight="1" x14ac:dyDescent="0.2"/>
    <row r="1846" ht="14.25" hidden="1" customHeight="1" x14ac:dyDescent="0.2"/>
    <row r="1847" ht="14.25" hidden="1" customHeight="1" x14ac:dyDescent="0.2"/>
    <row r="1848" ht="14.25" hidden="1" customHeight="1" x14ac:dyDescent="0.2"/>
    <row r="1849" ht="14.25" hidden="1" customHeight="1" x14ac:dyDescent="0.2"/>
    <row r="1850" ht="14.25" hidden="1" customHeight="1" x14ac:dyDescent="0.2"/>
    <row r="1851" ht="14.25" hidden="1" customHeight="1" x14ac:dyDescent="0.2"/>
    <row r="1852" ht="14.25" hidden="1" customHeight="1" x14ac:dyDescent="0.2"/>
    <row r="1853" ht="14.25" hidden="1" customHeight="1" x14ac:dyDescent="0.2"/>
    <row r="1854" ht="14.25" hidden="1" customHeight="1" x14ac:dyDescent="0.2"/>
    <row r="1855" ht="14.25" hidden="1" customHeight="1" x14ac:dyDescent="0.2"/>
    <row r="1856" ht="14.25" hidden="1" customHeight="1" x14ac:dyDescent="0.2"/>
    <row r="1857" ht="14.25" hidden="1" customHeight="1" x14ac:dyDescent="0.2"/>
    <row r="1858" ht="14.25" hidden="1" customHeight="1" x14ac:dyDescent="0.2"/>
    <row r="1859" ht="14.25" hidden="1" customHeight="1" x14ac:dyDescent="0.2"/>
    <row r="1860" ht="14.25" hidden="1" customHeight="1" x14ac:dyDescent="0.2"/>
    <row r="1861" ht="14.25" hidden="1" customHeight="1" x14ac:dyDescent="0.2"/>
    <row r="1862" ht="14.25" hidden="1" customHeight="1" x14ac:dyDescent="0.2"/>
    <row r="1863" ht="14.25" hidden="1" customHeight="1" x14ac:dyDescent="0.2"/>
    <row r="1864" ht="14.25" hidden="1" customHeight="1" x14ac:dyDescent="0.2"/>
    <row r="1865" ht="14.25" hidden="1" customHeight="1" x14ac:dyDescent="0.2"/>
    <row r="1866" ht="14.25" hidden="1" customHeight="1" x14ac:dyDescent="0.2"/>
    <row r="1867" ht="14.25" hidden="1" customHeight="1" x14ac:dyDescent="0.2"/>
    <row r="1868" ht="14.25" hidden="1" customHeight="1" x14ac:dyDescent="0.2"/>
    <row r="1869" ht="14.25" hidden="1" customHeight="1" x14ac:dyDescent="0.2"/>
    <row r="1870" ht="14.25" hidden="1" customHeight="1" x14ac:dyDescent="0.2"/>
    <row r="1871" ht="14.25" hidden="1" customHeight="1" x14ac:dyDescent="0.2"/>
    <row r="1872" ht="14.25" hidden="1" customHeight="1" x14ac:dyDescent="0.2"/>
    <row r="1873" ht="14.25" hidden="1" customHeight="1" x14ac:dyDescent="0.2"/>
    <row r="1874" ht="14.25" hidden="1" customHeight="1" x14ac:dyDescent="0.2"/>
    <row r="1875" ht="14.25" hidden="1" customHeight="1" x14ac:dyDescent="0.2"/>
    <row r="1876" ht="14.25" hidden="1" customHeight="1" x14ac:dyDescent="0.2"/>
    <row r="1877" ht="14.25" hidden="1" customHeight="1" x14ac:dyDescent="0.2"/>
    <row r="1878" ht="14.25" hidden="1" customHeight="1" x14ac:dyDescent="0.2"/>
    <row r="1879" ht="14.25" hidden="1" customHeight="1" x14ac:dyDescent="0.2"/>
    <row r="1880" ht="14.25" hidden="1" customHeight="1" x14ac:dyDescent="0.2"/>
    <row r="1881" ht="14.25" hidden="1" customHeight="1" x14ac:dyDescent="0.2"/>
    <row r="1882" ht="14.25" hidden="1" customHeight="1" x14ac:dyDescent="0.2"/>
    <row r="1883" ht="14.25" hidden="1" customHeight="1" x14ac:dyDescent="0.2"/>
    <row r="1884" ht="14.25" hidden="1" customHeight="1" x14ac:dyDescent="0.2"/>
    <row r="1885" ht="14.25" hidden="1" customHeight="1" x14ac:dyDescent="0.2"/>
    <row r="1886" ht="14.25" hidden="1" customHeight="1" x14ac:dyDescent="0.2"/>
    <row r="1887" ht="14.25" hidden="1" customHeight="1" x14ac:dyDescent="0.2"/>
    <row r="1888" ht="14.25" hidden="1" customHeight="1" x14ac:dyDescent="0.2"/>
    <row r="1889" ht="14.25" hidden="1" customHeight="1" x14ac:dyDescent="0.2"/>
    <row r="1890" ht="14.25" hidden="1" customHeight="1" x14ac:dyDescent="0.2"/>
    <row r="1891" ht="14.25" hidden="1" customHeight="1" x14ac:dyDescent="0.2"/>
    <row r="1892" ht="14.25" hidden="1" customHeight="1" x14ac:dyDescent="0.2"/>
    <row r="1893" ht="14.25" hidden="1" customHeight="1" x14ac:dyDescent="0.2"/>
    <row r="1894" ht="14.25" hidden="1" customHeight="1" x14ac:dyDescent="0.2"/>
    <row r="1895" ht="14.25" hidden="1" customHeight="1" x14ac:dyDescent="0.2"/>
    <row r="1896" ht="14.25" hidden="1" customHeight="1" x14ac:dyDescent="0.2"/>
    <row r="1897" ht="14.25" hidden="1" customHeight="1" x14ac:dyDescent="0.2"/>
    <row r="1898" ht="14.25" hidden="1" customHeight="1" x14ac:dyDescent="0.2"/>
    <row r="1899" ht="14.25" hidden="1" customHeight="1" x14ac:dyDescent="0.2"/>
    <row r="1900" ht="14.25" hidden="1" customHeight="1" x14ac:dyDescent="0.2"/>
    <row r="1901" ht="14.25" hidden="1" customHeight="1" x14ac:dyDescent="0.2"/>
    <row r="1902" ht="14.25" hidden="1" customHeight="1" x14ac:dyDescent="0.2"/>
    <row r="1903" ht="14.25" hidden="1" customHeight="1" x14ac:dyDescent="0.2"/>
    <row r="1904" ht="14.25" hidden="1" customHeight="1" x14ac:dyDescent="0.2"/>
    <row r="1905" ht="14.25" hidden="1" customHeight="1" x14ac:dyDescent="0.2"/>
    <row r="1906" ht="14.25" hidden="1" customHeight="1" x14ac:dyDescent="0.2"/>
    <row r="1907" ht="14.25" hidden="1" customHeight="1" x14ac:dyDescent="0.2"/>
    <row r="1908" ht="14.25" hidden="1" customHeight="1" x14ac:dyDescent="0.2"/>
    <row r="1909" ht="14.25" hidden="1" customHeight="1" x14ac:dyDescent="0.2"/>
    <row r="1910" ht="14.25" hidden="1" customHeight="1" x14ac:dyDescent="0.2"/>
    <row r="1911" ht="14.25" hidden="1" customHeight="1" x14ac:dyDescent="0.2"/>
    <row r="1912" ht="14.25" hidden="1" customHeight="1" x14ac:dyDescent="0.2"/>
    <row r="1913" ht="14.25" hidden="1" customHeight="1" x14ac:dyDescent="0.2"/>
    <row r="1914" ht="14.25" hidden="1" customHeight="1" x14ac:dyDescent="0.2"/>
    <row r="1915" ht="14.25" hidden="1" customHeight="1" x14ac:dyDescent="0.2"/>
    <row r="1916" ht="14.25" hidden="1" customHeight="1" x14ac:dyDescent="0.2"/>
    <row r="1917" ht="14.25" hidden="1" customHeight="1" x14ac:dyDescent="0.2"/>
    <row r="1918" ht="14.25" hidden="1" customHeight="1" x14ac:dyDescent="0.2"/>
    <row r="1919" ht="14.25" hidden="1" customHeight="1" x14ac:dyDescent="0.2"/>
    <row r="1920" ht="14.25" hidden="1" customHeight="1" x14ac:dyDescent="0.2"/>
    <row r="1921" ht="14.25" hidden="1" customHeight="1" x14ac:dyDescent="0.2"/>
    <row r="1922" ht="14.25" hidden="1" customHeight="1" x14ac:dyDescent="0.2"/>
    <row r="1923" ht="14.25" hidden="1" customHeight="1" x14ac:dyDescent="0.2"/>
    <row r="1924" ht="14.25" hidden="1" customHeight="1" x14ac:dyDescent="0.2"/>
    <row r="1925" ht="14.25" hidden="1" customHeight="1" x14ac:dyDescent="0.2"/>
    <row r="1926" ht="14.25" hidden="1" customHeight="1" x14ac:dyDescent="0.2"/>
    <row r="1927" ht="14.25" hidden="1" customHeight="1" x14ac:dyDescent="0.2"/>
    <row r="1928" ht="14.25" hidden="1" customHeight="1" x14ac:dyDescent="0.2"/>
    <row r="1929" ht="14.25" hidden="1" customHeight="1" x14ac:dyDescent="0.2"/>
    <row r="1930" ht="14.25" hidden="1" customHeight="1" x14ac:dyDescent="0.2"/>
    <row r="1931" ht="14.25" hidden="1" customHeight="1" x14ac:dyDescent="0.2"/>
    <row r="1932" ht="14.25" hidden="1" customHeight="1" x14ac:dyDescent="0.2"/>
    <row r="1933" ht="14.25" hidden="1" customHeight="1" x14ac:dyDescent="0.2"/>
    <row r="1934" ht="14.25" hidden="1" customHeight="1" x14ac:dyDescent="0.2"/>
    <row r="1935" ht="14.25" hidden="1" customHeight="1" x14ac:dyDescent="0.2"/>
    <row r="1936" ht="14.25" hidden="1" customHeight="1" x14ac:dyDescent="0.2"/>
    <row r="1937" ht="14.25" hidden="1" customHeight="1" x14ac:dyDescent="0.2"/>
    <row r="1938" ht="14.25" hidden="1" customHeight="1" x14ac:dyDescent="0.2"/>
    <row r="1939" ht="14.25" hidden="1" customHeight="1" x14ac:dyDescent="0.2"/>
    <row r="1940" ht="14.25" hidden="1" customHeight="1" x14ac:dyDescent="0.2"/>
    <row r="1941" ht="14.25" hidden="1" customHeight="1" x14ac:dyDescent="0.2"/>
    <row r="1942" ht="14.25" hidden="1" customHeight="1" x14ac:dyDescent="0.2"/>
    <row r="1943" ht="14.25" hidden="1" customHeight="1" x14ac:dyDescent="0.2"/>
    <row r="1944" ht="14.25" hidden="1" customHeight="1" x14ac:dyDescent="0.2"/>
    <row r="1945" ht="14.25" hidden="1" customHeight="1" x14ac:dyDescent="0.2"/>
    <row r="1946" ht="14.25" hidden="1" customHeight="1" x14ac:dyDescent="0.2"/>
    <row r="1947" ht="14.25" hidden="1" customHeight="1" x14ac:dyDescent="0.2"/>
    <row r="1948" ht="14.25" hidden="1" customHeight="1" x14ac:dyDescent="0.2"/>
    <row r="1949" ht="14.25" hidden="1" customHeight="1" x14ac:dyDescent="0.2"/>
    <row r="1950" ht="14.25" hidden="1" customHeight="1" x14ac:dyDescent="0.2"/>
    <row r="1951" ht="14.25" hidden="1" customHeight="1" x14ac:dyDescent="0.2"/>
    <row r="1952" ht="14.25" hidden="1" customHeight="1" x14ac:dyDescent="0.2"/>
    <row r="1953" ht="14.25" hidden="1" customHeight="1" x14ac:dyDescent="0.2"/>
    <row r="1954" ht="14.25" hidden="1" customHeight="1" x14ac:dyDescent="0.2"/>
    <row r="1955" ht="14.25" hidden="1" customHeight="1" x14ac:dyDescent="0.2"/>
    <row r="1956" ht="14.25" hidden="1" customHeight="1" x14ac:dyDescent="0.2"/>
    <row r="1957" ht="14.25" hidden="1" customHeight="1" x14ac:dyDescent="0.2"/>
    <row r="1958" ht="14.25" hidden="1" customHeight="1" x14ac:dyDescent="0.2"/>
    <row r="1959" ht="14.25" hidden="1" customHeight="1" x14ac:dyDescent="0.2"/>
    <row r="1960" ht="14.25" hidden="1" customHeight="1" x14ac:dyDescent="0.2"/>
    <row r="1961" ht="14.25" hidden="1" customHeight="1" x14ac:dyDescent="0.2"/>
    <row r="1962" ht="14.25" hidden="1" customHeight="1" x14ac:dyDescent="0.2"/>
    <row r="1963" ht="14.25" hidden="1" customHeight="1" x14ac:dyDescent="0.2"/>
    <row r="1964" ht="14.25" hidden="1" customHeight="1" x14ac:dyDescent="0.2"/>
    <row r="1965" ht="14.25" hidden="1" customHeight="1" x14ac:dyDescent="0.2"/>
    <row r="1966" ht="14.25" hidden="1" customHeight="1" x14ac:dyDescent="0.2"/>
    <row r="1967" ht="14.25" hidden="1" customHeight="1" x14ac:dyDescent="0.2"/>
    <row r="1968" ht="14.25" hidden="1" customHeight="1" x14ac:dyDescent="0.2"/>
    <row r="1969" ht="14.25" hidden="1" customHeight="1" x14ac:dyDescent="0.2"/>
    <row r="1970" ht="14.25" hidden="1" customHeight="1" x14ac:dyDescent="0.2"/>
    <row r="1971" ht="14.25" hidden="1" customHeight="1" x14ac:dyDescent="0.2"/>
    <row r="1972" ht="14.25" hidden="1" customHeight="1" x14ac:dyDescent="0.2"/>
    <row r="1973" ht="14.25" hidden="1" customHeight="1" x14ac:dyDescent="0.2"/>
    <row r="1974" ht="14.25" hidden="1" customHeight="1" x14ac:dyDescent="0.2"/>
    <row r="1975" ht="14.25" hidden="1" customHeight="1" x14ac:dyDescent="0.2"/>
    <row r="1976" ht="14.25" hidden="1" customHeight="1" x14ac:dyDescent="0.2"/>
    <row r="1977" ht="14.25" hidden="1" customHeight="1" x14ac:dyDescent="0.2"/>
    <row r="1978" ht="14.25" hidden="1" customHeight="1" x14ac:dyDescent="0.2"/>
    <row r="1979" ht="14.25" hidden="1" customHeight="1" x14ac:dyDescent="0.2"/>
    <row r="1980" ht="14.25" hidden="1" customHeight="1" x14ac:dyDescent="0.2"/>
    <row r="1981" ht="14.25" hidden="1" customHeight="1" x14ac:dyDescent="0.2"/>
    <row r="1982" ht="14.25" hidden="1" customHeight="1" x14ac:dyDescent="0.2"/>
    <row r="1983" ht="14.25" hidden="1" customHeight="1" x14ac:dyDescent="0.2"/>
    <row r="1984" ht="14.25" hidden="1" customHeight="1" x14ac:dyDescent="0.2"/>
    <row r="1985" ht="14.25" hidden="1" customHeight="1" x14ac:dyDescent="0.2"/>
    <row r="1986" ht="14.25" hidden="1" customHeight="1" x14ac:dyDescent="0.2"/>
    <row r="1987" ht="14.25" hidden="1" customHeight="1" x14ac:dyDescent="0.2"/>
    <row r="1988" ht="14.25" hidden="1" customHeight="1" x14ac:dyDescent="0.2"/>
    <row r="1989" ht="14.25" hidden="1" customHeight="1" x14ac:dyDescent="0.2"/>
    <row r="1990" ht="14.25" hidden="1" customHeight="1" x14ac:dyDescent="0.2"/>
    <row r="1991" ht="14.25" hidden="1" customHeight="1" x14ac:dyDescent="0.2"/>
    <row r="1992" ht="14.25" hidden="1" customHeight="1" x14ac:dyDescent="0.2"/>
    <row r="1993" ht="14.25" hidden="1" customHeight="1" x14ac:dyDescent="0.2"/>
    <row r="1994" ht="14.25" hidden="1" customHeight="1" x14ac:dyDescent="0.2"/>
    <row r="1995" ht="14.25" hidden="1" customHeight="1" x14ac:dyDescent="0.2"/>
    <row r="1996" ht="14.25" hidden="1" customHeight="1" x14ac:dyDescent="0.2"/>
    <row r="1997" ht="14.25" hidden="1" customHeight="1" x14ac:dyDescent="0.2"/>
    <row r="1998" ht="14.25" hidden="1" customHeight="1" x14ac:dyDescent="0.2"/>
    <row r="1999" ht="14.25" hidden="1" customHeight="1" x14ac:dyDescent="0.2"/>
    <row r="2000" ht="14.25" hidden="1" customHeight="1" x14ac:dyDescent="0.2"/>
    <row r="2001" ht="14.25" hidden="1" customHeight="1" x14ac:dyDescent="0.2"/>
    <row r="2002" ht="14.25" hidden="1" customHeight="1" x14ac:dyDescent="0.2"/>
    <row r="2003" ht="14.25" hidden="1" customHeight="1" x14ac:dyDescent="0.2"/>
    <row r="2004" ht="14.25" hidden="1" customHeight="1" x14ac:dyDescent="0.2"/>
    <row r="2005" ht="14.25" hidden="1" customHeight="1" x14ac:dyDescent="0.2"/>
    <row r="2006" ht="14.25" hidden="1" customHeight="1" x14ac:dyDescent="0.2"/>
    <row r="2007" ht="14.25" hidden="1" customHeight="1" x14ac:dyDescent="0.2"/>
    <row r="2008" ht="14.25" hidden="1" customHeight="1" x14ac:dyDescent="0.2"/>
    <row r="2009" ht="14.25" hidden="1" customHeight="1" x14ac:dyDescent="0.2"/>
    <row r="2010" ht="14.25" hidden="1" customHeight="1" x14ac:dyDescent="0.2"/>
    <row r="2011" ht="14.25" hidden="1" customHeight="1" x14ac:dyDescent="0.2"/>
    <row r="2012" ht="14.25" hidden="1" customHeight="1" x14ac:dyDescent="0.2"/>
    <row r="2013" ht="14.25" hidden="1" customHeight="1" x14ac:dyDescent="0.2"/>
    <row r="2014" ht="14.25" hidden="1" customHeight="1" x14ac:dyDescent="0.2"/>
    <row r="2015" ht="14.25" hidden="1" customHeight="1" x14ac:dyDescent="0.2"/>
    <row r="2016" ht="14.25" hidden="1" customHeight="1" x14ac:dyDescent="0.2"/>
    <row r="2017" ht="14.25" hidden="1" customHeight="1" x14ac:dyDescent="0.2"/>
    <row r="2018" ht="14.25" hidden="1" customHeight="1" x14ac:dyDescent="0.2"/>
    <row r="2019" ht="14.25" hidden="1" customHeight="1" x14ac:dyDescent="0.2"/>
    <row r="2020" ht="14.25" hidden="1" customHeight="1" x14ac:dyDescent="0.2"/>
    <row r="2021" ht="14.25" hidden="1" customHeight="1" x14ac:dyDescent="0.2"/>
    <row r="2022" ht="14.25" hidden="1" customHeight="1" x14ac:dyDescent="0.2"/>
    <row r="2023" ht="14.25" hidden="1" customHeight="1" x14ac:dyDescent="0.2"/>
    <row r="2024" ht="14.25" hidden="1" customHeight="1" x14ac:dyDescent="0.2"/>
    <row r="2025" ht="14.25" hidden="1" customHeight="1" x14ac:dyDescent="0.2"/>
    <row r="2026" ht="14.25" hidden="1" customHeight="1" x14ac:dyDescent="0.2"/>
    <row r="2027" ht="14.25" hidden="1" customHeight="1" x14ac:dyDescent="0.2"/>
    <row r="2028" ht="14.25" hidden="1" customHeight="1" x14ac:dyDescent="0.2"/>
    <row r="2029" ht="14.25" hidden="1" customHeight="1" x14ac:dyDescent="0.2"/>
    <row r="2030" ht="14.25" hidden="1" customHeight="1" x14ac:dyDescent="0.2"/>
    <row r="2031" ht="14.25" hidden="1" customHeight="1" x14ac:dyDescent="0.2"/>
    <row r="2032" ht="14.25" hidden="1" customHeight="1" x14ac:dyDescent="0.2"/>
    <row r="2033" ht="14.25" hidden="1" customHeight="1" x14ac:dyDescent="0.2"/>
    <row r="2034" ht="14.25" hidden="1" customHeight="1" x14ac:dyDescent="0.2"/>
    <row r="2035" ht="14.25" hidden="1" customHeight="1" x14ac:dyDescent="0.2"/>
    <row r="2036" ht="14.25" hidden="1" customHeight="1" x14ac:dyDescent="0.2"/>
    <row r="2037" ht="14.25" hidden="1" customHeight="1" x14ac:dyDescent="0.2"/>
    <row r="2038" ht="14.25" hidden="1" customHeight="1" x14ac:dyDescent="0.2"/>
    <row r="2039" ht="14.25" hidden="1" customHeight="1" x14ac:dyDescent="0.2"/>
    <row r="2040" ht="14.25" hidden="1" customHeight="1" x14ac:dyDescent="0.2"/>
    <row r="2041" ht="14.25" hidden="1" customHeight="1" x14ac:dyDescent="0.2"/>
    <row r="2042" ht="14.25" hidden="1" customHeight="1" x14ac:dyDescent="0.2"/>
    <row r="2043" ht="14.25" hidden="1" customHeight="1" x14ac:dyDescent="0.2"/>
    <row r="2044" ht="14.25" hidden="1" customHeight="1" x14ac:dyDescent="0.2"/>
    <row r="2045" ht="14.25" hidden="1" customHeight="1" x14ac:dyDescent="0.2"/>
    <row r="2046" ht="14.25" hidden="1" customHeight="1" x14ac:dyDescent="0.2"/>
    <row r="2047" ht="14.25" hidden="1" customHeight="1" x14ac:dyDescent="0.2"/>
    <row r="2048" ht="14.25" hidden="1" customHeight="1" x14ac:dyDescent="0.2"/>
    <row r="2049" ht="14.25" hidden="1" customHeight="1" x14ac:dyDescent="0.2"/>
    <row r="2050" ht="14.25" hidden="1" customHeight="1" x14ac:dyDescent="0.2"/>
    <row r="2051" ht="14.25" hidden="1" customHeight="1" x14ac:dyDescent="0.2"/>
    <row r="2052" ht="14.25" hidden="1" customHeight="1" x14ac:dyDescent="0.2"/>
    <row r="2053" ht="14.25" hidden="1" customHeight="1" x14ac:dyDescent="0.2"/>
    <row r="2054" ht="14.25" hidden="1" customHeight="1" x14ac:dyDescent="0.2"/>
    <row r="2055" ht="14.25" hidden="1" customHeight="1" x14ac:dyDescent="0.2"/>
    <row r="2056" ht="14.25" hidden="1" customHeight="1" x14ac:dyDescent="0.2"/>
    <row r="2057" ht="14.25" hidden="1" customHeight="1" x14ac:dyDescent="0.2"/>
    <row r="2058" ht="14.25" hidden="1" customHeight="1" x14ac:dyDescent="0.2"/>
    <row r="2059" ht="14.25" hidden="1" customHeight="1" x14ac:dyDescent="0.2"/>
    <row r="2060" ht="14.25" hidden="1" customHeight="1" x14ac:dyDescent="0.2"/>
    <row r="2061" ht="14.25" hidden="1" customHeight="1" x14ac:dyDescent="0.2"/>
    <row r="2062" ht="14.25" hidden="1" customHeight="1" x14ac:dyDescent="0.2"/>
    <row r="2063" ht="14.25" hidden="1" customHeight="1" x14ac:dyDescent="0.2"/>
    <row r="2064" ht="14.25" hidden="1" customHeight="1" x14ac:dyDescent="0.2"/>
    <row r="2065" ht="14.25" hidden="1" customHeight="1" x14ac:dyDescent="0.2"/>
    <row r="2066" ht="14.25" hidden="1" customHeight="1" x14ac:dyDescent="0.2"/>
    <row r="2067" ht="14.25" hidden="1" customHeight="1" x14ac:dyDescent="0.2"/>
    <row r="2068" ht="14.25" hidden="1" customHeight="1" x14ac:dyDescent="0.2"/>
    <row r="2069" ht="14.25" hidden="1" customHeight="1" x14ac:dyDescent="0.2"/>
    <row r="2070" ht="14.25" hidden="1" customHeight="1" x14ac:dyDescent="0.2"/>
    <row r="2071" ht="14.25" hidden="1" customHeight="1" x14ac:dyDescent="0.2"/>
    <row r="2072" ht="14.25" hidden="1" customHeight="1" x14ac:dyDescent="0.2"/>
    <row r="2073" ht="14.25" hidden="1" customHeight="1" x14ac:dyDescent="0.2"/>
    <row r="2074" ht="14.25" hidden="1" customHeight="1" x14ac:dyDescent="0.2"/>
    <row r="2075" ht="14.25" hidden="1" customHeight="1" x14ac:dyDescent="0.2"/>
    <row r="2076" ht="14.25" hidden="1" customHeight="1" x14ac:dyDescent="0.2"/>
    <row r="2077" ht="14.25" hidden="1" customHeight="1" x14ac:dyDescent="0.2"/>
    <row r="2078" ht="14.25" hidden="1" customHeight="1" x14ac:dyDescent="0.2"/>
    <row r="2079" ht="14.25" hidden="1" customHeight="1" x14ac:dyDescent="0.2"/>
    <row r="2080" ht="14.25" hidden="1" customHeight="1" x14ac:dyDescent="0.2"/>
    <row r="2081" ht="14.25" hidden="1" customHeight="1" x14ac:dyDescent="0.2"/>
    <row r="2082" ht="14.25" hidden="1" customHeight="1" x14ac:dyDescent="0.2"/>
    <row r="2083" ht="14.25" hidden="1" customHeight="1" x14ac:dyDescent="0.2"/>
    <row r="2084" ht="14.25" hidden="1" customHeight="1" x14ac:dyDescent="0.2"/>
    <row r="2085" ht="14.25" hidden="1" customHeight="1" x14ac:dyDescent="0.2"/>
    <row r="2086" ht="14.25" hidden="1" customHeight="1" x14ac:dyDescent="0.2"/>
    <row r="2087" ht="14.25" hidden="1" customHeight="1" x14ac:dyDescent="0.2"/>
    <row r="2088" ht="14.25" hidden="1" customHeight="1" x14ac:dyDescent="0.2"/>
    <row r="2089" ht="14.25" hidden="1" customHeight="1" x14ac:dyDescent="0.2"/>
    <row r="2090" ht="14.25" hidden="1" customHeight="1" x14ac:dyDescent="0.2"/>
    <row r="2091" ht="14.25" hidden="1" customHeight="1" x14ac:dyDescent="0.2"/>
    <row r="2092" ht="14.25" hidden="1" customHeight="1" x14ac:dyDescent="0.2"/>
    <row r="2093" ht="14.25" hidden="1" customHeight="1" x14ac:dyDescent="0.2"/>
    <row r="2094" ht="14.25" hidden="1" customHeight="1" x14ac:dyDescent="0.2"/>
    <row r="2095" ht="14.25" hidden="1" customHeight="1" x14ac:dyDescent="0.2"/>
    <row r="2096" ht="14.25" hidden="1" customHeight="1" x14ac:dyDescent="0.2"/>
    <row r="2097" ht="14.25" hidden="1" customHeight="1" x14ac:dyDescent="0.2"/>
    <row r="2098" ht="14.25" hidden="1" customHeight="1" x14ac:dyDescent="0.2"/>
    <row r="2099" ht="14.25" hidden="1" customHeight="1" x14ac:dyDescent="0.2"/>
    <row r="2100" ht="14.25" hidden="1" customHeight="1" x14ac:dyDescent="0.2"/>
    <row r="2101" ht="14.25" hidden="1" customHeight="1" x14ac:dyDescent="0.2"/>
    <row r="2102" ht="14.25" hidden="1" customHeight="1" x14ac:dyDescent="0.2"/>
    <row r="2103" ht="14.25" hidden="1" customHeight="1" x14ac:dyDescent="0.2"/>
    <row r="2104" ht="14.25" hidden="1" customHeight="1" x14ac:dyDescent="0.2"/>
    <row r="2105" ht="14.25" hidden="1" customHeight="1" x14ac:dyDescent="0.2"/>
    <row r="2106" ht="14.25" hidden="1" customHeight="1" x14ac:dyDescent="0.2"/>
    <row r="2107" ht="14.25" hidden="1" customHeight="1" x14ac:dyDescent="0.2"/>
    <row r="2108" ht="14.25" hidden="1" customHeight="1" x14ac:dyDescent="0.2"/>
    <row r="2109" ht="14.25" hidden="1" customHeight="1" x14ac:dyDescent="0.2"/>
    <row r="2110" ht="14.25" hidden="1" customHeight="1" x14ac:dyDescent="0.2"/>
    <row r="2111" ht="14.25" hidden="1" customHeight="1" x14ac:dyDescent="0.2"/>
    <row r="2112" ht="14.25" hidden="1" customHeight="1" x14ac:dyDescent="0.2"/>
    <row r="2113" ht="14.25" hidden="1" customHeight="1" x14ac:dyDescent="0.2"/>
    <row r="2114" ht="14.25" hidden="1" customHeight="1" x14ac:dyDescent="0.2"/>
    <row r="2115" ht="14.25" hidden="1" customHeight="1" x14ac:dyDescent="0.2"/>
    <row r="2116" ht="14.25" hidden="1" customHeight="1" x14ac:dyDescent="0.2"/>
    <row r="2117" ht="14.25" hidden="1" customHeight="1" x14ac:dyDescent="0.2"/>
    <row r="2118" ht="14.25" hidden="1" customHeight="1" x14ac:dyDescent="0.2"/>
    <row r="2119" ht="14.25" hidden="1" customHeight="1" x14ac:dyDescent="0.2"/>
    <row r="2120" ht="14.25" hidden="1" customHeight="1" x14ac:dyDescent="0.2"/>
    <row r="2121" ht="14.25" hidden="1" customHeight="1" x14ac:dyDescent="0.2"/>
    <row r="2122" ht="14.25" hidden="1" customHeight="1" x14ac:dyDescent="0.2"/>
    <row r="2123" ht="14.25" hidden="1" customHeight="1" x14ac:dyDescent="0.2"/>
    <row r="2124" ht="14.25" hidden="1" customHeight="1" x14ac:dyDescent="0.2"/>
    <row r="2125" ht="14.25" hidden="1" customHeight="1" x14ac:dyDescent="0.2"/>
    <row r="2126" ht="14.25" hidden="1" customHeight="1" x14ac:dyDescent="0.2"/>
    <row r="2127" ht="14.25" hidden="1" customHeight="1" x14ac:dyDescent="0.2"/>
    <row r="2128" ht="14.25" hidden="1" customHeight="1" x14ac:dyDescent="0.2"/>
    <row r="2129" ht="14.25" hidden="1" customHeight="1" x14ac:dyDescent="0.2"/>
    <row r="2130" ht="14.25" hidden="1" customHeight="1" x14ac:dyDescent="0.2"/>
    <row r="2131" ht="14.25" hidden="1" customHeight="1" x14ac:dyDescent="0.2"/>
    <row r="2132" ht="14.25" hidden="1" customHeight="1" x14ac:dyDescent="0.2"/>
    <row r="2133" ht="14.25" hidden="1" customHeight="1" x14ac:dyDescent="0.2"/>
    <row r="2134" ht="14.25" hidden="1" customHeight="1" x14ac:dyDescent="0.2"/>
    <row r="2135" ht="14.25" hidden="1" customHeight="1" x14ac:dyDescent="0.2"/>
    <row r="2136" ht="14.25" hidden="1" customHeight="1" x14ac:dyDescent="0.2"/>
    <row r="2137" ht="14.25" hidden="1" customHeight="1" x14ac:dyDescent="0.2"/>
    <row r="2138" ht="14.25" hidden="1" customHeight="1" x14ac:dyDescent="0.2"/>
    <row r="2139" ht="14.25" hidden="1" customHeight="1" x14ac:dyDescent="0.2"/>
    <row r="2140" ht="14.25" hidden="1" customHeight="1" x14ac:dyDescent="0.2"/>
    <row r="2141" ht="14.25" hidden="1" customHeight="1" x14ac:dyDescent="0.2"/>
    <row r="2142" ht="14.25" hidden="1" customHeight="1" x14ac:dyDescent="0.2"/>
    <row r="2143" ht="14.25" hidden="1" customHeight="1" x14ac:dyDescent="0.2"/>
    <row r="2144" ht="14.25" hidden="1" customHeight="1" x14ac:dyDescent="0.2"/>
    <row r="2145" ht="14.25" hidden="1" customHeight="1" x14ac:dyDescent="0.2"/>
    <row r="2146" ht="14.25" hidden="1" customHeight="1" x14ac:dyDescent="0.2"/>
    <row r="2147" ht="14.25" hidden="1" customHeight="1" x14ac:dyDescent="0.2"/>
    <row r="2148" ht="14.25" hidden="1" customHeight="1" x14ac:dyDescent="0.2"/>
    <row r="2149" ht="14.25" hidden="1" customHeight="1" x14ac:dyDescent="0.2"/>
    <row r="2150" ht="14.25" hidden="1" customHeight="1" x14ac:dyDescent="0.2"/>
    <row r="2151" ht="14.25" hidden="1" customHeight="1" x14ac:dyDescent="0.2"/>
    <row r="2152" ht="14.25" hidden="1" customHeight="1" x14ac:dyDescent="0.2"/>
    <row r="2153" ht="14.25" hidden="1" customHeight="1" x14ac:dyDescent="0.2"/>
    <row r="2154" ht="14.25" hidden="1" customHeight="1" x14ac:dyDescent="0.2"/>
    <row r="2155" ht="14.25" hidden="1" customHeight="1" x14ac:dyDescent="0.2"/>
    <row r="2156" ht="14.25" hidden="1" customHeight="1" x14ac:dyDescent="0.2"/>
    <row r="2157" ht="14.25" hidden="1" customHeight="1" x14ac:dyDescent="0.2"/>
    <row r="2158" ht="14.25" hidden="1" customHeight="1" x14ac:dyDescent="0.2"/>
    <row r="2159" ht="14.25" hidden="1" customHeight="1" x14ac:dyDescent="0.2"/>
    <row r="2160" ht="14.25" hidden="1" customHeight="1" x14ac:dyDescent="0.2"/>
    <row r="2161" ht="14.25" hidden="1" customHeight="1" x14ac:dyDescent="0.2"/>
    <row r="2162" ht="14.25" hidden="1" customHeight="1" x14ac:dyDescent="0.2"/>
    <row r="2163" ht="14.25" hidden="1" customHeight="1" x14ac:dyDescent="0.2"/>
    <row r="2164" ht="14.25" hidden="1" customHeight="1" x14ac:dyDescent="0.2"/>
    <row r="2165" ht="14.25" hidden="1" customHeight="1" x14ac:dyDescent="0.2"/>
    <row r="2166" ht="14.25" hidden="1" customHeight="1" x14ac:dyDescent="0.2"/>
    <row r="2167" ht="14.25" hidden="1" customHeight="1" x14ac:dyDescent="0.2"/>
    <row r="2168" ht="14.25" hidden="1" customHeight="1" x14ac:dyDescent="0.2"/>
    <row r="2169" ht="14.25" hidden="1" customHeight="1" x14ac:dyDescent="0.2"/>
    <row r="2170" ht="14.25" hidden="1" customHeight="1" x14ac:dyDescent="0.2"/>
    <row r="2171" ht="14.25" hidden="1" customHeight="1" x14ac:dyDescent="0.2"/>
    <row r="2172" ht="14.25" hidden="1" customHeight="1" x14ac:dyDescent="0.2"/>
    <row r="2173" ht="14.25" hidden="1" customHeight="1" x14ac:dyDescent="0.2"/>
    <row r="2174" ht="14.25" hidden="1" customHeight="1" x14ac:dyDescent="0.2"/>
    <row r="2175" ht="14.25" hidden="1" customHeight="1" x14ac:dyDescent="0.2"/>
    <row r="2176" ht="14.25" hidden="1" customHeight="1" x14ac:dyDescent="0.2"/>
    <row r="2177" ht="14.25" hidden="1" customHeight="1" x14ac:dyDescent="0.2"/>
    <row r="2178" ht="14.25" hidden="1" customHeight="1" x14ac:dyDescent="0.2"/>
    <row r="2179" ht="14.25" hidden="1" customHeight="1" x14ac:dyDescent="0.2"/>
    <row r="2180" ht="14.25" hidden="1" customHeight="1" x14ac:dyDescent="0.2"/>
    <row r="2181" ht="14.25" hidden="1" customHeight="1" x14ac:dyDescent="0.2"/>
    <row r="2182" ht="14.25" hidden="1" customHeight="1" x14ac:dyDescent="0.2"/>
    <row r="2183" ht="14.25" hidden="1" customHeight="1" x14ac:dyDescent="0.2"/>
    <row r="2184" ht="14.25" hidden="1" customHeight="1" x14ac:dyDescent="0.2"/>
    <row r="2185" ht="14.25" hidden="1" customHeight="1" x14ac:dyDescent="0.2"/>
    <row r="2186" ht="14.25" hidden="1" customHeight="1" x14ac:dyDescent="0.2"/>
    <row r="2187" ht="14.25" hidden="1" customHeight="1" x14ac:dyDescent="0.2"/>
    <row r="2188" ht="14.25" hidden="1" customHeight="1" x14ac:dyDescent="0.2"/>
    <row r="2189" ht="14.25" hidden="1" customHeight="1" x14ac:dyDescent="0.2"/>
    <row r="2190" ht="14.25" hidden="1" customHeight="1" x14ac:dyDescent="0.2"/>
    <row r="2191" ht="14.25" hidden="1" customHeight="1" x14ac:dyDescent="0.2"/>
    <row r="2192" ht="14.25" hidden="1" customHeight="1" x14ac:dyDescent="0.2"/>
    <row r="2193" ht="14.25" hidden="1" customHeight="1" x14ac:dyDescent="0.2"/>
    <row r="2194" ht="14.25" hidden="1" customHeight="1" x14ac:dyDescent="0.2"/>
    <row r="2195" ht="14.25" hidden="1" customHeight="1" x14ac:dyDescent="0.2"/>
    <row r="2196" ht="14.25" hidden="1" customHeight="1" x14ac:dyDescent="0.2"/>
    <row r="2197" ht="14.25" hidden="1" customHeight="1" x14ac:dyDescent="0.2"/>
    <row r="2198" ht="14.25" hidden="1" customHeight="1" x14ac:dyDescent="0.2"/>
    <row r="2199" ht="14.25" hidden="1" customHeight="1" x14ac:dyDescent="0.2"/>
    <row r="2200" ht="14.25" hidden="1" customHeight="1" x14ac:dyDescent="0.2"/>
    <row r="2201" ht="14.25" hidden="1" customHeight="1" x14ac:dyDescent="0.2"/>
    <row r="2202" ht="14.25" hidden="1" customHeight="1" x14ac:dyDescent="0.2"/>
    <row r="2203" ht="14.25" hidden="1" customHeight="1" x14ac:dyDescent="0.2"/>
    <row r="2204" ht="14.25" hidden="1" customHeight="1" x14ac:dyDescent="0.2"/>
    <row r="2205" ht="14.25" hidden="1" customHeight="1" x14ac:dyDescent="0.2"/>
    <row r="2206" ht="14.25" hidden="1" customHeight="1" x14ac:dyDescent="0.2"/>
    <row r="2207" ht="14.25" hidden="1" customHeight="1" x14ac:dyDescent="0.2"/>
    <row r="2208" ht="14.25" hidden="1" customHeight="1" x14ac:dyDescent="0.2"/>
    <row r="2209" ht="14.25" hidden="1" customHeight="1" x14ac:dyDescent="0.2"/>
    <row r="2210" ht="14.25" hidden="1" customHeight="1" x14ac:dyDescent="0.2"/>
    <row r="2211" ht="14.25" hidden="1" customHeight="1" x14ac:dyDescent="0.2"/>
    <row r="2212" ht="14.25" hidden="1" customHeight="1" x14ac:dyDescent="0.2"/>
    <row r="2213" ht="14.25" hidden="1" customHeight="1" x14ac:dyDescent="0.2"/>
    <row r="2214" ht="14.25" hidden="1" customHeight="1" x14ac:dyDescent="0.2"/>
    <row r="2215" ht="14.25" hidden="1" customHeight="1" x14ac:dyDescent="0.2"/>
    <row r="2216" ht="14.25" hidden="1" customHeight="1" x14ac:dyDescent="0.2"/>
    <row r="2217" ht="14.25" hidden="1" customHeight="1" x14ac:dyDescent="0.2"/>
    <row r="2218" ht="14.25" hidden="1" customHeight="1" x14ac:dyDescent="0.2"/>
    <row r="2219" ht="14.25" hidden="1" customHeight="1" x14ac:dyDescent="0.2"/>
    <row r="2220" ht="14.25" hidden="1" customHeight="1" x14ac:dyDescent="0.2"/>
    <row r="2221" ht="14.25" hidden="1" customHeight="1" x14ac:dyDescent="0.2"/>
    <row r="2222" ht="14.25" hidden="1" customHeight="1" x14ac:dyDescent="0.2"/>
    <row r="2223" ht="14.25" hidden="1" customHeight="1" x14ac:dyDescent="0.2"/>
    <row r="2224" ht="14.25" hidden="1" customHeight="1" x14ac:dyDescent="0.2"/>
    <row r="2225" ht="14.25" hidden="1" customHeight="1" x14ac:dyDescent="0.2"/>
    <row r="2226" ht="14.25" hidden="1" customHeight="1" x14ac:dyDescent="0.2"/>
    <row r="2227" ht="14.25" hidden="1" customHeight="1" x14ac:dyDescent="0.2"/>
    <row r="2228" ht="14.25" hidden="1" customHeight="1" x14ac:dyDescent="0.2"/>
    <row r="2229" ht="14.25" hidden="1" customHeight="1" x14ac:dyDescent="0.2"/>
    <row r="2230" ht="14.25" hidden="1" customHeight="1" x14ac:dyDescent="0.2"/>
    <row r="2231" ht="14.25" hidden="1" customHeight="1" x14ac:dyDescent="0.2"/>
    <row r="2232" ht="14.25" hidden="1" customHeight="1" x14ac:dyDescent="0.2"/>
    <row r="2233" ht="14.25" hidden="1" customHeight="1" x14ac:dyDescent="0.2"/>
    <row r="2234" ht="14.25" hidden="1" customHeight="1" x14ac:dyDescent="0.2"/>
    <row r="2235" ht="14.25" hidden="1" customHeight="1" x14ac:dyDescent="0.2"/>
    <row r="2236" ht="14.25" hidden="1" customHeight="1" x14ac:dyDescent="0.2"/>
    <row r="2237" ht="14.25" hidden="1" customHeight="1" x14ac:dyDescent="0.2"/>
    <row r="2238" ht="14.25" hidden="1" customHeight="1" x14ac:dyDescent="0.2"/>
    <row r="2239" ht="14.25" hidden="1" customHeight="1" x14ac:dyDescent="0.2"/>
    <row r="2240" ht="14.25" hidden="1" customHeight="1" x14ac:dyDescent="0.2"/>
    <row r="2241" ht="14.25" hidden="1" customHeight="1" x14ac:dyDescent="0.2"/>
    <row r="2242" ht="14.25" hidden="1" customHeight="1" x14ac:dyDescent="0.2"/>
    <row r="2243" ht="14.25" hidden="1" customHeight="1" x14ac:dyDescent="0.2"/>
    <row r="2244" ht="14.25" hidden="1" customHeight="1" x14ac:dyDescent="0.2"/>
    <row r="2245" ht="14.25" hidden="1" customHeight="1" x14ac:dyDescent="0.2"/>
    <row r="2246" ht="14.25" hidden="1" customHeight="1" x14ac:dyDescent="0.2"/>
    <row r="2247" ht="14.25" hidden="1" customHeight="1" x14ac:dyDescent="0.2"/>
    <row r="2248" ht="14.25" hidden="1" customHeight="1" x14ac:dyDescent="0.2"/>
    <row r="2249" ht="14.25" hidden="1" customHeight="1" x14ac:dyDescent="0.2"/>
    <row r="2250" ht="14.25" hidden="1" customHeight="1" x14ac:dyDescent="0.2"/>
    <row r="2251" ht="14.25" hidden="1" customHeight="1" x14ac:dyDescent="0.2"/>
    <row r="2252" ht="14.25" hidden="1" customHeight="1" x14ac:dyDescent="0.2"/>
    <row r="2253" ht="14.25" hidden="1" customHeight="1" x14ac:dyDescent="0.2"/>
    <row r="2254" ht="14.25" hidden="1" customHeight="1" x14ac:dyDescent="0.2"/>
    <row r="2255" ht="14.25" hidden="1" customHeight="1" x14ac:dyDescent="0.2"/>
    <row r="2256" ht="14.25" hidden="1" customHeight="1" x14ac:dyDescent="0.2"/>
    <row r="2257" ht="14.25" hidden="1" customHeight="1" x14ac:dyDescent="0.2"/>
    <row r="2258" ht="14.25" hidden="1" customHeight="1" x14ac:dyDescent="0.2"/>
    <row r="2259" ht="14.25" hidden="1" customHeight="1" x14ac:dyDescent="0.2"/>
    <row r="2260" ht="14.25" hidden="1" customHeight="1" x14ac:dyDescent="0.2"/>
    <row r="2261" ht="14.25" hidden="1" customHeight="1" x14ac:dyDescent="0.2"/>
    <row r="2262" ht="14.25" hidden="1" customHeight="1" x14ac:dyDescent="0.2"/>
    <row r="2263" ht="14.25" hidden="1" customHeight="1" x14ac:dyDescent="0.2"/>
    <row r="2264" ht="14.25" hidden="1" customHeight="1" x14ac:dyDescent="0.2"/>
    <row r="2265" ht="14.25" hidden="1" customHeight="1" x14ac:dyDescent="0.2"/>
    <row r="2266" ht="14.25" hidden="1" customHeight="1" x14ac:dyDescent="0.2"/>
    <row r="2267" ht="14.25" hidden="1" customHeight="1" x14ac:dyDescent="0.2"/>
    <row r="2268" ht="14.25" hidden="1" customHeight="1" x14ac:dyDescent="0.2"/>
    <row r="2269" ht="14.25" hidden="1" customHeight="1" x14ac:dyDescent="0.2"/>
    <row r="2270" ht="14.25" hidden="1" customHeight="1" x14ac:dyDescent="0.2"/>
    <row r="2271" ht="14.25" hidden="1" customHeight="1" x14ac:dyDescent="0.2"/>
    <row r="2272" ht="14.25" hidden="1" customHeight="1" x14ac:dyDescent="0.2"/>
    <row r="2273" ht="14.25" hidden="1" customHeight="1" x14ac:dyDescent="0.2"/>
    <row r="2274" ht="14.25" hidden="1" customHeight="1" x14ac:dyDescent="0.2"/>
    <row r="2275" ht="14.25" hidden="1" customHeight="1" x14ac:dyDescent="0.2"/>
    <row r="2276" ht="14.25" hidden="1" customHeight="1" x14ac:dyDescent="0.2"/>
    <row r="2277" ht="14.25" hidden="1" customHeight="1" x14ac:dyDescent="0.2"/>
    <row r="2278" ht="14.25" hidden="1" customHeight="1" x14ac:dyDescent="0.2"/>
    <row r="2279" ht="14.25" hidden="1" customHeight="1" x14ac:dyDescent="0.2"/>
    <row r="2280" ht="14.25" hidden="1" customHeight="1" x14ac:dyDescent="0.2"/>
    <row r="2281" ht="14.25" hidden="1" customHeight="1" x14ac:dyDescent="0.2"/>
    <row r="2282" ht="14.25" hidden="1" customHeight="1" x14ac:dyDescent="0.2"/>
    <row r="2283" ht="14.25" hidden="1" customHeight="1" x14ac:dyDescent="0.2"/>
    <row r="2284" ht="14.25" hidden="1" customHeight="1" x14ac:dyDescent="0.2"/>
    <row r="2285" ht="14.25" hidden="1" customHeight="1" x14ac:dyDescent="0.2"/>
    <row r="2286" ht="14.25" hidden="1" customHeight="1" x14ac:dyDescent="0.2"/>
    <row r="2287" ht="14.25" hidden="1" customHeight="1" x14ac:dyDescent="0.2"/>
    <row r="2288" ht="14.25" hidden="1" customHeight="1" x14ac:dyDescent="0.2"/>
    <row r="2289" ht="14.25" hidden="1" customHeight="1" x14ac:dyDescent="0.2"/>
    <row r="2290" ht="14.25" hidden="1" customHeight="1" x14ac:dyDescent="0.2"/>
    <row r="2291" ht="14.25" hidden="1" customHeight="1" x14ac:dyDescent="0.2"/>
    <row r="2292" ht="14.25" hidden="1" customHeight="1" x14ac:dyDescent="0.2"/>
    <row r="2293" ht="14.25" hidden="1" customHeight="1" x14ac:dyDescent="0.2"/>
    <row r="2294" ht="14.25" hidden="1" customHeight="1" x14ac:dyDescent="0.2"/>
    <row r="2295" ht="14.25" hidden="1" customHeight="1" x14ac:dyDescent="0.2"/>
    <row r="2296" ht="14.25" hidden="1" customHeight="1" x14ac:dyDescent="0.2"/>
    <row r="2297" ht="14.25" hidden="1" customHeight="1" x14ac:dyDescent="0.2"/>
    <row r="2298" ht="14.25" hidden="1" customHeight="1" x14ac:dyDescent="0.2"/>
    <row r="2299" ht="14.25" hidden="1" customHeight="1" x14ac:dyDescent="0.2"/>
    <row r="2300" ht="14.25" hidden="1" customHeight="1" x14ac:dyDescent="0.2"/>
    <row r="2301" ht="14.25" hidden="1" customHeight="1" x14ac:dyDescent="0.2"/>
    <row r="2302" ht="14.25" hidden="1" customHeight="1" x14ac:dyDescent="0.2"/>
    <row r="2303" ht="14.25" hidden="1" customHeight="1" x14ac:dyDescent="0.2"/>
    <row r="2304" ht="14.25" hidden="1" customHeight="1" x14ac:dyDescent="0.2"/>
    <row r="2305" ht="14.25" hidden="1" customHeight="1" x14ac:dyDescent="0.2"/>
    <row r="2306" ht="14.25" hidden="1" customHeight="1" x14ac:dyDescent="0.2"/>
    <row r="2307" ht="14.25" hidden="1" customHeight="1" x14ac:dyDescent="0.2"/>
    <row r="2308" ht="14.25" hidden="1" customHeight="1" x14ac:dyDescent="0.2"/>
    <row r="2309" ht="14.25" hidden="1" customHeight="1" x14ac:dyDescent="0.2"/>
    <row r="2310" ht="14.25" hidden="1" customHeight="1" x14ac:dyDescent="0.2"/>
    <row r="2311" ht="14.25" hidden="1" customHeight="1" x14ac:dyDescent="0.2"/>
    <row r="2312" ht="14.25" hidden="1" customHeight="1" x14ac:dyDescent="0.2"/>
    <row r="2313" ht="14.25" hidden="1" customHeight="1" x14ac:dyDescent="0.2"/>
    <row r="2314" ht="14.25" hidden="1" customHeight="1" x14ac:dyDescent="0.2"/>
    <row r="2315" ht="14.25" hidden="1" customHeight="1" x14ac:dyDescent="0.2"/>
    <row r="2316" ht="14.25" hidden="1" customHeight="1" x14ac:dyDescent="0.2"/>
    <row r="2317" ht="14.25" hidden="1" customHeight="1" x14ac:dyDescent="0.2"/>
    <row r="2318" ht="14.25" hidden="1" customHeight="1" x14ac:dyDescent="0.2"/>
    <row r="2319" ht="14.25" hidden="1" customHeight="1" x14ac:dyDescent="0.2"/>
    <row r="2320" ht="14.25" hidden="1" customHeight="1" x14ac:dyDescent="0.2"/>
    <row r="2321" ht="14.25" hidden="1" customHeight="1" x14ac:dyDescent="0.2"/>
    <row r="2322" ht="14.25" hidden="1" customHeight="1" x14ac:dyDescent="0.2"/>
    <row r="2323" ht="14.25" hidden="1" customHeight="1" x14ac:dyDescent="0.2"/>
    <row r="2324" ht="14.25" hidden="1" customHeight="1" x14ac:dyDescent="0.2"/>
    <row r="2325" ht="14.25" hidden="1" customHeight="1" x14ac:dyDescent="0.2"/>
    <row r="2326" ht="14.25" hidden="1" customHeight="1" x14ac:dyDescent="0.2"/>
    <row r="2327" ht="14.25" hidden="1" customHeight="1" x14ac:dyDescent="0.2"/>
    <row r="2328" ht="14.25" hidden="1" customHeight="1" x14ac:dyDescent="0.2"/>
    <row r="2329" ht="14.25" hidden="1" customHeight="1" x14ac:dyDescent="0.2"/>
    <row r="2330" ht="14.25" hidden="1" customHeight="1" x14ac:dyDescent="0.2"/>
    <row r="2331" ht="14.25" hidden="1" customHeight="1" x14ac:dyDescent="0.2"/>
    <row r="2332" ht="14.25" hidden="1" customHeight="1" x14ac:dyDescent="0.2"/>
    <row r="2333" ht="14.25" hidden="1" customHeight="1" x14ac:dyDescent="0.2"/>
    <row r="2334" ht="14.25" hidden="1" customHeight="1" x14ac:dyDescent="0.2"/>
    <row r="2335" ht="14.25" hidden="1" customHeight="1" x14ac:dyDescent="0.2"/>
    <row r="2336" ht="14.25" hidden="1" customHeight="1" x14ac:dyDescent="0.2"/>
    <row r="2337" ht="14.25" hidden="1" customHeight="1" x14ac:dyDescent="0.2"/>
    <row r="2338" ht="14.25" hidden="1" customHeight="1" x14ac:dyDescent="0.2"/>
    <row r="2339" ht="14.25" hidden="1" customHeight="1" x14ac:dyDescent="0.2"/>
    <row r="2340" ht="14.25" hidden="1" customHeight="1" x14ac:dyDescent="0.2"/>
    <row r="2341" ht="14.25" hidden="1" customHeight="1" x14ac:dyDescent="0.2"/>
    <row r="2342" ht="14.25" hidden="1" customHeight="1" x14ac:dyDescent="0.2"/>
    <row r="2343" ht="14.25" hidden="1" customHeight="1" x14ac:dyDescent="0.2"/>
    <row r="2344" ht="14.25" hidden="1" customHeight="1" x14ac:dyDescent="0.2"/>
    <row r="2345" ht="14.25" hidden="1" customHeight="1" x14ac:dyDescent="0.2"/>
    <row r="2346" ht="14.25" hidden="1" customHeight="1" x14ac:dyDescent="0.2"/>
    <row r="2347" ht="14.25" hidden="1" customHeight="1" x14ac:dyDescent="0.2"/>
    <row r="2348" ht="14.25" hidden="1" customHeight="1" x14ac:dyDescent="0.2"/>
    <row r="2349" ht="14.25" hidden="1" customHeight="1" x14ac:dyDescent="0.2"/>
    <row r="2350" ht="14.25" hidden="1" customHeight="1" x14ac:dyDescent="0.2"/>
    <row r="2351" ht="14.25" hidden="1" customHeight="1" x14ac:dyDescent="0.2"/>
    <row r="2352" ht="14.25" hidden="1" customHeight="1" x14ac:dyDescent="0.2"/>
    <row r="2353" ht="14.25" hidden="1" customHeight="1" x14ac:dyDescent="0.2"/>
    <row r="2354" ht="14.25" hidden="1" customHeight="1" x14ac:dyDescent="0.2"/>
    <row r="2355" ht="14.25" hidden="1" customHeight="1" x14ac:dyDescent="0.2"/>
    <row r="2356" ht="14.25" hidden="1" customHeight="1" x14ac:dyDescent="0.2"/>
    <row r="2357" ht="14.25" hidden="1" customHeight="1" x14ac:dyDescent="0.2"/>
    <row r="2358" ht="14.25" hidden="1" customHeight="1" x14ac:dyDescent="0.2"/>
    <row r="2359" ht="14.25" hidden="1" customHeight="1" x14ac:dyDescent="0.2"/>
    <row r="2360" ht="14.25" hidden="1" customHeight="1" x14ac:dyDescent="0.2"/>
    <row r="2361" ht="14.25" hidden="1" customHeight="1" x14ac:dyDescent="0.2"/>
    <row r="2362" ht="14.25" hidden="1" customHeight="1" x14ac:dyDescent="0.2"/>
    <row r="2363" ht="14.25" hidden="1" customHeight="1" x14ac:dyDescent="0.2"/>
    <row r="2364" ht="14.25" hidden="1" customHeight="1" x14ac:dyDescent="0.2"/>
    <row r="2365" ht="14.25" hidden="1" customHeight="1" x14ac:dyDescent="0.2"/>
    <row r="2366" ht="14.25" hidden="1" customHeight="1" x14ac:dyDescent="0.2"/>
    <row r="2367" ht="14.25" hidden="1" customHeight="1" x14ac:dyDescent="0.2"/>
    <row r="2368" ht="14.25" hidden="1" customHeight="1" x14ac:dyDescent="0.2"/>
    <row r="2369" ht="14.25" hidden="1" customHeight="1" x14ac:dyDescent="0.2"/>
    <row r="2370" ht="14.25" hidden="1" customHeight="1" x14ac:dyDescent="0.2"/>
    <row r="2371" ht="14.25" hidden="1" customHeight="1" x14ac:dyDescent="0.2"/>
    <row r="2372" ht="14.25" hidden="1" customHeight="1" x14ac:dyDescent="0.2"/>
    <row r="2373" ht="14.25" hidden="1" customHeight="1" x14ac:dyDescent="0.2"/>
    <row r="2374" ht="14.25" hidden="1" customHeight="1" x14ac:dyDescent="0.2"/>
    <row r="2375" ht="14.25" hidden="1" customHeight="1" x14ac:dyDescent="0.2"/>
    <row r="2376" ht="14.25" hidden="1" customHeight="1" x14ac:dyDescent="0.2"/>
    <row r="2377" ht="14.25" hidden="1" customHeight="1" x14ac:dyDescent="0.2"/>
    <row r="2378" ht="14.25" hidden="1" customHeight="1" x14ac:dyDescent="0.2"/>
    <row r="2379" ht="14.25" hidden="1" customHeight="1" x14ac:dyDescent="0.2"/>
    <row r="2380" ht="14.25" hidden="1" customHeight="1" x14ac:dyDescent="0.2"/>
    <row r="2381" ht="14.25" hidden="1" customHeight="1" x14ac:dyDescent="0.2"/>
    <row r="2382" ht="14.25" hidden="1" customHeight="1" x14ac:dyDescent="0.2"/>
    <row r="2383" ht="14.25" hidden="1" customHeight="1" x14ac:dyDescent="0.2"/>
    <row r="2384" ht="14.25" hidden="1" customHeight="1" x14ac:dyDescent="0.2"/>
    <row r="2385" ht="14.25" hidden="1" customHeight="1" x14ac:dyDescent="0.2"/>
    <row r="2386" ht="14.25" hidden="1" customHeight="1" x14ac:dyDescent="0.2"/>
    <row r="2387" ht="14.25" hidden="1" customHeight="1" x14ac:dyDescent="0.2"/>
    <row r="2388" ht="14.25" hidden="1" customHeight="1" x14ac:dyDescent="0.2"/>
    <row r="2389" ht="14.25" hidden="1" customHeight="1" x14ac:dyDescent="0.2"/>
    <row r="2390" ht="14.25" hidden="1" customHeight="1" x14ac:dyDescent="0.2"/>
    <row r="2391" ht="14.25" hidden="1" customHeight="1" x14ac:dyDescent="0.2"/>
    <row r="2392" ht="14.25" hidden="1" customHeight="1" x14ac:dyDescent="0.2"/>
    <row r="2393" ht="14.25" hidden="1" customHeight="1" x14ac:dyDescent="0.2"/>
    <row r="2394" ht="14.25" hidden="1" customHeight="1" x14ac:dyDescent="0.2"/>
    <row r="2395" ht="14.25" hidden="1" customHeight="1" x14ac:dyDescent="0.2"/>
    <row r="2396" ht="14.25" hidden="1" customHeight="1" x14ac:dyDescent="0.2"/>
    <row r="2397" ht="14.25" hidden="1" customHeight="1" x14ac:dyDescent="0.2"/>
    <row r="2398" ht="14.25" hidden="1" customHeight="1" x14ac:dyDescent="0.2"/>
    <row r="2399" ht="14.25" hidden="1" customHeight="1" x14ac:dyDescent="0.2"/>
    <row r="2400" ht="14.25" hidden="1" customHeight="1" x14ac:dyDescent="0.2"/>
    <row r="2401" ht="14.25" hidden="1" customHeight="1" x14ac:dyDescent="0.2"/>
    <row r="2402" ht="14.25" hidden="1" customHeight="1" x14ac:dyDescent="0.2"/>
    <row r="2403" ht="14.25" hidden="1" customHeight="1" x14ac:dyDescent="0.2"/>
    <row r="2404" ht="14.25" hidden="1" customHeight="1" x14ac:dyDescent="0.2"/>
    <row r="2405" ht="14.25" hidden="1" customHeight="1" x14ac:dyDescent="0.2"/>
    <row r="2406" ht="14.25" hidden="1" customHeight="1" x14ac:dyDescent="0.2"/>
    <row r="2407" ht="14.25" hidden="1" customHeight="1" x14ac:dyDescent="0.2"/>
    <row r="2408" ht="14.25" hidden="1" customHeight="1" x14ac:dyDescent="0.2"/>
    <row r="2409" ht="14.25" hidden="1" customHeight="1" x14ac:dyDescent="0.2"/>
    <row r="2410" ht="14.25" hidden="1" customHeight="1" x14ac:dyDescent="0.2"/>
    <row r="2411" ht="14.25" hidden="1" customHeight="1" x14ac:dyDescent="0.2"/>
    <row r="2412" ht="14.25" hidden="1" customHeight="1" x14ac:dyDescent="0.2"/>
    <row r="2413" ht="14.25" hidden="1" customHeight="1" x14ac:dyDescent="0.2"/>
    <row r="2414" ht="14.25" hidden="1" customHeight="1" x14ac:dyDescent="0.2"/>
    <row r="2415" ht="14.25" hidden="1" customHeight="1" x14ac:dyDescent="0.2"/>
    <row r="2416" ht="14.25" hidden="1" customHeight="1" x14ac:dyDescent="0.2"/>
    <row r="2417" ht="14.25" hidden="1" customHeight="1" x14ac:dyDescent="0.2"/>
    <row r="2418" ht="14.25" hidden="1" customHeight="1" x14ac:dyDescent="0.2"/>
    <row r="2419" ht="14.25" hidden="1" customHeight="1" x14ac:dyDescent="0.2"/>
    <row r="2420" ht="14.25" hidden="1" customHeight="1" x14ac:dyDescent="0.2"/>
    <row r="2421" ht="14.25" hidden="1" customHeight="1" x14ac:dyDescent="0.2"/>
    <row r="2422" ht="14.25" hidden="1" customHeight="1" x14ac:dyDescent="0.2"/>
    <row r="2423" ht="14.25" hidden="1" customHeight="1" x14ac:dyDescent="0.2"/>
    <row r="2424" ht="14.25" hidden="1" customHeight="1" x14ac:dyDescent="0.2"/>
    <row r="2425" ht="14.25" hidden="1" customHeight="1" x14ac:dyDescent="0.2"/>
    <row r="2426" ht="14.25" hidden="1" customHeight="1" x14ac:dyDescent="0.2"/>
    <row r="2427" ht="14.25" hidden="1" customHeight="1" x14ac:dyDescent="0.2"/>
    <row r="2428" ht="14.25" hidden="1" customHeight="1" x14ac:dyDescent="0.2"/>
    <row r="2429" ht="14.25" hidden="1" customHeight="1" x14ac:dyDescent="0.2"/>
    <row r="2430" ht="14.25" hidden="1" customHeight="1" x14ac:dyDescent="0.2"/>
    <row r="2431" ht="14.25" hidden="1" customHeight="1" x14ac:dyDescent="0.2"/>
    <row r="2432" ht="14.25" hidden="1" customHeight="1" x14ac:dyDescent="0.2"/>
    <row r="2433" ht="14.25" hidden="1" customHeight="1" x14ac:dyDescent="0.2"/>
    <row r="2434" ht="14.25" hidden="1" customHeight="1" x14ac:dyDescent="0.2"/>
    <row r="2435" ht="14.25" hidden="1" customHeight="1" x14ac:dyDescent="0.2"/>
    <row r="2436" ht="14.25" hidden="1" customHeight="1" x14ac:dyDescent="0.2"/>
    <row r="2437" ht="14.25" hidden="1" customHeight="1" x14ac:dyDescent="0.2"/>
    <row r="2438" ht="14.25" hidden="1" customHeight="1" x14ac:dyDescent="0.2"/>
    <row r="2439" ht="14.25" hidden="1" customHeight="1" x14ac:dyDescent="0.2"/>
    <row r="2440" ht="14.25" hidden="1" customHeight="1" x14ac:dyDescent="0.2"/>
    <row r="2441" ht="14.25" hidden="1" customHeight="1" x14ac:dyDescent="0.2"/>
    <row r="2442" ht="14.25" hidden="1" customHeight="1" x14ac:dyDescent="0.2"/>
    <row r="2443" ht="14.25" hidden="1" customHeight="1" x14ac:dyDescent="0.2"/>
    <row r="2444" ht="14.25" hidden="1" customHeight="1" x14ac:dyDescent="0.2"/>
    <row r="2445" ht="14.25" hidden="1" customHeight="1" x14ac:dyDescent="0.2"/>
    <row r="2446" ht="14.25" hidden="1" customHeight="1" x14ac:dyDescent="0.2"/>
    <row r="2447" ht="14.25" hidden="1" customHeight="1" x14ac:dyDescent="0.2"/>
    <row r="2448" ht="14.25" hidden="1" customHeight="1" x14ac:dyDescent="0.2"/>
    <row r="2449" ht="14.25" hidden="1" customHeight="1" x14ac:dyDescent="0.2"/>
    <row r="2450" ht="14.25" hidden="1" customHeight="1" x14ac:dyDescent="0.2"/>
    <row r="2451" ht="14.25" hidden="1" customHeight="1" x14ac:dyDescent="0.2"/>
    <row r="2452" ht="14.25" hidden="1" customHeight="1" x14ac:dyDescent="0.2"/>
    <row r="2453" ht="14.25" hidden="1" customHeight="1" x14ac:dyDescent="0.2"/>
    <row r="2454" ht="14.25" hidden="1" customHeight="1" x14ac:dyDescent="0.2"/>
    <row r="2455" ht="14.25" hidden="1" customHeight="1" x14ac:dyDescent="0.2"/>
    <row r="2456" ht="14.25" hidden="1" customHeight="1" x14ac:dyDescent="0.2"/>
    <row r="2457" ht="14.25" hidden="1" customHeight="1" x14ac:dyDescent="0.2"/>
    <row r="2458" ht="14.25" hidden="1" customHeight="1" x14ac:dyDescent="0.2"/>
    <row r="2459" ht="14.25" hidden="1" customHeight="1" x14ac:dyDescent="0.2"/>
    <row r="2460" ht="14.25" hidden="1" customHeight="1" x14ac:dyDescent="0.2"/>
    <row r="2461" ht="14.25" hidden="1" customHeight="1" x14ac:dyDescent="0.2"/>
    <row r="2462" ht="14.25" hidden="1" customHeight="1" x14ac:dyDescent="0.2"/>
    <row r="2463" ht="14.25" hidden="1" customHeight="1" x14ac:dyDescent="0.2"/>
    <row r="2464" ht="14.25" hidden="1" customHeight="1" x14ac:dyDescent="0.2"/>
    <row r="2465" ht="14.25" hidden="1" customHeight="1" x14ac:dyDescent="0.2"/>
    <row r="2466" ht="14.25" hidden="1" customHeight="1" x14ac:dyDescent="0.2"/>
    <row r="2467" ht="14.25" hidden="1" customHeight="1" x14ac:dyDescent="0.2"/>
    <row r="2468" ht="14.25" hidden="1" customHeight="1" x14ac:dyDescent="0.2"/>
    <row r="2469" ht="14.25" hidden="1" customHeight="1" x14ac:dyDescent="0.2"/>
    <row r="2470" ht="14.25" hidden="1" customHeight="1" x14ac:dyDescent="0.2"/>
    <row r="2471" ht="14.25" hidden="1" customHeight="1" x14ac:dyDescent="0.2"/>
    <row r="2472" ht="14.25" hidden="1" customHeight="1" x14ac:dyDescent="0.2"/>
    <row r="2473" ht="14.25" hidden="1" customHeight="1" x14ac:dyDescent="0.2"/>
    <row r="2474" ht="14.25" hidden="1" customHeight="1" x14ac:dyDescent="0.2"/>
    <row r="2475" ht="14.25" hidden="1" customHeight="1" x14ac:dyDescent="0.2"/>
    <row r="2476" ht="14.25" hidden="1" customHeight="1" x14ac:dyDescent="0.2"/>
    <row r="2477" ht="14.25" hidden="1" customHeight="1" x14ac:dyDescent="0.2"/>
    <row r="2478" ht="14.25" hidden="1" customHeight="1" x14ac:dyDescent="0.2"/>
    <row r="2479" ht="14.25" hidden="1" customHeight="1" x14ac:dyDescent="0.2"/>
    <row r="2480" ht="14.25" hidden="1" customHeight="1" x14ac:dyDescent="0.2"/>
    <row r="2481" ht="14.25" hidden="1" customHeight="1" x14ac:dyDescent="0.2"/>
    <row r="2482" ht="14.25" hidden="1" customHeight="1" x14ac:dyDescent="0.2"/>
    <row r="2483" ht="14.25" hidden="1" customHeight="1" x14ac:dyDescent="0.2"/>
    <row r="2484" ht="14.25" hidden="1" customHeight="1" x14ac:dyDescent="0.2"/>
    <row r="2485" ht="14.25" hidden="1" customHeight="1" x14ac:dyDescent="0.2"/>
    <row r="2486" ht="14.25" hidden="1" customHeight="1" x14ac:dyDescent="0.2"/>
    <row r="2487" ht="14.25" hidden="1" customHeight="1" x14ac:dyDescent="0.2"/>
    <row r="2488" ht="14.25" hidden="1" customHeight="1" x14ac:dyDescent="0.2"/>
    <row r="2489" ht="14.25" hidden="1" customHeight="1" x14ac:dyDescent="0.2"/>
    <row r="2490" ht="14.25" hidden="1" customHeight="1" x14ac:dyDescent="0.2"/>
    <row r="2491" ht="14.25" hidden="1" customHeight="1" x14ac:dyDescent="0.2"/>
    <row r="2492" ht="14.25" hidden="1" customHeight="1" x14ac:dyDescent="0.2"/>
    <row r="2493" ht="14.25" hidden="1" customHeight="1" x14ac:dyDescent="0.2"/>
    <row r="2494" ht="14.25" hidden="1" customHeight="1" x14ac:dyDescent="0.2"/>
    <row r="2495" ht="14.25" hidden="1" customHeight="1" x14ac:dyDescent="0.2"/>
    <row r="2496" ht="14.25" hidden="1" customHeight="1" x14ac:dyDescent="0.2"/>
    <row r="2497" ht="14.25" hidden="1" customHeight="1" x14ac:dyDescent="0.2"/>
    <row r="2498" ht="14.25" hidden="1" customHeight="1" x14ac:dyDescent="0.2"/>
    <row r="2499" ht="14.25" hidden="1" customHeight="1" x14ac:dyDescent="0.2"/>
    <row r="2500" ht="14.25" hidden="1" customHeight="1" x14ac:dyDescent="0.2"/>
    <row r="2501" ht="14.25" hidden="1" customHeight="1" x14ac:dyDescent="0.2"/>
    <row r="2502" ht="14.25" hidden="1" customHeight="1" x14ac:dyDescent="0.2"/>
    <row r="2503" ht="14.25" hidden="1" customHeight="1" x14ac:dyDescent="0.2"/>
    <row r="2504" ht="14.25" hidden="1" customHeight="1" x14ac:dyDescent="0.2"/>
    <row r="2505" ht="14.25" hidden="1" customHeight="1" x14ac:dyDescent="0.2"/>
    <row r="2506" ht="14.25" hidden="1" customHeight="1" x14ac:dyDescent="0.2"/>
    <row r="2507" ht="14.25" hidden="1" customHeight="1" x14ac:dyDescent="0.2"/>
    <row r="2508" ht="14.25" hidden="1" customHeight="1" x14ac:dyDescent="0.2"/>
    <row r="2509" ht="14.25" hidden="1" customHeight="1" x14ac:dyDescent="0.2"/>
    <row r="2510" ht="14.25" hidden="1" customHeight="1" x14ac:dyDescent="0.2"/>
    <row r="2511" ht="14.25" hidden="1" customHeight="1" x14ac:dyDescent="0.2"/>
    <row r="2512" ht="14.25" hidden="1" customHeight="1" x14ac:dyDescent="0.2"/>
    <row r="2513" ht="14.25" hidden="1" customHeight="1" x14ac:dyDescent="0.2"/>
    <row r="2514" ht="14.25" hidden="1" customHeight="1" x14ac:dyDescent="0.2"/>
    <row r="2515" ht="14.25" hidden="1" customHeight="1" x14ac:dyDescent="0.2"/>
    <row r="2516" ht="14.25" hidden="1" customHeight="1" x14ac:dyDescent="0.2"/>
    <row r="2517" ht="14.25" hidden="1" customHeight="1" x14ac:dyDescent="0.2"/>
    <row r="2518" ht="14.25" hidden="1" customHeight="1" x14ac:dyDescent="0.2"/>
    <row r="2519" ht="14.25" hidden="1" customHeight="1" x14ac:dyDescent="0.2"/>
    <row r="2520" ht="14.25" hidden="1" customHeight="1" x14ac:dyDescent="0.2"/>
    <row r="2521" ht="14.25" hidden="1" customHeight="1" x14ac:dyDescent="0.2"/>
    <row r="2522" ht="14.25" hidden="1" customHeight="1" x14ac:dyDescent="0.2"/>
    <row r="2523" ht="14.25" hidden="1" customHeight="1" x14ac:dyDescent="0.2"/>
    <row r="2524" ht="14.25" hidden="1" customHeight="1" x14ac:dyDescent="0.2"/>
    <row r="2525" ht="14.25" hidden="1" customHeight="1" x14ac:dyDescent="0.2"/>
    <row r="2526" ht="14.25" hidden="1" customHeight="1" x14ac:dyDescent="0.2"/>
    <row r="2527" ht="14.25" hidden="1" customHeight="1" x14ac:dyDescent="0.2"/>
    <row r="2528" ht="14.25" hidden="1" customHeight="1" x14ac:dyDescent="0.2"/>
    <row r="2529" ht="14.25" hidden="1" customHeight="1" x14ac:dyDescent="0.2"/>
    <row r="2530" ht="14.25" hidden="1" customHeight="1" x14ac:dyDescent="0.2"/>
    <row r="2531" ht="14.25" hidden="1" customHeight="1" x14ac:dyDescent="0.2"/>
    <row r="2532" ht="14.25" hidden="1" customHeight="1" x14ac:dyDescent="0.2"/>
    <row r="2533" ht="14.25" hidden="1" customHeight="1" x14ac:dyDescent="0.2"/>
    <row r="2534" ht="14.25" hidden="1" customHeight="1" x14ac:dyDescent="0.2"/>
    <row r="2535" ht="14.25" hidden="1" customHeight="1" x14ac:dyDescent="0.2"/>
    <row r="2536" ht="14.25" hidden="1" customHeight="1" x14ac:dyDescent="0.2"/>
    <row r="2537" ht="14.25" hidden="1" customHeight="1" x14ac:dyDescent="0.2"/>
    <row r="2538" ht="14.25" hidden="1" customHeight="1" x14ac:dyDescent="0.2"/>
    <row r="2539" ht="14.25" hidden="1" customHeight="1" x14ac:dyDescent="0.2"/>
    <row r="2540" ht="14.25" hidden="1" customHeight="1" x14ac:dyDescent="0.2"/>
    <row r="2541" ht="14.25" hidden="1" customHeight="1" x14ac:dyDescent="0.2"/>
    <row r="2542" ht="14.25" hidden="1" customHeight="1" x14ac:dyDescent="0.2"/>
    <row r="2543" ht="14.25" hidden="1" customHeight="1" x14ac:dyDescent="0.2"/>
    <row r="2544" ht="14.25" hidden="1" customHeight="1" x14ac:dyDescent="0.2"/>
    <row r="2545" ht="14.25" hidden="1" customHeight="1" x14ac:dyDescent="0.2"/>
    <row r="2546" ht="14.25" hidden="1" customHeight="1" x14ac:dyDescent="0.2"/>
    <row r="2547" ht="14.25" hidden="1" customHeight="1" x14ac:dyDescent="0.2"/>
    <row r="2548" ht="14.25" hidden="1" customHeight="1" x14ac:dyDescent="0.2"/>
    <row r="2549" ht="14.25" hidden="1" customHeight="1" x14ac:dyDescent="0.2"/>
    <row r="2550" ht="14.25" hidden="1" customHeight="1" x14ac:dyDescent="0.2"/>
    <row r="2551" ht="14.25" hidden="1" customHeight="1" x14ac:dyDescent="0.2"/>
    <row r="2552" ht="14.25" hidden="1" customHeight="1" x14ac:dyDescent="0.2"/>
    <row r="2553" ht="14.25" hidden="1" customHeight="1" x14ac:dyDescent="0.2"/>
    <row r="2554" ht="14.25" hidden="1" customHeight="1" x14ac:dyDescent="0.2"/>
    <row r="2555" ht="14.25" hidden="1" customHeight="1" x14ac:dyDescent="0.2"/>
    <row r="2556" ht="14.25" hidden="1" customHeight="1" x14ac:dyDescent="0.2"/>
    <row r="2557" ht="14.25" hidden="1" customHeight="1" x14ac:dyDescent="0.2"/>
    <row r="2558" ht="14.25" hidden="1" customHeight="1" x14ac:dyDescent="0.2"/>
    <row r="2559" ht="14.25" hidden="1" customHeight="1" x14ac:dyDescent="0.2"/>
    <row r="2560" ht="14.25" hidden="1" customHeight="1" x14ac:dyDescent="0.2"/>
    <row r="2561" ht="14.25" hidden="1" customHeight="1" x14ac:dyDescent="0.2"/>
    <row r="2562" ht="14.25" hidden="1" customHeight="1" x14ac:dyDescent="0.2"/>
    <row r="2563" ht="14.25" hidden="1" customHeight="1" x14ac:dyDescent="0.2"/>
    <row r="2564" ht="14.25" hidden="1" customHeight="1" x14ac:dyDescent="0.2"/>
    <row r="2565" ht="14.25" hidden="1" customHeight="1" x14ac:dyDescent="0.2"/>
    <row r="2566" ht="14.25" hidden="1" customHeight="1" x14ac:dyDescent="0.2"/>
    <row r="2567" ht="14.25" hidden="1" customHeight="1" x14ac:dyDescent="0.2"/>
    <row r="2568" ht="14.25" hidden="1" customHeight="1" x14ac:dyDescent="0.2"/>
    <row r="2569" ht="14.25" hidden="1" customHeight="1" x14ac:dyDescent="0.2"/>
    <row r="2570" ht="14.25" hidden="1" customHeight="1" x14ac:dyDescent="0.2"/>
    <row r="2571" ht="14.25" hidden="1" customHeight="1" x14ac:dyDescent="0.2"/>
    <row r="2572" ht="14.25" hidden="1" customHeight="1" x14ac:dyDescent="0.2"/>
    <row r="2573" ht="14.25" hidden="1" customHeight="1" x14ac:dyDescent="0.2"/>
    <row r="2574" ht="14.25" hidden="1" customHeight="1" x14ac:dyDescent="0.2"/>
    <row r="2575" ht="14.25" hidden="1" customHeight="1" x14ac:dyDescent="0.2"/>
    <row r="2576" ht="14.25" hidden="1" customHeight="1" x14ac:dyDescent="0.2"/>
    <row r="2577" ht="14.25" hidden="1" customHeight="1" x14ac:dyDescent="0.2"/>
    <row r="2578" ht="14.25" hidden="1" customHeight="1" x14ac:dyDescent="0.2"/>
    <row r="2579" ht="14.25" hidden="1" customHeight="1" x14ac:dyDescent="0.2"/>
    <row r="2580" ht="14.25" hidden="1" customHeight="1" x14ac:dyDescent="0.2"/>
    <row r="2581" ht="14.25" hidden="1" customHeight="1" x14ac:dyDescent="0.2"/>
    <row r="2582" ht="14.25" hidden="1" customHeight="1" x14ac:dyDescent="0.2"/>
    <row r="2583" ht="14.25" hidden="1" customHeight="1" x14ac:dyDescent="0.2"/>
    <row r="2584" ht="14.25" hidden="1" customHeight="1" x14ac:dyDescent="0.2"/>
    <row r="2585" ht="14.25" hidden="1" customHeight="1" x14ac:dyDescent="0.2"/>
    <row r="2586" ht="14.25" hidden="1" customHeight="1" x14ac:dyDescent="0.2"/>
    <row r="2587" ht="14.25" hidden="1" customHeight="1" x14ac:dyDescent="0.2"/>
    <row r="2588" ht="14.25" hidden="1" customHeight="1" x14ac:dyDescent="0.2"/>
    <row r="2589" ht="14.25" hidden="1" customHeight="1" x14ac:dyDescent="0.2"/>
    <row r="2590" ht="14.25" hidden="1" customHeight="1" x14ac:dyDescent="0.2"/>
    <row r="2591" ht="14.25" hidden="1" customHeight="1" x14ac:dyDescent="0.2"/>
    <row r="2592" ht="14.25" hidden="1" customHeight="1" x14ac:dyDescent="0.2"/>
    <row r="2593" ht="14.25" hidden="1" customHeight="1" x14ac:dyDescent="0.2"/>
    <row r="2594" ht="14.25" hidden="1" customHeight="1" x14ac:dyDescent="0.2"/>
    <row r="2595" ht="14.25" hidden="1" customHeight="1" x14ac:dyDescent="0.2"/>
    <row r="2596" ht="14.25" hidden="1" customHeight="1" x14ac:dyDescent="0.2"/>
    <row r="2597" ht="14.25" hidden="1" customHeight="1" x14ac:dyDescent="0.2"/>
    <row r="2598" ht="14.25" hidden="1" customHeight="1" x14ac:dyDescent="0.2"/>
    <row r="2599" ht="14.25" hidden="1" customHeight="1" x14ac:dyDescent="0.2"/>
    <row r="2600" ht="14.25" hidden="1" customHeight="1" x14ac:dyDescent="0.2"/>
    <row r="2601" ht="14.25" hidden="1" customHeight="1" x14ac:dyDescent="0.2"/>
    <row r="2602" ht="14.25" hidden="1" customHeight="1" x14ac:dyDescent="0.2"/>
    <row r="2603" ht="14.25" hidden="1" customHeight="1" x14ac:dyDescent="0.2"/>
    <row r="2604" ht="14.25" hidden="1" customHeight="1" x14ac:dyDescent="0.2"/>
    <row r="2605" ht="14.25" hidden="1" customHeight="1" x14ac:dyDescent="0.2"/>
    <row r="2606" ht="14.25" hidden="1" customHeight="1" x14ac:dyDescent="0.2"/>
    <row r="2607" ht="14.25" hidden="1" customHeight="1" x14ac:dyDescent="0.2"/>
    <row r="2608" ht="14.25" hidden="1" customHeight="1" x14ac:dyDescent="0.2"/>
    <row r="2609" ht="14.25" hidden="1" customHeight="1" x14ac:dyDescent="0.2"/>
    <row r="2610" ht="14.25" hidden="1" customHeight="1" x14ac:dyDescent="0.2"/>
    <row r="2611" ht="14.25" hidden="1" customHeight="1" x14ac:dyDescent="0.2"/>
    <row r="2612" ht="14.25" hidden="1" customHeight="1" x14ac:dyDescent="0.2"/>
    <row r="2613" ht="14.25" hidden="1" customHeight="1" x14ac:dyDescent="0.2"/>
    <row r="2614" ht="14.25" hidden="1" customHeight="1" x14ac:dyDescent="0.2"/>
    <row r="2615" ht="14.25" hidden="1" customHeight="1" x14ac:dyDescent="0.2"/>
    <row r="2616" ht="14.25" hidden="1" customHeight="1" x14ac:dyDescent="0.2"/>
    <row r="2617" ht="14.25" hidden="1" customHeight="1" x14ac:dyDescent="0.2"/>
    <row r="2618" ht="14.25" hidden="1" customHeight="1" x14ac:dyDescent="0.2"/>
    <row r="2619" ht="14.25" hidden="1" customHeight="1" x14ac:dyDescent="0.2"/>
    <row r="2620" ht="14.25" hidden="1" customHeight="1" x14ac:dyDescent="0.2"/>
    <row r="2621" ht="14.25" hidden="1" customHeight="1" x14ac:dyDescent="0.2"/>
    <row r="2622" ht="14.25" hidden="1" customHeight="1" x14ac:dyDescent="0.2"/>
    <row r="2623" ht="14.25" hidden="1" customHeight="1" x14ac:dyDescent="0.2"/>
    <row r="2624" ht="14.25" hidden="1" customHeight="1" x14ac:dyDescent="0.2"/>
    <row r="2625" ht="14.25" hidden="1" customHeight="1" x14ac:dyDescent="0.2"/>
    <row r="2626" ht="14.25" hidden="1" customHeight="1" x14ac:dyDescent="0.2"/>
    <row r="2627" ht="14.25" hidden="1" customHeight="1" x14ac:dyDescent="0.2"/>
    <row r="2628" ht="14.25" hidden="1" customHeight="1" x14ac:dyDescent="0.2"/>
    <row r="2629" ht="14.25" hidden="1" customHeight="1" x14ac:dyDescent="0.2"/>
    <row r="2630" ht="14.25" hidden="1" customHeight="1" x14ac:dyDescent="0.2"/>
    <row r="2631" ht="14.25" hidden="1" customHeight="1" x14ac:dyDescent="0.2"/>
    <row r="2632" ht="14.25" hidden="1" customHeight="1" x14ac:dyDescent="0.2"/>
    <row r="2633" ht="14.25" hidden="1" customHeight="1" x14ac:dyDescent="0.2"/>
    <row r="2634" ht="14.25" hidden="1" customHeight="1" x14ac:dyDescent="0.2"/>
    <row r="2635" ht="14.25" hidden="1" customHeight="1" x14ac:dyDescent="0.2"/>
    <row r="2636" ht="14.25" hidden="1" customHeight="1" x14ac:dyDescent="0.2"/>
    <row r="2637" ht="14.25" hidden="1" customHeight="1" x14ac:dyDescent="0.2"/>
    <row r="2638" ht="14.25" hidden="1" customHeight="1" x14ac:dyDescent="0.2"/>
    <row r="2639" ht="14.25" hidden="1" customHeight="1" x14ac:dyDescent="0.2"/>
    <row r="2640" ht="14.25" hidden="1" customHeight="1" x14ac:dyDescent="0.2"/>
    <row r="2641" ht="14.25" hidden="1" customHeight="1" x14ac:dyDescent="0.2"/>
    <row r="2642" ht="14.25" hidden="1" customHeight="1" x14ac:dyDescent="0.2"/>
    <row r="2643" ht="14.25" hidden="1" customHeight="1" x14ac:dyDescent="0.2"/>
    <row r="2644" ht="14.25" hidden="1" customHeight="1" x14ac:dyDescent="0.2"/>
    <row r="2645" ht="14.25" hidden="1" customHeight="1" x14ac:dyDescent="0.2"/>
    <row r="2646" ht="14.25" hidden="1" customHeight="1" x14ac:dyDescent="0.2"/>
    <row r="2647" ht="14.25" hidden="1" customHeight="1" x14ac:dyDescent="0.2"/>
    <row r="2648" ht="14.25" hidden="1" customHeight="1" x14ac:dyDescent="0.2"/>
    <row r="2649" ht="14.25" hidden="1" customHeight="1" x14ac:dyDescent="0.2"/>
    <row r="2650" ht="14.25" hidden="1" customHeight="1" x14ac:dyDescent="0.2"/>
    <row r="2651" ht="14.25" hidden="1" customHeight="1" x14ac:dyDescent="0.2"/>
    <row r="2652" ht="14.25" hidden="1" customHeight="1" x14ac:dyDescent="0.2"/>
    <row r="2653" ht="14.25" hidden="1" customHeight="1" x14ac:dyDescent="0.2"/>
    <row r="2654" ht="14.25" hidden="1" customHeight="1" x14ac:dyDescent="0.2"/>
    <row r="2655" ht="14.25" hidden="1" customHeight="1" x14ac:dyDescent="0.2"/>
    <row r="2656" ht="14.25" hidden="1" customHeight="1" x14ac:dyDescent="0.2"/>
    <row r="2657" ht="14.25" hidden="1" customHeight="1" x14ac:dyDescent="0.2"/>
    <row r="2658" ht="14.25" hidden="1" customHeight="1" x14ac:dyDescent="0.2"/>
    <row r="2659" ht="14.25" hidden="1" customHeight="1" x14ac:dyDescent="0.2"/>
    <row r="2660" ht="14.25" hidden="1" customHeight="1" x14ac:dyDescent="0.2"/>
    <row r="2661" ht="14.25" hidden="1" customHeight="1" x14ac:dyDescent="0.2"/>
    <row r="2662" ht="14.25" hidden="1" customHeight="1" x14ac:dyDescent="0.2"/>
    <row r="2663" ht="14.25" hidden="1" customHeight="1" x14ac:dyDescent="0.2"/>
    <row r="2664" ht="14.25" hidden="1" customHeight="1" x14ac:dyDescent="0.2"/>
    <row r="2665" ht="14.25" hidden="1" customHeight="1" x14ac:dyDescent="0.2"/>
    <row r="2666" ht="14.25" hidden="1" customHeight="1" x14ac:dyDescent="0.2"/>
    <row r="2667" ht="14.25" hidden="1" customHeight="1" x14ac:dyDescent="0.2"/>
    <row r="2668" ht="14.25" hidden="1" customHeight="1" x14ac:dyDescent="0.2"/>
    <row r="2669" ht="14.25" hidden="1" customHeight="1" x14ac:dyDescent="0.2"/>
    <row r="2670" ht="14.25" hidden="1" customHeight="1" x14ac:dyDescent="0.2"/>
    <row r="2671" ht="14.25" hidden="1" customHeight="1" x14ac:dyDescent="0.2"/>
    <row r="2672" ht="14.25" hidden="1" customHeight="1" x14ac:dyDescent="0.2"/>
    <row r="2673" ht="14.25" hidden="1" customHeight="1" x14ac:dyDescent="0.2"/>
    <row r="2674" ht="14.25" hidden="1" customHeight="1" x14ac:dyDescent="0.2"/>
    <row r="2675" ht="14.25" hidden="1" customHeight="1" x14ac:dyDescent="0.2"/>
    <row r="2676" ht="14.25" hidden="1" customHeight="1" x14ac:dyDescent="0.2"/>
    <row r="2677" ht="14.25" hidden="1" customHeight="1" x14ac:dyDescent="0.2"/>
    <row r="2678" ht="14.25" hidden="1" customHeight="1" x14ac:dyDescent="0.2"/>
    <row r="2679" ht="14.25" hidden="1" customHeight="1" x14ac:dyDescent="0.2"/>
    <row r="2680" ht="14.25" hidden="1" customHeight="1" x14ac:dyDescent="0.2"/>
    <row r="2681" ht="14.25" hidden="1" customHeight="1" x14ac:dyDescent="0.2"/>
    <row r="2682" ht="14.25" hidden="1" customHeight="1" x14ac:dyDescent="0.2"/>
    <row r="2683" ht="14.25" hidden="1" customHeight="1" x14ac:dyDescent="0.2"/>
    <row r="2684" ht="14.25" hidden="1" customHeight="1" x14ac:dyDescent="0.2"/>
    <row r="2685" ht="14.25" hidden="1" customHeight="1" x14ac:dyDescent="0.2"/>
    <row r="2686" ht="14.25" hidden="1" customHeight="1" x14ac:dyDescent="0.2"/>
    <row r="2687" ht="14.25" hidden="1" customHeight="1" x14ac:dyDescent="0.2"/>
    <row r="2688" ht="14.25" hidden="1" customHeight="1" x14ac:dyDescent="0.2"/>
    <row r="2689" ht="14.25" hidden="1" customHeight="1" x14ac:dyDescent="0.2"/>
    <row r="2690" ht="14.25" hidden="1" customHeight="1" x14ac:dyDescent="0.2"/>
    <row r="2691" ht="14.25" hidden="1" customHeight="1" x14ac:dyDescent="0.2"/>
    <row r="2692" ht="14.25" hidden="1" customHeight="1" x14ac:dyDescent="0.2"/>
    <row r="2693" ht="14.25" hidden="1" customHeight="1" x14ac:dyDescent="0.2"/>
    <row r="2694" ht="14.25" hidden="1" customHeight="1" x14ac:dyDescent="0.2"/>
    <row r="2695" ht="14.25" hidden="1" customHeight="1" x14ac:dyDescent="0.2"/>
    <row r="2696" ht="14.25" hidden="1" customHeight="1" x14ac:dyDescent="0.2"/>
    <row r="2697" ht="14.25" hidden="1" customHeight="1" x14ac:dyDescent="0.2"/>
    <row r="2698" ht="14.25" hidden="1" customHeight="1" x14ac:dyDescent="0.2"/>
    <row r="2699" ht="14.25" hidden="1" customHeight="1" x14ac:dyDescent="0.2"/>
    <row r="2700" ht="14.25" hidden="1" customHeight="1" x14ac:dyDescent="0.2"/>
    <row r="2701" ht="14.25" hidden="1" customHeight="1" x14ac:dyDescent="0.2"/>
    <row r="2702" ht="14.25" hidden="1" customHeight="1" x14ac:dyDescent="0.2"/>
    <row r="2703" ht="14.25" hidden="1" customHeight="1" x14ac:dyDescent="0.2"/>
    <row r="2704" ht="14.25" hidden="1" customHeight="1" x14ac:dyDescent="0.2"/>
    <row r="2705" ht="14.25" hidden="1" customHeight="1" x14ac:dyDescent="0.2"/>
    <row r="2706" ht="14.25" hidden="1" customHeight="1" x14ac:dyDescent="0.2"/>
    <row r="2707" ht="14.25" hidden="1" customHeight="1" x14ac:dyDescent="0.2"/>
    <row r="2708" ht="14.25" hidden="1" customHeight="1" x14ac:dyDescent="0.2"/>
    <row r="2709" ht="14.25" hidden="1" customHeight="1" x14ac:dyDescent="0.2"/>
    <row r="2710" ht="14.25" hidden="1" customHeight="1" x14ac:dyDescent="0.2"/>
    <row r="2711" ht="14.25" hidden="1" customHeight="1" x14ac:dyDescent="0.2"/>
    <row r="2712" ht="14.25" hidden="1" customHeight="1" x14ac:dyDescent="0.2"/>
    <row r="2713" ht="14.25" hidden="1" customHeight="1" x14ac:dyDescent="0.2"/>
    <row r="2714" ht="14.25" hidden="1" customHeight="1" x14ac:dyDescent="0.2"/>
    <row r="2715" ht="14.25" hidden="1" customHeight="1" x14ac:dyDescent="0.2"/>
    <row r="2716" ht="14.25" hidden="1" customHeight="1" x14ac:dyDescent="0.2"/>
    <row r="2717" ht="14.25" hidden="1" customHeight="1" x14ac:dyDescent="0.2"/>
    <row r="2718" ht="14.25" hidden="1" customHeight="1" x14ac:dyDescent="0.2"/>
    <row r="2719" ht="14.25" hidden="1" customHeight="1" x14ac:dyDescent="0.2"/>
    <row r="2720" ht="14.25" hidden="1" customHeight="1" x14ac:dyDescent="0.2"/>
    <row r="2721" ht="14.25" hidden="1" customHeight="1" x14ac:dyDescent="0.2"/>
    <row r="2722" ht="14.25" hidden="1" customHeight="1" x14ac:dyDescent="0.2"/>
    <row r="2723" ht="14.25" hidden="1" customHeight="1" x14ac:dyDescent="0.2"/>
    <row r="2724" ht="14.25" hidden="1" customHeight="1" x14ac:dyDescent="0.2"/>
    <row r="2725" ht="14.25" hidden="1" customHeight="1" x14ac:dyDescent="0.2"/>
    <row r="2726" ht="14.25" hidden="1" customHeight="1" x14ac:dyDescent="0.2"/>
    <row r="2727" ht="14.25" hidden="1" customHeight="1" x14ac:dyDescent="0.2"/>
    <row r="2728" ht="14.25" hidden="1" customHeight="1" x14ac:dyDescent="0.2"/>
    <row r="2729" ht="14.25" hidden="1" customHeight="1" x14ac:dyDescent="0.2"/>
    <row r="2730" ht="14.25" hidden="1" customHeight="1" x14ac:dyDescent="0.2"/>
    <row r="2731" ht="14.25" hidden="1" customHeight="1" x14ac:dyDescent="0.2"/>
    <row r="2732" ht="14.25" hidden="1" customHeight="1" x14ac:dyDescent="0.2"/>
    <row r="2733" ht="14.25" hidden="1" customHeight="1" x14ac:dyDescent="0.2"/>
    <row r="2734" ht="14.25" hidden="1" customHeight="1" x14ac:dyDescent="0.2"/>
    <row r="2735" ht="0" hidden="1" customHeight="1" x14ac:dyDescent="0.2"/>
    <row r="2736" ht="0" hidden="1" customHeight="1" x14ac:dyDescent="0.2"/>
    <row r="2737" ht="0" hidden="1" customHeight="1" x14ac:dyDescent="0.2"/>
    <row r="2738" ht="0" hidden="1" customHeight="1" x14ac:dyDescent="0.2"/>
    <row r="2739" ht="0" hidden="1" customHeight="1" x14ac:dyDescent="0.2"/>
    <row r="2740" ht="0" hidden="1" customHeight="1" x14ac:dyDescent="0.2"/>
    <row r="2741" ht="0" hidden="1" customHeight="1" x14ac:dyDescent="0.2"/>
    <row r="2742" ht="0" hidden="1" customHeight="1" x14ac:dyDescent="0.2"/>
    <row r="2743" ht="0" hidden="1" customHeight="1" x14ac:dyDescent="0.2"/>
    <row r="2744" ht="0" hidden="1" customHeight="1" x14ac:dyDescent="0.2"/>
    <row r="2745" ht="0" hidden="1" customHeight="1" x14ac:dyDescent="0.2"/>
    <row r="2746" ht="0" hidden="1" customHeight="1" x14ac:dyDescent="0.2"/>
    <row r="2747" ht="0" hidden="1" customHeight="1" x14ac:dyDescent="0.2"/>
    <row r="2748" ht="0" hidden="1" customHeight="1" x14ac:dyDescent="0.2"/>
    <row r="2749" ht="0" hidden="1" customHeight="1" x14ac:dyDescent="0.2"/>
    <row r="2750" ht="0" hidden="1" customHeight="1" x14ac:dyDescent="0.2"/>
    <row r="2751" ht="0" hidden="1" customHeight="1" x14ac:dyDescent="0.2"/>
    <row r="2752" ht="0" hidden="1" customHeight="1" x14ac:dyDescent="0.2"/>
    <row r="2753" ht="0" hidden="1" customHeight="1" x14ac:dyDescent="0.2"/>
    <row r="2754" ht="0" hidden="1" customHeight="1" x14ac:dyDescent="0.2"/>
    <row r="2755" ht="0" hidden="1" customHeight="1" x14ac:dyDescent="0.2"/>
    <row r="2756" x14ac:dyDescent="0.2"/>
    <row r="2757" x14ac:dyDescent="0.2"/>
    <row r="2758" x14ac:dyDescent="0.2"/>
    <row r="2759" x14ac:dyDescent="0.2"/>
    <row r="2760" x14ac:dyDescent="0.2"/>
    <row r="2761" x14ac:dyDescent="0.2"/>
  </sheetData>
  <sheetProtection algorithmName="SHA-512" hashValue="q444Xk3AFbcJB+1xG0lrSk710OOTsEMAK13p+R/DQHWjP5qlVkoPMLzV2sBYgDmrZy/eX/xKc98MkqsxfV7rWA==" saltValue="FZOFjIDEnUXYw4Xl7g2f/g==" spinCount="100000" sheet="1" objects="1" scenarios="1"/>
  <mergeCells count="133">
    <mergeCell ref="C85:L85"/>
    <mergeCell ref="C86:L86"/>
    <mergeCell ref="C84:L84"/>
    <mergeCell ref="C88:L88"/>
    <mergeCell ref="BA9:BA10"/>
    <mergeCell ref="AC11:AD11"/>
    <mergeCell ref="AE11:AF11"/>
    <mergeCell ref="AG11:AH11"/>
    <mergeCell ref="AI11:AJ11"/>
    <mergeCell ref="AY11:AZ11"/>
    <mergeCell ref="BA11:BB11"/>
    <mergeCell ref="X78:X80"/>
    <mergeCell ref="R9:R10"/>
    <mergeCell ref="T9:T10"/>
    <mergeCell ref="AM9:AM10"/>
    <mergeCell ref="AN9:AN10"/>
    <mergeCell ref="AQ11:AR11"/>
    <mergeCell ref="AS11:AT11"/>
    <mergeCell ref="AU11:AV11"/>
    <mergeCell ref="AW11:AX11"/>
    <mergeCell ref="AP9:AP10"/>
    <mergeCell ref="AQ9:AQ10"/>
    <mergeCell ref="AS9:AS10"/>
    <mergeCell ref="AU9:AU10"/>
    <mergeCell ref="AA11:AB11"/>
    <mergeCell ref="AK9:AK10"/>
    <mergeCell ref="AL9:AL10"/>
    <mergeCell ref="C11:D11"/>
    <mergeCell ref="E11:F11"/>
    <mergeCell ref="G11:H11"/>
    <mergeCell ref="I11:J11"/>
    <mergeCell ref="K11:L11"/>
    <mergeCell ref="M11:N11"/>
    <mergeCell ref="AG9:AG10"/>
    <mergeCell ref="AI9:AI10"/>
    <mergeCell ref="U11:V11"/>
    <mergeCell ref="W11:X11"/>
    <mergeCell ref="Y11:Z11"/>
    <mergeCell ref="AY9:AY10"/>
    <mergeCell ref="Q9:Q10"/>
    <mergeCell ref="O9:O10"/>
    <mergeCell ref="P9:P10"/>
    <mergeCell ref="S9:S10"/>
    <mergeCell ref="U9:U10"/>
    <mergeCell ref="W9:W10"/>
    <mergeCell ref="Y9:Y10"/>
    <mergeCell ref="AO9:AO10"/>
    <mergeCell ref="AA9:AA10"/>
    <mergeCell ref="AW9:AW10"/>
    <mergeCell ref="B8:B10"/>
    <mergeCell ref="C9:C10"/>
    <mergeCell ref="E9:E10"/>
    <mergeCell ref="G9:G10"/>
    <mergeCell ref="I9:I10"/>
    <mergeCell ref="K9:K10"/>
    <mergeCell ref="M9:M10"/>
    <mergeCell ref="AC9:AC10"/>
    <mergeCell ref="AE9:AE10"/>
    <mergeCell ref="B48:C48"/>
    <mergeCell ref="E49:E50"/>
    <mergeCell ref="F49:F50"/>
    <mergeCell ref="G49:G50"/>
    <mergeCell ref="I49:I50"/>
    <mergeCell ref="K49:K50"/>
    <mergeCell ref="L49:L50"/>
    <mergeCell ref="M49:M50"/>
    <mergeCell ref="N49:N50"/>
    <mergeCell ref="P49:P50"/>
    <mergeCell ref="R49:R50"/>
    <mergeCell ref="T49:T50"/>
    <mergeCell ref="V49:V50"/>
    <mergeCell ref="X49:X50"/>
    <mergeCell ref="B51:D51"/>
    <mergeCell ref="I51:J51"/>
    <mergeCell ref="N51:O51"/>
    <mergeCell ref="P51:Q51"/>
    <mergeCell ref="R51:S51"/>
    <mergeCell ref="T51:U51"/>
    <mergeCell ref="V51:W51"/>
    <mergeCell ref="H49:H50"/>
    <mergeCell ref="G78:G80"/>
    <mergeCell ref="I78:I80"/>
    <mergeCell ref="B52:C53"/>
    <mergeCell ref="B54:C55"/>
    <mergeCell ref="B56:C57"/>
    <mergeCell ref="B58:C59"/>
    <mergeCell ref="B60:C61"/>
    <mergeCell ref="C62:C63"/>
    <mergeCell ref="C64:C65"/>
    <mergeCell ref="C66:C67"/>
    <mergeCell ref="C70:C71"/>
    <mergeCell ref="B62:B71"/>
    <mergeCell ref="C68:C69"/>
    <mergeCell ref="B83:L83"/>
    <mergeCell ref="B2:D2"/>
    <mergeCell ref="F2:H2"/>
    <mergeCell ref="U78:U80"/>
    <mergeCell ref="V78:V80"/>
    <mergeCell ref="W78:W80"/>
    <mergeCell ref="B90:S90"/>
    <mergeCell ref="J78:J80"/>
    <mergeCell ref="K78:K80"/>
    <mergeCell ref="L78:L80"/>
    <mergeCell ref="M78:M80"/>
    <mergeCell ref="N78:N80"/>
    <mergeCell ref="O78:O80"/>
    <mergeCell ref="P78:P80"/>
    <mergeCell ref="Q78:Q80"/>
    <mergeCell ref="R78:R80"/>
    <mergeCell ref="S78:S80"/>
    <mergeCell ref="T78:T80"/>
    <mergeCell ref="B72:C73"/>
    <mergeCell ref="B74:C75"/>
    <mergeCell ref="B76:C77"/>
    <mergeCell ref="B78:D80"/>
    <mergeCell ref="E78:E80"/>
    <mergeCell ref="F78:F80"/>
    <mergeCell ref="Y76:AA77"/>
    <mergeCell ref="Y48:AA48"/>
    <mergeCell ref="Y60:AA61"/>
    <mergeCell ref="Y62:AA63"/>
    <mergeCell ref="Y64:AA65"/>
    <mergeCell ref="Y66:AA67"/>
    <mergeCell ref="Y68:AA69"/>
    <mergeCell ref="Y70:AA71"/>
    <mergeCell ref="Y72:AA73"/>
    <mergeCell ref="Y74:AA75"/>
    <mergeCell ref="Y51:AA51"/>
    <mergeCell ref="Y49:AA50"/>
    <mergeCell ref="Y52:AA53"/>
    <mergeCell ref="Y54:AA55"/>
    <mergeCell ref="Y56:AA57"/>
    <mergeCell ref="Y58:AA59"/>
  </mergeCells>
  <dataValidations count="3">
    <dataValidation type="decimal" operator="greaterThanOrEqual" allowBlank="1" showInputMessage="1" showErrorMessage="1" error="Please enter non-negative number." sqref="F53:F54 I72:J74 I52:I58 J54:J57 G53:H56 G72:H72 E76:J77 E52:I52 J62:J71 E60:I71 K52:X77 C12:BB30 B85:B86" xr:uid="{00000000-0002-0000-0800-000000000000}">
      <formula1>0</formula1>
    </dataValidation>
    <dataValidation operator="greaterThanOrEqual" allowBlank="1" showInputMessage="1" showErrorMessage="1" error="Please enter non-negative number." sqref="J52:J53 J58:J61" xr:uid="{00000000-0002-0000-0800-000001000000}"/>
    <dataValidation allowBlank="1" showInputMessage="1" showErrorMessage="1" prompt="Please enter jurisdiction name " sqref="C62:C71" xr:uid="{00000000-0002-0000-0800-000002000000}"/>
  </dataValidations>
  <hyperlinks>
    <hyperlink ref="B2:D2" location="'3 interconnectedness'!B4" display="Time Series" xr:uid="{00000000-0004-0000-0800-000000000000}"/>
    <hyperlink ref="F2:H2" location="'3 interconnectedness'!B43:B80" display="Whom-to-whom matrix" xr:uid="{00000000-0004-0000-0800-000001000000}"/>
  </hyperlinks>
  <pageMargins left="0.7" right="0.7" top="0.75" bottom="0.75" header="0.3" footer="0.3"/>
  <pageSetup paperSize="9" orientation="portrait"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generalbusiness" value=""/>
</sisl>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sDocumentDate xmlns="63777607-aeff-4c9d-b31e-bcc0be957363">2021-06-07T09:26:54+00:00</BisDocumentDate>
    <BisAuthorssTaxHTField0 xmlns="44ca20c7-db51-46aa-97ff-c410c1b0b1ee">
      <Terms xmlns="http://schemas.microsoft.com/office/infopath/2007/PartnerControls"/>
    </BisAuthorssTaxHTField0>
    <BisConfidentiality xmlns="63777607-aeff-4c9d-b31e-bcc0be957363">Restricted</BisConfidentiality>
    <BisCurrentVersion xmlns="63777607-aeff-4c9d-b31e-bcc0be957363" xsi:nil="true"/>
    <IconOverlay xmlns="http://schemas.microsoft.com/sharepoint/v4" xsi:nil="true"/>
    <_dlc_DocIdPersistId xmlns="44ca20c7-db51-46aa-97ff-c410c1b0b1ee" xsi:nil="true"/>
    <BisRetention xmlns="63777607-aeff-4c9d-b31e-bcc0be957363">Permanent</BisRetention>
    <BisAdditionalLinks xmlns="63777607-aeff-4c9d-b31e-bcc0be957363" xsi:nil="true"/>
    <BisDocumentTypeTaxHTField0 xmlns="44ca20c7-db51-46aa-97ff-c410c1b0b1ee">
      <Terms xmlns="http://schemas.microsoft.com/office/infopath/2007/PartnerControls"/>
    </BisDocumentTypeTaxHTField0>
    <TaxKeywordTaxHTField xmlns="44ca20c7-db51-46aa-97ff-c410c1b0b1ee">
      <Terms xmlns="http://schemas.microsoft.com/office/infopath/2007/PartnerControls">
        <TermInfo xmlns="http://schemas.microsoft.com/office/infopath/2007/PartnerControls">
          <TermName xmlns="http://schemas.microsoft.com/office/infopath/2007/PartnerControls">restricted</TermName>
          <TermId xmlns="http://schemas.microsoft.com/office/infopath/2007/PartnerControls">12fccc4a-7fc9-4d6d-8a9f-bd811ceb75e2</TermId>
        </TermInfo>
      </Terms>
    </TaxKeywordTaxHTField>
    <BisInstitutionTaxHTField0 xmlns="63777607-aeff-4c9d-b31e-bcc0be957363">
      <Terms xmlns="http://schemas.microsoft.com/office/infopath/2007/PartnerControls"/>
    </BisInstitutionTaxHTField0>
    <BisTransmission xmlns="63777607-aeff-4c9d-b31e-bcc0be957363">Internal</BisTransmission>
    <TaxCatchAll xmlns="44ca20c7-db51-46aa-97ff-c410c1b0b1ee">
      <Value>186</Value>
    </TaxCatchAll>
    <BisRecipientsTaxHTField0 xmlns="63777607-aeff-4c9d-b31e-bcc0be957363">
      <Terms xmlns="http://schemas.microsoft.com/office/infopath/2007/PartnerControls"/>
    </BisRecipientsTaxHTField0>
    <BisPermalink xmlns="63777607-aeff-4c9d-b31e-bcc0be957363">
      <Url xsi:nil="true"/>
      <Description xsi:nil="true"/>
    </BisPermalink>
    <IsMyDocuments xmlns="63777607-aeff-4c9d-b31e-bcc0be957363">false</IsMyDocuments>
    <_dlc_DocId xmlns="44ca20c7-db51-46aa-97ff-c410c1b0b1ee">f8426be5-c9bf-40c3-b919-186862b028a5-0.1</_dlc_DocId>
    <_dlc_DocIdUrl xmlns="44ca20c7-db51-46aa-97ff-c410c1b0b1ee">
      <Url>https://sp.bisinfo.org/teams/fsb/nmeg/_layouts/15/DocIdRedir.aspx?ID=f8426be5-c9bf-40c3-b919-186862b028a5-0.1</Url>
      <Description>f8426be5-c9bf-40c3-b919-186862b028a5-0.1</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FSB Document" ma:contentTypeID="0x01010066E6577C753B40CABFD9C9409CB523E500324C0840E58D4C43B77AB978A485CB3F00BE31D5CC67726745A57D79FACF6FE227" ma:contentTypeVersion="85" ma:contentTypeDescription="" ma:contentTypeScope="" ma:versionID="a12918e4b97fa2b7e681e24b8dd3b9b0">
  <xsd:schema xmlns:xsd="http://www.w3.org/2001/XMLSchema" xmlns:xs="http://www.w3.org/2001/XMLSchema" xmlns:p="http://schemas.microsoft.com/office/2006/metadata/properties" xmlns:ns2="44ca20c7-db51-46aa-97ff-c410c1b0b1ee" xmlns:ns3="63777607-aeff-4c9d-b31e-bcc0be957363" xmlns:ns4="http://schemas.microsoft.com/sharepoint/v4" targetNamespace="http://schemas.microsoft.com/office/2006/metadata/properties" ma:root="true" ma:fieldsID="c1ea3b73584cd4db8249d2b598007df6" ns2:_="" ns3:_="" ns4:_="">
    <xsd:import namespace="44ca20c7-db51-46aa-97ff-c410c1b0b1ee"/>
    <xsd:import namespace="63777607-aeff-4c9d-b31e-bcc0be957363"/>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BisDocumentDate" minOccurs="0"/>
                <xsd:element ref="ns3:BisTransmission"/>
                <xsd:element ref="ns3:BisRetention"/>
                <xsd:element ref="ns3:BisPermalink" minOccurs="0"/>
                <xsd:element ref="ns3:BisConfidentiality"/>
                <xsd:element ref="ns3:BisInstitutionTaxHTField0" minOccurs="0"/>
                <xsd:element ref="ns2:BisDocumentTypeTaxHTField0" minOccurs="0"/>
                <xsd:element ref="ns2:TaxKeywordTaxHTField" minOccurs="0"/>
                <xsd:element ref="ns2:TaxCatchAll" minOccurs="0"/>
                <xsd:element ref="ns3:BisCurrentVersion" minOccurs="0"/>
                <xsd:element ref="ns3:BisRecipientsTaxHTField0" minOccurs="0"/>
                <xsd:element ref="ns4:IconOverlay" minOccurs="0"/>
                <xsd:element ref="ns2:BisAuthorssTaxHTField0" minOccurs="0"/>
                <xsd:element ref="ns3:IsMyDocuments"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ca20c7-db51-46aa-97ff-c410c1b0b1e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BisDocumentTypeTaxHTField0" ma:index="18" nillable="true" ma:taxonomy="true" ma:internalName="BisDocumentTypeTaxHTField0" ma:taxonomyFieldName="BisDocumentType" ma:displayName="Document Typ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TaxKeywordTaxHTField" ma:index="20" nillable="true" ma:taxonomy="true" ma:internalName="TaxKeywordTaxHTField" ma:taxonomyFieldName="TaxKeyword" ma:displayName="Enterprise Keywords" ma:readOnly="false"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description="" ma:hidden="true" ma:list="{f36b8e2d-34b8-4f70-bb6b-3d9f5f51f0c5}" ma:internalName="TaxCatchAll" ma:readOnly="false" ma:showField="CatchAllData" ma:web="44ca20c7-db51-46aa-97ff-c410c1b0b1ee">
      <xsd:complexType>
        <xsd:complexContent>
          <xsd:extension base="dms:MultiChoiceLookup">
            <xsd:sequence>
              <xsd:element name="Value" type="dms:Lookup" maxOccurs="unbounded" minOccurs="0" nillable="true"/>
            </xsd:sequence>
          </xsd:extension>
        </xsd:complexContent>
      </xsd:complexType>
    </xsd:element>
    <xsd:element name="BisAuthorssTaxHTField0" ma:index="27" nillable="true" ma:taxonomy="true" ma:internalName="BisAuthorssTaxHTField0" ma:taxonomyFieldName="BisAuthors" ma:displayName="Author"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777607-aeff-4c9d-b31e-bcc0be957363" elementFormDefault="qualified">
    <xsd:import namespace="http://schemas.microsoft.com/office/2006/documentManagement/types"/>
    <xsd:import namespace="http://schemas.microsoft.com/office/infopath/2007/PartnerControls"/>
    <xsd:element name="BisDocumentDate" ma:index="11" nillable="true" ma:displayName="Document Date" ma:default="[today]" ma:description="The document date associated with the container or item." ma:format="DateOnly" ma:internalName="BisDocumentDate">
      <xsd:simpleType>
        <xsd:restriction base="dms:DateTime"/>
      </xsd:simpleType>
    </xsd:element>
    <xsd:element name="BisTransmission" ma:index="12" ma:displayName="Transmission" ma:default="Internal" ma:description="The transmission associated with the container or item." ma:format="Dropdown" ma:internalName="BisTransmission" ma:readOnly="false">
      <xsd:simpleType>
        <xsd:restriction base="dms:Choice">
          <xsd:enumeration value="Incoming"/>
          <xsd:enumeration value="Internal"/>
          <xsd:enumeration value="Outgoing"/>
        </xsd:restriction>
      </xsd:simpleType>
    </xsd:element>
    <xsd:element name="BisRetention" ma:index="13" ma:displayName="Retention" ma:default="Permanent" ma:description="The retention period associated with the container or item (applied when the item archived)." ma:format="Dropdown" ma:internalName="BisRetention">
      <xsd:simpleType>
        <xsd:restriction base="dms:Choice">
          <xsd:enumeration value="Routine"/>
          <xsd:enumeration value="Compliance"/>
          <xsd:enumeration value="Permanent"/>
          <xsd:enumeration value="Unknown"/>
        </xsd:restriction>
      </xsd:simpleType>
    </xsd:element>
    <xsd:element name="BisPermalink" ma:index="14"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onfidentiality" ma:index="15" ma:displayName="Confidentiality" ma:default="Restricted" ma:description="The confidentiality of the document in a Document Library." ma:internalName="BisConfidentiality">
      <xsd:simpleType>
        <xsd:restriction base="dms:Choice">
          <xsd:enumeration value="Public"/>
          <xsd:enumeration value="Restricted"/>
          <xsd:enumeration value="Confidential"/>
        </xsd:restriction>
      </xsd:simpleType>
    </xsd:element>
    <xsd:element name="BisInstitutionTaxHTField0" ma:index="16" nillable="true" ma:taxonomy="true" ma:internalName="BisInstitutionTaxHTField0" ma:taxonomyFieldName="BisInstitution" ma:displayName="Institution" ma:readOnly="false"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urrentVersion" ma:index="23" nillable="true" ma:displayName="Current Version" ma:description="The current version of the document." ma:hidden="true" ma:internalName="BisCurrentVersion" ma:readOnly="false">
      <xsd:simpleType>
        <xsd:restriction base="dms:Text"/>
      </xsd:simpleType>
    </xsd:element>
    <xsd:element name="BisRecipientsTaxHTField0" ma:index="24" nillable="true" ma:taxonomy="true" ma:internalName="BisRecipientsTaxHTField0" ma:taxonomyFieldName="BisRecipients" ma:displayName="Recipients" ma:readOnly="false" ma:fieldId="{e7fea616-6871-49b2-95f5-be5c1d92eabc}" ma:taxonomyMulti="true" ma:sspId="218490a2-a8bd-4701-ac03-3028876db9c3" ma:termSetId="f60d76a3-74ac-4579-8d83-fa03eb287a33" ma:anchorId="00000000-0000-0000-0000-000000000000" ma:open="false" ma:isKeyword="false">
      <xsd:complexType>
        <xsd:sequence>
          <xsd:element ref="pc:Terms" minOccurs="0" maxOccurs="1"/>
        </xsd:sequence>
      </xsd:complexType>
    </xsd:element>
    <xsd:element name="IsMyDocuments" ma:index="29" nillable="true" ma:displayName="Is My Documents" ma:default="0" ma:description="This field is added to all BIS contenttypes to allow files and folders from MySite to be copied/moved to Bis Document Libraries" ma:hidden="true" ma:internalName="IsMyDocuments" ma:readOnly="false">
      <xsd:simpleType>
        <xsd:restriction base="dms:Boolean"/>
      </xsd:simpleType>
    </xsd:element>
    <xsd:element name="BisAdditionalLinks" ma:index="30"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6" nillable="true" ma:displayName="IconOverlay" ma:hidden="true" ma:internalName="IconOverlay"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Props1.xml><?xml version="1.0" encoding="utf-8"?>
<ds:datastoreItem xmlns:ds="http://schemas.openxmlformats.org/officeDocument/2006/customXml" ds:itemID="{AF60F3D9-77FB-44F4-A337-667F5AC7C75E}">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4CB9CB51-21E7-4D75-A86A-D089B8898057}">
  <ds:schemaRefs>
    <ds:schemaRef ds:uri="http://schemas.microsoft.com/sharepoint/v3/contenttype/forms"/>
  </ds:schemaRefs>
</ds:datastoreItem>
</file>

<file path=customXml/itemProps3.xml><?xml version="1.0" encoding="utf-8"?>
<ds:datastoreItem xmlns:ds="http://schemas.openxmlformats.org/officeDocument/2006/customXml" ds:itemID="{80B48691-2714-40A2-9AE3-7951DBC72EE9}">
  <ds:schemaRef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schemas.microsoft.com/sharepoint/v4"/>
    <ds:schemaRef ds:uri="63777607-aeff-4c9d-b31e-bcc0be957363"/>
    <ds:schemaRef ds:uri="44ca20c7-db51-46aa-97ff-c410c1b0b1ee"/>
    <ds:schemaRef ds:uri="http://purl.org/dc/dcmitype/"/>
    <ds:schemaRef ds:uri="http://purl.org/dc/terms/"/>
  </ds:schemaRefs>
</ds:datastoreItem>
</file>

<file path=customXml/itemProps4.xml><?xml version="1.0" encoding="utf-8"?>
<ds:datastoreItem xmlns:ds="http://schemas.openxmlformats.org/officeDocument/2006/customXml" ds:itemID="{69A2D082-1FA2-4C6E-A340-062CEB6EA9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ca20c7-db51-46aa-97ff-c410c1b0b1ee"/>
    <ds:schemaRef ds:uri="63777607-aeff-4c9d-b31e-bcc0be95736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1E48B649-EE12-4210-85C1-166F2075A96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34</vt:i4>
      </vt:variant>
    </vt:vector>
  </HeadingPairs>
  <TitlesOfParts>
    <vt:vector size="54" baseType="lpstr">
      <vt:lpstr>Cover Page</vt:lpstr>
      <vt:lpstr>FX rate</vt:lpstr>
      <vt:lpstr>FX rate q</vt:lpstr>
      <vt:lpstr>1 macro-mapping</vt:lpstr>
      <vt:lpstr>1b fund flows</vt:lpstr>
      <vt:lpstr>1 macro-mapping checks</vt:lpstr>
      <vt:lpstr>2 sup_templates</vt:lpstr>
      <vt:lpstr>2 sup_templates checks</vt:lpstr>
      <vt:lpstr>3 interconnectedness</vt:lpstr>
      <vt:lpstr>3 interconnectedness (old)</vt:lpstr>
      <vt:lpstr>3 interconnectedness checks</vt:lpstr>
      <vt:lpstr>4 classification</vt:lpstr>
      <vt:lpstr>5 risk metrics</vt:lpstr>
      <vt:lpstr>6 innov &amp; adaptations</vt:lpstr>
      <vt:lpstr>5 risk metrics (old)</vt:lpstr>
      <vt:lpstr>risk metrics ranges</vt:lpstr>
      <vt:lpstr>risk metrics options</vt:lpstr>
      <vt:lpstr>8a Summary sheet</vt:lpstr>
      <vt:lpstr>8b cross-sheet checks</vt:lpstr>
      <vt:lpstr>9 Definitions</vt:lpstr>
      <vt:lpstr>'9 Definitions'!_ftnref1</vt:lpstr>
      <vt:lpstr>'4 classification'!Economic_Function_1</vt:lpstr>
      <vt:lpstr>Economic_Function_1</vt:lpstr>
      <vt:lpstr>'5 risk metrics (old)'!Economic_Function_1_new</vt:lpstr>
      <vt:lpstr>'4 classification'!Economic_Function_2</vt:lpstr>
      <vt:lpstr>'5 risk metrics (old)'!Economic_Function_2_new</vt:lpstr>
      <vt:lpstr>'4 classification'!Economic_Function_3</vt:lpstr>
      <vt:lpstr>'5 risk metrics (old)'!Economic_Function_3_new</vt:lpstr>
      <vt:lpstr>'4 classification'!Economic_Function_4</vt:lpstr>
      <vt:lpstr>'5 risk metrics (old)'!Economic_Function_4_new</vt:lpstr>
      <vt:lpstr>'4 classification'!Economic_Function_5</vt:lpstr>
      <vt:lpstr>'5 risk metrics (old)'!Economic_Function_5_new</vt:lpstr>
      <vt:lpstr>'4 classification'!Not_SB</vt:lpstr>
      <vt:lpstr>'1 macro-mapping'!Print_Area</vt:lpstr>
      <vt:lpstr>'1 macro-mapping checks'!Print_Area</vt:lpstr>
      <vt:lpstr>'2 sup_templates'!Print_Area</vt:lpstr>
      <vt:lpstr>'2 sup_templates checks'!Print_Area</vt:lpstr>
      <vt:lpstr>'3 interconnectedness (old)'!Print_Area</vt:lpstr>
      <vt:lpstr>'3 interconnectedness checks'!Print_Area</vt:lpstr>
      <vt:lpstr>'4 classification'!Print_Area</vt:lpstr>
      <vt:lpstr>'5 risk metrics (old)'!Print_Area</vt:lpstr>
      <vt:lpstr>'6 innov &amp; adaptations'!Print_Area</vt:lpstr>
      <vt:lpstr>'8b cross-sheet checks'!Print_Area</vt:lpstr>
      <vt:lpstr>'Cover Page'!Print_Area</vt:lpstr>
      <vt:lpstr>'1 macro-mapping'!Print_Titles</vt:lpstr>
      <vt:lpstr>'1 macro-mapping checks'!Print_Titles</vt:lpstr>
      <vt:lpstr>'2 sup_templates'!Print_Titles</vt:lpstr>
      <vt:lpstr>'2 sup_templates checks'!Print_Titles</vt:lpstr>
      <vt:lpstr>'3 interconnectedness (old)'!Print_Titles</vt:lpstr>
      <vt:lpstr>'3 interconnectedness checks'!Print_Titles</vt:lpstr>
      <vt:lpstr>'4 classification'!Print_Titles</vt:lpstr>
      <vt:lpstr>'5 risk metrics (old)'!Print_Titles</vt:lpstr>
      <vt:lpstr>'6 innov &amp; adaptations'!Print_Titles</vt:lpstr>
      <vt:lpstr>'4 classification'!Residual_SB</vt:lpstr>
    </vt:vector>
  </TitlesOfParts>
  <Company>Financial Stability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FSB NBFI Reporting Templates 2021</dc:title>
  <dc:creator>Tania.Romero@bis.org</dc:creator>
  <cp:keywords>Restricted</cp:keywords>
  <cp:lastModifiedBy>Nicolay, Cornelius</cp:lastModifiedBy>
  <cp:lastPrinted>2021-06-07T09:58:17Z</cp:lastPrinted>
  <dcterms:created xsi:type="dcterms:W3CDTF">2015-03-23T21:58:55Z</dcterms:created>
  <dcterms:modified xsi:type="dcterms:W3CDTF">2021-12-14T15:47:12Z</dcterms:modified>
  <cp:category>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{B5278ADA-8750-4674-8459-4190408D052D}</vt:lpwstr>
  </property>
  <property fmtid="{D5CDD505-2E9C-101B-9397-08002B2CF9AE}" pid="3" name="ContentTypeId">
    <vt:lpwstr>0x01010066E6577C753B40CABFD9C9409CB523E500324C0840E58D4C43B77AB978A485CB3F00BE31D5CC67726745A57D79FACF6FE227</vt:lpwstr>
  </property>
  <property fmtid="{D5CDD505-2E9C-101B-9397-08002B2CF9AE}" pid="4" name="_NewReviewCycle">
    <vt:lpwstr/>
  </property>
  <property fmtid="{D5CDD505-2E9C-101B-9397-08002B2CF9AE}" pid="5" name="docIndexRef">
    <vt:lpwstr>5a3a0f4b-80e3-49ac-a69f-38242543bbaa</vt:lpwstr>
  </property>
  <property fmtid="{D5CDD505-2E9C-101B-9397-08002B2CF9AE}" pid="6" name="bjSaver">
    <vt:lpwstr>hwwC6hC41ciMRjz2aak6nVgBZ4JzVy7j</vt:lpwstr>
  </property>
  <property fmtid="{D5CDD505-2E9C-101B-9397-08002B2CF9AE}" pid="7" name="bjDocumentSecurityLabel">
    <vt:lpwstr>Restricted</vt:lpwstr>
  </property>
  <property fmtid="{D5CDD505-2E9C-101B-9397-08002B2CF9AE}" pid="8" name="bjLeftHeaderLabel-first">
    <vt:lpwstr>&amp;"Times New Roman,Regular"&amp;12&amp;K000000Central Bank of Ireland - RESTRICTED</vt:lpwstr>
  </property>
  <property fmtid="{D5CDD505-2E9C-101B-9397-08002B2CF9AE}" pid="9" name="bjLeftHeaderLabel-even">
    <vt:lpwstr>&amp;"Times New Roman,Regular"&amp;12&amp;K000000Central Bank of Ireland - RESTRICTED</vt:lpwstr>
  </property>
  <property fmtid="{D5CDD505-2E9C-101B-9397-08002B2CF9AE}" pid="10" name="bjLeftHeaderLabel">
    <vt:lpwstr>&amp;"Times New Roman,Regular"&amp;12&amp;K000000Central Bank of Ireland - RESTRICTED</vt:lpwstr>
  </property>
  <property fmtid="{D5CDD505-2E9C-101B-9397-08002B2CF9AE}" pid="11" name="TaxKeyword">
    <vt:lpwstr>186;#restricted|12fccc4a-7fc9-4d6d-8a9f-bd811ceb75e2</vt:lpwstr>
  </property>
  <property fmtid="{D5CDD505-2E9C-101B-9397-08002B2CF9AE}" pid="12" name="_dlc_DocIdItemGuid">
    <vt:lpwstr>e9f1426c-2592-4ee3-9591-330c653608f4</vt:lpwstr>
  </property>
  <property fmtid="{D5CDD505-2E9C-101B-9397-08002B2CF9AE}" pid="13" name="BisDocumentType">
    <vt:lpwstr/>
  </property>
  <property fmtid="{D5CDD505-2E9C-101B-9397-08002B2CF9AE}" pid="14" name="BisInstitution">
    <vt:lpwstr/>
  </property>
  <property fmtid="{D5CDD505-2E9C-101B-9397-08002B2CF9AE}" pid="15" name="BisRecipients">
    <vt:lpwstr/>
  </property>
  <property fmtid="{D5CDD505-2E9C-101B-9397-08002B2CF9AE}" pid="16" name="BisAuthors">
    <vt:lpwstr/>
  </property>
  <property fmtid="{D5CDD505-2E9C-101B-9397-08002B2CF9AE}" pid="17" name="_AdHocReviewCycleID">
    <vt:i4>-1273237210</vt:i4>
  </property>
  <property fmtid="{D5CDD505-2E9C-101B-9397-08002B2CF9AE}" pid="18" name="_EmailSubject">
    <vt:lpwstr>[External] RE: Phone call</vt:lpwstr>
  </property>
  <property fmtid="{D5CDD505-2E9C-101B-9397-08002B2CF9AE}" pid="19" name="_AuthorEmail">
    <vt:lpwstr>benedetta.bianchi@centralbank.ie</vt:lpwstr>
  </property>
  <property fmtid="{D5CDD505-2E9C-101B-9397-08002B2CF9AE}" pid="20" name="_AuthorEmailDisplayName">
    <vt:lpwstr>Bianchi, Benedetta</vt:lpwstr>
  </property>
  <property fmtid="{D5CDD505-2E9C-101B-9397-08002B2CF9AE}" pid="21"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22" name="bjDocumentLabelXML-0">
    <vt:lpwstr>ames.com/2008/01/sie/internal/label"&gt;&lt;element uid="id_classification_generalbusiness" value="" /&gt;&lt;/sisl&gt;</vt:lpwstr>
  </property>
  <property fmtid="{D5CDD505-2E9C-101B-9397-08002B2CF9AE}" pid="23" name="_PreviousAdHocReviewCycleID">
    <vt:i4>-1000976663</vt:i4>
  </property>
  <property fmtid="{D5CDD505-2E9C-101B-9397-08002B2CF9AE}" pid="24" name="_ReviewingToolsShownOnce">
    <vt:lpwstr/>
  </property>
</Properties>
</file>